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hso20\OneDrive\Plocha\Bachelor thesis\Sacred temple of the Data Set\"/>
    </mc:Choice>
  </mc:AlternateContent>
  <xr:revisionPtr revIDLastSave="0" documentId="13_ncr:1_{163F386A-EBCB-43B3-8B32-05AEA39A0D46}" xr6:coauthVersionLast="46" xr6:coauthVersionMax="46" xr10:uidLastSave="{00000000-0000-0000-0000-000000000000}"/>
  <bookViews>
    <workbookView xWindow="-108" yWindow="-108" windowWidth="23256" windowHeight="12576" xr2:uid="{00000000-000D-0000-FFFF-FFFF00000000}"/>
  </bookViews>
  <sheets>
    <sheet name="data_set" sheetId="1" r:id="rId1"/>
    <sheet name="studies_list" sheetId="2" r:id="rId2"/>
    <sheet name="BMA_data" sheetId="5" r:id="rId3"/>
    <sheet name="selection_model" sheetId="3" r:id="rId4"/>
  </sheets>
  <definedNames>
    <definedName name="_xlnm._FilterDatabase" localSheetId="2" hidden="1">BMA_data!$A$1:$DQ$1</definedName>
    <definedName name="_xlnm._FilterDatabase" localSheetId="0" hidden="1">data_set!$A$1:$FK$1</definedName>
    <definedName name="_xlnm._FilterDatabase" localSheetId="1" hidden="1">studies_list!$A$2:$M$2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N2" i="5" l="1"/>
  <c r="AN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P302" i="5"/>
  <c r="AN303" i="5"/>
  <c r="AP303" i="5"/>
  <c r="AN304" i="5"/>
  <c r="AP304" i="5"/>
  <c r="AN305" i="5"/>
  <c r="AP305" i="5"/>
  <c r="AN306" i="5"/>
  <c r="AP306" i="5"/>
  <c r="AN307" i="5"/>
  <c r="AP307" i="5"/>
  <c r="AN308" i="5"/>
  <c r="AN309" i="5"/>
  <c r="AN310" i="5"/>
  <c r="AN311" i="5"/>
  <c r="AN312" i="5"/>
  <c r="AN313" i="5"/>
  <c r="AN314" i="5"/>
  <c r="AN315" i="5"/>
  <c r="AN316" i="5"/>
  <c r="AN317" i="5"/>
  <c r="AN318" i="5"/>
  <c r="AN319" i="5"/>
  <c r="AN320" i="5"/>
  <c r="AN321" i="5"/>
  <c r="AN322" i="5"/>
  <c r="AN323" i="5"/>
  <c r="AN324" i="5"/>
  <c r="AN325" i="5"/>
  <c r="AN326" i="5"/>
  <c r="AP326" i="5"/>
  <c r="AN327" i="5"/>
  <c r="AP327" i="5"/>
  <c r="AN328" i="5"/>
  <c r="AP328" i="5"/>
  <c r="AN329" i="5"/>
  <c r="AP329" i="5"/>
  <c r="AN330" i="5"/>
  <c r="AP330" i="5"/>
  <c r="AN331" i="5"/>
  <c r="AP331" i="5"/>
  <c r="AN332" i="5"/>
  <c r="AN333" i="5"/>
  <c r="AN334" i="5"/>
  <c r="AN335" i="5"/>
  <c r="AN336" i="5"/>
  <c r="AN337" i="5"/>
  <c r="AN338" i="5"/>
  <c r="AN339" i="5"/>
  <c r="AN340" i="5"/>
  <c r="AN341" i="5"/>
  <c r="AN342" i="5"/>
  <c r="AN343" i="5"/>
  <c r="AN344" i="5"/>
  <c r="AN345" i="5"/>
  <c r="AN346" i="5"/>
  <c r="AN347" i="5"/>
  <c r="AN348" i="5"/>
  <c r="AN349" i="5"/>
  <c r="AN350" i="5"/>
  <c r="AP350" i="5"/>
  <c r="AN351" i="5"/>
  <c r="AP351" i="5"/>
  <c r="AN352" i="5"/>
  <c r="AP352" i="5"/>
  <c r="AN353" i="5"/>
  <c r="AP353" i="5"/>
  <c r="AN354" i="5"/>
  <c r="AP354" i="5"/>
  <c r="AN355" i="5"/>
  <c r="AP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F756" i="5"/>
  <c r="AN756" i="5"/>
  <c r="AF757" i="5"/>
  <c r="AN757" i="5"/>
  <c r="AF758" i="5"/>
  <c r="AN758" i="5"/>
  <c r="AF759" i="5"/>
  <c r="AN759" i="5"/>
  <c r="AF760"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BE1096" i="1" l="1"/>
  <c r="BZ3" i="1" l="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66" i="1"/>
  <c r="BZ267" i="1"/>
  <c r="BZ268" i="1"/>
  <c r="BZ269" i="1"/>
  <c r="BZ270" i="1"/>
  <c r="BZ271" i="1"/>
  <c r="BZ272" i="1"/>
  <c r="BZ273" i="1"/>
  <c r="BZ274" i="1"/>
  <c r="BZ275" i="1"/>
  <c r="BZ276" i="1"/>
  <c r="BZ277" i="1"/>
  <c r="BZ214" i="1"/>
  <c r="BZ215" i="1"/>
  <c r="BZ216" i="1"/>
  <c r="BZ217" i="1"/>
  <c r="BZ218" i="1"/>
  <c r="BZ219" i="1"/>
  <c r="BZ220" i="1"/>
  <c r="BZ221" i="1"/>
  <c r="BZ222" i="1"/>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78" i="1"/>
  <c r="BZ279" i="1"/>
  <c r="BZ280" i="1"/>
  <c r="BZ281" i="1"/>
  <c r="BZ282"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06" i="1"/>
  <c r="BZ307" i="1"/>
  <c r="BZ308" i="1"/>
  <c r="BZ309" i="1"/>
  <c r="BZ310" i="1"/>
  <c r="BZ311" i="1"/>
  <c r="BZ312" i="1"/>
  <c r="BZ313"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Z347" i="1"/>
  <c r="BZ348" i="1"/>
  <c r="BZ349" i="1"/>
  <c r="BZ350" i="1"/>
  <c r="BZ351" i="1"/>
  <c r="BZ352" i="1"/>
  <c r="BZ353" i="1"/>
  <c r="BZ354" i="1"/>
  <c r="BZ355" i="1"/>
  <c r="BZ356" i="1"/>
  <c r="BZ357" i="1"/>
  <c r="BZ358" i="1"/>
  <c r="BZ359" i="1"/>
  <c r="BZ360" i="1"/>
  <c r="BZ361" i="1"/>
  <c r="BZ362" i="1"/>
  <c r="BZ363" i="1"/>
  <c r="BZ364" i="1"/>
  <c r="BZ365" i="1"/>
  <c r="BZ366"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392" i="1"/>
  <c r="BZ393"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BZ425" i="1"/>
  <c r="BZ426" i="1"/>
  <c r="BZ427" i="1"/>
  <c r="BZ428" i="1"/>
  <c r="BZ429" i="1"/>
  <c r="BZ430" i="1"/>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Z536" i="1"/>
  <c r="BZ537" i="1"/>
  <c r="BZ538" i="1"/>
  <c r="BZ539" i="1"/>
  <c r="BZ540" i="1"/>
  <c r="BZ541" i="1"/>
  <c r="BZ542" i="1"/>
  <c r="BZ543" i="1"/>
  <c r="BZ544" i="1"/>
  <c r="BZ545" i="1"/>
  <c r="BZ546" i="1"/>
  <c r="BZ547" i="1"/>
  <c r="BZ548" i="1"/>
  <c r="BZ549" i="1"/>
  <c r="BZ550" i="1"/>
  <c r="BZ551" i="1"/>
  <c r="BZ552" i="1"/>
  <c r="BZ553" i="1"/>
  <c r="BZ554" i="1"/>
  <c r="BZ555" i="1"/>
  <c r="BZ556" i="1"/>
  <c r="BZ557" i="1"/>
  <c r="BZ558" i="1"/>
  <c r="BZ559" i="1"/>
  <c r="BZ560" i="1"/>
  <c r="BZ561" i="1"/>
  <c r="BZ562" i="1"/>
  <c r="BZ563" i="1"/>
  <c r="BZ564" i="1"/>
  <c r="BZ565" i="1"/>
  <c r="BZ566" i="1"/>
  <c r="BZ567" i="1"/>
  <c r="BZ568" i="1"/>
  <c r="BZ569" i="1"/>
  <c r="BZ570" i="1"/>
  <c r="BZ571" i="1"/>
  <c r="BZ572" i="1"/>
  <c r="BZ573" i="1"/>
  <c r="BZ574" i="1"/>
  <c r="BZ575" i="1"/>
  <c r="BZ576" i="1"/>
  <c r="BZ577" i="1"/>
  <c r="BZ578" i="1"/>
  <c r="BZ579" i="1"/>
  <c r="BZ580" i="1"/>
  <c r="BZ581" i="1"/>
  <c r="BZ582" i="1"/>
  <c r="BZ583" i="1"/>
  <c r="BZ584" i="1"/>
  <c r="BZ585" i="1"/>
  <c r="BZ586" i="1"/>
  <c r="BZ587" i="1"/>
  <c r="BZ588" i="1"/>
  <c r="BZ589" i="1"/>
  <c r="BZ590" i="1"/>
  <c r="BZ591" i="1"/>
  <c r="BZ592" i="1"/>
  <c r="BZ593" i="1"/>
  <c r="BZ594" i="1"/>
  <c r="BZ595" i="1"/>
  <c r="BZ596" i="1"/>
  <c r="BZ597" i="1"/>
  <c r="BZ598" i="1"/>
  <c r="BZ599" i="1"/>
  <c r="BZ600" i="1"/>
  <c r="BZ601" i="1"/>
  <c r="BZ602" i="1"/>
  <c r="BZ603" i="1"/>
  <c r="BZ604" i="1"/>
  <c r="BZ605" i="1"/>
  <c r="BZ606" i="1"/>
  <c r="BZ607" i="1"/>
  <c r="BZ608" i="1"/>
  <c r="BZ609" i="1"/>
  <c r="BZ610" i="1"/>
  <c r="BZ611" i="1"/>
  <c r="BZ612" i="1"/>
  <c r="BZ613" i="1"/>
  <c r="BZ614" i="1"/>
  <c r="BZ615" i="1"/>
  <c r="BZ616" i="1"/>
  <c r="BZ617" i="1"/>
  <c r="BZ618" i="1"/>
  <c r="BZ619" i="1"/>
  <c r="BZ620" i="1"/>
  <c r="BZ621" i="1"/>
  <c r="BZ622" i="1"/>
  <c r="BZ623" i="1"/>
  <c r="BZ624" i="1"/>
  <c r="BZ625" i="1"/>
  <c r="BZ626" i="1"/>
  <c r="BZ627" i="1"/>
  <c r="BZ628" i="1"/>
  <c r="BZ629" i="1"/>
  <c r="BZ630" i="1"/>
  <c r="BZ631" i="1"/>
  <c r="BZ632" i="1"/>
  <c r="BZ633" i="1"/>
  <c r="BZ634" i="1"/>
  <c r="BZ635" i="1"/>
  <c r="BZ636" i="1"/>
  <c r="BZ637" i="1"/>
  <c r="BZ638" i="1"/>
  <c r="BZ639" i="1"/>
  <c r="BZ640" i="1"/>
  <c r="BZ641" i="1"/>
  <c r="BZ642" i="1"/>
  <c r="BZ643" i="1"/>
  <c r="BZ644" i="1"/>
  <c r="BZ645" i="1"/>
  <c r="BZ646" i="1"/>
  <c r="BZ647" i="1"/>
  <c r="BZ648" i="1"/>
  <c r="BZ649" i="1"/>
  <c r="BZ650" i="1"/>
  <c r="BZ651" i="1"/>
  <c r="BZ652" i="1"/>
  <c r="BZ653" i="1"/>
  <c r="BZ654" i="1"/>
  <c r="BZ655" i="1"/>
  <c r="BZ656" i="1"/>
  <c r="BZ657" i="1"/>
  <c r="BZ658" i="1"/>
  <c r="BZ659" i="1"/>
  <c r="BZ660" i="1"/>
  <c r="BZ661" i="1"/>
  <c r="BZ662" i="1"/>
  <c r="BZ663" i="1"/>
  <c r="BZ664" i="1"/>
  <c r="BZ665" i="1"/>
  <c r="BZ666" i="1"/>
  <c r="BZ667" i="1"/>
  <c r="BZ668" i="1"/>
  <c r="BZ669" i="1"/>
  <c r="BZ670" i="1"/>
  <c r="BZ671" i="1"/>
  <c r="BZ672" i="1"/>
  <c r="BZ673" i="1"/>
  <c r="BZ674" i="1"/>
  <c r="BZ675" i="1"/>
  <c r="BZ676" i="1"/>
  <c r="BZ677" i="1"/>
  <c r="BZ678" i="1"/>
  <c r="BZ679" i="1"/>
  <c r="BZ680" i="1"/>
  <c r="BZ681" i="1"/>
  <c r="BZ682" i="1"/>
  <c r="BZ683" i="1"/>
  <c r="BZ684" i="1"/>
  <c r="BZ685" i="1"/>
  <c r="BZ686" i="1"/>
  <c r="BZ687" i="1"/>
  <c r="BZ688" i="1"/>
  <c r="BZ689" i="1"/>
  <c r="BZ690" i="1"/>
  <c r="BZ691" i="1"/>
  <c r="BZ692" i="1"/>
  <c r="BZ693" i="1"/>
  <c r="BZ694" i="1"/>
  <c r="BZ695" i="1"/>
  <c r="BZ696" i="1"/>
  <c r="BZ697" i="1"/>
  <c r="BZ698" i="1"/>
  <c r="BZ699" i="1"/>
  <c r="BZ700" i="1"/>
  <c r="BZ701" i="1"/>
  <c r="BZ702" i="1"/>
  <c r="BZ703" i="1"/>
  <c r="BZ704" i="1"/>
  <c r="BZ705" i="1"/>
  <c r="BZ706" i="1"/>
  <c r="BZ707" i="1"/>
  <c r="BZ708" i="1"/>
  <c r="BZ709" i="1"/>
  <c r="BZ710" i="1"/>
  <c r="BZ711" i="1"/>
  <c r="BZ712" i="1"/>
  <c r="BZ713" i="1"/>
  <c r="BZ714" i="1"/>
  <c r="BZ715" i="1"/>
  <c r="BZ716" i="1"/>
  <c r="BZ717" i="1"/>
  <c r="BZ718" i="1"/>
  <c r="BZ719" i="1"/>
  <c r="BZ720" i="1"/>
  <c r="BZ721" i="1"/>
  <c r="BZ722" i="1"/>
  <c r="BZ723" i="1"/>
  <c r="BZ724" i="1"/>
  <c r="BZ725" i="1"/>
  <c r="BZ726" i="1"/>
  <c r="BZ727" i="1"/>
  <c r="BZ728" i="1"/>
  <c r="BZ729" i="1"/>
  <c r="BZ730" i="1"/>
  <c r="BZ731" i="1"/>
  <c r="BZ732" i="1"/>
  <c r="BZ733" i="1"/>
  <c r="BZ734" i="1"/>
  <c r="BZ735" i="1"/>
  <c r="BZ736" i="1"/>
  <c r="BZ737" i="1"/>
  <c r="BZ738" i="1"/>
  <c r="BZ739" i="1"/>
  <c r="BZ740" i="1"/>
  <c r="BZ741" i="1"/>
  <c r="BZ742" i="1"/>
  <c r="BZ743" i="1"/>
  <c r="BZ744" i="1"/>
  <c r="BZ745" i="1"/>
  <c r="BZ746" i="1"/>
  <c r="BZ747" i="1"/>
  <c r="BZ748" i="1"/>
  <c r="BZ749" i="1"/>
  <c r="BZ750" i="1"/>
  <c r="BZ751" i="1"/>
  <c r="BZ752" i="1"/>
  <c r="BZ753" i="1"/>
  <c r="BZ754" i="1"/>
  <c r="BZ755" i="1"/>
  <c r="BZ756" i="1"/>
  <c r="BZ757" i="1"/>
  <c r="BZ758" i="1"/>
  <c r="BZ759" i="1"/>
  <c r="BZ760" i="1"/>
  <c r="BZ761" i="1"/>
  <c r="BZ762" i="1"/>
  <c r="BZ763" i="1"/>
  <c r="BZ764" i="1"/>
  <c r="BZ765" i="1"/>
  <c r="BZ766" i="1"/>
  <c r="BZ767" i="1"/>
  <c r="BZ768" i="1"/>
  <c r="BZ769" i="1"/>
  <c r="BZ770" i="1"/>
  <c r="BZ771" i="1"/>
  <c r="BZ772" i="1"/>
  <c r="BZ773" i="1"/>
  <c r="BZ774" i="1"/>
  <c r="BZ775" i="1"/>
  <c r="BZ776" i="1"/>
  <c r="BZ777" i="1"/>
  <c r="BZ778" i="1"/>
  <c r="BZ779" i="1"/>
  <c r="BZ780" i="1"/>
  <c r="BZ781" i="1"/>
  <c r="BZ782" i="1"/>
  <c r="BZ783" i="1"/>
  <c r="BZ784" i="1"/>
  <c r="BZ785" i="1"/>
  <c r="BZ786" i="1"/>
  <c r="BZ787" i="1"/>
  <c r="BZ788" i="1"/>
  <c r="BZ789" i="1"/>
  <c r="BZ790" i="1"/>
  <c r="BZ791" i="1"/>
  <c r="BZ792" i="1"/>
  <c r="BZ793" i="1"/>
  <c r="BZ794" i="1"/>
  <c r="BZ795" i="1"/>
  <c r="BZ796" i="1"/>
  <c r="BZ797" i="1"/>
  <c r="BZ798" i="1"/>
  <c r="BZ799" i="1"/>
  <c r="BZ800" i="1"/>
  <c r="BZ801" i="1"/>
  <c r="BZ802" i="1"/>
  <c r="BZ803" i="1"/>
  <c r="BZ804" i="1"/>
  <c r="BZ805" i="1"/>
  <c r="BZ806" i="1"/>
  <c r="BZ807" i="1"/>
  <c r="BZ808" i="1"/>
  <c r="BZ809" i="1"/>
  <c r="BZ810" i="1"/>
  <c r="BZ811" i="1"/>
  <c r="BZ812" i="1"/>
  <c r="BZ813" i="1"/>
  <c r="BZ814" i="1"/>
  <c r="BZ815" i="1"/>
  <c r="BZ816" i="1"/>
  <c r="BZ817" i="1"/>
  <c r="BZ818" i="1"/>
  <c r="BZ819" i="1"/>
  <c r="BZ820" i="1"/>
  <c r="BZ821" i="1"/>
  <c r="BZ822" i="1"/>
  <c r="BZ823" i="1"/>
  <c r="BZ824" i="1"/>
  <c r="BZ825" i="1"/>
  <c r="BZ826" i="1"/>
  <c r="BZ827" i="1"/>
  <c r="BZ828" i="1"/>
  <c r="BZ829" i="1"/>
  <c r="BZ830" i="1"/>
  <c r="BZ831" i="1"/>
  <c r="BZ832" i="1"/>
  <c r="BZ833" i="1"/>
  <c r="BZ834" i="1"/>
  <c r="BZ835" i="1"/>
  <c r="BZ836" i="1"/>
  <c r="BZ837" i="1"/>
  <c r="BZ838" i="1"/>
  <c r="BZ839" i="1"/>
  <c r="BZ840" i="1"/>
  <c r="BZ841" i="1"/>
  <c r="BZ842" i="1"/>
  <c r="BZ843" i="1"/>
  <c r="BZ844" i="1"/>
  <c r="BZ845" i="1"/>
  <c r="BZ846" i="1"/>
  <c r="BZ847" i="1"/>
  <c r="BZ848" i="1"/>
  <c r="BZ849" i="1"/>
  <c r="BZ850" i="1"/>
  <c r="BZ851" i="1"/>
  <c r="BZ852" i="1"/>
  <c r="BZ853" i="1"/>
  <c r="BZ854" i="1"/>
  <c r="BZ855" i="1"/>
  <c r="BZ856" i="1"/>
  <c r="BZ857" i="1"/>
  <c r="BZ858" i="1"/>
  <c r="BZ859" i="1"/>
  <c r="BZ860" i="1"/>
  <c r="BZ861" i="1"/>
  <c r="BZ862" i="1"/>
  <c r="BZ863" i="1"/>
  <c r="BZ864" i="1"/>
  <c r="BZ865" i="1"/>
  <c r="BZ866" i="1"/>
  <c r="BZ867" i="1"/>
  <c r="BZ868" i="1"/>
  <c r="BZ869" i="1"/>
  <c r="BZ870" i="1"/>
  <c r="BZ871" i="1"/>
  <c r="BZ872" i="1"/>
  <c r="BZ873" i="1"/>
  <c r="BZ874" i="1"/>
  <c r="BZ875" i="1"/>
  <c r="BZ876" i="1"/>
  <c r="BZ877" i="1"/>
  <c r="BZ878" i="1"/>
  <c r="BZ879" i="1"/>
  <c r="BZ880" i="1"/>
  <c r="BZ881" i="1"/>
  <c r="BZ882" i="1"/>
  <c r="BZ883" i="1"/>
  <c r="BZ884" i="1"/>
  <c r="BZ885" i="1"/>
  <c r="BZ886" i="1"/>
  <c r="BZ887" i="1"/>
  <c r="BZ888" i="1"/>
  <c r="BZ889" i="1"/>
  <c r="BZ890" i="1"/>
  <c r="BZ891" i="1"/>
  <c r="BZ892" i="1"/>
  <c r="BZ893" i="1"/>
  <c r="BZ894" i="1"/>
  <c r="BZ895" i="1"/>
  <c r="BZ896" i="1"/>
  <c r="BZ897" i="1"/>
  <c r="BZ898" i="1"/>
  <c r="BZ899" i="1"/>
  <c r="BZ900" i="1"/>
  <c r="BZ901" i="1"/>
  <c r="BZ902" i="1"/>
  <c r="BZ903" i="1"/>
  <c r="BZ904" i="1"/>
  <c r="BZ905" i="1"/>
  <c r="BZ906" i="1"/>
  <c r="BZ907" i="1"/>
  <c r="BZ908" i="1"/>
  <c r="BZ909" i="1"/>
  <c r="BZ910" i="1"/>
  <c r="BZ911" i="1"/>
  <c r="BZ912" i="1"/>
  <c r="BZ913" i="1"/>
  <c r="BZ914" i="1"/>
  <c r="BZ915" i="1"/>
  <c r="BZ916" i="1"/>
  <c r="BZ917" i="1"/>
  <c r="BZ918" i="1"/>
  <c r="BZ919" i="1"/>
  <c r="BZ920" i="1"/>
  <c r="BZ921" i="1"/>
  <c r="BZ922" i="1"/>
  <c r="BZ923" i="1"/>
  <c r="BZ924" i="1"/>
  <c r="BZ925" i="1"/>
  <c r="BZ926" i="1"/>
  <c r="BZ927" i="1"/>
  <c r="BZ928" i="1"/>
  <c r="BZ929" i="1"/>
  <c r="BZ930" i="1"/>
  <c r="BZ931" i="1"/>
  <c r="BZ932" i="1"/>
  <c r="BZ933" i="1"/>
  <c r="BZ934" i="1"/>
  <c r="BZ935" i="1"/>
  <c r="BZ936" i="1"/>
  <c r="BZ937" i="1"/>
  <c r="BZ938" i="1"/>
  <c r="BZ939" i="1"/>
  <c r="BZ940" i="1"/>
  <c r="BZ941" i="1"/>
  <c r="BZ942" i="1"/>
  <c r="BZ943" i="1"/>
  <c r="BZ944" i="1"/>
  <c r="BZ945" i="1"/>
  <c r="BZ946" i="1"/>
  <c r="BZ947" i="1"/>
  <c r="BZ948" i="1"/>
  <c r="BZ949" i="1"/>
  <c r="BZ950" i="1"/>
  <c r="BZ951" i="1"/>
  <c r="BZ952" i="1"/>
  <c r="BZ953" i="1"/>
  <c r="BZ954" i="1"/>
  <c r="BZ955" i="1"/>
  <c r="BZ956" i="1"/>
  <c r="BZ957" i="1"/>
  <c r="BZ958" i="1"/>
  <c r="BZ959" i="1"/>
  <c r="BZ960" i="1"/>
  <c r="BZ961" i="1"/>
  <c r="BZ962" i="1"/>
  <c r="BZ963" i="1"/>
  <c r="BZ964" i="1"/>
  <c r="BZ965" i="1"/>
  <c r="BZ966" i="1"/>
  <c r="BZ967" i="1"/>
  <c r="BZ968" i="1"/>
  <c r="BZ969" i="1"/>
  <c r="BZ970" i="1"/>
  <c r="BZ971" i="1"/>
  <c r="BZ972" i="1"/>
  <c r="BZ973" i="1"/>
  <c r="BZ974" i="1"/>
  <c r="BZ975" i="1"/>
  <c r="BZ976" i="1"/>
  <c r="BZ977" i="1"/>
  <c r="BZ978" i="1"/>
  <c r="BZ979" i="1"/>
  <c r="BZ980" i="1"/>
  <c r="BZ981" i="1"/>
  <c r="BZ982" i="1"/>
  <c r="BZ983" i="1"/>
  <c r="BZ984" i="1"/>
  <c r="BZ985" i="1"/>
  <c r="BZ986" i="1"/>
  <c r="BZ987" i="1"/>
  <c r="BZ988" i="1"/>
  <c r="BZ989" i="1"/>
  <c r="BZ990" i="1"/>
  <c r="BZ991" i="1"/>
  <c r="BZ992" i="1"/>
  <c r="BZ993" i="1"/>
  <c r="BZ994" i="1"/>
  <c r="BZ995" i="1"/>
  <c r="BZ996" i="1"/>
  <c r="BZ997" i="1"/>
  <c r="BZ998" i="1"/>
  <c r="BZ999" i="1"/>
  <c r="BZ1000" i="1"/>
  <c r="BZ1001" i="1"/>
  <c r="BZ1002" i="1"/>
  <c r="BZ1003" i="1"/>
  <c r="BZ1004" i="1"/>
  <c r="BZ1005" i="1"/>
  <c r="BZ1006" i="1"/>
  <c r="BZ1007" i="1"/>
  <c r="BZ1008" i="1"/>
  <c r="BZ1009" i="1"/>
  <c r="BZ1010" i="1"/>
  <c r="BZ1011" i="1"/>
  <c r="BZ1012" i="1"/>
  <c r="BZ1013" i="1"/>
  <c r="BZ1014" i="1"/>
  <c r="BZ1015" i="1"/>
  <c r="BZ1016" i="1"/>
  <c r="BZ1017" i="1"/>
  <c r="BZ1018" i="1"/>
  <c r="BZ1019" i="1"/>
  <c r="BZ1020" i="1"/>
  <c r="BZ1021" i="1"/>
  <c r="BZ1022" i="1"/>
  <c r="BZ1023" i="1"/>
  <c r="BZ1024" i="1"/>
  <c r="BZ1025" i="1"/>
  <c r="BZ1026" i="1"/>
  <c r="BZ1027" i="1"/>
  <c r="BZ1028" i="1"/>
  <c r="BZ1029" i="1"/>
  <c r="BZ1030" i="1"/>
  <c r="BZ1031" i="1"/>
  <c r="BZ1032" i="1"/>
  <c r="BZ1033" i="1"/>
  <c r="BZ1034" i="1"/>
  <c r="BZ1035" i="1"/>
  <c r="BZ1036" i="1"/>
  <c r="BZ1037" i="1"/>
  <c r="BZ1038" i="1"/>
  <c r="BZ1039" i="1"/>
  <c r="BZ1040" i="1"/>
  <c r="BZ1041" i="1"/>
  <c r="BZ1042" i="1"/>
  <c r="BZ1043" i="1"/>
  <c r="BZ1044" i="1"/>
  <c r="BZ1045" i="1"/>
  <c r="BZ1046" i="1"/>
  <c r="BZ1047" i="1"/>
  <c r="BZ1048" i="1"/>
  <c r="BZ1049" i="1"/>
  <c r="BZ1050" i="1"/>
  <c r="BZ1051" i="1"/>
  <c r="BZ1052" i="1"/>
  <c r="BZ1053" i="1"/>
  <c r="BZ1054" i="1"/>
  <c r="BZ1055" i="1"/>
  <c r="BZ1056" i="1"/>
  <c r="BZ1057" i="1"/>
  <c r="BZ1058" i="1"/>
  <c r="BZ1059" i="1"/>
  <c r="BZ1060" i="1"/>
  <c r="BZ1061" i="1"/>
  <c r="BZ1062" i="1"/>
  <c r="BZ1063" i="1"/>
  <c r="BZ1064" i="1"/>
  <c r="BZ1065" i="1"/>
  <c r="BZ1066" i="1"/>
  <c r="BZ1067" i="1"/>
  <c r="BZ1068" i="1"/>
  <c r="BZ1069" i="1"/>
  <c r="BZ1070" i="1"/>
  <c r="BZ1071" i="1"/>
  <c r="BZ1072" i="1"/>
  <c r="BZ1073" i="1"/>
  <c r="BZ1074" i="1"/>
  <c r="BZ1075" i="1"/>
  <c r="BZ1076" i="1"/>
  <c r="BZ1077" i="1"/>
  <c r="BZ1078" i="1"/>
  <c r="BZ1079" i="1"/>
  <c r="BZ1080" i="1"/>
  <c r="BZ1081" i="1"/>
  <c r="BZ1082" i="1"/>
  <c r="BZ1083" i="1"/>
  <c r="BZ1084" i="1"/>
  <c r="BZ1085" i="1"/>
  <c r="BZ1086" i="1"/>
  <c r="BZ1087" i="1"/>
  <c r="BZ1088" i="1"/>
  <c r="BZ1089" i="1"/>
  <c r="BZ1090" i="1"/>
  <c r="BZ1091" i="1"/>
  <c r="BZ1092" i="1"/>
  <c r="BZ1093" i="1"/>
  <c r="BZ1094" i="1"/>
  <c r="BZ1095" i="1"/>
  <c r="BZ1096" i="1"/>
  <c r="BZ1097" i="1"/>
  <c r="BZ1098" i="1"/>
  <c r="BZ1099" i="1"/>
  <c r="BZ1100" i="1"/>
  <c r="BZ1101" i="1"/>
  <c r="BZ1102" i="1"/>
  <c r="BZ1103" i="1"/>
  <c r="BZ1104" i="1"/>
  <c r="BZ1105" i="1"/>
  <c r="BZ1106" i="1"/>
  <c r="BZ1107" i="1"/>
  <c r="BZ1108" i="1"/>
  <c r="BZ1109" i="1"/>
  <c r="BZ1110" i="1"/>
  <c r="BZ1111" i="1"/>
  <c r="BZ1112" i="1"/>
  <c r="BZ1113" i="1"/>
  <c r="BZ1114" i="1"/>
  <c r="BZ1115" i="1"/>
  <c r="BZ1116" i="1"/>
  <c r="BZ1117" i="1"/>
  <c r="BZ1118" i="1"/>
  <c r="BZ1119" i="1"/>
  <c r="BZ1120" i="1"/>
  <c r="BZ1121" i="1"/>
  <c r="BZ1122" i="1"/>
  <c r="BZ1123" i="1"/>
  <c r="BZ1124" i="1"/>
  <c r="BZ1125" i="1"/>
  <c r="BZ1126" i="1"/>
  <c r="BZ1127" i="1"/>
  <c r="BZ1128" i="1"/>
  <c r="BZ1129" i="1"/>
  <c r="BZ1130" i="1"/>
  <c r="BZ1131" i="1"/>
  <c r="BZ1132" i="1"/>
  <c r="BZ1133" i="1"/>
  <c r="BZ1134" i="1"/>
  <c r="BZ1135" i="1"/>
  <c r="BZ1136" i="1"/>
  <c r="BZ1137" i="1"/>
  <c r="BZ1138" i="1"/>
  <c r="BZ1139" i="1"/>
  <c r="BZ1140" i="1"/>
  <c r="BZ1141" i="1"/>
  <c r="BZ1142" i="1"/>
  <c r="BZ1143" i="1"/>
  <c r="BZ1144" i="1"/>
  <c r="BZ1145" i="1"/>
  <c r="BZ1146" i="1"/>
  <c r="BZ1147" i="1"/>
  <c r="BZ1148" i="1"/>
  <c r="BZ1149" i="1"/>
  <c r="BZ1150" i="1"/>
  <c r="BZ1151" i="1"/>
  <c r="BZ1152" i="1"/>
  <c r="BZ1153" i="1"/>
  <c r="BZ1154" i="1"/>
  <c r="BZ1155" i="1"/>
  <c r="BZ1156" i="1"/>
  <c r="BZ1157" i="1"/>
  <c r="BZ1158" i="1"/>
  <c r="BZ1159" i="1"/>
  <c r="BZ1160" i="1"/>
  <c r="BZ1161" i="1"/>
  <c r="BZ1162" i="1"/>
  <c r="BZ1163" i="1"/>
  <c r="BZ1164" i="1"/>
  <c r="BZ1165" i="1"/>
  <c r="BZ1166" i="1"/>
  <c r="BZ1167" i="1"/>
  <c r="BZ1168" i="1"/>
  <c r="BZ1169" i="1"/>
  <c r="BZ1170" i="1"/>
  <c r="BZ1171" i="1"/>
  <c r="BZ1172" i="1"/>
  <c r="BZ1173" i="1"/>
  <c r="BZ1174" i="1"/>
  <c r="BZ1175" i="1"/>
  <c r="BZ1176" i="1"/>
  <c r="BZ1177" i="1"/>
  <c r="BZ1178" i="1"/>
  <c r="BZ1179" i="1"/>
  <c r="BZ1180" i="1"/>
  <c r="BZ1181" i="1"/>
  <c r="BZ1182" i="1"/>
  <c r="BZ1183" i="1"/>
  <c r="BZ1184" i="1"/>
  <c r="BZ1185" i="1"/>
  <c r="BZ1186" i="1"/>
  <c r="BZ1187" i="1"/>
  <c r="BZ1188" i="1"/>
  <c r="BZ1189" i="1"/>
  <c r="BZ1190" i="1"/>
  <c r="BZ1191" i="1"/>
  <c r="BZ1192" i="1"/>
  <c r="BZ1193" i="1"/>
  <c r="BZ1194" i="1"/>
  <c r="BZ1195" i="1"/>
  <c r="BZ1196" i="1"/>
  <c r="BZ1197" i="1"/>
  <c r="BZ1198" i="1"/>
  <c r="BZ1199" i="1"/>
  <c r="BZ1200" i="1"/>
  <c r="BZ1201" i="1"/>
  <c r="BZ1202" i="1"/>
  <c r="BZ1203" i="1"/>
  <c r="BZ1204" i="1"/>
  <c r="BZ1205" i="1"/>
  <c r="BZ1206" i="1"/>
  <c r="BZ1207" i="1"/>
  <c r="BZ1208" i="1"/>
  <c r="BZ1209" i="1"/>
  <c r="BZ1210" i="1"/>
  <c r="BZ1211" i="1"/>
  <c r="BZ1212" i="1"/>
  <c r="BZ1213" i="1"/>
  <c r="BZ1214" i="1"/>
  <c r="BZ1215" i="1"/>
  <c r="BZ1216" i="1"/>
  <c r="BZ1217" i="1"/>
  <c r="BZ1218" i="1"/>
  <c r="BZ1219" i="1"/>
  <c r="BZ1220" i="1"/>
  <c r="BZ1221" i="1"/>
  <c r="BZ1222" i="1"/>
  <c r="BZ1223" i="1"/>
  <c r="BZ1224" i="1"/>
  <c r="BZ1225" i="1"/>
  <c r="BZ1226" i="1"/>
  <c r="BZ1227" i="1"/>
  <c r="BZ1228" i="1"/>
  <c r="BZ1229" i="1"/>
  <c r="BZ1230" i="1"/>
  <c r="BZ1231" i="1"/>
  <c r="BZ1232" i="1"/>
  <c r="BZ1233" i="1"/>
  <c r="BZ1234" i="1"/>
  <c r="BZ1235" i="1"/>
  <c r="BZ1236" i="1"/>
  <c r="BZ1237" i="1"/>
  <c r="BZ1238" i="1"/>
  <c r="BZ1239" i="1"/>
  <c r="BZ1240" i="1"/>
  <c r="BZ1241" i="1"/>
  <c r="BZ1242" i="1"/>
  <c r="BZ1243" i="1"/>
  <c r="BZ1244" i="1"/>
  <c r="BZ1245" i="1"/>
  <c r="BZ1246" i="1"/>
  <c r="BZ1247" i="1"/>
  <c r="BZ1248" i="1"/>
  <c r="BZ1249" i="1"/>
  <c r="BZ1250" i="1"/>
  <c r="BZ1251" i="1"/>
  <c r="BZ1252" i="1"/>
  <c r="BZ1253" i="1"/>
  <c r="BZ1254" i="1"/>
  <c r="BZ1255" i="1"/>
  <c r="BZ1256" i="1"/>
  <c r="BZ1257" i="1"/>
  <c r="BZ1258" i="1"/>
  <c r="BZ1259" i="1"/>
  <c r="BZ1260" i="1"/>
  <c r="BZ1261" i="1"/>
  <c r="BZ1262" i="1"/>
  <c r="BZ1263" i="1"/>
  <c r="BZ1264" i="1"/>
  <c r="BZ1265" i="1"/>
  <c r="BZ1266" i="1"/>
  <c r="BZ1267" i="1"/>
  <c r="BZ1268" i="1"/>
  <c r="BZ1269" i="1"/>
  <c r="BZ1270" i="1"/>
  <c r="BZ1271" i="1"/>
  <c r="BZ1272" i="1"/>
  <c r="BZ1273" i="1"/>
  <c r="BZ1274" i="1"/>
  <c r="BZ1275" i="1"/>
  <c r="BZ1276" i="1"/>
  <c r="BZ1277" i="1"/>
  <c r="BZ1278" i="1"/>
  <c r="BZ1279" i="1"/>
  <c r="BZ1280" i="1"/>
  <c r="BZ1281" i="1"/>
  <c r="BZ1282" i="1"/>
  <c r="BZ1283" i="1"/>
  <c r="BZ1284" i="1"/>
  <c r="BZ1285" i="1"/>
  <c r="BZ1286" i="1"/>
  <c r="BZ1287" i="1"/>
  <c r="BZ1288" i="1"/>
  <c r="BZ1289" i="1"/>
  <c r="BZ1290" i="1"/>
  <c r="BZ1291" i="1"/>
  <c r="BZ1292" i="1"/>
  <c r="BZ1293" i="1"/>
  <c r="BZ1294" i="1"/>
  <c r="BZ1295" i="1"/>
  <c r="BZ1296" i="1"/>
  <c r="BZ1297" i="1"/>
  <c r="BZ1298" i="1"/>
  <c r="BZ1299" i="1"/>
  <c r="BZ1300" i="1"/>
  <c r="BZ1301" i="1"/>
  <c r="BZ1302" i="1"/>
  <c r="BZ1303" i="1"/>
  <c r="BZ1304" i="1"/>
  <c r="BZ1305" i="1"/>
  <c r="BZ1306" i="1"/>
  <c r="BZ1307" i="1"/>
  <c r="BZ1308" i="1"/>
  <c r="BZ1309" i="1"/>
  <c r="BZ1310" i="1"/>
  <c r="BZ1311" i="1"/>
  <c r="BZ1312" i="1"/>
  <c r="BZ1313" i="1"/>
  <c r="BZ1314" i="1"/>
  <c r="BZ1315" i="1"/>
  <c r="BZ1316" i="1"/>
  <c r="BZ1317" i="1"/>
  <c r="BZ1318" i="1"/>
  <c r="BZ1319" i="1"/>
  <c r="BZ1320" i="1"/>
  <c r="BZ1321" i="1"/>
  <c r="BZ1322" i="1"/>
  <c r="BZ1323" i="1"/>
  <c r="BZ1324" i="1"/>
  <c r="BZ1325" i="1"/>
  <c r="BZ1326" i="1"/>
  <c r="BZ1327" i="1"/>
  <c r="BZ1328" i="1"/>
  <c r="BZ1329" i="1"/>
  <c r="BZ1330" i="1"/>
  <c r="BZ1331" i="1"/>
  <c r="BZ1332" i="1"/>
  <c r="BZ1333" i="1"/>
  <c r="BZ1334" i="1"/>
  <c r="BZ1335" i="1"/>
  <c r="BZ1336" i="1"/>
  <c r="BZ1337" i="1"/>
  <c r="BZ1338" i="1"/>
  <c r="BZ1339" i="1"/>
  <c r="BZ1340" i="1"/>
  <c r="BZ1341" i="1"/>
  <c r="BZ1342" i="1"/>
  <c r="BZ1343" i="1"/>
  <c r="BZ1344" i="1"/>
  <c r="BZ1345" i="1"/>
  <c r="BZ1346" i="1"/>
  <c r="BZ1347" i="1"/>
  <c r="BZ1348" i="1"/>
  <c r="BZ1349" i="1"/>
  <c r="BZ1350" i="1"/>
  <c r="BZ1351" i="1"/>
  <c r="BZ1352" i="1"/>
  <c r="BZ1353" i="1"/>
  <c r="BZ1354" i="1"/>
  <c r="BZ1355" i="1"/>
  <c r="BZ1356" i="1"/>
  <c r="BZ1357" i="1"/>
  <c r="BZ1358" i="1"/>
  <c r="BZ1359" i="1"/>
  <c r="BZ1360" i="1"/>
  <c r="BZ1361" i="1"/>
  <c r="BZ1362" i="1"/>
  <c r="BZ1363" i="1"/>
  <c r="BZ1364" i="1"/>
  <c r="BZ1365" i="1"/>
  <c r="BZ1366" i="1"/>
  <c r="BZ1367" i="1"/>
  <c r="BZ1368" i="1"/>
  <c r="BZ1369" i="1"/>
  <c r="BZ1370" i="1"/>
  <c r="BZ1371" i="1"/>
  <c r="BZ1372" i="1"/>
  <c r="BZ1373" i="1"/>
  <c r="BZ1374" i="1"/>
  <c r="BZ1375" i="1"/>
  <c r="BZ1376" i="1"/>
  <c r="BZ1377" i="1"/>
  <c r="BZ1378" i="1"/>
  <c r="BZ1379" i="1"/>
  <c r="BZ1380" i="1"/>
  <c r="BZ1381" i="1"/>
  <c r="BZ1382" i="1"/>
  <c r="BZ1383" i="1"/>
  <c r="BZ1384" i="1"/>
  <c r="BZ1385" i="1"/>
  <c r="BZ1386" i="1"/>
  <c r="BZ1387" i="1"/>
  <c r="BZ1388" i="1"/>
  <c r="BZ1389" i="1"/>
  <c r="BZ1390" i="1"/>
  <c r="BZ1391" i="1"/>
  <c r="BZ1392" i="1"/>
  <c r="BZ1393" i="1"/>
  <c r="BZ1394" i="1"/>
  <c r="BZ1395" i="1"/>
  <c r="BZ1396" i="1"/>
  <c r="BZ1397" i="1"/>
  <c r="BZ1398" i="1"/>
  <c r="BZ1399" i="1"/>
  <c r="BZ1400" i="1"/>
  <c r="BZ1401" i="1"/>
  <c r="BZ1402" i="1"/>
  <c r="BZ1403" i="1"/>
  <c r="BZ1404" i="1"/>
  <c r="BZ1405" i="1"/>
  <c r="BZ1406" i="1"/>
  <c r="BZ1407" i="1"/>
  <c r="BZ1408" i="1"/>
  <c r="BZ1409" i="1"/>
  <c r="BZ1410" i="1"/>
  <c r="BZ1411" i="1"/>
  <c r="BZ1412" i="1"/>
  <c r="BZ1413" i="1"/>
  <c r="BZ1414" i="1"/>
  <c r="BZ1415" i="1"/>
  <c r="BZ1416" i="1"/>
  <c r="BZ1417" i="1"/>
  <c r="BZ1418" i="1"/>
  <c r="BZ1419" i="1"/>
  <c r="BZ1420" i="1"/>
  <c r="BZ1421" i="1"/>
  <c r="BZ1422" i="1"/>
  <c r="BZ1423" i="1"/>
  <c r="BZ1424" i="1"/>
  <c r="BZ1425" i="1"/>
  <c r="BZ1426" i="1"/>
  <c r="BZ1427" i="1"/>
  <c r="BZ1428" i="1"/>
  <c r="BZ1429" i="1"/>
  <c r="BZ1430" i="1"/>
  <c r="BZ1431" i="1"/>
  <c r="BZ1432" i="1"/>
  <c r="BZ1433" i="1"/>
  <c r="BZ1434" i="1"/>
  <c r="BZ1435" i="1"/>
  <c r="BZ1436" i="1"/>
  <c r="BZ1437" i="1"/>
  <c r="BZ1438" i="1"/>
  <c r="BZ1439" i="1"/>
  <c r="BZ1440" i="1"/>
  <c r="BZ1441" i="1"/>
  <c r="BZ1442" i="1"/>
  <c r="BZ1443" i="1"/>
  <c r="BZ1444" i="1"/>
  <c r="BZ1445" i="1"/>
  <c r="BZ1446" i="1"/>
  <c r="BZ1447" i="1"/>
  <c r="BZ1448" i="1"/>
  <c r="BZ1449" i="1"/>
  <c r="BZ1450" i="1"/>
  <c r="BZ1451" i="1"/>
  <c r="BZ1452" i="1"/>
  <c r="BZ1453" i="1"/>
  <c r="BZ1454" i="1"/>
  <c r="BZ1455" i="1"/>
  <c r="BZ1456" i="1"/>
  <c r="BZ1457" i="1"/>
  <c r="BZ1458" i="1"/>
  <c r="BZ1459" i="1"/>
  <c r="BZ1460" i="1"/>
  <c r="BZ1461" i="1"/>
  <c r="BZ1462" i="1"/>
  <c r="BZ1463" i="1"/>
  <c r="BZ1464" i="1"/>
  <c r="BZ1465" i="1"/>
  <c r="BZ1466" i="1"/>
  <c r="BZ1467" i="1"/>
  <c r="BZ1468" i="1"/>
  <c r="BZ1469" i="1"/>
  <c r="BZ1470" i="1"/>
  <c r="BZ1471" i="1"/>
  <c r="BZ1472" i="1"/>
  <c r="BZ1473" i="1"/>
  <c r="BZ1474" i="1"/>
  <c r="BZ1475" i="1"/>
  <c r="BZ1476" i="1"/>
  <c r="BZ1477" i="1"/>
  <c r="BZ1478" i="1"/>
  <c r="BZ1479" i="1"/>
  <c r="BZ1480" i="1"/>
  <c r="BZ1481" i="1"/>
  <c r="BZ1482" i="1"/>
  <c r="BZ1483" i="1"/>
  <c r="BZ1484" i="1"/>
  <c r="BZ1485" i="1"/>
  <c r="BZ1486" i="1"/>
  <c r="BZ1487" i="1"/>
  <c r="BZ1488" i="1"/>
  <c r="BZ1489" i="1"/>
  <c r="BZ1490" i="1"/>
  <c r="BZ1491" i="1"/>
  <c r="BZ1492" i="1"/>
  <c r="BZ1493" i="1"/>
  <c r="BZ1494" i="1"/>
  <c r="BZ1495" i="1"/>
  <c r="BZ1496" i="1"/>
  <c r="BZ1497" i="1"/>
  <c r="BZ1498" i="1"/>
  <c r="BZ1499" i="1"/>
  <c r="BZ1500" i="1"/>
  <c r="BZ1501" i="1"/>
  <c r="BZ1502" i="1"/>
  <c r="BZ1503" i="1"/>
  <c r="BZ1504" i="1"/>
  <c r="BZ1505" i="1"/>
  <c r="BZ1506" i="1"/>
  <c r="BZ1507" i="1"/>
  <c r="BZ1508" i="1"/>
  <c r="BZ1509" i="1"/>
  <c r="BZ1510" i="1"/>
  <c r="BZ1511" i="1"/>
  <c r="BZ1512" i="1"/>
  <c r="BZ1513" i="1"/>
  <c r="BZ1514" i="1"/>
  <c r="BZ1515" i="1"/>
  <c r="BZ1516" i="1"/>
  <c r="BZ1517" i="1"/>
  <c r="BZ1518" i="1"/>
  <c r="BZ1519" i="1"/>
  <c r="BZ1520" i="1"/>
  <c r="BZ1521" i="1"/>
  <c r="BZ1522" i="1"/>
  <c r="BZ1523" i="1"/>
  <c r="BZ1524" i="1"/>
  <c r="BZ1525" i="1"/>
  <c r="BZ1526" i="1"/>
  <c r="BZ1527" i="1"/>
  <c r="BZ1528" i="1"/>
  <c r="BZ1529" i="1"/>
  <c r="BZ1530" i="1"/>
  <c r="BZ1531" i="1"/>
  <c r="BZ1532" i="1"/>
  <c r="BZ1533" i="1"/>
  <c r="BZ1534" i="1"/>
  <c r="BZ1535" i="1"/>
  <c r="BZ1536" i="1"/>
  <c r="BZ1537" i="1"/>
  <c r="BZ1538" i="1"/>
  <c r="BZ1539" i="1"/>
  <c r="BZ1540" i="1"/>
  <c r="BZ1541" i="1"/>
  <c r="BZ1542" i="1"/>
  <c r="BZ1543" i="1"/>
  <c r="BZ1544" i="1"/>
  <c r="BZ1545" i="1"/>
  <c r="BZ1546" i="1"/>
  <c r="BZ1547" i="1"/>
  <c r="BZ1548" i="1"/>
  <c r="BZ1549" i="1"/>
  <c r="BZ1550" i="1"/>
  <c r="BZ1551" i="1"/>
  <c r="BZ1552" i="1"/>
  <c r="BZ1553" i="1"/>
  <c r="BZ1554" i="1"/>
  <c r="BZ1555" i="1"/>
  <c r="BZ1556" i="1"/>
  <c r="BZ1557" i="1"/>
  <c r="BZ1558" i="1"/>
  <c r="BZ1559" i="1"/>
  <c r="BZ1560" i="1"/>
  <c r="BZ1561" i="1"/>
  <c r="BZ1562" i="1"/>
  <c r="BZ1563" i="1"/>
  <c r="BZ1564" i="1"/>
  <c r="BZ1565" i="1"/>
  <c r="BZ1566" i="1"/>
  <c r="BZ1567" i="1"/>
  <c r="BZ1568" i="1"/>
  <c r="BZ1569" i="1"/>
  <c r="BZ1570" i="1"/>
  <c r="BZ1571" i="1"/>
  <c r="BZ1572" i="1"/>
  <c r="BZ1573" i="1"/>
  <c r="BZ1574" i="1"/>
  <c r="BZ1575" i="1"/>
  <c r="BZ1576" i="1"/>
  <c r="BZ1577" i="1"/>
  <c r="BZ1578" i="1"/>
  <c r="BZ1579" i="1"/>
  <c r="BZ1580" i="1"/>
  <c r="BZ1581" i="1"/>
  <c r="BZ1582" i="1"/>
  <c r="BZ1583" i="1"/>
  <c r="BZ1584" i="1"/>
  <c r="BZ1585" i="1"/>
  <c r="BZ1586" i="1"/>
  <c r="BZ1587" i="1"/>
  <c r="BZ1588" i="1"/>
  <c r="BZ1589" i="1"/>
  <c r="BZ1590" i="1"/>
  <c r="BZ1591" i="1"/>
  <c r="BZ1592" i="1"/>
  <c r="BZ1593" i="1"/>
  <c r="BZ1594" i="1"/>
  <c r="BZ1595" i="1"/>
  <c r="BZ1596" i="1"/>
  <c r="BZ1597" i="1"/>
  <c r="BZ1598" i="1"/>
  <c r="BZ1599" i="1"/>
  <c r="BZ1600" i="1"/>
  <c r="BZ1601" i="1"/>
  <c r="BZ1602" i="1"/>
  <c r="BZ1603" i="1"/>
  <c r="BZ1604" i="1"/>
  <c r="BZ1605" i="1"/>
  <c r="BZ1606" i="1"/>
  <c r="BZ1607" i="1"/>
  <c r="BZ1608" i="1"/>
  <c r="BZ1609" i="1"/>
  <c r="BZ1610" i="1"/>
  <c r="BZ1611" i="1"/>
  <c r="BZ1612" i="1"/>
  <c r="BZ1613" i="1"/>
  <c r="BZ1614" i="1"/>
  <c r="BZ1615" i="1"/>
  <c r="BZ1616" i="1"/>
  <c r="BZ1617" i="1"/>
  <c r="BZ1618" i="1"/>
  <c r="BZ1619" i="1"/>
  <c r="BZ1620" i="1"/>
  <c r="BZ1621" i="1"/>
  <c r="BZ1622" i="1"/>
  <c r="BZ1623" i="1"/>
  <c r="BZ1624" i="1"/>
  <c r="BZ1625" i="1"/>
  <c r="BZ1626" i="1"/>
  <c r="BZ1627" i="1"/>
  <c r="BZ1628" i="1"/>
  <c r="BZ1629" i="1"/>
  <c r="BZ1630" i="1"/>
  <c r="BZ1631" i="1"/>
  <c r="BZ1632" i="1"/>
  <c r="BZ1633" i="1"/>
  <c r="BZ1634" i="1"/>
  <c r="BZ1635" i="1"/>
  <c r="BZ1636" i="1"/>
  <c r="BZ1637" i="1"/>
  <c r="BZ1638" i="1"/>
  <c r="BZ1639" i="1"/>
  <c r="BZ1640" i="1"/>
  <c r="BZ1641" i="1"/>
  <c r="BZ1642" i="1"/>
  <c r="BZ1643" i="1"/>
  <c r="BZ1644" i="1"/>
  <c r="BZ1645" i="1"/>
  <c r="BZ1646" i="1"/>
  <c r="BZ1647" i="1"/>
  <c r="BZ1648" i="1"/>
  <c r="BZ1649" i="1"/>
  <c r="BZ1650" i="1"/>
  <c r="BZ1651" i="1"/>
  <c r="BZ1652" i="1"/>
  <c r="BZ1653" i="1"/>
  <c r="BZ1654" i="1"/>
  <c r="BZ1655" i="1"/>
  <c r="BZ1656" i="1"/>
  <c r="BZ2" i="1"/>
  <c r="R1675" i="1"/>
  <c r="R1674" i="1"/>
  <c r="I1199" i="1"/>
  <c r="BE1626" i="1"/>
  <c r="BG1626" i="1" s="1"/>
  <c r="BE1627" i="1"/>
  <c r="BG1627" i="1" s="1"/>
  <c r="BE1628" i="1"/>
  <c r="BG1628" i="1" s="1"/>
  <c r="BE1629" i="1"/>
  <c r="BG1629" i="1" s="1"/>
  <c r="BE1630" i="1"/>
  <c r="BG1630" i="1" s="1"/>
  <c r="BE1631" i="1"/>
  <c r="BG1631" i="1" s="1"/>
  <c r="BE1632" i="1"/>
  <c r="BG1632" i="1" s="1"/>
  <c r="BE1633" i="1"/>
  <c r="BG1633" i="1" s="1"/>
  <c r="BE1634" i="1"/>
  <c r="BG1634" i="1" s="1"/>
  <c r="BE1635" i="1"/>
  <c r="BG1635" i="1" s="1"/>
  <c r="BE1636" i="1"/>
  <c r="BG1636" i="1" s="1"/>
  <c r="BE1637" i="1"/>
  <c r="BG1637" i="1" s="1"/>
  <c r="BE1638" i="1"/>
  <c r="BG1638" i="1" s="1"/>
  <c r="BE1639" i="1"/>
  <c r="BG1639" i="1" s="1"/>
  <c r="BE1640" i="1"/>
  <c r="BG1640" i="1" s="1"/>
  <c r="BE1641" i="1"/>
  <c r="BG1641" i="1" s="1"/>
  <c r="BE1642" i="1"/>
  <c r="BG1642" i="1" s="1"/>
  <c r="BE1643" i="1"/>
  <c r="BG1643" i="1" s="1"/>
  <c r="BE1644" i="1"/>
  <c r="BG1644" i="1" s="1"/>
  <c r="BE1625" i="1"/>
  <c r="BG1625" i="1" s="1"/>
  <c r="BE1646" i="1"/>
  <c r="BG1646" i="1" s="1"/>
  <c r="BE1647" i="1"/>
  <c r="BG1647" i="1" s="1"/>
  <c r="BE1648" i="1"/>
  <c r="BG1648" i="1" s="1"/>
  <c r="BE1649" i="1"/>
  <c r="BG1649" i="1" s="1"/>
  <c r="BE1650" i="1"/>
  <c r="BG1650" i="1" s="1"/>
  <c r="BE1651" i="1"/>
  <c r="BG1651" i="1" s="1"/>
  <c r="BE1652" i="1"/>
  <c r="BG1652" i="1" s="1"/>
  <c r="BE1653" i="1"/>
  <c r="BG1653" i="1" s="1"/>
  <c r="BE1654" i="1"/>
  <c r="BG1654" i="1" s="1"/>
  <c r="BE1655" i="1"/>
  <c r="BG1655" i="1" s="1"/>
  <c r="BE1656" i="1"/>
  <c r="BG1656" i="1" s="1"/>
  <c r="BE1645" i="1"/>
  <c r="BG1645" i="1" s="1"/>
  <c r="BE1603" i="1"/>
  <c r="BG1603" i="1" s="1"/>
  <c r="BE1604" i="1"/>
  <c r="BG1604" i="1" s="1"/>
  <c r="BE1605" i="1"/>
  <c r="BG1605" i="1" s="1"/>
  <c r="BE1606" i="1"/>
  <c r="BG1606" i="1" s="1"/>
  <c r="BE1607" i="1"/>
  <c r="BG1607" i="1" s="1"/>
  <c r="BE1608" i="1"/>
  <c r="BG1608" i="1" s="1"/>
  <c r="BE1609" i="1"/>
  <c r="BG1609" i="1" s="1"/>
  <c r="BE1610" i="1"/>
  <c r="BG1610" i="1" s="1"/>
  <c r="BE1611" i="1"/>
  <c r="BG1611" i="1" s="1"/>
  <c r="BE1612" i="1"/>
  <c r="BG1612" i="1" s="1"/>
  <c r="BE1613" i="1"/>
  <c r="BG1613" i="1" s="1"/>
  <c r="BE1614" i="1"/>
  <c r="BG1614" i="1" s="1"/>
  <c r="BE1615" i="1"/>
  <c r="BG1615" i="1" s="1"/>
  <c r="BE1616" i="1"/>
  <c r="BG1616" i="1" s="1"/>
  <c r="BE1617" i="1"/>
  <c r="BG1617" i="1" s="1"/>
  <c r="BE1618" i="1"/>
  <c r="BG1618" i="1" s="1"/>
  <c r="BE1619" i="1"/>
  <c r="BG1619" i="1" s="1"/>
  <c r="BE1620" i="1"/>
  <c r="BG1620" i="1" s="1"/>
  <c r="BE1621" i="1"/>
  <c r="BG1621" i="1" s="1"/>
  <c r="BE1622" i="1"/>
  <c r="BG1622" i="1" s="1"/>
  <c r="BE1623" i="1"/>
  <c r="BG1623" i="1" s="1"/>
  <c r="BE1624" i="1"/>
  <c r="BG1624" i="1" s="1"/>
  <c r="BE1602" i="1"/>
  <c r="BG1602" i="1" s="1"/>
  <c r="BE299" i="1"/>
  <c r="BG299" i="1" s="1"/>
  <c r="BE300" i="1"/>
  <c r="BG300" i="1" s="1"/>
  <c r="BE301" i="1"/>
  <c r="BG301" i="1" s="1"/>
  <c r="BE302" i="1"/>
  <c r="BG302" i="1" s="1"/>
  <c r="BE303" i="1"/>
  <c r="BG303" i="1" s="1"/>
  <c r="BE304" i="1"/>
  <c r="BG304" i="1" s="1"/>
  <c r="BE305" i="1"/>
  <c r="BG305" i="1" s="1"/>
  <c r="BE306" i="1"/>
  <c r="BG306" i="1" s="1"/>
  <c r="BE307" i="1"/>
  <c r="BG307" i="1" s="1"/>
  <c r="BE308" i="1"/>
  <c r="BG308" i="1" s="1"/>
  <c r="BE309" i="1"/>
  <c r="BG309" i="1" s="1"/>
  <c r="BE310" i="1"/>
  <c r="BG310" i="1" s="1"/>
  <c r="BE311" i="1"/>
  <c r="BG311" i="1" s="1"/>
  <c r="BE312" i="1"/>
  <c r="BG312" i="1" s="1"/>
  <c r="BE313" i="1"/>
  <c r="BG313" i="1" s="1"/>
  <c r="BE314" i="1"/>
  <c r="BG314" i="1" s="1"/>
  <c r="BE315" i="1"/>
  <c r="BG315" i="1" s="1"/>
  <c r="BE316" i="1"/>
  <c r="BG316" i="1" s="1"/>
  <c r="BE317" i="1"/>
  <c r="BG317" i="1" s="1"/>
  <c r="BE318" i="1"/>
  <c r="BG318" i="1" s="1"/>
  <c r="BE319" i="1"/>
  <c r="BG319" i="1" s="1"/>
  <c r="BE320" i="1"/>
  <c r="BG320" i="1" s="1"/>
  <c r="BE321" i="1"/>
  <c r="BG321" i="1" s="1"/>
  <c r="BE322" i="1"/>
  <c r="BG322" i="1" s="1"/>
  <c r="BE323" i="1"/>
  <c r="BG323" i="1" s="1"/>
  <c r="BE324" i="1"/>
  <c r="BG324" i="1" s="1"/>
  <c r="BE325" i="1"/>
  <c r="BG325" i="1" s="1"/>
  <c r="BE326" i="1"/>
  <c r="BG326" i="1" s="1"/>
  <c r="BE327" i="1"/>
  <c r="BG327" i="1" s="1"/>
  <c r="BE328" i="1"/>
  <c r="BG328" i="1" s="1"/>
  <c r="BE329" i="1"/>
  <c r="BG329" i="1" s="1"/>
  <c r="BE330" i="1"/>
  <c r="BG330" i="1" s="1"/>
  <c r="BE331" i="1"/>
  <c r="BG331" i="1" s="1"/>
  <c r="BE332" i="1"/>
  <c r="BG332" i="1" s="1"/>
  <c r="BE333" i="1"/>
  <c r="BG333" i="1" s="1"/>
  <c r="BE334" i="1"/>
  <c r="BG334" i="1" s="1"/>
  <c r="BE335" i="1"/>
  <c r="BG335" i="1" s="1"/>
  <c r="BE336" i="1"/>
  <c r="BG336" i="1" s="1"/>
  <c r="BE337" i="1"/>
  <c r="BG337" i="1" s="1"/>
  <c r="BE338" i="1"/>
  <c r="BG338" i="1" s="1"/>
  <c r="BE339" i="1"/>
  <c r="BG339" i="1" s="1"/>
  <c r="BE340" i="1"/>
  <c r="BG340" i="1" s="1"/>
  <c r="BE341" i="1"/>
  <c r="BG341" i="1" s="1"/>
  <c r="BE342" i="1"/>
  <c r="BG342" i="1" s="1"/>
  <c r="BE343" i="1"/>
  <c r="BG343" i="1" s="1"/>
  <c r="BE344" i="1"/>
  <c r="BG344" i="1" s="1"/>
  <c r="BE345" i="1"/>
  <c r="BG345" i="1" s="1"/>
  <c r="BE346" i="1"/>
  <c r="BG346" i="1" s="1"/>
  <c r="BE347" i="1"/>
  <c r="BG347" i="1" s="1"/>
  <c r="BE348" i="1"/>
  <c r="BG348" i="1" s="1"/>
  <c r="BE349" i="1"/>
  <c r="BG349" i="1" s="1"/>
  <c r="BE350" i="1"/>
  <c r="BG350" i="1" s="1"/>
  <c r="BE351" i="1"/>
  <c r="BG351" i="1" s="1"/>
  <c r="BE352" i="1"/>
  <c r="BG352" i="1" s="1"/>
  <c r="BE353" i="1"/>
  <c r="BG353" i="1" s="1"/>
  <c r="BE354" i="1"/>
  <c r="BG354" i="1" s="1"/>
  <c r="BE355" i="1"/>
  <c r="BG355" i="1" s="1"/>
  <c r="BE356" i="1"/>
  <c r="BG356" i="1" s="1"/>
  <c r="BE357" i="1"/>
  <c r="BG357" i="1" s="1"/>
  <c r="BE358" i="1"/>
  <c r="BG358" i="1" s="1"/>
  <c r="BE359" i="1"/>
  <c r="BG359" i="1" s="1"/>
  <c r="BE360" i="1"/>
  <c r="BG360" i="1" s="1"/>
  <c r="BE361" i="1"/>
  <c r="BG361" i="1" s="1"/>
  <c r="BE362" i="1"/>
  <c r="BG362" i="1" s="1"/>
  <c r="BE363" i="1"/>
  <c r="BG363" i="1" s="1"/>
  <c r="BE364" i="1"/>
  <c r="BG364" i="1" s="1"/>
  <c r="BE365" i="1"/>
  <c r="BG365" i="1" s="1"/>
  <c r="BE366" i="1"/>
  <c r="BG366" i="1" s="1"/>
  <c r="BE367" i="1"/>
  <c r="BG367" i="1" s="1"/>
  <c r="BE368" i="1"/>
  <c r="BG368" i="1" s="1"/>
  <c r="BE369" i="1"/>
  <c r="BG369" i="1" s="1"/>
  <c r="BE370" i="1"/>
  <c r="BG370" i="1" s="1"/>
  <c r="BE371" i="1"/>
  <c r="BG371" i="1" s="1"/>
  <c r="BE372" i="1"/>
  <c r="BG372" i="1" s="1"/>
  <c r="BE373" i="1"/>
  <c r="BG373" i="1" s="1"/>
  <c r="BE374" i="1"/>
  <c r="BG374" i="1" s="1"/>
  <c r="BE375" i="1"/>
  <c r="BG375" i="1" s="1"/>
  <c r="BE376" i="1"/>
  <c r="BG376" i="1" s="1"/>
  <c r="BE377" i="1"/>
  <c r="BG377" i="1" s="1"/>
  <c r="BE378" i="1"/>
  <c r="BG378" i="1" s="1"/>
  <c r="BE379" i="1"/>
  <c r="BG379" i="1" s="1"/>
  <c r="BE380" i="1"/>
  <c r="BG380" i="1" s="1"/>
  <c r="BE381" i="1"/>
  <c r="BG381" i="1" s="1"/>
  <c r="BE382" i="1"/>
  <c r="BG382" i="1" s="1"/>
  <c r="BE383" i="1"/>
  <c r="BG383" i="1" s="1"/>
  <c r="BE384" i="1"/>
  <c r="BG384" i="1" s="1"/>
  <c r="BE385" i="1"/>
  <c r="BG385" i="1" s="1"/>
  <c r="BE386" i="1"/>
  <c r="BG386" i="1" s="1"/>
  <c r="BE387" i="1"/>
  <c r="BG387" i="1" s="1"/>
  <c r="BE388" i="1"/>
  <c r="BG388" i="1" s="1"/>
  <c r="BE389" i="1"/>
  <c r="BG389" i="1" s="1"/>
  <c r="BE390" i="1"/>
  <c r="BG390" i="1" s="1"/>
  <c r="BE391" i="1"/>
  <c r="BG391" i="1" s="1"/>
  <c r="BE392" i="1"/>
  <c r="BG392" i="1" s="1"/>
  <c r="BE393" i="1"/>
  <c r="BG393" i="1" s="1"/>
  <c r="BE394" i="1"/>
  <c r="BG394" i="1" s="1"/>
  <c r="BE395" i="1"/>
  <c r="BG395" i="1" s="1"/>
  <c r="BE396" i="1"/>
  <c r="BG396" i="1" s="1"/>
  <c r="BE397" i="1"/>
  <c r="BG397" i="1" s="1"/>
  <c r="BE398" i="1"/>
  <c r="BG398" i="1" s="1"/>
  <c r="BE399" i="1"/>
  <c r="BG399" i="1" s="1"/>
  <c r="BE400" i="1"/>
  <c r="BG400" i="1" s="1"/>
  <c r="BE401" i="1"/>
  <c r="BG401" i="1" s="1"/>
  <c r="BE402" i="1"/>
  <c r="BG402" i="1" s="1"/>
  <c r="BE403" i="1"/>
  <c r="BG403" i="1" s="1"/>
  <c r="BE404" i="1"/>
  <c r="BG404" i="1" s="1"/>
  <c r="BE405" i="1"/>
  <c r="BG405" i="1" s="1"/>
  <c r="BE406" i="1"/>
  <c r="BG406" i="1" s="1"/>
  <c r="BE407" i="1"/>
  <c r="BG407" i="1" s="1"/>
  <c r="BE408" i="1"/>
  <c r="BG408" i="1" s="1"/>
  <c r="BE409" i="1"/>
  <c r="BG409" i="1" s="1"/>
  <c r="BE410" i="1"/>
  <c r="BG410" i="1" s="1"/>
  <c r="BE411" i="1"/>
  <c r="BG411" i="1" s="1"/>
  <c r="BE412" i="1"/>
  <c r="BG412" i="1" s="1"/>
  <c r="BE413" i="1"/>
  <c r="BG413" i="1" s="1"/>
  <c r="BE414" i="1"/>
  <c r="BG414" i="1" s="1"/>
  <c r="BE415" i="1"/>
  <c r="BG415" i="1" s="1"/>
  <c r="BE416" i="1"/>
  <c r="BG416" i="1" s="1"/>
  <c r="BE417" i="1"/>
  <c r="BG417" i="1" s="1"/>
  <c r="BE418" i="1"/>
  <c r="BG418" i="1" s="1"/>
  <c r="BE419" i="1"/>
  <c r="BG419" i="1" s="1"/>
  <c r="BE420" i="1"/>
  <c r="BG420" i="1" s="1"/>
  <c r="BE421" i="1"/>
  <c r="BG421" i="1" s="1"/>
  <c r="BE422" i="1"/>
  <c r="BG422" i="1" s="1"/>
  <c r="BE423" i="1"/>
  <c r="BG423" i="1" s="1"/>
  <c r="BE424" i="1"/>
  <c r="BG424" i="1" s="1"/>
  <c r="BE425" i="1"/>
  <c r="BG425" i="1" s="1"/>
  <c r="BE426" i="1"/>
  <c r="BG426" i="1" s="1"/>
  <c r="BE427" i="1"/>
  <c r="BG427" i="1" s="1"/>
  <c r="BE428" i="1"/>
  <c r="BG428" i="1" s="1"/>
  <c r="BE429" i="1"/>
  <c r="BG429" i="1" s="1"/>
  <c r="BE430" i="1"/>
  <c r="BG430" i="1" s="1"/>
  <c r="BE431" i="1"/>
  <c r="BG431" i="1" s="1"/>
  <c r="BE432" i="1"/>
  <c r="BG432" i="1" s="1"/>
  <c r="BE433" i="1"/>
  <c r="BG433" i="1" s="1"/>
  <c r="BE434" i="1"/>
  <c r="BG434" i="1" s="1"/>
  <c r="BE435" i="1"/>
  <c r="BG435" i="1" s="1"/>
  <c r="BE436" i="1"/>
  <c r="BG436" i="1" s="1"/>
  <c r="BE437" i="1"/>
  <c r="BG437" i="1" s="1"/>
  <c r="BE438" i="1"/>
  <c r="BG438" i="1" s="1"/>
  <c r="BE439" i="1"/>
  <c r="BG439" i="1" s="1"/>
  <c r="BE440" i="1"/>
  <c r="BG440" i="1" s="1"/>
  <c r="BE441" i="1"/>
  <c r="BG441" i="1" s="1"/>
  <c r="BE442" i="1"/>
  <c r="BG442" i="1" s="1"/>
  <c r="BE443" i="1"/>
  <c r="BG443" i="1" s="1"/>
  <c r="BE444" i="1"/>
  <c r="BG444" i="1" s="1"/>
  <c r="BE445" i="1"/>
  <c r="BG445" i="1" s="1"/>
  <c r="BE446" i="1"/>
  <c r="BG446" i="1" s="1"/>
  <c r="BE447" i="1"/>
  <c r="BG447" i="1" s="1"/>
  <c r="BE448" i="1"/>
  <c r="BG448" i="1" s="1"/>
  <c r="BE449" i="1"/>
  <c r="BG449" i="1" s="1"/>
  <c r="BE450" i="1"/>
  <c r="BG450" i="1" s="1"/>
  <c r="BE451" i="1"/>
  <c r="BG451" i="1" s="1"/>
  <c r="BE452" i="1"/>
  <c r="BG452" i="1" s="1"/>
  <c r="BE453" i="1"/>
  <c r="BG453" i="1" s="1"/>
  <c r="BE454" i="1"/>
  <c r="BG454" i="1" s="1"/>
  <c r="BE455" i="1"/>
  <c r="BG455" i="1" s="1"/>
  <c r="BE456" i="1"/>
  <c r="BG456" i="1" s="1"/>
  <c r="BE457" i="1"/>
  <c r="BG457" i="1" s="1"/>
  <c r="BE458" i="1"/>
  <c r="BG458" i="1" s="1"/>
  <c r="BE459" i="1"/>
  <c r="BG459" i="1" s="1"/>
  <c r="BE298" i="1"/>
  <c r="BG298" i="1" s="1"/>
  <c r="BE214" i="1"/>
  <c r="BG214" i="1" s="1"/>
  <c r="BE215" i="1"/>
  <c r="BG215" i="1" s="1"/>
  <c r="BE216" i="1"/>
  <c r="BG216" i="1" s="1"/>
  <c r="BE217" i="1"/>
  <c r="BG217" i="1" s="1"/>
  <c r="BE218" i="1"/>
  <c r="BG218" i="1" s="1"/>
  <c r="BE219" i="1"/>
  <c r="BG219" i="1" s="1"/>
  <c r="BE220" i="1"/>
  <c r="BG220" i="1" s="1"/>
  <c r="BE221" i="1"/>
  <c r="BG221" i="1" s="1"/>
  <c r="BE222" i="1"/>
  <c r="BG222" i="1" s="1"/>
  <c r="BE223" i="1"/>
  <c r="BG223" i="1" s="1"/>
  <c r="BE224" i="1"/>
  <c r="BG224" i="1" s="1"/>
  <c r="BE225" i="1"/>
  <c r="BG225" i="1" s="1"/>
  <c r="BE226" i="1"/>
  <c r="BG226" i="1" s="1"/>
  <c r="BE227" i="1"/>
  <c r="BG227" i="1" s="1"/>
  <c r="BE228" i="1"/>
  <c r="BG228" i="1" s="1"/>
  <c r="BE229" i="1"/>
  <c r="BG229" i="1" s="1"/>
  <c r="BE230" i="1"/>
  <c r="BG230" i="1" s="1"/>
  <c r="BE231" i="1"/>
  <c r="BG231" i="1" s="1"/>
  <c r="BE232" i="1"/>
  <c r="BG232" i="1" s="1"/>
  <c r="BE233" i="1"/>
  <c r="BG233" i="1" s="1"/>
  <c r="BE234" i="1"/>
  <c r="BG234" i="1" s="1"/>
  <c r="BE235" i="1"/>
  <c r="BG235" i="1" s="1"/>
  <c r="BE236" i="1"/>
  <c r="BG236" i="1" s="1"/>
  <c r="BE237" i="1"/>
  <c r="BG237" i="1" s="1"/>
  <c r="BE238" i="1"/>
  <c r="BG238" i="1" s="1"/>
  <c r="BE239" i="1"/>
  <c r="BG239" i="1" s="1"/>
  <c r="BE240" i="1"/>
  <c r="BG240" i="1" s="1"/>
  <c r="BE241" i="1"/>
  <c r="BG241" i="1" s="1"/>
  <c r="BE242" i="1"/>
  <c r="BG242" i="1" s="1"/>
  <c r="BE243" i="1"/>
  <c r="BG243" i="1" s="1"/>
  <c r="BE244" i="1"/>
  <c r="BG244" i="1" s="1"/>
  <c r="BE245" i="1"/>
  <c r="BG245" i="1" s="1"/>
  <c r="BE246" i="1"/>
  <c r="BG246" i="1" s="1"/>
  <c r="BE247" i="1"/>
  <c r="BG247" i="1" s="1"/>
  <c r="BE248" i="1"/>
  <c r="BG248" i="1" s="1"/>
  <c r="BE249" i="1"/>
  <c r="BG249" i="1" s="1"/>
  <c r="BE250" i="1"/>
  <c r="BG250" i="1" s="1"/>
  <c r="BE251" i="1"/>
  <c r="BG251" i="1" s="1"/>
  <c r="BE252" i="1"/>
  <c r="BG252" i="1" s="1"/>
  <c r="BE253" i="1"/>
  <c r="BG253" i="1" s="1"/>
  <c r="BE254" i="1"/>
  <c r="BG254" i="1" s="1"/>
  <c r="BE255" i="1"/>
  <c r="BG255" i="1" s="1"/>
  <c r="BE256" i="1"/>
  <c r="BG256" i="1" s="1"/>
  <c r="BE257" i="1"/>
  <c r="BG257" i="1" s="1"/>
  <c r="BE258" i="1"/>
  <c r="BG258" i="1" s="1"/>
  <c r="BE259" i="1"/>
  <c r="BG259" i="1" s="1"/>
  <c r="BE260" i="1"/>
  <c r="BG260" i="1" s="1"/>
  <c r="BE261" i="1"/>
  <c r="BG261" i="1" s="1"/>
  <c r="BE262" i="1"/>
  <c r="BG262" i="1" s="1"/>
  <c r="BE263" i="1"/>
  <c r="BG263" i="1" s="1"/>
  <c r="BE264" i="1"/>
  <c r="BG264" i="1" s="1"/>
  <c r="BE265" i="1"/>
  <c r="BG265" i="1" s="1"/>
  <c r="BE1591" i="1"/>
  <c r="BG1591" i="1" s="1"/>
  <c r="BE1592" i="1"/>
  <c r="BG1592" i="1" s="1"/>
  <c r="BE1593" i="1"/>
  <c r="BG1593" i="1" s="1"/>
  <c r="BE1594" i="1"/>
  <c r="BG1594" i="1" s="1"/>
  <c r="BE1595" i="1"/>
  <c r="BG1595" i="1" s="1"/>
  <c r="BE1596" i="1"/>
  <c r="BG1596" i="1" s="1"/>
  <c r="BE1597" i="1"/>
  <c r="BG1597" i="1" s="1"/>
  <c r="BE1598" i="1"/>
  <c r="BG1598" i="1" s="1"/>
  <c r="BE1599" i="1"/>
  <c r="BG1599" i="1" s="1"/>
  <c r="BE1600" i="1"/>
  <c r="BG1600" i="1" s="1"/>
  <c r="BE1601" i="1"/>
  <c r="BG1601" i="1" s="1"/>
  <c r="BE1590" i="1"/>
  <c r="BG1590" i="1" s="1"/>
  <c r="BE1579" i="1"/>
  <c r="BG1579" i="1" s="1"/>
  <c r="BE1580" i="1"/>
  <c r="BG1580" i="1" s="1"/>
  <c r="BE1581" i="1"/>
  <c r="BG1581" i="1" s="1"/>
  <c r="BE1582" i="1"/>
  <c r="BG1582" i="1" s="1"/>
  <c r="BE1583" i="1"/>
  <c r="BG1583" i="1" s="1"/>
  <c r="BE1584" i="1"/>
  <c r="BG1584" i="1" s="1"/>
  <c r="BE1585" i="1"/>
  <c r="BG1585" i="1" s="1"/>
  <c r="BE1586" i="1"/>
  <c r="BG1586" i="1" s="1"/>
  <c r="BE1587" i="1"/>
  <c r="BG1587" i="1" s="1"/>
  <c r="BE1588" i="1"/>
  <c r="BG1588" i="1" s="1"/>
  <c r="BE1589" i="1"/>
  <c r="BG1589" i="1" s="1"/>
  <c r="BE1578" i="1"/>
  <c r="BG1578" i="1" s="1"/>
  <c r="BE1574" i="1"/>
  <c r="BG1574" i="1" s="1"/>
  <c r="BE1575" i="1"/>
  <c r="BG1575" i="1" s="1"/>
  <c r="BE1576" i="1"/>
  <c r="BG1576" i="1" s="1"/>
  <c r="BE1577" i="1"/>
  <c r="BG1577" i="1" s="1"/>
  <c r="BE1569" i="1"/>
  <c r="BG1569" i="1" s="1"/>
  <c r="BE1570" i="1"/>
  <c r="BG1570" i="1" s="1"/>
  <c r="BE1571" i="1"/>
  <c r="BG1571" i="1" s="1"/>
  <c r="BE1572" i="1"/>
  <c r="BG1572" i="1" s="1"/>
  <c r="BE1573" i="1"/>
  <c r="BG1573" i="1" s="1"/>
  <c r="BE1568" i="1"/>
  <c r="BG1568" i="1" s="1"/>
  <c r="BE1566" i="1"/>
  <c r="BG1566" i="1" s="1"/>
  <c r="BE1567" i="1"/>
  <c r="BG1567" i="1" s="1"/>
  <c r="BE1565" i="1"/>
  <c r="BG1565" i="1" s="1"/>
  <c r="BE1542" i="1"/>
  <c r="BG1542" i="1" s="1"/>
  <c r="BE1543" i="1"/>
  <c r="BG1543" i="1" s="1"/>
  <c r="BE1544" i="1"/>
  <c r="BG1544" i="1" s="1"/>
  <c r="BE1545" i="1"/>
  <c r="BG1545" i="1" s="1"/>
  <c r="BE1546" i="1"/>
  <c r="BG1546" i="1" s="1"/>
  <c r="BE1547" i="1"/>
  <c r="BG1547" i="1" s="1"/>
  <c r="BE1548" i="1"/>
  <c r="BG1548" i="1" s="1"/>
  <c r="BE1549" i="1"/>
  <c r="BG1549" i="1" s="1"/>
  <c r="BE1550" i="1"/>
  <c r="BG1550" i="1" s="1"/>
  <c r="BE1551" i="1"/>
  <c r="BG1551" i="1" s="1"/>
  <c r="BE1552" i="1"/>
  <c r="BG1552" i="1" s="1"/>
  <c r="BE1553" i="1"/>
  <c r="BG1553" i="1" s="1"/>
  <c r="BE1554" i="1"/>
  <c r="BG1554" i="1" s="1"/>
  <c r="BE1555" i="1"/>
  <c r="BG1555" i="1" s="1"/>
  <c r="BE1556" i="1"/>
  <c r="BG1556" i="1" s="1"/>
  <c r="BE1557" i="1"/>
  <c r="BG1557" i="1" s="1"/>
  <c r="BE1558" i="1"/>
  <c r="BG1558" i="1" s="1"/>
  <c r="BE1559" i="1"/>
  <c r="BG1559" i="1" s="1"/>
  <c r="BE1560" i="1"/>
  <c r="BG1560" i="1" s="1"/>
  <c r="BE1561" i="1"/>
  <c r="BG1561" i="1" s="1"/>
  <c r="BE1562" i="1"/>
  <c r="BG1562" i="1" s="1"/>
  <c r="BE1563" i="1"/>
  <c r="BG1563" i="1" s="1"/>
  <c r="BE1564" i="1"/>
  <c r="BG1564" i="1" s="1"/>
  <c r="BE1541" i="1"/>
  <c r="BG1541" i="1" s="1"/>
  <c r="BE1524" i="1"/>
  <c r="BG1524" i="1" s="1"/>
  <c r="BE1525" i="1"/>
  <c r="BG1525" i="1" s="1"/>
  <c r="BE1526" i="1"/>
  <c r="BG1526" i="1" s="1"/>
  <c r="BE1527" i="1"/>
  <c r="BG1527" i="1" s="1"/>
  <c r="BE1528" i="1"/>
  <c r="BG1528" i="1" s="1"/>
  <c r="BE1529" i="1"/>
  <c r="BG1529" i="1" s="1"/>
  <c r="BE1530" i="1"/>
  <c r="BG1530" i="1" s="1"/>
  <c r="BE1531" i="1"/>
  <c r="BG1531" i="1" s="1"/>
  <c r="BE1532" i="1"/>
  <c r="BG1532" i="1" s="1"/>
  <c r="BE1533" i="1"/>
  <c r="BG1533" i="1" s="1"/>
  <c r="BE1534" i="1"/>
  <c r="BG1534" i="1" s="1"/>
  <c r="BE1535" i="1"/>
  <c r="BG1535" i="1" s="1"/>
  <c r="BE1536" i="1"/>
  <c r="BG1536" i="1" s="1"/>
  <c r="BE1537" i="1"/>
  <c r="BG1537" i="1" s="1"/>
  <c r="BE1538" i="1"/>
  <c r="BG1538" i="1" s="1"/>
  <c r="BE1539" i="1"/>
  <c r="BG1539" i="1" s="1"/>
  <c r="BE1540" i="1"/>
  <c r="BG1540" i="1" s="1"/>
  <c r="BE1523" i="1"/>
  <c r="BG1523" i="1" s="1"/>
  <c r="BE1497" i="1"/>
  <c r="BG1497" i="1" s="1"/>
  <c r="BE1498" i="1"/>
  <c r="BG1498" i="1" s="1"/>
  <c r="BE1499" i="1"/>
  <c r="BG1499" i="1" s="1"/>
  <c r="BE1500" i="1"/>
  <c r="BG1500" i="1" s="1"/>
  <c r="BE1501" i="1"/>
  <c r="BG1501" i="1" s="1"/>
  <c r="BE1502" i="1"/>
  <c r="BG1502" i="1" s="1"/>
  <c r="BE1503" i="1"/>
  <c r="BG1503" i="1" s="1"/>
  <c r="BE1504" i="1"/>
  <c r="BG1504" i="1" s="1"/>
  <c r="BE1505" i="1"/>
  <c r="BG1505" i="1" s="1"/>
  <c r="BE1506" i="1"/>
  <c r="BG1506" i="1" s="1"/>
  <c r="BE1507" i="1"/>
  <c r="BG1507" i="1" s="1"/>
  <c r="BE1508" i="1"/>
  <c r="BG1508" i="1" s="1"/>
  <c r="BE1509" i="1"/>
  <c r="BG1509" i="1" s="1"/>
  <c r="BE1510" i="1"/>
  <c r="BG1510" i="1" s="1"/>
  <c r="BE1511" i="1"/>
  <c r="BG1511" i="1" s="1"/>
  <c r="BE1512" i="1"/>
  <c r="BG1512" i="1" s="1"/>
  <c r="BE1513" i="1"/>
  <c r="BG1513" i="1" s="1"/>
  <c r="BE1514" i="1"/>
  <c r="BG1514" i="1" s="1"/>
  <c r="BE1515" i="1"/>
  <c r="BG1515" i="1" s="1"/>
  <c r="BE1516" i="1"/>
  <c r="BG1516" i="1" s="1"/>
  <c r="BE1517" i="1"/>
  <c r="BG1517" i="1" s="1"/>
  <c r="BE1518" i="1"/>
  <c r="BG1518" i="1" s="1"/>
  <c r="BE1519" i="1"/>
  <c r="BG1519" i="1" s="1"/>
  <c r="BE1520" i="1"/>
  <c r="BG1520" i="1" s="1"/>
  <c r="BE1521" i="1"/>
  <c r="BG1521" i="1" s="1"/>
  <c r="BE1522" i="1"/>
  <c r="BG1522" i="1" s="1"/>
  <c r="BE1496" i="1"/>
  <c r="BG1496" i="1" s="1"/>
  <c r="BE1495" i="1"/>
  <c r="BG1495" i="1" s="1"/>
  <c r="BE1474" i="1"/>
  <c r="BG1474" i="1" s="1"/>
  <c r="BE1475" i="1"/>
  <c r="BG1475" i="1" s="1"/>
  <c r="BE1476" i="1"/>
  <c r="BG1476" i="1" s="1"/>
  <c r="BE1477" i="1"/>
  <c r="BG1477" i="1" s="1"/>
  <c r="BE1478" i="1"/>
  <c r="BG1478" i="1" s="1"/>
  <c r="BE1479" i="1"/>
  <c r="BG1479" i="1" s="1"/>
  <c r="BE1480" i="1"/>
  <c r="BG1480" i="1" s="1"/>
  <c r="BE1481" i="1"/>
  <c r="BG1481" i="1" s="1"/>
  <c r="BE1482" i="1"/>
  <c r="BG1482" i="1" s="1"/>
  <c r="BE1483" i="1"/>
  <c r="BG1483" i="1" s="1"/>
  <c r="BE1484" i="1"/>
  <c r="BG1484" i="1" s="1"/>
  <c r="BE1485" i="1"/>
  <c r="BG1485" i="1" s="1"/>
  <c r="BE1486" i="1"/>
  <c r="BG1486" i="1" s="1"/>
  <c r="BE1487" i="1"/>
  <c r="BG1487" i="1" s="1"/>
  <c r="BE1488" i="1"/>
  <c r="BG1488" i="1" s="1"/>
  <c r="BE1489" i="1"/>
  <c r="BG1489" i="1" s="1"/>
  <c r="BE1490" i="1"/>
  <c r="BG1490" i="1" s="1"/>
  <c r="BE1491" i="1"/>
  <c r="BG1491" i="1" s="1"/>
  <c r="BE1492" i="1"/>
  <c r="BG1492" i="1" s="1"/>
  <c r="BE1493" i="1"/>
  <c r="BG1493" i="1" s="1"/>
  <c r="BE1494" i="1"/>
  <c r="BG1494" i="1" s="1"/>
  <c r="BE1473" i="1"/>
  <c r="BG1473" i="1" s="1"/>
  <c r="BE1455" i="1"/>
  <c r="BG1455" i="1" s="1"/>
  <c r="BE1456" i="1"/>
  <c r="BG1456" i="1" s="1"/>
  <c r="BE1457" i="1"/>
  <c r="BG1457" i="1" s="1"/>
  <c r="BE1458" i="1"/>
  <c r="BG1458" i="1" s="1"/>
  <c r="BE1459" i="1"/>
  <c r="BG1459" i="1" s="1"/>
  <c r="BE1460" i="1"/>
  <c r="BG1460" i="1" s="1"/>
  <c r="BE1461" i="1"/>
  <c r="BG1461" i="1" s="1"/>
  <c r="BE1462" i="1"/>
  <c r="BG1462" i="1" s="1"/>
  <c r="BE1463" i="1"/>
  <c r="BG1463" i="1" s="1"/>
  <c r="BE1464" i="1"/>
  <c r="BG1464" i="1" s="1"/>
  <c r="BE1465" i="1"/>
  <c r="BG1465" i="1" s="1"/>
  <c r="BE1466" i="1"/>
  <c r="BG1466" i="1" s="1"/>
  <c r="BE1467" i="1"/>
  <c r="BG1467" i="1" s="1"/>
  <c r="BE1468" i="1"/>
  <c r="BG1468" i="1" s="1"/>
  <c r="BE1469" i="1"/>
  <c r="BG1469" i="1" s="1"/>
  <c r="BE1470" i="1"/>
  <c r="BG1470" i="1" s="1"/>
  <c r="BE1471" i="1"/>
  <c r="BG1471" i="1" s="1"/>
  <c r="BE1472" i="1"/>
  <c r="BG1472" i="1" s="1"/>
  <c r="BE1454" i="1"/>
  <c r="BG1454" i="1" s="1"/>
  <c r="BE1453" i="1"/>
  <c r="BG1453" i="1" s="1"/>
  <c r="BE1429" i="1"/>
  <c r="BG1429" i="1" s="1"/>
  <c r="BE1430" i="1"/>
  <c r="BG1430" i="1" s="1"/>
  <c r="BE1431" i="1"/>
  <c r="BG1431" i="1" s="1"/>
  <c r="BE1432" i="1"/>
  <c r="BG1432" i="1" s="1"/>
  <c r="BE1433" i="1"/>
  <c r="BG1433" i="1" s="1"/>
  <c r="BE1434" i="1"/>
  <c r="BG1434" i="1" s="1"/>
  <c r="BE1435" i="1"/>
  <c r="BG1435" i="1" s="1"/>
  <c r="BE1436" i="1"/>
  <c r="BG1436" i="1" s="1"/>
  <c r="BE1437" i="1"/>
  <c r="BG1437" i="1" s="1"/>
  <c r="BE1438" i="1"/>
  <c r="BG1438" i="1" s="1"/>
  <c r="BE1439" i="1"/>
  <c r="BG1439" i="1" s="1"/>
  <c r="BE1440" i="1"/>
  <c r="BG1440" i="1" s="1"/>
  <c r="BE1441" i="1"/>
  <c r="BG1441" i="1" s="1"/>
  <c r="BE1442" i="1"/>
  <c r="BG1442" i="1" s="1"/>
  <c r="BE1443" i="1"/>
  <c r="BG1443" i="1" s="1"/>
  <c r="BE1444" i="1"/>
  <c r="BG1444" i="1" s="1"/>
  <c r="BE1445" i="1"/>
  <c r="BG1445" i="1" s="1"/>
  <c r="BE1446" i="1"/>
  <c r="BG1446" i="1" s="1"/>
  <c r="BE1447" i="1"/>
  <c r="BG1447" i="1" s="1"/>
  <c r="BE1448" i="1"/>
  <c r="BG1448" i="1" s="1"/>
  <c r="BE1449" i="1"/>
  <c r="BG1449" i="1" s="1"/>
  <c r="BE1450" i="1"/>
  <c r="BG1450" i="1" s="1"/>
  <c r="BE1451" i="1"/>
  <c r="BG1451" i="1" s="1"/>
  <c r="BE1452" i="1"/>
  <c r="BG1452" i="1" s="1"/>
  <c r="BE1428" i="1"/>
  <c r="BG1428" i="1" s="1"/>
  <c r="BE1427" i="1"/>
  <c r="BG1427" i="1" s="1"/>
  <c r="BE1392" i="1"/>
  <c r="BG1392" i="1" s="1"/>
  <c r="BE1393" i="1"/>
  <c r="BG1393" i="1" s="1"/>
  <c r="BE1394" i="1"/>
  <c r="BG1394" i="1" s="1"/>
  <c r="BE1395" i="1"/>
  <c r="BG1395" i="1" s="1"/>
  <c r="BE1396" i="1"/>
  <c r="BG1396" i="1" s="1"/>
  <c r="BE1397" i="1"/>
  <c r="BG1397" i="1" s="1"/>
  <c r="BE1398" i="1"/>
  <c r="BG1398" i="1" s="1"/>
  <c r="BE1399" i="1"/>
  <c r="BG1399" i="1" s="1"/>
  <c r="BE1400" i="1"/>
  <c r="BG1400" i="1" s="1"/>
  <c r="BE1401" i="1"/>
  <c r="BG1401" i="1" s="1"/>
  <c r="BE1402" i="1"/>
  <c r="BG1402" i="1" s="1"/>
  <c r="BE1403" i="1"/>
  <c r="BG1403" i="1" s="1"/>
  <c r="BE1404" i="1"/>
  <c r="BG1404" i="1" s="1"/>
  <c r="BE1405" i="1"/>
  <c r="BG1405" i="1" s="1"/>
  <c r="BE1406" i="1"/>
  <c r="BG1406" i="1" s="1"/>
  <c r="BE1407" i="1"/>
  <c r="BG1407" i="1" s="1"/>
  <c r="BE1408" i="1"/>
  <c r="BG1408" i="1" s="1"/>
  <c r="BE1409" i="1"/>
  <c r="BG1409" i="1" s="1"/>
  <c r="BE1410" i="1"/>
  <c r="BG1410" i="1" s="1"/>
  <c r="BE1411" i="1"/>
  <c r="BG1411" i="1" s="1"/>
  <c r="BE1412" i="1"/>
  <c r="BG1412" i="1" s="1"/>
  <c r="BE1413" i="1"/>
  <c r="BG1413" i="1" s="1"/>
  <c r="BE1414" i="1"/>
  <c r="BG1414" i="1" s="1"/>
  <c r="BE1415" i="1"/>
  <c r="BG1415" i="1" s="1"/>
  <c r="BE1416" i="1"/>
  <c r="BG1416" i="1" s="1"/>
  <c r="BE1417" i="1"/>
  <c r="BG1417" i="1" s="1"/>
  <c r="BE1418" i="1"/>
  <c r="BG1418" i="1" s="1"/>
  <c r="BE1419" i="1"/>
  <c r="BG1419" i="1" s="1"/>
  <c r="BE1420" i="1"/>
  <c r="BG1420" i="1" s="1"/>
  <c r="BE1421" i="1"/>
  <c r="BG1421" i="1" s="1"/>
  <c r="BE1422" i="1"/>
  <c r="BG1422" i="1" s="1"/>
  <c r="BE1423" i="1"/>
  <c r="BG1423" i="1" s="1"/>
  <c r="BE1424" i="1"/>
  <c r="BG1424" i="1" s="1"/>
  <c r="BE1425" i="1"/>
  <c r="BG1425" i="1" s="1"/>
  <c r="BE1426" i="1"/>
  <c r="BG1426" i="1" s="1"/>
  <c r="BE1391" i="1"/>
  <c r="BG1391" i="1" s="1"/>
  <c r="BE1371" i="1"/>
  <c r="BG1371" i="1" s="1"/>
  <c r="BE1372" i="1"/>
  <c r="BG1372" i="1" s="1"/>
  <c r="BE1373" i="1"/>
  <c r="BG1373" i="1" s="1"/>
  <c r="BE1374" i="1"/>
  <c r="BG1374" i="1" s="1"/>
  <c r="BE1375" i="1"/>
  <c r="BG1375" i="1" s="1"/>
  <c r="BE1376" i="1"/>
  <c r="BG1376" i="1" s="1"/>
  <c r="BE1377" i="1"/>
  <c r="BG1377" i="1" s="1"/>
  <c r="BE1378" i="1"/>
  <c r="BG1378" i="1" s="1"/>
  <c r="BE1379" i="1"/>
  <c r="BG1379" i="1" s="1"/>
  <c r="BE1380" i="1"/>
  <c r="BG1380" i="1" s="1"/>
  <c r="BE1381" i="1"/>
  <c r="BG1381" i="1" s="1"/>
  <c r="BE1382" i="1"/>
  <c r="BG1382" i="1" s="1"/>
  <c r="BE1383" i="1"/>
  <c r="BG1383" i="1" s="1"/>
  <c r="BE1384" i="1"/>
  <c r="BG1384" i="1" s="1"/>
  <c r="BE1385" i="1"/>
  <c r="BG1385" i="1" s="1"/>
  <c r="BE1386" i="1"/>
  <c r="BG1386" i="1" s="1"/>
  <c r="BE1387" i="1"/>
  <c r="BG1387" i="1" s="1"/>
  <c r="BE1388" i="1"/>
  <c r="BG1388" i="1" s="1"/>
  <c r="BE1389" i="1"/>
  <c r="BG1389" i="1" s="1"/>
  <c r="BE1390" i="1"/>
  <c r="BG1390" i="1" s="1"/>
  <c r="BE1370" i="1"/>
  <c r="BG1370" i="1" s="1"/>
  <c r="BE1364" i="1"/>
  <c r="BG1364" i="1" s="1"/>
  <c r="BE1365" i="1"/>
  <c r="BG1365" i="1" s="1"/>
  <c r="BE1366" i="1"/>
  <c r="BG1366" i="1" s="1"/>
  <c r="BE1367" i="1"/>
  <c r="BG1367" i="1" s="1"/>
  <c r="BE1368" i="1"/>
  <c r="BG1368" i="1" s="1"/>
  <c r="BE1369" i="1"/>
  <c r="BG1369" i="1" s="1"/>
  <c r="BE1363" i="1"/>
  <c r="BG1363" i="1" s="1"/>
  <c r="BE1362" i="1"/>
  <c r="BG1362" i="1" s="1"/>
  <c r="BE1247" i="1"/>
  <c r="BG1247" i="1" s="1"/>
  <c r="BE1248" i="1"/>
  <c r="BG1248" i="1" s="1"/>
  <c r="BE1249" i="1"/>
  <c r="BG1249" i="1" s="1"/>
  <c r="BE1250" i="1"/>
  <c r="BG1250" i="1" s="1"/>
  <c r="BE1251" i="1"/>
  <c r="BG1251" i="1" s="1"/>
  <c r="BE1252" i="1"/>
  <c r="BG1252" i="1" s="1"/>
  <c r="BE1253" i="1"/>
  <c r="BG1253" i="1" s="1"/>
  <c r="BE1254" i="1"/>
  <c r="BG1254" i="1" s="1"/>
  <c r="BE1255" i="1"/>
  <c r="BG1255" i="1" s="1"/>
  <c r="BE1256" i="1"/>
  <c r="BG1256" i="1" s="1"/>
  <c r="BE1257" i="1"/>
  <c r="BG1257" i="1" s="1"/>
  <c r="BE1258" i="1"/>
  <c r="BG1258" i="1" s="1"/>
  <c r="BE1259" i="1"/>
  <c r="BG1259" i="1" s="1"/>
  <c r="BE1260" i="1"/>
  <c r="BG1260" i="1" s="1"/>
  <c r="BE1261" i="1"/>
  <c r="BG1261" i="1" s="1"/>
  <c r="BE1262" i="1"/>
  <c r="BG1262" i="1" s="1"/>
  <c r="BE1263" i="1"/>
  <c r="BG1263" i="1" s="1"/>
  <c r="BE1264" i="1"/>
  <c r="BG1264" i="1" s="1"/>
  <c r="BE1265" i="1"/>
  <c r="BG1265" i="1" s="1"/>
  <c r="BE1266" i="1"/>
  <c r="BG1266" i="1" s="1"/>
  <c r="BE1267" i="1"/>
  <c r="BG1267" i="1" s="1"/>
  <c r="BE1268" i="1"/>
  <c r="BG1268" i="1" s="1"/>
  <c r="BE1269" i="1"/>
  <c r="BG1269" i="1" s="1"/>
  <c r="BE1270" i="1"/>
  <c r="BG1270" i="1" s="1"/>
  <c r="BE1271" i="1"/>
  <c r="BG1271" i="1" s="1"/>
  <c r="BE1272" i="1"/>
  <c r="BG1272" i="1" s="1"/>
  <c r="BE1273" i="1"/>
  <c r="BG1273" i="1" s="1"/>
  <c r="BE1274" i="1"/>
  <c r="BG1274" i="1" s="1"/>
  <c r="BE1275" i="1"/>
  <c r="BG1275" i="1" s="1"/>
  <c r="BE1276" i="1"/>
  <c r="BG1276" i="1" s="1"/>
  <c r="BE1277" i="1"/>
  <c r="BG1277" i="1" s="1"/>
  <c r="BE1278" i="1"/>
  <c r="BG1278" i="1" s="1"/>
  <c r="BE1279" i="1"/>
  <c r="BG1279" i="1" s="1"/>
  <c r="BE1280" i="1"/>
  <c r="BG1280" i="1" s="1"/>
  <c r="BE1281" i="1"/>
  <c r="BG1281" i="1" s="1"/>
  <c r="BE1282" i="1"/>
  <c r="BG1282" i="1" s="1"/>
  <c r="BE1283" i="1"/>
  <c r="BG1283" i="1" s="1"/>
  <c r="BE1284" i="1"/>
  <c r="BG1284" i="1" s="1"/>
  <c r="BE1285" i="1"/>
  <c r="BG1285" i="1" s="1"/>
  <c r="BE1286" i="1"/>
  <c r="BG1286" i="1" s="1"/>
  <c r="BE1287" i="1"/>
  <c r="BG1287" i="1" s="1"/>
  <c r="BE1288" i="1"/>
  <c r="BG1288" i="1" s="1"/>
  <c r="BE1289" i="1"/>
  <c r="BG1289" i="1" s="1"/>
  <c r="BE1290" i="1"/>
  <c r="BG1290" i="1" s="1"/>
  <c r="BE1291" i="1"/>
  <c r="BG1291" i="1" s="1"/>
  <c r="BE1292" i="1"/>
  <c r="BG1292" i="1" s="1"/>
  <c r="BE1293" i="1"/>
  <c r="BG1293" i="1" s="1"/>
  <c r="BE1294" i="1"/>
  <c r="BG1294" i="1" s="1"/>
  <c r="BE1295" i="1"/>
  <c r="BG1295" i="1" s="1"/>
  <c r="BE1296" i="1"/>
  <c r="BG1296" i="1" s="1"/>
  <c r="BE1297" i="1"/>
  <c r="BG1297" i="1" s="1"/>
  <c r="BE1298" i="1"/>
  <c r="BG1298" i="1" s="1"/>
  <c r="BE1299" i="1"/>
  <c r="BG1299" i="1" s="1"/>
  <c r="BE1300" i="1"/>
  <c r="BG1300" i="1" s="1"/>
  <c r="BE1301" i="1"/>
  <c r="BG1301" i="1" s="1"/>
  <c r="BE1302" i="1"/>
  <c r="BG1302" i="1" s="1"/>
  <c r="BE1303" i="1"/>
  <c r="BG1303" i="1" s="1"/>
  <c r="BE1246" i="1"/>
  <c r="BG1246" i="1" s="1"/>
  <c r="BE1306" i="1"/>
  <c r="BG1306" i="1" s="1"/>
  <c r="BE1307" i="1"/>
  <c r="BG1307" i="1" s="1"/>
  <c r="BE1308" i="1"/>
  <c r="BG1308" i="1" s="1"/>
  <c r="BE1309" i="1"/>
  <c r="BG1309" i="1" s="1"/>
  <c r="BE1310" i="1"/>
  <c r="BG1310" i="1" s="1"/>
  <c r="BE1311" i="1"/>
  <c r="BG1311" i="1" s="1"/>
  <c r="BE1312" i="1"/>
  <c r="BG1312" i="1" s="1"/>
  <c r="BE1313" i="1"/>
  <c r="BG1313" i="1" s="1"/>
  <c r="BE1314" i="1"/>
  <c r="BG1314" i="1" s="1"/>
  <c r="BE1315" i="1"/>
  <c r="BG1315" i="1" s="1"/>
  <c r="BE1316" i="1"/>
  <c r="BG1316" i="1" s="1"/>
  <c r="BE1317" i="1"/>
  <c r="BG1317" i="1" s="1"/>
  <c r="BE1318" i="1"/>
  <c r="BG1318" i="1" s="1"/>
  <c r="BE1319" i="1"/>
  <c r="BG1319" i="1" s="1"/>
  <c r="BE1320" i="1"/>
  <c r="BG1320" i="1" s="1"/>
  <c r="BE1321" i="1"/>
  <c r="BG1321" i="1" s="1"/>
  <c r="BE1322" i="1"/>
  <c r="BG1322" i="1" s="1"/>
  <c r="BE1323" i="1"/>
  <c r="BG1323" i="1" s="1"/>
  <c r="BE1324" i="1"/>
  <c r="BG1324" i="1" s="1"/>
  <c r="BE1325" i="1"/>
  <c r="BG1325" i="1" s="1"/>
  <c r="BE1326" i="1"/>
  <c r="BG1326" i="1" s="1"/>
  <c r="BE1327" i="1"/>
  <c r="BG1327" i="1" s="1"/>
  <c r="BE1328" i="1"/>
  <c r="BG1328" i="1" s="1"/>
  <c r="BE1329" i="1"/>
  <c r="BG1329" i="1" s="1"/>
  <c r="BE1330" i="1"/>
  <c r="BG1330" i="1" s="1"/>
  <c r="BE1331" i="1"/>
  <c r="BG1331" i="1" s="1"/>
  <c r="BE1332" i="1"/>
  <c r="BG1332" i="1" s="1"/>
  <c r="BE1333" i="1"/>
  <c r="BG1333" i="1" s="1"/>
  <c r="BE1334" i="1"/>
  <c r="BG1334" i="1" s="1"/>
  <c r="BE1335" i="1"/>
  <c r="BG1335" i="1" s="1"/>
  <c r="BE1336" i="1"/>
  <c r="BG1336" i="1" s="1"/>
  <c r="BE1337" i="1"/>
  <c r="BG1337" i="1" s="1"/>
  <c r="BE1338" i="1"/>
  <c r="BG1338" i="1" s="1"/>
  <c r="BE1339" i="1"/>
  <c r="BG1339" i="1" s="1"/>
  <c r="BE1340" i="1"/>
  <c r="BG1340" i="1" s="1"/>
  <c r="BE1341" i="1"/>
  <c r="BG1341" i="1" s="1"/>
  <c r="BE1342" i="1"/>
  <c r="BG1342" i="1" s="1"/>
  <c r="BE1343" i="1"/>
  <c r="BG1343" i="1" s="1"/>
  <c r="BE1344" i="1"/>
  <c r="BG1344" i="1" s="1"/>
  <c r="BE1345" i="1"/>
  <c r="BG1345" i="1" s="1"/>
  <c r="BE1346" i="1"/>
  <c r="BG1346" i="1" s="1"/>
  <c r="BE1347" i="1"/>
  <c r="BG1347" i="1" s="1"/>
  <c r="BE1348" i="1"/>
  <c r="BG1348" i="1" s="1"/>
  <c r="BE1349" i="1"/>
  <c r="BG1349" i="1" s="1"/>
  <c r="BE1350" i="1"/>
  <c r="BG1350" i="1" s="1"/>
  <c r="BE1351" i="1"/>
  <c r="BG1351" i="1" s="1"/>
  <c r="BE1352" i="1"/>
  <c r="BG1352" i="1" s="1"/>
  <c r="BE1353" i="1"/>
  <c r="BG1353" i="1" s="1"/>
  <c r="BE1354" i="1"/>
  <c r="BG1354" i="1" s="1"/>
  <c r="BE1355" i="1"/>
  <c r="BG1355" i="1" s="1"/>
  <c r="BE1356" i="1"/>
  <c r="BG1356" i="1" s="1"/>
  <c r="BE1357" i="1"/>
  <c r="BG1357" i="1" s="1"/>
  <c r="BE1358" i="1"/>
  <c r="BG1358" i="1" s="1"/>
  <c r="BE1359" i="1"/>
  <c r="BG1359" i="1" s="1"/>
  <c r="BE1360" i="1"/>
  <c r="BG1360" i="1" s="1"/>
  <c r="BE1361" i="1"/>
  <c r="BG1361" i="1" s="1"/>
  <c r="BE1305" i="1"/>
  <c r="BG1305" i="1" s="1"/>
  <c r="BE1304" i="1"/>
  <c r="BG1304" i="1" s="1"/>
  <c r="BE1204" i="1"/>
  <c r="BG1204" i="1" s="1"/>
  <c r="BE1205" i="1"/>
  <c r="BG1205" i="1" s="1"/>
  <c r="BE1206" i="1"/>
  <c r="BG1206" i="1" s="1"/>
  <c r="BE1207" i="1"/>
  <c r="BG1207" i="1" s="1"/>
  <c r="BE1208" i="1"/>
  <c r="BG1208" i="1" s="1"/>
  <c r="BE1209" i="1"/>
  <c r="BG1209" i="1" s="1"/>
  <c r="BE1210" i="1"/>
  <c r="BG1210" i="1" s="1"/>
  <c r="BE1211" i="1"/>
  <c r="BG1211" i="1" s="1"/>
  <c r="BE1212" i="1"/>
  <c r="BG1212" i="1" s="1"/>
  <c r="BE1213" i="1"/>
  <c r="BG1213" i="1" s="1"/>
  <c r="BE1214" i="1"/>
  <c r="BG1214" i="1" s="1"/>
  <c r="BE1215" i="1"/>
  <c r="BG1215" i="1" s="1"/>
  <c r="BE1216" i="1"/>
  <c r="BG1216" i="1" s="1"/>
  <c r="BE1217" i="1"/>
  <c r="BG1217" i="1" s="1"/>
  <c r="BE1218" i="1"/>
  <c r="BG1218" i="1" s="1"/>
  <c r="BE1219" i="1"/>
  <c r="BG1219" i="1" s="1"/>
  <c r="BE1220" i="1"/>
  <c r="BG1220" i="1" s="1"/>
  <c r="BE1221" i="1"/>
  <c r="BG1221" i="1" s="1"/>
  <c r="BE1222" i="1"/>
  <c r="BG1222" i="1" s="1"/>
  <c r="BE1223" i="1"/>
  <c r="BG1223" i="1" s="1"/>
  <c r="BE1224" i="1"/>
  <c r="BG1224" i="1" s="1"/>
  <c r="BE1225" i="1"/>
  <c r="BG1225" i="1" s="1"/>
  <c r="BE1226" i="1"/>
  <c r="BG1226" i="1" s="1"/>
  <c r="BE1227" i="1"/>
  <c r="BG1227" i="1" s="1"/>
  <c r="BE1228" i="1"/>
  <c r="BG1228" i="1" s="1"/>
  <c r="BE1229" i="1"/>
  <c r="BG1229" i="1" s="1"/>
  <c r="BE1230" i="1"/>
  <c r="BG1230" i="1" s="1"/>
  <c r="BE1231" i="1"/>
  <c r="BG1231" i="1" s="1"/>
  <c r="BE1232" i="1"/>
  <c r="BG1232" i="1" s="1"/>
  <c r="BE1233" i="1"/>
  <c r="BG1233" i="1" s="1"/>
  <c r="BE1234" i="1"/>
  <c r="BG1234" i="1" s="1"/>
  <c r="BE1235" i="1"/>
  <c r="BG1235" i="1" s="1"/>
  <c r="BE1236" i="1"/>
  <c r="BG1236" i="1" s="1"/>
  <c r="BE1237" i="1"/>
  <c r="BG1237" i="1" s="1"/>
  <c r="BE1238" i="1"/>
  <c r="BG1238" i="1" s="1"/>
  <c r="BE1239" i="1"/>
  <c r="BG1239" i="1" s="1"/>
  <c r="BE1240" i="1"/>
  <c r="BG1240" i="1" s="1"/>
  <c r="BE1241" i="1"/>
  <c r="BG1241" i="1" s="1"/>
  <c r="BE1242" i="1"/>
  <c r="BG1242" i="1" s="1"/>
  <c r="BE1243" i="1"/>
  <c r="BG1243" i="1" s="1"/>
  <c r="BE1244" i="1"/>
  <c r="BG1244" i="1" s="1"/>
  <c r="BE1245" i="1"/>
  <c r="BG1245" i="1" s="1"/>
  <c r="BE1203" i="1"/>
  <c r="BG1203" i="1" s="1"/>
  <c r="BE1188" i="1"/>
  <c r="BG1188" i="1" s="1"/>
  <c r="BE1189" i="1"/>
  <c r="BG1189" i="1" s="1"/>
  <c r="BE1190" i="1"/>
  <c r="BG1190" i="1" s="1"/>
  <c r="BE1191" i="1"/>
  <c r="BG1191" i="1" s="1"/>
  <c r="BE1192" i="1"/>
  <c r="BG1192" i="1" s="1"/>
  <c r="BE1193" i="1"/>
  <c r="BG1193" i="1" s="1"/>
  <c r="BE1194" i="1"/>
  <c r="BG1194" i="1" s="1"/>
  <c r="BE1195" i="1"/>
  <c r="BG1195" i="1" s="1"/>
  <c r="BE1196" i="1"/>
  <c r="BG1196" i="1" s="1"/>
  <c r="BE1197" i="1"/>
  <c r="BG1197" i="1" s="1"/>
  <c r="BE1198" i="1"/>
  <c r="BG1198" i="1" s="1"/>
  <c r="BE1199" i="1"/>
  <c r="BG1199" i="1" s="1"/>
  <c r="BE1200" i="1"/>
  <c r="BG1200" i="1" s="1"/>
  <c r="BE1201" i="1"/>
  <c r="BG1201" i="1" s="1"/>
  <c r="BE1202" i="1"/>
  <c r="BG1202" i="1" s="1"/>
  <c r="BE1187" i="1"/>
  <c r="BG1187" i="1" s="1"/>
  <c r="BE1097" i="1"/>
  <c r="BG1097" i="1" s="1"/>
  <c r="BE1098" i="1"/>
  <c r="BG1098" i="1" s="1"/>
  <c r="BE1099" i="1"/>
  <c r="BG1099" i="1" s="1"/>
  <c r="BE1100" i="1"/>
  <c r="BG1100" i="1" s="1"/>
  <c r="BE1101" i="1"/>
  <c r="BG1101" i="1" s="1"/>
  <c r="BE1102" i="1"/>
  <c r="BG1102" i="1" s="1"/>
  <c r="BE1103" i="1"/>
  <c r="BG1103" i="1" s="1"/>
  <c r="BE1104" i="1"/>
  <c r="BG1104" i="1" s="1"/>
  <c r="BE1105" i="1"/>
  <c r="BG1105" i="1" s="1"/>
  <c r="BE1106" i="1"/>
  <c r="BG1106" i="1" s="1"/>
  <c r="BE1107" i="1"/>
  <c r="BG1107" i="1" s="1"/>
  <c r="BE1108" i="1"/>
  <c r="BG1108" i="1" s="1"/>
  <c r="BE1109" i="1"/>
  <c r="BG1109" i="1" s="1"/>
  <c r="BE1110" i="1"/>
  <c r="BG1110" i="1" s="1"/>
  <c r="BE1111" i="1"/>
  <c r="BG1111" i="1" s="1"/>
  <c r="BE1112" i="1"/>
  <c r="BG1112" i="1" s="1"/>
  <c r="BE1113" i="1"/>
  <c r="BG1113" i="1" s="1"/>
  <c r="BE1114" i="1"/>
  <c r="BG1114" i="1" s="1"/>
  <c r="BE1115" i="1"/>
  <c r="BG1115" i="1" s="1"/>
  <c r="BE1116" i="1"/>
  <c r="BG1116" i="1" s="1"/>
  <c r="BE1117" i="1"/>
  <c r="BG1117" i="1" s="1"/>
  <c r="BE1118" i="1"/>
  <c r="BG1118" i="1" s="1"/>
  <c r="BE1119" i="1"/>
  <c r="BG1119" i="1" s="1"/>
  <c r="BE1120" i="1"/>
  <c r="BG1120" i="1" s="1"/>
  <c r="BE1121" i="1"/>
  <c r="BG1121" i="1" s="1"/>
  <c r="BE1122" i="1"/>
  <c r="BG1122" i="1" s="1"/>
  <c r="BE1123" i="1"/>
  <c r="BG1123" i="1" s="1"/>
  <c r="BE1124" i="1"/>
  <c r="BG1124" i="1" s="1"/>
  <c r="BE1125" i="1"/>
  <c r="BG1125" i="1" s="1"/>
  <c r="BE1126" i="1"/>
  <c r="BG1126" i="1" s="1"/>
  <c r="BE1127" i="1"/>
  <c r="BG1127" i="1" s="1"/>
  <c r="BE1128" i="1"/>
  <c r="BG1128" i="1" s="1"/>
  <c r="BE1129" i="1"/>
  <c r="BG1129" i="1" s="1"/>
  <c r="BE1130" i="1"/>
  <c r="BG1130" i="1" s="1"/>
  <c r="BE1131" i="1"/>
  <c r="BG1131" i="1" s="1"/>
  <c r="BE1132" i="1"/>
  <c r="BG1132" i="1" s="1"/>
  <c r="BE1133" i="1"/>
  <c r="BG1133" i="1" s="1"/>
  <c r="BE1134" i="1"/>
  <c r="BG1134" i="1" s="1"/>
  <c r="BE1135" i="1"/>
  <c r="BG1135" i="1" s="1"/>
  <c r="BE1136" i="1"/>
  <c r="BG1136" i="1" s="1"/>
  <c r="BE1137" i="1"/>
  <c r="BG1137" i="1" s="1"/>
  <c r="BE1138" i="1"/>
  <c r="BG1138" i="1" s="1"/>
  <c r="BE1139" i="1"/>
  <c r="BG1139" i="1" s="1"/>
  <c r="BE1140" i="1"/>
  <c r="BG1140" i="1" s="1"/>
  <c r="BE1141" i="1"/>
  <c r="BG1141" i="1" s="1"/>
  <c r="BE1142" i="1"/>
  <c r="BG1142" i="1" s="1"/>
  <c r="BE1143" i="1"/>
  <c r="BG1143" i="1" s="1"/>
  <c r="BE1144" i="1"/>
  <c r="BG1144" i="1" s="1"/>
  <c r="BE1145" i="1"/>
  <c r="BG1145" i="1" s="1"/>
  <c r="BE1146" i="1"/>
  <c r="BG1146" i="1" s="1"/>
  <c r="BE1147" i="1"/>
  <c r="BG1147" i="1" s="1"/>
  <c r="BE1148" i="1"/>
  <c r="BG1148" i="1" s="1"/>
  <c r="BE1149" i="1"/>
  <c r="BG1149" i="1" s="1"/>
  <c r="BE1150" i="1"/>
  <c r="BG1150" i="1" s="1"/>
  <c r="BE1151" i="1"/>
  <c r="BG1151" i="1" s="1"/>
  <c r="BE1152" i="1"/>
  <c r="BG1152" i="1" s="1"/>
  <c r="BE1153" i="1"/>
  <c r="BG1153" i="1" s="1"/>
  <c r="BE1154" i="1"/>
  <c r="BG1154" i="1" s="1"/>
  <c r="BE1155" i="1"/>
  <c r="BG1155" i="1" s="1"/>
  <c r="BE1156" i="1"/>
  <c r="BG1156" i="1" s="1"/>
  <c r="BE1157" i="1"/>
  <c r="BG1157" i="1" s="1"/>
  <c r="BE1158" i="1"/>
  <c r="BG1158" i="1" s="1"/>
  <c r="BE1159" i="1"/>
  <c r="BG1159" i="1" s="1"/>
  <c r="BE1160" i="1"/>
  <c r="BG1160" i="1" s="1"/>
  <c r="BE1161" i="1"/>
  <c r="BG1161" i="1" s="1"/>
  <c r="BE1162" i="1"/>
  <c r="BG1162" i="1" s="1"/>
  <c r="BE1163" i="1"/>
  <c r="BG1163" i="1" s="1"/>
  <c r="BE1164" i="1"/>
  <c r="BG1164" i="1" s="1"/>
  <c r="BE1165" i="1"/>
  <c r="BG1165" i="1" s="1"/>
  <c r="BE1166" i="1"/>
  <c r="BG1166" i="1" s="1"/>
  <c r="BE1167" i="1"/>
  <c r="BG1167" i="1" s="1"/>
  <c r="BE1168" i="1"/>
  <c r="BG1168" i="1" s="1"/>
  <c r="BE1169" i="1"/>
  <c r="BG1169" i="1" s="1"/>
  <c r="BE1170" i="1"/>
  <c r="BG1170" i="1" s="1"/>
  <c r="BE1171" i="1"/>
  <c r="BG1171" i="1" s="1"/>
  <c r="BE1172" i="1"/>
  <c r="BG1172" i="1" s="1"/>
  <c r="BE1173" i="1"/>
  <c r="BG1173" i="1" s="1"/>
  <c r="BE1174" i="1"/>
  <c r="BG1174" i="1" s="1"/>
  <c r="BE1175" i="1"/>
  <c r="BG1175" i="1" s="1"/>
  <c r="BE1176" i="1"/>
  <c r="BG1176" i="1" s="1"/>
  <c r="BE1177" i="1"/>
  <c r="BG1177" i="1" s="1"/>
  <c r="BE1178" i="1"/>
  <c r="BG1178" i="1" s="1"/>
  <c r="BE1179" i="1"/>
  <c r="BG1179" i="1" s="1"/>
  <c r="BE1180" i="1"/>
  <c r="BG1180" i="1" s="1"/>
  <c r="BE1181" i="1"/>
  <c r="BG1181" i="1" s="1"/>
  <c r="BE1182" i="1"/>
  <c r="BG1182" i="1" s="1"/>
  <c r="BE1183" i="1"/>
  <c r="BG1183" i="1" s="1"/>
  <c r="BE1184" i="1"/>
  <c r="BG1184" i="1" s="1"/>
  <c r="BE1185" i="1"/>
  <c r="BG1185" i="1" s="1"/>
  <c r="BE1186" i="1"/>
  <c r="BG1186" i="1" s="1"/>
  <c r="BG1096" i="1"/>
  <c r="BE1031" i="1"/>
  <c r="BG1031" i="1" s="1"/>
  <c r="BE1032" i="1"/>
  <c r="BG1032" i="1" s="1"/>
  <c r="BE1033" i="1"/>
  <c r="BG1033" i="1" s="1"/>
  <c r="BE1034" i="1"/>
  <c r="BG1034" i="1" s="1"/>
  <c r="BE1035" i="1"/>
  <c r="BG1035" i="1" s="1"/>
  <c r="BE1036" i="1"/>
  <c r="BG1036" i="1" s="1"/>
  <c r="BE1037" i="1"/>
  <c r="BG1037" i="1" s="1"/>
  <c r="BE1038" i="1"/>
  <c r="BG1038" i="1" s="1"/>
  <c r="BE1039" i="1"/>
  <c r="BG1039" i="1" s="1"/>
  <c r="BE1040" i="1"/>
  <c r="BG1040" i="1" s="1"/>
  <c r="BE1041" i="1"/>
  <c r="BG1041" i="1" s="1"/>
  <c r="BE1042" i="1"/>
  <c r="BG1042" i="1" s="1"/>
  <c r="BE1043" i="1"/>
  <c r="BG1043" i="1" s="1"/>
  <c r="BE1044" i="1"/>
  <c r="BG1044" i="1" s="1"/>
  <c r="BE1045" i="1"/>
  <c r="BG1045" i="1" s="1"/>
  <c r="BE1046" i="1"/>
  <c r="BG1046" i="1" s="1"/>
  <c r="BE1047" i="1"/>
  <c r="BG1047" i="1" s="1"/>
  <c r="BE1048" i="1"/>
  <c r="BG1048" i="1" s="1"/>
  <c r="BE1049" i="1"/>
  <c r="BG1049" i="1" s="1"/>
  <c r="BE1050" i="1"/>
  <c r="BG1050" i="1" s="1"/>
  <c r="BE1051" i="1"/>
  <c r="BG1051" i="1" s="1"/>
  <c r="BE1052" i="1"/>
  <c r="BG1052" i="1" s="1"/>
  <c r="BE1053" i="1"/>
  <c r="BG1053" i="1" s="1"/>
  <c r="BE1054" i="1"/>
  <c r="BG1054" i="1" s="1"/>
  <c r="BE1055" i="1"/>
  <c r="BG1055" i="1" s="1"/>
  <c r="BE1056" i="1"/>
  <c r="BG1056" i="1" s="1"/>
  <c r="BE1057" i="1"/>
  <c r="BG1057" i="1" s="1"/>
  <c r="BE1058" i="1"/>
  <c r="BG1058" i="1" s="1"/>
  <c r="BE1059" i="1"/>
  <c r="BG1059" i="1" s="1"/>
  <c r="BE1060" i="1"/>
  <c r="BG1060" i="1" s="1"/>
  <c r="BE1061" i="1"/>
  <c r="BG1061" i="1" s="1"/>
  <c r="BE1062" i="1"/>
  <c r="BG1062" i="1" s="1"/>
  <c r="BE1063" i="1"/>
  <c r="BG1063" i="1" s="1"/>
  <c r="BE1064" i="1"/>
  <c r="BG1064" i="1" s="1"/>
  <c r="BE1065" i="1"/>
  <c r="BG1065" i="1" s="1"/>
  <c r="BE1066" i="1"/>
  <c r="BG1066" i="1" s="1"/>
  <c r="BE1067" i="1"/>
  <c r="BG1067" i="1" s="1"/>
  <c r="BE1068" i="1"/>
  <c r="BG1068" i="1" s="1"/>
  <c r="BE1069" i="1"/>
  <c r="BG1069" i="1" s="1"/>
  <c r="BE1070" i="1"/>
  <c r="BG1070" i="1" s="1"/>
  <c r="BE1071" i="1"/>
  <c r="BG1071" i="1" s="1"/>
  <c r="BE1072" i="1"/>
  <c r="BG1072" i="1" s="1"/>
  <c r="BE1073" i="1"/>
  <c r="BG1073" i="1" s="1"/>
  <c r="BE1074" i="1"/>
  <c r="BG1074" i="1" s="1"/>
  <c r="BE1075" i="1"/>
  <c r="BG1075" i="1" s="1"/>
  <c r="BE1076" i="1"/>
  <c r="BG1076" i="1" s="1"/>
  <c r="BE1077" i="1"/>
  <c r="BG1077" i="1" s="1"/>
  <c r="BE1078" i="1"/>
  <c r="BG1078" i="1" s="1"/>
  <c r="BE1079" i="1"/>
  <c r="BG1079" i="1" s="1"/>
  <c r="BE1080" i="1"/>
  <c r="BG1080" i="1" s="1"/>
  <c r="BE1081" i="1"/>
  <c r="BG1081" i="1" s="1"/>
  <c r="BE1082" i="1"/>
  <c r="BG1082" i="1" s="1"/>
  <c r="BE1083" i="1"/>
  <c r="BG1083" i="1" s="1"/>
  <c r="BE1084" i="1"/>
  <c r="BG1084" i="1" s="1"/>
  <c r="BE1085" i="1"/>
  <c r="BG1085" i="1" s="1"/>
  <c r="BE1086" i="1"/>
  <c r="BG1086" i="1" s="1"/>
  <c r="BE1087" i="1"/>
  <c r="BG1087" i="1" s="1"/>
  <c r="BE1088" i="1"/>
  <c r="BG1088" i="1" s="1"/>
  <c r="BE1089" i="1"/>
  <c r="BG1089" i="1" s="1"/>
  <c r="BE1090" i="1"/>
  <c r="BG1090" i="1" s="1"/>
  <c r="BE1091" i="1"/>
  <c r="BG1091" i="1" s="1"/>
  <c r="BE1092" i="1"/>
  <c r="BG1092" i="1" s="1"/>
  <c r="BE1093" i="1"/>
  <c r="BG1093" i="1" s="1"/>
  <c r="BE1094" i="1"/>
  <c r="BG1094" i="1" s="1"/>
  <c r="BE1095" i="1"/>
  <c r="BG1095" i="1" s="1"/>
  <c r="BE1030" i="1"/>
  <c r="BG1030" i="1" s="1"/>
  <c r="BE963" i="1"/>
  <c r="BG963" i="1" s="1"/>
  <c r="BE964" i="1"/>
  <c r="BG964" i="1" s="1"/>
  <c r="BE965" i="1"/>
  <c r="BG965" i="1" s="1"/>
  <c r="BE966" i="1"/>
  <c r="BG966" i="1" s="1"/>
  <c r="BE967" i="1"/>
  <c r="BG967" i="1" s="1"/>
  <c r="BE968" i="1"/>
  <c r="BG968" i="1" s="1"/>
  <c r="BE969" i="1"/>
  <c r="BG969" i="1" s="1"/>
  <c r="BE970" i="1"/>
  <c r="BG970" i="1" s="1"/>
  <c r="BE971" i="1"/>
  <c r="BG971" i="1" s="1"/>
  <c r="BE972" i="1"/>
  <c r="BG972" i="1" s="1"/>
  <c r="BE973" i="1"/>
  <c r="BG973" i="1" s="1"/>
  <c r="BE974" i="1"/>
  <c r="BG974" i="1" s="1"/>
  <c r="BE975" i="1"/>
  <c r="BG975" i="1" s="1"/>
  <c r="BE976" i="1"/>
  <c r="BG976" i="1" s="1"/>
  <c r="BE977" i="1"/>
  <c r="BG977" i="1" s="1"/>
  <c r="BE978" i="1"/>
  <c r="BG978" i="1" s="1"/>
  <c r="BE979" i="1"/>
  <c r="BG979" i="1" s="1"/>
  <c r="BE980" i="1"/>
  <c r="BG980" i="1" s="1"/>
  <c r="BE981" i="1"/>
  <c r="BG981" i="1" s="1"/>
  <c r="BE982" i="1"/>
  <c r="BG982" i="1" s="1"/>
  <c r="BE983" i="1"/>
  <c r="BG983" i="1" s="1"/>
  <c r="BE984" i="1"/>
  <c r="BG984" i="1" s="1"/>
  <c r="BE985" i="1"/>
  <c r="BG985" i="1" s="1"/>
  <c r="BE986" i="1"/>
  <c r="BG986" i="1" s="1"/>
  <c r="BE987" i="1"/>
  <c r="BG987" i="1" s="1"/>
  <c r="BE988" i="1"/>
  <c r="BG988" i="1" s="1"/>
  <c r="BE989" i="1"/>
  <c r="BG989" i="1" s="1"/>
  <c r="BE990" i="1"/>
  <c r="BG990" i="1" s="1"/>
  <c r="BE991" i="1"/>
  <c r="BG991" i="1" s="1"/>
  <c r="BE992" i="1"/>
  <c r="BG992" i="1" s="1"/>
  <c r="BE993" i="1"/>
  <c r="BG993" i="1" s="1"/>
  <c r="BE994" i="1"/>
  <c r="BG994" i="1" s="1"/>
  <c r="BE995" i="1"/>
  <c r="BG995" i="1" s="1"/>
  <c r="BE996" i="1"/>
  <c r="BG996" i="1" s="1"/>
  <c r="BE997" i="1"/>
  <c r="BG997" i="1" s="1"/>
  <c r="BE998" i="1"/>
  <c r="BG998" i="1" s="1"/>
  <c r="BE999" i="1"/>
  <c r="BG999" i="1" s="1"/>
  <c r="BE1000" i="1"/>
  <c r="BG1000" i="1" s="1"/>
  <c r="BE1001" i="1"/>
  <c r="BG1001" i="1" s="1"/>
  <c r="BE1002" i="1"/>
  <c r="BG1002" i="1" s="1"/>
  <c r="BE1003" i="1"/>
  <c r="BG1003" i="1" s="1"/>
  <c r="BE1004" i="1"/>
  <c r="BG1004" i="1" s="1"/>
  <c r="BE1005" i="1"/>
  <c r="BG1005" i="1" s="1"/>
  <c r="BE1006" i="1"/>
  <c r="BG1006" i="1" s="1"/>
  <c r="BE1007" i="1"/>
  <c r="BG1007" i="1" s="1"/>
  <c r="BE1008" i="1"/>
  <c r="BG1008" i="1" s="1"/>
  <c r="BE1009" i="1"/>
  <c r="BG1009" i="1" s="1"/>
  <c r="BE1010" i="1"/>
  <c r="BG1010" i="1" s="1"/>
  <c r="BE1011" i="1"/>
  <c r="BG1011" i="1" s="1"/>
  <c r="BE1012" i="1"/>
  <c r="BG1012" i="1" s="1"/>
  <c r="BE1013" i="1"/>
  <c r="BG1013" i="1" s="1"/>
  <c r="BE1014" i="1"/>
  <c r="BG1014" i="1" s="1"/>
  <c r="BE1015" i="1"/>
  <c r="BG1015" i="1" s="1"/>
  <c r="BE1016" i="1"/>
  <c r="BG1016" i="1" s="1"/>
  <c r="BE1017" i="1"/>
  <c r="BG1017" i="1" s="1"/>
  <c r="BE1018" i="1"/>
  <c r="BG1018" i="1" s="1"/>
  <c r="BE1019" i="1"/>
  <c r="BG1019" i="1" s="1"/>
  <c r="BE1020" i="1"/>
  <c r="BG1020" i="1" s="1"/>
  <c r="BE1021" i="1"/>
  <c r="BG1021" i="1" s="1"/>
  <c r="BE1022" i="1"/>
  <c r="BG1022" i="1" s="1"/>
  <c r="BE1023" i="1"/>
  <c r="BG1023" i="1" s="1"/>
  <c r="BE1024" i="1"/>
  <c r="BG1024" i="1" s="1"/>
  <c r="BE1025" i="1"/>
  <c r="BG1025" i="1" s="1"/>
  <c r="BE1026" i="1"/>
  <c r="BG1026" i="1" s="1"/>
  <c r="BE1027" i="1"/>
  <c r="BG1027" i="1" s="1"/>
  <c r="BE1028" i="1"/>
  <c r="BG1028" i="1" s="1"/>
  <c r="BE1029" i="1"/>
  <c r="BG1029" i="1" s="1"/>
  <c r="BE962" i="1"/>
  <c r="BG962" i="1" s="1"/>
  <c r="BE903" i="1"/>
  <c r="BG903" i="1" s="1"/>
  <c r="BE904" i="1"/>
  <c r="BG904" i="1" s="1"/>
  <c r="BE905" i="1"/>
  <c r="BG905" i="1" s="1"/>
  <c r="BE906" i="1"/>
  <c r="BG906" i="1" s="1"/>
  <c r="BE907" i="1"/>
  <c r="BG907" i="1" s="1"/>
  <c r="BE908" i="1"/>
  <c r="BG908" i="1" s="1"/>
  <c r="BE909" i="1"/>
  <c r="BG909" i="1" s="1"/>
  <c r="BE910" i="1"/>
  <c r="BG910" i="1" s="1"/>
  <c r="BE911" i="1"/>
  <c r="BG911" i="1" s="1"/>
  <c r="BE912" i="1"/>
  <c r="BG912" i="1" s="1"/>
  <c r="BE913" i="1"/>
  <c r="BG913" i="1" s="1"/>
  <c r="BE914" i="1"/>
  <c r="BG914" i="1" s="1"/>
  <c r="BE915" i="1"/>
  <c r="BG915" i="1" s="1"/>
  <c r="BE916" i="1"/>
  <c r="BG916" i="1" s="1"/>
  <c r="BE917" i="1"/>
  <c r="BG917" i="1" s="1"/>
  <c r="BE918" i="1"/>
  <c r="BG918" i="1" s="1"/>
  <c r="BE919" i="1"/>
  <c r="BG919" i="1" s="1"/>
  <c r="BE920" i="1"/>
  <c r="BG920" i="1" s="1"/>
  <c r="BE921" i="1"/>
  <c r="BG921" i="1" s="1"/>
  <c r="BE922" i="1"/>
  <c r="BG922" i="1" s="1"/>
  <c r="BE923" i="1"/>
  <c r="BG923" i="1" s="1"/>
  <c r="BE924" i="1"/>
  <c r="BG924" i="1" s="1"/>
  <c r="BE925" i="1"/>
  <c r="BG925" i="1" s="1"/>
  <c r="BE926" i="1"/>
  <c r="BG926" i="1" s="1"/>
  <c r="BE927" i="1"/>
  <c r="BG927" i="1" s="1"/>
  <c r="BE928" i="1"/>
  <c r="BG928" i="1" s="1"/>
  <c r="BE929" i="1"/>
  <c r="BG929" i="1" s="1"/>
  <c r="BE930" i="1"/>
  <c r="BG930" i="1" s="1"/>
  <c r="BE931" i="1"/>
  <c r="BG931" i="1" s="1"/>
  <c r="BE932" i="1"/>
  <c r="BG932" i="1" s="1"/>
  <c r="BE933" i="1"/>
  <c r="BG933" i="1" s="1"/>
  <c r="BE934" i="1"/>
  <c r="BG934" i="1" s="1"/>
  <c r="BE935" i="1"/>
  <c r="BG935" i="1" s="1"/>
  <c r="BE936" i="1"/>
  <c r="BG936" i="1" s="1"/>
  <c r="BE937" i="1"/>
  <c r="BG937" i="1" s="1"/>
  <c r="BE938" i="1"/>
  <c r="BG938" i="1" s="1"/>
  <c r="BE939" i="1"/>
  <c r="BG939" i="1" s="1"/>
  <c r="BE940" i="1"/>
  <c r="BG940" i="1" s="1"/>
  <c r="BE941" i="1"/>
  <c r="BG941" i="1" s="1"/>
  <c r="BE942" i="1"/>
  <c r="BG942" i="1" s="1"/>
  <c r="BE943" i="1"/>
  <c r="BG943" i="1" s="1"/>
  <c r="BE944" i="1"/>
  <c r="BG944" i="1" s="1"/>
  <c r="BE945" i="1"/>
  <c r="BG945" i="1" s="1"/>
  <c r="BE946" i="1"/>
  <c r="BG946" i="1" s="1"/>
  <c r="BE947" i="1"/>
  <c r="BG947" i="1" s="1"/>
  <c r="BE948" i="1"/>
  <c r="BG948" i="1" s="1"/>
  <c r="BE949" i="1"/>
  <c r="BG949" i="1" s="1"/>
  <c r="BE950" i="1"/>
  <c r="BG950" i="1" s="1"/>
  <c r="BE951" i="1"/>
  <c r="BG951" i="1" s="1"/>
  <c r="BE952" i="1"/>
  <c r="BG952" i="1" s="1"/>
  <c r="BE953" i="1"/>
  <c r="BG953" i="1" s="1"/>
  <c r="BE954" i="1"/>
  <c r="BG954" i="1" s="1"/>
  <c r="BE955" i="1"/>
  <c r="BG955" i="1" s="1"/>
  <c r="BE956" i="1"/>
  <c r="BG956" i="1" s="1"/>
  <c r="BE957" i="1"/>
  <c r="BG957" i="1" s="1"/>
  <c r="BE958" i="1"/>
  <c r="BG958" i="1" s="1"/>
  <c r="BE959" i="1"/>
  <c r="BG959" i="1" s="1"/>
  <c r="BE960" i="1"/>
  <c r="BG960" i="1" s="1"/>
  <c r="BE961" i="1"/>
  <c r="BG961" i="1" s="1"/>
  <c r="BE902" i="1"/>
  <c r="BG902" i="1" s="1"/>
  <c r="BE867" i="1"/>
  <c r="BG867" i="1" s="1"/>
  <c r="BE868" i="1"/>
  <c r="BG868" i="1" s="1"/>
  <c r="BE869" i="1"/>
  <c r="BG869" i="1" s="1"/>
  <c r="BE870" i="1"/>
  <c r="BG870" i="1" s="1"/>
  <c r="BE871" i="1"/>
  <c r="BG871" i="1" s="1"/>
  <c r="BE872" i="1"/>
  <c r="BG872" i="1" s="1"/>
  <c r="BE873" i="1"/>
  <c r="BG873" i="1" s="1"/>
  <c r="BE874" i="1"/>
  <c r="BG874" i="1" s="1"/>
  <c r="BE875" i="1"/>
  <c r="BG875" i="1" s="1"/>
  <c r="BE876" i="1"/>
  <c r="BG876" i="1" s="1"/>
  <c r="BE877" i="1"/>
  <c r="BG877" i="1" s="1"/>
  <c r="BE878" i="1"/>
  <c r="BG878" i="1" s="1"/>
  <c r="BE879" i="1"/>
  <c r="BG879" i="1" s="1"/>
  <c r="BE880" i="1"/>
  <c r="BG880" i="1" s="1"/>
  <c r="BE881" i="1"/>
  <c r="BG881" i="1" s="1"/>
  <c r="BE882" i="1"/>
  <c r="BG882" i="1" s="1"/>
  <c r="BE883" i="1"/>
  <c r="BG883" i="1" s="1"/>
  <c r="BE884" i="1"/>
  <c r="BG884" i="1" s="1"/>
  <c r="BE885" i="1"/>
  <c r="BG885" i="1" s="1"/>
  <c r="BE886" i="1"/>
  <c r="BG886" i="1" s="1"/>
  <c r="BE887" i="1"/>
  <c r="BG887" i="1" s="1"/>
  <c r="BE888" i="1"/>
  <c r="BG888" i="1" s="1"/>
  <c r="BE889" i="1"/>
  <c r="BG889" i="1" s="1"/>
  <c r="BE890" i="1"/>
  <c r="BG890" i="1" s="1"/>
  <c r="BE891" i="1"/>
  <c r="BG891" i="1" s="1"/>
  <c r="BE892" i="1"/>
  <c r="BG892" i="1" s="1"/>
  <c r="BE893" i="1"/>
  <c r="BG893" i="1" s="1"/>
  <c r="BE894" i="1"/>
  <c r="BG894" i="1" s="1"/>
  <c r="BE895" i="1"/>
  <c r="BG895" i="1" s="1"/>
  <c r="BE896" i="1"/>
  <c r="BG896" i="1" s="1"/>
  <c r="BE897" i="1"/>
  <c r="BG897" i="1" s="1"/>
  <c r="BE898" i="1"/>
  <c r="BG898" i="1" s="1"/>
  <c r="BE899" i="1"/>
  <c r="BG899" i="1" s="1"/>
  <c r="BE900" i="1"/>
  <c r="BG900" i="1" s="1"/>
  <c r="BE901" i="1"/>
  <c r="BG901" i="1" s="1"/>
  <c r="BE866" i="1"/>
  <c r="BG866" i="1" s="1"/>
  <c r="BE857" i="1"/>
  <c r="BG857" i="1" s="1"/>
  <c r="BE858" i="1"/>
  <c r="BG858" i="1" s="1"/>
  <c r="BE859" i="1"/>
  <c r="BG859" i="1" s="1"/>
  <c r="BE860" i="1"/>
  <c r="BG860" i="1" s="1"/>
  <c r="BE861" i="1"/>
  <c r="BG861" i="1" s="1"/>
  <c r="BE862" i="1"/>
  <c r="BG862" i="1" s="1"/>
  <c r="BE863" i="1"/>
  <c r="BG863" i="1" s="1"/>
  <c r="BE864" i="1"/>
  <c r="BG864" i="1" s="1"/>
  <c r="BE865" i="1"/>
  <c r="BG865" i="1" s="1"/>
  <c r="BE856" i="1"/>
  <c r="BG856" i="1" s="1"/>
  <c r="BE849" i="1"/>
  <c r="BG849" i="1" s="1"/>
  <c r="BE850" i="1"/>
  <c r="BG850" i="1" s="1"/>
  <c r="BE851" i="1"/>
  <c r="BG851" i="1" s="1"/>
  <c r="BE852" i="1"/>
  <c r="BG852" i="1" s="1"/>
  <c r="BE853" i="1"/>
  <c r="BG853" i="1" s="1"/>
  <c r="BE854" i="1"/>
  <c r="BG854" i="1" s="1"/>
  <c r="BE855" i="1"/>
  <c r="BG855" i="1" s="1"/>
  <c r="BE848" i="1"/>
  <c r="BG848" i="1" s="1"/>
  <c r="BE828" i="1"/>
  <c r="BG828" i="1" s="1"/>
  <c r="BE829" i="1"/>
  <c r="BG829" i="1" s="1"/>
  <c r="BE830" i="1"/>
  <c r="BG830" i="1" s="1"/>
  <c r="BE831" i="1"/>
  <c r="BG831" i="1" s="1"/>
  <c r="BE832" i="1"/>
  <c r="BG832" i="1" s="1"/>
  <c r="BE833" i="1"/>
  <c r="BG833" i="1" s="1"/>
  <c r="BE834" i="1"/>
  <c r="BG834" i="1" s="1"/>
  <c r="BE835" i="1"/>
  <c r="BG835" i="1" s="1"/>
  <c r="BE836" i="1"/>
  <c r="BG836" i="1" s="1"/>
  <c r="BE837" i="1"/>
  <c r="BG837" i="1" s="1"/>
  <c r="BE838" i="1"/>
  <c r="BG838" i="1" s="1"/>
  <c r="BE839" i="1"/>
  <c r="BG839" i="1" s="1"/>
  <c r="BE840" i="1"/>
  <c r="BG840" i="1" s="1"/>
  <c r="BE841" i="1"/>
  <c r="BG841" i="1" s="1"/>
  <c r="BE842" i="1"/>
  <c r="BG842" i="1" s="1"/>
  <c r="BE843" i="1"/>
  <c r="BG843" i="1" s="1"/>
  <c r="BE844" i="1"/>
  <c r="BG844" i="1" s="1"/>
  <c r="BE845" i="1"/>
  <c r="BG845" i="1" s="1"/>
  <c r="BE846" i="1"/>
  <c r="BG846" i="1" s="1"/>
  <c r="BE847" i="1"/>
  <c r="BG847" i="1" s="1"/>
  <c r="BE827" i="1"/>
  <c r="BG827" i="1" s="1"/>
  <c r="BE826" i="1"/>
  <c r="BG826" i="1" s="1"/>
  <c r="BE799" i="1"/>
  <c r="BG799" i="1" s="1"/>
  <c r="BE800" i="1"/>
  <c r="BG800" i="1" s="1"/>
  <c r="BE801" i="1"/>
  <c r="BG801" i="1" s="1"/>
  <c r="BE802" i="1"/>
  <c r="BG802" i="1" s="1"/>
  <c r="BE803" i="1"/>
  <c r="BG803" i="1" s="1"/>
  <c r="BE804" i="1"/>
  <c r="BG804" i="1" s="1"/>
  <c r="BE805" i="1"/>
  <c r="BG805" i="1" s="1"/>
  <c r="BE806" i="1"/>
  <c r="BG806" i="1" s="1"/>
  <c r="BE807" i="1"/>
  <c r="BG807" i="1" s="1"/>
  <c r="BE808" i="1"/>
  <c r="BG808" i="1" s="1"/>
  <c r="BE809" i="1"/>
  <c r="BG809" i="1" s="1"/>
  <c r="BE810" i="1"/>
  <c r="BG810" i="1" s="1"/>
  <c r="BE811" i="1"/>
  <c r="BG811" i="1" s="1"/>
  <c r="BE812" i="1"/>
  <c r="BG812" i="1" s="1"/>
  <c r="BE813" i="1"/>
  <c r="BG813" i="1" s="1"/>
  <c r="BE814" i="1"/>
  <c r="BG814" i="1" s="1"/>
  <c r="BE815" i="1"/>
  <c r="BG815" i="1" s="1"/>
  <c r="BE816" i="1"/>
  <c r="BG816" i="1" s="1"/>
  <c r="BE817" i="1"/>
  <c r="BG817" i="1" s="1"/>
  <c r="BE818" i="1"/>
  <c r="BG818" i="1" s="1"/>
  <c r="BE819" i="1"/>
  <c r="BG819" i="1" s="1"/>
  <c r="BE820" i="1"/>
  <c r="BG820" i="1" s="1"/>
  <c r="BE821" i="1"/>
  <c r="BG821" i="1" s="1"/>
  <c r="BE822" i="1"/>
  <c r="BG822" i="1" s="1"/>
  <c r="BE823" i="1"/>
  <c r="BG823" i="1" s="1"/>
  <c r="BE824" i="1"/>
  <c r="BG824" i="1" s="1"/>
  <c r="BE825" i="1"/>
  <c r="BG825" i="1" s="1"/>
  <c r="BE798" i="1"/>
  <c r="BG798" i="1" s="1"/>
  <c r="BE797" i="1"/>
  <c r="BG797" i="1" s="1"/>
  <c r="BE771" i="1"/>
  <c r="BG771" i="1" s="1"/>
  <c r="BE772" i="1"/>
  <c r="BG772" i="1" s="1"/>
  <c r="BE773" i="1"/>
  <c r="BG773" i="1" s="1"/>
  <c r="BE774" i="1"/>
  <c r="BG774" i="1" s="1"/>
  <c r="BE775" i="1"/>
  <c r="BG775" i="1" s="1"/>
  <c r="BE776" i="1"/>
  <c r="BG776" i="1" s="1"/>
  <c r="BE777" i="1"/>
  <c r="BG777" i="1" s="1"/>
  <c r="BE778" i="1"/>
  <c r="BG778" i="1" s="1"/>
  <c r="BE779" i="1"/>
  <c r="BG779" i="1" s="1"/>
  <c r="BE780" i="1"/>
  <c r="BG780" i="1" s="1"/>
  <c r="BE781" i="1"/>
  <c r="BG781" i="1" s="1"/>
  <c r="BE782" i="1"/>
  <c r="BG782" i="1" s="1"/>
  <c r="BE783" i="1"/>
  <c r="BG783" i="1" s="1"/>
  <c r="BE784" i="1"/>
  <c r="BG784" i="1" s="1"/>
  <c r="BE785" i="1"/>
  <c r="BG785" i="1" s="1"/>
  <c r="BE786" i="1"/>
  <c r="BG786" i="1" s="1"/>
  <c r="BE787" i="1"/>
  <c r="BG787" i="1" s="1"/>
  <c r="BE788" i="1"/>
  <c r="BG788" i="1" s="1"/>
  <c r="BE789" i="1"/>
  <c r="BG789" i="1" s="1"/>
  <c r="BE790" i="1"/>
  <c r="BG790" i="1" s="1"/>
  <c r="BE791" i="1"/>
  <c r="BG791" i="1" s="1"/>
  <c r="BE792" i="1"/>
  <c r="BG792" i="1" s="1"/>
  <c r="BE793" i="1"/>
  <c r="BG793" i="1" s="1"/>
  <c r="BE794" i="1"/>
  <c r="BG794" i="1" s="1"/>
  <c r="BE795" i="1"/>
  <c r="BG795" i="1" s="1"/>
  <c r="BE796" i="1"/>
  <c r="BG796" i="1" s="1"/>
  <c r="BE770" i="1"/>
  <c r="BG770" i="1" s="1"/>
  <c r="BE769" i="1"/>
  <c r="BG769" i="1" s="1"/>
  <c r="BE758" i="1"/>
  <c r="BG758" i="1" s="1"/>
  <c r="BE759" i="1"/>
  <c r="BG759" i="1" s="1"/>
  <c r="BE760" i="1"/>
  <c r="BG760" i="1" s="1"/>
  <c r="BE761" i="1"/>
  <c r="BG761" i="1" s="1"/>
  <c r="BE762" i="1"/>
  <c r="BG762" i="1" s="1"/>
  <c r="BE763" i="1"/>
  <c r="BG763" i="1" s="1"/>
  <c r="BE764" i="1"/>
  <c r="BG764" i="1" s="1"/>
  <c r="BE765" i="1"/>
  <c r="BG765" i="1" s="1"/>
  <c r="BE766" i="1"/>
  <c r="BG766" i="1" s="1"/>
  <c r="BE767" i="1"/>
  <c r="BG767" i="1" s="1"/>
  <c r="BE768" i="1"/>
  <c r="BG768" i="1" s="1"/>
  <c r="BE757" i="1"/>
  <c r="BG757" i="1" s="1"/>
  <c r="BE756" i="1"/>
  <c r="BG756" i="1" s="1"/>
  <c r="BE733" i="1"/>
  <c r="BG733" i="1" s="1"/>
  <c r="BE734" i="1"/>
  <c r="BG734" i="1" s="1"/>
  <c r="BE735" i="1"/>
  <c r="BG735" i="1" s="1"/>
  <c r="BE736" i="1"/>
  <c r="BG736" i="1" s="1"/>
  <c r="BE737" i="1"/>
  <c r="BG737" i="1" s="1"/>
  <c r="BE738" i="1"/>
  <c r="BG738" i="1" s="1"/>
  <c r="BE739" i="1"/>
  <c r="BG739" i="1" s="1"/>
  <c r="BE740" i="1"/>
  <c r="BG740" i="1" s="1"/>
  <c r="BE741" i="1"/>
  <c r="BG741" i="1" s="1"/>
  <c r="BE742" i="1"/>
  <c r="BG742" i="1" s="1"/>
  <c r="BE743" i="1"/>
  <c r="BG743" i="1" s="1"/>
  <c r="BE744" i="1"/>
  <c r="BG744" i="1" s="1"/>
  <c r="BE745" i="1"/>
  <c r="BG745" i="1" s="1"/>
  <c r="BE746" i="1"/>
  <c r="BG746" i="1" s="1"/>
  <c r="BE747" i="1"/>
  <c r="BG747" i="1" s="1"/>
  <c r="BE748" i="1"/>
  <c r="BG748" i="1" s="1"/>
  <c r="BE749" i="1"/>
  <c r="BG749" i="1" s="1"/>
  <c r="BE750" i="1"/>
  <c r="BG750" i="1" s="1"/>
  <c r="BE751" i="1"/>
  <c r="BG751" i="1" s="1"/>
  <c r="BE752" i="1"/>
  <c r="BG752" i="1" s="1"/>
  <c r="BE753" i="1"/>
  <c r="BG753" i="1" s="1"/>
  <c r="BE754" i="1"/>
  <c r="BG754" i="1" s="1"/>
  <c r="BE755" i="1"/>
  <c r="BG755" i="1" s="1"/>
  <c r="BE732" i="1"/>
  <c r="BG732" i="1" s="1"/>
  <c r="BE731" i="1"/>
  <c r="BG731" i="1" s="1"/>
  <c r="BE685" i="1"/>
  <c r="BG685" i="1" s="1"/>
  <c r="BE686" i="1"/>
  <c r="BG686" i="1" s="1"/>
  <c r="BE687" i="1"/>
  <c r="BG687" i="1" s="1"/>
  <c r="BE688" i="1"/>
  <c r="BG688" i="1" s="1"/>
  <c r="BE689" i="1"/>
  <c r="BG689" i="1" s="1"/>
  <c r="BE690" i="1"/>
  <c r="BG690" i="1" s="1"/>
  <c r="BE691" i="1"/>
  <c r="BG691" i="1" s="1"/>
  <c r="BE692" i="1"/>
  <c r="BG692" i="1" s="1"/>
  <c r="BE693" i="1"/>
  <c r="BG693" i="1" s="1"/>
  <c r="BE694" i="1"/>
  <c r="BG694" i="1" s="1"/>
  <c r="BE695" i="1"/>
  <c r="BG695" i="1" s="1"/>
  <c r="BE696" i="1"/>
  <c r="BG696" i="1" s="1"/>
  <c r="BE697" i="1"/>
  <c r="BG697" i="1" s="1"/>
  <c r="BE698" i="1"/>
  <c r="BG698" i="1" s="1"/>
  <c r="BE699" i="1"/>
  <c r="BG699" i="1" s="1"/>
  <c r="BE700" i="1"/>
  <c r="BG700" i="1" s="1"/>
  <c r="BE701" i="1"/>
  <c r="BG701" i="1" s="1"/>
  <c r="BE702" i="1"/>
  <c r="BG702" i="1" s="1"/>
  <c r="BE703" i="1"/>
  <c r="BG703" i="1" s="1"/>
  <c r="BE704" i="1"/>
  <c r="BG704" i="1" s="1"/>
  <c r="BE705" i="1"/>
  <c r="BG705" i="1" s="1"/>
  <c r="BE706" i="1"/>
  <c r="BG706" i="1" s="1"/>
  <c r="BE707" i="1"/>
  <c r="BG707" i="1" s="1"/>
  <c r="BE708" i="1"/>
  <c r="BG708" i="1" s="1"/>
  <c r="BE709" i="1"/>
  <c r="BG709" i="1" s="1"/>
  <c r="BE710" i="1"/>
  <c r="BG710" i="1" s="1"/>
  <c r="BE711" i="1"/>
  <c r="BG711" i="1" s="1"/>
  <c r="BE712" i="1"/>
  <c r="BG712" i="1" s="1"/>
  <c r="BE713" i="1"/>
  <c r="BG713" i="1" s="1"/>
  <c r="BE714" i="1"/>
  <c r="BG714" i="1" s="1"/>
  <c r="BE715" i="1"/>
  <c r="BG715" i="1" s="1"/>
  <c r="BE716" i="1"/>
  <c r="BG716" i="1" s="1"/>
  <c r="BE717" i="1"/>
  <c r="BG717" i="1" s="1"/>
  <c r="BE718" i="1"/>
  <c r="BG718" i="1" s="1"/>
  <c r="BE719" i="1"/>
  <c r="BG719" i="1" s="1"/>
  <c r="BE720" i="1"/>
  <c r="BG720" i="1" s="1"/>
  <c r="BE721" i="1"/>
  <c r="BG721" i="1" s="1"/>
  <c r="BE722" i="1"/>
  <c r="BG722" i="1" s="1"/>
  <c r="BE723" i="1"/>
  <c r="BG723" i="1" s="1"/>
  <c r="BE724" i="1"/>
  <c r="BG724" i="1" s="1"/>
  <c r="BE725" i="1"/>
  <c r="BG725" i="1" s="1"/>
  <c r="BE726" i="1"/>
  <c r="BG726" i="1" s="1"/>
  <c r="BE727" i="1"/>
  <c r="BG727" i="1" s="1"/>
  <c r="BE728" i="1"/>
  <c r="BG728" i="1" s="1"/>
  <c r="BE729" i="1"/>
  <c r="BG729" i="1" s="1"/>
  <c r="BE730" i="1"/>
  <c r="BG730" i="1" s="1"/>
  <c r="BE684" i="1"/>
  <c r="BG684" i="1" s="1"/>
  <c r="BE683" i="1"/>
  <c r="BG683" i="1" s="1"/>
  <c r="BE615" i="1"/>
  <c r="BG615" i="1" s="1"/>
  <c r="BE616" i="1"/>
  <c r="BG616" i="1" s="1"/>
  <c r="BE617" i="1"/>
  <c r="BG617" i="1" s="1"/>
  <c r="BE618" i="1"/>
  <c r="BG618" i="1" s="1"/>
  <c r="BE619" i="1"/>
  <c r="BG619" i="1" s="1"/>
  <c r="BE620" i="1"/>
  <c r="BG620" i="1" s="1"/>
  <c r="BE621" i="1"/>
  <c r="BG621" i="1" s="1"/>
  <c r="BE622" i="1"/>
  <c r="BG622" i="1" s="1"/>
  <c r="BE623" i="1"/>
  <c r="BG623" i="1" s="1"/>
  <c r="BE624" i="1"/>
  <c r="BG624" i="1" s="1"/>
  <c r="BE625" i="1"/>
  <c r="BG625" i="1" s="1"/>
  <c r="BE626" i="1"/>
  <c r="BG626" i="1" s="1"/>
  <c r="BE627" i="1"/>
  <c r="BG627" i="1" s="1"/>
  <c r="BE628" i="1"/>
  <c r="BG628" i="1" s="1"/>
  <c r="BE629" i="1"/>
  <c r="BG629" i="1" s="1"/>
  <c r="BE630" i="1"/>
  <c r="BG630" i="1" s="1"/>
  <c r="BE631" i="1"/>
  <c r="BG631" i="1" s="1"/>
  <c r="BE632" i="1"/>
  <c r="BG632" i="1" s="1"/>
  <c r="BE633" i="1"/>
  <c r="BG633" i="1" s="1"/>
  <c r="BE634" i="1"/>
  <c r="BG634" i="1" s="1"/>
  <c r="BE635" i="1"/>
  <c r="BG635" i="1" s="1"/>
  <c r="BE636" i="1"/>
  <c r="BG636" i="1" s="1"/>
  <c r="BE637" i="1"/>
  <c r="BG637" i="1" s="1"/>
  <c r="BE638" i="1"/>
  <c r="BG638" i="1" s="1"/>
  <c r="BE639" i="1"/>
  <c r="BG639" i="1" s="1"/>
  <c r="BE640" i="1"/>
  <c r="BG640" i="1" s="1"/>
  <c r="BE641" i="1"/>
  <c r="BG641" i="1" s="1"/>
  <c r="BE642" i="1"/>
  <c r="BG642" i="1" s="1"/>
  <c r="BE643" i="1"/>
  <c r="BG643" i="1" s="1"/>
  <c r="BE644" i="1"/>
  <c r="BG644" i="1" s="1"/>
  <c r="BE645" i="1"/>
  <c r="BG645" i="1" s="1"/>
  <c r="BE646" i="1"/>
  <c r="BG646" i="1" s="1"/>
  <c r="BE647" i="1"/>
  <c r="BG647" i="1" s="1"/>
  <c r="BE648" i="1"/>
  <c r="BG648" i="1" s="1"/>
  <c r="BE649" i="1"/>
  <c r="BG649" i="1" s="1"/>
  <c r="BE650" i="1"/>
  <c r="BG650" i="1" s="1"/>
  <c r="BE651" i="1"/>
  <c r="BG651" i="1" s="1"/>
  <c r="BE652" i="1"/>
  <c r="BG652" i="1" s="1"/>
  <c r="BE653" i="1"/>
  <c r="BG653" i="1" s="1"/>
  <c r="BE654" i="1"/>
  <c r="BG654" i="1" s="1"/>
  <c r="BE655" i="1"/>
  <c r="BG655" i="1" s="1"/>
  <c r="BE656" i="1"/>
  <c r="BG656" i="1" s="1"/>
  <c r="BE657" i="1"/>
  <c r="BG657" i="1" s="1"/>
  <c r="BE658" i="1"/>
  <c r="BG658" i="1" s="1"/>
  <c r="BE659" i="1"/>
  <c r="BG659" i="1" s="1"/>
  <c r="BE660" i="1"/>
  <c r="BG660" i="1" s="1"/>
  <c r="BE661" i="1"/>
  <c r="BG661" i="1" s="1"/>
  <c r="BE662" i="1"/>
  <c r="BG662" i="1" s="1"/>
  <c r="BE663" i="1"/>
  <c r="BG663" i="1" s="1"/>
  <c r="BE664" i="1"/>
  <c r="BG664" i="1" s="1"/>
  <c r="BE665" i="1"/>
  <c r="BG665" i="1" s="1"/>
  <c r="BE666" i="1"/>
  <c r="BG666" i="1" s="1"/>
  <c r="BE667" i="1"/>
  <c r="BG667" i="1" s="1"/>
  <c r="BE668" i="1"/>
  <c r="BG668" i="1" s="1"/>
  <c r="BE669" i="1"/>
  <c r="BG669" i="1" s="1"/>
  <c r="BE670" i="1"/>
  <c r="BG670" i="1" s="1"/>
  <c r="BE671" i="1"/>
  <c r="BG671" i="1" s="1"/>
  <c r="BE672" i="1"/>
  <c r="BG672" i="1" s="1"/>
  <c r="BE673" i="1"/>
  <c r="BG673" i="1" s="1"/>
  <c r="BE674" i="1"/>
  <c r="BG674" i="1" s="1"/>
  <c r="BE675" i="1"/>
  <c r="BG675" i="1" s="1"/>
  <c r="BE676" i="1"/>
  <c r="BG676" i="1" s="1"/>
  <c r="BE677" i="1"/>
  <c r="BG677" i="1" s="1"/>
  <c r="BE678" i="1"/>
  <c r="BG678" i="1" s="1"/>
  <c r="BE679" i="1"/>
  <c r="BG679" i="1" s="1"/>
  <c r="BE680" i="1"/>
  <c r="BG680" i="1" s="1"/>
  <c r="BE681" i="1"/>
  <c r="BG681" i="1" s="1"/>
  <c r="BE682" i="1"/>
  <c r="BG682" i="1" s="1"/>
  <c r="BE614" i="1"/>
  <c r="BG614" i="1" s="1"/>
  <c r="BE613" i="1"/>
  <c r="BG613" i="1" s="1"/>
  <c r="BE568" i="1"/>
  <c r="BG568" i="1" s="1"/>
  <c r="BE569" i="1"/>
  <c r="BG569" i="1" s="1"/>
  <c r="BE570" i="1"/>
  <c r="BG570" i="1" s="1"/>
  <c r="BE571" i="1"/>
  <c r="BG571" i="1" s="1"/>
  <c r="BE572" i="1"/>
  <c r="BG572" i="1" s="1"/>
  <c r="BE573" i="1"/>
  <c r="BG573" i="1" s="1"/>
  <c r="BE574" i="1"/>
  <c r="BG574" i="1" s="1"/>
  <c r="BE575" i="1"/>
  <c r="BG575" i="1" s="1"/>
  <c r="BE576" i="1"/>
  <c r="BG576" i="1" s="1"/>
  <c r="BE577" i="1"/>
  <c r="BG577" i="1" s="1"/>
  <c r="BE578" i="1"/>
  <c r="BG578" i="1" s="1"/>
  <c r="BE579" i="1"/>
  <c r="BG579" i="1" s="1"/>
  <c r="BE580" i="1"/>
  <c r="BG580" i="1" s="1"/>
  <c r="BE581" i="1"/>
  <c r="BG581" i="1" s="1"/>
  <c r="BE582" i="1"/>
  <c r="BG582" i="1" s="1"/>
  <c r="BE583" i="1"/>
  <c r="BG583" i="1" s="1"/>
  <c r="BE584" i="1"/>
  <c r="BG584" i="1" s="1"/>
  <c r="BE585" i="1"/>
  <c r="BG585" i="1" s="1"/>
  <c r="BE586" i="1"/>
  <c r="BG586" i="1" s="1"/>
  <c r="BE587" i="1"/>
  <c r="BG587" i="1" s="1"/>
  <c r="BE588" i="1"/>
  <c r="BG588" i="1" s="1"/>
  <c r="BE589" i="1"/>
  <c r="BG589" i="1" s="1"/>
  <c r="BE590" i="1"/>
  <c r="BG590" i="1" s="1"/>
  <c r="BE591" i="1"/>
  <c r="BG591" i="1" s="1"/>
  <c r="BE592" i="1"/>
  <c r="BG592" i="1" s="1"/>
  <c r="BE593" i="1"/>
  <c r="BG593" i="1" s="1"/>
  <c r="BE594" i="1"/>
  <c r="BG594" i="1" s="1"/>
  <c r="BE595" i="1"/>
  <c r="BG595" i="1" s="1"/>
  <c r="BE596" i="1"/>
  <c r="BG596" i="1" s="1"/>
  <c r="BE597" i="1"/>
  <c r="BG597" i="1" s="1"/>
  <c r="BE598" i="1"/>
  <c r="BG598" i="1" s="1"/>
  <c r="BE599" i="1"/>
  <c r="BG599" i="1" s="1"/>
  <c r="BE600" i="1"/>
  <c r="BG600" i="1" s="1"/>
  <c r="BE601" i="1"/>
  <c r="BG601" i="1" s="1"/>
  <c r="BE602" i="1"/>
  <c r="BG602" i="1" s="1"/>
  <c r="BE603" i="1"/>
  <c r="BG603" i="1" s="1"/>
  <c r="BE604" i="1"/>
  <c r="BG604" i="1" s="1"/>
  <c r="BE605" i="1"/>
  <c r="BG605" i="1" s="1"/>
  <c r="BE606" i="1"/>
  <c r="BG606" i="1" s="1"/>
  <c r="BE607" i="1"/>
  <c r="BG607" i="1" s="1"/>
  <c r="BE608" i="1"/>
  <c r="BG608" i="1" s="1"/>
  <c r="BE609" i="1"/>
  <c r="BG609" i="1" s="1"/>
  <c r="BE610" i="1"/>
  <c r="BG610" i="1" s="1"/>
  <c r="BE611" i="1"/>
  <c r="BG611" i="1" s="1"/>
  <c r="BE612" i="1"/>
  <c r="BG612" i="1" s="1"/>
  <c r="BE567" i="1"/>
  <c r="BG567" i="1" s="1"/>
  <c r="BE562" i="1"/>
  <c r="BG562" i="1" s="1"/>
  <c r="BE563" i="1"/>
  <c r="BG563" i="1" s="1"/>
  <c r="BE564" i="1"/>
  <c r="BG564" i="1" s="1"/>
  <c r="BE565" i="1"/>
  <c r="BG565" i="1" s="1"/>
  <c r="BE566" i="1"/>
  <c r="BG566" i="1" s="1"/>
  <c r="BE561" i="1"/>
  <c r="BG561" i="1" s="1"/>
  <c r="BE560" i="1"/>
  <c r="BG560" i="1" s="1"/>
  <c r="BE559" i="1"/>
  <c r="BG559" i="1" s="1"/>
  <c r="BE558" i="1"/>
  <c r="BG558" i="1" s="1"/>
  <c r="BE557" i="1"/>
  <c r="BG557" i="1" s="1"/>
  <c r="BE556" i="1"/>
  <c r="BG556" i="1" s="1"/>
  <c r="BE555" i="1"/>
  <c r="BG555" i="1" s="1"/>
  <c r="BE554" i="1"/>
  <c r="BG554" i="1" s="1"/>
  <c r="BE553" i="1"/>
  <c r="BG553" i="1" s="1"/>
  <c r="BE552" i="1"/>
  <c r="BG552" i="1" s="1"/>
  <c r="BE551" i="1"/>
  <c r="BG551" i="1" s="1"/>
  <c r="BE550" i="1"/>
  <c r="BG550" i="1" s="1"/>
  <c r="BE549" i="1"/>
  <c r="BG549" i="1" s="1"/>
  <c r="BE548" i="1"/>
  <c r="BG548" i="1" s="1"/>
  <c r="BE547" i="1"/>
  <c r="BG547" i="1" s="1"/>
  <c r="BE546" i="1"/>
  <c r="BG546" i="1" s="1"/>
  <c r="BE545" i="1"/>
  <c r="BG545" i="1" s="1"/>
  <c r="BE544" i="1"/>
  <c r="BG544" i="1" s="1"/>
  <c r="BE543" i="1"/>
  <c r="BG543" i="1" s="1"/>
  <c r="BE539" i="1"/>
  <c r="BG539" i="1" s="1"/>
  <c r="BE540" i="1"/>
  <c r="BG540" i="1" s="1"/>
  <c r="BE541" i="1"/>
  <c r="BG541" i="1" s="1"/>
  <c r="BE542" i="1"/>
  <c r="BG542" i="1" s="1"/>
  <c r="BE538" i="1"/>
  <c r="BG538" i="1" s="1"/>
  <c r="BE537" i="1"/>
  <c r="BG537" i="1" s="1"/>
  <c r="BE536" i="1"/>
  <c r="BG536" i="1" s="1"/>
  <c r="BE535" i="1"/>
  <c r="BG535" i="1" s="1"/>
  <c r="BE529" i="1"/>
  <c r="BG529" i="1" s="1"/>
  <c r="BE530" i="1"/>
  <c r="BG530" i="1" s="1"/>
  <c r="BE531" i="1"/>
  <c r="BG531" i="1" s="1"/>
  <c r="BE532" i="1"/>
  <c r="BG532" i="1" s="1"/>
  <c r="BE533" i="1"/>
  <c r="BG533" i="1" s="1"/>
  <c r="BE534" i="1"/>
  <c r="BG534" i="1" s="1"/>
  <c r="BE528" i="1"/>
  <c r="BG528" i="1" s="1"/>
  <c r="BE527" i="1"/>
  <c r="BG527" i="1" s="1"/>
  <c r="BE526" i="1"/>
  <c r="BG526" i="1" s="1"/>
  <c r="BE525" i="1"/>
  <c r="BG525" i="1" s="1"/>
  <c r="BE524" i="1"/>
  <c r="BG524" i="1" s="1"/>
  <c r="BE523" i="1"/>
  <c r="BG523" i="1" s="1"/>
  <c r="BE522" i="1"/>
  <c r="BG522" i="1" s="1"/>
  <c r="BE521" i="1"/>
  <c r="BG521" i="1" s="1"/>
  <c r="BE520" i="1"/>
  <c r="BG520" i="1" s="1"/>
  <c r="BE519" i="1"/>
  <c r="BG519" i="1" s="1"/>
  <c r="BE518" i="1"/>
  <c r="BG518" i="1" s="1"/>
  <c r="BE517" i="1"/>
  <c r="BG517" i="1" s="1"/>
  <c r="BE516" i="1"/>
  <c r="BG516" i="1" s="1"/>
  <c r="BE515" i="1"/>
  <c r="BG515" i="1" s="1"/>
  <c r="BE514" i="1"/>
  <c r="BG514" i="1" s="1"/>
  <c r="BE513" i="1"/>
  <c r="BG513" i="1" s="1"/>
  <c r="BE512" i="1"/>
  <c r="BG512" i="1" s="1"/>
  <c r="BE511" i="1"/>
  <c r="BG511" i="1" s="1"/>
  <c r="BE510" i="1"/>
  <c r="BG510" i="1" s="1"/>
  <c r="BE509" i="1"/>
  <c r="BG509" i="1" s="1"/>
  <c r="BE508" i="1"/>
  <c r="BG508" i="1" s="1"/>
  <c r="BE507" i="1"/>
  <c r="BG507" i="1" s="1"/>
  <c r="BE506" i="1"/>
  <c r="BG506" i="1" s="1"/>
  <c r="BE505" i="1"/>
  <c r="BG505" i="1" s="1"/>
  <c r="BE504" i="1"/>
  <c r="BG504" i="1" s="1"/>
  <c r="BE503" i="1"/>
  <c r="BG503" i="1" s="1"/>
  <c r="BE502" i="1"/>
  <c r="BG502" i="1" s="1"/>
  <c r="BE501" i="1"/>
  <c r="BG501" i="1" s="1"/>
  <c r="BE500" i="1"/>
  <c r="BG500" i="1" s="1"/>
  <c r="BE499" i="1"/>
  <c r="BG499" i="1" s="1"/>
  <c r="BE497" i="1"/>
  <c r="BG497" i="1" s="1"/>
  <c r="BE498" i="1"/>
  <c r="BG498" i="1" s="1"/>
  <c r="BE496" i="1"/>
  <c r="BG496" i="1" s="1"/>
  <c r="BE495" i="1"/>
  <c r="BG495" i="1" s="1"/>
  <c r="BE494" i="1"/>
  <c r="BG494" i="1" s="1"/>
  <c r="BE493" i="1"/>
  <c r="BG493" i="1" s="1"/>
  <c r="BE492" i="1"/>
  <c r="BG492" i="1" s="1"/>
  <c r="BE491" i="1"/>
  <c r="BG491" i="1" s="1"/>
  <c r="BE485" i="1"/>
  <c r="BG485" i="1" s="1"/>
  <c r="BE486" i="1"/>
  <c r="BG486" i="1" s="1"/>
  <c r="BE487" i="1"/>
  <c r="BG487" i="1" s="1"/>
  <c r="BE488" i="1"/>
  <c r="BG488" i="1" s="1"/>
  <c r="BE489" i="1"/>
  <c r="BG489" i="1" s="1"/>
  <c r="BE490" i="1"/>
  <c r="BG490" i="1" s="1"/>
  <c r="BE483" i="1"/>
  <c r="BG483" i="1" s="1"/>
  <c r="BE484" i="1"/>
  <c r="BG484" i="1" s="1"/>
  <c r="BE482" i="1"/>
  <c r="BG482" i="1" s="1"/>
  <c r="BE481" i="1"/>
  <c r="BG481" i="1" s="1"/>
  <c r="BE480" i="1"/>
  <c r="BG480" i="1" s="1"/>
  <c r="BE479" i="1"/>
  <c r="BG479" i="1" s="1"/>
  <c r="BE478" i="1"/>
  <c r="BG478" i="1" s="1"/>
  <c r="BE477" i="1"/>
  <c r="BG477" i="1" s="1"/>
  <c r="BE476" i="1"/>
  <c r="BG476" i="1" s="1"/>
  <c r="BE475" i="1"/>
  <c r="BG475" i="1" s="1"/>
  <c r="BE474" i="1"/>
  <c r="BG474" i="1" s="1"/>
  <c r="BE473" i="1"/>
  <c r="BG473" i="1" s="1"/>
  <c r="BE469" i="1"/>
  <c r="BG469" i="1" s="1"/>
  <c r="BE468" i="1"/>
  <c r="BG468" i="1" s="1"/>
  <c r="BE465" i="1"/>
  <c r="BG465" i="1" s="1"/>
  <c r="BE464" i="1"/>
  <c r="BG464" i="1" s="1"/>
  <c r="BE472" i="1"/>
  <c r="BG472" i="1" s="1"/>
  <c r="BE471" i="1"/>
  <c r="BG471" i="1" s="1"/>
  <c r="BE470" i="1"/>
  <c r="BG470" i="1" s="1"/>
  <c r="BE463" i="1"/>
  <c r="BG463" i="1" s="1"/>
  <c r="BE467" i="1"/>
  <c r="BG467" i="1" s="1"/>
  <c r="BE466" i="1"/>
  <c r="BG466" i="1" s="1"/>
  <c r="BE461" i="1"/>
  <c r="BG461" i="1" s="1"/>
  <c r="BE462" i="1"/>
  <c r="BG462" i="1" s="1"/>
  <c r="BE460" i="1"/>
  <c r="BG460" i="1" s="1"/>
  <c r="BE279" i="1"/>
  <c r="BG279" i="1" s="1"/>
  <c r="BE280" i="1"/>
  <c r="BG280" i="1" s="1"/>
  <c r="BE281" i="1"/>
  <c r="BG281" i="1" s="1"/>
  <c r="BE282" i="1"/>
  <c r="BG282" i="1" s="1"/>
  <c r="BE283" i="1"/>
  <c r="BG283" i="1" s="1"/>
  <c r="BE284" i="1"/>
  <c r="BG284" i="1" s="1"/>
  <c r="BE285" i="1"/>
  <c r="BG285" i="1" s="1"/>
  <c r="BE286" i="1"/>
  <c r="BG286" i="1" s="1"/>
  <c r="BE287" i="1"/>
  <c r="BG287" i="1" s="1"/>
  <c r="BE288" i="1"/>
  <c r="BG288" i="1" s="1"/>
  <c r="BE289" i="1"/>
  <c r="BG289" i="1" s="1"/>
  <c r="BE290" i="1"/>
  <c r="BG290" i="1" s="1"/>
  <c r="BE291" i="1"/>
  <c r="BG291" i="1" s="1"/>
  <c r="BE292" i="1"/>
  <c r="BG292" i="1" s="1"/>
  <c r="BE293" i="1"/>
  <c r="BG293" i="1" s="1"/>
  <c r="BE294" i="1"/>
  <c r="BG294" i="1" s="1"/>
  <c r="BE295" i="1"/>
  <c r="BG295" i="1" s="1"/>
  <c r="BE296" i="1"/>
  <c r="BG296" i="1" s="1"/>
  <c r="BE297" i="1"/>
  <c r="BG297" i="1" s="1"/>
  <c r="BE278" i="1"/>
  <c r="BG278" i="1" s="1"/>
  <c r="BE267" i="1"/>
  <c r="BG267" i="1" s="1"/>
  <c r="BE268" i="1"/>
  <c r="BG268" i="1" s="1"/>
  <c r="BE269" i="1"/>
  <c r="BG269" i="1" s="1"/>
  <c r="BE270" i="1"/>
  <c r="BG270" i="1" s="1"/>
  <c r="BE271" i="1"/>
  <c r="BG271" i="1" s="1"/>
  <c r="BE272" i="1"/>
  <c r="BG272" i="1" s="1"/>
  <c r="BE273" i="1"/>
  <c r="BG273" i="1" s="1"/>
  <c r="BE274" i="1"/>
  <c r="BG274" i="1" s="1"/>
  <c r="BE275" i="1"/>
  <c r="BG275" i="1" s="1"/>
  <c r="BE276" i="1"/>
  <c r="BG276" i="1" s="1"/>
  <c r="BE277" i="1"/>
  <c r="BG277" i="1" s="1"/>
  <c r="BE266" i="1"/>
  <c r="BG266" i="1" s="1"/>
  <c r="BE211" i="1"/>
  <c r="BG211" i="1" s="1"/>
  <c r="BE212" i="1"/>
  <c r="BG212" i="1" s="1"/>
  <c r="BE213" i="1"/>
  <c r="BG213" i="1" s="1"/>
  <c r="BE210" i="1"/>
  <c r="BG210" i="1" s="1"/>
  <c r="BE202" i="1"/>
  <c r="BG202" i="1" s="1"/>
  <c r="BE203" i="1"/>
  <c r="BG203" i="1" s="1"/>
  <c r="BE204" i="1"/>
  <c r="BG204" i="1" s="1"/>
  <c r="BE205" i="1"/>
  <c r="BG205" i="1" s="1"/>
  <c r="BE206" i="1"/>
  <c r="BG206" i="1" s="1"/>
  <c r="BE207" i="1"/>
  <c r="BG207" i="1" s="1"/>
  <c r="BE208" i="1"/>
  <c r="BG208" i="1" s="1"/>
  <c r="BE209" i="1"/>
  <c r="BG209" i="1" s="1"/>
  <c r="BE201" i="1"/>
  <c r="BG201" i="1" s="1"/>
  <c r="BE123" i="1"/>
  <c r="BG123" i="1" s="1"/>
  <c r="BE137" i="1"/>
  <c r="BG137" i="1" s="1"/>
  <c r="BE138" i="1"/>
  <c r="BG138" i="1" s="1"/>
  <c r="BE139" i="1"/>
  <c r="BG139" i="1" s="1"/>
  <c r="BE140" i="1"/>
  <c r="BG140" i="1" s="1"/>
  <c r="BE141" i="1"/>
  <c r="BG141" i="1" s="1"/>
  <c r="BE142" i="1"/>
  <c r="BG142" i="1" s="1"/>
  <c r="BE143" i="1"/>
  <c r="BG143" i="1" s="1"/>
  <c r="BE144" i="1"/>
  <c r="BG144" i="1" s="1"/>
  <c r="BE145" i="1"/>
  <c r="BG145" i="1" s="1"/>
  <c r="BE146" i="1"/>
  <c r="BG146" i="1" s="1"/>
  <c r="BE147" i="1"/>
  <c r="BG147" i="1" s="1"/>
  <c r="BE148" i="1"/>
  <c r="BG148" i="1" s="1"/>
  <c r="BE149" i="1"/>
  <c r="BG149" i="1" s="1"/>
  <c r="BE150" i="1"/>
  <c r="BG150" i="1" s="1"/>
  <c r="BE151" i="1"/>
  <c r="BG151" i="1" s="1"/>
  <c r="BE152" i="1"/>
  <c r="BG152" i="1" s="1"/>
  <c r="BE153" i="1"/>
  <c r="BG153" i="1" s="1"/>
  <c r="BE154" i="1"/>
  <c r="BG154" i="1" s="1"/>
  <c r="BE155" i="1"/>
  <c r="BG155" i="1" s="1"/>
  <c r="BE156" i="1"/>
  <c r="BG156" i="1" s="1"/>
  <c r="BE157" i="1"/>
  <c r="BG157" i="1" s="1"/>
  <c r="BE158" i="1"/>
  <c r="BG158" i="1" s="1"/>
  <c r="BE159" i="1"/>
  <c r="BG159" i="1" s="1"/>
  <c r="BE160" i="1"/>
  <c r="BG160" i="1" s="1"/>
  <c r="BE161" i="1"/>
  <c r="BG161" i="1" s="1"/>
  <c r="BE162" i="1"/>
  <c r="BG162" i="1" s="1"/>
  <c r="BE163" i="1"/>
  <c r="BG163" i="1" s="1"/>
  <c r="BE164" i="1"/>
  <c r="BG164" i="1" s="1"/>
  <c r="BE165" i="1"/>
  <c r="BG165" i="1" s="1"/>
  <c r="BE166" i="1"/>
  <c r="BG166" i="1" s="1"/>
  <c r="BE167" i="1"/>
  <c r="BG167" i="1" s="1"/>
  <c r="BE168" i="1"/>
  <c r="BG168" i="1" s="1"/>
  <c r="BE169" i="1"/>
  <c r="BG169" i="1" s="1"/>
  <c r="BE170" i="1"/>
  <c r="BG170" i="1" s="1"/>
  <c r="BE171" i="1"/>
  <c r="BG171" i="1" s="1"/>
  <c r="BE172" i="1"/>
  <c r="BG172" i="1" s="1"/>
  <c r="BE173" i="1"/>
  <c r="BG173" i="1" s="1"/>
  <c r="BE174" i="1"/>
  <c r="BG174" i="1" s="1"/>
  <c r="BE175" i="1"/>
  <c r="BG175" i="1" s="1"/>
  <c r="BE176" i="1"/>
  <c r="BG176" i="1" s="1"/>
  <c r="BE177" i="1"/>
  <c r="BG177" i="1" s="1"/>
  <c r="BE178" i="1"/>
  <c r="BG178" i="1" s="1"/>
  <c r="BE179" i="1"/>
  <c r="BG179" i="1" s="1"/>
  <c r="BE180" i="1"/>
  <c r="BG180" i="1" s="1"/>
  <c r="BE181" i="1"/>
  <c r="BG181" i="1" s="1"/>
  <c r="BE182" i="1"/>
  <c r="BG182" i="1" s="1"/>
  <c r="BE183" i="1"/>
  <c r="BG183" i="1" s="1"/>
  <c r="BE184" i="1"/>
  <c r="BG184" i="1" s="1"/>
  <c r="BE185" i="1"/>
  <c r="BG185" i="1" s="1"/>
  <c r="BE186" i="1"/>
  <c r="BG186" i="1" s="1"/>
  <c r="BE187" i="1"/>
  <c r="BG187" i="1" s="1"/>
  <c r="BE188" i="1"/>
  <c r="BG188" i="1" s="1"/>
  <c r="BE189" i="1"/>
  <c r="BG189" i="1" s="1"/>
  <c r="BE190" i="1"/>
  <c r="BG190" i="1" s="1"/>
  <c r="BE191" i="1"/>
  <c r="BG191" i="1" s="1"/>
  <c r="BE192" i="1"/>
  <c r="BG192" i="1" s="1"/>
  <c r="BE193" i="1"/>
  <c r="BG193" i="1" s="1"/>
  <c r="BE194" i="1"/>
  <c r="BG194" i="1" s="1"/>
  <c r="BE195" i="1"/>
  <c r="BG195" i="1" s="1"/>
  <c r="BE196" i="1"/>
  <c r="BG196" i="1" s="1"/>
  <c r="BE197" i="1"/>
  <c r="BG197" i="1" s="1"/>
  <c r="BE198" i="1"/>
  <c r="BG198" i="1" s="1"/>
  <c r="BE199" i="1"/>
  <c r="BG199" i="1" s="1"/>
  <c r="BE200" i="1"/>
  <c r="BG200" i="1" s="1"/>
  <c r="BE136" i="1"/>
  <c r="BG136" i="1" s="1"/>
  <c r="BE135" i="1"/>
  <c r="BG135" i="1" s="1"/>
  <c r="BE125" i="1"/>
  <c r="BG125" i="1" s="1"/>
  <c r="BE126" i="1"/>
  <c r="BG126" i="1" s="1"/>
  <c r="BE127" i="1"/>
  <c r="BG127" i="1" s="1"/>
  <c r="BE128" i="1"/>
  <c r="BG128" i="1" s="1"/>
  <c r="BE129" i="1"/>
  <c r="BG129" i="1" s="1"/>
  <c r="BE130" i="1"/>
  <c r="BG130" i="1" s="1"/>
  <c r="BE131" i="1"/>
  <c r="BG131" i="1" s="1"/>
  <c r="BE132" i="1"/>
  <c r="BG132" i="1" s="1"/>
  <c r="BE133" i="1"/>
  <c r="BG133" i="1" s="1"/>
  <c r="BE134" i="1"/>
  <c r="BG134" i="1" s="1"/>
  <c r="BE124" i="1"/>
  <c r="BG124" i="1" s="1"/>
  <c r="BE3" i="1"/>
  <c r="BG3" i="1" s="1"/>
  <c r="BE4" i="1"/>
  <c r="BG4" i="1" s="1"/>
  <c r="BE2" i="1"/>
  <c r="BG2" i="1" s="1"/>
  <c r="BE28" i="1"/>
  <c r="BG28" i="1" s="1"/>
  <c r="BE29" i="1"/>
  <c r="BG29" i="1" s="1"/>
  <c r="BE30" i="1"/>
  <c r="BG30" i="1" s="1"/>
  <c r="BE31" i="1"/>
  <c r="BG31" i="1" s="1"/>
  <c r="BE32" i="1"/>
  <c r="BG32" i="1" s="1"/>
  <c r="BE33" i="1"/>
  <c r="BG33" i="1" s="1"/>
  <c r="BE34" i="1"/>
  <c r="BG34" i="1" s="1"/>
  <c r="BE35" i="1"/>
  <c r="BG35" i="1" s="1"/>
  <c r="BE36" i="1"/>
  <c r="BG36" i="1" s="1"/>
  <c r="BE37" i="1"/>
  <c r="BG37" i="1" s="1"/>
  <c r="BE38" i="1"/>
  <c r="BG38" i="1" s="1"/>
  <c r="BE39" i="1"/>
  <c r="BG39" i="1" s="1"/>
  <c r="BE40" i="1"/>
  <c r="BG40" i="1" s="1"/>
  <c r="BE41" i="1"/>
  <c r="BG41" i="1" s="1"/>
  <c r="BE42" i="1"/>
  <c r="BG42" i="1" s="1"/>
  <c r="BE43" i="1"/>
  <c r="BG43" i="1" s="1"/>
  <c r="BE44" i="1"/>
  <c r="BG44" i="1" s="1"/>
  <c r="BE45" i="1"/>
  <c r="BG45" i="1" s="1"/>
  <c r="BE46" i="1"/>
  <c r="BG46" i="1" s="1"/>
  <c r="BE47" i="1"/>
  <c r="BG47" i="1" s="1"/>
  <c r="BE48" i="1"/>
  <c r="BG48" i="1" s="1"/>
  <c r="BE49" i="1"/>
  <c r="BG49" i="1" s="1"/>
  <c r="BE50" i="1"/>
  <c r="BG50" i="1" s="1"/>
  <c r="BE51" i="1"/>
  <c r="BG51" i="1" s="1"/>
  <c r="BE52" i="1"/>
  <c r="BG52" i="1" s="1"/>
  <c r="BE53" i="1"/>
  <c r="BG53" i="1" s="1"/>
  <c r="BE54" i="1"/>
  <c r="BG54" i="1" s="1"/>
  <c r="BE55" i="1"/>
  <c r="BG55" i="1" s="1"/>
  <c r="BE56" i="1"/>
  <c r="BG56" i="1" s="1"/>
  <c r="BE57" i="1"/>
  <c r="BG57" i="1" s="1"/>
  <c r="BE58" i="1"/>
  <c r="BG58" i="1" s="1"/>
  <c r="BE59" i="1"/>
  <c r="BG59" i="1" s="1"/>
  <c r="BE60" i="1"/>
  <c r="BG60" i="1" s="1"/>
  <c r="BE61" i="1"/>
  <c r="BG61" i="1" s="1"/>
  <c r="BE62" i="1"/>
  <c r="BG62" i="1" s="1"/>
  <c r="BE63" i="1"/>
  <c r="BG63" i="1" s="1"/>
  <c r="BE64" i="1"/>
  <c r="BG64" i="1" s="1"/>
  <c r="BE65" i="1"/>
  <c r="BG65" i="1" s="1"/>
  <c r="BE66" i="1"/>
  <c r="BG66" i="1" s="1"/>
  <c r="BE67" i="1"/>
  <c r="BG67" i="1" s="1"/>
  <c r="BE68" i="1"/>
  <c r="BG68" i="1" s="1"/>
  <c r="BE69" i="1"/>
  <c r="BG69" i="1" s="1"/>
  <c r="BE70" i="1"/>
  <c r="BG70" i="1" s="1"/>
  <c r="BE71" i="1"/>
  <c r="BG71" i="1" s="1"/>
  <c r="BE72" i="1"/>
  <c r="BG72" i="1" s="1"/>
  <c r="BE73" i="1"/>
  <c r="BG73" i="1" s="1"/>
  <c r="BE74" i="1"/>
  <c r="BG74" i="1" s="1"/>
  <c r="BE75" i="1"/>
  <c r="BG75" i="1" s="1"/>
  <c r="BE76" i="1"/>
  <c r="BG76" i="1" s="1"/>
  <c r="BE77" i="1"/>
  <c r="BG77" i="1" s="1"/>
  <c r="BE78" i="1"/>
  <c r="BG78" i="1" s="1"/>
  <c r="BE79" i="1"/>
  <c r="BG79" i="1" s="1"/>
  <c r="BE80" i="1"/>
  <c r="BG80" i="1" s="1"/>
  <c r="BE81" i="1"/>
  <c r="BG81" i="1" s="1"/>
  <c r="BE82" i="1"/>
  <c r="BG82" i="1" s="1"/>
  <c r="BE83" i="1"/>
  <c r="BG83" i="1" s="1"/>
  <c r="BE84" i="1"/>
  <c r="BG84" i="1" s="1"/>
  <c r="BE85" i="1"/>
  <c r="BG85" i="1" s="1"/>
  <c r="BE86" i="1"/>
  <c r="BG86" i="1" s="1"/>
  <c r="BE87" i="1"/>
  <c r="BG87" i="1" s="1"/>
  <c r="BE88" i="1"/>
  <c r="BG88" i="1" s="1"/>
  <c r="BE89" i="1"/>
  <c r="BG89" i="1" s="1"/>
  <c r="BE90" i="1"/>
  <c r="BG90" i="1" s="1"/>
  <c r="BE91" i="1"/>
  <c r="BG91" i="1" s="1"/>
  <c r="BE92" i="1"/>
  <c r="BG92" i="1" s="1"/>
  <c r="BE93" i="1"/>
  <c r="BG93" i="1" s="1"/>
  <c r="BE94" i="1"/>
  <c r="BG94" i="1" s="1"/>
  <c r="BE95" i="1"/>
  <c r="BG95" i="1" s="1"/>
  <c r="BE96" i="1"/>
  <c r="BG96" i="1" s="1"/>
  <c r="BE97" i="1"/>
  <c r="BG97" i="1" s="1"/>
  <c r="BE98" i="1"/>
  <c r="BG98" i="1" s="1"/>
  <c r="BE99" i="1"/>
  <c r="BG99" i="1" s="1"/>
  <c r="BE100" i="1"/>
  <c r="BG100" i="1" s="1"/>
  <c r="BE101" i="1"/>
  <c r="BG101" i="1" s="1"/>
  <c r="BE102" i="1"/>
  <c r="BG102" i="1" s="1"/>
  <c r="BE103" i="1"/>
  <c r="BG103" i="1" s="1"/>
  <c r="BE104" i="1"/>
  <c r="BG104" i="1" s="1"/>
  <c r="BE105" i="1"/>
  <c r="BG105" i="1" s="1"/>
  <c r="BE106" i="1"/>
  <c r="BG106" i="1" s="1"/>
  <c r="BE107" i="1"/>
  <c r="BG107" i="1" s="1"/>
  <c r="BE108" i="1"/>
  <c r="BG108" i="1" s="1"/>
  <c r="BE109" i="1"/>
  <c r="BG109" i="1" s="1"/>
  <c r="BE110" i="1"/>
  <c r="BG110" i="1" s="1"/>
  <c r="BE111" i="1"/>
  <c r="BG111" i="1" s="1"/>
  <c r="BE112" i="1"/>
  <c r="BG112" i="1" s="1"/>
  <c r="BE113" i="1"/>
  <c r="BG113" i="1" s="1"/>
  <c r="BE114" i="1"/>
  <c r="BG114" i="1" s="1"/>
  <c r="BE115" i="1"/>
  <c r="BG115" i="1" s="1"/>
  <c r="BE116" i="1"/>
  <c r="BG116" i="1" s="1"/>
  <c r="BE117" i="1"/>
  <c r="BG117" i="1" s="1"/>
  <c r="BE118" i="1"/>
  <c r="BG118" i="1" s="1"/>
  <c r="BE119" i="1"/>
  <c r="BG119" i="1" s="1"/>
  <c r="BE120" i="1"/>
  <c r="BG120" i="1" s="1"/>
  <c r="BE121" i="1"/>
  <c r="BG121" i="1" s="1"/>
  <c r="BE122" i="1"/>
  <c r="BG122" i="1" s="1"/>
  <c r="BE27" i="1"/>
  <c r="BG27" i="1" s="1"/>
  <c r="BE15" i="1"/>
  <c r="BG15" i="1" s="1"/>
  <c r="BE16" i="1"/>
  <c r="BG16" i="1" s="1"/>
  <c r="BE17" i="1"/>
  <c r="BG17" i="1" s="1"/>
  <c r="BE18" i="1"/>
  <c r="BG18" i="1" s="1"/>
  <c r="BE19" i="1"/>
  <c r="BG19" i="1" s="1"/>
  <c r="BE20" i="1"/>
  <c r="BG20" i="1" s="1"/>
  <c r="BE21" i="1"/>
  <c r="BG21" i="1" s="1"/>
  <c r="BE22" i="1"/>
  <c r="BG22" i="1" s="1"/>
  <c r="BE23" i="1"/>
  <c r="BG23" i="1" s="1"/>
  <c r="BE24" i="1"/>
  <c r="BG24" i="1" s="1"/>
  <c r="BE25" i="1"/>
  <c r="BG25" i="1" s="1"/>
  <c r="BE26" i="1"/>
  <c r="BG26" i="1" s="1"/>
  <c r="BE14" i="1"/>
  <c r="BG14" i="1" s="1"/>
  <c r="BE13" i="1"/>
  <c r="BG13" i="1" s="1"/>
  <c r="BE12" i="1"/>
  <c r="BG12" i="1" s="1"/>
  <c r="BE9" i="1"/>
  <c r="BG9" i="1" s="1"/>
  <c r="BE10" i="1"/>
  <c r="BG10" i="1" s="1"/>
  <c r="BE11" i="1"/>
  <c r="BG11" i="1" s="1"/>
  <c r="BE8" i="1"/>
  <c r="BG8" i="1" s="1"/>
  <c r="BE6" i="1"/>
  <c r="BG6" i="1" s="1"/>
  <c r="BE7" i="1"/>
  <c r="BG7" i="1" s="1"/>
  <c r="BE5" i="1"/>
  <c r="BG5" i="1" s="1"/>
  <c r="F849" i="1" l="1"/>
  <c r="F850" i="1"/>
  <c r="F851" i="1"/>
  <c r="F852" i="1"/>
  <c r="F853" i="1"/>
  <c r="F854" i="1"/>
  <c r="F855" i="1"/>
  <c r="F856" i="1"/>
  <c r="F857" i="1"/>
  <c r="F858" i="1"/>
  <c r="F859" i="1"/>
  <c r="F860" i="1"/>
  <c r="F861" i="1"/>
  <c r="F862" i="1"/>
  <c r="F863" i="1"/>
  <c r="F864" i="1"/>
  <c r="F865" i="1"/>
  <c r="F848" i="1"/>
  <c r="F2" i="1"/>
  <c r="F14" i="1"/>
  <c r="H14" i="1"/>
  <c r="I14" i="1"/>
  <c r="K14" i="1"/>
  <c r="L14" i="1" s="1"/>
  <c r="F15" i="1"/>
  <c r="H15" i="1"/>
  <c r="I15" i="1"/>
  <c r="K15" i="1"/>
  <c r="L15" i="1" s="1"/>
  <c r="M1232" i="1"/>
  <c r="I10" i="1"/>
  <c r="H11" i="1"/>
  <c r="H13" i="1"/>
  <c r="H8" i="1"/>
  <c r="I8" i="1"/>
  <c r="H9" i="1"/>
  <c r="I9" i="1"/>
  <c r="H10" i="1"/>
  <c r="I11" i="1"/>
  <c r="H12" i="1"/>
  <c r="I12" i="1"/>
  <c r="I13"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866"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460"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66" i="1"/>
  <c r="F267" i="1"/>
  <c r="F268" i="1"/>
  <c r="F269" i="1"/>
  <c r="F270" i="1"/>
  <c r="F271" i="1"/>
  <c r="F272" i="1"/>
  <c r="F273" i="1"/>
  <c r="F274" i="1"/>
  <c r="F275" i="1"/>
  <c r="F276" i="1"/>
  <c r="F277"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13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3" i="1"/>
  <c r="F4" i="1"/>
  <c r="F5" i="1"/>
  <c r="F6" i="1"/>
  <c r="F7" i="1"/>
  <c r="K3" i="1"/>
  <c r="L3" i="1" s="1"/>
  <c r="K4" i="1"/>
  <c r="L4" i="1" s="1"/>
  <c r="K5" i="1"/>
  <c r="L5" i="1" s="1"/>
  <c r="K6" i="1"/>
  <c r="L6" i="1" s="1"/>
  <c r="K7" i="1"/>
  <c r="L7" i="1" s="1"/>
  <c r="K8" i="1"/>
  <c r="L8" i="1" s="1"/>
  <c r="K9" i="1"/>
  <c r="L9" i="1" s="1"/>
  <c r="K10" i="1"/>
  <c r="L10" i="1" s="1"/>
  <c r="K11" i="1"/>
  <c r="L11" i="1" s="1"/>
  <c r="K12" i="1"/>
  <c r="L12" i="1" s="1"/>
  <c r="K13" i="1"/>
  <c r="L13"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M136" i="1" s="1"/>
  <c r="K137" i="1"/>
  <c r="L137" i="1" s="1"/>
  <c r="M137" i="1" s="1"/>
  <c r="K138" i="1"/>
  <c r="L138" i="1" s="1"/>
  <c r="M138" i="1" s="1"/>
  <c r="K139" i="1"/>
  <c r="L139" i="1" s="1"/>
  <c r="M139" i="1" s="1"/>
  <c r="K140" i="1"/>
  <c r="L140" i="1" s="1"/>
  <c r="M140" i="1" s="1"/>
  <c r="K141" i="1"/>
  <c r="L141" i="1" s="1"/>
  <c r="M141" i="1" s="1"/>
  <c r="K142" i="1"/>
  <c r="L142" i="1" s="1"/>
  <c r="M142" i="1" s="1"/>
  <c r="K143" i="1"/>
  <c r="L143" i="1" s="1"/>
  <c r="M143" i="1" s="1"/>
  <c r="K144" i="1"/>
  <c r="L144" i="1" s="1"/>
  <c r="M144" i="1" s="1"/>
  <c r="K145" i="1"/>
  <c r="L145" i="1" s="1"/>
  <c r="M145" i="1" s="1"/>
  <c r="K146" i="1"/>
  <c r="L146" i="1" s="1"/>
  <c r="M146" i="1" s="1"/>
  <c r="K147" i="1"/>
  <c r="L147" i="1" s="1"/>
  <c r="M147" i="1" s="1"/>
  <c r="K148" i="1"/>
  <c r="L148" i="1" s="1"/>
  <c r="M148" i="1" s="1"/>
  <c r="K149" i="1"/>
  <c r="L149" i="1" s="1"/>
  <c r="M149" i="1" s="1"/>
  <c r="K150" i="1"/>
  <c r="L150" i="1" s="1"/>
  <c r="M150" i="1" s="1"/>
  <c r="K151" i="1"/>
  <c r="L151" i="1" s="1"/>
  <c r="M151" i="1" s="1"/>
  <c r="K152" i="1"/>
  <c r="L152" i="1" s="1"/>
  <c r="M152" i="1" s="1"/>
  <c r="K153" i="1"/>
  <c r="L153" i="1" s="1"/>
  <c r="M153" i="1" s="1"/>
  <c r="K154" i="1"/>
  <c r="L154" i="1" s="1"/>
  <c r="M154" i="1" s="1"/>
  <c r="K155" i="1"/>
  <c r="L155" i="1" s="1"/>
  <c r="M155" i="1" s="1"/>
  <c r="K156" i="1"/>
  <c r="L156" i="1" s="1"/>
  <c r="M156" i="1" s="1"/>
  <c r="K157" i="1"/>
  <c r="L157" i="1" s="1"/>
  <c r="M157" i="1" s="1"/>
  <c r="K158" i="1"/>
  <c r="L158" i="1" s="1"/>
  <c r="M158" i="1" s="1"/>
  <c r="K159" i="1"/>
  <c r="L159" i="1" s="1"/>
  <c r="M159" i="1" s="1"/>
  <c r="K160" i="1"/>
  <c r="L160" i="1" s="1"/>
  <c r="M160" i="1" s="1"/>
  <c r="K161" i="1"/>
  <c r="L161" i="1" s="1"/>
  <c r="M161" i="1" s="1"/>
  <c r="K162" i="1"/>
  <c r="L162" i="1" s="1"/>
  <c r="M162" i="1" s="1"/>
  <c r="K163" i="1"/>
  <c r="L163" i="1" s="1"/>
  <c r="M163" i="1" s="1"/>
  <c r="K164" i="1"/>
  <c r="L164" i="1" s="1"/>
  <c r="M164" i="1" s="1"/>
  <c r="K165" i="1"/>
  <c r="L165" i="1" s="1"/>
  <c r="M165" i="1" s="1"/>
  <c r="K166" i="1"/>
  <c r="L166" i="1" s="1"/>
  <c r="M166" i="1" s="1"/>
  <c r="K167" i="1"/>
  <c r="L167" i="1" s="1"/>
  <c r="M167" i="1" s="1"/>
  <c r="K168" i="1"/>
  <c r="L168" i="1" s="1"/>
  <c r="M168" i="1" s="1"/>
  <c r="K169" i="1"/>
  <c r="L169" i="1" s="1"/>
  <c r="M169" i="1" s="1"/>
  <c r="K170" i="1"/>
  <c r="L170" i="1" s="1"/>
  <c r="M170" i="1" s="1"/>
  <c r="K171" i="1"/>
  <c r="L171" i="1" s="1"/>
  <c r="M171" i="1" s="1"/>
  <c r="K172" i="1"/>
  <c r="L172" i="1" s="1"/>
  <c r="M172" i="1" s="1"/>
  <c r="K173" i="1"/>
  <c r="L173" i="1" s="1"/>
  <c r="M173" i="1" s="1"/>
  <c r="K174" i="1"/>
  <c r="L174" i="1" s="1"/>
  <c r="M174" i="1" s="1"/>
  <c r="K175" i="1"/>
  <c r="L175" i="1" s="1"/>
  <c r="M175" i="1" s="1"/>
  <c r="K176" i="1"/>
  <c r="L176" i="1" s="1"/>
  <c r="M176" i="1" s="1"/>
  <c r="K177" i="1"/>
  <c r="L177" i="1" s="1"/>
  <c r="M177" i="1" s="1"/>
  <c r="K178" i="1"/>
  <c r="L178" i="1" s="1"/>
  <c r="M178" i="1" s="1"/>
  <c r="K179" i="1"/>
  <c r="L179" i="1" s="1"/>
  <c r="M179" i="1" s="1"/>
  <c r="K180" i="1"/>
  <c r="L180" i="1" s="1"/>
  <c r="M180" i="1" s="1"/>
  <c r="K181" i="1"/>
  <c r="L181" i="1" s="1"/>
  <c r="M181" i="1" s="1"/>
  <c r="K182" i="1"/>
  <c r="L182" i="1" s="1"/>
  <c r="M182" i="1" s="1"/>
  <c r="K183" i="1"/>
  <c r="L183" i="1" s="1"/>
  <c r="M183" i="1" s="1"/>
  <c r="K184" i="1"/>
  <c r="L184" i="1" s="1"/>
  <c r="M184" i="1" s="1"/>
  <c r="K185" i="1"/>
  <c r="L185" i="1" s="1"/>
  <c r="M185" i="1" s="1"/>
  <c r="K186" i="1"/>
  <c r="L186" i="1" s="1"/>
  <c r="M186" i="1" s="1"/>
  <c r="K187" i="1"/>
  <c r="L187" i="1" s="1"/>
  <c r="M187" i="1" s="1"/>
  <c r="K188" i="1"/>
  <c r="L188" i="1" s="1"/>
  <c r="M188" i="1" s="1"/>
  <c r="K189" i="1"/>
  <c r="L189" i="1" s="1"/>
  <c r="M189" i="1" s="1"/>
  <c r="K190" i="1"/>
  <c r="L190" i="1" s="1"/>
  <c r="M190" i="1" s="1"/>
  <c r="K191" i="1"/>
  <c r="L191" i="1" s="1"/>
  <c r="M191" i="1" s="1"/>
  <c r="K192" i="1"/>
  <c r="L192" i="1" s="1"/>
  <c r="M192" i="1" s="1"/>
  <c r="K193" i="1"/>
  <c r="L193" i="1" s="1"/>
  <c r="M193" i="1" s="1"/>
  <c r="K194" i="1"/>
  <c r="L194" i="1" s="1"/>
  <c r="M194" i="1" s="1"/>
  <c r="K195" i="1"/>
  <c r="L195" i="1" s="1"/>
  <c r="M195" i="1" s="1"/>
  <c r="K196" i="1"/>
  <c r="L196" i="1" s="1"/>
  <c r="M196" i="1" s="1"/>
  <c r="K197" i="1"/>
  <c r="L197" i="1" s="1"/>
  <c r="M197" i="1" s="1"/>
  <c r="K198" i="1"/>
  <c r="L198" i="1" s="1"/>
  <c r="M198" i="1" s="1"/>
  <c r="K199" i="1"/>
  <c r="L199" i="1" s="1"/>
  <c r="M199" i="1" s="1"/>
  <c r="K200" i="1"/>
  <c r="L200" i="1" s="1"/>
  <c r="M200" i="1" s="1"/>
  <c r="K201" i="1"/>
  <c r="L201" i="1" s="1"/>
  <c r="M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M305" i="1" s="1"/>
  <c r="K306" i="1"/>
  <c r="L306" i="1" s="1"/>
  <c r="K307" i="1"/>
  <c r="L307" i="1" s="1"/>
  <c r="K308" i="1"/>
  <c r="L308" i="1" s="1"/>
  <c r="K309" i="1"/>
  <c r="L309" i="1" s="1"/>
  <c r="K310" i="1"/>
  <c r="L310" i="1" s="1"/>
  <c r="K311" i="1"/>
  <c r="L311" i="1" s="1"/>
  <c r="K312" i="1"/>
  <c r="L312" i="1" s="1"/>
  <c r="K313" i="1"/>
  <c r="L313" i="1" s="1"/>
  <c r="M313" i="1" s="1"/>
  <c r="K314" i="1"/>
  <c r="L314" i="1" s="1"/>
  <c r="K315" i="1"/>
  <c r="L315" i="1" s="1"/>
  <c r="K316" i="1"/>
  <c r="L316" i="1" s="1"/>
  <c r="K317" i="1"/>
  <c r="L317" i="1" s="1"/>
  <c r="K318" i="1"/>
  <c r="L318" i="1" s="1"/>
  <c r="K319" i="1"/>
  <c r="L319" i="1" s="1"/>
  <c r="K320" i="1"/>
  <c r="L320" i="1" s="1"/>
  <c r="K321" i="1"/>
  <c r="L321" i="1" s="1"/>
  <c r="M321" i="1" s="1"/>
  <c r="K322" i="1"/>
  <c r="L322" i="1" s="1"/>
  <c r="K323" i="1"/>
  <c r="L323" i="1" s="1"/>
  <c r="K324" i="1"/>
  <c r="L324" i="1" s="1"/>
  <c r="K325" i="1"/>
  <c r="L325" i="1" s="1"/>
  <c r="K326" i="1"/>
  <c r="L326" i="1" s="1"/>
  <c r="K327" i="1"/>
  <c r="L327" i="1" s="1"/>
  <c r="K328" i="1"/>
  <c r="L328" i="1" s="1"/>
  <c r="K329" i="1"/>
  <c r="L329" i="1" s="1"/>
  <c r="M329" i="1" s="1"/>
  <c r="K330" i="1"/>
  <c r="L330" i="1" s="1"/>
  <c r="K331" i="1"/>
  <c r="L331" i="1" s="1"/>
  <c r="K332" i="1"/>
  <c r="L332" i="1" s="1"/>
  <c r="K333" i="1"/>
  <c r="L333" i="1" s="1"/>
  <c r="K334" i="1"/>
  <c r="L334" i="1" s="1"/>
  <c r="K335" i="1"/>
  <c r="L335" i="1" s="1"/>
  <c r="K336" i="1"/>
  <c r="L336" i="1" s="1"/>
  <c r="K337" i="1"/>
  <c r="L337" i="1" s="1"/>
  <c r="M337" i="1" s="1"/>
  <c r="K338" i="1"/>
  <c r="L338" i="1" s="1"/>
  <c r="K339" i="1"/>
  <c r="L339" i="1" s="1"/>
  <c r="K340" i="1"/>
  <c r="L340" i="1" s="1"/>
  <c r="K341" i="1"/>
  <c r="L341" i="1" s="1"/>
  <c r="K342" i="1"/>
  <c r="L342" i="1" s="1"/>
  <c r="K343" i="1"/>
  <c r="L343" i="1" s="1"/>
  <c r="K344" i="1"/>
  <c r="L344" i="1" s="1"/>
  <c r="K345" i="1"/>
  <c r="L345" i="1" s="1"/>
  <c r="M345" i="1" s="1"/>
  <c r="K346" i="1"/>
  <c r="L346" i="1" s="1"/>
  <c r="K347" i="1"/>
  <c r="L347" i="1" s="1"/>
  <c r="K348" i="1"/>
  <c r="L348" i="1" s="1"/>
  <c r="K349" i="1"/>
  <c r="L349" i="1" s="1"/>
  <c r="K350" i="1"/>
  <c r="L350" i="1" s="1"/>
  <c r="K351" i="1"/>
  <c r="L351" i="1" s="1"/>
  <c r="K352" i="1"/>
  <c r="L352" i="1" s="1"/>
  <c r="K353" i="1"/>
  <c r="L353" i="1" s="1"/>
  <c r="M353" i="1" s="1"/>
  <c r="K354" i="1"/>
  <c r="L354" i="1" s="1"/>
  <c r="K355" i="1"/>
  <c r="L355" i="1" s="1"/>
  <c r="K356" i="1"/>
  <c r="L356" i="1" s="1"/>
  <c r="K357" i="1"/>
  <c r="L357" i="1" s="1"/>
  <c r="K358" i="1"/>
  <c r="L358" i="1" s="1"/>
  <c r="K359" i="1"/>
  <c r="L359" i="1" s="1"/>
  <c r="K360" i="1"/>
  <c r="L360" i="1" s="1"/>
  <c r="K361" i="1"/>
  <c r="L361" i="1" s="1"/>
  <c r="M361" i="1" s="1"/>
  <c r="K362" i="1"/>
  <c r="L362" i="1" s="1"/>
  <c r="K363" i="1"/>
  <c r="L363" i="1" s="1"/>
  <c r="K364" i="1"/>
  <c r="L364" i="1" s="1"/>
  <c r="K365" i="1"/>
  <c r="L365" i="1" s="1"/>
  <c r="K366" i="1"/>
  <c r="L366" i="1" s="1"/>
  <c r="K367" i="1"/>
  <c r="L367" i="1" s="1"/>
  <c r="K368" i="1"/>
  <c r="L368" i="1" s="1"/>
  <c r="K369" i="1"/>
  <c r="L369" i="1" s="1"/>
  <c r="M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M460" i="1" s="1"/>
  <c r="K461" i="1"/>
  <c r="L461" i="1" s="1"/>
  <c r="K462" i="1"/>
  <c r="L462" i="1" s="1"/>
  <c r="M462" i="1" s="1"/>
  <c r="K463" i="1"/>
  <c r="L463" i="1" s="1"/>
  <c r="M463" i="1" s="1"/>
  <c r="K464" i="1"/>
  <c r="L464" i="1" s="1"/>
  <c r="K465" i="1"/>
  <c r="L465" i="1" s="1"/>
  <c r="K466" i="1"/>
  <c r="L466" i="1" s="1"/>
  <c r="K467" i="1"/>
  <c r="L467" i="1" s="1"/>
  <c r="K468" i="1"/>
  <c r="L468" i="1" s="1"/>
  <c r="K469" i="1"/>
  <c r="L469" i="1" s="1"/>
  <c r="K470" i="1"/>
  <c r="L470" i="1" s="1"/>
  <c r="M470" i="1" s="1"/>
  <c r="K471" i="1"/>
  <c r="L471" i="1" s="1"/>
  <c r="M471" i="1" s="1"/>
  <c r="K472" i="1"/>
  <c r="L472" i="1" s="1"/>
  <c r="K473" i="1"/>
  <c r="L473" i="1" s="1"/>
  <c r="K474" i="1"/>
  <c r="L474" i="1" s="1"/>
  <c r="K475" i="1"/>
  <c r="L475" i="1" s="1"/>
  <c r="K476" i="1"/>
  <c r="L476" i="1" s="1"/>
  <c r="K477" i="1"/>
  <c r="L477" i="1" s="1"/>
  <c r="K478" i="1"/>
  <c r="L478" i="1" s="1"/>
  <c r="M478" i="1" s="1"/>
  <c r="K479" i="1"/>
  <c r="L479" i="1" s="1"/>
  <c r="M479" i="1" s="1"/>
  <c r="K480" i="1"/>
  <c r="L480" i="1" s="1"/>
  <c r="K481" i="1"/>
  <c r="L481" i="1" s="1"/>
  <c r="K482" i="1"/>
  <c r="L482" i="1" s="1"/>
  <c r="K483" i="1"/>
  <c r="L483" i="1" s="1"/>
  <c r="K484" i="1"/>
  <c r="L484" i="1" s="1"/>
  <c r="K485" i="1"/>
  <c r="L485" i="1" s="1"/>
  <c r="K486" i="1"/>
  <c r="L486" i="1" s="1"/>
  <c r="M486" i="1" s="1"/>
  <c r="K487" i="1"/>
  <c r="L487" i="1" s="1"/>
  <c r="M487" i="1" s="1"/>
  <c r="K488" i="1"/>
  <c r="L488" i="1" s="1"/>
  <c r="K489" i="1"/>
  <c r="L489" i="1" s="1"/>
  <c r="K490" i="1"/>
  <c r="L490" i="1" s="1"/>
  <c r="K491" i="1"/>
  <c r="L491" i="1" s="1"/>
  <c r="K492" i="1"/>
  <c r="L492" i="1" s="1"/>
  <c r="K493" i="1"/>
  <c r="L493" i="1" s="1"/>
  <c r="K494" i="1"/>
  <c r="L494" i="1" s="1"/>
  <c r="M494" i="1" s="1"/>
  <c r="K495" i="1"/>
  <c r="L495" i="1" s="1"/>
  <c r="M495" i="1" s="1"/>
  <c r="K496" i="1"/>
  <c r="L496" i="1" s="1"/>
  <c r="K497" i="1"/>
  <c r="L497" i="1" s="1"/>
  <c r="K498" i="1"/>
  <c r="L498" i="1" s="1"/>
  <c r="K499" i="1"/>
  <c r="L499" i="1" s="1"/>
  <c r="K500" i="1"/>
  <c r="L500" i="1" s="1"/>
  <c r="K501" i="1"/>
  <c r="L501" i="1" s="1"/>
  <c r="K502" i="1"/>
  <c r="L502" i="1" s="1"/>
  <c r="M502" i="1" s="1"/>
  <c r="K503" i="1"/>
  <c r="L503" i="1" s="1"/>
  <c r="M503" i="1" s="1"/>
  <c r="K504" i="1"/>
  <c r="L504" i="1" s="1"/>
  <c r="K505" i="1"/>
  <c r="L505" i="1" s="1"/>
  <c r="K506" i="1"/>
  <c r="L506" i="1" s="1"/>
  <c r="K507" i="1"/>
  <c r="L507" i="1" s="1"/>
  <c r="K508" i="1"/>
  <c r="L508" i="1" s="1"/>
  <c r="K509" i="1"/>
  <c r="L509" i="1" s="1"/>
  <c r="K510" i="1"/>
  <c r="L510" i="1" s="1"/>
  <c r="M510" i="1" s="1"/>
  <c r="K511" i="1"/>
  <c r="L511" i="1" s="1"/>
  <c r="M511" i="1" s="1"/>
  <c r="K512" i="1"/>
  <c r="L512" i="1" s="1"/>
  <c r="K513" i="1"/>
  <c r="L513" i="1" s="1"/>
  <c r="K514" i="1"/>
  <c r="L514" i="1" s="1"/>
  <c r="K515" i="1"/>
  <c r="L515" i="1" s="1"/>
  <c r="K516" i="1"/>
  <c r="L516" i="1" s="1"/>
  <c r="K517" i="1"/>
  <c r="L517" i="1" s="1"/>
  <c r="K518" i="1"/>
  <c r="L518" i="1" s="1"/>
  <c r="M518" i="1" s="1"/>
  <c r="K519" i="1"/>
  <c r="L519" i="1" s="1"/>
  <c r="M519" i="1" s="1"/>
  <c r="K520" i="1"/>
  <c r="L520" i="1" s="1"/>
  <c r="K521" i="1"/>
  <c r="L521" i="1" s="1"/>
  <c r="K522" i="1"/>
  <c r="L522" i="1" s="1"/>
  <c r="K523" i="1"/>
  <c r="L523" i="1" s="1"/>
  <c r="K524" i="1"/>
  <c r="L524" i="1" s="1"/>
  <c r="K525" i="1"/>
  <c r="L525" i="1" s="1"/>
  <c r="K526" i="1"/>
  <c r="L526" i="1" s="1"/>
  <c r="M526" i="1" s="1"/>
  <c r="K527" i="1"/>
  <c r="L527" i="1" s="1"/>
  <c r="M527" i="1" s="1"/>
  <c r="K528" i="1"/>
  <c r="L528" i="1" s="1"/>
  <c r="K529" i="1"/>
  <c r="L529" i="1" s="1"/>
  <c r="K530" i="1"/>
  <c r="L530" i="1" s="1"/>
  <c r="K531" i="1"/>
  <c r="L531" i="1" s="1"/>
  <c r="K532" i="1"/>
  <c r="L532" i="1" s="1"/>
  <c r="K533" i="1"/>
  <c r="L533" i="1" s="1"/>
  <c r="K534" i="1"/>
  <c r="L534" i="1" s="1"/>
  <c r="M534" i="1" s="1"/>
  <c r="K535" i="1"/>
  <c r="L535" i="1" s="1"/>
  <c r="M535" i="1" s="1"/>
  <c r="K536" i="1"/>
  <c r="L536" i="1" s="1"/>
  <c r="K537" i="1"/>
  <c r="L537" i="1" s="1"/>
  <c r="K538" i="1"/>
  <c r="L538" i="1" s="1"/>
  <c r="K539" i="1"/>
  <c r="L539" i="1" s="1"/>
  <c r="K540" i="1"/>
  <c r="L540" i="1" s="1"/>
  <c r="K541" i="1"/>
  <c r="L541" i="1" s="1"/>
  <c r="K542" i="1"/>
  <c r="L542" i="1" s="1"/>
  <c r="M542" i="1" s="1"/>
  <c r="K543" i="1"/>
  <c r="L543" i="1" s="1"/>
  <c r="M543" i="1" s="1"/>
  <c r="K544" i="1"/>
  <c r="L544" i="1" s="1"/>
  <c r="K545" i="1"/>
  <c r="L545" i="1" s="1"/>
  <c r="K546" i="1"/>
  <c r="L546" i="1" s="1"/>
  <c r="K547" i="1"/>
  <c r="L547" i="1" s="1"/>
  <c r="K548" i="1"/>
  <c r="L548" i="1" s="1"/>
  <c r="K549" i="1"/>
  <c r="L549" i="1" s="1"/>
  <c r="K550" i="1"/>
  <c r="L550" i="1" s="1"/>
  <c r="M550" i="1" s="1"/>
  <c r="K551" i="1"/>
  <c r="L551" i="1" s="1"/>
  <c r="M551" i="1" s="1"/>
  <c r="K552" i="1"/>
  <c r="L552" i="1" s="1"/>
  <c r="K553" i="1"/>
  <c r="L553" i="1" s="1"/>
  <c r="K554" i="1"/>
  <c r="L554" i="1" s="1"/>
  <c r="K555" i="1"/>
  <c r="L555" i="1" s="1"/>
  <c r="K556" i="1"/>
  <c r="L556" i="1" s="1"/>
  <c r="K557" i="1"/>
  <c r="L557" i="1" s="1"/>
  <c r="K558" i="1"/>
  <c r="L558" i="1" s="1"/>
  <c r="M558" i="1" s="1"/>
  <c r="K559" i="1"/>
  <c r="L559" i="1" s="1"/>
  <c r="M559" i="1" s="1"/>
  <c r="K560" i="1"/>
  <c r="L560" i="1" s="1"/>
  <c r="K561" i="1"/>
  <c r="L561" i="1" s="1"/>
  <c r="K562" i="1"/>
  <c r="L562" i="1" s="1"/>
  <c r="K563" i="1"/>
  <c r="L563" i="1" s="1"/>
  <c r="K564" i="1"/>
  <c r="L564" i="1" s="1"/>
  <c r="K565" i="1"/>
  <c r="L565" i="1" s="1"/>
  <c r="K566" i="1"/>
  <c r="L566" i="1" s="1"/>
  <c r="M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M775" i="1" s="1"/>
  <c r="K776" i="1"/>
  <c r="L776" i="1" s="1"/>
  <c r="M776" i="1" s="1"/>
  <c r="K777" i="1"/>
  <c r="L777" i="1" s="1"/>
  <c r="K778" i="1"/>
  <c r="L778" i="1" s="1"/>
  <c r="K779" i="1"/>
  <c r="L779" i="1" s="1"/>
  <c r="K780" i="1"/>
  <c r="L780" i="1" s="1"/>
  <c r="K781" i="1"/>
  <c r="L781" i="1" s="1"/>
  <c r="K782" i="1"/>
  <c r="L782" i="1" s="1"/>
  <c r="K783" i="1"/>
  <c r="L783" i="1" s="1"/>
  <c r="M783" i="1" s="1"/>
  <c r="K784" i="1"/>
  <c r="L784" i="1" s="1"/>
  <c r="K785" i="1"/>
  <c r="L785" i="1" s="1"/>
  <c r="K786" i="1"/>
  <c r="L786" i="1" s="1"/>
  <c r="K787" i="1"/>
  <c r="L787" i="1" s="1"/>
  <c r="K788" i="1"/>
  <c r="L788" i="1" s="1"/>
  <c r="K789" i="1"/>
  <c r="L789" i="1" s="1"/>
  <c r="K790" i="1"/>
  <c r="L790" i="1" s="1"/>
  <c r="K791" i="1"/>
  <c r="L791" i="1" s="1"/>
  <c r="M791" i="1" s="1"/>
  <c r="K792" i="1"/>
  <c r="L792" i="1" s="1"/>
  <c r="K793" i="1"/>
  <c r="L793" i="1" s="1"/>
  <c r="K794" i="1"/>
  <c r="L794" i="1" s="1"/>
  <c r="K795" i="1"/>
  <c r="L795" i="1" s="1"/>
  <c r="K796" i="1"/>
  <c r="L796" i="1" s="1"/>
  <c r="K797" i="1"/>
  <c r="L797" i="1" s="1"/>
  <c r="K798" i="1"/>
  <c r="L798" i="1" s="1"/>
  <c r="M798" i="1" s="1"/>
  <c r="K799" i="1"/>
  <c r="L799" i="1" s="1"/>
  <c r="M799" i="1" s="1"/>
  <c r="K800" i="1"/>
  <c r="L800" i="1" s="1"/>
  <c r="M800" i="1" s="1"/>
  <c r="K801" i="1"/>
  <c r="L801" i="1" s="1"/>
  <c r="M801" i="1" s="1"/>
  <c r="K802" i="1"/>
  <c r="L802" i="1" s="1"/>
  <c r="M802" i="1" s="1"/>
  <c r="K803" i="1"/>
  <c r="L803" i="1" s="1"/>
  <c r="M803" i="1" s="1"/>
  <c r="K804" i="1"/>
  <c r="L804" i="1" s="1"/>
  <c r="M804" i="1" s="1"/>
  <c r="K805" i="1"/>
  <c r="L805" i="1" s="1"/>
  <c r="M805" i="1" s="1"/>
  <c r="K806" i="1"/>
  <c r="L806" i="1" s="1"/>
  <c r="M806" i="1" s="1"/>
  <c r="K807" i="1"/>
  <c r="L807" i="1" s="1"/>
  <c r="M807" i="1" s="1"/>
  <c r="K808" i="1"/>
  <c r="L808" i="1" s="1"/>
  <c r="M808" i="1" s="1"/>
  <c r="K809" i="1"/>
  <c r="L809" i="1" s="1"/>
  <c r="M809" i="1" s="1"/>
  <c r="K810" i="1"/>
  <c r="L810" i="1" s="1"/>
  <c r="M810" i="1" s="1"/>
  <c r="K811" i="1"/>
  <c r="L811" i="1" s="1"/>
  <c r="M811" i="1" s="1"/>
  <c r="K812" i="1"/>
  <c r="L812" i="1" s="1"/>
  <c r="M812" i="1" s="1"/>
  <c r="K813" i="1"/>
  <c r="L813" i="1" s="1"/>
  <c r="M813" i="1" s="1"/>
  <c r="K814" i="1"/>
  <c r="L814" i="1" s="1"/>
  <c r="M814" i="1" s="1"/>
  <c r="K815" i="1"/>
  <c r="L815" i="1" s="1"/>
  <c r="M815" i="1" s="1"/>
  <c r="K816" i="1"/>
  <c r="L816" i="1" s="1"/>
  <c r="M816" i="1" s="1"/>
  <c r="K817" i="1"/>
  <c r="L817" i="1" s="1"/>
  <c r="M817" i="1" s="1"/>
  <c r="K818" i="1"/>
  <c r="L818" i="1" s="1"/>
  <c r="M818" i="1" s="1"/>
  <c r="K819" i="1"/>
  <c r="L819" i="1" s="1"/>
  <c r="M819" i="1" s="1"/>
  <c r="K820" i="1"/>
  <c r="L820" i="1" s="1"/>
  <c r="M820" i="1" s="1"/>
  <c r="K821" i="1"/>
  <c r="L821" i="1" s="1"/>
  <c r="M821" i="1" s="1"/>
  <c r="K822" i="1"/>
  <c r="L822" i="1" s="1"/>
  <c r="M822" i="1" s="1"/>
  <c r="K823" i="1"/>
  <c r="L823" i="1" s="1"/>
  <c r="M823" i="1" s="1"/>
  <c r="K824" i="1"/>
  <c r="L824" i="1" s="1"/>
  <c r="M824" i="1" s="1"/>
  <c r="K825" i="1"/>
  <c r="L825" i="1" s="1"/>
  <c r="M825" i="1" s="1"/>
  <c r="K826" i="1"/>
  <c r="L826" i="1" s="1"/>
  <c r="M826" i="1" s="1"/>
  <c r="K827" i="1"/>
  <c r="L827" i="1" s="1"/>
  <c r="M827" i="1" s="1"/>
  <c r="K828" i="1"/>
  <c r="L828" i="1" s="1"/>
  <c r="M828" i="1" s="1"/>
  <c r="K829" i="1"/>
  <c r="L829" i="1" s="1"/>
  <c r="M829" i="1" s="1"/>
  <c r="K830" i="1"/>
  <c r="L830" i="1" s="1"/>
  <c r="M830" i="1" s="1"/>
  <c r="K831" i="1"/>
  <c r="L831" i="1" s="1"/>
  <c r="M831" i="1" s="1"/>
  <c r="K832" i="1"/>
  <c r="L832" i="1" s="1"/>
  <c r="M832" i="1" s="1"/>
  <c r="K833" i="1"/>
  <c r="L833" i="1" s="1"/>
  <c r="M833" i="1" s="1"/>
  <c r="K834" i="1"/>
  <c r="L834" i="1" s="1"/>
  <c r="M834" i="1" s="1"/>
  <c r="K835" i="1"/>
  <c r="L835" i="1" s="1"/>
  <c r="M835" i="1" s="1"/>
  <c r="K836" i="1"/>
  <c r="L836" i="1" s="1"/>
  <c r="M836" i="1" s="1"/>
  <c r="K837" i="1"/>
  <c r="L837" i="1" s="1"/>
  <c r="M837" i="1" s="1"/>
  <c r="K838" i="1"/>
  <c r="L838" i="1" s="1"/>
  <c r="M838" i="1" s="1"/>
  <c r="K839" i="1"/>
  <c r="L839" i="1" s="1"/>
  <c r="M839" i="1" s="1"/>
  <c r="K840" i="1"/>
  <c r="L840" i="1" s="1"/>
  <c r="M840" i="1" s="1"/>
  <c r="K841" i="1"/>
  <c r="L841" i="1" s="1"/>
  <c r="M841" i="1" s="1"/>
  <c r="K842" i="1"/>
  <c r="L842" i="1" s="1"/>
  <c r="M842" i="1" s="1"/>
  <c r="K843" i="1"/>
  <c r="L843" i="1" s="1"/>
  <c r="M843" i="1" s="1"/>
  <c r="K844" i="1"/>
  <c r="L844" i="1" s="1"/>
  <c r="M844" i="1" s="1"/>
  <c r="K845" i="1"/>
  <c r="L845" i="1" s="1"/>
  <c r="M845" i="1" s="1"/>
  <c r="K846" i="1"/>
  <c r="L846" i="1" s="1"/>
  <c r="M846" i="1" s="1"/>
  <c r="K847" i="1"/>
  <c r="L847" i="1" s="1"/>
  <c r="M847" i="1" s="1"/>
  <c r="K848" i="1"/>
  <c r="L848" i="1" s="1"/>
  <c r="M848" i="1" s="1"/>
  <c r="K849" i="1"/>
  <c r="L849" i="1" s="1"/>
  <c r="M849" i="1" s="1"/>
  <c r="K850" i="1"/>
  <c r="L850" i="1" s="1"/>
  <c r="M850" i="1" s="1"/>
  <c r="K851" i="1"/>
  <c r="L851" i="1" s="1"/>
  <c r="M851" i="1" s="1"/>
  <c r="K852" i="1"/>
  <c r="L852" i="1" s="1"/>
  <c r="M852" i="1" s="1"/>
  <c r="K853" i="1"/>
  <c r="L853" i="1" s="1"/>
  <c r="M853" i="1" s="1"/>
  <c r="K854" i="1"/>
  <c r="L854" i="1" s="1"/>
  <c r="M854" i="1" s="1"/>
  <c r="K855" i="1"/>
  <c r="L855" i="1" s="1"/>
  <c r="M855" i="1" s="1"/>
  <c r="K856" i="1"/>
  <c r="L856" i="1" s="1"/>
  <c r="M856" i="1" s="1"/>
  <c r="K857" i="1"/>
  <c r="L857" i="1" s="1"/>
  <c r="M857" i="1" s="1"/>
  <c r="K858" i="1"/>
  <c r="L858" i="1" s="1"/>
  <c r="M858" i="1" s="1"/>
  <c r="K859" i="1"/>
  <c r="L859" i="1" s="1"/>
  <c r="M859" i="1" s="1"/>
  <c r="K860" i="1"/>
  <c r="L860" i="1" s="1"/>
  <c r="M860" i="1" s="1"/>
  <c r="K861" i="1"/>
  <c r="L861" i="1" s="1"/>
  <c r="M861" i="1" s="1"/>
  <c r="K862" i="1"/>
  <c r="L862" i="1" s="1"/>
  <c r="M862" i="1" s="1"/>
  <c r="K863" i="1"/>
  <c r="L863" i="1" s="1"/>
  <c r="M863" i="1" s="1"/>
  <c r="K864" i="1"/>
  <c r="L864" i="1" s="1"/>
  <c r="M864" i="1" s="1"/>
  <c r="K865" i="1"/>
  <c r="L865" i="1" s="1"/>
  <c r="M865" i="1" s="1"/>
  <c r="K866" i="1"/>
  <c r="L866" i="1" s="1"/>
  <c r="M866" i="1" s="1"/>
  <c r="K867" i="1"/>
  <c r="L867" i="1" s="1"/>
  <c r="M867" i="1" s="1"/>
  <c r="K868" i="1"/>
  <c r="L868" i="1" s="1"/>
  <c r="M868" i="1" s="1"/>
  <c r="K869" i="1"/>
  <c r="L869" i="1" s="1"/>
  <c r="M869" i="1" s="1"/>
  <c r="K870" i="1"/>
  <c r="L870" i="1" s="1"/>
  <c r="M870" i="1" s="1"/>
  <c r="K871" i="1"/>
  <c r="L871" i="1" s="1"/>
  <c r="M871" i="1" s="1"/>
  <c r="K872" i="1"/>
  <c r="L872" i="1" s="1"/>
  <c r="M872" i="1" s="1"/>
  <c r="K873" i="1"/>
  <c r="L873" i="1" s="1"/>
  <c r="M873" i="1" s="1"/>
  <c r="K874" i="1"/>
  <c r="L874" i="1" s="1"/>
  <c r="M874" i="1" s="1"/>
  <c r="K875" i="1"/>
  <c r="L875" i="1" s="1"/>
  <c r="M875" i="1" s="1"/>
  <c r="K876" i="1"/>
  <c r="L876" i="1" s="1"/>
  <c r="M876" i="1" s="1"/>
  <c r="K877" i="1"/>
  <c r="L877" i="1" s="1"/>
  <c r="M877" i="1" s="1"/>
  <c r="K878" i="1"/>
  <c r="L878" i="1" s="1"/>
  <c r="M878" i="1" s="1"/>
  <c r="K879" i="1"/>
  <c r="L879" i="1" s="1"/>
  <c r="M879" i="1" s="1"/>
  <c r="K880" i="1"/>
  <c r="L880" i="1" s="1"/>
  <c r="M880" i="1" s="1"/>
  <c r="K881" i="1"/>
  <c r="L881" i="1" s="1"/>
  <c r="M881" i="1" s="1"/>
  <c r="K882" i="1"/>
  <c r="L882" i="1" s="1"/>
  <c r="M882" i="1" s="1"/>
  <c r="K883" i="1"/>
  <c r="L883" i="1" s="1"/>
  <c r="M883" i="1" s="1"/>
  <c r="K884" i="1"/>
  <c r="L884" i="1" s="1"/>
  <c r="M884" i="1" s="1"/>
  <c r="K885" i="1"/>
  <c r="L885" i="1" s="1"/>
  <c r="M885" i="1" s="1"/>
  <c r="K886" i="1"/>
  <c r="L886" i="1" s="1"/>
  <c r="M886" i="1" s="1"/>
  <c r="K887" i="1"/>
  <c r="L887" i="1" s="1"/>
  <c r="M887" i="1" s="1"/>
  <c r="K888" i="1"/>
  <c r="L888" i="1" s="1"/>
  <c r="M888" i="1" s="1"/>
  <c r="K889" i="1"/>
  <c r="L889" i="1" s="1"/>
  <c r="M889" i="1" s="1"/>
  <c r="K890" i="1"/>
  <c r="L890" i="1" s="1"/>
  <c r="M890" i="1" s="1"/>
  <c r="K891" i="1"/>
  <c r="L891" i="1" s="1"/>
  <c r="M891" i="1" s="1"/>
  <c r="K892" i="1"/>
  <c r="L892" i="1" s="1"/>
  <c r="M892" i="1" s="1"/>
  <c r="K893" i="1"/>
  <c r="L893" i="1" s="1"/>
  <c r="M893" i="1" s="1"/>
  <c r="K894" i="1"/>
  <c r="L894" i="1" s="1"/>
  <c r="M894" i="1" s="1"/>
  <c r="K895" i="1"/>
  <c r="L895" i="1" s="1"/>
  <c r="M895" i="1" s="1"/>
  <c r="K896" i="1"/>
  <c r="L896" i="1" s="1"/>
  <c r="M896" i="1" s="1"/>
  <c r="K897" i="1"/>
  <c r="L897" i="1" s="1"/>
  <c r="M897" i="1" s="1"/>
  <c r="K898" i="1"/>
  <c r="L898" i="1" s="1"/>
  <c r="M898" i="1" s="1"/>
  <c r="K899" i="1"/>
  <c r="L899" i="1" s="1"/>
  <c r="M899" i="1" s="1"/>
  <c r="K900" i="1"/>
  <c r="L900" i="1" s="1"/>
  <c r="M900" i="1" s="1"/>
  <c r="K901" i="1"/>
  <c r="L901" i="1" s="1"/>
  <c r="M901" i="1" s="1"/>
  <c r="K902" i="1"/>
  <c r="L902" i="1" s="1"/>
  <c r="M902" i="1" s="1"/>
  <c r="K903" i="1"/>
  <c r="L903" i="1" s="1"/>
  <c r="M903" i="1" s="1"/>
  <c r="K904" i="1"/>
  <c r="L904" i="1" s="1"/>
  <c r="M904" i="1" s="1"/>
  <c r="K905" i="1"/>
  <c r="L905" i="1" s="1"/>
  <c r="M905" i="1" s="1"/>
  <c r="K906" i="1"/>
  <c r="L906" i="1" s="1"/>
  <c r="M906" i="1" s="1"/>
  <c r="K907" i="1"/>
  <c r="L907" i="1" s="1"/>
  <c r="M907" i="1" s="1"/>
  <c r="K908" i="1"/>
  <c r="L908" i="1" s="1"/>
  <c r="M908" i="1" s="1"/>
  <c r="K909" i="1"/>
  <c r="L909" i="1" s="1"/>
  <c r="M909" i="1" s="1"/>
  <c r="K910" i="1"/>
  <c r="L910" i="1" s="1"/>
  <c r="M910" i="1" s="1"/>
  <c r="K911" i="1"/>
  <c r="L911" i="1" s="1"/>
  <c r="M911" i="1" s="1"/>
  <c r="K912" i="1"/>
  <c r="L912" i="1" s="1"/>
  <c r="M912" i="1" s="1"/>
  <c r="K913" i="1"/>
  <c r="L913" i="1" s="1"/>
  <c r="M913" i="1" s="1"/>
  <c r="K914" i="1"/>
  <c r="L914" i="1" s="1"/>
  <c r="M914" i="1" s="1"/>
  <c r="K915" i="1"/>
  <c r="L915" i="1" s="1"/>
  <c r="M915" i="1" s="1"/>
  <c r="K916" i="1"/>
  <c r="L916" i="1" s="1"/>
  <c r="M916" i="1" s="1"/>
  <c r="K917" i="1"/>
  <c r="L917" i="1" s="1"/>
  <c r="M917" i="1" s="1"/>
  <c r="K918" i="1"/>
  <c r="L918" i="1" s="1"/>
  <c r="M918" i="1" s="1"/>
  <c r="K919" i="1"/>
  <c r="L919" i="1" s="1"/>
  <c r="M919" i="1" s="1"/>
  <c r="K920" i="1"/>
  <c r="L920" i="1" s="1"/>
  <c r="M920" i="1" s="1"/>
  <c r="K921" i="1"/>
  <c r="L921" i="1" s="1"/>
  <c r="M921" i="1" s="1"/>
  <c r="K922" i="1"/>
  <c r="L922" i="1" s="1"/>
  <c r="M922" i="1" s="1"/>
  <c r="K923" i="1"/>
  <c r="L923" i="1" s="1"/>
  <c r="M923" i="1" s="1"/>
  <c r="K924" i="1"/>
  <c r="L924" i="1" s="1"/>
  <c r="M924" i="1" s="1"/>
  <c r="K925" i="1"/>
  <c r="L925" i="1" s="1"/>
  <c r="M925" i="1" s="1"/>
  <c r="K926" i="1"/>
  <c r="L926" i="1" s="1"/>
  <c r="M926" i="1" s="1"/>
  <c r="K927" i="1"/>
  <c r="L927" i="1" s="1"/>
  <c r="M927" i="1" s="1"/>
  <c r="K928" i="1"/>
  <c r="L928" i="1" s="1"/>
  <c r="M928" i="1" s="1"/>
  <c r="K929" i="1"/>
  <c r="L929" i="1" s="1"/>
  <c r="M929" i="1" s="1"/>
  <c r="K930" i="1"/>
  <c r="L930" i="1" s="1"/>
  <c r="M930" i="1" s="1"/>
  <c r="K931" i="1"/>
  <c r="L931" i="1" s="1"/>
  <c r="M931" i="1" s="1"/>
  <c r="K932" i="1"/>
  <c r="L932" i="1" s="1"/>
  <c r="M932" i="1" s="1"/>
  <c r="K933" i="1"/>
  <c r="L933" i="1" s="1"/>
  <c r="M933" i="1" s="1"/>
  <c r="K934" i="1"/>
  <c r="L934" i="1" s="1"/>
  <c r="M934" i="1" s="1"/>
  <c r="K935" i="1"/>
  <c r="L935" i="1" s="1"/>
  <c r="M935" i="1" s="1"/>
  <c r="K936" i="1"/>
  <c r="L936" i="1" s="1"/>
  <c r="M936" i="1" s="1"/>
  <c r="K937" i="1"/>
  <c r="L937" i="1" s="1"/>
  <c r="M937" i="1" s="1"/>
  <c r="K938" i="1"/>
  <c r="L938" i="1" s="1"/>
  <c r="M938" i="1" s="1"/>
  <c r="K939" i="1"/>
  <c r="L939" i="1" s="1"/>
  <c r="M939" i="1" s="1"/>
  <c r="K940" i="1"/>
  <c r="L940" i="1" s="1"/>
  <c r="M940" i="1" s="1"/>
  <c r="K941" i="1"/>
  <c r="L941" i="1" s="1"/>
  <c r="M941" i="1" s="1"/>
  <c r="K942" i="1"/>
  <c r="L942" i="1" s="1"/>
  <c r="M942" i="1" s="1"/>
  <c r="K943" i="1"/>
  <c r="L943" i="1" s="1"/>
  <c r="M943" i="1" s="1"/>
  <c r="K944" i="1"/>
  <c r="L944" i="1" s="1"/>
  <c r="M944" i="1" s="1"/>
  <c r="K945" i="1"/>
  <c r="L945" i="1" s="1"/>
  <c r="M945" i="1" s="1"/>
  <c r="K946" i="1"/>
  <c r="L946" i="1" s="1"/>
  <c r="M946" i="1" s="1"/>
  <c r="K947" i="1"/>
  <c r="L947" i="1" s="1"/>
  <c r="M947" i="1" s="1"/>
  <c r="K948" i="1"/>
  <c r="L948" i="1" s="1"/>
  <c r="M948" i="1" s="1"/>
  <c r="K949" i="1"/>
  <c r="L949" i="1" s="1"/>
  <c r="M949" i="1" s="1"/>
  <c r="K950" i="1"/>
  <c r="L950" i="1" s="1"/>
  <c r="M950" i="1" s="1"/>
  <c r="K951" i="1"/>
  <c r="L951" i="1" s="1"/>
  <c r="M951" i="1" s="1"/>
  <c r="K952" i="1"/>
  <c r="L952" i="1" s="1"/>
  <c r="M952" i="1" s="1"/>
  <c r="K953" i="1"/>
  <c r="L953" i="1" s="1"/>
  <c r="M953" i="1" s="1"/>
  <c r="K954" i="1"/>
  <c r="L954" i="1" s="1"/>
  <c r="M954" i="1" s="1"/>
  <c r="K955" i="1"/>
  <c r="L955" i="1" s="1"/>
  <c r="M955" i="1" s="1"/>
  <c r="K956" i="1"/>
  <c r="L956" i="1" s="1"/>
  <c r="M956" i="1" s="1"/>
  <c r="K957" i="1"/>
  <c r="L957" i="1" s="1"/>
  <c r="M957" i="1" s="1"/>
  <c r="K958" i="1"/>
  <c r="L958" i="1" s="1"/>
  <c r="M958" i="1" s="1"/>
  <c r="K959" i="1"/>
  <c r="L959" i="1" s="1"/>
  <c r="M959" i="1" s="1"/>
  <c r="K960" i="1"/>
  <c r="L960" i="1" s="1"/>
  <c r="M960" i="1" s="1"/>
  <c r="K961" i="1"/>
  <c r="L961" i="1" s="1"/>
  <c r="M961" i="1" s="1"/>
  <c r="K962" i="1"/>
  <c r="L962" i="1" s="1"/>
  <c r="M962" i="1" s="1"/>
  <c r="K963" i="1"/>
  <c r="L963" i="1" s="1"/>
  <c r="M963" i="1" s="1"/>
  <c r="K964" i="1"/>
  <c r="L964" i="1" s="1"/>
  <c r="M964" i="1" s="1"/>
  <c r="K965" i="1"/>
  <c r="L965" i="1" s="1"/>
  <c r="M965" i="1" s="1"/>
  <c r="K966" i="1"/>
  <c r="L966" i="1" s="1"/>
  <c r="M966" i="1" s="1"/>
  <c r="K967" i="1"/>
  <c r="L967" i="1" s="1"/>
  <c r="M967" i="1" s="1"/>
  <c r="K968" i="1"/>
  <c r="L968" i="1" s="1"/>
  <c r="M968" i="1" s="1"/>
  <c r="K969" i="1"/>
  <c r="L969" i="1" s="1"/>
  <c r="M969" i="1" s="1"/>
  <c r="K970" i="1"/>
  <c r="L970" i="1" s="1"/>
  <c r="M970" i="1" s="1"/>
  <c r="K971" i="1"/>
  <c r="L971" i="1" s="1"/>
  <c r="M971" i="1" s="1"/>
  <c r="K972" i="1"/>
  <c r="L972" i="1" s="1"/>
  <c r="M972" i="1" s="1"/>
  <c r="K973" i="1"/>
  <c r="L973" i="1" s="1"/>
  <c r="M973" i="1" s="1"/>
  <c r="K974" i="1"/>
  <c r="L974" i="1" s="1"/>
  <c r="M974" i="1" s="1"/>
  <c r="K975" i="1"/>
  <c r="L975" i="1" s="1"/>
  <c r="M975" i="1" s="1"/>
  <c r="K976" i="1"/>
  <c r="L976" i="1" s="1"/>
  <c r="M976" i="1" s="1"/>
  <c r="K977" i="1"/>
  <c r="L977" i="1" s="1"/>
  <c r="M977" i="1" s="1"/>
  <c r="K978" i="1"/>
  <c r="L978" i="1" s="1"/>
  <c r="M978" i="1" s="1"/>
  <c r="K979" i="1"/>
  <c r="L979" i="1" s="1"/>
  <c r="M979" i="1" s="1"/>
  <c r="K980" i="1"/>
  <c r="L980" i="1" s="1"/>
  <c r="M980" i="1" s="1"/>
  <c r="K981" i="1"/>
  <c r="L981" i="1" s="1"/>
  <c r="M981" i="1" s="1"/>
  <c r="K982" i="1"/>
  <c r="L982" i="1" s="1"/>
  <c r="M982" i="1" s="1"/>
  <c r="K983" i="1"/>
  <c r="L983" i="1" s="1"/>
  <c r="M983" i="1" s="1"/>
  <c r="K984" i="1"/>
  <c r="L984" i="1" s="1"/>
  <c r="M984" i="1" s="1"/>
  <c r="K985" i="1"/>
  <c r="L985" i="1" s="1"/>
  <c r="M985" i="1" s="1"/>
  <c r="K986" i="1"/>
  <c r="L986" i="1" s="1"/>
  <c r="M986" i="1" s="1"/>
  <c r="K987" i="1"/>
  <c r="L987" i="1" s="1"/>
  <c r="M987" i="1" s="1"/>
  <c r="K988" i="1"/>
  <c r="L988" i="1" s="1"/>
  <c r="M988" i="1" s="1"/>
  <c r="K989" i="1"/>
  <c r="L989" i="1" s="1"/>
  <c r="M989" i="1" s="1"/>
  <c r="K990" i="1"/>
  <c r="L990" i="1" s="1"/>
  <c r="M990" i="1" s="1"/>
  <c r="K991" i="1"/>
  <c r="L991" i="1" s="1"/>
  <c r="M991" i="1" s="1"/>
  <c r="K992" i="1"/>
  <c r="L992" i="1" s="1"/>
  <c r="M992" i="1" s="1"/>
  <c r="K993" i="1"/>
  <c r="L993" i="1" s="1"/>
  <c r="M993" i="1" s="1"/>
  <c r="K994" i="1"/>
  <c r="L994" i="1" s="1"/>
  <c r="M994" i="1" s="1"/>
  <c r="K995" i="1"/>
  <c r="L995" i="1" s="1"/>
  <c r="M995" i="1" s="1"/>
  <c r="K996" i="1"/>
  <c r="L996" i="1" s="1"/>
  <c r="M996" i="1" s="1"/>
  <c r="K997" i="1"/>
  <c r="L997" i="1" s="1"/>
  <c r="M997" i="1" s="1"/>
  <c r="K998" i="1"/>
  <c r="L998" i="1" s="1"/>
  <c r="M998" i="1" s="1"/>
  <c r="K999" i="1"/>
  <c r="L999" i="1" s="1"/>
  <c r="M999" i="1" s="1"/>
  <c r="K1000" i="1"/>
  <c r="L1000" i="1" s="1"/>
  <c r="M1000" i="1" s="1"/>
  <c r="K1001" i="1"/>
  <c r="L1001" i="1" s="1"/>
  <c r="M1001" i="1" s="1"/>
  <c r="K1002" i="1"/>
  <c r="L1002" i="1" s="1"/>
  <c r="M1002" i="1" s="1"/>
  <c r="K1003" i="1"/>
  <c r="L1003" i="1" s="1"/>
  <c r="M1003" i="1" s="1"/>
  <c r="K1004" i="1"/>
  <c r="L1004" i="1" s="1"/>
  <c r="M1004" i="1" s="1"/>
  <c r="K1005" i="1"/>
  <c r="L1005" i="1" s="1"/>
  <c r="M1005" i="1" s="1"/>
  <c r="K1006" i="1"/>
  <c r="L1006" i="1" s="1"/>
  <c r="M1006" i="1" s="1"/>
  <c r="K1007" i="1"/>
  <c r="L1007" i="1" s="1"/>
  <c r="M1007" i="1" s="1"/>
  <c r="K1008" i="1"/>
  <c r="L1008" i="1" s="1"/>
  <c r="M1008" i="1" s="1"/>
  <c r="K1009" i="1"/>
  <c r="L1009" i="1" s="1"/>
  <c r="M1009" i="1" s="1"/>
  <c r="K1010" i="1"/>
  <c r="L1010" i="1" s="1"/>
  <c r="M1010" i="1" s="1"/>
  <c r="K1011" i="1"/>
  <c r="L1011" i="1" s="1"/>
  <c r="M1011" i="1" s="1"/>
  <c r="K1012" i="1"/>
  <c r="L1012" i="1" s="1"/>
  <c r="M1012" i="1" s="1"/>
  <c r="K1013" i="1"/>
  <c r="L1013" i="1" s="1"/>
  <c r="M1013" i="1" s="1"/>
  <c r="K1014" i="1"/>
  <c r="L1014" i="1" s="1"/>
  <c r="M1014" i="1" s="1"/>
  <c r="K1015" i="1"/>
  <c r="L1015" i="1" s="1"/>
  <c r="M1015" i="1" s="1"/>
  <c r="K1016" i="1"/>
  <c r="L1016" i="1" s="1"/>
  <c r="M1016" i="1" s="1"/>
  <c r="K1017" i="1"/>
  <c r="L1017" i="1" s="1"/>
  <c r="M1017" i="1" s="1"/>
  <c r="K1018" i="1"/>
  <c r="L1018" i="1" s="1"/>
  <c r="M1018" i="1" s="1"/>
  <c r="K1019" i="1"/>
  <c r="L1019" i="1" s="1"/>
  <c r="M1019" i="1" s="1"/>
  <c r="K1020" i="1"/>
  <c r="L1020" i="1" s="1"/>
  <c r="M1020" i="1" s="1"/>
  <c r="K1021" i="1"/>
  <c r="L1021" i="1" s="1"/>
  <c r="M1021" i="1" s="1"/>
  <c r="K1022" i="1"/>
  <c r="L1022" i="1" s="1"/>
  <c r="M1022" i="1" s="1"/>
  <c r="K1023" i="1"/>
  <c r="L1023" i="1" s="1"/>
  <c r="M1023" i="1" s="1"/>
  <c r="K1024" i="1"/>
  <c r="L1024" i="1" s="1"/>
  <c r="M1024" i="1" s="1"/>
  <c r="K1025" i="1"/>
  <c r="L1025" i="1" s="1"/>
  <c r="M1025" i="1" s="1"/>
  <c r="K1026" i="1"/>
  <c r="L1026" i="1" s="1"/>
  <c r="M1026" i="1" s="1"/>
  <c r="K1027" i="1"/>
  <c r="L1027" i="1" s="1"/>
  <c r="M1027" i="1" s="1"/>
  <c r="K1028" i="1"/>
  <c r="L1028" i="1" s="1"/>
  <c r="M1028" i="1" s="1"/>
  <c r="K1029" i="1"/>
  <c r="L1029" i="1" s="1"/>
  <c r="M1029" i="1" s="1"/>
  <c r="K1030" i="1"/>
  <c r="L1030" i="1" s="1"/>
  <c r="M1030" i="1" s="1"/>
  <c r="K1031" i="1"/>
  <c r="L1031" i="1" s="1"/>
  <c r="M1031" i="1" s="1"/>
  <c r="K1032" i="1"/>
  <c r="L1032" i="1" s="1"/>
  <c r="M1032" i="1" s="1"/>
  <c r="K1033" i="1"/>
  <c r="L1033" i="1" s="1"/>
  <c r="M1033" i="1" s="1"/>
  <c r="K1034" i="1"/>
  <c r="L1034" i="1" s="1"/>
  <c r="M1034" i="1" s="1"/>
  <c r="K1035" i="1"/>
  <c r="L1035" i="1" s="1"/>
  <c r="M1035" i="1" s="1"/>
  <c r="K1036" i="1"/>
  <c r="L1036" i="1" s="1"/>
  <c r="M1036" i="1" s="1"/>
  <c r="K1037" i="1"/>
  <c r="L1037" i="1" s="1"/>
  <c r="M1037" i="1" s="1"/>
  <c r="K1038" i="1"/>
  <c r="L1038" i="1" s="1"/>
  <c r="M1038" i="1" s="1"/>
  <c r="K1039" i="1"/>
  <c r="L1039" i="1" s="1"/>
  <c r="M1039" i="1" s="1"/>
  <c r="K1040" i="1"/>
  <c r="L1040" i="1" s="1"/>
  <c r="M1040" i="1" s="1"/>
  <c r="K1041" i="1"/>
  <c r="L1041" i="1" s="1"/>
  <c r="M1041" i="1" s="1"/>
  <c r="K1042" i="1"/>
  <c r="L1042" i="1" s="1"/>
  <c r="M1042" i="1" s="1"/>
  <c r="K1043" i="1"/>
  <c r="L1043" i="1" s="1"/>
  <c r="M1043" i="1" s="1"/>
  <c r="K1044" i="1"/>
  <c r="L1044" i="1" s="1"/>
  <c r="M1044" i="1" s="1"/>
  <c r="K1045" i="1"/>
  <c r="L1045" i="1" s="1"/>
  <c r="M1045" i="1" s="1"/>
  <c r="K1046" i="1"/>
  <c r="L1046" i="1" s="1"/>
  <c r="M1046" i="1" s="1"/>
  <c r="K1047" i="1"/>
  <c r="L1047" i="1" s="1"/>
  <c r="M1047" i="1" s="1"/>
  <c r="K1048" i="1"/>
  <c r="L1048" i="1" s="1"/>
  <c r="M1048" i="1" s="1"/>
  <c r="K1049" i="1"/>
  <c r="L1049" i="1" s="1"/>
  <c r="M1049" i="1" s="1"/>
  <c r="K1050" i="1"/>
  <c r="L1050" i="1" s="1"/>
  <c r="M1050" i="1" s="1"/>
  <c r="K1051" i="1"/>
  <c r="L1051" i="1" s="1"/>
  <c r="M1051" i="1" s="1"/>
  <c r="K1052" i="1"/>
  <c r="L1052" i="1" s="1"/>
  <c r="M1052" i="1" s="1"/>
  <c r="K1053" i="1"/>
  <c r="L1053" i="1" s="1"/>
  <c r="M1053" i="1" s="1"/>
  <c r="K1054" i="1"/>
  <c r="L1054" i="1" s="1"/>
  <c r="M1054" i="1" s="1"/>
  <c r="K1055" i="1"/>
  <c r="L1055" i="1" s="1"/>
  <c r="M1055" i="1" s="1"/>
  <c r="K1056" i="1"/>
  <c r="L1056" i="1" s="1"/>
  <c r="M1056" i="1" s="1"/>
  <c r="K1057" i="1"/>
  <c r="L1057" i="1" s="1"/>
  <c r="M1057" i="1" s="1"/>
  <c r="K1058" i="1"/>
  <c r="L1058" i="1" s="1"/>
  <c r="M1058" i="1" s="1"/>
  <c r="K1059" i="1"/>
  <c r="L1059" i="1" s="1"/>
  <c r="M1059" i="1" s="1"/>
  <c r="K1060" i="1"/>
  <c r="L1060" i="1" s="1"/>
  <c r="M1060" i="1" s="1"/>
  <c r="K1061" i="1"/>
  <c r="L1061" i="1" s="1"/>
  <c r="M1061" i="1" s="1"/>
  <c r="K1062" i="1"/>
  <c r="L1062" i="1" s="1"/>
  <c r="M1062" i="1" s="1"/>
  <c r="K1063" i="1"/>
  <c r="L1063" i="1" s="1"/>
  <c r="M1063" i="1" s="1"/>
  <c r="K1064" i="1"/>
  <c r="L1064" i="1" s="1"/>
  <c r="M1064" i="1" s="1"/>
  <c r="K1065" i="1"/>
  <c r="L1065" i="1" s="1"/>
  <c r="M1065" i="1" s="1"/>
  <c r="K1066" i="1"/>
  <c r="L1066" i="1" s="1"/>
  <c r="M1066" i="1" s="1"/>
  <c r="K1067" i="1"/>
  <c r="L1067" i="1" s="1"/>
  <c r="M1067" i="1" s="1"/>
  <c r="K1068" i="1"/>
  <c r="L1068" i="1" s="1"/>
  <c r="M1068" i="1" s="1"/>
  <c r="K1069" i="1"/>
  <c r="L1069" i="1" s="1"/>
  <c r="M1069" i="1" s="1"/>
  <c r="K1070" i="1"/>
  <c r="L1070" i="1" s="1"/>
  <c r="M1070" i="1" s="1"/>
  <c r="K1071" i="1"/>
  <c r="L1071" i="1" s="1"/>
  <c r="M1071" i="1" s="1"/>
  <c r="K1072" i="1"/>
  <c r="L1072" i="1" s="1"/>
  <c r="M1072" i="1" s="1"/>
  <c r="K1073" i="1"/>
  <c r="L1073" i="1" s="1"/>
  <c r="M1073" i="1" s="1"/>
  <c r="K1074" i="1"/>
  <c r="L1074" i="1" s="1"/>
  <c r="M1074" i="1" s="1"/>
  <c r="K1075" i="1"/>
  <c r="L1075" i="1" s="1"/>
  <c r="M1075" i="1" s="1"/>
  <c r="K1076" i="1"/>
  <c r="L1076" i="1" s="1"/>
  <c r="M1076" i="1" s="1"/>
  <c r="K1077" i="1"/>
  <c r="L1077" i="1" s="1"/>
  <c r="M1077" i="1" s="1"/>
  <c r="K1078" i="1"/>
  <c r="L1078" i="1" s="1"/>
  <c r="M1078" i="1" s="1"/>
  <c r="K1079" i="1"/>
  <c r="L1079" i="1" s="1"/>
  <c r="M1079" i="1" s="1"/>
  <c r="K1080" i="1"/>
  <c r="L1080" i="1" s="1"/>
  <c r="M1080" i="1" s="1"/>
  <c r="K1081" i="1"/>
  <c r="L1081" i="1" s="1"/>
  <c r="M1081" i="1" s="1"/>
  <c r="K1082" i="1"/>
  <c r="L1082" i="1" s="1"/>
  <c r="M1082" i="1" s="1"/>
  <c r="K1083" i="1"/>
  <c r="L1083" i="1" s="1"/>
  <c r="M1083" i="1" s="1"/>
  <c r="K1084" i="1"/>
  <c r="L1084" i="1" s="1"/>
  <c r="M1084" i="1" s="1"/>
  <c r="K1085" i="1"/>
  <c r="L1085" i="1" s="1"/>
  <c r="M1085" i="1" s="1"/>
  <c r="K1086" i="1"/>
  <c r="L1086" i="1" s="1"/>
  <c r="M1086" i="1" s="1"/>
  <c r="K1087" i="1"/>
  <c r="L1087" i="1" s="1"/>
  <c r="M1087" i="1" s="1"/>
  <c r="K1088" i="1"/>
  <c r="L1088" i="1" s="1"/>
  <c r="M1088" i="1" s="1"/>
  <c r="K1089" i="1"/>
  <c r="L1089" i="1" s="1"/>
  <c r="M1089" i="1" s="1"/>
  <c r="K1090" i="1"/>
  <c r="L1090" i="1" s="1"/>
  <c r="M1090" i="1" s="1"/>
  <c r="K1091" i="1"/>
  <c r="L1091" i="1" s="1"/>
  <c r="M1091" i="1" s="1"/>
  <c r="K1092" i="1"/>
  <c r="L1092" i="1" s="1"/>
  <c r="M1092" i="1" s="1"/>
  <c r="K1093" i="1"/>
  <c r="L1093" i="1" s="1"/>
  <c r="M1093" i="1" s="1"/>
  <c r="K1094" i="1"/>
  <c r="L1094" i="1" s="1"/>
  <c r="M1094" i="1" s="1"/>
  <c r="K1095" i="1"/>
  <c r="L1095" i="1" s="1"/>
  <c r="M1095" i="1" s="1"/>
  <c r="K1096" i="1"/>
  <c r="L1096" i="1" s="1"/>
  <c r="M1096" i="1" s="1"/>
  <c r="K1097" i="1"/>
  <c r="L1097" i="1" s="1"/>
  <c r="M1097" i="1" s="1"/>
  <c r="K1098" i="1"/>
  <c r="L1098" i="1" s="1"/>
  <c r="M1098" i="1" s="1"/>
  <c r="K1099" i="1"/>
  <c r="L1099" i="1" s="1"/>
  <c r="M1099" i="1" s="1"/>
  <c r="K1100" i="1"/>
  <c r="L1100" i="1" s="1"/>
  <c r="M1100" i="1" s="1"/>
  <c r="K1101" i="1"/>
  <c r="L1101" i="1" s="1"/>
  <c r="M1101" i="1" s="1"/>
  <c r="K1102" i="1"/>
  <c r="L1102" i="1" s="1"/>
  <c r="M1102" i="1" s="1"/>
  <c r="K1103" i="1"/>
  <c r="L1103" i="1" s="1"/>
  <c r="M1103" i="1" s="1"/>
  <c r="K1104" i="1"/>
  <c r="L1104" i="1" s="1"/>
  <c r="M1104" i="1" s="1"/>
  <c r="K1105" i="1"/>
  <c r="L1105" i="1" s="1"/>
  <c r="M1105" i="1" s="1"/>
  <c r="K1106" i="1"/>
  <c r="L1106" i="1" s="1"/>
  <c r="M1106" i="1" s="1"/>
  <c r="K1107" i="1"/>
  <c r="L1107" i="1" s="1"/>
  <c r="M1107" i="1" s="1"/>
  <c r="K1108" i="1"/>
  <c r="L1108" i="1" s="1"/>
  <c r="M1108" i="1" s="1"/>
  <c r="K1109" i="1"/>
  <c r="L1109" i="1" s="1"/>
  <c r="M1109" i="1" s="1"/>
  <c r="K1110" i="1"/>
  <c r="L1110" i="1" s="1"/>
  <c r="M1110" i="1" s="1"/>
  <c r="K1111" i="1"/>
  <c r="L1111" i="1" s="1"/>
  <c r="M1111" i="1" s="1"/>
  <c r="K1112" i="1"/>
  <c r="L1112" i="1" s="1"/>
  <c r="M1112" i="1" s="1"/>
  <c r="K1113" i="1"/>
  <c r="L1113" i="1" s="1"/>
  <c r="M1113" i="1" s="1"/>
  <c r="K1114" i="1"/>
  <c r="L1114" i="1" s="1"/>
  <c r="M1114" i="1" s="1"/>
  <c r="K1115" i="1"/>
  <c r="L1115" i="1" s="1"/>
  <c r="M1115" i="1" s="1"/>
  <c r="K1116" i="1"/>
  <c r="L1116" i="1" s="1"/>
  <c r="M1116" i="1" s="1"/>
  <c r="K1117" i="1"/>
  <c r="L1117" i="1" s="1"/>
  <c r="M1117" i="1" s="1"/>
  <c r="K1118" i="1"/>
  <c r="L1118" i="1" s="1"/>
  <c r="M1118" i="1" s="1"/>
  <c r="K1119" i="1"/>
  <c r="L1119" i="1" s="1"/>
  <c r="M1119" i="1" s="1"/>
  <c r="K1120" i="1"/>
  <c r="L1120" i="1" s="1"/>
  <c r="M1120" i="1" s="1"/>
  <c r="K1121" i="1"/>
  <c r="L1121" i="1" s="1"/>
  <c r="M1121" i="1" s="1"/>
  <c r="K1122" i="1"/>
  <c r="L1122" i="1" s="1"/>
  <c r="M1122" i="1" s="1"/>
  <c r="K1123" i="1"/>
  <c r="L1123" i="1" s="1"/>
  <c r="M1123" i="1" s="1"/>
  <c r="K1124" i="1"/>
  <c r="L1124" i="1" s="1"/>
  <c r="M1124" i="1" s="1"/>
  <c r="K1125" i="1"/>
  <c r="L1125" i="1" s="1"/>
  <c r="M1125" i="1" s="1"/>
  <c r="K1126" i="1"/>
  <c r="L1126" i="1" s="1"/>
  <c r="M1126" i="1" s="1"/>
  <c r="K1127" i="1"/>
  <c r="L1127" i="1" s="1"/>
  <c r="M1127" i="1" s="1"/>
  <c r="K1128" i="1"/>
  <c r="L1128" i="1" s="1"/>
  <c r="M1128" i="1" s="1"/>
  <c r="K1129" i="1"/>
  <c r="L1129" i="1" s="1"/>
  <c r="M1129" i="1" s="1"/>
  <c r="K1130" i="1"/>
  <c r="L1130" i="1" s="1"/>
  <c r="M1130" i="1" s="1"/>
  <c r="K1131" i="1"/>
  <c r="L1131" i="1" s="1"/>
  <c r="M1131" i="1" s="1"/>
  <c r="K1132" i="1"/>
  <c r="L1132" i="1" s="1"/>
  <c r="M1132" i="1" s="1"/>
  <c r="K1133" i="1"/>
  <c r="L1133" i="1" s="1"/>
  <c r="M1133" i="1" s="1"/>
  <c r="K1134" i="1"/>
  <c r="L1134" i="1" s="1"/>
  <c r="M1134" i="1" s="1"/>
  <c r="K1135" i="1"/>
  <c r="L1135" i="1" s="1"/>
  <c r="M1135" i="1" s="1"/>
  <c r="K1136" i="1"/>
  <c r="L1136" i="1" s="1"/>
  <c r="M1136" i="1" s="1"/>
  <c r="K1137" i="1"/>
  <c r="L1137" i="1" s="1"/>
  <c r="M1137" i="1" s="1"/>
  <c r="K1138" i="1"/>
  <c r="L1138" i="1" s="1"/>
  <c r="M1138" i="1" s="1"/>
  <c r="K1139" i="1"/>
  <c r="L1139" i="1" s="1"/>
  <c r="M1139" i="1" s="1"/>
  <c r="K1140" i="1"/>
  <c r="L1140" i="1" s="1"/>
  <c r="M1140" i="1" s="1"/>
  <c r="K1141" i="1"/>
  <c r="L1141" i="1" s="1"/>
  <c r="M1141" i="1" s="1"/>
  <c r="K1142" i="1"/>
  <c r="L1142" i="1" s="1"/>
  <c r="M1142" i="1" s="1"/>
  <c r="K1143" i="1"/>
  <c r="L1143" i="1" s="1"/>
  <c r="M1143" i="1" s="1"/>
  <c r="K1144" i="1"/>
  <c r="L1144" i="1" s="1"/>
  <c r="M1144" i="1" s="1"/>
  <c r="K1145" i="1"/>
  <c r="L1145" i="1" s="1"/>
  <c r="M1145" i="1" s="1"/>
  <c r="K1146" i="1"/>
  <c r="L1146" i="1" s="1"/>
  <c r="M1146" i="1" s="1"/>
  <c r="K1147" i="1"/>
  <c r="L1147" i="1" s="1"/>
  <c r="M1147" i="1" s="1"/>
  <c r="K1148" i="1"/>
  <c r="L1148" i="1" s="1"/>
  <c r="M1148" i="1" s="1"/>
  <c r="K1149" i="1"/>
  <c r="L1149" i="1" s="1"/>
  <c r="M1149" i="1" s="1"/>
  <c r="K1150" i="1"/>
  <c r="L1150" i="1" s="1"/>
  <c r="M1150" i="1" s="1"/>
  <c r="K1151" i="1"/>
  <c r="L1151" i="1" s="1"/>
  <c r="M1151" i="1" s="1"/>
  <c r="K1152" i="1"/>
  <c r="L1152" i="1" s="1"/>
  <c r="M1152" i="1" s="1"/>
  <c r="K1153" i="1"/>
  <c r="L1153" i="1" s="1"/>
  <c r="M1153" i="1" s="1"/>
  <c r="K1154" i="1"/>
  <c r="L1154" i="1" s="1"/>
  <c r="M1154" i="1" s="1"/>
  <c r="K1155" i="1"/>
  <c r="L1155" i="1" s="1"/>
  <c r="M1155" i="1" s="1"/>
  <c r="K1156" i="1"/>
  <c r="L1156" i="1" s="1"/>
  <c r="M1156" i="1" s="1"/>
  <c r="K1157" i="1"/>
  <c r="L1157" i="1" s="1"/>
  <c r="M1157" i="1" s="1"/>
  <c r="K1158" i="1"/>
  <c r="L1158" i="1" s="1"/>
  <c r="M1158" i="1" s="1"/>
  <c r="K1159" i="1"/>
  <c r="L1159" i="1" s="1"/>
  <c r="M1159" i="1" s="1"/>
  <c r="K1160" i="1"/>
  <c r="L1160" i="1" s="1"/>
  <c r="M1160" i="1" s="1"/>
  <c r="K1161" i="1"/>
  <c r="L1161" i="1" s="1"/>
  <c r="M1161" i="1" s="1"/>
  <c r="K1162" i="1"/>
  <c r="L1162" i="1" s="1"/>
  <c r="M1162" i="1" s="1"/>
  <c r="K1163" i="1"/>
  <c r="L1163" i="1" s="1"/>
  <c r="M1163" i="1" s="1"/>
  <c r="K1164" i="1"/>
  <c r="L1164" i="1" s="1"/>
  <c r="M1164" i="1" s="1"/>
  <c r="K1165" i="1"/>
  <c r="L1165" i="1" s="1"/>
  <c r="M1165" i="1" s="1"/>
  <c r="K1166" i="1"/>
  <c r="L1166" i="1" s="1"/>
  <c r="M1166" i="1" s="1"/>
  <c r="K1167" i="1"/>
  <c r="L1167" i="1" s="1"/>
  <c r="M1167" i="1" s="1"/>
  <c r="K1168" i="1"/>
  <c r="L1168" i="1" s="1"/>
  <c r="M1168" i="1" s="1"/>
  <c r="K1169" i="1"/>
  <c r="L1169" i="1" s="1"/>
  <c r="M1169" i="1" s="1"/>
  <c r="K1170" i="1"/>
  <c r="L1170" i="1" s="1"/>
  <c r="M1170" i="1" s="1"/>
  <c r="K1171" i="1"/>
  <c r="L1171" i="1" s="1"/>
  <c r="M1171" i="1" s="1"/>
  <c r="K1172" i="1"/>
  <c r="L1172" i="1" s="1"/>
  <c r="M1172" i="1" s="1"/>
  <c r="K1173" i="1"/>
  <c r="L1173" i="1" s="1"/>
  <c r="M1173" i="1" s="1"/>
  <c r="K1174" i="1"/>
  <c r="L1174" i="1" s="1"/>
  <c r="M1174" i="1" s="1"/>
  <c r="K1175" i="1"/>
  <c r="L1175" i="1" s="1"/>
  <c r="M1175" i="1" s="1"/>
  <c r="K1176" i="1"/>
  <c r="L1176" i="1" s="1"/>
  <c r="M1176" i="1" s="1"/>
  <c r="K1177" i="1"/>
  <c r="L1177" i="1" s="1"/>
  <c r="M1177" i="1" s="1"/>
  <c r="K1178" i="1"/>
  <c r="L1178" i="1" s="1"/>
  <c r="M1178" i="1" s="1"/>
  <c r="K1179" i="1"/>
  <c r="L1179" i="1" s="1"/>
  <c r="M1179" i="1" s="1"/>
  <c r="K1180" i="1"/>
  <c r="L1180" i="1" s="1"/>
  <c r="M1180" i="1" s="1"/>
  <c r="K1181" i="1"/>
  <c r="L1181" i="1" s="1"/>
  <c r="M1181" i="1" s="1"/>
  <c r="K1182" i="1"/>
  <c r="L1182" i="1" s="1"/>
  <c r="M1182" i="1" s="1"/>
  <c r="K1183" i="1"/>
  <c r="L1183" i="1" s="1"/>
  <c r="K1184" i="1"/>
  <c r="L1184" i="1" s="1"/>
  <c r="M1184" i="1" s="1"/>
  <c r="K1185" i="1"/>
  <c r="L1185" i="1" s="1"/>
  <c r="M1185" i="1" s="1"/>
  <c r="K1186" i="1"/>
  <c r="L1186" i="1" s="1"/>
  <c r="M1186" i="1" s="1"/>
  <c r="K1187" i="1"/>
  <c r="L1187" i="1" s="1"/>
  <c r="M1187" i="1" s="1"/>
  <c r="K1188" i="1"/>
  <c r="L1188" i="1" s="1"/>
  <c r="M1188" i="1" s="1"/>
  <c r="K1189" i="1"/>
  <c r="L1189" i="1" s="1"/>
  <c r="M1189" i="1" s="1"/>
  <c r="K1190" i="1"/>
  <c r="L1190" i="1" s="1"/>
  <c r="M1190" i="1" s="1"/>
  <c r="K1191" i="1"/>
  <c r="L1191" i="1" s="1"/>
  <c r="K1192" i="1"/>
  <c r="L1192" i="1" s="1"/>
  <c r="M1192" i="1" s="1"/>
  <c r="K1193" i="1"/>
  <c r="L1193" i="1" s="1"/>
  <c r="M1193" i="1" s="1"/>
  <c r="K1194" i="1"/>
  <c r="L1194" i="1" s="1"/>
  <c r="M1194" i="1" s="1"/>
  <c r="K1195" i="1"/>
  <c r="L1195" i="1" s="1"/>
  <c r="M1195" i="1" s="1"/>
  <c r="K1196" i="1"/>
  <c r="L1196" i="1" s="1"/>
  <c r="M1196" i="1" s="1"/>
  <c r="K1197" i="1"/>
  <c r="L1197" i="1" s="1"/>
  <c r="M1197" i="1" s="1"/>
  <c r="K1198" i="1"/>
  <c r="L1198" i="1" s="1"/>
  <c r="M1198" i="1" s="1"/>
  <c r="K1199" i="1"/>
  <c r="L1199" i="1" s="1"/>
  <c r="M1199" i="1" s="1"/>
  <c r="K1200" i="1"/>
  <c r="L1200" i="1" s="1"/>
  <c r="M1200" i="1" s="1"/>
  <c r="K1201" i="1"/>
  <c r="L1201" i="1" s="1"/>
  <c r="M1201" i="1" s="1"/>
  <c r="K1202" i="1"/>
  <c r="L1202" i="1" s="1"/>
  <c r="M1202" i="1" s="1"/>
  <c r="K1203" i="1"/>
  <c r="L1203" i="1" s="1"/>
  <c r="M1203" i="1" s="1"/>
  <c r="K1204" i="1"/>
  <c r="L1204" i="1" s="1"/>
  <c r="M1204" i="1" s="1"/>
  <c r="K1205" i="1"/>
  <c r="L1205" i="1" s="1"/>
  <c r="M1205" i="1" s="1"/>
  <c r="K1206" i="1"/>
  <c r="L1206" i="1" s="1"/>
  <c r="M1206" i="1" s="1"/>
  <c r="K1207" i="1"/>
  <c r="L1207" i="1" s="1"/>
  <c r="M1207" i="1" s="1"/>
  <c r="K1208" i="1"/>
  <c r="L1208" i="1" s="1"/>
  <c r="M1208" i="1" s="1"/>
  <c r="K1209" i="1"/>
  <c r="L1209" i="1" s="1"/>
  <c r="M1209" i="1" s="1"/>
  <c r="K1210" i="1"/>
  <c r="L1210" i="1" s="1"/>
  <c r="M1210" i="1" s="1"/>
  <c r="K1211" i="1"/>
  <c r="L1211" i="1" s="1"/>
  <c r="M1211" i="1" s="1"/>
  <c r="K1212" i="1"/>
  <c r="L1212" i="1" s="1"/>
  <c r="M1212" i="1" s="1"/>
  <c r="K1213" i="1"/>
  <c r="L1213" i="1" s="1"/>
  <c r="M1213" i="1" s="1"/>
  <c r="K1214" i="1"/>
  <c r="L1214" i="1" s="1"/>
  <c r="M1214" i="1" s="1"/>
  <c r="K1215" i="1"/>
  <c r="L1215" i="1" s="1"/>
  <c r="M1215" i="1" s="1"/>
  <c r="K1216" i="1"/>
  <c r="L1216" i="1" s="1"/>
  <c r="M1216" i="1" s="1"/>
  <c r="K1217" i="1"/>
  <c r="L1217" i="1" s="1"/>
  <c r="M1217" i="1" s="1"/>
  <c r="K1218" i="1"/>
  <c r="L1218" i="1" s="1"/>
  <c r="M1218" i="1" s="1"/>
  <c r="K1219" i="1"/>
  <c r="L1219" i="1" s="1"/>
  <c r="M1219" i="1" s="1"/>
  <c r="K1220" i="1"/>
  <c r="L1220" i="1" s="1"/>
  <c r="M1220" i="1" s="1"/>
  <c r="K1221" i="1"/>
  <c r="L1221" i="1" s="1"/>
  <c r="M1221" i="1" s="1"/>
  <c r="K1222" i="1"/>
  <c r="L1222" i="1" s="1"/>
  <c r="M1222" i="1" s="1"/>
  <c r="K1223" i="1"/>
  <c r="L1223" i="1" s="1"/>
  <c r="M1223" i="1" s="1"/>
  <c r="K1224" i="1"/>
  <c r="L1224" i="1" s="1"/>
  <c r="M1224" i="1" s="1"/>
  <c r="K1225" i="1"/>
  <c r="L1225" i="1" s="1"/>
  <c r="M1225" i="1" s="1"/>
  <c r="K1226" i="1"/>
  <c r="L1226" i="1" s="1"/>
  <c r="K1227" i="1"/>
  <c r="L1227" i="1" s="1"/>
  <c r="M1227" i="1" s="1"/>
  <c r="K1228" i="1"/>
  <c r="L1228" i="1" s="1"/>
  <c r="M1228" i="1" s="1"/>
  <c r="K1229" i="1"/>
  <c r="L1229" i="1" s="1"/>
  <c r="M1229" i="1" s="1"/>
  <c r="K1230" i="1"/>
  <c r="L1230" i="1" s="1"/>
  <c r="M1230" i="1" s="1"/>
  <c r="K1231" i="1"/>
  <c r="L1231" i="1" s="1"/>
  <c r="M1231" i="1" s="1"/>
  <c r="K1232" i="1"/>
  <c r="K1233" i="1"/>
  <c r="L1233" i="1" s="1"/>
  <c r="M1233" i="1" s="1"/>
  <c r="K1234" i="1"/>
  <c r="L1234" i="1" s="1"/>
  <c r="K1235" i="1"/>
  <c r="L1235" i="1" s="1"/>
  <c r="M1235" i="1" s="1"/>
  <c r="K1236" i="1"/>
  <c r="L1236" i="1" s="1"/>
  <c r="M1236" i="1" s="1"/>
  <c r="K1237" i="1"/>
  <c r="L1237" i="1" s="1"/>
  <c r="M1237" i="1" s="1"/>
  <c r="K1238" i="1"/>
  <c r="L1238" i="1" s="1"/>
  <c r="M1238" i="1" s="1"/>
  <c r="K1239" i="1"/>
  <c r="L1239" i="1" s="1"/>
  <c r="M1239" i="1" s="1"/>
  <c r="K1240" i="1"/>
  <c r="L1240" i="1" s="1"/>
  <c r="M1240" i="1" s="1"/>
  <c r="K1241" i="1"/>
  <c r="L1241" i="1" s="1"/>
  <c r="M1241" i="1" s="1"/>
  <c r="K1242" i="1"/>
  <c r="L1242" i="1" s="1"/>
  <c r="M1242" i="1" s="1"/>
  <c r="K1243" i="1"/>
  <c r="L1243" i="1" s="1"/>
  <c r="M1243" i="1" s="1"/>
  <c r="K1244" i="1"/>
  <c r="L1244" i="1" s="1"/>
  <c r="M1244" i="1" s="1"/>
  <c r="K1245" i="1"/>
  <c r="L1245" i="1" s="1"/>
  <c r="M1245" i="1" s="1"/>
  <c r="K1246" i="1"/>
  <c r="L1246" i="1" s="1"/>
  <c r="M1246" i="1" s="1"/>
  <c r="K1247" i="1"/>
  <c r="L1247" i="1" s="1"/>
  <c r="M1247" i="1" s="1"/>
  <c r="K1248" i="1"/>
  <c r="L1248" i="1" s="1"/>
  <c r="M1248" i="1" s="1"/>
  <c r="K1249" i="1"/>
  <c r="L1249" i="1" s="1"/>
  <c r="M1249" i="1" s="1"/>
  <c r="K1250" i="1"/>
  <c r="L1250" i="1" s="1"/>
  <c r="M1250" i="1" s="1"/>
  <c r="K1251" i="1"/>
  <c r="L1251" i="1" s="1"/>
  <c r="M1251" i="1" s="1"/>
  <c r="K1252" i="1"/>
  <c r="L1252" i="1" s="1"/>
  <c r="M1252" i="1" s="1"/>
  <c r="K1253" i="1"/>
  <c r="L1253" i="1" s="1"/>
  <c r="M1253" i="1" s="1"/>
  <c r="K1254" i="1"/>
  <c r="L1254" i="1" s="1"/>
  <c r="M1254" i="1" s="1"/>
  <c r="K1255" i="1"/>
  <c r="L1255" i="1" s="1"/>
  <c r="M1255" i="1" s="1"/>
  <c r="K1256" i="1"/>
  <c r="L1256" i="1" s="1"/>
  <c r="M1256" i="1" s="1"/>
  <c r="K1257" i="1"/>
  <c r="L1257" i="1" s="1"/>
  <c r="M1257" i="1" s="1"/>
  <c r="K1258" i="1"/>
  <c r="L1258" i="1" s="1"/>
  <c r="M1258" i="1" s="1"/>
  <c r="K1259" i="1"/>
  <c r="L1259" i="1" s="1"/>
  <c r="M1259" i="1" s="1"/>
  <c r="K1260" i="1"/>
  <c r="L1260" i="1" s="1"/>
  <c r="M1260" i="1" s="1"/>
  <c r="K1261" i="1"/>
  <c r="L1261" i="1" s="1"/>
  <c r="M1261" i="1" s="1"/>
  <c r="K1262" i="1"/>
  <c r="L1262" i="1" s="1"/>
  <c r="M1262" i="1" s="1"/>
  <c r="K1263" i="1"/>
  <c r="L1263" i="1" s="1"/>
  <c r="M1263" i="1" s="1"/>
  <c r="K1264" i="1"/>
  <c r="L1264" i="1" s="1"/>
  <c r="M1264" i="1" s="1"/>
  <c r="K1265" i="1"/>
  <c r="L1265" i="1" s="1"/>
  <c r="M1265" i="1" s="1"/>
  <c r="K1266" i="1"/>
  <c r="L1266" i="1" s="1"/>
  <c r="M1266" i="1" s="1"/>
  <c r="K1267" i="1"/>
  <c r="L1267" i="1" s="1"/>
  <c r="M1267" i="1" s="1"/>
  <c r="K1268" i="1"/>
  <c r="L1268" i="1" s="1"/>
  <c r="M1268" i="1" s="1"/>
  <c r="K1269" i="1"/>
  <c r="L1269" i="1" s="1"/>
  <c r="M1269" i="1" s="1"/>
  <c r="K1270" i="1"/>
  <c r="L1270" i="1" s="1"/>
  <c r="M1270" i="1" s="1"/>
  <c r="K1271" i="1"/>
  <c r="L1271" i="1" s="1"/>
  <c r="M1271" i="1" s="1"/>
  <c r="K1272" i="1"/>
  <c r="L1272" i="1" s="1"/>
  <c r="M1272" i="1" s="1"/>
  <c r="K1273" i="1"/>
  <c r="L1273" i="1" s="1"/>
  <c r="M1273" i="1" s="1"/>
  <c r="K1274" i="1"/>
  <c r="L1274" i="1" s="1"/>
  <c r="M1274" i="1" s="1"/>
  <c r="K1275" i="1"/>
  <c r="L1275" i="1" s="1"/>
  <c r="M1275" i="1" s="1"/>
  <c r="K1276" i="1"/>
  <c r="L1276" i="1" s="1"/>
  <c r="M1276" i="1" s="1"/>
  <c r="K1277" i="1"/>
  <c r="L1277" i="1" s="1"/>
  <c r="M1277" i="1" s="1"/>
  <c r="K1278" i="1"/>
  <c r="L1278" i="1" s="1"/>
  <c r="M1278" i="1" s="1"/>
  <c r="K1279" i="1"/>
  <c r="L1279" i="1" s="1"/>
  <c r="M1279" i="1" s="1"/>
  <c r="K1280" i="1"/>
  <c r="L1280" i="1" s="1"/>
  <c r="M1280" i="1" s="1"/>
  <c r="K1281" i="1"/>
  <c r="L1281" i="1" s="1"/>
  <c r="M1281" i="1" s="1"/>
  <c r="K1282" i="1"/>
  <c r="L1282" i="1" s="1"/>
  <c r="M1282" i="1" s="1"/>
  <c r="K1283" i="1"/>
  <c r="L1283" i="1" s="1"/>
  <c r="M1283" i="1" s="1"/>
  <c r="K1284" i="1"/>
  <c r="L1284" i="1" s="1"/>
  <c r="M1284" i="1" s="1"/>
  <c r="K1285" i="1"/>
  <c r="L1285" i="1" s="1"/>
  <c r="M1285" i="1" s="1"/>
  <c r="K1286" i="1"/>
  <c r="L1286" i="1" s="1"/>
  <c r="M1286" i="1" s="1"/>
  <c r="K1287" i="1"/>
  <c r="L1287" i="1" s="1"/>
  <c r="M1287" i="1" s="1"/>
  <c r="K1288" i="1"/>
  <c r="L1288" i="1" s="1"/>
  <c r="M1288" i="1" s="1"/>
  <c r="K1289" i="1"/>
  <c r="L1289" i="1" s="1"/>
  <c r="M1289" i="1" s="1"/>
  <c r="K1290" i="1"/>
  <c r="L1290" i="1" s="1"/>
  <c r="M1290" i="1" s="1"/>
  <c r="K1291" i="1"/>
  <c r="L1291" i="1" s="1"/>
  <c r="M1291" i="1" s="1"/>
  <c r="K1292" i="1"/>
  <c r="L1292" i="1" s="1"/>
  <c r="M1292" i="1" s="1"/>
  <c r="K1293" i="1"/>
  <c r="L1293" i="1" s="1"/>
  <c r="M1293" i="1" s="1"/>
  <c r="K1294" i="1"/>
  <c r="L1294" i="1" s="1"/>
  <c r="M1294" i="1" s="1"/>
  <c r="K1295" i="1"/>
  <c r="L1295" i="1" s="1"/>
  <c r="M1295" i="1" s="1"/>
  <c r="K1296" i="1"/>
  <c r="L1296" i="1" s="1"/>
  <c r="M1296" i="1" s="1"/>
  <c r="K1297" i="1"/>
  <c r="L1297" i="1" s="1"/>
  <c r="M1297" i="1" s="1"/>
  <c r="K1298" i="1"/>
  <c r="L1298" i="1" s="1"/>
  <c r="M1298" i="1" s="1"/>
  <c r="K1299" i="1"/>
  <c r="L1299" i="1" s="1"/>
  <c r="M1299" i="1" s="1"/>
  <c r="K1300" i="1"/>
  <c r="L1300" i="1" s="1"/>
  <c r="M1300" i="1" s="1"/>
  <c r="K1301" i="1"/>
  <c r="L1301" i="1" s="1"/>
  <c r="M1301" i="1" s="1"/>
  <c r="K1302" i="1"/>
  <c r="L1302" i="1" s="1"/>
  <c r="M1302" i="1" s="1"/>
  <c r="K1303" i="1"/>
  <c r="L1303" i="1" s="1"/>
  <c r="M1303" i="1" s="1"/>
  <c r="K1304" i="1"/>
  <c r="L1304" i="1" s="1"/>
  <c r="M1304" i="1" s="1"/>
  <c r="K1305" i="1"/>
  <c r="L1305" i="1" s="1"/>
  <c r="M1305" i="1" s="1"/>
  <c r="K1306" i="1"/>
  <c r="L1306" i="1" s="1"/>
  <c r="M1306" i="1" s="1"/>
  <c r="K1307" i="1"/>
  <c r="L1307" i="1" s="1"/>
  <c r="M1307" i="1" s="1"/>
  <c r="K1308" i="1"/>
  <c r="L1308" i="1" s="1"/>
  <c r="M1308" i="1" s="1"/>
  <c r="K1309" i="1"/>
  <c r="L1309" i="1" s="1"/>
  <c r="M1309" i="1" s="1"/>
  <c r="K1310" i="1"/>
  <c r="L1310" i="1" s="1"/>
  <c r="M1310" i="1" s="1"/>
  <c r="K1311" i="1"/>
  <c r="L1311" i="1" s="1"/>
  <c r="M1311" i="1" s="1"/>
  <c r="K1312" i="1"/>
  <c r="L1312" i="1" s="1"/>
  <c r="M1312" i="1" s="1"/>
  <c r="K1313" i="1"/>
  <c r="L1313" i="1" s="1"/>
  <c r="M1313" i="1" s="1"/>
  <c r="K1314" i="1"/>
  <c r="L1314" i="1" s="1"/>
  <c r="M1314" i="1" s="1"/>
  <c r="K1315" i="1"/>
  <c r="L1315" i="1" s="1"/>
  <c r="M1315" i="1" s="1"/>
  <c r="K1316" i="1"/>
  <c r="L1316" i="1" s="1"/>
  <c r="M1316" i="1" s="1"/>
  <c r="K1317" i="1"/>
  <c r="L1317" i="1" s="1"/>
  <c r="M1317" i="1" s="1"/>
  <c r="K1318" i="1"/>
  <c r="L1318" i="1" s="1"/>
  <c r="M1318" i="1" s="1"/>
  <c r="K1319" i="1"/>
  <c r="L1319" i="1" s="1"/>
  <c r="M1319" i="1" s="1"/>
  <c r="K1320" i="1"/>
  <c r="L1320" i="1" s="1"/>
  <c r="M1320" i="1" s="1"/>
  <c r="K1321" i="1"/>
  <c r="L1321" i="1" s="1"/>
  <c r="M1321" i="1" s="1"/>
  <c r="K1322" i="1"/>
  <c r="L1322" i="1" s="1"/>
  <c r="M1322" i="1" s="1"/>
  <c r="K1323" i="1"/>
  <c r="L1323" i="1" s="1"/>
  <c r="M1323" i="1" s="1"/>
  <c r="K1324" i="1"/>
  <c r="L1324" i="1" s="1"/>
  <c r="M1324" i="1" s="1"/>
  <c r="K1325" i="1"/>
  <c r="L1325" i="1" s="1"/>
  <c r="M1325" i="1" s="1"/>
  <c r="K1326" i="1"/>
  <c r="L1326" i="1" s="1"/>
  <c r="M1326" i="1" s="1"/>
  <c r="K1327" i="1"/>
  <c r="L1327" i="1" s="1"/>
  <c r="M1327" i="1" s="1"/>
  <c r="K1328" i="1"/>
  <c r="L1328" i="1" s="1"/>
  <c r="M1328" i="1" s="1"/>
  <c r="K1329" i="1"/>
  <c r="L1329" i="1" s="1"/>
  <c r="M1329" i="1" s="1"/>
  <c r="K1330" i="1"/>
  <c r="L1330" i="1" s="1"/>
  <c r="M1330" i="1" s="1"/>
  <c r="K1331" i="1"/>
  <c r="L1331" i="1" s="1"/>
  <c r="M1331" i="1" s="1"/>
  <c r="K1332" i="1"/>
  <c r="L1332" i="1" s="1"/>
  <c r="M1332" i="1" s="1"/>
  <c r="K1333" i="1"/>
  <c r="L1333" i="1" s="1"/>
  <c r="M1333" i="1" s="1"/>
  <c r="K1334" i="1"/>
  <c r="L1334" i="1" s="1"/>
  <c r="M1334" i="1" s="1"/>
  <c r="K1335" i="1"/>
  <c r="L1335" i="1" s="1"/>
  <c r="M1335" i="1" s="1"/>
  <c r="K1336" i="1"/>
  <c r="L1336" i="1" s="1"/>
  <c r="M1336" i="1" s="1"/>
  <c r="K1337" i="1"/>
  <c r="L1337" i="1" s="1"/>
  <c r="M1337" i="1" s="1"/>
  <c r="K1338" i="1"/>
  <c r="L1338" i="1" s="1"/>
  <c r="M1338" i="1" s="1"/>
  <c r="K1339" i="1"/>
  <c r="L1339" i="1" s="1"/>
  <c r="M1339" i="1" s="1"/>
  <c r="K1340" i="1"/>
  <c r="L1340" i="1" s="1"/>
  <c r="M1340" i="1" s="1"/>
  <c r="K1341" i="1"/>
  <c r="L1341" i="1" s="1"/>
  <c r="M1341" i="1" s="1"/>
  <c r="K1342" i="1"/>
  <c r="L1342" i="1" s="1"/>
  <c r="M1342" i="1" s="1"/>
  <c r="K1343" i="1"/>
  <c r="L1343" i="1" s="1"/>
  <c r="M1343" i="1" s="1"/>
  <c r="K1344" i="1"/>
  <c r="L1344" i="1" s="1"/>
  <c r="M1344" i="1" s="1"/>
  <c r="K1345" i="1"/>
  <c r="L1345" i="1" s="1"/>
  <c r="M1345" i="1" s="1"/>
  <c r="K1346" i="1"/>
  <c r="L1346" i="1" s="1"/>
  <c r="M1346" i="1" s="1"/>
  <c r="K1347" i="1"/>
  <c r="L1347" i="1" s="1"/>
  <c r="M1347" i="1" s="1"/>
  <c r="K1348" i="1"/>
  <c r="L1348" i="1" s="1"/>
  <c r="M1348" i="1" s="1"/>
  <c r="K1349" i="1"/>
  <c r="L1349" i="1" s="1"/>
  <c r="M1349" i="1" s="1"/>
  <c r="K1350" i="1"/>
  <c r="L1350" i="1" s="1"/>
  <c r="M1350" i="1" s="1"/>
  <c r="K1351" i="1"/>
  <c r="L1351" i="1" s="1"/>
  <c r="M1351" i="1" s="1"/>
  <c r="K1352" i="1"/>
  <c r="L1352" i="1" s="1"/>
  <c r="M1352" i="1" s="1"/>
  <c r="K1353" i="1"/>
  <c r="L1353" i="1" s="1"/>
  <c r="M1353" i="1" s="1"/>
  <c r="K1354" i="1"/>
  <c r="L1354" i="1" s="1"/>
  <c r="M1354" i="1" s="1"/>
  <c r="K1355" i="1"/>
  <c r="L1355" i="1" s="1"/>
  <c r="M1355" i="1" s="1"/>
  <c r="K1356" i="1"/>
  <c r="L1356" i="1" s="1"/>
  <c r="M1356" i="1" s="1"/>
  <c r="K1357" i="1"/>
  <c r="L1357" i="1" s="1"/>
  <c r="M1357" i="1" s="1"/>
  <c r="K1358" i="1"/>
  <c r="L1358" i="1" s="1"/>
  <c r="M1358" i="1" s="1"/>
  <c r="K1359" i="1"/>
  <c r="L1359" i="1" s="1"/>
  <c r="M1359" i="1" s="1"/>
  <c r="K1360" i="1"/>
  <c r="L1360" i="1" s="1"/>
  <c r="M1360" i="1" s="1"/>
  <c r="K1361" i="1"/>
  <c r="L1361" i="1" s="1"/>
  <c r="M1361" i="1" s="1"/>
  <c r="K1362" i="1"/>
  <c r="L1362" i="1" s="1"/>
  <c r="M1362" i="1" s="1"/>
  <c r="K1363" i="1"/>
  <c r="L1363" i="1" s="1"/>
  <c r="M1363" i="1" s="1"/>
  <c r="K1364" i="1"/>
  <c r="L1364" i="1" s="1"/>
  <c r="M1364" i="1" s="1"/>
  <c r="K1365" i="1"/>
  <c r="L1365" i="1" s="1"/>
  <c r="M1365" i="1" s="1"/>
  <c r="K1366" i="1"/>
  <c r="L1366" i="1" s="1"/>
  <c r="M1366" i="1" s="1"/>
  <c r="K1367" i="1"/>
  <c r="L1367" i="1" s="1"/>
  <c r="M1367" i="1" s="1"/>
  <c r="K1368" i="1"/>
  <c r="L1368" i="1" s="1"/>
  <c r="M1368" i="1" s="1"/>
  <c r="K1369" i="1"/>
  <c r="L1369" i="1" s="1"/>
  <c r="M1369" i="1" s="1"/>
  <c r="K1370" i="1"/>
  <c r="L1370" i="1" s="1"/>
  <c r="M1370" i="1" s="1"/>
  <c r="K1371" i="1"/>
  <c r="L1371" i="1" s="1"/>
  <c r="M1371" i="1" s="1"/>
  <c r="K1372" i="1"/>
  <c r="L1372" i="1" s="1"/>
  <c r="M1372" i="1" s="1"/>
  <c r="K1373" i="1"/>
  <c r="L1373" i="1" s="1"/>
  <c r="M1373" i="1" s="1"/>
  <c r="K1374" i="1"/>
  <c r="L1374" i="1" s="1"/>
  <c r="M1374" i="1" s="1"/>
  <c r="K1375" i="1"/>
  <c r="L1375" i="1" s="1"/>
  <c r="M1375" i="1" s="1"/>
  <c r="K1376" i="1"/>
  <c r="L1376" i="1" s="1"/>
  <c r="M1376" i="1" s="1"/>
  <c r="K1377" i="1"/>
  <c r="L1377" i="1" s="1"/>
  <c r="M1377" i="1" s="1"/>
  <c r="K1378" i="1"/>
  <c r="L1378" i="1" s="1"/>
  <c r="M1378" i="1" s="1"/>
  <c r="K1379" i="1"/>
  <c r="L1379" i="1" s="1"/>
  <c r="M1379" i="1" s="1"/>
  <c r="K1380" i="1"/>
  <c r="L1380" i="1" s="1"/>
  <c r="M1380" i="1" s="1"/>
  <c r="K1381" i="1"/>
  <c r="L1381" i="1" s="1"/>
  <c r="M1381" i="1" s="1"/>
  <c r="K1382" i="1"/>
  <c r="L1382" i="1" s="1"/>
  <c r="M1382" i="1" s="1"/>
  <c r="K1383" i="1"/>
  <c r="L1383" i="1" s="1"/>
  <c r="M1383" i="1" s="1"/>
  <c r="K1384" i="1"/>
  <c r="L1384" i="1" s="1"/>
  <c r="M1384" i="1" s="1"/>
  <c r="K1385" i="1"/>
  <c r="L1385" i="1" s="1"/>
  <c r="M1385" i="1" s="1"/>
  <c r="K1386" i="1"/>
  <c r="L1386" i="1" s="1"/>
  <c r="M1386" i="1" s="1"/>
  <c r="K1387" i="1"/>
  <c r="L1387" i="1" s="1"/>
  <c r="M1387" i="1" s="1"/>
  <c r="K1388" i="1"/>
  <c r="L1388" i="1" s="1"/>
  <c r="M1388" i="1" s="1"/>
  <c r="K1389" i="1"/>
  <c r="L1389" i="1" s="1"/>
  <c r="M1389" i="1" s="1"/>
  <c r="K1390" i="1"/>
  <c r="L1390" i="1" s="1"/>
  <c r="M1390" i="1" s="1"/>
  <c r="K1391" i="1"/>
  <c r="L1391" i="1" s="1"/>
  <c r="M1391" i="1" s="1"/>
  <c r="K1392" i="1"/>
  <c r="L1392" i="1" s="1"/>
  <c r="M1392" i="1" s="1"/>
  <c r="K1393" i="1"/>
  <c r="L1393" i="1" s="1"/>
  <c r="M1393" i="1" s="1"/>
  <c r="K1394" i="1"/>
  <c r="L1394" i="1" s="1"/>
  <c r="M1394" i="1" s="1"/>
  <c r="K1395" i="1"/>
  <c r="L1395" i="1" s="1"/>
  <c r="M1395" i="1" s="1"/>
  <c r="K1396" i="1"/>
  <c r="L1396" i="1" s="1"/>
  <c r="M1396" i="1" s="1"/>
  <c r="K1397" i="1"/>
  <c r="L1397" i="1" s="1"/>
  <c r="M1397" i="1" s="1"/>
  <c r="K1398" i="1"/>
  <c r="L1398" i="1" s="1"/>
  <c r="M1398" i="1" s="1"/>
  <c r="K1399" i="1"/>
  <c r="L1399" i="1" s="1"/>
  <c r="M1399" i="1" s="1"/>
  <c r="K1400" i="1"/>
  <c r="L1400" i="1" s="1"/>
  <c r="M1400" i="1" s="1"/>
  <c r="K1401" i="1"/>
  <c r="L1401" i="1" s="1"/>
  <c r="M1401" i="1" s="1"/>
  <c r="K1402" i="1"/>
  <c r="L1402" i="1" s="1"/>
  <c r="M1402" i="1" s="1"/>
  <c r="K1403" i="1"/>
  <c r="L1403" i="1" s="1"/>
  <c r="M1403" i="1" s="1"/>
  <c r="K1404" i="1"/>
  <c r="L1404" i="1" s="1"/>
  <c r="M1404" i="1" s="1"/>
  <c r="K1405" i="1"/>
  <c r="L1405" i="1" s="1"/>
  <c r="M1405" i="1" s="1"/>
  <c r="K1406" i="1"/>
  <c r="L1406" i="1" s="1"/>
  <c r="M1406" i="1" s="1"/>
  <c r="K1407" i="1"/>
  <c r="L1407" i="1" s="1"/>
  <c r="M1407" i="1" s="1"/>
  <c r="K1408" i="1"/>
  <c r="L1408" i="1" s="1"/>
  <c r="M1408" i="1" s="1"/>
  <c r="K1409" i="1"/>
  <c r="L1409" i="1" s="1"/>
  <c r="M1409" i="1" s="1"/>
  <c r="K1410" i="1"/>
  <c r="L1410" i="1" s="1"/>
  <c r="M1410" i="1" s="1"/>
  <c r="K1411" i="1"/>
  <c r="L1411" i="1" s="1"/>
  <c r="M1411" i="1" s="1"/>
  <c r="K1412" i="1"/>
  <c r="L1412" i="1" s="1"/>
  <c r="M1412" i="1" s="1"/>
  <c r="K1413" i="1"/>
  <c r="L1413" i="1" s="1"/>
  <c r="M1413" i="1" s="1"/>
  <c r="K1414" i="1"/>
  <c r="L1414" i="1" s="1"/>
  <c r="M1414" i="1" s="1"/>
  <c r="K1415" i="1"/>
  <c r="L1415" i="1" s="1"/>
  <c r="M1415" i="1" s="1"/>
  <c r="K1416" i="1"/>
  <c r="L1416" i="1" s="1"/>
  <c r="M1416" i="1" s="1"/>
  <c r="K1417" i="1"/>
  <c r="L1417" i="1" s="1"/>
  <c r="M1417" i="1" s="1"/>
  <c r="K1418" i="1"/>
  <c r="L1418" i="1" s="1"/>
  <c r="M1418" i="1" s="1"/>
  <c r="K1419" i="1"/>
  <c r="L1419" i="1" s="1"/>
  <c r="M1419" i="1" s="1"/>
  <c r="K1420" i="1"/>
  <c r="L1420" i="1" s="1"/>
  <c r="M1420" i="1" s="1"/>
  <c r="K1421" i="1"/>
  <c r="L1421" i="1" s="1"/>
  <c r="M1421" i="1" s="1"/>
  <c r="K1422" i="1"/>
  <c r="L1422" i="1" s="1"/>
  <c r="M1422" i="1" s="1"/>
  <c r="K1423" i="1"/>
  <c r="L1423" i="1" s="1"/>
  <c r="M1423" i="1" s="1"/>
  <c r="K1424" i="1"/>
  <c r="L1424" i="1" s="1"/>
  <c r="M1424" i="1" s="1"/>
  <c r="K1425" i="1"/>
  <c r="L1425" i="1" s="1"/>
  <c r="M1425" i="1" s="1"/>
  <c r="K1426" i="1"/>
  <c r="L1426" i="1" s="1"/>
  <c r="M1426" i="1" s="1"/>
  <c r="K1427" i="1"/>
  <c r="L1427" i="1" s="1"/>
  <c r="M1427" i="1" s="1"/>
  <c r="K1428" i="1"/>
  <c r="L1428" i="1" s="1"/>
  <c r="M1428" i="1" s="1"/>
  <c r="K1429" i="1"/>
  <c r="L1429" i="1" s="1"/>
  <c r="M1429" i="1" s="1"/>
  <c r="K1430" i="1"/>
  <c r="L1430" i="1" s="1"/>
  <c r="M1430" i="1" s="1"/>
  <c r="K1431" i="1"/>
  <c r="L1431" i="1" s="1"/>
  <c r="M1431" i="1" s="1"/>
  <c r="K1432" i="1"/>
  <c r="L1432" i="1" s="1"/>
  <c r="M1432" i="1" s="1"/>
  <c r="K1433" i="1"/>
  <c r="L1433" i="1" s="1"/>
  <c r="M1433" i="1" s="1"/>
  <c r="K1434" i="1"/>
  <c r="L1434" i="1" s="1"/>
  <c r="M1434" i="1" s="1"/>
  <c r="K1435" i="1"/>
  <c r="L1435" i="1" s="1"/>
  <c r="M1435" i="1" s="1"/>
  <c r="K1436" i="1"/>
  <c r="L1436" i="1" s="1"/>
  <c r="M1436" i="1" s="1"/>
  <c r="K1437" i="1"/>
  <c r="L1437" i="1" s="1"/>
  <c r="M1437" i="1" s="1"/>
  <c r="K1438" i="1"/>
  <c r="L1438" i="1" s="1"/>
  <c r="M1438" i="1" s="1"/>
  <c r="K1439" i="1"/>
  <c r="L1439" i="1" s="1"/>
  <c r="M1439" i="1" s="1"/>
  <c r="K1440" i="1"/>
  <c r="L1440" i="1" s="1"/>
  <c r="M1440" i="1" s="1"/>
  <c r="K1441" i="1"/>
  <c r="L1441" i="1" s="1"/>
  <c r="M1441" i="1" s="1"/>
  <c r="K1442" i="1"/>
  <c r="L1442" i="1" s="1"/>
  <c r="M1442" i="1" s="1"/>
  <c r="K1443" i="1"/>
  <c r="L1443" i="1" s="1"/>
  <c r="M1443" i="1" s="1"/>
  <c r="K1444" i="1"/>
  <c r="L1444" i="1" s="1"/>
  <c r="M1444" i="1" s="1"/>
  <c r="K1445" i="1"/>
  <c r="L1445" i="1" s="1"/>
  <c r="M1445" i="1" s="1"/>
  <c r="K1446" i="1"/>
  <c r="L1446" i="1" s="1"/>
  <c r="M1446" i="1" s="1"/>
  <c r="K1447" i="1"/>
  <c r="L1447" i="1" s="1"/>
  <c r="M1447" i="1" s="1"/>
  <c r="K1448" i="1"/>
  <c r="L1448" i="1" s="1"/>
  <c r="M1448" i="1" s="1"/>
  <c r="K1449" i="1"/>
  <c r="L1449" i="1" s="1"/>
  <c r="M1449" i="1" s="1"/>
  <c r="K1450" i="1"/>
  <c r="L1450" i="1" s="1"/>
  <c r="M1450" i="1" s="1"/>
  <c r="K1451" i="1"/>
  <c r="L1451" i="1" s="1"/>
  <c r="M1451" i="1" s="1"/>
  <c r="K1452" i="1"/>
  <c r="L1452" i="1" s="1"/>
  <c r="M1452" i="1" s="1"/>
  <c r="K1453" i="1"/>
  <c r="L1453" i="1" s="1"/>
  <c r="M1453" i="1" s="1"/>
  <c r="K1454" i="1"/>
  <c r="L1454" i="1" s="1"/>
  <c r="M1454" i="1" s="1"/>
  <c r="K1455" i="1"/>
  <c r="L1455" i="1" s="1"/>
  <c r="M1455" i="1" s="1"/>
  <c r="K1456" i="1"/>
  <c r="L1456" i="1" s="1"/>
  <c r="M1456" i="1" s="1"/>
  <c r="K1457" i="1"/>
  <c r="L1457" i="1" s="1"/>
  <c r="M1457" i="1" s="1"/>
  <c r="K1458" i="1"/>
  <c r="L1458" i="1" s="1"/>
  <c r="M1458" i="1" s="1"/>
  <c r="K1459" i="1"/>
  <c r="L1459" i="1" s="1"/>
  <c r="M1459" i="1" s="1"/>
  <c r="K1460" i="1"/>
  <c r="L1460" i="1" s="1"/>
  <c r="M1460" i="1" s="1"/>
  <c r="K1461" i="1"/>
  <c r="L1461" i="1" s="1"/>
  <c r="M1461" i="1" s="1"/>
  <c r="K1462" i="1"/>
  <c r="L1462" i="1" s="1"/>
  <c r="M1462" i="1" s="1"/>
  <c r="K1463" i="1"/>
  <c r="L1463" i="1" s="1"/>
  <c r="M1463" i="1" s="1"/>
  <c r="K1464" i="1"/>
  <c r="L1464" i="1" s="1"/>
  <c r="M1464" i="1" s="1"/>
  <c r="K1465" i="1"/>
  <c r="L1465" i="1" s="1"/>
  <c r="M1465" i="1" s="1"/>
  <c r="K1466" i="1"/>
  <c r="L1466" i="1" s="1"/>
  <c r="M1466" i="1" s="1"/>
  <c r="K1467" i="1"/>
  <c r="L1467" i="1" s="1"/>
  <c r="M1467" i="1" s="1"/>
  <c r="K1468" i="1"/>
  <c r="L1468" i="1" s="1"/>
  <c r="M1468" i="1" s="1"/>
  <c r="K1469" i="1"/>
  <c r="L1469" i="1" s="1"/>
  <c r="M1469" i="1" s="1"/>
  <c r="K1470" i="1"/>
  <c r="L1470" i="1" s="1"/>
  <c r="M1470" i="1" s="1"/>
  <c r="K1471" i="1"/>
  <c r="L1471" i="1" s="1"/>
  <c r="M1471" i="1" s="1"/>
  <c r="K1472" i="1"/>
  <c r="L1472" i="1" s="1"/>
  <c r="M1472" i="1" s="1"/>
  <c r="K1473" i="1"/>
  <c r="L1473" i="1" s="1"/>
  <c r="M1473" i="1" s="1"/>
  <c r="K1474" i="1"/>
  <c r="L1474" i="1" s="1"/>
  <c r="M1474" i="1" s="1"/>
  <c r="K1475" i="1"/>
  <c r="L1475" i="1" s="1"/>
  <c r="M1475" i="1" s="1"/>
  <c r="K1476" i="1"/>
  <c r="L1476" i="1" s="1"/>
  <c r="M1476" i="1" s="1"/>
  <c r="K1477" i="1"/>
  <c r="L1477" i="1" s="1"/>
  <c r="M1477" i="1" s="1"/>
  <c r="K1478" i="1"/>
  <c r="L1478" i="1" s="1"/>
  <c r="M1478" i="1" s="1"/>
  <c r="K1479" i="1"/>
  <c r="L1479" i="1" s="1"/>
  <c r="M1479" i="1" s="1"/>
  <c r="K1480" i="1"/>
  <c r="L1480" i="1" s="1"/>
  <c r="M1480" i="1" s="1"/>
  <c r="K1481" i="1"/>
  <c r="L1481" i="1" s="1"/>
  <c r="M1481" i="1" s="1"/>
  <c r="K1482" i="1"/>
  <c r="L1482" i="1" s="1"/>
  <c r="M1482" i="1" s="1"/>
  <c r="K1483" i="1"/>
  <c r="L1483" i="1" s="1"/>
  <c r="M1483" i="1" s="1"/>
  <c r="K1484" i="1"/>
  <c r="L1484" i="1" s="1"/>
  <c r="M1484" i="1" s="1"/>
  <c r="K1485" i="1"/>
  <c r="L1485" i="1" s="1"/>
  <c r="M1485" i="1" s="1"/>
  <c r="K1486" i="1"/>
  <c r="L1486" i="1" s="1"/>
  <c r="M1486" i="1" s="1"/>
  <c r="K1487" i="1"/>
  <c r="L1487" i="1" s="1"/>
  <c r="M1487" i="1" s="1"/>
  <c r="K1488" i="1"/>
  <c r="L1488" i="1" s="1"/>
  <c r="M1488" i="1" s="1"/>
  <c r="K1489" i="1"/>
  <c r="L1489" i="1" s="1"/>
  <c r="M1489" i="1" s="1"/>
  <c r="K1490" i="1"/>
  <c r="L1490" i="1" s="1"/>
  <c r="M1490" i="1" s="1"/>
  <c r="K1491" i="1"/>
  <c r="L1491" i="1" s="1"/>
  <c r="M1491" i="1" s="1"/>
  <c r="K1492" i="1"/>
  <c r="L1492" i="1" s="1"/>
  <c r="M1492" i="1" s="1"/>
  <c r="K1493" i="1"/>
  <c r="L1493" i="1" s="1"/>
  <c r="M1493" i="1" s="1"/>
  <c r="K1494" i="1"/>
  <c r="L1494" i="1" s="1"/>
  <c r="M1494" i="1" s="1"/>
  <c r="K1495" i="1"/>
  <c r="L1495" i="1" s="1"/>
  <c r="M1495" i="1" s="1"/>
  <c r="K1496" i="1"/>
  <c r="L1496" i="1" s="1"/>
  <c r="M1496" i="1" s="1"/>
  <c r="K1497" i="1"/>
  <c r="L1497" i="1" s="1"/>
  <c r="M1497" i="1" s="1"/>
  <c r="K1498" i="1"/>
  <c r="L1498" i="1" s="1"/>
  <c r="M1498" i="1" s="1"/>
  <c r="K1499" i="1"/>
  <c r="L1499" i="1" s="1"/>
  <c r="M1499" i="1" s="1"/>
  <c r="K1500" i="1"/>
  <c r="L1500" i="1" s="1"/>
  <c r="M1500" i="1" s="1"/>
  <c r="K1501" i="1"/>
  <c r="L1501" i="1" s="1"/>
  <c r="M1501" i="1" s="1"/>
  <c r="K1502" i="1"/>
  <c r="L1502" i="1" s="1"/>
  <c r="M1502" i="1" s="1"/>
  <c r="K1503" i="1"/>
  <c r="L1503" i="1" s="1"/>
  <c r="M1503" i="1" s="1"/>
  <c r="K1504" i="1"/>
  <c r="L1504" i="1" s="1"/>
  <c r="M1504" i="1" s="1"/>
  <c r="K1505" i="1"/>
  <c r="L1505" i="1" s="1"/>
  <c r="M1505" i="1" s="1"/>
  <c r="K1506" i="1"/>
  <c r="L1506" i="1" s="1"/>
  <c r="M1506" i="1" s="1"/>
  <c r="K1507" i="1"/>
  <c r="L1507" i="1" s="1"/>
  <c r="M1507" i="1" s="1"/>
  <c r="K1508" i="1"/>
  <c r="L1508" i="1" s="1"/>
  <c r="M1508" i="1" s="1"/>
  <c r="K1509" i="1"/>
  <c r="L1509" i="1" s="1"/>
  <c r="M1509" i="1" s="1"/>
  <c r="K1510" i="1"/>
  <c r="L1510" i="1" s="1"/>
  <c r="M1510" i="1" s="1"/>
  <c r="K1511" i="1"/>
  <c r="L1511" i="1" s="1"/>
  <c r="M1511" i="1" s="1"/>
  <c r="K1512" i="1"/>
  <c r="L1512" i="1" s="1"/>
  <c r="M1512" i="1" s="1"/>
  <c r="K1513" i="1"/>
  <c r="L1513" i="1" s="1"/>
  <c r="M1513" i="1" s="1"/>
  <c r="K1514" i="1"/>
  <c r="L1514" i="1" s="1"/>
  <c r="M1514" i="1" s="1"/>
  <c r="K1515" i="1"/>
  <c r="L1515" i="1" s="1"/>
  <c r="M1515" i="1" s="1"/>
  <c r="K1516" i="1"/>
  <c r="L1516" i="1" s="1"/>
  <c r="M1516" i="1" s="1"/>
  <c r="K1517" i="1"/>
  <c r="L1517" i="1" s="1"/>
  <c r="M1517" i="1" s="1"/>
  <c r="K1518" i="1"/>
  <c r="L1518" i="1" s="1"/>
  <c r="M1518" i="1" s="1"/>
  <c r="K1519" i="1"/>
  <c r="L1519" i="1" s="1"/>
  <c r="M1519" i="1" s="1"/>
  <c r="K1520" i="1"/>
  <c r="L1520" i="1" s="1"/>
  <c r="M1520" i="1" s="1"/>
  <c r="K1521" i="1"/>
  <c r="L1521" i="1" s="1"/>
  <c r="M1521" i="1" s="1"/>
  <c r="K1522" i="1"/>
  <c r="L1522" i="1" s="1"/>
  <c r="M1522" i="1" s="1"/>
  <c r="K1523" i="1"/>
  <c r="L1523" i="1" s="1"/>
  <c r="M1523" i="1" s="1"/>
  <c r="K1524" i="1"/>
  <c r="L1524" i="1" s="1"/>
  <c r="M1524" i="1" s="1"/>
  <c r="K1525" i="1"/>
  <c r="L1525" i="1" s="1"/>
  <c r="M1525" i="1" s="1"/>
  <c r="K1526" i="1"/>
  <c r="L1526" i="1" s="1"/>
  <c r="M1526" i="1" s="1"/>
  <c r="K1527" i="1"/>
  <c r="L1527" i="1" s="1"/>
  <c r="M1527" i="1" s="1"/>
  <c r="K1528" i="1"/>
  <c r="L1528" i="1" s="1"/>
  <c r="M1528" i="1" s="1"/>
  <c r="K1529" i="1"/>
  <c r="L1529" i="1" s="1"/>
  <c r="M1529" i="1" s="1"/>
  <c r="K1530" i="1"/>
  <c r="L1530" i="1" s="1"/>
  <c r="M1530" i="1" s="1"/>
  <c r="K1531" i="1"/>
  <c r="L1531" i="1" s="1"/>
  <c r="M1531" i="1" s="1"/>
  <c r="K1532" i="1"/>
  <c r="L1532" i="1" s="1"/>
  <c r="M1532" i="1" s="1"/>
  <c r="K1533" i="1"/>
  <c r="L1533" i="1" s="1"/>
  <c r="M1533" i="1" s="1"/>
  <c r="K1534" i="1"/>
  <c r="L1534" i="1" s="1"/>
  <c r="M1534" i="1" s="1"/>
  <c r="K1535" i="1"/>
  <c r="L1535" i="1" s="1"/>
  <c r="M1535" i="1" s="1"/>
  <c r="K1536" i="1"/>
  <c r="L1536" i="1" s="1"/>
  <c r="M1536" i="1" s="1"/>
  <c r="K1537" i="1"/>
  <c r="L1537" i="1" s="1"/>
  <c r="M1537" i="1" s="1"/>
  <c r="K1538" i="1"/>
  <c r="L1538" i="1" s="1"/>
  <c r="M1538" i="1" s="1"/>
  <c r="K1539" i="1"/>
  <c r="L1539" i="1" s="1"/>
  <c r="M1539" i="1" s="1"/>
  <c r="K1540" i="1"/>
  <c r="L1540" i="1" s="1"/>
  <c r="M1540" i="1" s="1"/>
  <c r="K1541" i="1"/>
  <c r="L1541" i="1" s="1"/>
  <c r="M1541" i="1" s="1"/>
  <c r="K1542" i="1"/>
  <c r="L1542" i="1" s="1"/>
  <c r="M1542" i="1" s="1"/>
  <c r="K1543" i="1"/>
  <c r="L1543" i="1" s="1"/>
  <c r="M1543" i="1" s="1"/>
  <c r="K1544" i="1"/>
  <c r="L1544" i="1" s="1"/>
  <c r="M1544" i="1" s="1"/>
  <c r="K1545" i="1"/>
  <c r="L1545" i="1" s="1"/>
  <c r="M1545" i="1" s="1"/>
  <c r="K1546" i="1"/>
  <c r="L1546" i="1" s="1"/>
  <c r="M1546" i="1" s="1"/>
  <c r="K1547" i="1"/>
  <c r="L1547" i="1" s="1"/>
  <c r="M1547" i="1" s="1"/>
  <c r="K1548" i="1"/>
  <c r="L1548" i="1" s="1"/>
  <c r="M1548" i="1" s="1"/>
  <c r="K1549" i="1"/>
  <c r="L1549" i="1" s="1"/>
  <c r="M1549" i="1" s="1"/>
  <c r="K1550" i="1"/>
  <c r="L1550" i="1" s="1"/>
  <c r="M1550" i="1" s="1"/>
  <c r="K1551" i="1"/>
  <c r="L1551" i="1" s="1"/>
  <c r="M1551" i="1" s="1"/>
  <c r="K1552" i="1"/>
  <c r="L1552" i="1" s="1"/>
  <c r="M1552" i="1" s="1"/>
  <c r="K1553" i="1"/>
  <c r="L1553" i="1" s="1"/>
  <c r="M1553" i="1" s="1"/>
  <c r="K1554" i="1"/>
  <c r="L1554" i="1" s="1"/>
  <c r="M1554" i="1" s="1"/>
  <c r="K1555" i="1"/>
  <c r="L1555" i="1" s="1"/>
  <c r="M1555" i="1" s="1"/>
  <c r="K1556" i="1"/>
  <c r="L1556" i="1" s="1"/>
  <c r="M1556" i="1" s="1"/>
  <c r="K1557" i="1"/>
  <c r="L1557" i="1" s="1"/>
  <c r="M1557" i="1" s="1"/>
  <c r="K1558" i="1"/>
  <c r="L1558" i="1" s="1"/>
  <c r="M1558" i="1" s="1"/>
  <c r="K1559" i="1"/>
  <c r="L1559" i="1" s="1"/>
  <c r="M1559" i="1" s="1"/>
  <c r="K1560" i="1"/>
  <c r="L1560" i="1" s="1"/>
  <c r="M1560" i="1" s="1"/>
  <c r="K1561" i="1"/>
  <c r="L1561" i="1" s="1"/>
  <c r="M1561" i="1" s="1"/>
  <c r="K1562" i="1"/>
  <c r="L1562" i="1" s="1"/>
  <c r="M1562" i="1" s="1"/>
  <c r="K1563" i="1"/>
  <c r="L1563" i="1" s="1"/>
  <c r="M1563" i="1" s="1"/>
  <c r="K1564" i="1"/>
  <c r="L1564" i="1" s="1"/>
  <c r="M1564" i="1" s="1"/>
  <c r="K1565" i="1"/>
  <c r="L1565" i="1" s="1"/>
  <c r="M1565" i="1" s="1"/>
  <c r="K1566" i="1"/>
  <c r="L1566" i="1" s="1"/>
  <c r="M1566" i="1" s="1"/>
  <c r="K1567" i="1"/>
  <c r="L1567" i="1" s="1"/>
  <c r="M1567" i="1" s="1"/>
  <c r="K1568" i="1"/>
  <c r="L1568" i="1" s="1"/>
  <c r="M1568" i="1" s="1"/>
  <c r="K1569" i="1"/>
  <c r="L1569" i="1" s="1"/>
  <c r="M1569" i="1" s="1"/>
  <c r="K1570" i="1"/>
  <c r="L1570" i="1" s="1"/>
  <c r="M1570" i="1" s="1"/>
  <c r="K1571" i="1"/>
  <c r="L1571" i="1" s="1"/>
  <c r="M1571" i="1" s="1"/>
  <c r="K1572" i="1"/>
  <c r="L1572" i="1" s="1"/>
  <c r="M1572" i="1" s="1"/>
  <c r="K1573" i="1"/>
  <c r="L1573" i="1" s="1"/>
  <c r="M1573" i="1" s="1"/>
  <c r="K1574" i="1"/>
  <c r="L1574" i="1" s="1"/>
  <c r="M1574" i="1" s="1"/>
  <c r="K1575" i="1"/>
  <c r="L1575" i="1" s="1"/>
  <c r="M1575" i="1" s="1"/>
  <c r="K1576" i="1"/>
  <c r="L1576" i="1" s="1"/>
  <c r="M1576" i="1" s="1"/>
  <c r="K1577" i="1"/>
  <c r="L1577" i="1" s="1"/>
  <c r="M1577" i="1" s="1"/>
  <c r="K1578" i="1"/>
  <c r="L1578" i="1" s="1"/>
  <c r="M1578" i="1" s="1"/>
  <c r="K1579" i="1"/>
  <c r="L1579" i="1" s="1"/>
  <c r="M1579" i="1" s="1"/>
  <c r="K1580" i="1"/>
  <c r="L1580" i="1" s="1"/>
  <c r="M1580" i="1" s="1"/>
  <c r="K1581" i="1"/>
  <c r="L1581" i="1" s="1"/>
  <c r="M1581" i="1" s="1"/>
  <c r="K1582" i="1"/>
  <c r="L1582" i="1" s="1"/>
  <c r="M1582" i="1" s="1"/>
  <c r="K1583" i="1"/>
  <c r="L1583" i="1" s="1"/>
  <c r="M1583" i="1" s="1"/>
  <c r="K1584" i="1"/>
  <c r="L1584" i="1" s="1"/>
  <c r="M1584" i="1" s="1"/>
  <c r="K1585" i="1"/>
  <c r="L1585" i="1" s="1"/>
  <c r="M1585" i="1" s="1"/>
  <c r="K1586" i="1"/>
  <c r="L1586" i="1" s="1"/>
  <c r="M1586" i="1" s="1"/>
  <c r="K1587" i="1"/>
  <c r="L1587" i="1" s="1"/>
  <c r="M1587" i="1" s="1"/>
  <c r="K1588" i="1"/>
  <c r="L1588" i="1" s="1"/>
  <c r="M1588" i="1" s="1"/>
  <c r="K1589" i="1"/>
  <c r="L1589" i="1" s="1"/>
  <c r="M1589" i="1" s="1"/>
  <c r="K1590" i="1"/>
  <c r="L1590" i="1" s="1"/>
  <c r="M1590" i="1" s="1"/>
  <c r="K1591" i="1"/>
  <c r="L1591" i="1" s="1"/>
  <c r="M1591" i="1" s="1"/>
  <c r="K1592" i="1"/>
  <c r="L1592" i="1" s="1"/>
  <c r="M1592" i="1" s="1"/>
  <c r="K1593" i="1"/>
  <c r="L1593" i="1" s="1"/>
  <c r="M1593" i="1" s="1"/>
  <c r="K1594" i="1"/>
  <c r="L1594" i="1" s="1"/>
  <c r="M1594" i="1" s="1"/>
  <c r="K1595" i="1"/>
  <c r="L1595" i="1" s="1"/>
  <c r="M1595" i="1" s="1"/>
  <c r="K1596" i="1"/>
  <c r="L1596" i="1" s="1"/>
  <c r="M1596" i="1" s="1"/>
  <c r="K1597" i="1"/>
  <c r="L1597" i="1" s="1"/>
  <c r="M1597" i="1" s="1"/>
  <c r="K1598" i="1"/>
  <c r="L1598" i="1" s="1"/>
  <c r="M1598" i="1" s="1"/>
  <c r="K1599" i="1"/>
  <c r="L1599" i="1" s="1"/>
  <c r="M1599" i="1" s="1"/>
  <c r="K1600" i="1"/>
  <c r="L1600" i="1" s="1"/>
  <c r="M1600" i="1" s="1"/>
  <c r="K1601" i="1"/>
  <c r="L1601" i="1" s="1"/>
  <c r="M1601" i="1" s="1"/>
  <c r="K1602" i="1"/>
  <c r="L1602" i="1" s="1"/>
  <c r="M1602" i="1" s="1"/>
  <c r="K1603" i="1"/>
  <c r="L1603" i="1" s="1"/>
  <c r="M1603" i="1" s="1"/>
  <c r="K1604" i="1"/>
  <c r="L1604" i="1" s="1"/>
  <c r="M1604" i="1" s="1"/>
  <c r="K1605" i="1"/>
  <c r="L1605" i="1" s="1"/>
  <c r="M1605" i="1" s="1"/>
  <c r="K1606" i="1"/>
  <c r="L1606" i="1" s="1"/>
  <c r="M1606" i="1" s="1"/>
  <c r="K1607" i="1"/>
  <c r="L1607" i="1" s="1"/>
  <c r="M1607" i="1" s="1"/>
  <c r="K1608" i="1"/>
  <c r="L1608" i="1" s="1"/>
  <c r="M1608" i="1" s="1"/>
  <c r="K1609" i="1"/>
  <c r="L1609" i="1" s="1"/>
  <c r="M1609" i="1" s="1"/>
  <c r="K1610" i="1"/>
  <c r="L1610" i="1" s="1"/>
  <c r="M1610" i="1" s="1"/>
  <c r="K1611" i="1"/>
  <c r="L1611" i="1" s="1"/>
  <c r="M1611" i="1" s="1"/>
  <c r="K1612" i="1"/>
  <c r="L1612" i="1" s="1"/>
  <c r="M1612" i="1" s="1"/>
  <c r="K1613" i="1"/>
  <c r="L1613" i="1" s="1"/>
  <c r="M1613" i="1" s="1"/>
  <c r="K1614" i="1"/>
  <c r="L1614" i="1" s="1"/>
  <c r="M1614" i="1" s="1"/>
  <c r="K1615" i="1"/>
  <c r="L1615" i="1" s="1"/>
  <c r="M1615" i="1" s="1"/>
  <c r="K1616" i="1"/>
  <c r="L1616" i="1" s="1"/>
  <c r="M1616" i="1" s="1"/>
  <c r="K1617" i="1"/>
  <c r="L1617" i="1" s="1"/>
  <c r="M1617" i="1" s="1"/>
  <c r="K1618" i="1"/>
  <c r="L1618" i="1" s="1"/>
  <c r="M1618" i="1" s="1"/>
  <c r="K1619" i="1"/>
  <c r="L1619" i="1" s="1"/>
  <c r="M1619" i="1" s="1"/>
  <c r="K1620" i="1"/>
  <c r="L1620" i="1" s="1"/>
  <c r="M1620" i="1" s="1"/>
  <c r="K1621" i="1"/>
  <c r="L1621" i="1" s="1"/>
  <c r="M1621" i="1" s="1"/>
  <c r="K1622" i="1"/>
  <c r="L1622" i="1" s="1"/>
  <c r="M1622" i="1" s="1"/>
  <c r="K1623" i="1"/>
  <c r="L1623" i="1" s="1"/>
  <c r="M1623" i="1" s="1"/>
  <c r="K1624" i="1"/>
  <c r="L1624" i="1" s="1"/>
  <c r="M1624" i="1" s="1"/>
  <c r="K1625" i="1"/>
  <c r="L1625" i="1" s="1"/>
  <c r="M1625" i="1" s="1"/>
  <c r="K1626" i="1"/>
  <c r="L1626" i="1" s="1"/>
  <c r="M1626" i="1" s="1"/>
  <c r="K1627" i="1"/>
  <c r="L1627" i="1" s="1"/>
  <c r="M1627" i="1" s="1"/>
  <c r="K1628" i="1"/>
  <c r="L1628" i="1" s="1"/>
  <c r="M1628" i="1" s="1"/>
  <c r="K1629" i="1"/>
  <c r="L1629" i="1" s="1"/>
  <c r="M1629" i="1" s="1"/>
  <c r="K1630" i="1"/>
  <c r="L1630" i="1" s="1"/>
  <c r="M1630" i="1" s="1"/>
  <c r="K1631" i="1"/>
  <c r="L1631" i="1" s="1"/>
  <c r="M1631" i="1" s="1"/>
  <c r="K1632" i="1"/>
  <c r="L1632" i="1" s="1"/>
  <c r="M1632" i="1" s="1"/>
  <c r="K1633" i="1"/>
  <c r="L1633" i="1" s="1"/>
  <c r="M1633" i="1" s="1"/>
  <c r="K1634" i="1"/>
  <c r="L1634" i="1" s="1"/>
  <c r="M1634" i="1" s="1"/>
  <c r="K1635" i="1"/>
  <c r="L1635" i="1" s="1"/>
  <c r="K1636" i="1"/>
  <c r="L1636" i="1" s="1"/>
  <c r="M1636" i="1" s="1"/>
  <c r="K1637" i="1"/>
  <c r="L1637" i="1" s="1"/>
  <c r="M1637" i="1" s="1"/>
  <c r="K1638" i="1"/>
  <c r="L1638" i="1" s="1"/>
  <c r="M1638" i="1" s="1"/>
  <c r="K1639" i="1"/>
  <c r="L1639" i="1" s="1"/>
  <c r="M1639" i="1" s="1"/>
  <c r="K1640" i="1"/>
  <c r="L1640" i="1" s="1"/>
  <c r="M1640" i="1" s="1"/>
  <c r="K1641" i="1"/>
  <c r="L1641" i="1" s="1"/>
  <c r="M1641" i="1" s="1"/>
  <c r="K1642" i="1"/>
  <c r="L1642" i="1" s="1"/>
  <c r="M1642" i="1" s="1"/>
  <c r="K1643" i="1"/>
  <c r="L1643" i="1" s="1"/>
  <c r="M1643" i="1" s="1"/>
  <c r="K1644" i="1"/>
  <c r="L1644" i="1" s="1"/>
  <c r="M1644" i="1" s="1"/>
  <c r="K1645" i="1"/>
  <c r="L1645" i="1" s="1"/>
  <c r="M1645" i="1" s="1"/>
  <c r="K1646" i="1"/>
  <c r="L1646" i="1" s="1"/>
  <c r="M1646" i="1" s="1"/>
  <c r="K1647" i="1"/>
  <c r="L1647" i="1" s="1"/>
  <c r="M1647" i="1" s="1"/>
  <c r="K1648" i="1"/>
  <c r="L1648" i="1" s="1"/>
  <c r="M1648" i="1" s="1"/>
  <c r="K1649" i="1"/>
  <c r="L1649" i="1" s="1"/>
  <c r="M1649" i="1" s="1"/>
  <c r="K1650" i="1"/>
  <c r="L1650" i="1" s="1"/>
  <c r="M1650" i="1" s="1"/>
  <c r="K1651" i="1"/>
  <c r="L1651" i="1" s="1"/>
  <c r="M1651" i="1" s="1"/>
  <c r="K1652" i="1"/>
  <c r="L1652" i="1" s="1"/>
  <c r="M1652" i="1" s="1"/>
  <c r="K1653" i="1"/>
  <c r="L1653" i="1" s="1"/>
  <c r="M1653" i="1" s="1"/>
  <c r="K1654" i="1"/>
  <c r="L1654" i="1" s="1"/>
  <c r="M1654" i="1" s="1"/>
  <c r="K1655" i="1"/>
  <c r="L1655" i="1" s="1"/>
  <c r="M1655" i="1" s="1"/>
  <c r="K1656" i="1"/>
  <c r="L1656" i="1" s="1"/>
  <c r="M1656" i="1" s="1"/>
  <c r="K2" i="1"/>
  <c r="L2" i="1" s="1"/>
  <c r="H1656" i="1"/>
  <c r="I1656" i="1"/>
  <c r="H1655" i="1"/>
  <c r="I1655" i="1"/>
  <c r="H1654" i="1"/>
  <c r="I1654" i="1"/>
  <c r="H1653" i="1"/>
  <c r="I1653" i="1"/>
  <c r="H1652" i="1"/>
  <c r="I1652" i="1"/>
  <c r="H1651" i="1"/>
  <c r="I1651" i="1"/>
  <c r="H1650" i="1"/>
  <c r="I1650" i="1"/>
  <c r="H1649" i="1"/>
  <c r="I1649" i="1"/>
  <c r="H1648" i="1"/>
  <c r="I1648" i="1"/>
  <c r="H1647" i="1"/>
  <c r="I1647" i="1"/>
  <c r="H1646" i="1"/>
  <c r="I1646" i="1"/>
  <c r="H1645" i="1"/>
  <c r="I1645" i="1"/>
  <c r="H1644" i="1"/>
  <c r="I1644" i="1"/>
  <c r="H1643" i="1"/>
  <c r="I1643" i="1"/>
  <c r="H1642" i="1"/>
  <c r="I1642" i="1"/>
  <c r="H1641" i="1"/>
  <c r="I1641" i="1"/>
  <c r="H1640" i="1"/>
  <c r="I1640" i="1"/>
  <c r="H1639" i="1"/>
  <c r="I1639" i="1"/>
  <c r="H1638" i="1"/>
  <c r="I1638" i="1"/>
  <c r="H1637" i="1"/>
  <c r="I1637" i="1"/>
  <c r="H1636" i="1"/>
  <c r="I1636" i="1"/>
  <c r="H1635" i="1"/>
  <c r="I1635" i="1"/>
  <c r="H1634" i="1"/>
  <c r="I1634" i="1"/>
  <c r="H1633" i="1"/>
  <c r="I1633" i="1"/>
  <c r="H1632" i="1"/>
  <c r="I1632" i="1"/>
  <c r="H1631" i="1"/>
  <c r="I1631" i="1"/>
  <c r="H1630" i="1"/>
  <c r="I1630" i="1"/>
  <c r="H1629" i="1"/>
  <c r="I1629" i="1"/>
  <c r="H1628" i="1"/>
  <c r="I1628" i="1"/>
  <c r="H1627" i="1"/>
  <c r="I1627" i="1"/>
  <c r="H1626" i="1"/>
  <c r="I1626" i="1"/>
  <c r="H1625" i="1"/>
  <c r="I1625" i="1"/>
  <c r="H1624" i="1"/>
  <c r="I1624" i="1"/>
  <c r="H1623" i="1"/>
  <c r="I1623" i="1"/>
  <c r="H1622" i="1"/>
  <c r="I1622" i="1"/>
  <c r="H1621" i="1"/>
  <c r="I1621" i="1"/>
  <c r="H1620" i="1"/>
  <c r="I1620" i="1"/>
  <c r="H1619" i="1"/>
  <c r="I1619" i="1"/>
  <c r="H1618" i="1"/>
  <c r="I1618" i="1"/>
  <c r="H1617" i="1"/>
  <c r="I1617" i="1"/>
  <c r="H1616" i="1"/>
  <c r="I1616" i="1"/>
  <c r="H1615" i="1"/>
  <c r="I1615" i="1"/>
  <c r="H1614" i="1"/>
  <c r="I1614" i="1"/>
  <c r="H1613" i="1"/>
  <c r="I1613" i="1"/>
  <c r="H1612" i="1"/>
  <c r="I1612" i="1"/>
  <c r="H1611" i="1"/>
  <c r="I1611" i="1"/>
  <c r="H1610" i="1"/>
  <c r="I1610" i="1"/>
  <c r="H1609" i="1"/>
  <c r="I1609" i="1"/>
  <c r="H1608" i="1"/>
  <c r="I1608" i="1"/>
  <c r="H1607" i="1"/>
  <c r="I1607" i="1"/>
  <c r="H1606" i="1"/>
  <c r="I1606" i="1"/>
  <c r="H1605" i="1"/>
  <c r="I1605" i="1"/>
  <c r="H1604" i="1"/>
  <c r="I1604" i="1"/>
  <c r="H1603" i="1"/>
  <c r="I1603" i="1"/>
  <c r="H1602" i="1"/>
  <c r="I1602" i="1"/>
  <c r="H1601" i="1"/>
  <c r="I1601" i="1"/>
  <c r="H1600" i="1"/>
  <c r="I1600" i="1"/>
  <c r="H1599" i="1"/>
  <c r="I1599" i="1"/>
  <c r="H1598" i="1"/>
  <c r="I1598" i="1"/>
  <c r="H1597" i="1"/>
  <c r="I1597" i="1"/>
  <c r="H1596" i="1"/>
  <c r="I1596" i="1"/>
  <c r="H1595" i="1"/>
  <c r="I1595" i="1"/>
  <c r="H1594" i="1"/>
  <c r="I1594" i="1"/>
  <c r="H1593" i="1"/>
  <c r="I1593" i="1"/>
  <c r="H1592" i="1"/>
  <c r="I1592" i="1"/>
  <c r="H1591" i="1"/>
  <c r="I1591" i="1"/>
  <c r="H1590" i="1"/>
  <c r="I1590" i="1"/>
  <c r="H1587" i="1"/>
  <c r="I1587" i="1"/>
  <c r="H1588" i="1"/>
  <c r="I1588" i="1"/>
  <c r="H1589" i="1"/>
  <c r="I1589" i="1"/>
  <c r="H1586" i="1"/>
  <c r="I1586" i="1"/>
  <c r="H1585" i="1"/>
  <c r="I1585" i="1"/>
  <c r="H1584" i="1"/>
  <c r="I1584" i="1"/>
  <c r="H1583" i="1"/>
  <c r="I1583" i="1"/>
  <c r="H1582" i="1"/>
  <c r="I1582" i="1"/>
  <c r="H1581" i="1"/>
  <c r="I1581" i="1"/>
  <c r="H1580" i="1"/>
  <c r="I1580" i="1"/>
  <c r="H1579" i="1"/>
  <c r="I1579" i="1"/>
  <c r="H1578" i="1"/>
  <c r="I1578" i="1"/>
  <c r="H1577" i="1"/>
  <c r="I1577" i="1"/>
  <c r="H1576" i="1"/>
  <c r="I1576" i="1"/>
  <c r="H1575" i="1"/>
  <c r="I1575" i="1"/>
  <c r="H1574" i="1"/>
  <c r="I1574" i="1"/>
  <c r="H1573" i="1"/>
  <c r="I1573" i="1"/>
  <c r="H1572" i="1"/>
  <c r="I1572" i="1"/>
  <c r="H1571" i="1"/>
  <c r="I1571" i="1"/>
  <c r="H1570" i="1"/>
  <c r="I1570" i="1"/>
  <c r="H1569" i="1"/>
  <c r="I1569" i="1"/>
  <c r="H1568" i="1"/>
  <c r="I1568" i="1"/>
  <c r="H1567" i="1"/>
  <c r="I1567" i="1"/>
  <c r="H1566" i="1"/>
  <c r="I1566" i="1"/>
  <c r="H1565" i="1"/>
  <c r="I1565" i="1"/>
  <c r="H1553" i="1"/>
  <c r="I1553" i="1"/>
  <c r="H1554" i="1"/>
  <c r="I1554" i="1"/>
  <c r="H1555" i="1"/>
  <c r="I1555" i="1"/>
  <c r="H1556" i="1"/>
  <c r="I1556" i="1"/>
  <c r="H1557" i="1"/>
  <c r="I1557" i="1"/>
  <c r="H1558" i="1"/>
  <c r="I1558" i="1"/>
  <c r="H1559" i="1"/>
  <c r="I1559" i="1"/>
  <c r="H1560" i="1"/>
  <c r="I1560" i="1"/>
  <c r="H1561" i="1"/>
  <c r="I1561" i="1"/>
  <c r="H1562" i="1"/>
  <c r="I1562" i="1"/>
  <c r="H1563" i="1"/>
  <c r="I1563" i="1"/>
  <c r="H1564" i="1"/>
  <c r="I1564" i="1"/>
  <c r="H1552" i="1"/>
  <c r="I1552" i="1"/>
  <c r="H1551" i="1"/>
  <c r="I1551" i="1"/>
  <c r="H1550" i="1"/>
  <c r="I1550" i="1"/>
  <c r="H1549" i="1"/>
  <c r="I1549" i="1"/>
  <c r="H1548" i="1"/>
  <c r="I1548" i="1"/>
  <c r="H1547" i="1"/>
  <c r="I1547" i="1"/>
  <c r="H1546" i="1"/>
  <c r="I1546" i="1"/>
  <c r="H1545" i="1"/>
  <c r="I1545" i="1"/>
  <c r="H1544" i="1"/>
  <c r="I1544" i="1"/>
  <c r="H1543" i="1"/>
  <c r="I1543" i="1"/>
  <c r="H1542" i="1"/>
  <c r="I1542" i="1"/>
  <c r="H1541" i="1"/>
  <c r="I1541" i="1"/>
  <c r="H1540" i="1"/>
  <c r="I1540" i="1"/>
  <c r="H1539" i="1"/>
  <c r="I1539" i="1"/>
  <c r="H1538" i="1"/>
  <c r="I1538" i="1"/>
  <c r="H1537" i="1"/>
  <c r="I1537" i="1"/>
  <c r="H1536" i="1"/>
  <c r="I1536" i="1"/>
  <c r="H1535" i="1"/>
  <c r="I1535" i="1"/>
  <c r="H1534" i="1"/>
  <c r="I1534" i="1"/>
  <c r="H1533" i="1"/>
  <c r="I1533" i="1"/>
  <c r="H1532" i="1"/>
  <c r="I1532" i="1"/>
  <c r="H1531" i="1"/>
  <c r="I1531" i="1"/>
  <c r="H1530" i="1"/>
  <c r="I1530" i="1"/>
  <c r="H1529" i="1"/>
  <c r="I1529" i="1"/>
  <c r="H1528" i="1"/>
  <c r="I1528" i="1"/>
  <c r="H1527" i="1"/>
  <c r="I1527" i="1"/>
  <c r="H1526" i="1"/>
  <c r="I1526" i="1"/>
  <c r="H1525" i="1"/>
  <c r="I1525" i="1"/>
  <c r="H1524" i="1"/>
  <c r="I1524" i="1"/>
  <c r="H1523" i="1"/>
  <c r="I1523" i="1"/>
  <c r="H1522" i="1"/>
  <c r="I1522" i="1"/>
  <c r="H1521" i="1"/>
  <c r="I1521" i="1"/>
  <c r="H1520" i="1"/>
  <c r="I1520" i="1"/>
  <c r="H1519" i="1"/>
  <c r="I1519" i="1"/>
  <c r="H1518" i="1"/>
  <c r="I1518" i="1"/>
  <c r="H1517" i="1"/>
  <c r="I1517" i="1"/>
  <c r="H1516" i="1"/>
  <c r="I1516" i="1"/>
  <c r="H1515" i="1"/>
  <c r="I1515" i="1"/>
  <c r="H1514" i="1"/>
  <c r="I1514" i="1"/>
  <c r="H1513" i="1"/>
  <c r="I1513" i="1"/>
  <c r="H1512" i="1"/>
  <c r="I1512" i="1"/>
  <c r="H1511" i="1"/>
  <c r="I1511" i="1"/>
  <c r="H1510" i="1"/>
  <c r="I1510" i="1"/>
  <c r="H1509" i="1"/>
  <c r="I1509" i="1"/>
  <c r="H1508" i="1"/>
  <c r="I1508" i="1"/>
  <c r="H1507" i="1"/>
  <c r="I1507" i="1"/>
  <c r="H1506" i="1"/>
  <c r="I1506" i="1"/>
  <c r="H1505" i="1"/>
  <c r="I1505" i="1"/>
  <c r="H1504" i="1"/>
  <c r="I1504" i="1"/>
  <c r="H1503" i="1"/>
  <c r="I1503" i="1"/>
  <c r="H1502" i="1"/>
  <c r="I1502" i="1"/>
  <c r="H1501" i="1"/>
  <c r="I1501" i="1"/>
  <c r="H1500" i="1"/>
  <c r="I1500" i="1"/>
  <c r="H1499" i="1"/>
  <c r="I1499" i="1"/>
  <c r="H1498" i="1"/>
  <c r="I1498" i="1"/>
  <c r="H1497" i="1"/>
  <c r="I1497" i="1"/>
  <c r="H1496" i="1"/>
  <c r="I1496" i="1"/>
  <c r="H1495" i="1"/>
  <c r="I1495" i="1"/>
  <c r="H1494" i="1"/>
  <c r="I1494" i="1"/>
  <c r="H1493" i="1"/>
  <c r="I1493" i="1"/>
  <c r="H1492" i="1"/>
  <c r="I1492" i="1"/>
  <c r="H1491" i="1"/>
  <c r="I1491" i="1"/>
  <c r="H1490" i="1"/>
  <c r="I1490" i="1"/>
  <c r="H1489" i="1"/>
  <c r="I1489" i="1"/>
  <c r="H1488" i="1"/>
  <c r="I1488" i="1"/>
  <c r="H1487" i="1"/>
  <c r="I1487" i="1"/>
  <c r="H1486" i="1"/>
  <c r="I1486" i="1"/>
  <c r="H1485" i="1"/>
  <c r="I1485" i="1"/>
  <c r="H1484" i="1"/>
  <c r="I1484" i="1"/>
  <c r="H1483" i="1"/>
  <c r="I1483" i="1"/>
  <c r="H1482" i="1"/>
  <c r="I1482" i="1"/>
  <c r="H1481" i="1"/>
  <c r="I1481" i="1"/>
  <c r="H1480" i="1"/>
  <c r="I1480" i="1"/>
  <c r="H1479" i="1"/>
  <c r="I1479" i="1"/>
  <c r="H1478" i="1"/>
  <c r="I1478" i="1"/>
  <c r="H1477" i="1"/>
  <c r="I1477" i="1"/>
  <c r="H1476" i="1"/>
  <c r="I1476" i="1"/>
  <c r="H1475" i="1"/>
  <c r="I1475" i="1"/>
  <c r="H1474" i="1"/>
  <c r="I1474" i="1"/>
  <c r="H1473" i="1"/>
  <c r="I1473" i="1"/>
  <c r="H1472" i="1"/>
  <c r="I1472" i="1"/>
  <c r="H1471" i="1"/>
  <c r="I1471" i="1"/>
  <c r="H1470" i="1"/>
  <c r="I1470" i="1"/>
  <c r="H1469" i="1"/>
  <c r="I1469" i="1"/>
  <c r="H1468" i="1"/>
  <c r="I1468" i="1"/>
  <c r="H1467" i="1"/>
  <c r="I1467" i="1"/>
  <c r="H1466" i="1"/>
  <c r="I1466" i="1"/>
  <c r="H1465" i="1"/>
  <c r="I1465" i="1"/>
  <c r="H1464" i="1"/>
  <c r="I1464" i="1"/>
  <c r="H1463" i="1"/>
  <c r="I1463" i="1"/>
  <c r="H1462" i="1"/>
  <c r="I1462" i="1"/>
  <c r="H1461" i="1"/>
  <c r="I1461" i="1"/>
  <c r="H1460" i="1"/>
  <c r="I1460" i="1"/>
  <c r="H1459" i="1"/>
  <c r="I1459" i="1"/>
  <c r="H1458" i="1"/>
  <c r="I1458" i="1"/>
  <c r="H1457" i="1"/>
  <c r="I1457" i="1"/>
  <c r="H1456" i="1"/>
  <c r="I1456" i="1"/>
  <c r="H1455" i="1"/>
  <c r="I1455" i="1"/>
  <c r="H1454" i="1"/>
  <c r="I1454" i="1"/>
  <c r="H1453" i="1"/>
  <c r="I1453" i="1"/>
  <c r="H1452" i="1"/>
  <c r="I1452" i="1"/>
  <c r="H1451" i="1"/>
  <c r="I1451" i="1"/>
  <c r="H1450" i="1"/>
  <c r="I1450" i="1"/>
  <c r="H1449" i="1"/>
  <c r="I1449" i="1"/>
  <c r="H1448" i="1"/>
  <c r="I1448" i="1"/>
  <c r="H1447" i="1"/>
  <c r="I1447" i="1"/>
  <c r="H1446" i="1"/>
  <c r="I1446" i="1"/>
  <c r="H1445" i="1"/>
  <c r="I1445" i="1"/>
  <c r="H1444" i="1"/>
  <c r="I1444" i="1"/>
  <c r="H1443" i="1"/>
  <c r="I1443" i="1"/>
  <c r="H1442" i="1"/>
  <c r="I1442" i="1"/>
  <c r="H1441" i="1"/>
  <c r="I1441" i="1"/>
  <c r="H1440" i="1"/>
  <c r="I1440" i="1"/>
  <c r="H1439" i="1"/>
  <c r="I1439" i="1"/>
  <c r="H1438" i="1"/>
  <c r="I1438" i="1"/>
  <c r="H1437" i="1"/>
  <c r="I1437" i="1"/>
  <c r="H1436" i="1"/>
  <c r="I1436" i="1"/>
  <c r="H1435" i="1"/>
  <c r="I1435" i="1"/>
  <c r="H1434" i="1"/>
  <c r="I1434" i="1"/>
  <c r="H1433" i="1"/>
  <c r="I1433" i="1"/>
  <c r="H1432" i="1"/>
  <c r="I1432" i="1"/>
  <c r="H1431" i="1"/>
  <c r="I1431" i="1"/>
  <c r="H1430" i="1"/>
  <c r="I1430" i="1"/>
  <c r="H1429" i="1"/>
  <c r="I1429" i="1"/>
  <c r="H1428" i="1"/>
  <c r="I1428" i="1"/>
  <c r="H1427" i="1"/>
  <c r="I1427" i="1"/>
  <c r="H1426" i="1"/>
  <c r="I1426" i="1"/>
  <c r="H1425" i="1"/>
  <c r="I1425" i="1"/>
  <c r="H1424" i="1"/>
  <c r="I1424" i="1"/>
  <c r="H1423" i="1"/>
  <c r="I1423" i="1"/>
  <c r="H1422" i="1"/>
  <c r="I1422" i="1"/>
  <c r="H1421" i="1"/>
  <c r="I1421" i="1"/>
  <c r="H1420" i="1"/>
  <c r="I1420" i="1"/>
  <c r="H1419" i="1"/>
  <c r="I1419" i="1"/>
  <c r="H1418" i="1"/>
  <c r="I1418" i="1"/>
  <c r="H1417" i="1"/>
  <c r="I1417" i="1"/>
  <c r="H1416" i="1"/>
  <c r="I1416" i="1"/>
  <c r="H1415" i="1"/>
  <c r="I1415" i="1"/>
  <c r="H1414" i="1"/>
  <c r="I1414" i="1"/>
  <c r="H1413" i="1"/>
  <c r="I1413" i="1"/>
  <c r="H1412" i="1"/>
  <c r="I1412" i="1"/>
  <c r="H1411" i="1"/>
  <c r="I1411" i="1"/>
  <c r="H1410" i="1"/>
  <c r="I1410" i="1"/>
  <c r="H1409" i="1"/>
  <c r="I1409" i="1"/>
  <c r="H1408" i="1"/>
  <c r="I1408" i="1"/>
  <c r="H1407" i="1"/>
  <c r="I1407" i="1"/>
  <c r="H1406" i="1"/>
  <c r="I1406" i="1"/>
  <c r="H1405" i="1"/>
  <c r="I1405" i="1"/>
  <c r="H1404" i="1"/>
  <c r="I1404" i="1"/>
  <c r="H1403" i="1"/>
  <c r="I1403" i="1"/>
  <c r="H1402" i="1"/>
  <c r="I1402" i="1"/>
  <c r="H1401" i="1"/>
  <c r="I1401" i="1"/>
  <c r="H1400" i="1"/>
  <c r="I1400" i="1"/>
  <c r="H1399" i="1"/>
  <c r="I1399" i="1"/>
  <c r="H1398" i="1"/>
  <c r="I1398" i="1"/>
  <c r="H1397" i="1"/>
  <c r="I1397" i="1"/>
  <c r="H1396" i="1"/>
  <c r="I1396" i="1"/>
  <c r="H1395" i="1"/>
  <c r="I1395" i="1"/>
  <c r="H1394" i="1"/>
  <c r="I1394" i="1"/>
  <c r="H1393" i="1"/>
  <c r="I1393" i="1"/>
  <c r="H1392" i="1"/>
  <c r="I1392" i="1"/>
  <c r="H1391" i="1"/>
  <c r="I1391" i="1"/>
  <c r="H1390" i="1"/>
  <c r="I1390" i="1"/>
  <c r="H1389" i="1"/>
  <c r="I1389" i="1"/>
  <c r="H1388" i="1"/>
  <c r="I1388" i="1"/>
  <c r="H1387" i="1"/>
  <c r="I1387" i="1"/>
  <c r="H1386" i="1"/>
  <c r="I1386" i="1"/>
  <c r="H1385" i="1"/>
  <c r="I1385" i="1"/>
  <c r="H1384" i="1"/>
  <c r="I1384" i="1"/>
  <c r="H1383" i="1"/>
  <c r="I1383" i="1"/>
  <c r="H1382" i="1"/>
  <c r="I1382" i="1"/>
  <c r="H1381" i="1"/>
  <c r="I1381" i="1"/>
  <c r="H1380" i="1"/>
  <c r="I1380" i="1"/>
  <c r="H1379" i="1"/>
  <c r="I1379" i="1"/>
  <c r="H1378" i="1"/>
  <c r="I1378" i="1"/>
  <c r="H1377" i="1"/>
  <c r="I1377" i="1"/>
  <c r="H1376" i="1"/>
  <c r="I1376" i="1"/>
  <c r="H1375" i="1"/>
  <c r="I1375" i="1"/>
  <c r="H1374" i="1"/>
  <c r="I1374" i="1"/>
  <c r="H1373" i="1"/>
  <c r="I1373" i="1"/>
  <c r="H1372" i="1"/>
  <c r="I1372" i="1"/>
  <c r="H1371" i="1"/>
  <c r="I1371" i="1"/>
  <c r="H1370" i="1"/>
  <c r="I1370" i="1"/>
  <c r="H1369" i="1"/>
  <c r="I1369" i="1"/>
  <c r="H1368" i="1"/>
  <c r="I1368" i="1"/>
  <c r="H1367" i="1"/>
  <c r="I1367" i="1"/>
  <c r="H1366" i="1"/>
  <c r="I1366" i="1"/>
  <c r="H1365" i="1"/>
  <c r="I1365" i="1"/>
  <c r="H1364" i="1"/>
  <c r="I1364" i="1"/>
  <c r="H1363" i="1"/>
  <c r="I1363" i="1"/>
  <c r="H1362" i="1"/>
  <c r="I1362" i="1"/>
  <c r="H1361" i="1"/>
  <c r="I1361" i="1"/>
  <c r="H1360" i="1"/>
  <c r="I1360" i="1"/>
  <c r="H1359" i="1"/>
  <c r="I1359" i="1"/>
  <c r="H1358" i="1"/>
  <c r="I1358" i="1"/>
  <c r="H1357" i="1"/>
  <c r="I1357" i="1"/>
  <c r="H1356" i="1"/>
  <c r="I1356" i="1"/>
  <c r="H1355" i="1"/>
  <c r="I1355" i="1"/>
  <c r="H1354" i="1"/>
  <c r="I1354" i="1"/>
  <c r="H1353" i="1"/>
  <c r="I1353" i="1"/>
  <c r="H1352" i="1"/>
  <c r="I1352" i="1"/>
  <c r="H1351" i="1"/>
  <c r="I1351" i="1"/>
  <c r="H1350" i="1"/>
  <c r="I1350" i="1"/>
  <c r="H1349" i="1"/>
  <c r="I1349" i="1"/>
  <c r="H1348" i="1"/>
  <c r="I1348" i="1"/>
  <c r="H1347" i="1"/>
  <c r="I1347" i="1"/>
  <c r="H1346" i="1"/>
  <c r="I1346" i="1"/>
  <c r="H1345" i="1"/>
  <c r="I1345" i="1"/>
  <c r="H1344" i="1"/>
  <c r="I1344" i="1"/>
  <c r="H1343" i="1"/>
  <c r="I1343" i="1"/>
  <c r="H1342" i="1"/>
  <c r="I1342" i="1"/>
  <c r="H1341" i="1"/>
  <c r="I1341" i="1"/>
  <c r="H1340" i="1"/>
  <c r="I1340" i="1"/>
  <c r="H1339" i="1"/>
  <c r="I1339" i="1"/>
  <c r="H1338" i="1"/>
  <c r="I1338" i="1"/>
  <c r="H1337" i="1"/>
  <c r="I1337" i="1"/>
  <c r="H1336" i="1"/>
  <c r="I1336" i="1"/>
  <c r="H1335" i="1"/>
  <c r="I1335" i="1"/>
  <c r="H1334" i="1"/>
  <c r="I1334" i="1"/>
  <c r="H1333" i="1"/>
  <c r="I1333" i="1"/>
  <c r="H1332" i="1"/>
  <c r="I1332" i="1"/>
  <c r="H1331" i="1"/>
  <c r="I1331" i="1"/>
  <c r="H1330" i="1"/>
  <c r="I1330" i="1"/>
  <c r="H1329" i="1"/>
  <c r="I1329" i="1"/>
  <c r="H1328" i="1"/>
  <c r="I1328" i="1"/>
  <c r="H1327" i="1"/>
  <c r="I1327" i="1"/>
  <c r="H1326" i="1"/>
  <c r="I1326" i="1"/>
  <c r="H1325" i="1"/>
  <c r="I1325" i="1"/>
  <c r="H1324" i="1"/>
  <c r="I1324" i="1"/>
  <c r="H1323" i="1"/>
  <c r="I1323" i="1"/>
  <c r="H1322" i="1"/>
  <c r="I1322" i="1"/>
  <c r="H1321" i="1"/>
  <c r="I1321" i="1"/>
  <c r="H1320" i="1"/>
  <c r="I1320" i="1"/>
  <c r="H1319" i="1"/>
  <c r="I1319" i="1"/>
  <c r="H1318" i="1"/>
  <c r="I1318" i="1"/>
  <c r="H1317" i="1"/>
  <c r="I1317" i="1"/>
  <c r="H1316" i="1"/>
  <c r="I1316" i="1"/>
  <c r="H1315" i="1"/>
  <c r="I1315" i="1"/>
  <c r="H1314" i="1"/>
  <c r="I1314" i="1"/>
  <c r="H1313" i="1"/>
  <c r="I1313" i="1"/>
  <c r="H1312" i="1"/>
  <c r="I1312" i="1"/>
  <c r="H1311" i="1"/>
  <c r="I1311" i="1"/>
  <c r="H1310" i="1"/>
  <c r="I1310" i="1"/>
  <c r="H1309" i="1"/>
  <c r="I1309" i="1"/>
  <c r="H1308" i="1"/>
  <c r="I1308" i="1"/>
  <c r="H1307" i="1"/>
  <c r="I1307" i="1"/>
  <c r="H1306" i="1"/>
  <c r="I1306" i="1"/>
  <c r="H1305" i="1"/>
  <c r="I1305" i="1"/>
  <c r="H1304" i="1"/>
  <c r="I1304" i="1"/>
  <c r="H1303" i="1"/>
  <c r="I1303" i="1"/>
  <c r="H1302" i="1"/>
  <c r="I1302" i="1"/>
  <c r="H1301" i="1"/>
  <c r="I1301" i="1"/>
  <c r="H1300" i="1"/>
  <c r="I1300" i="1"/>
  <c r="H1299" i="1"/>
  <c r="I1299" i="1"/>
  <c r="H1298" i="1"/>
  <c r="I1298" i="1"/>
  <c r="H1297" i="1"/>
  <c r="I1297" i="1"/>
  <c r="H1296" i="1"/>
  <c r="I1296" i="1"/>
  <c r="H1295" i="1"/>
  <c r="I1295" i="1"/>
  <c r="H1294" i="1"/>
  <c r="I1294" i="1"/>
  <c r="H1293" i="1"/>
  <c r="I1293" i="1"/>
  <c r="H1292" i="1"/>
  <c r="I1292" i="1"/>
  <c r="H1291" i="1"/>
  <c r="I1291" i="1"/>
  <c r="H1290" i="1"/>
  <c r="I1290" i="1"/>
  <c r="H1289" i="1"/>
  <c r="I1289" i="1"/>
  <c r="H1288" i="1"/>
  <c r="I1288" i="1"/>
  <c r="H1287" i="1"/>
  <c r="I1287" i="1"/>
  <c r="H1286" i="1"/>
  <c r="I1286" i="1"/>
  <c r="H1285" i="1"/>
  <c r="I1285" i="1"/>
  <c r="H1284" i="1"/>
  <c r="I1284" i="1"/>
  <c r="H1283" i="1"/>
  <c r="I1283" i="1"/>
  <c r="H1282" i="1"/>
  <c r="I1282" i="1"/>
  <c r="H1281" i="1"/>
  <c r="I1281" i="1"/>
  <c r="H1280" i="1"/>
  <c r="I1280" i="1"/>
  <c r="H1279" i="1"/>
  <c r="I1279" i="1"/>
  <c r="H1278" i="1"/>
  <c r="I1278" i="1"/>
  <c r="H1277" i="1"/>
  <c r="I1277" i="1"/>
  <c r="H1276" i="1"/>
  <c r="I1276" i="1"/>
  <c r="H1275" i="1"/>
  <c r="I1275" i="1"/>
  <c r="H1274" i="1"/>
  <c r="I1274" i="1"/>
  <c r="H1273" i="1"/>
  <c r="I1273" i="1"/>
  <c r="H1272" i="1"/>
  <c r="I1272" i="1"/>
  <c r="H1271" i="1"/>
  <c r="I1271" i="1"/>
  <c r="H1270" i="1"/>
  <c r="I1270" i="1"/>
  <c r="H1269" i="1"/>
  <c r="I1269" i="1"/>
  <c r="H1268" i="1"/>
  <c r="I1268" i="1"/>
  <c r="H1267" i="1"/>
  <c r="I1267" i="1"/>
  <c r="H1266" i="1"/>
  <c r="I1266" i="1"/>
  <c r="H1265" i="1"/>
  <c r="I1265" i="1"/>
  <c r="H1264" i="1"/>
  <c r="I1264" i="1"/>
  <c r="H1263" i="1"/>
  <c r="I1263" i="1"/>
  <c r="H1262" i="1"/>
  <c r="I1262" i="1"/>
  <c r="H1261" i="1"/>
  <c r="I1261" i="1"/>
  <c r="H1260" i="1"/>
  <c r="I1260" i="1"/>
  <c r="H1259" i="1"/>
  <c r="I1259" i="1"/>
  <c r="H1258" i="1"/>
  <c r="I1258" i="1"/>
  <c r="H1257" i="1"/>
  <c r="I1257" i="1"/>
  <c r="H1256" i="1"/>
  <c r="I1256" i="1"/>
  <c r="H1255" i="1"/>
  <c r="I1255" i="1"/>
  <c r="H1254" i="1"/>
  <c r="I1254" i="1"/>
  <c r="H1253" i="1"/>
  <c r="I1253" i="1"/>
  <c r="H1252" i="1"/>
  <c r="I1252" i="1"/>
  <c r="H1251" i="1"/>
  <c r="I1251" i="1"/>
  <c r="H1250" i="1"/>
  <c r="I1250" i="1"/>
  <c r="H1249" i="1"/>
  <c r="I1249" i="1"/>
  <c r="H1248" i="1"/>
  <c r="I1248" i="1"/>
  <c r="H1247" i="1"/>
  <c r="I1247" i="1"/>
  <c r="H1246" i="1"/>
  <c r="I1246" i="1"/>
  <c r="H1245" i="1"/>
  <c r="I1245" i="1"/>
  <c r="H1244" i="1"/>
  <c r="I1244" i="1"/>
  <c r="H1243" i="1"/>
  <c r="I1243" i="1"/>
  <c r="H1242" i="1"/>
  <c r="I1242" i="1"/>
  <c r="H1241" i="1"/>
  <c r="I1241" i="1"/>
  <c r="H1240" i="1"/>
  <c r="I1240" i="1"/>
  <c r="H1239" i="1"/>
  <c r="I1239" i="1"/>
  <c r="H1238" i="1"/>
  <c r="I1238" i="1"/>
  <c r="H1237" i="1"/>
  <c r="I1237" i="1"/>
  <c r="H1236" i="1"/>
  <c r="I1236" i="1"/>
  <c r="H1235" i="1"/>
  <c r="I1235" i="1"/>
  <c r="H1234" i="1"/>
  <c r="I1234" i="1"/>
  <c r="H1233" i="1"/>
  <c r="I1233" i="1"/>
  <c r="H1232" i="1"/>
  <c r="I1232" i="1"/>
  <c r="H1231" i="1"/>
  <c r="I1231" i="1"/>
  <c r="H1230" i="1"/>
  <c r="I1230" i="1"/>
  <c r="H1229" i="1"/>
  <c r="I1229" i="1"/>
  <c r="H1228" i="1"/>
  <c r="I1228" i="1"/>
  <c r="H1227" i="1"/>
  <c r="I1227" i="1"/>
  <c r="H1226" i="1"/>
  <c r="I1226" i="1"/>
  <c r="H1225" i="1"/>
  <c r="I1225" i="1"/>
  <c r="H1224" i="1"/>
  <c r="I1224" i="1"/>
  <c r="H1223" i="1"/>
  <c r="I1223" i="1"/>
  <c r="H1222" i="1"/>
  <c r="I1222" i="1"/>
  <c r="H1221" i="1"/>
  <c r="I1221" i="1"/>
  <c r="H1220" i="1"/>
  <c r="I1220" i="1"/>
  <c r="H1219" i="1"/>
  <c r="I1219" i="1"/>
  <c r="H1218" i="1"/>
  <c r="I1218" i="1"/>
  <c r="H1217" i="1"/>
  <c r="I1217" i="1"/>
  <c r="H1216" i="1"/>
  <c r="I1216" i="1"/>
  <c r="H1215" i="1"/>
  <c r="I1215" i="1"/>
  <c r="H1214" i="1"/>
  <c r="I1214" i="1"/>
  <c r="H1213" i="1"/>
  <c r="I1213" i="1"/>
  <c r="H1212" i="1"/>
  <c r="I1212" i="1"/>
  <c r="H1211" i="1"/>
  <c r="I1211" i="1"/>
  <c r="H1210" i="1"/>
  <c r="I1210" i="1"/>
  <c r="H1209" i="1"/>
  <c r="I1209" i="1"/>
  <c r="H1208" i="1"/>
  <c r="I1208" i="1"/>
  <c r="H1207" i="1"/>
  <c r="I1207" i="1"/>
  <c r="H1206" i="1"/>
  <c r="I1206" i="1"/>
  <c r="H1205" i="1"/>
  <c r="I1205" i="1"/>
  <c r="H1204" i="1"/>
  <c r="I1204" i="1"/>
  <c r="H1203" i="1"/>
  <c r="I1203" i="1"/>
  <c r="H1202" i="1"/>
  <c r="I1202" i="1"/>
  <c r="H1201" i="1"/>
  <c r="I1201" i="1"/>
  <c r="H1200" i="1"/>
  <c r="I1200" i="1"/>
  <c r="H1199" i="1"/>
  <c r="H1198" i="1"/>
  <c r="I1198" i="1"/>
  <c r="H1197" i="1"/>
  <c r="I1197" i="1"/>
  <c r="H1196" i="1"/>
  <c r="I1196" i="1"/>
  <c r="H1195" i="1"/>
  <c r="I1195" i="1"/>
  <c r="H1194" i="1"/>
  <c r="I1194" i="1"/>
  <c r="H1193" i="1"/>
  <c r="I1193" i="1"/>
  <c r="H1192" i="1"/>
  <c r="I1192" i="1"/>
  <c r="H1191" i="1"/>
  <c r="I1191" i="1"/>
  <c r="H1190" i="1"/>
  <c r="I1190" i="1"/>
  <c r="H1189" i="1"/>
  <c r="I1189" i="1"/>
  <c r="H1188" i="1"/>
  <c r="I1188" i="1"/>
  <c r="H1187" i="1"/>
  <c r="I1187" i="1"/>
  <c r="H1186" i="1"/>
  <c r="I1186" i="1"/>
  <c r="H1185" i="1"/>
  <c r="I1185" i="1"/>
  <c r="H1184" i="1"/>
  <c r="I1184" i="1"/>
  <c r="H1183" i="1"/>
  <c r="I1183" i="1"/>
  <c r="H1182" i="1"/>
  <c r="I1182" i="1"/>
  <c r="H1181" i="1"/>
  <c r="I1181" i="1"/>
  <c r="H1180" i="1"/>
  <c r="I1180" i="1"/>
  <c r="H1179" i="1"/>
  <c r="I1179" i="1"/>
  <c r="H1178" i="1"/>
  <c r="I1178" i="1"/>
  <c r="H1177" i="1"/>
  <c r="I1177" i="1"/>
  <c r="H1176" i="1"/>
  <c r="I1176" i="1"/>
  <c r="H1175" i="1"/>
  <c r="I1175" i="1"/>
  <c r="H1174" i="1"/>
  <c r="I1174" i="1"/>
  <c r="H1173" i="1"/>
  <c r="I1173" i="1"/>
  <c r="H1172" i="1"/>
  <c r="I1172" i="1"/>
  <c r="H1171" i="1"/>
  <c r="I1171" i="1"/>
  <c r="H1170" i="1"/>
  <c r="I1170" i="1"/>
  <c r="H1169" i="1"/>
  <c r="I1169" i="1"/>
  <c r="H1168" i="1"/>
  <c r="I1168" i="1"/>
  <c r="H1167" i="1"/>
  <c r="I1167" i="1"/>
  <c r="H1166" i="1"/>
  <c r="I1166" i="1"/>
  <c r="H1165" i="1"/>
  <c r="I1165" i="1"/>
  <c r="H1164" i="1"/>
  <c r="I1164" i="1"/>
  <c r="H1163" i="1"/>
  <c r="I1163" i="1"/>
  <c r="H1162" i="1"/>
  <c r="I1162" i="1"/>
  <c r="H1161" i="1"/>
  <c r="I1161" i="1"/>
  <c r="H1160" i="1"/>
  <c r="I1160" i="1"/>
  <c r="H1159" i="1"/>
  <c r="I1159" i="1"/>
  <c r="H1158" i="1"/>
  <c r="I1158" i="1"/>
  <c r="H1157" i="1"/>
  <c r="I1157" i="1"/>
  <c r="H1156" i="1"/>
  <c r="I1156" i="1"/>
  <c r="H1155" i="1"/>
  <c r="I1155" i="1"/>
  <c r="H1154" i="1"/>
  <c r="I1154" i="1"/>
  <c r="H1153" i="1"/>
  <c r="I1153" i="1"/>
  <c r="H1152" i="1"/>
  <c r="I1152" i="1"/>
  <c r="H1151" i="1"/>
  <c r="I1151" i="1"/>
  <c r="H1150" i="1"/>
  <c r="I1150" i="1"/>
  <c r="H1149" i="1"/>
  <c r="I1149" i="1"/>
  <c r="H1148" i="1"/>
  <c r="I1148" i="1"/>
  <c r="H1147" i="1"/>
  <c r="I1147" i="1"/>
  <c r="H1146" i="1"/>
  <c r="I1146" i="1"/>
  <c r="H1145" i="1"/>
  <c r="I1145" i="1"/>
  <c r="H1144" i="1"/>
  <c r="I1144" i="1"/>
  <c r="H1143" i="1"/>
  <c r="I1143" i="1"/>
  <c r="H1142" i="1"/>
  <c r="I1142" i="1"/>
  <c r="H1141" i="1"/>
  <c r="I1141" i="1"/>
  <c r="H1140" i="1"/>
  <c r="I1140" i="1"/>
  <c r="H1139" i="1"/>
  <c r="I1139" i="1"/>
  <c r="H1138" i="1"/>
  <c r="I1138" i="1"/>
  <c r="H1137" i="1"/>
  <c r="I1137" i="1"/>
  <c r="H1136" i="1"/>
  <c r="I1136" i="1"/>
  <c r="H1135" i="1"/>
  <c r="I1135" i="1"/>
  <c r="H1134" i="1"/>
  <c r="I1134" i="1"/>
  <c r="H1133" i="1"/>
  <c r="I1133" i="1"/>
  <c r="H1132" i="1"/>
  <c r="I1132" i="1"/>
  <c r="H1131" i="1"/>
  <c r="I1131" i="1"/>
  <c r="H1130" i="1"/>
  <c r="I1130" i="1"/>
  <c r="H1129" i="1"/>
  <c r="I1129" i="1"/>
  <c r="H1128" i="1"/>
  <c r="I1128" i="1"/>
  <c r="H1127" i="1"/>
  <c r="I1127" i="1"/>
  <c r="H1126" i="1"/>
  <c r="I1126" i="1"/>
  <c r="H1125" i="1"/>
  <c r="I1125" i="1"/>
  <c r="H1124" i="1"/>
  <c r="I1124" i="1"/>
  <c r="H1123" i="1"/>
  <c r="I1123" i="1"/>
  <c r="H1122" i="1"/>
  <c r="I1122" i="1"/>
  <c r="H1121" i="1"/>
  <c r="I1121" i="1"/>
  <c r="H1120" i="1"/>
  <c r="I1120" i="1"/>
  <c r="H1119" i="1"/>
  <c r="I1119" i="1"/>
  <c r="H1118" i="1"/>
  <c r="I1118" i="1"/>
  <c r="H1117" i="1"/>
  <c r="I1117" i="1"/>
  <c r="H1116" i="1"/>
  <c r="I1116" i="1"/>
  <c r="H1115" i="1"/>
  <c r="I1115" i="1"/>
  <c r="H1114" i="1"/>
  <c r="I1114" i="1"/>
  <c r="H1113" i="1"/>
  <c r="I1113" i="1"/>
  <c r="H1112" i="1"/>
  <c r="I1112" i="1"/>
  <c r="H1111" i="1"/>
  <c r="I1111" i="1"/>
  <c r="H1110" i="1"/>
  <c r="I1110" i="1"/>
  <c r="H1109" i="1"/>
  <c r="I1109" i="1"/>
  <c r="H1108" i="1"/>
  <c r="I1108" i="1"/>
  <c r="H1107" i="1"/>
  <c r="I1107" i="1"/>
  <c r="H1106" i="1"/>
  <c r="I1106" i="1"/>
  <c r="H1105" i="1"/>
  <c r="I1105" i="1"/>
  <c r="H1104" i="1"/>
  <c r="I1104" i="1"/>
  <c r="H1103" i="1"/>
  <c r="I1103" i="1"/>
  <c r="H1102" i="1"/>
  <c r="I1102" i="1"/>
  <c r="H1101" i="1"/>
  <c r="I1101" i="1"/>
  <c r="H1100" i="1"/>
  <c r="I1100" i="1"/>
  <c r="H1099" i="1"/>
  <c r="I1099" i="1"/>
  <c r="H1098" i="1"/>
  <c r="I1098" i="1"/>
  <c r="H1097" i="1"/>
  <c r="I1097" i="1"/>
  <c r="H1096" i="1"/>
  <c r="I1096" i="1"/>
  <c r="H1095" i="1"/>
  <c r="I1095" i="1"/>
  <c r="H1094" i="1"/>
  <c r="I1094" i="1"/>
  <c r="H1093" i="1"/>
  <c r="I1093" i="1"/>
  <c r="H1092" i="1"/>
  <c r="I1092" i="1"/>
  <c r="H1091" i="1"/>
  <c r="I1091" i="1"/>
  <c r="H1090" i="1"/>
  <c r="I1090" i="1"/>
  <c r="H1089" i="1"/>
  <c r="I1089" i="1"/>
  <c r="H1088" i="1"/>
  <c r="I1088" i="1"/>
  <c r="H1087" i="1"/>
  <c r="I1087" i="1"/>
  <c r="H1086" i="1"/>
  <c r="I1086" i="1"/>
  <c r="H1085" i="1"/>
  <c r="I1085" i="1"/>
  <c r="H1084" i="1"/>
  <c r="I1084" i="1"/>
  <c r="H1083" i="1"/>
  <c r="I1083" i="1"/>
  <c r="H1082" i="1"/>
  <c r="I1082" i="1"/>
  <c r="H1081" i="1"/>
  <c r="I1081" i="1"/>
  <c r="H1080" i="1"/>
  <c r="I1080" i="1"/>
  <c r="H1079" i="1"/>
  <c r="I1079" i="1"/>
  <c r="H1078" i="1"/>
  <c r="I1078" i="1"/>
  <c r="H1077" i="1"/>
  <c r="I1077" i="1"/>
  <c r="H1076" i="1"/>
  <c r="I1076" i="1"/>
  <c r="H1075" i="1"/>
  <c r="I1075" i="1"/>
  <c r="H1074" i="1"/>
  <c r="I1074" i="1"/>
  <c r="H1073" i="1"/>
  <c r="I1073" i="1"/>
  <c r="H1072" i="1"/>
  <c r="I1072" i="1"/>
  <c r="H1071" i="1"/>
  <c r="I1071" i="1"/>
  <c r="H1070" i="1"/>
  <c r="I1070" i="1"/>
  <c r="H1069" i="1"/>
  <c r="I1069" i="1"/>
  <c r="H1068" i="1"/>
  <c r="I1068" i="1"/>
  <c r="H1067" i="1"/>
  <c r="I1067" i="1"/>
  <c r="H1066" i="1"/>
  <c r="I1066" i="1"/>
  <c r="H1065" i="1"/>
  <c r="I1065" i="1"/>
  <c r="H1064" i="1"/>
  <c r="I1064" i="1"/>
  <c r="H1063" i="1"/>
  <c r="I1063" i="1"/>
  <c r="H1062" i="1"/>
  <c r="I1062" i="1"/>
  <c r="H1061" i="1"/>
  <c r="I1061" i="1"/>
  <c r="H1060" i="1"/>
  <c r="I1060" i="1"/>
  <c r="H1059" i="1"/>
  <c r="I1059" i="1"/>
  <c r="H1058" i="1"/>
  <c r="I1058" i="1"/>
  <c r="H1057" i="1"/>
  <c r="I1057" i="1"/>
  <c r="H1056" i="1"/>
  <c r="I1056" i="1"/>
  <c r="H1055" i="1"/>
  <c r="I1055" i="1"/>
  <c r="H1054" i="1"/>
  <c r="I1054" i="1"/>
  <c r="H1053" i="1"/>
  <c r="I1053" i="1"/>
  <c r="H1052" i="1"/>
  <c r="I1052" i="1"/>
  <c r="H1051" i="1"/>
  <c r="I1051" i="1"/>
  <c r="H1050" i="1"/>
  <c r="I1050" i="1"/>
  <c r="H1049" i="1"/>
  <c r="I1049" i="1"/>
  <c r="H1048" i="1"/>
  <c r="I1048" i="1"/>
  <c r="H1047" i="1"/>
  <c r="I1047" i="1"/>
  <c r="H1046" i="1"/>
  <c r="I1046" i="1"/>
  <c r="H1045" i="1"/>
  <c r="I1045" i="1"/>
  <c r="H1044" i="1"/>
  <c r="I1044" i="1"/>
  <c r="H1043" i="1"/>
  <c r="I1043" i="1"/>
  <c r="H1042" i="1"/>
  <c r="I1042" i="1"/>
  <c r="H1041" i="1"/>
  <c r="I1041" i="1"/>
  <c r="H1040" i="1"/>
  <c r="I1040" i="1"/>
  <c r="H1039" i="1"/>
  <c r="I1039" i="1"/>
  <c r="H1038" i="1"/>
  <c r="I1038" i="1"/>
  <c r="H1037" i="1"/>
  <c r="I1037" i="1"/>
  <c r="H1036" i="1"/>
  <c r="I1036" i="1"/>
  <c r="H1035" i="1"/>
  <c r="I1035" i="1"/>
  <c r="H1034" i="1"/>
  <c r="I1034" i="1"/>
  <c r="H1033" i="1"/>
  <c r="I1033" i="1"/>
  <c r="H1032" i="1"/>
  <c r="I1032" i="1"/>
  <c r="H1031" i="1"/>
  <c r="I1031" i="1"/>
  <c r="H1030" i="1"/>
  <c r="I1030" i="1"/>
  <c r="H1029" i="1"/>
  <c r="I1029" i="1"/>
  <c r="H1028" i="1"/>
  <c r="I1028" i="1"/>
  <c r="H1027" i="1"/>
  <c r="I1027" i="1"/>
  <c r="H1026" i="1"/>
  <c r="I1026" i="1"/>
  <c r="H1025" i="1"/>
  <c r="I1025" i="1"/>
  <c r="H1024" i="1"/>
  <c r="I1024" i="1"/>
  <c r="H1023" i="1"/>
  <c r="I1023" i="1"/>
  <c r="H1022" i="1"/>
  <c r="I1022" i="1"/>
  <c r="H1021" i="1"/>
  <c r="I1021" i="1"/>
  <c r="H1020" i="1"/>
  <c r="I1020" i="1"/>
  <c r="H1019" i="1"/>
  <c r="I1019" i="1"/>
  <c r="H1018" i="1"/>
  <c r="I1018" i="1"/>
  <c r="H1017" i="1"/>
  <c r="I1017" i="1"/>
  <c r="H1016" i="1"/>
  <c r="I1016" i="1"/>
  <c r="H1015" i="1"/>
  <c r="I1015" i="1"/>
  <c r="H1014" i="1"/>
  <c r="I1014" i="1"/>
  <c r="H1013" i="1"/>
  <c r="I1013" i="1"/>
  <c r="H1012" i="1"/>
  <c r="I1012" i="1"/>
  <c r="H1011" i="1"/>
  <c r="I1011" i="1"/>
  <c r="H1010" i="1"/>
  <c r="I1010" i="1"/>
  <c r="H1009" i="1"/>
  <c r="I1009" i="1"/>
  <c r="H1008" i="1"/>
  <c r="I1008" i="1"/>
  <c r="H1007" i="1"/>
  <c r="I1007" i="1"/>
  <c r="H1006" i="1"/>
  <c r="I1006" i="1"/>
  <c r="H1005" i="1"/>
  <c r="I1005" i="1"/>
  <c r="H1004" i="1"/>
  <c r="I1004" i="1"/>
  <c r="H1003" i="1"/>
  <c r="I1003" i="1"/>
  <c r="H1002" i="1"/>
  <c r="I1002" i="1"/>
  <c r="H1001" i="1"/>
  <c r="I1001" i="1"/>
  <c r="H1000" i="1"/>
  <c r="I1000" i="1"/>
  <c r="H999" i="1"/>
  <c r="I999" i="1"/>
  <c r="H998" i="1"/>
  <c r="I998" i="1"/>
  <c r="H997" i="1"/>
  <c r="I997" i="1"/>
  <c r="H996" i="1"/>
  <c r="I996" i="1"/>
  <c r="H995" i="1"/>
  <c r="I995" i="1"/>
  <c r="H994" i="1"/>
  <c r="I994" i="1"/>
  <c r="H993" i="1"/>
  <c r="I993" i="1"/>
  <c r="H992" i="1"/>
  <c r="I992" i="1"/>
  <c r="H991" i="1"/>
  <c r="I991" i="1"/>
  <c r="H990" i="1"/>
  <c r="I990" i="1"/>
  <c r="H989" i="1"/>
  <c r="I989" i="1"/>
  <c r="H988" i="1"/>
  <c r="I988" i="1"/>
  <c r="H987" i="1"/>
  <c r="I987" i="1"/>
  <c r="H986" i="1"/>
  <c r="I986" i="1"/>
  <c r="H985" i="1"/>
  <c r="I985" i="1"/>
  <c r="H984" i="1"/>
  <c r="I984" i="1"/>
  <c r="H983" i="1"/>
  <c r="I983" i="1"/>
  <c r="H982" i="1"/>
  <c r="I982" i="1"/>
  <c r="H981" i="1"/>
  <c r="I981" i="1"/>
  <c r="H980" i="1"/>
  <c r="I980" i="1"/>
  <c r="H979" i="1"/>
  <c r="I979" i="1"/>
  <c r="H978" i="1"/>
  <c r="I978" i="1"/>
  <c r="H977" i="1"/>
  <c r="I977" i="1"/>
  <c r="H976" i="1"/>
  <c r="I976" i="1"/>
  <c r="H975" i="1"/>
  <c r="I975" i="1"/>
  <c r="H974" i="1"/>
  <c r="I974" i="1"/>
  <c r="H973" i="1"/>
  <c r="I973" i="1"/>
  <c r="H972" i="1"/>
  <c r="I972" i="1"/>
  <c r="H971" i="1"/>
  <c r="I971" i="1"/>
  <c r="H970" i="1"/>
  <c r="I970" i="1"/>
  <c r="H969" i="1"/>
  <c r="I969" i="1"/>
  <c r="H968" i="1"/>
  <c r="I968" i="1"/>
  <c r="H967" i="1"/>
  <c r="I967" i="1"/>
  <c r="H966" i="1"/>
  <c r="I966" i="1"/>
  <c r="H965" i="1"/>
  <c r="I965" i="1"/>
  <c r="H964" i="1"/>
  <c r="I964" i="1"/>
  <c r="H963" i="1"/>
  <c r="I963" i="1"/>
  <c r="H962" i="1"/>
  <c r="I962" i="1"/>
  <c r="H961" i="1"/>
  <c r="I961" i="1"/>
  <c r="H960" i="1"/>
  <c r="I960" i="1"/>
  <c r="H959" i="1"/>
  <c r="I959" i="1"/>
  <c r="H958" i="1"/>
  <c r="I958" i="1"/>
  <c r="H956" i="1"/>
  <c r="I956" i="1"/>
  <c r="H955" i="1"/>
  <c r="I955" i="1"/>
  <c r="H954" i="1"/>
  <c r="I954" i="1"/>
  <c r="H953" i="1"/>
  <c r="I953" i="1"/>
  <c r="H951" i="1"/>
  <c r="I951" i="1"/>
  <c r="H950" i="1"/>
  <c r="I950" i="1"/>
  <c r="H949" i="1"/>
  <c r="I949" i="1"/>
  <c r="H948" i="1"/>
  <c r="I948" i="1"/>
  <c r="H946" i="1"/>
  <c r="I946" i="1"/>
  <c r="H945" i="1"/>
  <c r="I945" i="1"/>
  <c r="H944" i="1"/>
  <c r="I944" i="1"/>
  <c r="H943" i="1"/>
  <c r="I943" i="1"/>
  <c r="H941" i="1"/>
  <c r="I941" i="1"/>
  <c r="H940" i="1"/>
  <c r="I940" i="1"/>
  <c r="H939" i="1"/>
  <c r="I939" i="1"/>
  <c r="H938" i="1"/>
  <c r="I938" i="1"/>
  <c r="H936" i="1"/>
  <c r="I936" i="1"/>
  <c r="H935" i="1"/>
  <c r="I935" i="1"/>
  <c r="H934" i="1"/>
  <c r="I934" i="1"/>
  <c r="H933" i="1"/>
  <c r="I933" i="1"/>
  <c r="H931" i="1"/>
  <c r="I931" i="1"/>
  <c r="H930" i="1"/>
  <c r="I930" i="1"/>
  <c r="H929" i="1"/>
  <c r="I929" i="1"/>
  <c r="H928" i="1"/>
  <c r="I928" i="1"/>
  <c r="H926" i="1"/>
  <c r="I926" i="1"/>
  <c r="H925" i="1"/>
  <c r="I925" i="1"/>
  <c r="H924" i="1"/>
  <c r="I924" i="1"/>
  <c r="H923" i="1"/>
  <c r="I923" i="1"/>
  <c r="H921" i="1"/>
  <c r="I921" i="1"/>
  <c r="H920" i="1"/>
  <c r="I920" i="1"/>
  <c r="H919" i="1"/>
  <c r="I919" i="1"/>
  <c r="H918" i="1"/>
  <c r="I918" i="1"/>
  <c r="H916" i="1"/>
  <c r="I916" i="1"/>
  <c r="H915" i="1"/>
  <c r="I915" i="1"/>
  <c r="H914" i="1"/>
  <c r="I914" i="1"/>
  <c r="H913" i="1"/>
  <c r="I913" i="1"/>
  <c r="H911" i="1"/>
  <c r="I911" i="1"/>
  <c r="H910" i="1"/>
  <c r="I910" i="1"/>
  <c r="H909" i="1"/>
  <c r="I909" i="1"/>
  <c r="H908" i="1"/>
  <c r="I908" i="1"/>
  <c r="H906" i="1"/>
  <c r="I906" i="1"/>
  <c r="H905" i="1"/>
  <c r="I905" i="1"/>
  <c r="H904" i="1"/>
  <c r="I904" i="1"/>
  <c r="H903" i="1"/>
  <c r="I903" i="1"/>
  <c r="H957" i="1"/>
  <c r="I957" i="1"/>
  <c r="H952" i="1"/>
  <c r="I952" i="1"/>
  <c r="H947" i="1"/>
  <c r="I947" i="1"/>
  <c r="H942" i="1"/>
  <c r="I942" i="1"/>
  <c r="H937" i="1"/>
  <c r="I937" i="1"/>
  <c r="H932" i="1"/>
  <c r="I932" i="1"/>
  <c r="H927" i="1"/>
  <c r="I927" i="1"/>
  <c r="H922" i="1"/>
  <c r="I922" i="1"/>
  <c r="H917" i="1"/>
  <c r="I917" i="1"/>
  <c r="H912" i="1"/>
  <c r="I912" i="1"/>
  <c r="H907" i="1"/>
  <c r="I907" i="1"/>
  <c r="H902" i="1"/>
  <c r="I902" i="1"/>
  <c r="H901" i="1"/>
  <c r="I901" i="1"/>
  <c r="H900" i="1"/>
  <c r="I900" i="1"/>
  <c r="H899" i="1"/>
  <c r="I899" i="1"/>
  <c r="H898" i="1"/>
  <c r="I898" i="1"/>
  <c r="H897" i="1"/>
  <c r="I897" i="1"/>
  <c r="H896" i="1"/>
  <c r="I896" i="1"/>
  <c r="H895" i="1"/>
  <c r="I895" i="1"/>
  <c r="H894" i="1"/>
  <c r="I894" i="1"/>
  <c r="H893" i="1"/>
  <c r="I893" i="1"/>
  <c r="H892" i="1"/>
  <c r="I892" i="1"/>
  <c r="H891" i="1"/>
  <c r="I891" i="1"/>
  <c r="H890" i="1"/>
  <c r="I890" i="1"/>
  <c r="H889" i="1"/>
  <c r="I889" i="1"/>
  <c r="H888" i="1"/>
  <c r="I888" i="1"/>
  <c r="H887" i="1"/>
  <c r="I887" i="1"/>
  <c r="H886" i="1"/>
  <c r="I886" i="1"/>
  <c r="H885" i="1"/>
  <c r="I885" i="1"/>
  <c r="H884" i="1"/>
  <c r="I884" i="1"/>
  <c r="H883" i="1"/>
  <c r="I883" i="1"/>
  <c r="H882" i="1"/>
  <c r="I882" i="1"/>
  <c r="H881" i="1"/>
  <c r="I881" i="1"/>
  <c r="H880" i="1"/>
  <c r="I880" i="1"/>
  <c r="H879" i="1"/>
  <c r="I879" i="1"/>
  <c r="H878" i="1"/>
  <c r="I878" i="1"/>
  <c r="H877" i="1"/>
  <c r="I877" i="1"/>
  <c r="H876" i="1"/>
  <c r="I876" i="1"/>
  <c r="H875" i="1"/>
  <c r="I875" i="1"/>
  <c r="H874" i="1"/>
  <c r="I874" i="1"/>
  <c r="H873" i="1"/>
  <c r="I873" i="1"/>
  <c r="H867" i="1"/>
  <c r="I867" i="1"/>
  <c r="H868" i="1"/>
  <c r="I868" i="1"/>
  <c r="H869" i="1"/>
  <c r="I869" i="1"/>
  <c r="H870" i="1"/>
  <c r="I870" i="1"/>
  <c r="H871" i="1"/>
  <c r="I871" i="1"/>
  <c r="H872" i="1"/>
  <c r="I872" i="1"/>
  <c r="I866" i="1"/>
  <c r="H866" i="1"/>
  <c r="H840" i="1"/>
  <c r="I840" i="1"/>
  <c r="H841" i="1"/>
  <c r="I841" i="1"/>
  <c r="H842" i="1"/>
  <c r="I842" i="1"/>
  <c r="H843" i="1"/>
  <c r="I843" i="1"/>
  <c r="H844" i="1"/>
  <c r="I844" i="1"/>
  <c r="H845" i="1"/>
  <c r="I845" i="1"/>
  <c r="H846" i="1"/>
  <c r="I846" i="1"/>
  <c r="H847" i="1"/>
  <c r="I847" i="1"/>
  <c r="H839" i="1"/>
  <c r="I839" i="1"/>
  <c r="H838" i="1"/>
  <c r="I838" i="1"/>
  <c r="H828" i="1"/>
  <c r="I828" i="1"/>
  <c r="H829" i="1"/>
  <c r="I829" i="1"/>
  <c r="H830" i="1"/>
  <c r="I830" i="1"/>
  <c r="H831" i="1"/>
  <c r="I831" i="1"/>
  <c r="H832" i="1"/>
  <c r="I832" i="1"/>
  <c r="H833" i="1"/>
  <c r="I833" i="1"/>
  <c r="H834" i="1"/>
  <c r="I834" i="1"/>
  <c r="H835" i="1"/>
  <c r="I835" i="1"/>
  <c r="H836" i="1"/>
  <c r="I836" i="1"/>
  <c r="H837" i="1"/>
  <c r="I837" i="1"/>
  <c r="H827" i="1"/>
  <c r="I827" i="1"/>
  <c r="H826" i="1"/>
  <c r="I826" i="1"/>
  <c r="H825" i="1"/>
  <c r="I825" i="1"/>
  <c r="H824" i="1"/>
  <c r="I824" i="1"/>
  <c r="H823" i="1"/>
  <c r="I823" i="1"/>
  <c r="H822" i="1"/>
  <c r="I822" i="1"/>
  <c r="H821" i="1"/>
  <c r="I821" i="1"/>
  <c r="H820" i="1"/>
  <c r="I820" i="1"/>
  <c r="H819" i="1"/>
  <c r="I819" i="1"/>
  <c r="H818" i="1"/>
  <c r="I818" i="1"/>
  <c r="H817" i="1"/>
  <c r="I817" i="1"/>
  <c r="H816" i="1"/>
  <c r="I816" i="1"/>
  <c r="H815" i="1"/>
  <c r="I815" i="1"/>
  <c r="H814" i="1"/>
  <c r="I814" i="1"/>
  <c r="H813" i="1"/>
  <c r="I813" i="1"/>
  <c r="H812" i="1"/>
  <c r="I812" i="1"/>
  <c r="H811" i="1"/>
  <c r="I811" i="1"/>
  <c r="H810" i="1"/>
  <c r="I810" i="1"/>
  <c r="H809" i="1"/>
  <c r="I809" i="1"/>
  <c r="H808" i="1"/>
  <c r="I808" i="1"/>
  <c r="H807" i="1"/>
  <c r="I807" i="1"/>
  <c r="H806" i="1"/>
  <c r="I806" i="1"/>
  <c r="H805" i="1"/>
  <c r="I805" i="1"/>
  <c r="H804" i="1"/>
  <c r="I804" i="1"/>
  <c r="H803" i="1"/>
  <c r="I803" i="1"/>
  <c r="H802" i="1"/>
  <c r="I802" i="1"/>
  <c r="H801" i="1"/>
  <c r="I801" i="1"/>
  <c r="H800" i="1"/>
  <c r="I800" i="1"/>
  <c r="H799" i="1"/>
  <c r="I799" i="1"/>
  <c r="H798" i="1"/>
  <c r="I798" i="1"/>
  <c r="H797" i="1"/>
  <c r="I797" i="1"/>
  <c r="M1635" i="1" l="1"/>
  <c r="M1226" i="1"/>
  <c r="M1234" i="1"/>
  <c r="M1191" i="1"/>
  <c r="M1183" i="1"/>
  <c r="N1183" i="1" s="1"/>
  <c r="M563" i="1"/>
  <c r="N563" i="1" s="1"/>
  <c r="Q563" i="1" s="1"/>
  <c r="M555" i="1"/>
  <c r="N555" i="1" s="1"/>
  <c r="M547" i="1"/>
  <c r="N547" i="1" s="1"/>
  <c r="O547" i="1" s="1"/>
  <c r="M539" i="1"/>
  <c r="N539" i="1" s="1"/>
  <c r="M531" i="1"/>
  <c r="N531" i="1" s="1"/>
  <c r="P531" i="1" s="1"/>
  <c r="M523" i="1"/>
  <c r="N523" i="1" s="1"/>
  <c r="M515" i="1"/>
  <c r="M507" i="1"/>
  <c r="N507" i="1" s="1"/>
  <c r="O507" i="1" s="1"/>
  <c r="M499" i="1"/>
  <c r="N499" i="1" s="1"/>
  <c r="M491" i="1"/>
  <c r="N491" i="1" s="1"/>
  <c r="O491" i="1" s="1"/>
  <c r="M483" i="1"/>
  <c r="N483" i="1" s="1"/>
  <c r="O483" i="1" s="1"/>
  <c r="M475" i="1"/>
  <c r="N475" i="1" s="1"/>
  <c r="M467" i="1"/>
  <c r="N467" i="1" s="1"/>
  <c r="Q467" i="1" s="1"/>
  <c r="M295" i="1"/>
  <c r="N295" i="1" s="1"/>
  <c r="O295" i="1" s="1"/>
  <c r="M287" i="1"/>
  <c r="N287" i="1" s="1"/>
  <c r="O287" i="1" s="1"/>
  <c r="M279" i="1"/>
  <c r="N279" i="1" s="1"/>
  <c r="Q279" i="1" s="1"/>
  <c r="M259" i="1"/>
  <c r="N259" i="1" s="1"/>
  <c r="O259" i="1" s="1"/>
  <c r="M251" i="1"/>
  <c r="N251" i="1" s="1"/>
  <c r="M243" i="1"/>
  <c r="N243" i="1" s="1"/>
  <c r="M235" i="1"/>
  <c r="N235" i="1" s="1"/>
  <c r="O235" i="1" s="1"/>
  <c r="M227" i="1"/>
  <c r="N227" i="1" s="1"/>
  <c r="O227" i="1" s="1"/>
  <c r="M219" i="1"/>
  <c r="N219" i="1" s="1"/>
  <c r="O219" i="1" s="1"/>
  <c r="M275" i="1"/>
  <c r="N275" i="1" s="1"/>
  <c r="M267" i="1"/>
  <c r="M767" i="1"/>
  <c r="N767" i="1" s="1"/>
  <c r="Q767" i="1" s="1"/>
  <c r="M759" i="1"/>
  <c r="N759" i="1" s="1"/>
  <c r="Q759" i="1" s="1"/>
  <c r="M796" i="1"/>
  <c r="N796" i="1" s="1"/>
  <c r="O796" i="1" s="1"/>
  <c r="M788" i="1"/>
  <c r="N788" i="1" s="1"/>
  <c r="O788" i="1" s="1"/>
  <c r="M780" i="1"/>
  <c r="N780" i="1" s="1"/>
  <c r="M772" i="1"/>
  <c r="M751" i="1"/>
  <c r="M15" i="1"/>
  <c r="N15" i="1" s="1"/>
  <c r="M364" i="1"/>
  <c r="N364" i="1" s="1"/>
  <c r="O364" i="1" s="1"/>
  <c r="M794" i="1"/>
  <c r="N794" i="1" s="1"/>
  <c r="M786" i="1"/>
  <c r="N786" i="1" s="1"/>
  <c r="O786" i="1" s="1"/>
  <c r="M778" i="1"/>
  <c r="N778" i="1" s="1"/>
  <c r="M770" i="1"/>
  <c r="N770" i="1" s="1"/>
  <c r="O770" i="1" s="1"/>
  <c r="M561" i="1"/>
  <c r="N561" i="1" s="1"/>
  <c r="M553" i="1"/>
  <c r="N553" i="1" s="1"/>
  <c r="P553" i="1" s="1"/>
  <c r="M545" i="1"/>
  <c r="N545" i="1" s="1"/>
  <c r="O545" i="1" s="1"/>
  <c r="M537" i="1"/>
  <c r="N537" i="1" s="1"/>
  <c r="Q537" i="1" s="1"/>
  <c r="M529" i="1"/>
  <c r="N529" i="1" s="1"/>
  <c r="M521" i="1"/>
  <c r="N521" i="1" s="1"/>
  <c r="O521" i="1" s="1"/>
  <c r="M513" i="1"/>
  <c r="N513" i="1" s="1"/>
  <c r="O513" i="1" s="1"/>
  <c r="M505" i="1"/>
  <c r="N505" i="1" s="1"/>
  <c r="M497" i="1"/>
  <c r="N497" i="1" s="1"/>
  <c r="M489" i="1"/>
  <c r="N489" i="1" s="1"/>
  <c r="O489" i="1" s="1"/>
  <c r="M481" i="1"/>
  <c r="N481" i="1" s="1"/>
  <c r="M473" i="1"/>
  <c r="N473" i="1" s="1"/>
  <c r="M465" i="1"/>
  <c r="N465" i="1" s="1"/>
  <c r="O465" i="1" s="1"/>
  <c r="M5" i="1"/>
  <c r="N5" i="1" s="1"/>
  <c r="O5" i="1" s="1"/>
  <c r="M453" i="1"/>
  <c r="N453" i="1" s="1"/>
  <c r="P453" i="1" s="1"/>
  <c r="M445" i="1"/>
  <c r="N445" i="1" s="1"/>
  <c r="O445" i="1" s="1"/>
  <c r="M437" i="1"/>
  <c r="N437" i="1" s="1"/>
  <c r="O437" i="1" s="1"/>
  <c r="M429" i="1"/>
  <c r="N429" i="1" s="1"/>
  <c r="O429" i="1" s="1"/>
  <c r="M421" i="1"/>
  <c r="N421" i="1" s="1"/>
  <c r="O421" i="1" s="1"/>
  <c r="M413" i="1"/>
  <c r="N413" i="1" s="1"/>
  <c r="O413" i="1" s="1"/>
  <c r="M405" i="1"/>
  <c r="N405" i="1" s="1"/>
  <c r="O405" i="1" s="1"/>
  <c r="M397" i="1"/>
  <c r="N397" i="1" s="1"/>
  <c r="O397" i="1" s="1"/>
  <c r="M389" i="1"/>
  <c r="N389" i="1" s="1"/>
  <c r="P389" i="1" s="1"/>
  <c r="M381" i="1"/>
  <c r="N381" i="1" s="1"/>
  <c r="O381" i="1" s="1"/>
  <c r="M373" i="1"/>
  <c r="N373" i="1" s="1"/>
  <c r="O373" i="1" s="1"/>
  <c r="M764" i="1"/>
  <c r="N764" i="1" s="1"/>
  <c r="M756" i="1"/>
  <c r="N756" i="1" s="1"/>
  <c r="O756" i="1" s="1"/>
  <c r="M748" i="1"/>
  <c r="N748" i="1" s="1"/>
  <c r="O748" i="1" s="1"/>
  <c r="M740" i="1"/>
  <c r="N740" i="1" s="1"/>
  <c r="O740" i="1" s="1"/>
  <c r="M732" i="1"/>
  <c r="N732" i="1" s="1"/>
  <c r="M724" i="1"/>
  <c r="N724" i="1" s="1"/>
  <c r="M716" i="1"/>
  <c r="M708" i="1"/>
  <c r="N708" i="1" s="1"/>
  <c r="M700" i="1"/>
  <c r="N700" i="1" s="1"/>
  <c r="M692" i="1"/>
  <c r="N692" i="1" s="1"/>
  <c r="M684" i="1"/>
  <c r="M676" i="1"/>
  <c r="N676" i="1" s="1"/>
  <c r="M668" i="1"/>
  <c r="N668" i="1" s="1"/>
  <c r="M660" i="1"/>
  <c r="N660" i="1" s="1"/>
  <c r="M652" i="1"/>
  <c r="N652" i="1" s="1"/>
  <c r="M644" i="1"/>
  <c r="N644" i="1" s="1"/>
  <c r="M636" i="1"/>
  <c r="N636" i="1" s="1"/>
  <c r="M628" i="1"/>
  <c r="N628" i="1" s="1"/>
  <c r="M620" i="1"/>
  <c r="N620" i="1" s="1"/>
  <c r="M612" i="1"/>
  <c r="N612" i="1" s="1"/>
  <c r="M604" i="1"/>
  <c r="N604" i="1" s="1"/>
  <c r="M596" i="1"/>
  <c r="N596" i="1" s="1"/>
  <c r="M588" i="1"/>
  <c r="N588" i="1" s="1"/>
  <c r="M580" i="1"/>
  <c r="N580" i="1" s="1"/>
  <c r="M572" i="1"/>
  <c r="M363" i="1"/>
  <c r="N363" i="1" s="1"/>
  <c r="Q363" i="1" s="1"/>
  <c r="M355" i="1"/>
  <c r="N355" i="1" s="1"/>
  <c r="O355" i="1" s="1"/>
  <c r="M347" i="1"/>
  <c r="N347" i="1" s="1"/>
  <c r="M339" i="1"/>
  <c r="N339" i="1" s="1"/>
  <c r="O339" i="1" s="1"/>
  <c r="M331" i="1"/>
  <c r="N331" i="1" s="1"/>
  <c r="O331" i="1" s="1"/>
  <c r="M323" i="1"/>
  <c r="N323" i="1" s="1"/>
  <c r="P323" i="1" s="1"/>
  <c r="M315" i="1"/>
  <c r="N315" i="1" s="1"/>
  <c r="P315" i="1" s="1"/>
  <c r="M307" i="1"/>
  <c r="N307" i="1" s="1"/>
  <c r="M299" i="1"/>
  <c r="N299" i="1" s="1"/>
  <c r="P299" i="1" s="1"/>
  <c r="M203" i="1"/>
  <c r="N203" i="1" s="1"/>
  <c r="M131" i="1"/>
  <c r="N131" i="1" s="1"/>
  <c r="O131" i="1" s="1"/>
  <c r="M123" i="1"/>
  <c r="N123" i="1" s="1"/>
  <c r="O123" i="1" s="1"/>
  <c r="M115" i="1"/>
  <c r="N115" i="1" s="1"/>
  <c r="O115" i="1" s="1"/>
  <c r="M107" i="1"/>
  <c r="N107" i="1" s="1"/>
  <c r="M99" i="1"/>
  <c r="N99" i="1" s="1"/>
  <c r="O99" i="1" s="1"/>
  <c r="M91" i="1"/>
  <c r="N91" i="1" s="1"/>
  <c r="O91" i="1" s="1"/>
  <c r="M83" i="1"/>
  <c r="N83" i="1" s="1"/>
  <c r="O83" i="1" s="1"/>
  <c r="M75" i="1"/>
  <c r="N75" i="1" s="1"/>
  <c r="O75" i="1" s="1"/>
  <c r="M67" i="1"/>
  <c r="N67" i="1" s="1"/>
  <c r="O67" i="1" s="1"/>
  <c r="M59" i="1"/>
  <c r="N59" i="1" s="1"/>
  <c r="O59" i="1" s="1"/>
  <c r="M51" i="1"/>
  <c r="N51" i="1" s="1"/>
  <c r="O51" i="1" s="1"/>
  <c r="M43" i="1"/>
  <c r="N43" i="1" s="1"/>
  <c r="O43" i="1" s="1"/>
  <c r="M35" i="1"/>
  <c r="M27" i="1"/>
  <c r="N27" i="1" s="1"/>
  <c r="O27" i="1" s="1"/>
  <c r="M19" i="1"/>
  <c r="N19" i="1" s="1"/>
  <c r="O19" i="1" s="1"/>
  <c r="M9" i="1"/>
  <c r="N9" i="1" s="1"/>
  <c r="P9" i="1" s="1"/>
  <c r="M793" i="1"/>
  <c r="N793" i="1" s="1"/>
  <c r="P793" i="1" s="1"/>
  <c r="M785" i="1"/>
  <c r="N785" i="1" s="1"/>
  <c r="P785" i="1" s="1"/>
  <c r="M777" i="1"/>
  <c r="N777" i="1" s="1"/>
  <c r="P777" i="1" s="1"/>
  <c r="M297" i="1"/>
  <c r="N297" i="1" s="1"/>
  <c r="O297" i="1" s="1"/>
  <c r="M289" i="1"/>
  <c r="N289" i="1" s="1"/>
  <c r="O289" i="1" s="1"/>
  <c r="M281" i="1"/>
  <c r="N281" i="1" s="1"/>
  <c r="O281" i="1" s="1"/>
  <c r="M261" i="1"/>
  <c r="N261" i="1" s="1"/>
  <c r="O261" i="1" s="1"/>
  <c r="M253" i="1"/>
  <c r="N253" i="1" s="1"/>
  <c r="O253" i="1" s="1"/>
  <c r="M245" i="1"/>
  <c r="N245" i="1" s="1"/>
  <c r="O245" i="1" s="1"/>
  <c r="M237" i="1"/>
  <c r="N237" i="1" s="1"/>
  <c r="P237" i="1" s="1"/>
  <c r="M229" i="1"/>
  <c r="N229" i="1" s="1"/>
  <c r="P229" i="1" s="1"/>
  <c r="M221" i="1"/>
  <c r="N221" i="1" s="1"/>
  <c r="O221" i="1" s="1"/>
  <c r="M277" i="1"/>
  <c r="N277" i="1" s="1"/>
  <c r="O277" i="1" s="1"/>
  <c r="M269" i="1"/>
  <c r="N269" i="1" s="1"/>
  <c r="O269" i="1" s="1"/>
  <c r="M209" i="1"/>
  <c r="N209" i="1" s="1"/>
  <c r="P209" i="1" s="1"/>
  <c r="M560" i="1"/>
  <c r="N560" i="1" s="1"/>
  <c r="M552" i="1"/>
  <c r="N552" i="1" s="1"/>
  <c r="M544" i="1"/>
  <c r="N544" i="1" s="1"/>
  <c r="M536" i="1"/>
  <c r="N536" i="1" s="1"/>
  <c r="P536" i="1" s="1"/>
  <c r="M528" i="1"/>
  <c r="N528" i="1" s="1"/>
  <c r="O528" i="1" s="1"/>
  <c r="M520" i="1"/>
  <c r="N520" i="1" s="1"/>
  <c r="P520" i="1" s="1"/>
  <c r="M512" i="1"/>
  <c r="N512" i="1" s="1"/>
  <c r="P512" i="1" s="1"/>
  <c r="M504" i="1"/>
  <c r="N504" i="1" s="1"/>
  <c r="M496" i="1"/>
  <c r="N496" i="1" s="1"/>
  <c r="M488" i="1"/>
  <c r="N488" i="1" s="1"/>
  <c r="M480" i="1"/>
  <c r="N480" i="1" s="1"/>
  <c r="M472" i="1"/>
  <c r="N472" i="1" s="1"/>
  <c r="M464" i="1"/>
  <c r="N464" i="1" s="1"/>
  <c r="M202" i="1"/>
  <c r="N202" i="1" s="1"/>
  <c r="M368" i="1"/>
  <c r="N368" i="1" s="1"/>
  <c r="M360" i="1"/>
  <c r="N360" i="1" s="1"/>
  <c r="O360" i="1" s="1"/>
  <c r="M352" i="1"/>
  <c r="N352" i="1" s="1"/>
  <c r="M344" i="1"/>
  <c r="N344" i="1" s="1"/>
  <c r="M336" i="1"/>
  <c r="N336" i="1" s="1"/>
  <c r="P336" i="1" s="1"/>
  <c r="M328" i="1"/>
  <c r="N328" i="1" s="1"/>
  <c r="M320" i="1"/>
  <c r="N320" i="1" s="1"/>
  <c r="P320" i="1" s="1"/>
  <c r="M312" i="1"/>
  <c r="N312" i="1" s="1"/>
  <c r="M304" i="1"/>
  <c r="N304" i="1" s="1"/>
  <c r="M567" i="1"/>
  <c r="N567" i="1" s="1"/>
  <c r="M790" i="1"/>
  <c r="N790" i="1" s="1"/>
  <c r="M782" i="1"/>
  <c r="N782" i="1" s="1"/>
  <c r="O782" i="1" s="1"/>
  <c r="M774" i="1"/>
  <c r="N774" i="1" s="1"/>
  <c r="M565" i="1"/>
  <c r="N565" i="1" s="1"/>
  <c r="O565" i="1" s="1"/>
  <c r="M557" i="1"/>
  <c r="N557" i="1" s="1"/>
  <c r="M549" i="1"/>
  <c r="N549" i="1" s="1"/>
  <c r="M541" i="1"/>
  <c r="N541" i="1" s="1"/>
  <c r="O541" i="1" s="1"/>
  <c r="M533" i="1"/>
  <c r="N533" i="1" s="1"/>
  <c r="M525" i="1"/>
  <c r="N525" i="1" s="1"/>
  <c r="Q525" i="1" s="1"/>
  <c r="M517" i="1"/>
  <c r="N517" i="1" s="1"/>
  <c r="M509" i="1"/>
  <c r="N509" i="1" s="1"/>
  <c r="O509" i="1" s="1"/>
  <c r="M501" i="1"/>
  <c r="N501" i="1" s="1"/>
  <c r="Q501" i="1" s="1"/>
  <c r="M493" i="1"/>
  <c r="N493" i="1" s="1"/>
  <c r="O493" i="1" s="1"/>
  <c r="M485" i="1"/>
  <c r="N485" i="1" s="1"/>
  <c r="M477" i="1"/>
  <c r="N477" i="1" s="1"/>
  <c r="M469" i="1"/>
  <c r="N469" i="1" s="1"/>
  <c r="M461" i="1"/>
  <c r="N461" i="1" s="1"/>
  <c r="M769" i="1"/>
  <c r="N769" i="1" s="1"/>
  <c r="M789" i="1"/>
  <c r="N789" i="1" s="1"/>
  <c r="M781" i="1"/>
  <c r="N781" i="1" s="1"/>
  <c r="M773" i="1"/>
  <c r="N773" i="1" s="1"/>
  <c r="M564" i="1"/>
  <c r="N564" i="1" s="1"/>
  <c r="O564" i="1" s="1"/>
  <c r="M556" i="1"/>
  <c r="N556" i="1" s="1"/>
  <c r="O556" i="1" s="1"/>
  <c r="M548" i="1"/>
  <c r="N548" i="1" s="1"/>
  <c r="O548" i="1" s="1"/>
  <c r="M540" i="1"/>
  <c r="N540" i="1" s="1"/>
  <c r="O540" i="1" s="1"/>
  <c r="M532" i="1"/>
  <c r="N532" i="1" s="1"/>
  <c r="Q532" i="1" s="1"/>
  <c r="M524" i="1"/>
  <c r="N524" i="1" s="1"/>
  <c r="O524" i="1" s="1"/>
  <c r="M516" i="1"/>
  <c r="N516" i="1" s="1"/>
  <c r="O516" i="1" s="1"/>
  <c r="M739" i="1"/>
  <c r="N739" i="1" s="1"/>
  <c r="M707" i="1"/>
  <c r="N707" i="1" s="1"/>
  <c r="M768" i="1"/>
  <c r="N768" i="1" s="1"/>
  <c r="M760" i="1"/>
  <c r="N760" i="1" s="1"/>
  <c r="M752" i="1"/>
  <c r="N752" i="1" s="1"/>
  <c r="O752" i="1" s="1"/>
  <c r="M744" i="1"/>
  <c r="M736" i="1"/>
  <c r="N736" i="1" s="1"/>
  <c r="P736" i="1" s="1"/>
  <c r="M728" i="1"/>
  <c r="N728" i="1" s="1"/>
  <c r="M720" i="1"/>
  <c r="N720" i="1" s="1"/>
  <c r="M712" i="1"/>
  <c r="N712" i="1" s="1"/>
  <c r="M704" i="1"/>
  <c r="N704" i="1" s="1"/>
  <c r="M696" i="1"/>
  <c r="N696" i="1" s="1"/>
  <c r="M688" i="1"/>
  <c r="N688" i="1" s="1"/>
  <c r="M680" i="1"/>
  <c r="N680" i="1" s="1"/>
  <c r="M672" i="1"/>
  <c r="N672" i="1" s="1"/>
  <c r="M664" i="1"/>
  <c r="N664" i="1" s="1"/>
  <c r="M656" i="1"/>
  <c r="N656" i="1" s="1"/>
  <c r="M648" i="1"/>
  <c r="N648" i="1" s="1"/>
  <c r="M640" i="1"/>
  <c r="N640" i="1" s="1"/>
  <c r="M632" i="1"/>
  <c r="N632" i="1" s="1"/>
  <c r="M624" i="1"/>
  <c r="N624" i="1" s="1"/>
  <c r="M616" i="1"/>
  <c r="N616" i="1" s="1"/>
  <c r="P616" i="1" s="1"/>
  <c r="M608" i="1"/>
  <c r="N608" i="1" s="1"/>
  <c r="M600" i="1"/>
  <c r="N600" i="1" s="1"/>
  <c r="M592" i="1"/>
  <c r="N592" i="1" s="1"/>
  <c r="M584" i="1"/>
  <c r="N584" i="1" s="1"/>
  <c r="M576" i="1"/>
  <c r="N576" i="1" s="1"/>
  <c r="M568" i="1"/>
  <c r="N568" i="1" s="1"/>
  <c r="O568" i="1" s="1"/>
  <c r="M296" i="1"/>
  <c r="N296" i="1" s="1"/>
  <c r="O296" i="1" s="1"/>
  <c r="M280" i="1"/>
  <c r="N280" i="1" s="1"/>
  <c r="O280" i="1" s="1"/>
  <c r="M457" i="1"/>
  <c r="N457" i="1" s="1"/>
  <c r="O457" i="1" s="1"/>
  <c r="M449" i="1"/>
  <c r="N449" i="1" s="1"/>
  <c r="O449" i="1" s="1"/>
  <c r="M441" i="1"/>
  <c r="M433" i="1"/>
  <c r="N433" i="1" s="1"/>
  <c r="M425" i="1"/>
  <c r="N425" i="1" s="1"/>
  <c r="M417" i="1"/>
  <c r="N417" i="1" s="1"/>
  <c r="O417" i="1" s="1"/>
  <c r="M409" i="1"/>
  <c r="N409" i="1" s="1"/>
  <c r="O409" i="1" s="1"/>
  <c r="M401" i="1"/>
  <c r="M393" i="1"/>
  <c r="N393" i="1" s="1"/>
  <c r="O393" i="1" s="1"/>
  <c r="M385" i="1"/>
  <c r="M377" i="1"/>
  <c r="M367" i="1"/>
  <c r="N367" i="1" s="1"/>
  <c r="O367" i="1" s="1"/>
  <c r="M359" i="1"/>
  <c r="N359" i="1" s="1"/>
  <c r="Q359" i="1" s="1"/>
  <c r="M351" i="1"/>
  <c r="N351" i="1" s="1"/>
  <c r="P351" i="1" s="1"/>
  <c r="M343" i="1"/>
  <c r="N343" i="1" s="1"/>
  <c r="M335" i="1"/>
  <c r="N335" i="1" s="1"/>
  <c r="O335" i="1" s="1"/>
  <c r="M327" i="1"/>
  <c r="N327" i="1" s="1"/>
  <c r="M319" i="1"/>
  <c r="N319" i="1" s="1"/>
  <c r="O319" i="1" s="1"/>
  <c r="M311" i="1"/>
  <c r="N311" i="1" s="1"/>
  <c r="O311" i="1" s="1"/>
  <c r="M303" i="1"/>
  <c r="N303" i="1" s="1"/>
  <c r="O303" i="1" s="1"/>
  <c r="M207" i="1"/>
  <c r="N207" i="1" s="1"/>
  <c r="O207" i="1" s="1"/>
  <c r="M135" i="1"/>
  <c r="N135" i="1" s="1"/>
  <c r="O135" i="1" s="1"/>
  <c r="M127" i="1"/>
  <c r="N127" i="1" s="1"/>
  <c r="O127" i="1" s="1"/>
  <c r="M119" i="1"/>
  <c r="M111" i="1"/>
  <c r="N111" i="1" s="1"/>
  <c r="O111" i="1" s="1"/>
  <c r="M103" i="1"/>
  <c r="M95" i="1"/>
  <c r="N95" i="1" s="1"/>
  <c r="O95" i="1" s="1"/>
  <c r="M87" i="1"/>
  <c r="N87" i="1" s="1"/>
  <c r="O87" i="1" s="1"/>
  <c r="M79" i="1"/>
  <c r="N79" i="1" s="1"/>
  <c r="O79" i="1" s="1"/>
  <c r="M71" i="1"/>
  <c r="M63" i="1"/>
  <c r="N63" i="1" s="1"/>
  <c r="O63" i="1" s="1"/>
  <c r="M55" i="1"/>
  <c r="M47" i="1"/>
  <c r="N47" i="1" s="1"/>
  <c r="O47" i="1" s="1"/>
  <c r="M39" i="1"/>
  <c r="M31" i="1"/>
  <c r="N31" i="1" s="1"/>
  <c r="O31" i="1" s="1"/>
  <c r="M23" i="1"/>
  <c r="N23" i="1" s="1"/>
  <c r="O23" i="1" s="1"/>
  <c r="M13" i="1"/>
  <c r="N13" i="1" s="1"/>
  <c r="M293" i="1"/>
  <c r="N293" i="1" s="1"/>
  <c r="O293" i="1" s="1"/>
  <c r="M285" i="1"/>
  <c r="N285" i="1" s="1"/>
  <c r="O285" i="1" s="1"/>
  <c r="M265" i="1"/>
  <c r="N265" i="1" s="1"/>
  <c r="O265" i="1" s="1"/>
  <c r="M257" i="1"/>
  <c r="N257" i="1" s="1"/>
  <c r="O257" i="1" s="1"/>
  <c r="M249" i="1"/>
  <c r="N249" i="1" s="1"/>
  <c r="M241" i="1"/>
  <c r="M233" i="1"/>
  <c r="N233" i="1" s="1"/>
  <c r="O233" i="1" s="1"/>
  <c r="M225" i="1"/>
  <c r="N225" i="1" s="1"/>
  <c r="O225" i="1" s="1"/>
  <c r="M217" i="1"/>
  <c r="N217" i="1" s="1"/>
  <c r="O217" i="1" s="1"/>
  <c r="M273" i="1"/>
  <c r="N273" i="1" s="1"/>
  <c r="O273" i="1" s="1"/>
  <c r="M213" i="1"/>
  <c r="N213" i="1" s="1"/>
  <c r="O213" i="1" s="1"/>
  <c r="M508" i="1"/>
  <c r="N508" i="1" s="1"/>
  <c r="O508" i="1" s="1"/>
  <c r="M500" i="1"/>
  <c r="N500" i="1" s="1"/>
  <c r="M492" i="1"/>
  <c r="N492" i="1" s="1"/>
  <c r="M484" i="1"/>
  <c r="N484" i="1" s="1"/>
  <c r="M476" i="1"/>
  <c r="N476" i="1" s="1"/>
  <c r="M468" i="1"/>
  <c r="N468" i="1" s="1"/>
  <c r="M408" i="1"/>
  <c r="N408" i="1" s="1"/>
  <c r="M743" i="1"/>
  <c r="N743" i="1" s="1"/>
  <c r="M735" i="1"/>
  <c r="N735" i="1" s="1"/>
  <c r="M727" i="1"/>
  <c r="N727" i="1" s="1"/>
  <c r="M719" i="1"/>
  <c r="N719" i="1" s="1"/>
  <c r="M711" i="1"/>
  <c r="N711" i="1" s="1"/>
  <c r="M703" i="1"/>
  <c r="N703" i="1" s="1"/>
  <c r="M695" i="1"/>
  <c r="N695" i="1" s="1"/>
  <c r="M687" i="1"/>
  <c r="N687" i="1" s="1"/>
  <c r="M679" i="1"/>
  <c r="N679" i="1" s="1"/>
  <c r="P679" i="1" s="1"/>
  <c r="M671" i="1"/>
  <c r="N671" i="1" s="1"/>
  <c r="Q671" i="1" s="1"/>
  <c r="M663" i="1"/>
  <c r="N663" i="1" s="1"/>
  <c r="M655" i="1"/>
  <c r="N655" i="1" s="1"/>
  <c r="M647" i="1"/>
  <c r="N647" i="1" s="1"/>
  <c r="M639" i="1"/>
  <c r="N639" i="1" s="1"/>
  <c r="Q639" i="1" s="1"/>
  <c r="M631" i="1"/>
  <c r="N631" i="1" s="1"/>
  <c r="M623" i="1"/>
  <c r="N623" i="1" s="1"/>
  <c r="M615" i="1"/>
  <c r="N615" i="1" s="1"/>
  <c r="M607" i="1"/>
  <c r="N607" i="1" s="1"/>
  <c r="M599" i="1"/>
  <c r="N599" i="1" s="1"/>
  <c r="M591" i="1"/>
  <c r="N591" i="1" s="1"/>
  <c r="M583" i="1"/>
  <c r="N583" i="1" s="1"/>
  <c r="M575" i="1"/>
  <c r="M455" i="1"/>
  <c r="N455" i="1" s="1"/>
  <c r="M447" i="1"/>
  <c r="N447" i="1" s="1"/>
  <c r="Q447" i="1" s="1"/>
  <c r="M439" i="1"/>
  <c r="M431" i="1"/>
  <c r="N431" i="1" s="1"/>
  <c r="M423" i="1"/>
  <c r="N423" i="1" s="1"/>
  <c r="O423" i="1" s="1"/>
  <c r="M415" i="1"/>
  <c r="M407" i="1"/>
  <c r="N407" i="1" s="1"/>
  <c r="P407" i="1" s="1"/>
  <c r="M399" i="1"/>
  <c r="N399" i="1" s="1"/>
  <c r="M391" i="1"/>
  <c r="M383" i="1"/>
  <c r="N383" i="1" s="1"/>
  <c r="Q383" i="1" s="1"/>
  <c r="M375" i="1"/>
  <c r="N375" i="1" s="1"/>
  <c r="O375" i="1" s="1"/>
  <c r="M766" i="1"/>
  <c r="N766" i="1" s="1"/>
  <c r="O766" i="1" s="1"/>
  <c r="M365" i="1"/>
  <c r="N365" i="1" s="1"/>
  <c r="O365" i="1" s="1"/>
  <c r="M357" i="1"/>
  <c r="N357" i="1" s="1"/>
  <c r="M349" i="1"/>
  <c r="N349" i="1" s="1"/>
  <c r="O349" i="1" s="1"/>
  <c r="M341" i="1"/>
  <c r="M333" i="1"/>
  <c r="N333" i="1" s="1"/>
  <c r="M325" i="1"/>
  <c r="N325" i="1" s="1"/>
  <c r="O325" i="1" s="1"/>
  <c r="M317" i="1"/>
  <c r="N317" i="1" s="1"/>
  <c r="M309" i="1"/>
  <c r="N309" i="1" s="1"/>
  <c r="M301" i="1"/>
  <c r="N301" i="1" s="1"/>
  <c r="O301" i="1" s="1"/>
  <c r="M205" i="1"/>
  <c r="N205" i="1" s="1"/>
  <c r="M133" i="1"/>
  <c r="N133" i="1" s="1"/>
  <c r="M125" i="1"/>
  <c r="M117" i="1"/>
  <c r="N117" i="1" s="1"/>
  <c r="O117" i="1" s="1"/>
  <c r="M109" i="1"/>
  <c r="N109" i="1" s="1"/>
  <c r="O109" i="1" s="1"/>
  <c r="M101" i="1"/>
  <c r="M93" i="1"/>
  <c r="N93" i="1" s="1"/>
  <c r="M85" i="1"/>
  <c r="N85" i="1" s="1"/>
  <c r="O85" i="1" s="1"/>
  <c r="M77" i="1"/>
  <c r="N77" i="1" s="1"/>
  <c r="O77" i="1" s="1"/>
  <c r="M69" i="1"/>
  <c r="N69" i="1" s="1"/>
  <c r="M61" i="1"/>
  <c r="N61" i="1" s="1"/>
  <c r="O61" i="1" s="1"/>
  <c r="M53" i="1"/>
  <c r="N53" i="1" s="1"/>
  <c r="O53" i="1" s="1"/>
  <c r="M45" i="1"/>
  <c r="N45" i="1" s="1"/>
  <c r="O45" i="1" s="1"/>
  <c r="M795" i="1"/>
  <c r="M787" i="1"/>
  <c r="N787" i="1" s="1"/>
  <c r="M779" i="1"/>
  <c r="N779" i="1" s="1"/>
  <c r="M771" i="1"/>
  <c r="M291" i="1"/>
  <c r="N291" i="1" s="1"/>
  <c r="O291" i="1" s="1"/>
  <c r="M283" i="1"/>
  <c r="N283" i="1" s="1"/>
  <c r="O283" i="1" s="1"/>
  <c r="M263" i="1"/>
  <c r="N263" i="1" s="1"/>
  <c r="O263" i="1" s="1"/>
  <c r="M255" i="1"/>
  <c r="N255" i="1" s="1"/>
  <c r="M247" i="1"/>
  <c r="N247" i="1" s="1"/>
  <c r="O247" i="1" s="1"/>
  <c r="M239" i="1"/>
  <c r="N239" i="1" s="1"/>
  <c r="P239" i="1" s="1"/>
  <c r="M231" i="1"/>
  <c r="M223" i="1"/>
  <c r="M215" i="1"/>
  <c r="N215" i="1" s="1"/>
  <c r="O215" i="1" s="1"/>
  <c r="M271" i="1"/>
  <c r="N271" i="1" s="1"/>
  <c r="O271" i="1" s="1"/>
  <c r="M211" i="1"/>
  <c r="N211" i="1" s="1"/>
  <c r="O211" i="1" s="1"/>
  <c r="M758" i="1"/>
  <c r="N758" i="1" s="1"/>
  <c r="P758" i="1" s="1"/>
  <c r="M750" i="1"/>
  <c r="M742" i="1"/>
  <c r="N742" i="1" s="1"/>
  <c r="O742" i="1" s="1"/>
  <c r="M734" i="1"/>
  <c r="N734" i="1" s="1"/>
  <c r="M726" i="1"/>
  <c r="N726" i="1" s="1"/>
  <c r="M718" i="1"/>
  <c r="N718" i="1" s="1"/>
  <c r="M710" i="1"/>
  <c r="N710" i="1" s="1"/>
  <c r="M702" i="1"/>
  <c r="N702" i="1" s="1"/>
  <c r="M694" i="1"/>
  <c r="N694" i="1" s="1"/>
  <c r="M686" i="1"/>
  <c r="M678" i="1"/>
  <c r="N678" i="1" s="1"/>
  <c r="M670" i="1"/>
  <c r="N670" i="1" s="1"/>
  <c r="M662" i="1"/>
  <c r="N662" i="1" s="1"/>
  <c r="M654" i="1"/>
  <c r="N654" i="1" s="1"/>
  <c r="P654" i="1" s="1"/>
  <c r="M646" i="1"/>
  <c r="N646" i="1" s="1"/>
  <c r="M638" i="1"/>
  <c r="N638" i="1" s="1"/>
  <c r="M630" i="1"/>
  <c r="N630" i="1" s="1"/>
  <c r="M622" i="1"/>
  <c r="N622" i="1" s="1"/>
  <c r="M614" i="1"/>
  <c r="N614" i="1" s="1"/>
  <c r="M606" i="1"/>
  <c r="N606" i="1" s="1"/>
  <c r="M598" i="1"/>
  <c r="N598" i="1" s="1"/>
  <c r="M590" i="1"/>
  <c r="N590" i="1" s="1"/>
  <c r="M582" i="1"/>
  <c r="N582" i="1" s="1"/>
  <c r="M574" i="1"/>
  <c r="M294" i="1"/>
  <c r="N294" i="1" s="1"/>
  <c r="O294" i="1" s="1"/>
  <c r="M286" i="1"/>
  <c r="N286" i="1" s="1"/>
  <c r="M278" i="1"/>
  <c r="N278" i="1" s="1"/>
  <c r="O278" i="1" s="1"/>
  <c r="M258" i="1"/>
  <c r="M250" i="1"/>
  <c r="N250" i="1" s="1"/>
  <c r="O250" i="1" s="1"/>
  <c r="M242" i="1"/>
  <c r="N242" i="1" s="1"/>
  <c r="O242" i="1" s="1"/>
  <c r="M234" i="1"/>
  <c r="N234" i="1" s="1"/>
  <c r="O234" i="1" s="1"/>
  <c r="M4" i="1"/>
  <c r="N4" i="1" s="1"/>
  <c r="M37" i="1"/>
  <c r="N37" i="1" s="1"/>
  <c r="O37" i="1" s="1"/>
  <c r="M29" i="1"/>
  <c r="M21" i="1"/>
  <c r="N21" i="1" s="1"/>
  <c r="O21" i="1" s="1"/>
  <c r="M452" i="1"/>
  <c r="N452" i="1" s="1"/>
  <c r="M444" i="1"/>
  <c r="N444" i="1" s="1"/>
  <c r="P444" i="1" s="1"/>
  <c r="M436" i="1"/>
  <c r="N436" i="1" s="1"/>
  <c r="O436" i="1" s="1"/>
  <c r="M420" i="1"/>
  <c r="N420" i="1" s="1"/>
  <c r="P420" i="1" s="1"/>
  <c r="M412" i="1"/>
  <c r="N412" i="1" s="1"/>
  <c r="M404" i="1"/>
  <c r="N404" i="1" s="1"/>
  <c r="M396" i="1"/>
  <c r="N396" i="1" s="1"/>
  <c r="M388" i="1"/>
  <c r="N388" i="1" s="1"/>
  <c r="M380" i="1"/>
  <c r="N380" i="1" s="1"/>
  <c r="O380" i="1" s="1"/>
  <c r="M372" i="1"/>
  <c r="N372" i="1" s="1"/>
  <c r="M562" i="1"/>
  <c r="N562" i="1" s="1"/>
  <c r="M554" i="1"/>
  <c r="N554" i="1" s="1"/>
  <c r="M546" i="1"/>
  <c r="N546" i="1" s="1"/>
  <c r="M538" i="1"/>
  <c r="N538" i="1" s="1"/>
  <c r="O538" i="1" s="1"/>
  <c r="M530" i="1"/>
  <c r="N530" i="1" s="1"/>
  <c r="P530" i="1" s="1"/>
  <c r="M522" i="1"/>
  <c r="N522" i="1" s="1"/>
  <c r="O522" i="1" s="1"/>
  <c r="M514" i="1"/>
  <c r="N514" i="1" s="1"/>
  <c r="M506" i="1"/>
  <c r="M498" i="1"/>
  <c r="N498" i="1" s="1"/>
  <c r="M490" i="1"/>
  <c r="N490" i="1" s="1"/>
  <c r="M482" i="1"/>
  <c r="N482" i="1" s="1"/>
  <c r="M474" i="1"/>
  <c r="N474" i="1" s="1"/>
  <c r="M466" i="1"/>
  <c r="N466" i="1" s="1"/>
  <c r="M42" i="1"/>
  <c r="N42" i="1" s="1"/>
  <c r="M7" i="1"/>
  <c r="N7" i="1" s="1"/>
  <c r="M128" i="1"/>
  <c r="N128" i="1" s="1"/>
  <c r="P128" i="1" s="1"/>
  <c r="M120" i="1"/>
  <c r="N120" i="1" s="1"/>
  <c r="M112" i="1"/>
  <c r="N112" i="1" s="1"/>
  <c r="P112" i="1" s="1"/>
  <c r="M104" i="1"/>
  <c r="N104" i="1" s="1"/>
  <c r="P104" i="1" s="1"/>
  <c r="M96" i="1"/>
  <c r="M88" i="1"/>
  <c r="N88" i="1" s="1"/>
  <c r="O88" i="1" s="1"/>
  <c r="M80" i="1"/>
  <c r="N80" i="1" s="1"/>
  <c r="P80" i="1" s="1"/>
  <c r="M72" i="1"/>
  <c r="N72" i="1" s="1"/>
  <c r="M64" i="1"/>
  <c r="N64" i="1" s="1"/>
  <c r="P64" i="1" s="1"/>
  <c r="M56" i="1"/>
  <c r="N56" i="1" s="1"/>
  <c r="M48" i="1"/>
  <c r="N48" i="1" s="1"/>
  <c r="M40" i="1"/>
  <c r="N40" i="1" s="1"/>
  <c r="M32" i="1"/>
  <c r="N32" i="1" s="1"/>
  <c r="O32" i="1" s="1"/>
  <c r="M24" i="1"/>
  <c r="M226" i="1"/>
  <c r="N226" i="1" s="1"/>
  <c r="M218" i="1"/>
  <c r="M274" i="1"/>
  <c r="N274" i="1" s="1"/>
  <c r="M266" i="1"/>
  <c r="N266" i="1" s="1"/>
  <c r="O266" i="1" s="1"/>
  <c r="M134" i="1"/>
  <c r="N134" i="1" s="1"/>
  <c r="M12" i="1"/>
  <c r="M11" i="1"/>
  <c r="N11" i="1" s="1"/>
  <c r="M3" i="1"/>
  <c r="N3" i="1" s="1"/>
  <c r="M459" i="1"/>
  <c r="M451" i="1"/>
  <c r="N451" i="1" s="1"/>
  <c r="O451" i="1" s="1"/>
  <c r="M443" i="1"/>
  <c r="N443" i="1" s="1"/>
  <c r="O443" i="1" s="1"/>
  <c r="M435" i="1"/>
  <c r="N435" i="1" s="1"/>
  <c r="O435" i="1" s="1"/>
  <c r="M427" i="1"/>
  <c r="N427" i="1" s="1"/>
  <c r="O427" i="1" s="1"/>
  <c r="M419" i="1"/>
  <c r="M411" i="1"/>
  <c r="N411" i="1" s="1"/>
  <c r="O411" i="1" s="1"/>
  <c r="M403" i="1"/>
  <c r="N403" i="1" s="1"/>
  <c r="M395" i="1"/>
  <c r="N395" i="1" s="1"/>
  <c r="M387" i="1"/>
  <c r="N387" i="1" s="1"/>
  <c r="O387" i="1" s="1"/>
  <c r="M379" i="1"/>
  <c r="N379" i="1" s="1"/>
  <c r="O379" i="1" s="1"/>
  <c r="M371" i="1"/>
  <c r="N371" i="1" s="1"/>
  <c r="O371" i="1" s="1"/>
  <c r="M762" i="1"/>
  <c r="M754" i="1"/>
  <c r="N754" i="1" s="1"/>
  <c r="P754" i="1" s="1"/>
  <c r="M746" i="1"/>
  <c r="M738" i="1"/>
  <c r="M730" i="1"/>
  <c r="N730" i="1" s="1"/>
  <c r="M722" i="1"/>
  <c r="N722" i="1" s="1"/>
  <c r="M714" i="1"/>
  <c r="N714" i="1" s="1"/>
  <c r="M706" i="1"/>
  <c r="N706" i="1" s="1"/>
  <c r="M698" i="1"/>
  <c r="N698" i="1" s="1"/>
  <c r="M690" i="1"/>
  <c r="N690" i="1" s="1"/>
  <c r="M682" i="1"/>
  <c r="N682" i="1" s="1"/>
  <c r="M674" i="1"/>
  <c r="N674" i="1" s="1"/>
  <c r="M666" i="1"/>
  <c r="N666" i="1" s="1"/>
  <c r="M658" i="1"/>
  <c r="N658" i="1" s="1"/>
  <c r="M650" i="1"/>
  <c r="N650" i="1" s="1"/>
  <c r="M642" i="1"/>
  <c r="N642" i="1" s="1"/>
  <c r="M634" i="1"/>
  <c r="N634" i="1" s="1"/>
  <c r="M626" i="1"/>
  <c r="N626" i="1" s="1"/>
  <c r="M618" i="1"/>
  <c r="N618" i="1" s="1"/>
  <c r="M610" i="1"/>
  <c r="N610" i="1" s="1"/>
  <c r="M602" i="1"/>
  <c r="N602" i="1" s="1"/>
  <c r="M594" i="1"/>
  <c r="N594" i="1" s="1"/>
  <c r="M586" i="1"/>
  <c r="N586" i="1" s="1"/>
  <c r="M578" i="1"/>
  <c r="N578" i="1" s="1"/>
  <c r="M570" i="1"/>
  <c r="N570" i="1" s="1"/>
  <c r="M458" i="1"/>
  <c r="N458" i="1" s="1"/>
  <c r="O458" i="1" s="1"/>
  <c r="M450" i="1"/>
  <c r="M442" i="1"/>
  <c r="N442" i="1" s="1"/>
  <c r="M434" i="1"/>
  <c r="M426" i="1"/>
  <c r="N426" i="1" s="1"/>
  <c r="M418" i="1"/>
  <c r="N418" i="1" s="1"/>
  <c r="M410" i="1"/>
  <c r="N410" i="1" s="1"/>
  <c r="M402" i="1"/>
  <c r="N402" i="1" s="1"/>
  <c r="M394" i="1"/>
  <c r="N394" i="1" s="1"/>
  <c r="P394" i="1" s="1"/>
  <c r="M386" i="1"/>
  <c r="N386" i="1" s="1"/>
  <c r="O386" i="1" s="1"/>
  <c r="M378" i="1"/>
  <c r="N378" i="1" s="1"/>
  <c r="M761" i="1"/>
  <c r="M753" i="1"/>
  <c r="M745" i="1"/>
  <c r="N745" i="1" s="1"/>
  <c r="M737" i="1"/>
  <c r="N737" i="1" s="1"/>
  <c r="O737" i="1" s="1"/>
  <c r="M729" i="1"/>
  <c r="N729" i="1" s="1"/>
  <c r="M721" i="1"/>
  <c r="N721" i="1" s="1"/>
  <c r="M713" i="1"/>
  <c r="N713" i="1" s="1"/>
  <c r="O713" i="1" s="1"/>
  <c r="M705" i="1"/>
  <c r="N705" i="1" s="1"/>
  <c r="M697" i="1"/>
  <c r="N697" i="1" s="1"/>
  <c r="P697" i="1" s="1"/>
  <c r="M689" i="1"/>
  <c r="N689" i="1" s="1"/>
  <c r="M681" i="1"/>
  <c r="N681" i="1" s="1"/>
  <c r="O681" i="1" s="1"/>
  <c r="M673" i="1"/>
  <c r="N673" i="1" s="1"/>
  <c r="M665" i="1"/>
  <c r="N665" i="1" s="1"/>
  <c r="O665" i="1" s="1"/>
  <c r="M657" i="1"/>
  <c r="M649" i="1"/>
  <c r="N649" i="1" s="1"/>
  <c r="O649" i="1" s="1"/>
  <c r="M641" i="1"/>
  <c r="N641" i="1" s="1"/>
  <c r="M633" i="1"/>
  <c r="N633" i="1" s="1"/>
  <c r="M625" i="1"/>
  <c r="N625" i="1" s="1"/>
  <c r="M617" i="1"/>
  <c r="N617" i="1" s="1"/>
  <c r="M609" i="1"/>
  <c r="N609" i="1" s="1"/>
  <c r="M601" i="1"/>
  <c r="N601" i="1" s="1"/>
  <c r="M593" i="1"/>
  <c r="N593" i="1" s="1"/>
  <c r="M585" i="1"/>
  <c r="N585" i="1" s="1"/>
  <c r="M577" i="1"/>
  <c r="M569" i="1"/>
  <c r="N569" i="1" s="1"/>
  <c r="O569" i="1" s="1"/>
  <c r="M129" i="1"/>
  <c r="N129" i="1" s="1"/>
  <c r="O129" i="1" s="1"/>
  <c r="M121" i="1"/>
  <c r="N121" i="1" s="1"/>
  <c r="M113" i="1"/>
  <c r="N113" i="1" s="1"/>
  <c r="M105" i="1"/>
  <c r="N105" i="1" s="1"/>
  <c r="O105" i="1" s="1"/>
  <c r="M97" i="1"/>
  <c r="M89" i="1"/>
  <c r="N89" i="1" s="1"/>
  <c r="O89" i="1" s="1"/>
  <c r="M81" i="1"/>
  <c r="N81" i="1" s="1"/>
  <c r="O81" i="1" s="1"/>
  <c r="M73" i="1"/>
  <c r="N73" i="1" s="1"/>
  <c r="O73" i="1" s="1"/>
  <c r="M65" i="1"/>
  <c r="N65" i="1" s="1"/>
  <c r="O65" i="1" s="1"/>
  <c r="M57" i="1"/>
  <c r="N57" i="1" s="1"/>
  <c r="O57" i="1" s="1"/>
  <c r="M49" i="1"/>
  <c r="N49" i="1" s="1"/>
  <c r="O49" i="1" s="1"/>
  <c r="M41" i="1"/>
  <c r="N41" i="1" s="1"/>
  <c r="O41" i="1" s="1"/>
  <c r="M33" i="1"/>
  <c r="N33" i="1" s="1"/>
  <c r="O33" i="1" s="1"/>
  <c r="M25" i="1"/>
  <c r="N25" i="1" s="1"/>
  <c r="O25" i="1" s="1"/>
  <c r="M17" i="1"/>
  <c r="N17" i="1" s="1"/>
  <c r="O17" i="1" s="1"/>
  <c r="M290" i="1"/>
  <c r="N290" i="1" s="1"/>
  <c r="Q290" i="1" s="1"/>
  <c r="M282" i="1"/>
  <c r="N282" i="1" s="1"/>
  <c r="O282" i="1" s="1"/>
  <c r="M262" i="1"/>
  <c r="N262" i="1" s="1"/>
  <c r="O262" i="1" s="1"/>
  <c r="M254" i="1"/>
  <c r="M246" i="1"/>
  <c r="N246" i="1" s="1"/>
  <c r="M238" i="1"/>
  <c r="M230" i="1"/>
  <c r="N230" i="1" s="1"/>
  <c r="O230" i="1" s="1"/>
  <c r="M222" i="1"/>
  <c r="M214" i="1"/>
  <c r="M270" i="1"/>
  <c r="N270" i="1" s="1"/>
  <c r="O270" i="1" s="1"/>
  <c r="M210" i="1"/>
  <c r="N210" i="1" s="1"/>
  <c r="O210" i="1" s="1"/>
  <c r="M8" i="1"/>
  <c r="N8" i="1" s="1"/>
  <c r="O8" i="1" s="1"/>
  <c r="M456" i="1"/>
  <c r="N456" i="1" s="1"/>
  <c r="M448" i="1"/>
  <c r="N448" i="1" s="1"/>
  <c r="P448" i="1" s="1"/>
  <c r="M440" i="1"/>
  <c r="N440" i="1" s="1"/>
  <c r="O440" i="1" s="1"/>
  <c r="M432" i="1"/>
  <c r="M424" i="1"/>
  <c r="N424" i="1" s="1"/>
  <c r="M416" i="1"/>
  <c r="N416" i="1" s="1"/>
  <c r="M400" i="1"/>
  <c r="N400" i="1" s="1"/>
  <c r="M392" i="1"/>
  <c r="N392" i="1" s="1"/>
  <c r="M384" i="1"/>
  <c r="N384" i="1" s="1"/>
  <c r="P384" i="1" s="1"/>
  <c r="M376" i="1"/>
  <c r="N376" i="1" s="1"/>
  <c r="M208" i="1"/>
  <c r="N208" i="1" s="1"/>
  <c r="M16" i="1"/>
  <c r="N16" i="1" s="1"/>
  <c r="O16" i="1" s="1"/>
  <c r="M6" i="1"/>
  <c r="M454" i="1"/>
  <c r="M446" i="1"/>
  <c r="N446" i="1" s="1"/>
  <c r="M438" i="1"/>
  <c r="N438" i="1" s="1"/>
  <c r="O438" i="1" s="1"/>
  <c r="M430" i="1"/>
  <c r="N430" i="1" s="1"/>
  <c r="M422" i="1"/>
  <c r="N422" i="1" s="1"/>
  <c r="M414" i="1"/>
  <c r="N414" i="1" s="1"/>
  <c r="M406" i="1"/>
  <c r="N406" i="1" s="1"/>
  <c r="M398" i="1"/>
  <c r="M390" i="1"/>
  <c r="N390" i="1" s="1"/>
  <c r="M382" i="1"/>
  <c r="N382" i="1" s="1"/>
  <c r="M374" i="1"/>
  <c r="N374" i="1" s="1"/>
  <c r="M366" i="1"/>
  <c r="N366" i="1" s="1"/>
  <c r="M358" i="1"/>
  <c r="N358" i="1" s="1"/>
  <c r="M350" i="1"/>
  <c r="M342" i="1"/>
  <c r="M334" i="1"/>
  <c r="N334" i="1" s="1"/>
  <c r="M326" i="1"/>
  <c r="M318" i="1"/>
  <c r="N318" i="1" s="1"/>
  <c r="M310" i="1"/>
  <c r="N310" i="1" s="1"/>
  <c r="O310" i="1" s="1"/>
  <c r="M302" i="1"/>
  <c r="N302" i="1" s="1"/>
  <c r="M206" i="1"/>
  <c r="N206" i="1" s="1"/>
  <c r="P206" i="1" s="1"/>
  <c r="M126" i="1"/>
  <c r="N126" i="1" s="1"/>
  <c r="M118" i="1"/>
  <c r="N118" i="1" s="1"/>
  <c r="M110" i="1"/>
  <c r="N110" i="1" s="1"/>
  <c r="M102" i="1"/>
  <c r="N102" i="1" s="1"/>
  <c r="M94" i="1"/>
  <c r="N94" i="1" s="1"/>
  <c r="M86" i="1"/>
  <c r="N86" i="1" s="1"/>
  <c r="M78" i="1"/>
  <c r="N78" i="1" s="1"/>
  <c r="M70" i="1"/>
  <c r="N70" i="1" s="1"/>
  <c r="M62" i="1"/>
  <c r="N62" i="1" s="1"/>
  <c r="M54" i="1"/>
  <c r="N54" i="1" s="1"/>
  <c r="M46" i="1"/>
  <c r="N46" i="1" s="1"/>
  <c r="M38" i="1"/>
  <c r="N38" i="1" s="1"/>
  <c r="M30" i="1"/>
  <c r="N30" i="1" s="1"/>
  <c r="P30" i="1" s="1"/>
  <c r="M22" i="1"/>
  <c r="N22" i="1" s="1"/>
  <c r="M797" i="1"/>
  <c r="N797" i="1" s="1"/>
  <c r="M765" i="1"/>
  <c r="N765" i="1" s="1"/>
  <c r="M757" i="1"/>
  <c r="N757" i="1" s="1"/>
  <c r="O757" i="1" s="1"/>
  <c r="M749" i="1"/>
  <c r="N749" i="1" s="1"/>
  <c r="M741" i="1"/>
  <c r="N741" i="1" s="1"/>
  <c r="M733" i="1"/>
  <c r="N733" i="1" s="1"/>
  <c r="M725" i="1"/>
  <c r="N725" i="1" s="1"/>
  <c r="M717" i="1"/>
  <c r="N717" i="1" s="1"/>
  <c r="M709" i="1"/>
  <c r="N709" i="1" s="1"/>
  <c r="M701" i="1"/>
  <c r="N701" i="1" s="1"/>
  <c r="Q701" i="1" s="1"/>
  <c r="M693" i="1"/>
  <c r="N693" i="1" s="1"/>
  <c r="M685" i="1"/>
  <c r="N685" i="1" s="1"/>
  <c r="M677" i="1"/>
  <c r="N677" i="1" s="1"/>
  <c r="M669" i="1"/>
  <c r="N669" i="1" s="1"/>
  <c r="M661" i="1"/>
  <c r="N661" i="1" s="1"/>
  <c r="M653" i="1"/>
  <c r="N653" i="1" s="1"/>
  <c r="M645" i="1"/>
  <c r="N645" i="1" s="1"/>
  <c r="M637" i="1"/>
  <c r="N637" i="1" s="1"/>
  <c r="M629" i="1"/>
  <c r="N629" i="1" s="1"/>
  <c r="M621" i="1"/>
  <c r="N621" i="1" s="1"/>
  <c r="M613" i="1"/>
  <c r="N613" i="1" s="1"/>
  <c r="M605" i="1"/>
  <c r="N605" i="1" s="1"/>
  <c r="M597" i="1"/>
  <c r="N597" i="1" s="1"/>
  <c r="M589" i="1"/>
  <c r="N589" i="1" s="1"/>
  <c r="M581" i="1"/>
  <c r="N581" i="1" s="1"/>
  <c r="M573" i="1"/>
  <c r="N573" i="1" s="1"/>
  <c r="N369" i="1"/>
  <c r="O369" i="1" s="1"/>
  <c r="N361" i="1"/>
  <c r="N353" i="1"/>
  <c r="O353" i="1" s="1"/>
  <c r="N345" i="1"/>
  <c r="O345" i="1" s="1"/>
  <c r="N337" i="1"/>
  <c r="Q337" i="1" s="1"/>
  <c r="M356" i="1"/>
  <c r="M348" i="1"/>
  <c r="N348" i="1" s="1"/>
  <c r="M340" i="1"/>
  <c r="N340" i="1" s="1"/>
  <c r="M332" i="1"/>
  <c r="N332" i="1" s="1"/>
  <c r="M324" i="1"/>
  <c r="N324" i="1" s="1"/>
  <c r="M316" i="1"/>
  <c r="N316" i="1" s="1"/>
  <c r="M308" i="1"/>
  <c r="M300" i="1"/>
  <c r="N300" i="1" s="1"/>
  <c r="M292" i="1"/>
  <c r="N292" i="1" s="1"/>
  <c r="O292" i="1" s="1"/>
  <c r="M284" i="1"/>
  <c r="N284" i="1" s="1"/>
  <c r="P284" i="1" s="1"/>
  <c r="M264" i="1"/>
  <c r="N264" i="1" s="1"/>
  <c r="Q264" i="1" s="1"/>
  <c r="M256" i="1"/>
  <c r="N256" i="1" s="1"/>
  <c r="M248" i="1"/>
  <c r="N248" i="1" s="1"/>
  <c r="M240" i="1"/>
  <c r="N240" i="1" s="1"/>
  <c r="O240" i="1" s="1"/>
  <c r="M232" i="1"/>
  <c r="N232" i="1" s="1"/>
  <c r="O232" i="1" s="1"/>
  <c r="M224" i="1"/>
  <c r="N224" i="1" s="1"/>
  <c r="O224" i="1" s="1"/>
  <c r="M216" i="1"/>
  <c r="N216" i="1" s="1"/>
  <c r="O216" i="1" s="1"/>
  <c r="M272" i="1"/>
  <c r="N272" i="1" s="1"/>
  <c r="M212" i="1"/>
  <c r="N212" i="1" s="1"/>
  <c r="P212" i="1" s="1"/>
  <c r="M204" i="1"/>
  <c r="N204" i="1" s="1"/>
  <c r="M132" i="1"/>
  <c r="N132" i="1" s="1"/>
  <c r="M124" i="1"/>
  <c r="N124" i="1" s="1"/>
  <c r="M116" i="1"/>
  <c r="N116" i="1" s="1"/>
  <c r="M108" i="1"/>
  <c r="N108" i="1" s="1"/>
  <c r="M100" i="1"/>
  <c r="N100" i="1" s="1"/>
  <c r="O100" i="1" s="1"/>
  <c r="M92" i="1"/>
  <c r="N92" i="1" s="1"/>
  <c r="P92" i="1" s="1"/>
  <c r="M84" i="1"/>
  <c r="N84" i="1" s="1"/>
  <c r="P84" i="1" s="1"/>
  <c r="M76" i="1"/>
  <c r="N76" i="1" s="1"/>
  <c r="O76" i="1" s="1"/>
  <c r="M68" i="1"/>
  <c r="N68" i="1" s="1"/>
  <c r="M60" i="1"/>
  <c r="N60" i="1" s="1"/>
  <c r="M52" i="1"/>
  <c r="N52" i="1" s="1"/>
  <c r="O52" i="1" s="1"/>
  <c r="M44" i="1"/>
  <c r="N44" i="1" s="1"/>
  <c r="O44" i="1" s="1"/>
  <c r="M36" i="1"/>
  <c r="N36" i="1" s="1"/>
  <c r="O36" i="1" s="1"/>
  <c r="M28" i="1"/>
  <c r="N28" i="1" s="1"/>
  <c r="O28" i="1" s="1"/>
  <c r="M20" i="1"/>
  <c r="N20" i="1" s="1"/>
  <c r="O20" i="1" s="1"/>
  <c r="N329" i="1"/>
  <c r="O329" i="1" s="1"/>
  <c r="N321" i="1"/>
  <c r="N313" i="1"/>
  <c r="O313" i="1" s="1"/>
  <c r="N305" i="1"/>
  <c r="N201" i="1"/>
  <c r="O201" i="1" s="1"/>
  <c r="N193" i="1"/>
  <c r="O193" i="1" s="1"/>
  <c r="N185" i="1"/>
  <c r="O185" i="1" s="1"/>
  <c r="N177" i="1"/>
  <c r="O177" i="1" s="1"/>
  <c r="N169" i="1"/>
  <c r="P169" i="1" s="1"/>
  <c r="N161" i="1"/>
  <c r="N153" i="1"/>
  <c r="O153" i="1" s="1"/>
  <c r="N145" i="1"/>
  <c r="O145" i="1" s="1"/>
  <c r="N137" i="1"/>
  <c r="O137" i="1" s="1"/>
  <c r="N826" i="1"/>
  <c r="O826" i="1" s="1"/>
  <c r="N818" i="1"/>
  <c r="O818" i="1" s="1"/>
  <c r="N802" i="1"/>
  <c r="O802" i="1" s="1"/>
  <c r="N1655" i="1"/>
  <c r="N1647" i="1"/>
  <c r="N1639" i="1"/>
  <c r="O1639" i="1" s="1"/>
  <c r="N1631" i="1"/>
  <c r="O1631" i="1" s="1"/>
  <c r="N1623" i="1"/>
  <c r="O1623" i="1" s="1"/>
  <c r="N1615" i="1"/>
  <c r="Q1615" i="1" s="1"/>
  <c r="N1607" i="1"/>
  <c r="N1599" i="1"/>
  <c r="Q1599" i="1" s="1"/>
  <c r="N1591" i="1"/>
  <c r="Q1591" i="1" s="1"/>
  <c r="N1583" i="1"/>
  <c r="Q1583" i="1" s="1"/>
  <c r="N1575" i="1"/>
  <c r="O1575" i="1" s="1"/>
  <c r="N1567" i="1"/>
  <c r="Q1567" i="1" s="1"/>
  <c r="N1559" i="1"/>
  <c r="O1559" i="1" s="1"/>
  <c r="N1551" i="1"/>
  <c r="Q1551" i="1" s="1"/>
  <c r="N1543" i="1"/>
  <c r="N1535" i="1"/>
  <c r="P1535" i="1" s="1"/>
  <c r="N1527" i="1"/>
  <c r="N1519" i="1"/>
  <c r="N1511" i="1"/>
  <c r="P1511" i="1" s="1"/>
  <c r="N1503" i="1"/>
  <c r="P1503" i="1" s="1"/>
  <c r="N1495" i="1"/>
  <c r="P1495" i="1" s="1"/>
  <c r="N1487" i="1"/>
  <c r="P1487" i="1" s="1"/>
  <c r="N1479" i="1"/>
  <c r="O1479" i="1" s="1"/>
  <c r="N1463" i="1"/>
  <c r="P1463" i="1" s="1"/>
  <c r="N1367" i="1"/>
  <c r="O1367" i="1" s="1"/>
  <c r="N1359" i="1"/>
  <c r="O1359" i="1" s="1"/>
  <c r="N1351" i="1"/>
  <c r="N1343" i="1"/>
  <c r="Q1343" i="1" s="1"/>
  <c r="N1335" i="1"/>
  <c r="O1335" i="1" s="1"/>
  <c r="N1327" i="1"/>
  <c r="O1327" i="1" s="1"/>
  <c r="N1319" i="1"/>
  <c r="N1311" i="1"/>
  <c r="O1311" i="1" s="1"/>
  <c r="N1303" i="1"/>
  <c r="N1295" i="1"/>
  <c r="N1287" i="1"/>
  <c r="O1287" i="1" s="1"/>
  <c r="N1279" i="1"/>
  <c r="O1279" i="1" s="1"/>
  <c r="N1271" i="1"/>
  <c r="O1271" i="1" s="1"/>
  <c r="N1263" i="1"/>
  <c r="O1263" i="1" s="1"/>
  <c r="N1255" i="1"/>
  <c r="N1206" i="1"/>
  <c r="O1206" i="1" s="1"/>
  <c r="N1198" i="1"/>
  <c r="N1190" i="1"/>
  <c r="N1182" i="1"/>
  <c r="O1182" i="1" s="1"/>
  <c r="N1174" i="1"/>
  <c r="O1174" i="1" s="1"/>
  <c r="N1166" i="1"/>
  <c r="O1166" i="1" s="1"/>
  <c r="N1158" i="1"/>
  <c r="O1158" i="1" s="1"/>
  <c r="N1150" i="1"/>
  <c r="N1118" i="1"/>
  <c r="O1118" i="1" s="1"/>
  <c r="N1062" i="1"/>
  <c r="Q1062" i="1" s="1"/>
  <c r="N1046" i="1"/>
  <c r="P1046" i="1" s="1"/>
  <c r="N1030" i="1"/>
  <c r="O1030" i="1" s="1"/>
  <c r="N1014" i="1"/>
  <c r="Q1014" i="1" s="1"/>
  <c r="N998" i="1"/>
  <c r="Q998" i="1" s="1"/>
  <c r="N842" i="1"/>
  <c r="O842" i="1" s="1"/>
  <c r="M2" i="1"/>
  <c r="M50" i="1"/>
  <c r="N50" i="1" s="1"/>
  <c r="M10" i="1"/>
  <c r="N1606" i="1"/>
  <c r="Q1606" i="1" s="1"/>
  <c r="N1598" i="1"/>
  <c r="O1598" i="1" s="1"/>
  <c r="N1590" i="1"/>
  <c r="Q1590" i="1" s="1"/>
  <c r="N1582" i="1"/>
  <c r="Q1582" i="1" s="1"/>
  <c r="N1574" i="1"/>
  <c r="Q1574" i="1" s="1"/>
  <c r="N1558" i="1"/>
  <c r="N1550" i="1"/>
  <c r="N1430" i="1"/>
  <c r="O1430" i="1" s="1"/>
  <c r="N1422" i="1"/>
  <c r="O1422" i="1" s="1"/>
  <c r="N1414" i="1"/>
  <c r="O1414" i="1" s="1"/>
  <c r="N1406" i="1"/>
  <c r="Q1406" i="1" s="1"/>
  <c r="N1398" i="1"/>
  <c r="O1398" i="1" s="1"/>
  <c r="N1390" i="1"/>
  <c r="O1390" i="1" s="1"/>
  <c r="N1382" i="1"/>
  <c r="N1374" i="1"/>
  <c r="O1374" i="1" s="1"/>
  <c r="N1366" i="1"/>
  <c r="O1366" i="1" s="1"/>
  <c r="N1358" i="1"/>
  <c r="O1358" i="1" s="1"/>
  <c r="N1350" i="1"/>
  <c r="O1350" i="1" s="1"/>
  <c r="N1342" i="1"/>
  <c r="O1342" i="1" s="1"/>
  <c r="N1334" i="1"/>
  <c r="O1334" i="1" s="1"/>
  <c r="N1326" i="1"/>
  <c r="O1326" i="1" s="1"/>
  <c r="N1318" i="1"/>
  <c r="N1310" i="1"/>
  <c r="N1302" i="1"/>
  <c r="Q1302" i="1" s="1"/>
  <c r="N1294" i="1"/>
  <c r="O1294" i="1" s="1"/>
  <c r="N1286" i="1"/>
  <c r="O1286" i="1" s="1"/>
  <c r="N1278" i="1"/>
  <c r="O1278" i="1" s="1"/>
  <c r="N1270" i="1"/>
  <c r="O1270" i="1" s="1"/>
  <c r="N1262" i="1"/>
  <c r="O1262" i="1" s="1"/>
  <c r="N1254" i="1"/>
  <c r="O1254" i="1" s="1"/>
  <c r="N852" i="1"/>
  <c r="O852" i="1" s="1"/>
  <c r="N834" i="1"/>
  <c r="O834" i="1" s="1"/>
  <c r="N810" i="1"/>
  <c r="O810" i="1" s="1"/>
  <c r="M428" i="1"/>
  <c r="N428" i="1" s="1"/>
  <c r="P428" i="1" s="1"/>
  <c r="M763" i="1"/>
  <c r="N763" i="1" s="1"/>
  <c r="M755" i="1"/>
  <c r="M747" i="1"/>
  <c r="N747" i="1" s="1"/>
  <c r="M731" i="1"/>
  <c r="N731" i="1" s="1"/>
  <c r="M723" i="1"/>
  <c r="N723" i="1" s="1"/>
  <c r="O723" i="1" s="1"/>
  <c r="M715" i="1"/>
  <c r="M699" i="1"/>
  <c r="N699" i="1" s="1"/>
  <c r="O699" i="1" s="1"/>
  <c r="M691" i="1"/>
  <c r="N691" i="1" s="1"/>
  <c r="M683" i="1"/>
  <c r="N683" i="1" s="1"/>
  <c r="O683" i="1" s="1"/>
  <c r="M675" i="1"/>
  <c r="N675" i="1" s="1"/>
  <c r="M667" i="1"/>
  <c r="N667" i="1" s="1"/>
  <c r="M659" i="1"/>
  <c r="N659" i="1" s="1"/>
  <c r="M651" i="1"/>
  <c r="N651" i="1" s="1"/>
  <c r="O651" i="1" s="1"/>
  <c r="M643" i="1"/>
  <c r="N643" i="1" s="1"/>
  <c r="M635" i="1"/>
  <c r="N635" i="1" s="1"/>
  <c r="M627" i="1"/>
  <c r="N627" i="1" s="1"/>
  <c r="M619" i="1"/>
  <c r="N619" i="1" s="1"/>
  <c r="M611" i="1"/>
  <c r="N611" i="1" s="1"/>
  <c r="M603" i="1"/>
  <c r="N603" i="1" s="1"/>
  <c r="M595" i="1"/>
  <c r="N595" i="1" s="1"/>
  <c r="M587" i="1"/>
  <c r="N587" i="1" s="1"/>
  <c r="M579" i="1"/>
  <c r="N579" i="1" s="1"/>
  <c r="M571" i="1"/>
  <c r="N199" i="1"/>
  <c r="N191" i="1"/>
  <c r="O191" i="1" s="1"/>
  <c r="N183" i="1"/>
  <c r="O183" i="1" s="1"/>
  <c r="N175" i="1"/>
  <c r="O175" i="1" s="1"/>
  <c r="N167" i="1"/>
  <c r="O167" i="1" s="1"/>
  <c r="N159" i="1"/>
  <c r="O159" i="1" s="1"/>
  <c r="N151" i="1"/>
  <c r="O151" i="1" s="1"/>
  <c r="N143" i="1"/>
  <c r="P143" i="1" s="1"/>
  <c r="N840" i="1"/>
  <c r="N832" i="1"/>
  <c r="O832" i="1" s="1"/>
  <c r="N824" i="1"/>
  <c r="Q824" i="1" s="1"/>
  <c r="N816" i="1"/>
  <c r="O816" i="1" s="1"/>
  <c r="N808" i="1"/>
  <c r="O808" i="1" s="1"/>
  <c r="N800" i="1"/>
  <c r="O800" i="1" s="1"/>
  <c r="N776" i="1"/>
  <c r="N1148" i="1"/>
  <c r="N1124" i="1"/>
  <c r="N1116" i="1"/>
  <c r="N1100" i="1"/>
  <c r="O1100" i="1" s="1"/>
  <c r="N1004" i="1"/>
  <c r="O1004" i="1" s="1"/>
  <c r="N988" i="1"/>
  <c r="O988" i="1" s="1"/>
  <c r="N851" i="1"/>
  <c r="P851" i="1" s="1"/>
  <c r="M370" i="1"/>
  <c r="M362" i="1"/>
  <c r="N362" i="1" s="1"/>
  <c r="O362" i="1" s="1"/>
  <c r="M354" i="1"/>
  <c r="N354" i="1" s="1"/>
  <c r="M346" i="1"/>
  <c r="M338" i="1"/>
  <c r="M330" i="1"/>
  <c r="N330" i="1" s="1"/>
  <c r="M322" i="1"/>
  <c r="N322" i="1" s="1"/>
  <c r="M314" i="1"/>
  <c r="M306" i="1"/>
  <c r="M298" i="1"/>
  <c r="N298" i="1" s="1"/>
  <c r="M130" i="1"/>
  <c r="N130" i="1" s="1"/>
  <c r="M122" i="1"/>
  <c r="N122" i="1" s="1"/>
  <c r="M114" i="1"/>
  <c r="N114" i="1" s="1"/>
  <c r="M106" i="1"/>
  <c r="N106" i="1" s="1"/>
  <c r="M98" i="1"/>
  <c r="N98" i="1" s="1"/>
  <c r="M90" i="1"/>
  <c r="N90" i="1" s="1"/>
  <c r="M82" i="1"/>
  <c r="N82" i="1" s="1"/>
  <c r="M74" i="1"/>
  <c r="M66" i="1"/>
  <c r="M58" i="1"/>
  <c r="N58" i="1" s="1"/>
  <c r="P58" i="1" s="1"/>
  <c r="M34" i="1"/>
  <c r="N34" i="1" s="1"/>
  <c r="M26" i="1"/>
  <c r="N26" i="1" s="1"/>
  <c r="M18" i="1"/>
  <c r="N18" i="1" s="1"/>
  <c r="N847" i="1"/>
  <c r="P847" i="1" s="1"/>
  <c r="N791" i="1"/>
  <c r="N783" i="1"/>
  <c r="O783" i="1" s="1"/>
  <c r="N775" i="1"/>
  <c r="N751" i="1"/>
  <c r="Q751" i="1" s="1"/>
  <c r="N559" i="1"/>
  <c r="Q559" i="1" s="1"/>
  <c r="N551" i="1"/>
  <c r="Q551" i="1" s="1"/>
  <c r="N543" i="1"/>
  <c r="Q543" i="1" s="1"/>
  <c r="N535" i="1"/>
  <c r="O535" i="1" s="1"/>
  <c r="N527" i="1"/>
  <c r="O527" i="1" s="1"/>
  <c r="N519" i="1"/>
  <c r="Q519" i="1" s="1"/>
  <c r="N511" i="1"/>
  <c r="O511" i="1" s="1"/>
  <c r="N503" i="1"/>
  <c r="N495" i="1"/>
  <c r="N487" i="1"/>
  <c r="P487" i="1" s="1"/>
  <c r="N479" i="1"/>
  <c r="O479" i="1" s="1"/>
  <c r="N471" i="1"/>
  <c r="Q471" i="1" s="1"/>
  <c r="N463" i="1"/>
  <c r="O463" i="1" s="1"/>
  <c r="N1652" i="1"/>
  <c r="N1644" i="1"/>
  <c r="N1636" i="1"/>
  <c r="Q1636" i="1" s="1"/>
  <c r="N1628" i="1"/>
  <c r="N1620" i="1"/>
  <c r="Q1620" i="1" s="1"/>
  <c r="N1612" i="1"/>
  <c r="O1612" i="1" s="1"/>
  <c r="N1604" i="1"/>
  <c r="Q1604" i="1" s="1"/>
  <c r="N1596" i="1"/>
  <c r="P1596" i="1" s="1"/>
  <c r="N1588" i="1"/>
  <c r="O1588" i="1" s="1"/>
  <c r="N1580" i="1"/>
  <c r="O1580" i="1" s="1"/>
  <c r="N1572" i="1"/>
  <c r="Q1572" i="1" s="1"/>
  <c r="N1564" i="1"/>
  <c r="Q1564" i="1" s="1"/>
  <c r="N1556" i="1"/>
  <c r="Q1556" i="1" s="1"/>
  <c r="N1500" i="1"/>
  <c r="O1500" i="1" s="1"/>
  <c r="N1492" i="1"/>
  <c r="Q1492" i="1" s="1"/>
  <c r="N1484" i="1"/>
  <c r="Q1484" i="1" s="1"/>
  <c r="N1420" i="1"/>
  <c r="O1420" i="1" s="1"/>
  <c r="N1412" i="1"/>
  <c r="O1412" i="1" s="1"/>
  <c r="N1404" i="1"/>
  <c r="P1404" i="1" s="1"/>
  <c r="N1396" i="1"/>
  <c r="P1396" i="1" s="1"/>
  <c r="N1388" i="1"/>
  <c r="O1388" i="1" s="1"/>
  <c r="N1380" i="1"/>
  <c r="O1380" i="1" s="1"/>
  <c r="N1372" i="1"/>
  <c r="O1372" i="1" s="1"/>
  <c r="N1364" i="1"/>
  <c r="O1364" i="1" s="1"/>
  <c r="N1356" i="1"/>
  <c r="O1356" i="1" s="1"/>
  <c r="N1348" i="1"/>
  <c r="O1348" i="1" s="1"/>
  <c r="N1340" i="1"/>
  <c r="N1316" i="1"/>
  <c r="P1316" i="1" s="1"/>
  <c r="N1292" i="1"/>
  <c r="P1292" i="1" s="1"/>
  <c r="N1284" i="1"/>
  <c r="P1284" i="1" s="1"/>
  <c r="N1091" i="1"/>
  <c r="P1091" i="1" s="1"/>
  <c r="N1075" i="1"/>
  <c r="N1059" i="1"/>
  <c r="O1059" i="1" s="1"/>
  <c r="N1043" i="1"/>
  <c r="O1043" i="1" s="1"/>
  <c r="N979" i="1"/>
  <c r="O979" i="1" s="1"/>
  <c r="N971" i="1"/>
  <c r="O971" i="1" s="1"/>
  <c r="N963" i="1"/>
  <c r="O963" i="1" s="1"/>
  <c r="N947" i="1"/>
  <c r="P947" i="1" s="1"/>
  <c r="N931" i="1"/>
  <c r="Q931" i="1" s="1"/>
  <c r="N915" i="1"/>
  <c r="Q915" i="1" s="1"/>
  <c r="N899" i="1"/>
  <c r="P899" i="1" s="1"/>
  <c r="N883" i="1"/>
  <c r="O883" i="1" s="1"/>
  <c r="N850" i="1"/>
  <c r="O850" i="1" s="1"/>
  <c r="N846" i="1"/>
  <c r="P846" i="1" s="1"/>
  <c r="N838" i="1"/>
  <c r="Q838" i="1" s="1"/>
  <c r="N830" i="1"/>
  <c r="O830" i="1" s="1"/>
  <c r="N822" i="1"/>
  <c r="Q822" i="1" s="1"/>
  <c r="N814" i="1"/>
  <c r="O814" i="1" s="1"/>
  <c r="N806" i="1"/>
  <c r="O806" i="1" s="1"/>
  <c r="N798" i="1"/>
  <c r="O798" i="1" s="1"/>
  <c r="N566" i="1"/>
  <c r="P566" i="1" s="1"/>
  <c r="N558" i="1"/>
  <c r="O558" i="1" s="1"/>
  <c r="N550" i="1"/>
  <c r="P550" i="1" s="1"/>
  <c r="N542" i="1"/>
  <c r="N534" i="1"/>
  <c r="P534" i="1" s="1"/>
  <c r="N526" i="1"/>
  <c r="N518" i="1"/>
  <c r="N510" i="1"/>
  <c r="N502" i="1"/>
  <c r="P502" i="1" s="1"/>
  <c r="N1651" i="1"/>
  <c r="Q1651" i="1" s="1"/>
  <c r="N1635" i="1"/>
  <c r="O1635" i="1" s="1"/>
  <c r="N1619" i="1"/>
  <c r="N1603" i="1"/>
  <c r="O1603" i="1" s="1"/>
  <c r="N1587" i="1"/>
  <c r="O1587" i="1" s="1"/>
  <c r="N1571" i="1"/>
  <c r="N1555" i="1"/>
  <c r="N1539" i="1"/>
  <c r="P1539" i="1" s="1"/>
  <c r="N1531" i="1"/>
  <c r="P1531" i="1" s="1"/>
  <c r="N1523" i="1"/>
  <c r="P1523" i="1" s="1"/>
  <c r="N1515" i="1"/>
  <c r="P1515" i="1" s="1"/>
  <c r="N1507" i="1"/>
  <c r="O1507" i="1" s="1"/>
  <c r="N1499" i="1"/>
  <c r="P1499" i="1" s="1"/>
  <c r="N1491" i="1"/>
  <c r="N1483" i="1"/>
  <c r="N1395" i="1"/>
  <c r="Q1395" i="1" s="1"/>
  <c r="N1363" i="1"/>
  <c r="O1363" i="1" s="1"/>
  <c r="N1355" i="1"/>
  <c r="O1355" i="1" s="1"/>
  <c r="N1347" i="1"/>
  <c r="N1339" i="1"/>
  <c r="O1339" i="1" s="1"/>
  <c r="N1331" i="1"/>
  <c r="Q1331" i="1" s="1"/>
  <c r="N1323" i="1"/>
  <c r="O1323" i="1" s="1"/>
  <c r="N1315" i="1"/>
  <c r="P1315" i="1" s="1"/>
  <c r="N1307" i="1"/>
  <c r="O1307" i="1" s="1"/>
  <c r="N1299" i="1"/>
  <c r="O1299" i="1" s="1"/>
  <c r="N1291" i="1"/>
  <c r="O1291" i="1" s="1"/>
  <c r="N1283" i="1"/>
  <c r="N1275" i="1"/>
  <c r="O1275" i="1" s="1"/>
  <c r="N1267" i="1"/>
  <c r="O1267" i="1" s="1"/>
  <c r="N1259" i="1"/>
  <c r="O1259" i="1" s="1"/>
  <c r="N1251" i="1"/>
  <c r="N1243" i="1"/>
  <c r="O1243" i="1" s="1"/>
  <c r="N1138" i="1"/>
  <c r="O1138" i="1" s="1"/>
  <c r="N849" i="1"/>
  <c r="O849" i="1" s="1"/>
  <c r="M792" i="1"/>
  <c r="N792" i="1" s="1"/>
  <c r="O792" i="1" s="1"/>
  <c r="M784" i="1"/>
  <c r="N784" i="1" s="1"/>
  <c r="O784" i="1" s="1"/>
  <c r="M288" i="1"/>
  <c r="N288" i="1" s="1"/>
  <c r="O288" i="1" s="1"/>
  <c r="M260" i="1"/>
  <c r="N260" i="1" s="1"/>
  <c r="M252" i="1"/>
  <c r="N252" i="1" s="1"/>
  <c r="O252" i="1" s="1"/>
  <c r="M244" i="1"/>
  <c r="N244" i="1" s="1"/>
  <c r="O244" i="1" s="1"/>
  <c r="M236" i="1"/>
  <c r="N236" i="1" s="1"/>
  <c r="O236" i="1" s="1"/>
  <c r="M228" i="1"/>
  <c r="N228" i="1" s="1"/>
  <c r="O228" i="1" s="1"/>
  <c r="M220" i="1"/>
  <c r="N220" i="1" s="1"/>
  <c r="M276" i="1"/>
  <c r="M268" i="1"/>
  <c r="N268" i="1" s="1"/>
  <c r="Q268" i="1" s="1"/>
  <c r="N196" i="1"/>
  <c r="O196" i="1" s="1"/>
  <c r="N188" i="1"/>
  <c r="O188" i="1" s="1"/>
  <c r="N180" i="1"/>
  <c r="O180" i="1" s="1"/>
  <c r="N172" i="1"/>
  <c r="O172" i="1" s="1"/>
  <c r="N164" i="1"/>
  <c r="O164" i="1" s="1"/>
  <c r="N156" i="1"/>
  <c r="O156" i="1" s="1"/>
  <c r="N148" i="1"/>
  <c r="O148" i="1" s="1"/>
  <c r="N140" i="1"/>
  <c r="O140" i="1" s="1"/>
  <c r="N1650" i="1"/>
  <c r="O1650" i="1" s="1"/>
  <c r="N1634" i="1"/>
  <c r="O1634" i="1" s="1"/>
  <c r="N1618" i="1"/>
  <c r="O1618" i="1" s="1"/>
  <c r="N1602" i="1"/>
  <c r="O1602" i="1" s="1"/>
  <c r="N1586" i="1"/>
  <c r="N1570" i="1"/>
  <c r="Q1570" i="1" s="1"/>
  <c r="N1554" i="1"/>
  <c r="P1554" i="1" s="1"/>
  <c r="N1434" i="1"/>
  <c r="O1434" i="1" s="1"/>
  <c r="N1362" i="1"/>
  <c r="O1362" i="1" s="1"/>
  <c r="N1354" i="1"/>
  <c r="Q1354" i="1" s="1"/>
  <c r="N1346" i="1"/>
  <c r="O1346" i="1" s="1"/>
  <c r="N1330" i="1"/>
  <c r="O1330" i="1" s="1"/>
  <c r="N1322" i="1"/>
  <c r="N1314" i="1"/>
  <c r="N1306" i="1"/>
  <c r="O1306" i="1" s="1"/>
  <c r="N1290" i="1"/>
  <c r="N1282" i="1"/>
  <c r="O1282" i="1" s="1"/>
  <c r="N1274" i="1"/>
  <c r="O1274" i="1" s="1"/>
  <c r="N1266" i="1"/>
  <c r="O1266" i="1" s="1"/>
  <c r="N1258" i="1"/>
  <c r="O1258" i="1" s="1"/>
  <c r="N1250" i="1"/>
  <c r="N848" i="1"/>
  <c r="O848" i="1" s="1"/>
  <c r="N195" i="1"/>
  <c r="O195" i="1" s="1"/>
  <c r="N187" i="1"/>
  <c r="O187" i="1" s="1"/>
  <c r="N179" i="1"/>
  <c r="O179" i="1" s="1"/>
  <c r="N171" i="1"/>
  <c r="O171" i="1" s="1"/>
  <c r="N163" i="1"/>
  <c r="O163" i="1" s="1"/>
  <c r="N155" i="1"/>
  <c r="O155" i="1" s="1"/>
  <c r="N147" i="1"/>
  <c r="O147" i="1" s="1"/>
  <c r="N139" i="1"/>
  <c r="P139" i="1" s="1"/>
  <c r="N844" i="1"/>
  <c r="N836" i="1"/>
  <c r="O836" i="1" s="1"/>
  <c r="N828" i="1"/>
  <c r="O828" i="1" s="1"/>
  <c r="N820" i="1"/>
  <c r="O820" i="1" s="1"/>
  <c r="N812" i="1"/>
  <c r="O812" i="1" s="1"/>
  <c r="N804" i="1"/>
  <c r="O804" i="1" s="1"/>
  <c r="N772" i="1"/>
  <c r="Q772" i="1" s="1"/>
  <c r="N1216" i="1"/>
  <c r="O1216" i="1" s="1"/>
  <c r="N1136" i="1"/>
  <c r="O1136" i="1" s="1"/>
  <c r="N1112" i="1"/>
  <c r="Q1112" i="1" s="1"/>
  <c r="N855" i="1"/>
  <c r="O855" i="1" s="1"/>
  <c r="N515" i="1"/>
  <c r="N1656" i="1"/>
  <c r="Q1656" i="1" s="1"/>
  <c r="N1640" i="1"/>
  <c r="N1624" i="1"/>
  <c r="O1624" i="1" s="1"/>
  <c r="N1608" i="1"/>
  <c r="N1592" i="1"/>
  <c r="N1576" i="1"/>
  <c r="Q1576" i="1" s="1"/>
  <c r="N1560" i="1"/>
  <c r="Q1560" i="1" s="1"/>
  <c r="N1496" i="1"/>
  <c r="Q1496" i="1" s="1"/>
  <c r="N1488" i="1"/>
  <c r="N1480" i="1"/>
  <c r="N1424" i="1"/>
  <c r="N1416" i="1"/>
  <c r="P1416" i="1" s="1"/>
  <c r="N1408" i="1"/>
  <c r="N1400" i="1"/>
  <c r="O1400" i="1" s="1"/>
  <c r="N1392" i="1"/>
  <c r="O1392" i="1" s="1"/>
  <c r="N1384" i="1"/>
  <c r="P1384" i="1" s="1"/>
  <c r="N1376" i="1"/>
  <c r="O1376" i="1" s="1"/>
  <c r="N1368" i="1"/>
  <c r="Q1368" i="1" s="1"/>
  <c r="N1360" i="1"/>
  <c r="N1352" i="1"/>
  <c r="Q1352" i="1" s="1"/>
  <c r="N1344" i="1"/>
  <c r="P1344" i="1" s="1"/>
  <c r="N1288" i="1"/>
  <c r="P1288" i="1" s="1"/>
  <c r="N1280" i="1"/>
  <c r="P1280" i="1" s="1"/>
  <c r="N1272" i="1"/>
  <c r="P1272" i="1" s="1"/>
  <c r="N1264" i="1"/>
  <c r="O1264" i="1" s="1"/>
  <c r="N1256" i="1"/>
  <c r="N1248" i="1"/>
  <c r="N1191" i="1"/>
  <c r="N1175" i="1"/>
  <c r="O1175" i="1" s="1"/>
  <c r="N1167" i="1"/>
  <c r="O1167" i="1" s="1"/>
  <c r="N1159" i="1"/>
  <c r="Q1159" i="1" s="1"/>
  <c r="N1103" i="1"/>
  <c r="O1103" i="1" s="1"/>
  <c r="N1095" i="1"/>
  <c r="N1087" i="1"/>
  <c r="O1087" i="1" s="1"/>
  <c r="N1071" i="1"/>
  <c r="O1071" i="1" s="1"/>
  <c r="N1047" i="1"/>
  <c r="O1047" i="1" s="1"/>
  <c r="N983" i="1"/>
  <c r="O983" i="1" s="1"/>
  <c r="N975" i="1"/>
  <c r="O975" i="1" s="1"/>
  <c r="N967" i="1"/>
  <c r="P967" i="1" s="1"/>
  <c r="N951" i="1"/>
  <c r="N935" i="1"/>
  <c r="Q935" i="1" s="1"/>
  <c r="N919" i="1"/>
  <c r="N903" i="1"/>
  <c r="O903" i="1" s="1"/>
  <c r="N887" i="1"/>
  <c r="O887" i="1" s="1"/>
  <c r="N854" i="1"/>
  <c r="O854" i="1" s="1"/>
  <c r="M14" i="1"/>
  <c r="N14" i="1" s="1"/>
  <c r="O14" i="1" s="1"/>
  <c r="N853" i="1"/>
  <c r="O853" i="1" s="1"/>
  <c r="N194" i="1"/>
  <c r="O194" i="1" s="1"/>
  <c r="N186" i="1"/>
  <c r="N178" i="1"/>
  <c r="O178" i="1" s="1"/>
  <c r="N170" i="1"/>
  <c r="O170" i="1" s="1"/>
  <c r="N162" i="1"/>
  <c r="O162" i="1" s="1"/>
  <c r="N154" i="1"/>
  <c r="O154" i="1" s="1"/>
  <c r="N146" i="1"/>
  <c r="O146" i="1" s="1"/>
  <c r="N138" i="1"/>
  <c r="O138" i="1" s="1"/>
  <c r="N200" i="1"/>
  <c r="O200" i="1" s="1"/>
  <c r="N192" i="1"/>
  <c r="O192" i="1" s="1"/>
  <c r="N184" i="1"/>
  <c r="O184" i="1" s="1"/>
  <c r="N176" i="1"/>
  <c r="P176" i="1" s="1"/>
  <c r="N168" i="1"/>
  <c r="O168" i="1" s="1"/>
  <c r="N160" i="1"/>
  <c r="O160" i="1" s="1"/>
  <c r="N152" i="1"/>
  <c r="O152" i="1" s="1"/>
  <c r="N144" i="1"/>
  <c r="O144" i="1" s="1"/>
  <c r="N136" i="1"/>
  <c r="O136" i="1" s="1"/>
  <c r="N856" i="1"/>
  <c r="O856" i="1" s="1"/>
  <c r="N198" i="1"/>
  <c r="O198" i="1" s="1"/>
  <c r="N190" i="1"/>
  <c r="O190" i="1" s="1"/>
  <c r="N182" i="1"/>
  <c r="O182" i="1" s="1"/>
  <c r="N174" i="1"/>
  <c r="N166" i="1"/>
  <c r="O166" i="1" s="1"/>
  <c r="N158" i="1"/>
  <c r="O158" i="1" s="1"/>
  <c r="N150" i="1"/>
  <c r="O150" i="1" s="1"/>
  <c r="N142" i="1"/>
  <c r="O142" i="1" s="1"/>
  <c r="N494" i="1"/>
  <c r="N486" i="1"/>
  <c r="N478" i="1"/>
  <c r="N470" i="1"/>
  <c r="N462" i="1"/>
  <c r="N1201" i="1"/>
  <c r="N1153" i="1"/>
  <c r="O1153" i="1" s="1"/>
  <c r="N1145" i="1"/>
  <c r="O1145" i="1" s="1"/>
  <c r="N1137" i="1"/>
  <c r="O1137" i="1" s="1"/>
  <c r="N1129" i="1"/>
  <c r="N1121" i="1"/>
  <c r="O1121" i="1" s="1"/>
  <c r="N1113" i="1"/>
  <c r="O1113" i="1" s="1"/>
  <c r="N1105" i="1"/>
  <c r="N1097" i="1"/>
  <c r="N1089" i="1"/>
  <c r="P1089" i="1" s="1"/>
  <c r="N1081" i="1"/>
  <c r="N1073" i="1"/>
  <c r="N1057" i="1"/>
  <c r="O1057" i="1" s="1"/>
  <c r="N1049" i="1"/>
  <c r="O1049" i="1" s="1"/>
  <c r="N1041" i="1"/>
  <c r="O1041" i="1" s="1"/>
  <c r="N1025" i="1"/>
  <c r="Q1025" i="1" s="1"/>
  <c r="N1009" i="1"/>
  <c r="O1009" i="1" s="1"/>
  <c r="N977" i="1"/>
  <c r="O977" i="1" s="1"/>
  <c r="N969" i="1"/>
  <c r="P969" i="1" s="1"/>
  <c r="N961" i="1"/>
  <c r="N953" i="1"/>
  <c r="N945" i="1"/>
  <c r="N937" i="1"/>
  <c r="Q937" i="1" s="1"/>
  <c r="N921" i="1"/>
  <c r="N905" i="1"/>
  <c r="Q905" i="1" s="1"/>
  <c r="N889" i="1"/>
  <c r="N881" i="1"/>
  <c r="N873" i="1"/>
  <c r="N1545" i="1"/>
  <c r="N1497" i="1"/>
  <c r="N1489" i="1"/>
  <c r="N1441" i="1"/>
  <c r="N1433" i="1"/>
  <c r="N1409" i="1"/>
  <c r="N1393" i="1"/>
  <c r="P1393" i="1" s="1"/>
  <c r="N1377" i="1"/>
  <c r="N1369" i="1"/>
  <c r="N1361" i="1"/>
  <c r="O1361" i="1" s="1"/>
  <c r="N1353" i="1"/>
  <c r="O1353" i="1" s="1"/>
  <c r="N1345" i="1"/>
  <c r="N1321" i="1"/>
  <c r="N1313" i="1"/>
  <c r="N1305" i="1"/>
  <c r="O1305" i="1" s="1"/>
  <c r="N1297" i="1"/>
  <c r="N1289" i="1"/>
  <c r="O1289" i="1" s="1"/>
  <c r="N1281" i="1"/>
  <c r="O1281" i="1" s="1"/>
  <c r="N1273" i="1"/>
  <c r="O1273" i="1" s="1"/>
  <c r="N1265" i="1"/>
  <c r="N1257" i="1"/>
  <c r="Q1257" i="1" s="1"/>
  <c r="N1249" i="1"/>
  <c r="O1249" i="1" s="1"/>
  <c r="N1241" i="1"/>
  <c r="N1233" i="1"/>
  <c r="N460" i="1"/>
  <c r="N1213" i="1"/>
  <c r="N1205" i="1"/>
  <c r="N1149" i="1"/>
  <c r="O1149" i="1" s="1"/>
  <c r="N1141" i="1"/>
  <c r="N1133" i="1"/>
  <c r="O1133" i="1" s="1"/>
  <c r="N1125" i="1"/>
  <c r="N1117" i="1"/>
  <c r="O1117" i="1" s="1"/>
  <c r="N1101" i="1"/>
  <c r="O1101" i="1" s="1"/>
  <c r="N1093" i="1"/>
  <c r="N1085" i="1"/>
  <c r="O1085" i="1" s="1"/>
  <c r="N1077" i="1"/>
  <c r="O1077" i="1" s="1"/>
  <c r="N1069" i="1"/>
  <c r="O1069" i="1" s="1"/>
  <c r="N1061" i="1"/>
  <c r="O1061" i="1" s="1"/>
  <c r="N1053" i="1"/>
  <c r="P1053" i="1" s="1"/>
  <c r="N1045" i="1"/>
  <c r="O1045" i="1" s="1"/>
  <c r="N1037" i="1"/>
  <c r="N1029" i="1"/>
  <c r="N1021" i="1"/>
  <c r="O1021" i="1" s="1"/>
  <c r="N1013" i="1"/>
  <c r="N981" i="1"/>
  <c r="O981" i="1" s="1"/>
  <c r="N973" i="1"/>
  <c r="O973" i="1" s="1"/>
  <c r="N949" i="1"/>
  <c r="N909" i="1"/>
  <c r="Q909" i="1" s="1"/>
  <c r="N893" i="1"/>
  <c r="N885" i="1"/>
  <c r="N1645" i="1"/>
  <c r="N1629" i="1"/>
  <c r="N1621" i="1"/>
  <c r="N1613" i="1"/>
  <c r="N1597" i="1"/>
  <c r="N1589" i="1"/>
  <c r="N1581" i="1"/>
  <c r="N1565" i="1"/>
  <c r="N1557" i="1"/>
  <c r="N1549" i="1"/>
  <c r="N1501" i="1"/>
  <c r="N1493" i="1"/>
  <c r="N1485" i="1"/>
  <c r="N1437" i="1"/>
  <c r="O1437" i="1" s="1"/>
  <c r="N1421" i="1"/>
  <c r="O1421" i="1" s="1"/>
  <c r="N1405" i="1"/>
  <c r="N1397" i="1"/>
  <c r="N1389" i="1"/>
  <c r="N1373" i="1"/>
  <c r="N1365" i="1"/>
  <c r="O1365" i="1" s="1"/>
  <c r="N1357" i="1"/>
  <c r="N1349" i="1"/>
  <c r="Q1349" i="1" s="1"/>
  <c r="N1341" i="1"/>
  <c r="O1341" i="1" s="1"/>
  <c r="N1301" i="1"/>
  <c r="N1293" i="1"/>
  <c r="N1285" i="1"/>
  <c r="N1277" i="1"/>
  <c r="O1277" i="1" s="1"/>
  <c r="N1269" i="1"/>
  <c r="O1269" i="1" s="1"/>
  <c r="N1261" i="1"/>
  <c r="N1253" i="1"/>
  <c r="O1253" i="1" s="1"/>
  <c r="N1237" i="1"/>
  <c r="N197" i="1"/>
  <c r="O197" i="1" s="1"/>
  <c r="N189" i="1"/>
  <c r="O189" i="1" s="1"/>
  <c r="N181" i="1"/>
  <c r="O181" i="1" s="1"/>
  <c r="N173" i="1"/>
  <c r="O173" i="1" s="1"/>
  <c r="N165" i="1"/>
  <c r="O165" i="1" s="1"/>
  <c r="N157" i="1"/>
  <c r="N149" i="1"/>
  <c r="O149" i="1" s="1"/>
  <c r="N141" i="1"/>
  <c r="O141" i="1" s="1"/>
  <c r="N813" i="1"/>
  <c r="N805" i="1"/>
  <c r="N841" i="1"/>
  <c r="N833" i="1"/>
  <c r="N825" i="1"/>
  <c r="N817" i="1"/>
  <c r="N809" i="1"/>
  <c r="N801" i="1"/>
  <c r="N925" i="1"/>
  <c r="N1653" i="1"/>
  <c r="N1637" i="1"/>
  <c r="N1605" i="1"/>
  <c r="N1573" i="1"/>
  <c r="N1541" i="1"/>
  <c r="N1533" i="1"/>
  <c r="N1525" i="1"/>
  <c r="N1517" i="1"/>
  <c r="N1509" i="1"/>
  <c r="N1477" i="1"/>
  <c r="N1469" i="1"/>
  <c r="N1461" i="1"/>
  <c r="N1453" i="1"/>
  <c r="N1445" i="1"/>
  <c r="N1413" i="1"/>
  <c r="N1381" i="1"/>
  <c r="O1381" i="1" s="1"/>
  <c r="N1245" i="1"/>
  <c r="O1245" i="1" s="1"/>
  <c r="N1228" i="1"/>
  <c r="N1220" i="1"/>
  <c r="N1212" i="1"/>
  <c r="N1204" i="1"/>
  <c r="N1196" i="1"/>
  <c r="N1188" i="1"/>
  <c r="Q1188" i="1" s="1"/>
  <c r="N1180" i="1"/>
  <c r="N1172" i="1"/>
  <c r="N1164" i="1"/>
  <c r="N1156" i="1"/>
  <c r="N1140" i="1"/>
  <c r="N1132" i="1"/>
  <c r="N1108" i="1"/>
  <c r="N1092" i="1"/>
  <c r="Q1092" i="1" s="1"/>
  <c r="N839" i="1"/>
  <c r="N831" i="1"/>
  <c r="N823" i="1"/>
  <c r="N815" i="1"/>
  <c r="N807" i="1"/>
  <c r="N799" i="1"/>
  <c r="N1476" i="1"/>
  <c r="N1468" i="1"/>
  <c r="N1460" i="1"/>
  <c r="N1452" i="1"/>
  <c r="N1444" i="1"/>
  <c r="N1436" i="1"/>
  <c r="N1428" i="1"/>
  <c r="N1308" i="1"/>
  <c r="O1308" i="1" s="1"/>
  <c r="N1300" i="1"/>
  <c r="N1276" i="1"/>
  <c r="N1268" i="1"/>
  <c r="N1260" i="1"/>
  <c r="N1252" i="1"/>
  <c r="N1236" i="1"/>
  <c r="N845" i="1"/>
  <c r="N837" i="1"/>
  <c r="N829" i="1"/>
  <c r="N821" i="1"/>
  <c r="N1649" i="1"/>
  <c r="N1641" i="1"/>
  <c r="N1633" i="1"/>
  <c r="N1625" i="1"/>
  <c r="N1617" i="1"/>
  <c r="N1609" i="1"/>
  <c r="N1601" i="1"/>
  <c r="N1593" i="1"/>
  <c r="N1585" i="1"/>
  <c r="N1577" i="1"/>
  <c r="N1569" i="1"/>
  <c r="N1561" i="1"/>
  <c r="N1553" i="1"/>
  <c r="N1537" i="1"/>
  <c r="N1529" i="1"/>
  <c r="N1521" i="1"/>
  <c r="N1513" i="1"/>
  <c r="N1505" i="1"/>
  <c r="N1481" i="1"/>
  <c r="N1473" i="1"/>
  <c r="N1465" i="1"/>
  <c r="N1457" i="1"/>
  <c r="N1449" i="1"/>
  <c r="N1417" i="1"/>
  <c r="N1401" i="1"/>
  <c r="N1385" i="1"/>
  <c r="O1385" i="1" s="1"/>
  <c r="N1224" i="1"/>
  <c r="N1144" i="1"/>
  <c r="N1128" i="1"/>
  <c r="N1088" i="1"/>
  <c r="N1072" i="1"/>
  <c r="N1056" i="1"/>
  <c r="N1040" i="1"/>
  <c r="O1040" i="1" s="1"/>
  <c r="N1024" i="1"/>
  <c r="P1024" i="1" s="1"/>
  <c r="N1008" i="1"/>
  <c r="P1008" i="1" s="1"/>
  <c r="N1000" i="1"/>
  <c r="N992" i="1"/>
  <c r="N863" i="1"/>
  <c r="O863" i="1" s="1"/>
  <c r="N843" i="1"/>
  <c r="N835" i="1"/>
  <c r="N827" i="1"/>
  <c r="N819" i="1"/>
  <c r="N811" i="1"/>
  <c r="N803" i="1"/>
  <c r="N1044" i="1"/>
  <c r="N1028" i="1"/>
  <c r="N1012" i="1"/>
  <c r="P1012" i="1" s="1"/>
  <c r="N996" i="1"/>
  <c r="N859" i="1"/>
  <c r="N1035" i="1"/>
  <c r="N1027" i="1"/>
  <c r="N1019" i="1"/>
  <c r="O1019" i="1" s="1"/>
  <c r="N1011" i="1"/>
  <c r="N1003" i="1"/>
  <c r="N995" i="1"/>
  <c r="N987" i="1"/>
  <c r="N955" i="1"/>
  <c r="N939" i="1"/>
  <c r="N923" i="1"/>
  <c r="N907" i="1"/>
  <c r="N891" i="1"/>
  <c r="N875" i="1"/>
  <c r="N867" i="1"/>
  <c r="P867" i="1" s="1"/>
  <c r="N1547" i="1"/>
  <c r="N1475" i="1"/>
  <c r="N1467" i="1"/>
  <c r="N1459" i="1"/>
  <c r="N1451" i="1"/>
  <c r="N1443" i="1"/>
  <c r="N1435" i="1"/>
  <c r="N1419" i="1"/>
  <c r="N1411" i="1"/>
  <c r="O1411" i="1" s="1"/>
  <c r="N1403" i="1"/>
  <c r="N1387" i="1"/>
  <c r="N1379" i="1"/>
  <c r="N1371" i="1"/>
  <c r="N1226" i="1"/>
  <c r="N1218" i="1"/>
  <c r="N1210" i="1"/>
  <c r="N1202" i="1"/>
  <c r="N1194" i="1"/>
  <c r="N1186" i="1"/>
  <c r="N1178" i="1"/>
  <c r="N1170" i="1"/>
  <c r="N1162" i="1"/>
  <c r="N1154" i="1"/>
  <c r="N1146" i="1"/>
  <c r="N1122" i="1"/>
  <c r="N1114" i="1"/>
  <c r="N1106" i="1"/>
  <c r="N1098" i="1"/>
  <c r="N1090" i="1"/>
  <c r="N1082" i="1"/>
  <c r="N1074" i="1"/>
  <c r="N1066" i="1"/>
  <c r="N1058" i="1"/>
  <c r="N1050" i="1"/>
  <c r="N1042" i="1"/>
  <c r="N1034" i="1"/>
  <c r="N1026" i="1"/>
  <c r="N1018" i="1"/>
  <c r="N1010" i="1"/>
  <c r="N1002" i="1"/>
  <c r="N994" i="1"/>
  <c r="N986" i="1"/>
  <c r="N865" i="1"/>
  <c r="P865" i="1" s="1"/>
  <c r="N1642" i="1"/>
  <c r="N1626" i="1"/>
  <c r="N1610" i="1"/>
  <c r="N1594" i="1"/>
  <c r="O1594" i="1" s="1"/>
  <c r="N1578" i="1"/>
  <c r="N1562" i="1"/>
  <c r="N1498" i="1"/>
  <c r="Q1498" i="1" s="1"/>
  <c r="N1490" i="1"/>
  <c r="N1482" i="1"/>
  <c r="N1474" i="1"/>
  <c r="N1466" i="1"/>
  <c r="N1458" i="1"/>
  <c r="N1450" i="1"/>
  <c r="N1442" i="1"/>
  <c r="Q1442" i="1" s="1"/>
  <c r="N1426" i="1"/>
  <c r="Q1426" i="1" s="1"/>
  <c r="N1298" i="1"/>
  <c r="N1242" i="1"/>
  <c r="N1234" i="1"/>
  <c r="N1225" i="1"/>
  <c r="N1217" i="1"/>
  <c r="N1209" i="1"/>
  <c r="N1193" i="1"/>
  <c r="O1193" i="1" s="1"/>
  <c r="N1185" i="1"/>
  <c r="P1185" i="1" s="1"/>
  <c r="N1177" i="1"/>
  <c r="N1169" i="1"/>
  <c r="N1161" i="1"/>
  <c r="N1033" i="1"/>
  <c r="N1017" i="1"/>
  <c r="N1001" i="1"/>
  <c r="N993" i="1"/>
  <c r="O993" i="1" s="1"/>
  <c r="N985" i="1"/>
  <c r="Q985" i="1" s="1"/>
  <c r="N929" i="1"/>
  <c r="N913" i="1"/>
  <c r="N897" i="1"/>
  <c r="N1232" i="1"/>
  <c r="N857" i="1"/>
  <c r="N1472" i="1"/>
  <c r="N1464" i="1"/>
  <c r="N1456" i="1"/>
  <c r="N1448" i="1"/>
  <c r="N1296" i="1"/>
  <c r="N1031" i="1"/>
  <c r="N1023" i="1"/>
  <c r="N1015" i="1"/>
  <c r="O1015" i="1" s="1"/>
  <c r="N1007" i="1"/>
  <c r="N999" i="1"/>
  <c r="N991" i="1"/>
  <c r="N871" i="1"/>
  <c r="N1471" i="1"/>
  <c r="N1455" i="1"/>
  <c r="N1447" i="1"/>
  <c r="N1142" i="1"/>
  <c r="P1142" i="1" s="1"/>
  <c r="N1126" i="1"/>
  <c r="N1110" i="1"/>
  <c r="N1086" i="1"/>
  <c r="Q1086" i="1" s="1"/>
  <c r="N1070" i="1"/>
  <c r="N1054" i="1"/>
  <c r="N1038" i="1"/>
  <c r="Q1038" i="1" s="1"/>
  <c r="N1022" i="1"/>
  <c r="Q1022" i="1" s="1"/>
  <c r="N1006" i="1"/>
  <c r="N990" i="1"/>
  <c r="N861" i="1"/>
  <c r="N1654" i="1"/>
  <c r="N1646" i="1"/>
  <c r="N1638" i="1"/>
  <c r="N1630" i="1"/>
  <c r="N1622" i="1"/>
  <c r="N1614" i="1"/>
  <c r="Q1614" i="1" s="1"/>
  <c r="N1566" i="1"/>
  <c r="Q1566" i="1" s="1"/>
  <c r="N1494" i="1"/>
  <c r="N1486" i="1"/>
  <c r="N1478" i="1"/>
  <c r="N1470" i="1"/>
  <c r="N1462" i="1"/>
  <c r="N1454" i="1"/>
  <c r="N1446" i="1"/>
  <c r="N1438" i="1"/>
  <c r="N1246" i="1"/>
  <c r="N1229" i="1"/>
  <c r="N1221" i="1"/>
  <c r="N1197" i="1"/>
  <c r="N1189" i="1"/>
  <c r="N1181" i="1"/>
  <c r="N1173" i="1"/>
  <c r="N1165" i="1"/>
  <c r="N1157" i="1"/>
  <c r="N1005" i="1"/>
  <c r="N997" i="1"/>
  <c r="N989" i="1"/>
  <c r="N965" i="1"/>
  <c r="N941" i="1"/>
  <c r="O941" i="1" s="1"/>
  <c r="N933" i="1"/>
  <c r="N917" i="1"/>
  <c r="N901" i="1"/>
  <c r="N877" i="1"/>
  <c r="O877" i="1" s="1"/>
  <c r="N869" i="1"/>
  <c r="N1544" i="1"/>
  <c r="N1528" i="1"/>
  <c r="N1512" i="1"/>
  <c r="P1512" i="1" s="1"/>
  <c r="N1418" i="1"/>
  <c r="N1391" i="1"/>
  <c r="N1383" i="1"/>
  <c r="N1332" i="1"/>
  <c r="N1036" i="1"/>
  <c r="N1020" i="1"/>
  <c r="N1643" i="1"/>
  <c r="N1627" i="1"/>
  <c r="N1611" i="1"/>
  <c r="N1595" i="1"/>
  <c r="N1579" i="1"/>
  <c r="N1563" i="1"/>
  <c r="N1534" i="1"/>
  <c r="N1518" i="1"/>
  <c r="N1502" i="1"/>
  <c r="N1378" i="1"/>
  <c r="N1222" i="1"/>
  <c r="N1119" i="1"/>
  <c r="N1540" i="1"/>
  <c r="N1336" i="1"/>
  <c r="N1546" i="1"/>
  <c r="N1530" i="1"/>
  <c r="N1514" i="1"/>
  <c r="N1440" i="1"/>
  <c r="N1407" i="1"/>
  <c r="N1399" i="1"/>
  <c r="N1309" i="1"/>
  <c r="N1386" i="1"/>
  <c r="N1536" i="1"/>
  <c r="N1520" i="1"/>
  <c r="N1504" i="1"/>
  <c r="N1439" i="1"/>
  <c r="N1432" i="1"/>
  <c r="N1394" i="1"/>
  <c r="N1324" i="1"/>
  <c r="N1524" i="1"/>
  <c r="N1320" i="1"/>
  <c r="N1548" i="1"/>
  <c r="N1542" i="1"/>
  <c r="N1526" i="1"/>
  <c r="N1510" i="1"/>
  <c r="N1427" i="1"/>
  <c r="N1402" i="1"/>
  <c r="N1375" i="1"/>
  <c r="N1211" i="1"/>
  <c r="N1199" i="1"/>
  <c r="N1532" i="1"/>
  <c r="N1516" i="1"/>
  <c r="N1431" i="1"/>
  <c r="N1423" i="1"/>
  <c r="N1415" i="1"/>
  <c r="N1328" i="1"/>
  <c r="N1508" i="1"/>
  <c r="N1648" i="1"/>
  <c r="N1632" i="1"/>
  <c r="N1616" i="1"/>
  <c r="N1600" i="1"/>
  <c r="N1584" i="1"/>
  <c r="N1568" i="1"/>
  <c r="N1552" i="1"/>
  <c r="N1538" i="1"/>
  <c r="N1522" i="1"/>
  <c r="N1506" i="1"/>
  <c r="N1410" i="1"/>
  <c r="N1370" i="1"/>
  <c r="N1338" i="1"/>
  <c r="N1317" i="1"/>
  <c r="N1337" i="1"/>
  <c r="N1333" i="1"/>
  <c r="N1329" i="1"/>
  <c r="N1325" i="1"/>
  <c r="N1304" i="1"/>
  <c r="N1208" i="1"/>
  <c r="N1203" i="1"/>
  <c r="N1312" i="1"/>
  <c r="N1176" i="1"/>
  <c r="N1171" i="1"/>
  <c r="N1244" i="1"/>
  <c r="N1215" i="1"/>
  <c r="N1152" i="1"/>
  <c r="N1240" i="1"/>
  <c r="N1247" i="1"/>
  <c r="N1214" i="1"/>
  <c r="N1207" i="1"/>
  <c r="N1151" i="1"/>
  <c r="N1130" i="1"/>
  <c r="N1055" i="1"/>
  <c r="N1032" i="1"/>
  <c r="N1016" i="1"/>
  <c r="N1160" i="1"/>
  <c r="N1155" i="1"/>
  <c r="N1134" i="1"/>
  <c r="N1168" i="1"/>
  <c r="N1163" i="1"/>
  <c r="N1120" i="1"/>
  <c r="N1064" i="1"/>
  <c r="N1239" i="1"/>
  <c r="N1235" i="1"/>
  <c r="N1184" i="1"/>
  <c r="N1179" i="1"/>
  <c r="N1123" i="1"/>
  <c r="N1109" i="1"/>
  <c r="N1238" i="1"/>
  <c r="N1231" i="1"/>
  <c r="N1227" i="1"/>
  <c r="N1192" i="1"/>
  <c r="N1187" i="1"/>
  <c r="N1230" i="1"/>
  <c r="N1223" i="1"/>
  <c r="N1219" i="1"/>
  <c r="N1200" i="1"/>
  <c r="N1195" i="1"/>
  <c r="N1094" i="1"/>
  <c r="N1147" i="1"/>
  <c r="N1115" i="1"/>
  <c r="N1076" i="1"/>
  <c r="N1068" i="1"/>
  <c r="N1063" i="1"/>
  <c r="N1143" i="1"/>
  <c r="N1111" i="1"/>
  <c r="N1104" i="1"/>
  <c r="N1067" i="1"/>
  <c r="N1039" i="1"/>
  <c r="N1139" i="1"/>
  <c r="N1107" i="1"/>
  <c r="N1096" i="1"/>
  <c r="N1080" i="1"/>
  <c r="N1048" i="1"/>
  <c r="N1135" i="1"/>
  <c r="N1099" i="1"/>
  <c r="N1084" i="1"/>
  <c r="N1079" i="1"/>
  <c r="N1052" i="1"/>
  <c r="N1131" i="1"/>
  <c r="N1083" i="1"/>
  <c r="N1078" i="1"/>
  <c r="N1051" i="1"/>
  <c r="N1127" i="1"/>
  <c r="N1102" i="1"/>
  <c r="N1065" i="1"/>
  <c r="N1060" i="1"/>
  <c r="N984" i="1"/>
  <c r="N982" i="1"/>
  <c r="N980" i="1"/>
  <c r="N978" i="1"/>
  <c r="N976" i="1"/>
  <c r="N974" i="1"/>
  <c r="N972" i="1"/>
  <c r="N970" i="1"/>
  <c r="N968" i="1"/>
  <c r="N962" i="1"/>
  <c r="N959" i="1"/>
  <c r="N946" i="1"/>
  <c r="N943" i="1"/>
  <c r="N930" i="1"/>
  <c r="N927" i="1"/>
  <c r="N914" i="1"/>
  <c r="N911" i="1"/>
  <c r="N898" i="1"/>
  <c r="N895" i="1"/>
  <c r="N882" i="1"/>
  <c r="N879" i="1"/>
  <c r="N924" i="1"/>
  <c r="N872" i="1"/>
  <c r="N864" i="1"/>
  <c r="N952" i="1"/>
  <c r="N936" i="1"/>
  <c r="N920" i="1"/>
  <c r="N904" i="1"/>
  <c r="N888" i="1"/>
  <c r="N958" i="1"/>
  <c r="N942" i="1"/>
  <c r="N926" i="1"/>
  <c r="N910" i="1"/>
  <c r="N894" i="1"/>
  <c r="N878" i="1"/>
  <c r="N964" i="1"/>
  <c r="N948" i="1"/>
  <c r="N932" i="1"/>
  <c r="N916" i="1"/>
  <c r="N900" i="1"/>
  <c r="N884" i="1"/>
  <c r="N874" i="1"/>
  <c r="N870" i="1"/>
  <c r="N866" i="1"/>
  <c r="N862" i="1"/>
  <c r="N858" i="1"/>
  <c r="N954" i="1"/>
  <c r="N938" i="1"/>
  <c r="N922" i="1"/>
  <c r="N906" i="1"/>
  <c r="N890" i="1"/>
  <c r="N956" i="1"/>
  <c r="N940" i="1"/>
  <c r="N908" i="1"/>
  <c r="N892" i="1"/>
  <c r="N876" i="1"/>
  <c r="N868" i="1"/>
  <c r="N860" i="1"/>
  <c r="N960" i="1"/>
  <c r="N944" i="1"/>
  <c r="N928" i="1"/>
  <c r="N912" i="1"/>
  <c r="N896" i="1"/>
  <c r="N880" i="1"/>
  <c r="N966" i="1"/>
  <c r="N950" i="1"/>
  <c r="N934" i="1"/>
  <c r="N918" i="1"/>
  <c r="N902" i="1"/>
  <c r="N886" i="1"/>
  <c r="N716" i="1"/>
  <c r="N684" i="1"/>
  <c r="H796" i="1"/>
  <c r="I796" i="1"/>
  <c r="H795" i="1"/>
  <c r="I795" i="1"/>
  <c r="H794" i="1"/>
  <c r="I794" i="1"/>
  <c r="H793" i="1"/>
  <c r="I793" i="1"/>
  <c r="H792" i="1"/>
  <c r="I792" i="1"/>
  <c r="H791" i="1"/>
  <c r="I791" i="1"/>
  <c r="H790" i="1"/>
  <c r="I790" i="1"/>
  <c r="H789" i="1"/>
  <c r="I789" i="1"/>
  <c r="H788" i="1"/>
  <c r="I788" i="1"/>
  <c r="H787" i="1"/>
  <c r="I787" i="1"/>
  <c r="H786" i="1"/>
  <c r="I786" i="1"/>
  <c r="H785" i="1"/>
  <c r="I785" i="1"/>
  <c r="H784" i="1"/>
  <c r="I784" i="1"/>
  <c r="H783" i="1"/>
  <c r="I783" i="1"/>
  <c r="H782" i="1"/>
  <c r="I782" i="1"/>
  <c r="H781" i="1"/>
  <c r="I781" i="1"/>
  <c r="H780" i="1"/>
  <c r="I780" i="1"/>
  <c r="H779" i="1"/>
  <c r="I779" i="1"/>
  <c r="H778" i="1"/>
  <c r="I778" i="1"/>
  <c r="H777" i="1"/>
  <c r="I777" i="1"/>
  <c r="H776" i="1"/>
  <c r="I776" i="1"/>
  <c r="H775" i="1"/>
  <c r="I775" i="1"/>
  <c r="H774" i="1"/>
  <c r="I774" i="1"/>
  <c r="H773" i="1"/>
  <c r="I773" i="1"/>
  <c r="H772" i="1"/>
  <c r="I772" i="1"/>
  <c r="H771" i="1"/>
  <c r="I771" i="1"/>
  <c r="H770" i="1"/>
  <c r="I770" i="1"/>
  <c r="H769" i="1"/>
  <c r="I769" i="1"/>
  <c r="P210" i="1" l="1"/>
  <c r="P274" i="1"/>
  <c r="P418" i="1"/>
  <c r="P400" i="1"/>
  <c r="Q1398" i="1"/>
  <c r="P1270" i="1"/>
  <c r="P798" i="1"/>
  <c r="Q210" i="1"/>
  <c r="P262" i="1"/>
  <c r="Q262" i="1"/>
  <c r="P661" i="1"/>
  <c r="P57" i="1"/>
  <c r="P443" i="1"/>
  <c r="P121" i="1"/>
  <c r="Q443" i="1"/>
  <c r="Q57" i="1"/>
  <c r="P382" i="1"/>
  <c r="P1398" i="1"/>
  <c r="Q1270" i="1"/>
  <c r="P1334" i="1"/>
  <c r="Q1334" i="1"/>
  <c r="P180" i="1"/>
  <c r="Q1430" i="1"/>
  <c r="P532" i="1"/>
  <c r="P832" i="1"/>
  <c r="Q1100" i="1"/>
  <c r="P175" i="1"/>
  <c r="P191" i="1"/>
  <c r="Q179" i="1"/>
  <c r="N744" i="1"/>
  <c r="Q744" i="1" s="1"/>
  <c r="P842" i="1"/>
  <c r="Q1158" i="1"/>
  <c r="N267" i="1"/>
  <c r="P267" i="1" s="1"/>
  <c r="Q191" i="1"/>
  <c r="Q828" i="1"/>
  <c r="P1263" i="1"/>
  <c r="Q832" i="1"/>
  <c r="P1158" i="1"/>
  <c r="Q1327" i="1"/>
  <c r="Q144" i="1"/>
  <c r="Q842" i="1"/>
  <c r="P1327" i="1"/>
  <c r="P364" i="1"/>
  <c r="Q175" i="1"/>
  <c r="Q1263" i="1"/>
  <c r="O532" i="1"/>
  <c r="O93" i="1"/>
  <c r="P93" i="1"/>
  <c r="O431" i="1"/>
  <c r="P431" i="1"/>
  <c r="Q854" i="1"/>
  <c r="P457" i="1"/>
  <c r="P508" i="1"/>
  <c r="P524" i="1"/>
  <c r="P182" i="1"/>
  <c r="P190" i="1"/>
  <c r="Q273" i="1"/>
  <c r="P163" i="1"/>
  <c r="Q93" i="1"/>
  <c r="P963" i="1"/>
  <c r="Q516" i="1"/>
  <c r="P273" i="1"/>
  <c r="Q163" i="1"/>
  <c r="Q1388" i="1"/>
  <c r="Q1342" i="1"/>
  <c r="Q540" i="1"/>
  <c r="Q1559" i="1"/>
  <c r="P1342" i="1"/>
  <c r="P540" i="1"/>
  <c r="Q1271" i="1"/>
  <c r="Q1278" i="1"/>
  <c r="P1311" i="1"/>
  <c r="P1278" i="1"/>
  <c r="Q364" i="1"/>
  <c r="P294" i="1"/>
  <c r="P979" i="1"/>
  <c r="Q979" i="1"/>
  <c r="Q177" i="1"/>
  <c r="P802" i="1"/>
  <c r="Q183" i="1"/>
  <c r="P177" i="1"/>
  <c r="P183" i="1"/>
  <c r="Q220" i="1"/>
  <c r="Q802" i="1"/>
  <c r="O107" i="1"/>
  <c r="P107" i="1"/>
  <c r="O505" i="1"/>
  <c r="P505" i="1"/>
  <c r="Q505" i="1"/>
  <c r="Q51" i="1"/>
  <c r="Q182" i="1"/>
  <c r="Q215" i="1"/>
  <c r="P413" i="1"/>
  <c r="P1100" i="1"/>
  <c r="P45" i="1"/>
  <c r="Q413" i="1"/>
  <c r="Q1364" i="1"/>
  <c r="Q1350" i="1"/>
  <c r="P179" i="1"/>
  <c r="P1350" i="1"/>
  <c r="P828" i="1"/>
  <c r="Q152" i="1"/>
  <c r="Q1286" i="1"/>
  <c r="P1286" i="1"/>
  <c r="P193" i="1"/>
  <c r="Q193" i="1"/>
  <c r="Q808" i="1"/>
  <c r="Q556" i="1"/>
  <c r="P51" i="1"/>
  <c r="Q826" i="1"/>
  <c r="Q167" i="1"/>
  <c r="Q1380" i="1"/>
  <c r="Q834" i="1"/>
  <c r="P167" i="1"/>
  <c r="P808" i="1"/>
  <c r="P973" i="1"/>
  <c r="Q848" i="1"/>
  <c r="Q59" i="1"/>
  <c r="Q261" i="1"/>
  <c r="Q224" i="1"/>
  <c r="Q457" i="1"/>
  <c r="Q973" i="1"/>
  <c r="P1061" i="1"/>
  <c r="Q1133" i="1"/>
  <c r="Q1366" i="1"/>
  <c r="P887" i="1"/>
  <c r="Q1355" i="1"/>
  <c r="Q1291" i="1"/>
  <c r="P1355" i="1"/>
  <c r="P144" i="1"/>
  <c r="P224" i="1"/>
  <c r="P1291" i="1"/>
  <c r="Q8" i="1"/>
  <c r="P146" i="1"/>
  <c r="P435" i="1"/>
  <c r="P410" i="1"/>
  <c r="Q200" i="1"/>
  <c r="Q245" i="1"/>
  <c r="Q1273" i="1"/>
  <c r="Q67" i="1"/>
  <c r="P1273" i="1"/>
  <c r="P200" i="1"/>
  <c r="P136" i="1"/>
  <c r="Q87" i="1"/>
  <c r="Q136" i="1"/>
  <c r="Q146" i="1"/>
  <c r="P242" i="1"/>
  <c r="P1041" i="1"/>
  <c r="P215" i="1"/>
  <c r="P106" i="1"/>
  <c r="Q133" i="1"/>
  <c r="Q431" i="1"/>
  <c r="Q1113" i="1"/>
  <c r="Q303" i="1"/>
  <c r="N35" i="1"/>
  <c r="O35" i="1" s="1"/>
  <c r="P1559" i="1"/>
  <c r="Q1623" i="1"/>
  <c r="Q564" i="1"/>
  <c r="Q180" i="1"/>
  <c r="P564" i="1"/>
  <c r="Q233" i="1"/>
  <c r="P1271" i="1"/>
  <c r="P87" i="1"/>
  <c r="Q1281" i="1"/>
  <c r="Q1390" i="1"/>
  <c r="P196" i="1"/>
  <c r="P390" i="1"/>
  <c r="P681" i="1"/>
  <c r="P122" i="1"/>
  <c r="P198" i="1"/>
  <c r="Q196" i="1"/>
  <c r="Q291" i="1"/>
  <c r="P451" i="1"/>
  <c r="Q806" i="1"/>
  <c r="Q1274" i="1"/>
  <c r="Q1166" i="1"/>
  <c r="P1274" i="1"/>
  <c r="Q524" i="1"/>
  <c r="P1623" i="1"/>
  <c r="Q69" i="1"/>
  <c r="P115" i="1"/>
  <c r="Q185" i="1"/>
  <c r="P245" i="1"/>
  <c r="Q115" i="1"/>
  <c r="P291" i="1"/>
  <c r="Q242" i="1"/>
  <c r="Q681" i="1"/>
  <c r="Q818" i="1"/>
  <c r="P1049" i="1"/>
  <c r="P1166" i="1"/>
  <c r="P1353" i="1"/>
  <c r="O576" i="1"/>
  <c r="Q576" i="1"/>
  <c r="P131" i="1"/>
  <c r="Q155" i="1"/>
  <c r="P971" i="1"/>
  <c r="P988" i="1"/>
  <c r="Q131" i="1"/>
  <c r="P283" i="1"/>
  <c r="Q285" i="1"/>
  <c r="P804" i="1"/>
  <c r="P848" i="1"/>
  <c r="P67" i="1"/>
  <c r="Q190" i="1"/>
  <c r="P285" i="1"/>
  <c r="P576" i="1"/>
  <c r="Q798" i="1"/>
  <c r="Q1121" i="1"/>
  <c r="P1175" i="1"/>
  <c r="Q1339" i="1"/>
  <c r="P1400" i="1"/>
  <c r="P556" i="1"/>
  <c r="N572" i="1"/>
  <c r="O572" i="1" s="1"/>
  <c r="P148" i="1"/>
  <c r="P271" i="1"/>
  <c r="P818" i="1"/>
  <c r="P983" i="1"/>
  <c r="Q1049" i="1"/>
  <c r="P1121" i="1"/>
  <c r="Q1175" i="1"/>
  <c r="P1339" i="1"/>
  <c r="P1294" i="1"/>
  <c r="Q1603" i="1"/>
  <c r="Q804" i="1"/>
  <c r="P13" i="1"/>
  <c r="P185" i="1"/>
  <c r="Q234" i="1"/>
  <c r="Q983" i="1"/>
  <c r="Q1059" i="1"/>
  <c r="N575" i="1"/>
  <c r="O575" i="1" s="1"/>
  <c r="P152" i="1"/>
  <c r="Q148" i="1"/>
  <c r="P155" i="1"/>
  <c r="P834" i="1"/>
  <c r="Q252" i="1"/>
  <c r="Q198" i="1"/>
  <c r="P221" i="1"/>
  <c r="P19" i="1"/>
  <c r="P296" i="1"/>
  <c r="Q296" i="1"/>
  <c r="Q381" i="1"/>
  <c r="Q1249" i="1"/>
  <c r="Q137" i="1"/>
  <c r="P137" i="1"/>
  <c r="P233" i="1"/>
  <c r="P300" i="1"/>
  <c r="Q165" i="1"/>
  <c r="P381" i="1"/>
  <c r="Q201" i="1"/>
  <c r="P235" i="1"/>
  <c r="P814" i="1"/>
  <c r="P856" i="1"/>
  <c r="Q856" i="1"/>
  <c r="P201" i="1"/>
  <c r="P252" i="1"/>
  <c r="Q445" i="1"/>
  <c r="P1374" i="1"/>
  <c r="P165" i="1"/>
  <c r="Q235" i="1"/>
  <c r="P1269" i="1"/>
  <c r="Q1353" i="1"/>
  <c r="Q1041" i="1"/>
  <c r="P1113" i="1"/>
  <c r="P547" i="1"/>
  <c r="Q507" i="1"/>
  <c r="Q1269" i="1"/>
  <c r="P1206" i="1"/>
  <c r="P1167" i="1"/>
  <c r="Q1118" i="1"/>
  <c r="Q1267" i="1"/>
  <c r="P1380" i="1"/>
  <c r="N755" i="1"/>
  <c r="Q755" i="1" s="1"/>
  <c r="Q41" i="1"/>
  <c r="Q187" i="1"/>
  <c r="Q253" i="1"/>
  <c r="Q975" i="1"/>
  <c r="P192" i="1"/>
  <c r="Q61" i="1"/>
  <c r="P159" i="1"/>
  <c r="P836" i="1"/>
  <c r="P187" i="1"/>
  <c r="Q836" i="1"/>
  <c r="Q1206" i="1"/>
  <c r="Q1167" i="1"/>
  <c r="Q1392" i="1"/>
  <c r="P288" i="1"/>
  <c r="P1392" i="1"/>
  <c r="P140" i="1"/>
  <c r="P253" i="1"/>
  <c r="P975" i="1"/>
  <c r="P1612" i="1"/>
  <c r="Q33" i="1"/>
  <c r="P854" i="1"/>
  <c r="P1118" i="1"/>
  <c r="Q1311" i="1"/>
  <c r="Q1612" i="1"/>
  <c r="N241" i="1"/>
  <c r="O241" i="1" s="1"/>
  <c r="O570" i="1"/>
  <c r="Q570" i="1"/>
  <c r="P463" i="1"/>
  <c r="P1364" i="1"/>
  <c r="N66" i="1"/>
  <c r="P66" i="1" s="1"/>
  <c r="Q353" i="1"/>
  <c r="N238" i="1"/>
  <c r="O238" i="1" s="1"/>
  <c r="P23" i="1"/>
  <c r="P83" i="1"/>
  <c r="Q19" i="1"/>
  <c r="P257" i="1"/>
  <c r="P445" i="1"/>
  <c r="P376" i="1"/>
  <c r="P422" i="1"/>
  <c r="Q748" i="1"/>
  <c r="Q1277" i="1"/>
  <c r="P1267" i="1"/>
  <c r="P1289" i="1"/>
  <c r="P1587" i="1"/>
  <c r="Q1587" i="1"/>
  <c r="P313" i="1"/>
  <c r="P483" i="1"/>
  <c r="P554" i="1"/>
  <c r="N97" i="1"/>
  <c r="Q1136" i="1"/>
  <c r="Q1289" i="1"/>
  <c r="P33" i="1"/>
  <c r="Q21" i="1"/>
  <c r="P173" i="1"/>
  <c r="Q173" i="1"/>
  <c r="Q278" i="1"/>
  <c r="P430" i="1"/>
  <c r="P573" i="1"/>
  <c r="P748" i="1"/>
  <c r="Q752" i="1"/>
  <c r="P1277" i="1"/>
  <c r="Q1400" i="1"/>
  <c r="Q1372" i="1"/>
  <c r="P489" i="1"/>
  <c r="P516" i="1"/>
  <c r="N441" i="1"/>
  <c r="Q441" i="1" s="1"/>
  <c r="N657" i="1"/>
  <c r="O657" i="1" s="1"/>
  <c r="N377" i="1"/>
  <c r="Q77" i="1"/>
  <c r="P353" i="1"/>
  <c r="N419" i="1"/>
  <c r="O419" i="1" s="1"/>
  <c r="N12" i="1"/>
  <c r="O12" i="1" s="1"/>
  <c r="N762" i="1"/>
  <c r="O762" i="1" s="1"/>
  <c r="P21" i="1"/>
  <c r="P194" i="1"/>
  <c r="Q257" i="1"/>
  <c r="Q288" i="1"/>
  <c r="Q766" i="1"/>
  <c r="P1372" i="1"/>
  <c r="P41" i="1"/>
  <c r="Q83" i="1"/>
  <c r="P60" i="1"/>
  <c r="P153" i="1"/>
  <c r="Q294" i="1"/>
  <c r="Q437" i="1"/>
  <c r="P570" i="1"/>
  <c r="Q645" i="1"/>
  <c r="P812" i="1"/>
  <c r="Q830" i="1"/>
  <c r="P355" i="1"/>
  <c r="P316" i="1"/>
  <c r="P509" i="1"/>
  <c r="P568" i="1"/>
  <c r="P1279" i="1"/>
  <c r="Q138" i="1"/>
  <c r="Q373" i="1"/>
  <c r="P404" i="1"/>
  <c r="P1136" i="1"/>
  <c r="P1216" i="1"/>
  <c r="P354" i="1"/>
  <c r="P527" i="1"/>
  <c r="Q527" i="1"/>
  <c r="P770" i="1"/>
  <c r="Q463" i="1"/>
  <c r="P156" i="1"/>
  <c r="P752" i="1"/>
  <c r="P138" i="1"/>
  <c r="Q194" i="1"/>
  <c r="Q153" i="1"/>
  <c r="Q810" i="1"/>
  <c r="Q1216" i="1"/>
  <c r="P373" i="1"/>
  <c r="P437" i="1"/>
  <c r="P709" i="1"/>
  <c r="P766" i="1"/>
  <c r="Q812" i="1"/>
  <c r="Q1262" i="1"/>
  <c r="Q313" i="1"/>
  <c r="P541" i="1"/>
  <c r="Q541" i="1"/>
  <c r="Q770" i="1"/>
  <c r="O455" i="1"/>
  <c r="P455" i="1"/>
  <c r="P75" i="1"/>
  <c r="Q295" i="1"/>
  <c r="P371" i="1"/>
  <c r="Q405" i="1"/>
  <c r="Q455" i="1"/>
  <c r="Q1279" i="1"/>
  <c r="N574" i="1"/>
  <c r="Q159" i="1"/>
  <c r="P850" i="1"/>
  <c r="Q850" i="1"/>
  <c r="Q1254" i="1"/>
  <c r="P172" i="1"/>
  <c r="P295" i="1"/>
  <c r="Q568" i="1"/>
  <c r="P903" i="1"/>
  <c r="P1174" i="1"/>
  <c r="P1071" i="1"/>
  <c r="P545" i="1"/>
  <c r="N10" i="1"/>
  <c r="O10" i="1" s="1"/>
  <c r="N391" i="1"/>
  <c r="O391" i="1" s="1"/>
  <c r="Q31" i="1"/>
  <c r="Q109" i="1"/>
  <c r="Q172" i="1"/>
  <c r="P800" i="1"/>
  <c r="Q1266" i="1"/>
  <c r="Q1346" i="1"/>
  <c r="Q1618" i="1"/>
  <c r="N71" i="1"/>
  <c r="O71" i="1" s="1"/>
  <c r="P225" i="1"/>
  <c r="Q263" i="1"/>
  <c r="Q814" i="1"/>
  <c r="P1266" i="1"/>
  <c r="P1346" i="1"/>
  <c r="Q367" i="1"/>
  <c r="P109" i="1"/>
  <c r="Q75" i="1"/>
  <c r="Q127" i="1"/>
  <c r="Q225" i="1"/>
  <c r="P405" i="1"/>
  <c r="Q800" i="1"/>
  <c r="P1323" i="1"/>
  <c r="P31" i="1"/>
  <c r="Q142" i="1"/>
  <c r="P263" i="1"/>
  <c r="P406" i="1"/>
  <c r="Q971" i="1"/>
  <c r="Q1174" i="1"/>
  <c r="P1618" i="1"/>
  <c r="P685" i="1"/>
  <c r="P548" i="1"/>
  <c r="Q483" i="1"/>
  <c r="Q547" i="1"/>
  <c r="Q508" i="1"/>
  <c r="Q548" i="1"/>
  <c r="Q355" i="1"/>
  <c r="Q509" i="1"/>
  <c r="P110" i="1"/>
  <c r="P226" i="1"/>
  <c r="P27" i="1"/>
  <c r="P95" i="1"/>
  <c r="P42" i="1"/>
  <c r="Q147" i="1"/>
  <c r="P569" i="1"/>
  <c r="P683" i="1"/>
  <c r="P1059" i="1"/>
  <c r="Q1069" i="1"/>
  <c r="P1575" i="1"/>
  <c r="Q301" i="1"/>
  <c r="Q796" i="1"/>
  <c r="N231" i="1"/>
  <c r="N103" i="1"/>
  <c r="O103" i="1" s="1"/>
  <c r="N258" i="1"/>
  <c r="O258" i="1" s="1"/>
  <c r="N398" i="1"/>
  <c r="P398" i="1" s="1"/>
  <c r="Q105" i="1"/>
  <c r="P46" i="1"/>
  <c r="P178" i="1"/>
  <c r="Q164" i="1"/>
  <c r="Q149" i="1"/>
  <c r="P297" i="1"/>
  <c r="Q287" i="1"/>
  <c r="P740" i="1"/>
  <c r="Q740" i="1"/>
  <c r="P1069" i="1"/>
  <c r="P1138" i="1"/>
  <c r="Q1575" i="1"/>
  <c r="N434" i="1"/>
  <c r="P434" i="1" s="1"/>
  <c r="N39" i="1"/>
  <c r="P247" i="1"/>
  <c r="P213" i="1"/>
  <c r="Q265" i="1"/>
  <c r="Q151" i="1"/>
  <c r="Q211" i="1"/>
  <c r="Q417" i="1"/>
  <c r="Q1422" i="1"/>
  <c r="Q1420" i="1"/>
  <c r="N214" i="1"/>
  <c r="O214" i="1" s="1"/>
  <c r="N761" i="1"/>
  <c r="Q761" i="1" s="1"/>
  <c r="P105" i="1"/>
  <c r="Q23" i="1"/>
  <c r="P116" i="1"/>
  <c r="Q249" i="1"/>
  <c r="P232" i="1"/>
  <c r="P417" i="1"/>
  <c r="Q569" i="1"/>
  <c r="Q683" i="1"/>
  <c r="Q981" i="1"/>
  <c r="Q1182" i="1"/>
  <c r="Q1253" i="1"/>
  <c r="P1422" i="1"/>
  <c r="P1420" i="1"/>
  <c r="P1639" i="1"/>
  <c r="P319" i="1"/>
  <c r="Q319" i="1"/>
  <c r="N459" i="1"/>
  <c r="O459" i="1" s="1"/>
  <c r="Q27" i="1"/>
  <c r="Q91" i="1"/>
  <c r="Q297" i="1"/>
  <c r="Q423" i="1"/>
  <c r="P665" i="1"/>
  <c r="Q665" i="1"/>
  <c r="Q763" i="1"/>
  <c r="P981" i="1"/>
  <c r="P1253" i="1"/>
  <c r="Q1358" i="1"/>
  <c r="Q1639" i="1"/>
  <c r="P334" i="1"/>
  <c r="P565" i="1"/>
  <c r="N385" i="1"/>
  <c r="O385" i="1" s="1"/>
  <c r="P149" i="1"/>
  <c r="Q221" i="1"/>
  <c r="P423" i="1"/>
  <c r="Q429" i="1"/>
  <c r="Q1030" i="1"/>
  <c r="P1182" i="1"/>
  <c r="Q1299" i="1"/>
  <c r="Q1287" i="1"/>
  <c r="P1358" i="1"/>
  <c r="P91" i="1"/>
  <c r="Q95" i="1"/>
  <c r="P164" i="1"/>
  <c r="P151" i="1"/>
  <c r="P287" i="1"/>
  <c r="P429" i="1"/>
  <c r="P1030" i="1"/>
  <c r="Q1138" i="1"/>
  <c r="P1299" i="1"/>
  <c r="P1287" i="1"/>
  <c r="Q1294" i="1"/>
  <c r="P521" i="1"/>
  <c r="Q521" i="1"/>
  <c r="Q565" i="1"/>
  <c r="P11" i="1"/>
  <c r="P85" i="1"/>
  <c r="P123" i="1"/>
  <c r="Q85" i="1"/>
  <c r="P150" i="1"/>
  <c r="Q150" i="1"/>
  <c r="Q188" i="1"/>
  <c r="Q171" i="1"/>
  <c r="Q189" i="1"/>
  <c r="P265" i="1"/>
  <c r="Q213" i="1"/>
  <c r="P266" i="1"/>
  <c r="Q266" i="1"/>
  <c r="P427" i="1"/>
  <c r="Q375" i="1"/>
  <c r="P1390" i="1"/>
  <c r="P1262" i="1"/>
  <c r="Q1650" i="1"/>
  <c r="P339" i="1"/>
  <c r="N795" i="1"/>
  <c r="P795" i="1" s="1"/>
  <c r="N55" i="1"/>
  <c r="O55" i="1" s="1"/>
  <c r="N119" i="1"/>
  <c r="O119" i="1" s="1"/>
  <c r="Q247" i="1"/>
  <c r="P449" i="1"/>
  <c r="P713" i="1"/>
  <c r="P1043" i="1"/>
  <c r="N101" i="1"/>
  <c r="P59" i="1"/>
  <c r="P89" i="1"/>
  <c r="Q111" i="1"/>
  <c r="Q162" i="1"/>
  <c r="P171" i="1"/>
  <c r="P189" i="1"/>
  <c r="P280" i="1"/>
  <c r="N686" i="1"/>
  <c r="P686" i="1" s="1"/>
  <c r="P810" i="1"/>
  <c r="P1650" i="1"/>
  <c r="N29" i="1"/>
  <c r="N750" i="1"/>
  <c r="O750" i="1" s="1"/>
  <c r="N439" i="1"/>
  <c r="O439" i="1" s="1"/>
  <c r="Q47" i="1"/>
  <c r="P162" i="1"/>
  <c r="P188" i="1"/>
  <c r="P375" i="1"/>
  <c r="Q421" i="1"/>
  <c r="Q820" i="1"/>
  <c r="Q1307" i="1"/>
  <c r="N401" i="1"/>
  <c r="O401" i="1" s="1"/>
  <c r="P111" i="1"/>
  <c r="Q73" i="1"/>
  <c r="Q168" i="1"/>
  <c r="Q280" i="1"/>
  <c r="P1307" i="1"/>
  <c r="Q1243" i="1"/>
  <c r="Q1362" i="1"/>
  <c r="Q1282" i="1"/>
  <c r="P25" i="1"/>
  <c r="P73" i="1"/>
  <c r="Q123" i="1"/>
  <c r="P168" i="1"/>
  <c r="Q259" i="1"/>
  <c r="Q427" i="1"/>
  <c r="P1362" i="1"/>
  <c r="P1282" i="1"/>
  <c r="P1243" i="1"/>
  <c r="P47" i="1"/>
  <c r="P62" i="1"/>
  <c r="P259" i="1"/>
  <c r="Q449" i="1"/>
  <c r="P820" i="1"/>
  <c r="Q1580" i="1"/>
  <c r="Q489" i="1"/>
  <c r="P142" i="1"/>
  <c r="P261" i="1"/>
  <c r="P816" i="1"/>
  <c r="Q963" i="1"/>
  <c r="Q1071" i="1"/>
  <c r="P1281" i="1"/>
  <c r="Q1258" i="1"/>
  <c r="Q493" i="1"/>
  <c r="P1258" i="1"/>
  <c r="N338" i="1"/>
  <c r="P338" i="1" s="1"/>
  <c r="P1133" i="1"/>
  <c r="P1366" i="1"/>
  <c r="Q1602" i="1"/>
  <c r="Q1004" i="1"/>
  <c r="Q339" i="1"/>
  <c r="Q465" i="1"/>
  <c r="P796" i="1"/>
  <c r="Q45" i="1"/>
  <c r="P211" i="1"/>
  <c r="Q397" i="1"/>
  <c r="P830" i="1"/>
  <c r="Q903" i="1"/>
  <c r="P1430" i="1"/>
  <c r="P1330" i="1"/>
  <c r="P1004" i="1"/>
  <c r="P311" i="1"/>
  <c r="Q349" i="1"/>
  <c r="P374" i="1"/>
  <c r="Q371" i="1"/>
  <c r="P120" i="1"/>
  <c r="P61" i="1"/>
  <c r="P397" i="1"/>
  <c r="Q1061" i="1"/>
  <c r="P1602" i="1"/>
  <c r="Q1330" i="1"/>
  <c r="P514" i="1"/>
  <c r="P160" i="1"/>
  <c r="Q160" i="1"/>
  <c r="P147" i="1"/>
  <c r="Q379" i="1"/>
  <c r="Q816" i="1"/>
  <c r="P1388" i="1"/>
  <c r="Q311" i="1"/>
  <c r="P493" i="1"/>
  <c r="N771" i="1"/>
  <c r="P771" i="1" s="1"/>
  <c r="Q637" i="1"/>
  <c r="O637" i="1"/>
  <c r="P605" i="1"/>
  <c r="O605" i="1"/>
  <c r="P717" i="1"/>
  <c r="O717" i="1"/>
  <c r="P113" i="1"/>
  <c r="O113" i="1"/>
  <c r="P609" i="1"/>
  <c r="O609" i="1"/>
  <c r="Q673" i="1"/>
  <c r="O673" i="1"/>
  <c r="P578" i="1"/>
  <c r="O578" i="1"/>
  <c r="P706" i="1"/>
  <c r="O706" i="1"/>
  <c r="Q56" i="1"/>
  <c r="O56" i="1"/>
  <c r="P498" i="1"/>
  <c r="O498" i="1"/>
  <c r="Q412" i="1"/>
  <c r="O412" i="1"/>
  <c r="P646" i="1"/>
  <c r="O646" i="1"/>
  <c r="P710" i="1"/>
  <c r="O710" i="1"/>
  <c r="Q7" i="1"/>
  <c r="O7" i="1"/>
  <c r="P732" i="1"/>
  <c r="O732" i="1"/>
  <c r="P656" i="1"/>
  <c r="O656" i="1"/>
  <c r="P581" i="1"/>
  <c r="O581" i="1"/>
  <c r="Q446" i="1"/>
  <c r="O446" i="1"/>
  <c r="P446" i="1"/>
  <c r="O121" i="1"/>
  <c r="Q121" i="1"/>
  <c r="P726" i="1"/>
  <c r="O726" i="1"/>
  <c r="Q416" i="1"/>
  <c r="O416" i="1"/>
  <c r="P598" i="1"/>
  <c r="O598" i="1"/>
  <c r="P662" i="1"/>
  <c r="O662" i="1"/>
  <c r="O357" i="1"/>
  <c r="P357" i="1"/>
  <c r="Q696" i="1"/>
  <c r="O696" i="1"/>
  <c r="Q631" i="1"/>
  <c r="O631" i="1"/>
  <c r="P678" i="1"/>
  <c r="O678" i="1"/>
  <c r="Q630" i="1"/>
  <c r="O630" i="1"/>
  <c r="P624" i="1"/>
  <c r="O624" i="1"/>
  <c r="P733" i="1"/>
  <c r="O733" i="1"/>
  <c r="P607" i="1"/>
  <c r="O607" i="1"/>
  <c r="Q606" i="1"/>
  <c r="O606" i="1"/>
  <c r="P617" i="1"/>
  <c r="O617" i="1"/>
  <c r="P594" i="1"/>
  <c r="O594" i="1"/>
  <c r="P608" i="1"/>
  <c r="O608" i="1"/>
  <c r="P716" i="1"/>
  <c r="O716" i="1"/>
  <c r="P614" i="1"/>
  <c r="O614" i="1"/>
  <c r="P599" i="1"/>
  <c r="O599" i="1"/>
  <c r="Q625" i="1"/>
  <c r="O625" i="1"/>
  <c r="P722" i="1"/>
  <c r="O722" i="1"/>
  <c r="P660" i="1"/>
  <c r="O660" i="1"/>
  <c r="P621" i="1"/>
  <c r="O621" i="1"/>
  <c r="Q702" i="1"/>
  <c r="O702" i="1"/>
  <c r="P886" i="1"/>
  <c r="O886" i="1"/>
  <c r="P896" i="1"/>
  <c r="O896" i="1"/>
  <c r="P960" i="1"/>
  <c r="O960" i="1"/>
  <c r="P956" i="1"/>
  <c r="O956" i="1"/>
  <c r="Q954" i="1"/>
  <c r="O954" i="1"/>
  <c r="P964" i="1"/>
  <c r="O964" i="1"/>
  <c r="P936" i="1"/>
  <c r="O936" i="1"/>
  <c r="P898" i="1"/>
  <c r="O898" i="1"/>
  <c r="P962" i="1"/>
  <c r="O962" i="1"/>
  <c r="P982" i="1"/>
  <c r="O982" i="1"/>
  <c r="P1067" i="1"/>
  <c r="O1067" i="1"/>
  <c r="Q1115" i="1"/>
  <c r="O1115" i="1"/>
  <c r="Q1244" i="1"/>
  <c r="O1244" i="1"/>
  <c r="P1171" i="1"/>
  <c r="O1171" i="1"/>
  <c r="P1329" i="1"/>
  <c r="O1329" i="1"/>
  <c r="P1199" i="1"/>
  <c r="O1199" i="1"/>
  <c r="Q1520" i="1"/>
  <c r="O1520" i="1"/>
  <c r="Q372" i="1"/>
  <c r="O372" i="1"/>
  <c r="P1285" i="1"/>
  <c r="O1285" i="1"/>
  <c r="Q1285" i="1"/>
  <c r="O1389" i="1"/>
  <c r="Q1389" i="1"/>
  <c r="P1389" i="1"/>
  <c r="P1549" i="1"/>
  <c r="O1549" i="1"/>
  <c r="P1629" i="1"/>
  <c r="O1629" i="1"/>
  <c r="P251" i="1"/>
  <c r="O251" i="1"/>
  <c r="Q130" i="1"/>
  <c r="O130" i="1"/>
  <c r="P1205" i="1"/>
  <c r="O1205" i="1"/>
  <c r="Q781" i="1"/>
  <c r="O781" i="1"/>
  <c r="Q408" i="1"/>
  <c r="O408" i="1"/>
  <c r="Q246" i="1"/>
  <c r="O246" i="1"/>
  <c r="Q677" i="1"/>
  <c r="O677" i="1"/>
  <c r="O1183" i="1"/>
  <c r="Q1183" i="1"/>
  <c r="O1344" i="1"/>
  <c r="Q1344" i="1"/>
  <c r="O1408" i="1"/>
  <c r="P1408" i="1"/>
  <c r="Q1408" i="1"/>
  <c r="P1592" i="1"/>
  <c r="O1592" i="1"/>
  <c r="Q1592" i="1"/>
  <c r="O555" i="1"/>
  <c r="Q555" i="1"/>
  <c r="P555" i="1"/>
  <c r="Q780" i="1"/>
  <c r="O780" i="1"/>
  <c r="Q844" i="1"/>
  <c r="O844" i="1"/>
  <c r="Q134" i="1"/>
  <c r="O134" i="1"/>
  <c r="Q1554" i="1"/>
  <c r="O1554" i="1"/>
  <c r="Q340" i="1"/>
  <c r="O340" i="1"/>
  <c r="P340" i="1"/>
  <c r="P260" i="1"/>
  <c r="O260" i="1"/>
  <c r="Q1491" i="1"/>
  <c r="O1491" i="1"/>
  <c r="P1491" i="1"/>
  <c r="O1571" i="1"/>
  <c r="Q1571" i="1"/>
  <c r="Q518" i="1"/>
  <c r="O518" i="1"/>
  <c r="P1644" i="1"/>
  <c r="O1644" i="1"/>
  <c r="P751" i="1"/>
  <c r="O751" i="1"/>
  <c r="Q358" i="1"/>
  <c r="O358" i="1"/>
  <c r="Q562" i="1"/>
  <c r="O562" i="1"/>
  <c r="N356" i="1"/>
  <c r="P356" i="1" s="1"/>
  <c r="Q653" i="1"/>
  <c r="O653" i="1"/>
  <c r="Q22" i="1"/>
  <c r="O22" i="1"/>
  <c r="Q86" i="1"/>
  <c r="O86" i="1"/>
  <c r="Q392" i="1"/>
  <c r="O392" i="1"/>
  <c r="Q410" i="1"/>
  <c r="O410" i="1"/>
  <c r="P399" i="1"/>
  <c r="O399" i="1"/>
  <c r="P37" i="1"/>
  <c r="P53" i="1"/>
  <c r="Q43" i="1"/>
  <c r="Q129" i="1"/>
  <c r="P56" i="1"/>
  <c r="P154" i="1"/>
  <c r="Q184" i="1"/>
  <c r="Q271" i="1"/>
  <c r="P270" i="1"/>
  <c r="P234" i="1"/>
  <c r="P278" i="1"/>
  <c r="P387" i="1"/>
  <c r="P409" i="1"/>
  <c r="Q393" i="1"/>
  <c r="P392" i="1"/>
  <c r="P416" i="1"/>
  <c r="P611" i="1"/>
  <c r="O611" i="1"/>
  <c r="Q627" i="1"/>
  <c r="O627" i="1"/>
  <c r="P718" i="1"/>
  <c r="O718" i="1"/>
  <c r="P602" i="1"/>
  <c r="O602" i="1"/>
  <c r="Q742" i="1"/>
  <c r="P613" i="1"/>
  <c r="O613" i="1"/>
  <c r="P724" i="1"/>
  <c r="O724" i="1"/>
  <c r="P640" i="1"/>
  <c r="O640" i="1"/>
  <c r="Q720" i="1"/>
  <c r="O720" i="1"/>
  <c r="P633" i="1"/>
  <c r="O633" i="1"/>
  <c r="P730" i="1"/>
  <c r="O730" i="1"/>
  <c r="P676" i="1"/>
  <c r="O676" i="1"/>
  <c r="Q626" i="1"/>
  <c r="O626" i="1"/>
  <c r="Q728" i="1"/>
  <c r="O728" i="1"/>
  <c r="P852" i="1"/>
  <c r="P902" i="1"/>
  <c r="O902" i="1"/>
  <c r="Q883" i="1"/>
  <c r="Q900" i="1"/>
  <c r="O900" i="1"/>
  <c r="P910" i="1"/>
  <c r="O910" i="1"/>
  <c r="Q977" i="1"/>
  <c r="P952" i="1"/>
  <c r="O952" i="1"/>
  <c r="P911" i="1"/>
  <c r="O911" i="1"/>
  <c r="P968" i="1"/>
  <c r="O968" i="1"/>
  <c r="P984" i="1"/>
  <c r="O984" i="1"/>
  <c r="P1183" i="1"/>
  <c r="Q1227" i="1"/>
  <c r="O1227" i="1"/>
  <c r="P1235" i="1"/>
  <c r="O1235" i="1"/>
  <c r="Q1323" i="1"/>
  <c r="P1249" i="1"/>
  <c r="Q1305" i="1"/>
  <c r="P1333" i="1"/>
  <c r="O1333" i="1"/>
  <c r="P1552" i="1"/>
  <c r="O1552" i="1"/>
  <c r="P1254" i="1"/>
  <c r="P1502" i="1"/>
  <c r="O1502" i="1"/>
  <c r="P1579" i="1"/>
  <c r="O1579" i="1"/>
  <c r="P1627" i="1"/>
  <c r="O1627" i="1"/>
  <c r="Q797" i="1"/>
  <c r="O797" i="1"/>
  <c r="P1268" i="1"/>
  <c r="O1268" i="1"/>
  <c r="Q1460" i="1"/>
  <c r="O1460" i="1"/>
  <c r="Q679" i="1"/>
  <c r="O679" i="1"/>
  <c r="P743" i="1"/>
  <c r="O743" i="1"/>
  <c r="P1108" i="1"/>
  <c r="O1108" i="1"/>
  <c r="Q1108" i="1"/>
  <c r="P1196" i="1"/>
  <c r="O1196" i="1"/>
  <c r="Q1445" i="1"/>
  <c r="O1445" i="1"/>
  <c r="Q1533" i="1"/>
  <c r="O1533" i="1"/>
  <c r="Q729" i="1"/>
  <c r="O729" i="1"/>
  <c r="Q587" i="1"/>
  <c r="O587" i="1"/>
  <c r="Q885" i="1"/>
  <c r="O885" i="1"/>
  <c r="Q1029" i="1"/>
  <c r="O1029" i="1"/>
  <c r="P1093" i="1"/>
  <c r="O1093" i="1"/>
  <c r="P1213" i="1"/>
  <c r="O1213" i="1"/>
  <c r="P491" i="1"/>
  <c r="Q30" i="1"/>
  <c r="O30" i="1"/>
  <c r="Q789" i="1"/>
  <c r="O789" i="1"/>
  <c r="N254" i="1"/>
  <c r="O254" i="1" s="1"/>
  <c r="P469" i="1"/>
  <c r="O469" i="1"/>
  <c r="P533" i="1"/>
  <c r="O533" i="1"/>
  <c r="P701" i="1"/>
  <c r="O701" i="1"/>
  <c r="O1191" i="1"/>
  <c r="Q1191" i="1"/>
  <c r="P1191" i="1"/>
  <c r="O1352" i="1"/>
  <c r="P1352" i="1"/>
  <c r="O1416" i="1"/>
  <c r="Q1416" i="1"/>
  <c r="P1608" i="1"/>
  <c r="O1608" i="1"/>
  <c r="Q1608" i="1"/>
  <c r="Q499" i="1"/>
  <c r="O499" i="1"/>
  <c r="P499" i="1"/>
  <c r="P563" i="1"/>
  <c r="O563" i="1"/>
  <c r="N125" i="1"/>
  <c r="Q125" i="1" s="1"/>
  <c r="O299" i="1"/>
  <c r="Q299" i="1"/>
  <c r="O363" i="1"/>
  <c r="P363" i="1"/>
  <c r="Q1314" i="1"/>
  <c r="O1314" i="1"/>
  <c r="P1314" i="1"/>
  <c r="O1570" i="1"/>
  <c r="P1570" i="1"/>
  <c r="Q348" i="1"/>
  <c r="O348" i="1"/>
  <c r="P348" i="1"/>
  <c r="O1331" i="1"/>
  <c r="P1331" i="1"/>
  <c r="Q1499" i="1"/>
  <c r="O1499" i="1"/>
  <c r="Q526" i="1"/>
  <c r="O526" i="1"/>
  <c r="P526" i="1"/>
  <c r="Q366" i="1"/>
  <c r="O366" i="1"/>
  <c r="Q124" i="1"/>
  <c r="O124" i="1"/>
  <c r="O1302" i="1"/>
  <c r="P1302" i="1"/>
  <c r="O529" i="1"/>
  <c r="Q529" i="1"/>
  <c r="P529" i="1"/>
  <c r="O1351" i="1"/>
  <c r="P1351" i="1"/>
  <c r="Q1351" i="1"/>
  <c r="Q1511" i="1"/>
  <c r="O1511" i="1"/>
  <c r="Q108" i="1"/>
  <c r="O108" i="1"/>
  <c r="Q300" i="1"/>
  <c r="O300" i="1"/>
  <c r="O337" i="1"/>
  <c r="P337" i="1"/>
  <c r="Q661" i="1"/>
  <c r="O661" i="1"/>
  <c r="Q94" i="1"/>
  <c r="O94" i="1"/>
  <c r="Q318" i="1"/>
  <c r="O318" i="1"/>
  <c r="Q382" i="1"/>
  <c r="O382" i="1"/>
  <c r="Q400" i="1"/>
  <c r="O400" i="1"/>
  <c r="Q418" i="1"/>
  <c r="O418" i="1"/>
  <c r="Q274" i="1"/>
  <c r="O274" i="1"/>
  <c r="N506" i="1"/>
  <c r="P506" i="1" s="1"/>
  <c r="P69" i="1"/>
  <c r="O69" i="1"/>
  <c r="P133" i="1"/>
  <c r="O133" i="1"/>
  <c r="P349" i="1"/>
  <c r="Q918" i="1"/>
  <c r="O918" i="1"/>
  <c r="P858" i="1"/>
  <c r="O858" i="1"/>
  <c r="P864" i="1"/>
  <c r="O864" i="1"/>
  <c r="P1127" i="1"/>
  <c r="O1127" i="1"/>
  <c r="Q1080" i="1"/>
  <c r="O1080" i="1"/>
  <c r="P1239" i="1"/>
  <c r="O1239" i="1"/>
  <c r="P1386" i="1"/>
  <c r="O1386" i="1"/>
  <c r="P821" i="1"/>
  <c r="O821" i="1"/>
  <c r="P687" i="1"/>
  <c r="O687" i="1"/>
  <c r="P1132" i="1"/>
  <c r="O1132" i="1"/>
  <c r="P1204" i="1"/>
  <c r="O1204" i="1"/>
  <c r="P595" i="1"/>
  <c r="O595" i="1"/>
  <c r="P1037" i="1"/>
  <c r="O1037" i="1"/>
  <c r="Q1037" i="1"/>
  <c r="O1393" i="1"/>
  <c r="Q1393" i="1"/>
  <c r="Q969" i="1"/>
  <c r="O969" i="1"/>
  <c r="Q38" i="1"/>
  <c r="O38" i="1"/>
  <c r="Q424" i="1"/>
  <c r="O424" i="1"/>
  <c r="Q919" i="1"/>
  <c r="O919" i="1"/>
  <c r="O1360" i="1"/>
  <c r="P1360" i="1"/>
  <c r="Q1360" i="1"/>
  <c r="O1322" i="1"/>
  <c r="Q1322" i="1"/>
  <c r="P1322" i="1"/>
  <c r="O537" i="1"/>
  <c r="P537" i="1"/>
  <c r="O1190" i="1"/>
  <c r="Q1190" i="1"/>
  <c r="Q1519" i="1"/>
  <c r="O1519" i="1"/>
  <c r="P1647" i="1"/>
  <c r="O1647" i="1"/>
  <c r="Q1647" i="1"/>
  <c r="Q390" i="1"/>
  <c r="O390" i="1"/>
  <c r="Q357" i="1"/>
  <c r="P127" i="1"/>
  <c r="Q63" i="1"/>
  <c r="Q117" i="1"/>
  <c r="Q293" i="1"/>
  <c r="P282" i="1"/>
  <c r="P372" i="1"/>
  <c r="Q622" i="1"/>
  <c r="O622" i="1"/>
  <c r="P623" i="1"/>
  <c r="O623" i="1"/>
  <c r="Q650" i="1"/>
  <c r="O650" i="1"/>
  <c r="P868" i="1"/>
  <c r="O868" i="1"/>
  <c r="P972" i="1"/>
  <c r="O972" i="1"/>
  <c r="P1099" i="1"/>
  <c r="O1099" i="1"/>
  <c r="Q1104" i="1"/>
  <c r="O1104" i="1"/>
  <c r="Q1259" i="1"/>
  <c r="Q1155" i="1"/>
  <c r="O1155" i="1"/>
  <c r="Q1412" i="1"/>
  <c r="P1338" i="1"/>
  <c r="O1338" i="1"/>
  <c r="P1519" i="1"/>
  <c r="P1518" i="1"/>
  <c r="O1518" i="1"/>
  <c r="P1000" i="1"/>
  <c r="O1000" i="1"/>
  <c r="Q1625" i="1"/>
  <c r="O1625" i="1"/>
  <c r="Q1300" i="1"/>
  <c r="O1300" i="1"/>
  <c r="P1300" i="1"/>
  <c r="P1140" i="1"/>
  <c r="O1140" i="1"/>
  <c r="Q1573" i="1"/>
  <c r="O1573" i="1"/>
  <c r="Q34" i="1"/>
  <c r="O34" i="1"/>
  <c r="N276" i="1"/>
  <c r="O276" i="1" s="1"/>
  <c r="Q460" i="1"/>
  <c r="O460" i="1"/>
  <c r="P562" i="1"/>
  <c r="Q1313" i="1"/>
  <c r="O1313" i="1"/>
  <c r="P1313" i="1"/>
  <c r="P889" i="1"/>
  <c r="O889" i="1"/>
  <c r="Q1089" i="1"/>
  <c r="O1089" i="1"/>
  <c r="Q46" i="1"/>
  <c r="O46" i="1"/>
  <c r="Q128" i="1"/>
  <c r="O128" i="1"/>
  <c r="Q352" i="1"/>
  <c r="O352" i="1"/>
  <c r="P485" i="1"/>
  <c r="O485" i="1"/>
  <c r="P935" i="1"/>
  <c r="O935" i="1"/>
  <c r="Q1256" i="1"/>
  <c r="O1256" i="1"/>
  <c r="P1256" i="1"/>
  <c r="P1480" i="1"/>
  <c r="O1480" i="1"/>
  <c r="Q515" i="1"/>
  <c r="O515" i="1"/>
  <c r="N223" i="1"/>
  <c r="O223" i="1" s="1"/>
  <c r="Q407" i="1"/>
  <c r="O407" i="1"/>
  <c r="Q643" i="1"/>
  <c r="O643" i="1"/>
  <c r="Q794" i="1"/>
  <c r="O794" i="1"/>
  <c r="O1318" i="1"/>
  <c r="Q1318" i="1"/>
  <c r="O1062" i="1"/>
  <c r="P1062" i="1"/>
  <c r="O1198" i="1"/>
  <c r="Q1198" i="1"/>
  <c r="Q1527" i="1"/>
  <c r="O1527" i="1"/>
  <c r="P1527" i="1"/>
  <c r="O1591" i="1"/>
  <c r="P1591" i="1"/>
  <c r="O1655" i="1"/>
  <c r="Q1655" i="1"/>
  <c r="Q60" i="1"/>
  <c r="O60" i="1"/>
  <c r="P43" i="1"/>
  <c r="P77" i="1"/>
  <c r="P129" i="1"/>
  <c r="Q49" i="1"/>
  <c r="Q65" i="1"/>
  <c r="P22" i="1"/>
  <c r="P130" i="1"/>
  <c r="Q170" i="1"/>
  <c r="Q192" i="1"/>
  <c r="P145" i="1"/>
  <c r="P181" i="1"/>
  <c r="Q195" i="1"/>
  <c r="P293" i="1"/>
  <c r="Q217" i="1"/>
  <c r="P250" i="1"/>
  <c r="Q270" i="1"/>
  <c r="P393" i="1"/>
  <c r="P648" i="1"/>
  <c r="O648" i="1"/>
  <c r="P585" i="1"/>
  <c r="O585" i="1"/>
  <c r="P636" i="1"/>
  <c r="O636" i="1"/>
  <c r="P694" i="1"/>
  <c r="O694" i="1"/>
  <c r="P580" i="1"/>
  <c r="O580" i="1"/>
  <c r="P672" i="1"/>
  <c r="O672" i="1"/>
  <c r="P597" i="1"/>
  <c r="O597" i="1"/>
  <c r="P666" i="1"/>
  <c r="O666" i="1"/>
  <c r="Q590" i="1"/>
  <c r="O590" i="1"/>
  <c r="P708" i="1"/>
  <c r="O708" i="1"/>
  <c r="Q638" i="1"/>
  <c r="O638" i="1"/>
  <c r="Q852" i="1"/>
  <c r="P950" i="1"/>
  <c r="O950" i="1"/>
  <c r="P928" i="1"/>
  <c r="O928" i="1"/>
  <c r="Q876" i="1"/>
  <c r="O876" i="1"/>
  <c r="P866" i="1"/>
  <c r="O866" i="1"/>
  <c r="P916" i="1"/>
  <c r="O916" i="1"/>
  <c r="Q1065" i="1"/>
  <c r="O1065" i="1"/>
  <c r="P1078" i="1"/>
  <c r="O1078" i="1"/>
  <c r="Q1200" i="1"/>
  <c r="O1200" i="1"/>
  <c r="P1259" i="1"/>
  <c r="P1160" i="1"/>
  <c r="O1160" i="1"/>
  <c r="Q1359" i="1"/>
  <c r="P1412" i="1"/>
  <c r="P1348" i="1"/>
  <c r="Q1568" i="1"/>
  <c r="O1568" i="1"/>
  <c r="Q1211" i="1"/>
  <c r="O1211" i="1"/>
  <c r="P1526" i="1"/>
  <c r="O1526" i="1"/>
  <c r="P1222" i="1"/>
  <c r="O1222" i="1"/>
  <c r="P1383" i="1"/>
  <c r="O1383" i="1"/>
  <c r="P1005" i="1"/>
  <c r="O1005" i="1"/>
  <c r="P1229" i="1"/>
  <c r="O1229" i="1"/>
  <c r="P1486" i="1"/>
  <c r="O1486" i="1"/>
  <c r="P1654" i="1"/>
  <c r="O1654" i="1"/>
  <c r="P1070" i="1"/>
  <c r="O1070" i="1"/>
  <c r="Q1471" i="1"/>
  <c r="O1471" i="1"/>
  <c r="Q1296" i="1"/>
  <c r="O1296" i="1"/>
  <c r="P913" i="1"/>
  <c r="O913" i="1"/>
  <c r="P1169" i="1"/>
  <c r="O1169" i="1"/>
  <c r="P1242" i="1"/>
  <c r="O1242" i="1"/>
  <c r="P1482" i="1"/>
  <c r="O1482" i="1"/>
  <c r="Q1482" i="1"/>
  <c r="P1642" i="1"/>
  <c r="O1642" i="1"/>
  <c r="P1026" i="1"/>
  <c r="O1026" i="1"/>
  <c r="P1090" i="1"/>
  <c r="O1090" i="1"/>
  <c r="Q1170" i="1"/>
  <c r="O1170" i="1"/>
  <c r="P1371" i="1"/>
  <c r="O1371" i="1"/>
  <c r="Q1451" i="1"/>
  <c r="O1451" i="1"/>
  <c r="Q867" i="1"/>
  <c r="O867" i="1"/>
  <c r="P995" i="1"/>
  <c r="O995" i="1"/>
  <c r="Q1012" i="1"/>
  <c r="O1012" i="1"/>
  <c r="P811" i="1"/>
  <c r="O811" i="1"/>
  <c r="Q1008" i="1"/>
  <c r="O1008" i="1"/>
  <c r="Q1224" i="1"/>
  <c r="O1224" i="1"/>
  <c r="Q1481" i="1"/>
  <c r="O1481" i="1"/>
  <c r="P1569" i="1"/>
  <c r="O1569" i="1"/>
  <c r="P1633" i="1"/>
  <c r="O1633" i="1"/>
  <c r="P837" i="1"/>
  <c r="O837" i="1"/>
  <c r="P639" i="1"/>
  <c r="O639" i="1"/>
  <c r="P703" i="1"/>
  <c r="O703" i="1"/>
  <c r="Q815" i="1"/>
  <c r="O815" i="1"/>
  <c r="P1156" i="1"/>
  <c r="O1156" i="1"/>
  <c r="P1220" i="1"/>
  <c r="O1220" i="1"/>
  <c r="Q1220" i="1"/>
  <c r="Q1469" i="1"/>
  <c r="O1469" i="1"/>
  <c r="Q1605" i="1"/>
  <c r="O1605" i="1"/>
  <c r="Q809" i="1"/>
  <c r="O809" i="1"/>
  <c r="P659" i="1"/>
  <c r="O659" i="1"/>
  <c r="Q42" i="1"/>
  <c r="O42" i="1"/>
  <c r="P507" i="1"/>
  <c r="Q485" i="1"/>
  <c r="Q511" i="1"/>
  <c r="Q545" i="1"/>
  <c r="O1257" i="1"/>
  <c r="P1257" i="1"/>
  <c r="O1321" i="1"/>
  <c r="P1321" i="1"/>
  <c r="Q1321" i="1"/>
  <c r="O1433" i="1"/>
  <c r="P1433" i="1"/>
  <c r="P905" i="1"/>
  <c r="O905" i="1"/>
  <c r="P1097" i="1"/>
  <c r="O1097" i="1"/>
  <c r="Q1201" i="1"/>
  <c r="O1201" i="1"/>
  <c r="P700" i="1"/>
  <c r="O700" i="1"/>
  <c r="Q70" i="1"/>
  <c r="O70" i="1"/>
  <c r="Q494" i="1"/>
  <c r="O494" i="1"/>
  <c r="P490" i="1"/>
  <c r="O490" i="1"/>
  <c r="Q48" i="1"/>
  <c r="O48" i="1"/>
  <c r="O557" i="1"/>
  <c r="Q557" i="1"/>
  <c r="P557" i="1"/>
  <c r="O323" i="1"/>
  <c r="Q323" i="1"/>
  <c r="Q395" i="1"/>
  <c r="O395" i="1"/>
  <c r="P286" i="1"/>
  <c r="O286" i="1"/>
  <c r="Q82" i="1"/>
  <c r="O82" i="1"/>
  <c r="Q1148" i="1"/>
  <c r="O1148" i="1"/>
  <c r="Q552" i="1"/>
  <c r="O552" i="1"/>
  <c r="P768" i="1"/>
  <c r="O768" i="1"/>
  <c r="Q143" i="1"/>
  <c r="O143" i="1"/>
  <c r="P343" i="1"/>
  <c r="O343" i="1"/>
  <c r="N415" i="1"/>
  <c r="O415" i="1" s="1"/>
  <c r="P860" i="1"/>
  <c r="O860" i="1"/>
  <c r="P926" i="1"/>
  <c r="O926" i="1"/>
  <c r="P970" i="1"/>
  <c r="O970" i="1"/>
  <c r="P1084" i="1"/>
  <c r="O1084" i="1"/>
  <c r="Q1337" i="1"/>
  <c r="O1337" i="1"/>
  <c r="P1510" i="1"/>
  <c r="O1510" i="1"/>
  <c r="Q799" i="1"/>
  <c r="O799" i="1"/>
  <c r="P745" i="1"/>
  <c r="O745" i="1"/>
  <c r="P1241" i="1"/>
  <c r="O1241" i="1"/>
  <c r="P1081" i="1"/>
  <c r="O1081" i="1"/>
  <c r="Q120" i="1"/>
  <c r="O120" i="1"/>
  <c r="O477" i="1"/>
  <c r="Q477" i="1"/>
  <c r="P477" i="1"/>
  <c r="O1250" i="1"/>
  <c r="Q1250" i="1"/>
  <c r="O1295" i="1"/>
  <c r="P1295" i="1"/>
  <c r="Q1295" i="1"/>
  <c r="O305" i="1"/>
  <c r="P305" i="1"/>
  <c r="Q669" i="1"/>
  <c r="O669" i="1"/>
  <c r="Q426" i="1"/>
  <c r="O426" i="1"/>
  <c r="P195" i="1"/>
  <c r="P642" i="1"/>
  <c r="O642" i="1"/>
  <c r="Q583" i="1"/>
  <c r="O583" i="1"/>
  <c r="P912" i="1"/>
  <c r="O912" i="1"/>
  <c r="P872" i="1"/>
  <c r="O872" i="1"/>
  <c r="P1051" i="1"/>
  <c r="O1051" i="1"/>
  <c r="Q1348" i="1"/>
  <c r="P1119" i="1"/>
  <c r="O1119" i="1"/>
  <c r="P1144" i="1"/>
  <c r="O1144" i="1"/>
  <c r="Q1561" i="1"/>
  <c r="O1561" i="1"/>
  <c r="P829" i="1"/>
  <c r="O829" i="1"/>
  <c r="Q807" i="1"/>
  <c r="O807" i="1"/>
  <c r="Q1461" i="1"/>
  <c r="O1461" i="1"/>
  <c r="Q1409" i="1"/>
  <c r="O1409" i="1"/>
  <c r="P1409" i="1"/>
  <c r="P692" i="1"/>
  <c r="O692" i="1"/>
  <c r="Q40" i="1"/>
  <c r="O40" i="1"/>
  <c r="Q448" i="1"/>
  <c r="O448" i="1"/>
  <c r="Q330" i="1"/>
  <c r="O330" i="1"/>
  <c r="Q549" i="1"/>
  <c r="O549" i="1"/>
  <c r="P765" i="1"/>
  <c r="O765" i="1"/>
  <c r="P1095" i="1"/>
  <c r="O1095" i="1"/>
  <c r="P1368" i="1"/>
  <c r="O1368" i="1"/>
  <c r="P1640" i="1"/>
  <c r="O1640" i="1"/>
  <c r="Q779" i="1"/>
  <c r="O779" i="1"/>
  <c r="O315" i="1"/>
  <c r="Q315" i="1"/>
  <c r="Q579" i="1"/>
  <c r="O579" i="1"/>
  <c r="N715" i="1"/>
  <c r="O715" i="1" s="1"/>
  <c r="P1558" i="1"/>
  <c r="O1558" i="1"/>
  <c r="Q1558" i="1"/>
  <c r="O1303" i="1"/>
  <c r="Q1303" i="1"/>
  <c r="Q4" i="1"/>
  <c r="O4" i="1"/>
  <c r="P79" i="1"/>
  <c r="P134" i="1"/>
  <c r="P184" i="1"/>
  <c r="Q181" i="1"/>
  <c r="P217" i="1"/>
  <c r="P216" i="1"/>
  <c r="Q250" i="1"/>
  <c r="Q409" i="1"/>
  <c r="P424" i="1"/>
  <c r="P567" i="1"/>
  <c r="O567" i="1"/>
  <c r="P584" i="1"/>
  <c r="O584" i="1"/>
  <c r="P593" i="1"/>
  <c r="O593" i="1"/>
  <c r="P742" i="1"/>
  <c r="P591" i="1"/>
  <c r="O591" i="1"/>
  <c r="P652" i="1"/>
  <c r="O652" i="1"/>
  <c r="P588" i="1"/>
  <c r="O588" i="1"/>
  <c r="P604" i="1"/>
  <c r="O604" i="1"/>
  <c r="P682" i="1"/>
  <c r="O682" i="1"/>
  <c r="Q765" i="1"/>
  <c r="Q654" i="1"/>
  <c r="O654" i="1"/>
  <c r="P844" i="1"/>
  <c r="P966" i="1"/>
  <c r="O966" i="1"/>
  <c r="P892" i="1"/>
  <c r="O892" i="1"/>
  <c r="P922" i="1"/>
  <c r="O922" i="1"/>
  <c r="P870" i="1"/>
  <c r="O870" i="1"/>
  <c r="P919" i="1"/>
  <c r="Q1087" i="1"/>
  <c r="P1083" i="1"/>
  <c r="O1083" i="1"/>
  <c r="P1190" i="1"/>
  <c r="Q1076" i="1"/>
  <c r="O1076" i="1"/>
  <c r="Q1144" i="1"/>
  <c r="P1219" i="1"/>
  <c r="O1219" i="1"/>
  <c r="Q1016" i="1"/>
  <c r="O1016" i="1"/>
  <c r="P1359" i="1"/>
  <c r="P1375" i="1"/>
  <c r="O1375" i="1"/>
  <c r="Q1432" i="1"/>
  <c r="O1432" i="1"/>
  <c r="P1580" i="1"/>
  <c r="P1514" i="1"/>
  <c r="O1514" i="1"/>
  <c r="P1391" i="1"/>
  <c r="O1391" i="1"/>
  <c r="Q901" i="1"/>
  <c r="O901" i="1"/>
  <c r="P1157" i="1"/>
  <c r="O1157" i="1"/>
  <c r="P1246" i="1"/>
  <c r="O1246" i="1"/>
  <c r="P1494" i="1"/>
  <c r="O1494" i="1"/>
  <c r="P1086" i="1"/>
  <c r="O1086" i="1"/>
  <c r="Q871" i="1"/>
  <c r="O871" i="1"/>
  <c r="P871" i="1"/>
  <c r="P1448" i="1"/>
  <c r="O1448" i="1"/>
  <c r="P929" i="1"/>
  <c r="O929" i="1"/>
  <c r="Q1177" i="1"/>
  <c r="O1177" i="1"/>
  <c r="Q1298" i="1"/>
  <c r="O1298" i="1"/>
  <c r="P1490" i="1"/>
  <c r="O1490" i="1"/>
  <c r="Q1490" i="1"/>
  <c r="P1034" i="1"/>
  <c r="O1034" i="1"/>
  <c r="P1098" i="1"/>
  <c r="O1098" i="1"/>
  <c r="P1178" i="1"/>
  <c r="O1178" i="1"/>
  <c r="P1379" i="1"/>
  <c r="O1379" i="1"/>
  <c r="Q1459" i="1"/>
  <c r="O1459" i="1"/>
  <c r="Q875" i="1"/>
  <c r="O875" i="1"/>
  <c r="P1003" i="1"/>
  <c r="O1003" i="1"/>
  <c r="Q1028" i="1"/>
  <c r="O1028" i="1"/>
  <c r="Q819" i="1"/>
  <c r="O819" i="1"/>
  <c r="Q1024" i="1"/>
  <c r="O1024" i="1"/>
  <c r="Q1505" i="1"/>
  <c r="O1505" i="1"/>
  <c r="Q1577" i="1"/>
  <c r="O1577" i="1"/>
  <c r="Q1641" i="1"/>
  <c r="O1641" i="1"/>
  <c r="P157" i="1"/>
  <c r="O157" i="1"/>
  <c r="Q1261" i="1"/>
  <c r="O1261" i="1"/>
  <c r="P1261" i="1"/>
  <c r="Q1357" i="1"/>
  <c r="O1357" i="1"/>
  <c r="Q1485" i="1"/>
  <c r="O1485" i="1"/>
  <c r="P1597" i="1"/>
  <c r="O1597" i="1"/>
  <c r="Q58" i="1"/>
  <c r="O58" i="1"/>
  <c r="Q305" i="1"/>
  <c r="P330" i="1"/>
  <c r="P465" i="1"/>
  <c r="P1265" i="1"/>
  <c r="O1265" i="1"/>
  <c r="P1345" i="1"/>
  <c r="O1345" i="1"/>
  <c r="P1441" i="1"/>
  <c r="O1441" i="1"/>
  <c r="P921" i="1"/>
  <c r="O921" i="1"/>
  <c r="O1025" i="1"/>
  <c r="P1025" i="1"/>
  <c r="O1105" i="1"/>
  <c r="P1105" i="1"/>
  <c r="Q1105" i="1"/>
  <c r="Q468" i="1"/>
  <c r="O468" i="1"/>
  <c r="P264" i="1"/>
  <c r="O264" i="1"/>
  <c r="Q472" i="1"/>
  <c r="O472" i="1"/>
  <c r="Q304" i="1"/>
  <c r="O304" i="1"/>
  <c r="P304" i="1"/>
  <c r="Q368" i="1"/>
  <c r="O368" i="1"/>
  <c r="Q394" i="1"/>
  <c r="O394" i="1"/>
  <c r="Q239" i="1"/>
  <c r="O239" i="1"/>
  <c r="Q90" i="1"/>
  <c r="O90" i="1"/>
  <c r="Q851" i="1"/>
  <c r="O851" i="1"/>
  <c r="P464" i="1"/>
  <c r="O464" i="1"/>
  <c r="Q560" i="1"/>
  <c r="O560" i="1"/>
  <c r="P776" i="1"/>
  <c r="O776" i="1"/>
  <c r="O351" i="1"/>
  <c r="Q351" i="1"/>
  <c r="P731" i="1"/>
  <c r="O731" i="1"/>
  <c r="P914" i="1"/>
  <c r="O914" i="1"/>
  <c r="Q1616" i="1"/>
  <c r="O1616" i="1"/>
  <c r="Q1468" i="1"/>
  <c r="O1468" i="1"/>
  <c r="Q1541" i="1"/>
  <c r="O1541" i="1"/>
  <c r="P893" i="1"/>
  <c r="O893" i="1"/>
  <c r="Q881" i="1"/>
  <c r="O881" i="1"/>
  <c r="P628" i="1"/>
  <c r="O628" i="1"/>
  <c r="Q1248" i="1"/>
  <c r="O1248" i="1"/>
  <c r="P1248" i="1"/>
  <c r="O1586" i="1"/>
  <c r="P1586" i="1"/>
  <c r="Q1586" i="1"/>
  <c r="Q374" i="1"/>
  <c r="O374" i="1"/>
  <c r="P1550" i="1"/>
  <c r="O1550" i="1"/>
  <c r="Q1550" i="1"/>
  <c r="Q514" i="1"/>
  <c r="O514" i="1"/>
  <c r="Q79" i="1"/>
  <c r="Q634" i="1"/>
  <c r="O634" i="1"/>
  <c r="P862" i="1"/>
  <c r="O862" i="1"/>
  <c r="Q1060" i="1"/>
  <c r="O1060" i="1"/>
  <c r="P1195" i="1"/>
  <c r="O1195" i="1"/>
  <c r="P1214" i="1"/>
  <c r="O1214" i="1"/>
  <c r="P1571" i="1"/>
  <c r="Q1473" i="1"/>
  <c r="O1473" i="1"/>
  <c r="Q1476" i="1"/>
  <c r="O1476" i="1"/>
  <c r="P1212" i="1"/>
  <c r="O1212" i="1"/>
  <c r="P801" i="1"/>
  <c r="O801" i="1"/>
  <c r="P909" i="1"/>
  <c r="O909" i="1"/>
  <c r="O1382" i="1"/>
  <c r="P1382" i="1"/>
  <c r="Q1382" i="1"/>
  <c r="P63" i="1"/>
  <c r="P117" i="1"/>
  <c r="Q37" i="1"/>
  <c r="Q154" i="1"/>
  <c r="P421" i="1"/>
  <c r="Q601" i="1"/>
  <c r="O601" i="1"/>
  <c r="P596" i="1"/>
  <c r="O596" i="1"/>
  <c r="Q698" i="1"/>
  <c r="O698" i="1"/>
  <c r="P725" i="1"/>
  <c r="O725" i="1"/>
  <c r="Q670" i="1"/>
  <c r="O670" i="1"/>
  <c r="P806" i="1"/>
  <c r="P826" i="1"/>
  <c r="P880" i="1"/>
  <c r="O880" i="1"/>
  <c r="P944" i="1"/>
  <c r="O944" i="1"/>
  <c r="P908" i="1"/>
  <c r="O908" i="1"/>
  <c r="Q874" i="1"/>
  <c r="O874" i="1"/>
  <c r="Q932" i="1"/>
  <c r="O932" i="1"/>
  <c r="P977" i="1"/>
  <c r="Q887" i="1"/>
  <c r="P904" i="1"/>
  <c r="O904" i="1"/>
  <c r="P882" i="1"/>
  <c r="O882" i="1"/>
  <c r="P946" i="1"/>
  <c r="O946" i="1"/>
  <c r="P978" i="1"/>
  <c r="O978" i="1"/>
  <c r="Q1047" i="1"/>
  <c r="Q1045" i="1"/>
  <c r="P1087" i="1"/>
  <c r="Q1095" i="1"/>
  <c r="P1198" i="1"/>
  <c r="P1135" i="1"/>
  <c r="O1135" i="1"/>
  <c r="Q1147" i="1"/>
  <c r="O1147" i="1"/>
  <c r="P1223" i="1"/>
  <c r="O1223" i="1"/>
  <c r="Q1032" i="1"/>
  <c r="O1032" i="1"/>
  <c r="P1318" i="1"/>
  <c r="Q1367" i="1"/>
  <c r="Q1152" i="1"/>
  <c r="O1152" i="1"/>
  <c r="P1370" i="1"/>
  <c r="O1370" i="1"/>
  <c r="Q1644" i="1"/>
  <c r="Q1402" i="1"/>
  <c r="O1402" i="1"/>
  <c r="P1439" i="1"/>
  <c r="O1439" i="1"/>
  <c r="P1611" i="1"/>
  <c r="O1611" i="1"/>
  <c r="P1418" i="1"/>
  <c r="O1418" i="1"/>
  <c r="Q917" i="1"/>
  <c r="O917" i="1"/>
  <c r="Q1165" i="1"/>
  <c r="O1165" i="1"/>
  <c r="P1438" i="1"/>
  <c r="O1438" i="1"/>
  <c r="Q1438" i="1"/>
  <c r="P1566" i="1"/>
  <c r="O1566" i="1"/>
  <c r="Q861" i="1"/>
  <c r="O861" i="1"/>
  <c r="Q1110" i="1"/>
  <c r="O1110" i="1"/>
  <c r="P991" i="1"/>
  <c r="O991" i="1"/>
  <c r="Q1456" i="1"/>
  <c r="O1456" i="1"/>
  <c r="P985" i="1"/>
  <c r="O985" i="1"/>
  <c r="Q1185" i="1"/>
  <c r="O1185" i="1"/>
  <c r="P1426" i="1"/>
  <c r="O1426" i="1"/>
  <c r="P1498" i="1"/>
  <c r="O1498" i="1"/>
  <c r="Q865" i="1"/>
  <c r="O865" i="1"/>
  <c r="P1042" i="1"/>
  <c r="O1042" i="1"/>
  <c r="Q1106" i="1"/>
  <c r="O1106" i="1"/>
  <c r="P1186" i="1"/>
  <c r="O1186" i="1"/>
  <c r="P1387" i="1"/>
  <c r="O1387" i="1"/>
  <c r="Q1467" i="1"/>
  <c r="O1467" i="1"/>
  <c r="P891" i="1"/>
  <c r="O891" i="1"/>
  <c r="P1011" i="1"/>
  <c r="O1011" i="1"/>
  <c r="Q1044" i="1"/>
  <c r="O1044" i="1"/>
  <c r="P827" i="1"/>
  <c r="O827" i="1"/>
  <c r="P1401" i="1"/>
  <c r="O1401" i="1"/>
  <c r="Q1513" i="1"/>
  <c r="O1513" i="1"/>
  <c r="P1585" i="1"/>
  <c r="O1585" i="1"/>
  <c r="P1649" i="1"/>
  <c r="O1649" i="1"/>
  <c r="P805" i="1"/>
  <c r="O805" i="1"/>
  <c r="Q420" i="1"/>
  <c r="O420" i="1"/>
  <c r="Q1493" i="1"/>
  <c r="O1493" i="1"/>
  <c r="Q1613" i="1"/>
  <c r="O1613" i="1"/>
  <c r="Q202" i="1"/>
  <c r="O202" i="1"/>
  <c r="P511" i="1"/>
  <c r="Q491" i="1"/>
  <c r="P769" i="1"/>
  <c r="O769" i="1"/>
  <c r="Q110" i="1"/>
  <c r="O110" i="1"/>
  <c r="Q284" i="1"/>
  <c r="O284" i="1"/>
  <c r="P480" i="1"/>
  <c r="O480" i="1"/>
  <c r="Q209" i="1"/>
  <c r="O209" i="1"/>
  <c r="Q64" i="1"/>
  <c r="O64" i="1"/>
  <c r="Q402" i="1"/>
  <c r="O402" i="1"/>
  <c r="N341" i="1"/>
  <c r="Q1316" i="1"/>
  <c r="O1316" i="1"/>
  <c r="O1396" i="1"/>
  <c r="Q1396" i="1"/>
  <c r="O1564" i="1"/>
  <c r="P1564" i="1"/>
  <c r="P1628" i="1"/>
  <c r="O1628" i="1"/>
  <c r="Q1628" i="1"/>
  <c r="O495" i="1"/>
  <c r="Q495" i="1"/>
  <c r="P495" i="1"/>
  <c r="O559" i="1"/>
  <c r="P559" i="1"/>
  <c r="Q847" i="1"/>
  <c r="O847" i="1"/>
  <c r="Q18" i="1"/>
  <c r="O18" i="1"/>
  <c r="Q98" i="1"/>
  <c r="O98" i="1"/>
  <c r="Q322" i="1"/>
  <c r="O322" i="1"/>
  <c r="Q504" i="1"/>
  <c r="O504" i="1"/>
  <c r="P504" i="1"/>
  <c r="O359" i="1"/>
  <c r="P359" i="1"/>
  <c r="P667" i="1"/>
  <c r="O667" i="1"/>
  <c r="Q747" i="1"/>
  <c r="O747" i="1"/>
  <c r="Q890" i="1"/>
  <c r="O890" i="1"/>
  <c r="P1231" i="1"/>
  <c r="O1231" i="1"/>
  <c r="P1203" i="1"/>
  <c r="O1203" i="1"/>
  <c r="Q1415" i="1"/>
  <c r="O1415" i="1"/>
  <c r="Q1324" i="1"/>
  <c r="O1324" i="1"/>
  <c r="P1399" i="1"/>
  <c r="O1399" i="1"/>
  <c r="P1276" i="1"/>
  <c r="O1276" i="1"/>
  <c r="Q1453" i="1"/>
  <c r="O1453" i="1"/>
  <c r="P268" i="1"/>
  <c r="O268" i="1"/>
  <c r="Q344" i="1"/>
  <c r="O344" i="1"/>
  <c r="Q709" i="1"/>
  <c r="O709" i="1"/>
  <c r="O1424" i="1"/>
  <c r="Q1424" i="1"/>
  <c r="P1424" i="1"/>
  <c r="Q307" i="1"/>
  <c r="O307" i="1"/>
  <c r="O1310" i="1"/>
  <c r="P1310" i="1"/>
  <c r="Q1310" i="1"/>
  <c r="O473" i="1"/>
  <c r="Q473" i="1"/>
  <c r="P473" i="1"/>
  <c r="Q697" i="1"/>
  <c r="O697" i="1"/>
  <c r="O1046" i="1"/>
  <c r="Q1046" i="1"/>
  <c r="P1583" i="1"/>
  <c r="O1583" i="1"/>
  <c r="Q754" i="1"/>
  <c r="O754" i="1"/>
  <c r="Q116" i="1"/>
  <c r="O116" i="1"/>
  <c r="N308" i="1"/>
  <c r="P308" i="1" s="1"/>
  <c r="Q102" i="1"/>
  <c r="O102" i="1"/>
  <c r="P689" i="1"/>
  <c r="O689" i="1"/>
  <c r="P658" i="1"/>
  <c r="O658" i="1"/>
  <c r="Q72" i="1"/>
  <c r="O72" i="1"/>
  <c r="Q205" i="1"/>
  <c r="O205" i="1"/>
  <c r="Q99" i="1"/>
  <c r="P102" i="1"/>
  <c r="P712" i="1"/>
  <c r="O712" i="1"/>
  <c r="P632" i="1"/>
  <c r="O632" i="1"/>
  <c r="P589" i="1"/>
  <c r="O589" i="1"/>
  <c r="P582" i="1"/>
  <c r="O582" i="1"/>
  <c r="P934" i="1"/>
  <c r="O934" i="1"/>
  <c r="P906" i="1"/>
  <c r="O906" i="1"/>
  <c r="P927" i="1"/>
  <c r="O927" i="1"/>
  <c r="Q1096" i="1"/>
  <c r="O1096" i="1"/>
  <c r="P1506" i="1"/>
  <c r="O1506" i="1"/>
  <c r="P803" i="1"/>
  <c r="O803" i="1"/>
  <c r="Q695" i="1"/>
  <c r="O695" i="1"/>
  <c r="O481" i="1"/>
  <c r="Q481" i="1"/>
  <c r="P481" i="1"/>
  <c r="P3" i="1"/>
  <c r="O3" i="1"/>
  <c r="P99" i="1"/>
  <c r="Q53" i="1"/>
  <c r="P40" i="1"/>
  <c r="P135" i="1"/>
  <c r="Q178" i="1"/>
  <c r="Q145" i="1"/>
  <c r="P292" i="1"/>
  <c r="P379" i="1"/>
  <c r="P426" i="1"/>
  <c r="P592" i="1"/>
  <c r="O592" i="1"/>
  <c r="P664" i="1"/>
  <c r="O664" i="1"/>
  <c r="P690" i="1"/>
  <c r="O690" i="1"/>
  <c r="Q668" i="1"/>
  <c r="O668" i="1"/>
  <c r="P688" i="1"/>
  <c r="O688" i="1"/>
  <c r="Q615" i="1"/>
  <c r="O615" i="1"/>
  <c r="P8" i="1"/>
  <c r="P49" i="1"/>
  <c r="P65" i="1"/>
  <c r="Q107" i="1"/>
  <c r="P72" i="1"/>
  <c r="Q135" i="1"/>
  <c r="P170" i="1"/>
  <c r="Q140" i="1"/>
  <c r="Q156" i="1"/>
  <c r="Q251" i="1"/>
  <c r="Q283" i="1"/>
  <c r="Q216" i="1"/>
  <c r="Q292" i="1"/>
  <c r="Q387" i="1"/>
  <c r="Q435" i="1"/>
  <c r="Q451" i="1"/>
  <c r="P408" i="1"/>
  <c r="P600" i="1"/>
  <c r="O600" i="1"/>
  <c r="Q680" i="1"/>
  <c r="O680" i="1"/>
  <c r="P612" i="1"/>
  <c r="O612" i="1"/>
  <c r="P586" i="1"/>
  <c r="O586" i="1"/>
  <c r="P684" i="1"/>
  <c r="O684" i="1"/>
  <c r="Q603" i="1"/>
  <c r="O603" i="1"/>
  <c r="P704" i="1"/>
  <c r="O704" i="1"/>
  <c r="Q620" i="1"/>
  <c r="O620" i="1"/>
  <c r="P714" i="1"/>
  <c r="O714" i="1"/>
  <c r="P644" i="1"/>
  <c r="O644" i="1"/>
  <c r="Q616" i="1"/>
  <c r="O616" i="1"/>
  <c r="P883" i="1"/>
  <c r="P940" i="1"/>
  <c r="O940" i="1"/>
  <c r="P938" i="1"/>
  <c r="O938" i="1"/>
  <c r="P884" i="1"/>
  <c r="O884" i="1"/>
  <c r="P948" i="1"/>
  <c r="O948" i="1"/>
  <c r="P894" i="1"/>
  <c r="O894" i="1"/>
  <c r="P920" i="1"/>
  <c r="O920" i="1"/>
  <c r="P895" i="1"/>
  <c r="O895" i="1"/>
  <c r="P959" i="1"/>
  <c r="O959" i="1"/>
  <c r="P980" i="1"/>
  <c r="O980" i="1"/>
  <c r="Q1043" i="1"/>
  <c r="P1047" i="1"/>
  <c r="P1045" i="1"/>
  <c r="P1102" i="1"/>
  <c r="O1102" i="1"/>
  <c r="P1131" i="1"/>
  <c r="O1131" i="1"/>
  <c r="P1192" i="1"/>
  <c r="O1192" i="1"/>
  <c r="P1184" i="1"/>
  <c r="O1184" i="1"/>
  <c r="P1168" i="1"/>
  <c r="O1168" i="1"/>
  <c r="P1303" i="1"/>
  <c r="P1367" i="1"/>
  <c r="Q1374" i="1"/>
  <c r="P1215" i="1"/>
  <c r="O1215" i="1"/>
  <c r="P1325" i="1"/>
  <c r="O1325" i="1"/>
  <c r="Q1600" i="1"/>
  <c r="O1600" i="1"/>
  <c r="P1508" i="1"/>
  <c r="O1508" i="1"/>
  <c r="P1328" i="1"/>
  <c r="O1328" i="1"/>
  <c r="P1655" i="1"/>
  <c r="P1250" i="1"/>
  <c r="P1504" i="1"/>
  <c r="O1504" i="1"/>
  <c r="P1530" i="1"/>
  <c r="O1530" i="1"/>
  <c r="P1020" i="1"/>
  <c r="O1020" i="1"/>
  <c r="Q1512" i="1"/>
  <c r="O1512" i="1"/>
  <c r="Q933" i="1"/>
  <c r="O933" i="1"/>
  <c r="P1173" i="1"/>
  <c r="O1173" i="1"/>
  <c r="P1446" i="1"/>
  <c r="O1446" i="1"/>
  <c r="P1614" i="1"/>
  <c r="O1614" i="1"/>
  <c r="Q990" i="1"/>
  <c r="O990" i="1"/>
  <c r="P1126" i="1"/>
  <c r="O1126" i="1"/>
  <c r="P999" i="1"/>
  <c r="O999" i="1"/>
  <c r="Q1464" i="1"/>
  <c r="O1464" i="1"/>
  <c r="P1442" i="1"/>
  <c r="O1442" i="1"/>
  <c r="P1562" i="1"/>
  <c r="O1562" i="1"/>
  <c r="P986" i="1"/>
  <c r="O986" i="1"/>
  <c r="Q1050" i="1"/>
  <c r="O1050" i="1"/>
  <c r="P1114" i="1"/>
  <c r="O1114" i="1"/>
  <c r="P1194" i="1"/>
  <c r="O1194" i="1"/>
  <c r="P1403" i="1"/>
  <c r="O1403" i="1"/>
  <c r="Q1403" i="1"/>
  <c r="Q1475" i="1"/>
  <c r="O1475" i="1"/>
  <c r="Q907" i="1"/>
  <c r="O907" i="1"/>
  <c r="Q675" i="1"/>
  <c r="O675" i="1"/>
  <c r="P813" i="1"/>
  <c r="O813" i="1"/>
  <c r="Q428" i="1"/>
  <c r="O428" i="1"/>
  <c r="O1373" i="1"/>
  <c r="Q1373" i="1"/>
  <c r="P1373" i="1"/>
  <c r="Q1501" i="1"/>
  <c r="O1501" i="1"/>
  <c r="Q1621" i="1"/>
  <c r="O1621" i="1"/>
  <c r="P243" i="1"/>
  <c r="O243" i="1"/>
  <c r="P518" i="1"/>
  <c r="Q773" i="1"/>
  <c r="O773" i="1"/>
  <c r="Q488" i="1"/>
  <c r="O488" i="1"/>
  <c r="O772" i="1"/>
  <c r="P772" i="1"/>
  <c r="O1290" i="1"/>
  <c r="P1290" i="1"/>
  <c r="Q1290" i="1"/>
  <c r="Q461" i="1"/>
  <c r="O461" i="1"/>
  <c r="O1251" i="1"/>
  <c r="P1251" i="1"/>
  <c r="Q1251" i="1"/>
  <c r="O1315" i="1"/>
  <c r="Q1315" i="1"/>
  <c r="Q1483" i="1"/>
  <c r="O1483" i="1"/>
  <c r="P1483" i="1"/>
  <c r="O1555" i="1"/>
  <c r="Q1555" i="1"/>
  <c r="P1555" i="1"/>
  <c r="Q510" i="1"/>
  <c r="O510" i="1"/>
  <c r="P510" i="1"/>
  <c r="Q13" i="1"/>
  <c r="O13" i="1"/>
  <c r="O1340" i="1"/>
  <c r="P1340" i="1"/>
  <c r="Q1340" i="1"/>
  <c r="O1404" i="1"/>
  <c r="Q1404" i="1"/>
  <c r="P1572" i="1"/>
  <c r="O1572" i="1"/>
  <c r="P1636" i="1"/>
  <c r="O1636" i="1"/>
  <c r="O503" i="1"/>
  <c r="Q503" i="1"/>
  <c r="P503" i="1"/>
  <c r="Q206" i="1"/>
  <c r="O206" i="1"/>
  <c r="Q26" i="1"/>
  <c r="O26" i="1"/>
  <c r="Q106" i="1"/>
  <c r="O106" i="1"/>
  <c r="Q534" i="1"/>
  <c r="O534" i="1"/>
  <c r="Q758" i="1"/>
  <c r="O758" i="1"/>
  <c r="P822" i="1"/>
  <c r="O822" i="1"/>
  <c r="Q899" i="1"/>
  <c r="O899" i="1"/>
  <c r="P1652" i="1"/>
  <c r="O1652" i="1"/>
  <c r="P519" i="1"/>
  <c r="O519" i="1"/>
  <c r="P759" i="1"/>
  <c r="O759" i="1"/>
  <c r="Q512" i="1"/>
  <c r="O512" i="1"/>
  <c r="P1574" i="1"/>
  <c r="O1574" i="1"/>
  <c r="Q553" i="1"/>
  <c r="O553" i="1"/>
  <c r="Q1463" i="1"/>
  <c r="O1463" i="1"/>
  <c r="Q1535" i="1"/>
  <c r="O1535" i="1"/>
  <c r="P1599" i="1"/>
  <c r="O1599" i="1"/>
  <c r="Q316" i="1"/>
  <c r="O316" i="1"/>
  <c r="Q1107" i="1"/>
  <c r="O1107" i="1"/>
  <c r="P1230" i="1"/>
  <c r="O1230" i="1"/>
  <c r="P1238" i="1"/>
  <c r="O1238" i="1"/>
  <c r="P1055" i="1"/>
  <c r="O1055" i="1"/>
  <c r="P1240" i="1"/>
  <c r="O1240" i="1"/>
  <c r="Q1176" i="1"/>
  <c r="O1176" i="1"/>
  <c r="P1208" i="1"/>
  <c r="O1208" i="1"/>
  <c r="P1522" i="1"/>
  <c r="O1522" i="1"/>
  <c r="P1423" i="1"/>
  <c r="O1423" i="1"/>
  <c r="Q1536" i="1"/>
  <c r="O1536" i="1"/>
  <c r="P1407" i="1"/>
  <c r="O1407" i="1"/>
  <c r="P1546" i="1"/>
  <c r="O1546" i="1"/>
  <c r="P1643" i="1"/>
  <c r="O1643" i="1"/>
  <c r="P1036" i="1"/>
  <c r="O1036" i="1"/>
  <c r="Q1528" i="1"/>
  <c r="O1528" i="1"/>
  <c r="P1181" i="1"/>
  <c r="O1181" i="1"/>
  <c r="P1454" i="1"/>
  <c r="O1454" i="1"/>
  <c r="P1622" i="1"/>
  <c r="O1622" i="1"/>
  <c r="Q1006" i="1"/>
  <c r="O1006" i="1"/>
  <c r="Q1142" i="1"/>
  <c r="O1142" i="1"/>
  <c r="P1007" i="1"/>
  <c r="O1007" i="1"/>
  <c r="P1472" i="1"/>
  <c r="O1472" i="1"/>
  <c r="P1001" i="1"/>
  <c r="O1001" i="1"/>
  <c r="Q1209" i="1"/>
  <c r="O1209" i="1"/>
  <c r="Q1450" i="1"/>
  <c r="O1450" i="1"/>
  <c r="P1578" i="1"/>
  <c r="O1578" i="1"/>
  <c r="P994" i="1"/>
  <c r="O994" i="1"/>
  <c r="P1058" i="1"/>
  <c r="O1058" i="1"/>
  <c r="P1122" i="1"/>
  <c r="O1122" i="1"/>
  <c r="Q1202" i="1"/>
  <c r="O1202" i="1"/>
  <c r="Q1547" i="1"/>
  <c r="O1547" i="1"/>
  <c r="P923" i="1"/>
  <c r="O923" i="1"/>
  <c r="P1027" i="1"/>
  <c r="O1027" i="1"/>
  <c r="P691" i="1"/>
  <c r="O691" i="1"/>
  <c r="P835" i="1"/>
  <c r="O835" i="1"/>
  <c r="Q1056" i="1"/>
  <c r="O1056" i="1"/>
  <c r="P1417" i="1"/>
  <c r="O1417" i="1"/>
  <c r="Q1521" i="1"/>
  <c r="O1521" i="1"/>
  <c r="Q1593" i="1"/>
  <c r="O1593" i="1"/>
  <c r="Q845" i="1"/>
  <c r="O845" i="1"/>
  <c r="P1428" i="1"/>
  <c r="O1428" i="1"/>
  <c r="Q647" i="1"/>
  <c r="O647" i="1"/>
  <c r="Q711" i="1"/>
  <c r="O711" i="1"/>
  <c r="P823" i="1"/>
  <c r="O823" i="1"/>
  <c r="P1164" i="1"/>
  <c r="O1164" i="1"/>
  <c r="P1228" i="1"/>
  <c r="O1228" i="1"/>
  <c r="Q1477" i="1"/>
  <c r="O1477" i="1"/>
  <c r="Q1637" i="1"/>
  <c r="O1637" i="1"/>
  <c r="P817" i="1"/>
  <c r="O817" i="1"/>
  <c r="Q444" i="1"/>
  <c r="O444" i="1"/>
  <c r="P1293" i="1"/>
  <c r="O1293" i="1"/>
  <c r="P1397" i="1"/>
  <c r="O1397" i="1"/>
  <c r="Q1557" i="1"/>
  <c r="O1557" i="1"/>
  <c r="P1645" i="1"/>
  <c r="O1645" i="1"/>
  <c r="Q949" i="1"/>
  <c r="O949" i="1"/>
  <c r="Q1053" i="1"/>
  <c r="O1053" i="1"/>
  <c r="P1125" i="1"/>
  <c r="O1125" i="1"/>
  <c r="P301" i="1"/>
  <c r="Q1489" i="1"/>
  <c r="O1489" i="1"/>
  <c r="P937" i="1"/>
  <c r="O937" i="1"/>
  <c r="P476" i="1"/>
  <c r="O476" i="1"/>
  <c r="Q78" i="1"/>
  <c r="O78" i="1"/>
  <c r="Q212" i="1"/>
  <c r="O212" i="1"/>
  <c r="P462" i="1"/>
  <c r="O462" i="1"/>
  <c r="P496" i="1"/>
  <c r="O496" i="1"/>
  <c r="Q312" i="1"/>
  <c r="O312" i="1"/>
  <c r="Q376" i="1"/>
  <c r="O376" i="1"/>
  <c r="Q456" i="1"/>
  <c r="O456" i="1"/>
  <c r="P186" i="1"/>
  <c r="O186" i="1"/>
  <c r="P501" i="1"/>
  <c r="O501" i="1"/>
  <c r="P951" i="1"/>
  <c r="O951" i="1"/>
  <c r="P1488" i="1"/>
  <c r="O1488" i="1"/>
  <c r="P1656" i="1"/>
  <c r="O1656" i="1"/>
  <c r="P523" i="1"/>
  <c r="O523" i="1"/>
  <c r="Q787" i="1"/>
  <c r="O787" i="1"/>
  <c r="Q139" i="1"/>
  <c r="O139" i="1"/>
  <c r="Q203" i="1"/>
  <c r="O203" i="1"/>
  <c r="Q255" i="1"/>
  <c r="O255" i="1"/>
  <c r="P220" i="1"/>
  <c r="O220" i="1"/>
  <c r="P1283" i="1"/>
  <c r="O1283" i="1"/>
  <c r="P1347" i="1"/>
  <c r="O1347" i="1"/>
  <c r="Q1515" i="1"/>
  <c r="O1515" i="1"/>
  <c r="Q1619" i="1"/>
  <c r="O1619" i="1"/>
  <c r="Q542" i="1"/>
  <c r="O542" i="1"/>
  <c r="Q309" i="1"/>
  <c r="O309" i="1"/>
  <c r="P915" i="1"/>
  <c r="O915" i="1"/>
  <c r="P1075" i="1"/>
  <c r="O1075" i="1"/>
  <c r="P1484" i="1"/>
  <c r="O1484" i="1"/>
  <c r="Q1596" i="1"/>
  <c r="O1596" i="1"/>
  <c r="P767" i="1"/>
  <c r="O767" i="1"/>
  <c r="Q226" i="1"/>
  <c r="O226" i="1"/>
  <c r="Q302" i="1"/>
  <c r="O302" i="1"/>
  <c r="Q520" i="1"/>
  <c r="O520" i="1"/>
  <c r="Q736" i="1"/>
  <c r="O736" i="1"/>
  <c r="P1582" i="1"/>
  <c r="O1582" i="1"/>
  <c r="Q497" i="1"/>
  <c r="O497" i="1"/>
  <c r="Q561" i="1"/>
  <c r="O561" i="1"/>
  <c r="Q777" i="1"/>
  <c r="O777" i="1"/>
  <c r="P1150" i="1"/>
  <c r="O1150" i="1"/>
  <c r="P1255" i="1"/>
  <c r="O1255" i="1"/>
  <c r="Q1319" i="1"/>
  <c r="O1319" i="1"/>
  <c r="P1543" i="1"/>
  <c r="O1543" i="1"/>
  <c r="Q1607" i="1"/>
  <c r="O1607" i="1"/>
  <c r="Q778" i="1"/>
  <c r="O778" i="1"/>
  <c r="P161" i="1"/>
  <c r="O161" i="1"/>
  <c r="P321" i="1"/>
  <c r="O321" i="1"/>
  <c r="Q68" i="1"/>
  <c r="O68" i="1"/>
  <c r="Q132" i="1"/>
  <c r="O132" i="1"/>
  <c r="Q248" i="1"/>
  <c r="O248" i="1"/>
  <c r="Q324" i="1"/>
  <c r="O324" i="1"/>
  <c r="P361" i="1"/>
  <c r="O361" i="1"/>
  <c r="P425" i="1"/>
  <c r="O425" i="1"/>
  <c r="Q685" i="1"/>
  <c r="O685" i="1"/>
  <c r="P749" i="1"/>
  <c r="O749" i="1"/>
  <c r="Q54" i="1"/>
  <c r="O54" i="1"/>
  <c r="Q118" i="1"/>
  <c r="O118" i="1"/>
  <c r="Q406" i="1"/>
  <c r="O406" i="1"/>
  <c r="Q641" i="1"/>
  <c r="O641" i="1"/>
  <c r="P705" i="1"/>
  <c r="O705" i="1"/>
  <c r="Q378" i="1"/>
  <c r="O378" i="1"/>
  <c r="Q442" i="1"/>
  <c r="O442" i="1"/>
  <c r="P610" i="1"/>
  <c r="O610" i="1"/>
  <c r="P674" i="1"/>
  <c r="O674" i="1"/>
  <c r="Q403" i="1"/>
  <c r="O403" i="1"/>
  <c r="P1111" i="1"/>
  <c r="O1111" i="1"/>
  <c r="Q1109" i="1"/>
  <c r="O1109" i="1"/>
  <c r="Q1275" i="1"/>
  <c r="Q1064" i="1"/>
  <c r="O1064" i="1"/>
  <c r="P1130" i="1"/>
  <c r="O1130" i="1"/>
  <c r="P1317" i="1"/>
  <c r="O1317" i="1"/>
  <c r="Q1632" i="1"/>
  <c r="O1632" i="1"/>
  <c r="Q1431" i="1"/>
  <c r="O1431" i="1"/>
  <c r="P1542" i="1"/>
  <c r="O1542" i="1"/>
  <c r="P1320" i="1"/>
  <c r="O1320" i="1"/>
  <c r="Q1652" i="1"/>
  <c r="P1534" i="1"/>
  <c r="O1534" i="1"/>
  <c r="P1595" i="1"/>
  <c r="O1595" i="1"/>
  <c r="Q1544" i="1"/>
  <c r="O1544" i="1"/>
  <c r="P965" i="1"/>
  <c r="O965" i="1"/>
  <c r="P1189" i="1"/>
  <c r="O1189" i="1"/>
  <c r="P1462" i="1"/>
  <c r="O1462" i="1"/>
  <c r="P1630" i="1"/>
  <c r="O1630" i="1"/>
  <c r="P1022" i="1"/>
  <c r="O1022" i="1"/>
  <c r="Q1447" i="1"/>
  <c r="O1447" i="1"/>
  <c r="Q857" i="1"/>
  <c r="O857" i="1"/>
  <c r="P1017" i="1"/>
  <c r="O1017" i="1"/>
  <c r="Q1217" i="1"/>
  <c r="O1217" i="1"/>
  <c r="Q1458" i="1"/>
  <c r="O1458" i="1"/>
  <c r="P1002" i="1"/>
  <c r="O1002" i="1"/>
  <c r="P1066" i="1"/>
  <c r="O1066" i="1"/>
  <c r="P1146" i="1"/>
  <c r="O1146" i="1"/>
  <c r="P1210" i="1"/>
  <c r="O1210" i="1"/>
  <c r="P1419" i="1"/>
  <c r="O1419" i="1"/>
  <c r="P734" i="1"/>
  <c r="O734" i="1"/>
  <c r="P939" i="1"/>
  <c r="O939" i="1"/>
  <c r="P1035" i="1"/>
  <c r="O1035" i="1"/>
  <c r="P707" i="1"/>
  <c r="O707" i="1"/>
  <c r="P843" i="1"/>
  <c r="O843" i="1"/>
  <c r="Q1072" i="1"/>
  <c r="O1072" i="1"/>
  <c r="Q1449" i="1"/>
  <c r="O1449" i="1"/>
  <c r="Q1529" i="1"/>
  <c r="O1529" i="1"/>
  <c r="Q1601" i="1"/>
  <c r="O1601" i="1"/>
  <c r="P1236" i="1"/>
  <c r="O1236" i="1"/>
  <c r="P1436" i="1"/>
  <c r="O1436" i="1"/>
  <c r="P655" i="1"/>
  <c r="O655" i="1"/>
  <c r="P719" i="1"/>
  <c r="O719" i="1"/>
  <c r="P831" i="1"/>
  <c r="O831" i="1"/>
  <c r="P1172" i="1"/>
  <c r="O1172" i="1"/>
  <c r="Q1509" i="1"/>
  <c r="O1509" i="1"/>
  <c r="Q1653" i="1"/>
  <c r="O1653" i="1"/>
  <c r="P825" i="1"/>
  <c r="O825" i="1"/>
  <c r="Q388" i="1"/>
  <c r="O388" i="1"/>
  <c r="Q452" i="1"/>
  <c r="O452" i="1"/>
  <c r="P1301" i="1"/>
  <c r="O1301" i="1"/>
  <c r="Q1405" i="1"/>
  <c r="O1405" i="1"/>
  <c r="P1565" i="1"/>
  <c r="O1565" i="1"/>
  <c r="P279" i="1"/>
  <c r="O279" i="1"/>
  <c r="P303" i="1"/>
  <c r="Q1497" i="1"/>
  <c r="O1497" i="1"/>
  <c r="Q945" i="1"/>
  <c r="O945" i="1"/>
  <c r="Q484" i="1"/>
  <c r="O484" i="1"/>
  <c r="Q272" i="1"/>
  <c r="O272" i="1"/>
  <c r="Q470" i="1"/>
  <c r="O470" i="1"/>
  <c r="P174" i="1"/>
  <c r="O174" i="1"/>
  <c r="P466" i="1"/>
  <c r="O466" i="1"/>
  <c r="Q80" i="1"/>
  <c r="O80" i="1"/>
  <c r="Q320" i="1"/>
  <c r="O320" i="1"/>
  <c r="Q384" i="1"/>
  <c r="O384" i="1"/>
  <c r="Q573" i="1"/>
  <c r="O573" i="1"/>
  <c r="Q967" i="1"/>
  <c r="O967" i="1"/>
  <c r="P1159" i="1"/>
  <c r="O1159" i="1"/>
  <c r="Q1272" i="1"/>
  <c r="O1272" i="1"/>
  <c r="Q1384" i="1"/>
  <c r="O1384" i="1"/>
  <c r="P1496" i="1"/>
  <c r="O1496" i="1"/>
  <c r="P467" i="1"/>
  <c r="O467" i="1"/>
  <c r="Q531" i="1"/>
  <c r="O531" i="1"/>
  <c r="Q1523" i="1"/>
  <c r="O1523" i="1"/>
  <c r="Q550" i="1"/>
  <c r="O550" i="1"/>
  <c r="Q774" i="1"/>
  <c r="O774" i="1"/>
  <c r="P838" i="1"/>
  <c r="O838" i="1"/>
  <c r="Q317" i="1"/>
  <c r="O317" i="1"/>
  <c r="P931" i="1"/>
  <c r="O931" i="1"/>
  <c r="Q1091" i="1"/>
  <c r="O1091" i="1"/>
  <c r="P1492" i="1"/>
  <c r="O1492" i="1"/>
  <c r="P1604" i="1"/>
  <c r="O1604" i="1"/>
  <c r="P471" i="1"/>
  <c r="O471" i="1"/>
  <c r="Q775" i="1"/>
  <c r="O775" i="1"/>
  <c r="Q422" i="1"/>
  <c r="O422" i="1"/>
  <c r="Q122" i="1"/>
  <c r="O122" i="1"/>
  <c r="P824" i="1"/>
  <c r="O824" i="1"/>
  <c r="P383" i="1"/>
  <c r="O383" i="1"/>
  <c r="P447" i="1"/>
  <c r="O447" i="1"/>
  <c r="P619" i="1"/>
  <c r="O619" i="1"/>
  <c r="P763" i="1"/>
  <c r="O763" i="1"/>
  <c r="P1406" i="1"/>
  <c r="O1406" i="1"/>
  <c r="P1590" i="1"/>
  <c r="O1590" i="1"/>
  <c r="Q785" i="1"/>
  <c r="O785" i="1"/>
  <c r="Q84" i="1"/>
  <c r="O84" i="1"/>
  <c r="Q1487" i="1"/>
  <c r="O1487" i="1"/>
  <c r="P1551" i="1"/>
  <c r="O1551" i="1"/>
  <c r="P1615" i="1"/>
  <c r="O1615" i="1"/>
  <c r="Q530" i="1"/>
  <c r="O530" i="1"/>
  <c r="Q169" i="1"/>
  <c r="O169" i="1"/>
  <c r="Q204" i="1"/>
  <c r="O204" i="1"/>
  <c r="P256" i="1"/>
  <c r="O256" i="1"/>
  <c r="Q332" i="1"/>
  <c r="O332" i="1"/>
  <c r="P433" i="1"/>
  <c r="O433" i="1"/>
  <c r="Q629" i="1"/>
  <c r="O629" i="1"/>
  <c r="Q62" i="1"/>
  <c r="O62" i="1"/>
  <c r="Q126" i="1"/>
  <c r="O126" i="1"/>
  <c r="Q414" i="1"/>
  <c r="O414" i="1"/>
  <c r="Q208" i="1"/>
  <c r="O208" i="1"/>
  <c r="Q618" i="1"/>
  <c r="O618" i="1"/>
  <c r="Q11" i="1"/>
  <c r="O11" i="1"/>
  <c r="Q942" i="1"/>
  <c r="O942" i="1"/>
  <c r="P924" i="1"/>
  <c r="O924" i="1"/>
  <c r="P930" i="1"/>
  <c r="O930" i="1"/>
  <c r="P974" i="1"/>
  <c r="O974" i="1"/>
  <c r="P1052" i="1"/>
  <c r="O1052" i="1"/>
  <c r="P1139" i="1"/>
  <c r="O1139" i="1"/>
  <c r="P1063" i="1"/>
  <c r="O1063" i="1"/>
  <c r="P1123" i="1"/>
  <c r="O1123" i="1"/>
  <c r="P1275" i="1"/>
  <c r="P1120" i="1"/>
  <c r="O1120" i="1"/>
  <c r="P1151" i="1"/>
  <c r="O1151" i="1"/>
  <c r="P1247" i="1"/>
  <c r="O1247" i="1"/>
  <c r="P1410" i="1"/>
  <c r="O1410" i="1"/>
  <c r="P1538" i="1"/>
  <c r="O1538" i="1"/>
  <c r="P1584" i="1"/>
  <c r="O1584" i="1"/>
  <c r="P1648" i="1"/>
  <c r="O1648" i="1"/>
  <c r="P1516" i="1"/>
  <c r="O1516" i="1"/>
  <c r="P1427" i="1"/>
  <c r="O1427" i="1"/>
  <c r="P1548" i="1"/>
  <c r="O1548" i="1"/>
  <c r="Q1524" i="1"/>
  <c r="O1524" i="1"/>
  <c r="P1603" i="1"/>
  <c r="P1309" i="1"/>
  <c r="O1309" i="1"/>
  <c r="P1440" i="1"/>
  <c r="O1440" i="1"/>
  <c r="P1336" i="1"/>
  <c r="O1336" i="1"/>
  <c r="P989" i="1"/>
  <c r="O989" i="1"/>
  <c r="P1197" i="1"/>
  <c r="O1197" i="1"/>
  <c r="Q1470" i="1"/>
  <c r="O1470" i="1"/>
  <c r="P1638" i="1"/>
  <c r="O1638" i="1"/>
  <c r="P1038" i="1"/>
  <c r="O1038" i="1"/>
  <c r="Q1455" i="1"/>
  <c r="O1455" i="1"/>
  <c r="P1023" i="1"/>
  <c r="O1023" i="1"/>
  <c r="P1232" i="1"/>
  <c r="O1232" i="1"/>
  <c r="P1033" i="1"/>
  <c r="O1033" i="1"/>
  <c r="Q1225" i="1"/>
  <c r="O1225" i="1"/>
  <c r="P1466" i="1"/>
  <c r="O1466" i="1"/>
  <c r="P1610" i="1"/>
  <c r="O1610" i="1"/>
  <c r="P1010" i="1"/>
  <c r="O1010" i="1"/>
  <c r="P1074" i="1"/>
  <c r="O1074" i="1"/>
  <c r="P1154" i="1"/>
  <c r="O1154" i="1"/>
  <c r="P1218" i="1"/>
  <c r="O1218" i="1"/>
  <c r="Q1435" i="1"/>
  <c r="O1435" i="1"/>
  <c r="P955" i="1"/>
  <c r="O955" i="1"/>
  <c r="Q859" i="1"/>
  <c r="O859" i="1"/>
  <c r="Q739" i="1"/>
  <c r="O739" i="1"/>
  <c r="Q1088" i="1"/>
  <c r="O1088" i="1"/>
  <c r="Q1457" i="1"/>
  <c r="O1457" i="1"/>
  <c r="Q1537" i="1"/>
  <c r="O1537" i="1"/>
  <c r="Q1609" i="1"/>
  <c r="O1609" i="1"/>
  <c r="Q693" i="1"/>
  <c r="O693" i="1"/>
  <c r="Q1252" i="1"/>
  <c r="O1252" i="1"/>
  <c r="P1444" i="1"/>
  <c r="O1444" i="1"/>
  <c r="Q663" i="1"/>
  <c r="O663" i="1"/>
  <c r="Q727" i="1"/>
  <c r="O727" i="1"/>
  <c r="P839" i="1"/>
  <c r="O839" i="1"/>
  <c r="P1180" i="1"/>
  <c r="O1180" i="1"/>
  <c r="Q1517" i="1"/>
  <c r="O1517" i="1"/>
  <c r="P925" i="1"/>
  <c r="O925" i="1"/>
  <c r="P833" i="1"/>
  <c r="O833" i="1"/>
  <c r="Q396" i="1"/>
  <c r="O396" i="1"/>
  <c r="P1237" i="1"/>
  <c r="O1237" i="1"/>
  <c r="P1581" i="1"/>
  <c r="O1581" i="1"/>
  <c r="P275" i="1"/>
  <c r="O275" i="1"/>
  <c r="P1141" i="1"/>
  <c r="O1141" i="1"/>
  <c r="P367" i="1"/>
  <c r="P1369" i="1"/>
  <c r="O1369" i="1"/>
  <c r="P1545" i="1"/>
  <c r="O1545" i="1"/>
  <c r="P953" i="1"/>
  <c r="O953" i="1"/>
  <c r="P1129" i="1"/>
  <c r="O1129" i="1"/>
  <c r="Q492" i="1"/>
  <c r="O492" i="1"/>
  <c r="P764" i="1"/>
  <c r="O764" i="1"/>
  <c r="P478" i="1"/>
  <c r="O478" i="1"/>
  <c r="Q474" i="1"/>
  <c r="O474" i="1"/>
  <c r="Q229" i="1"/>
  <c r="O229" i="1"/>
  <c r="Q104" i="1"/>
  <c r="O104" i="1"/>
  <c r="Q328" i="1"/>
  <c r="O328" i="1"/>
  <c r="P290" i="1"/>
  <c r="O290" i="1"/>
  <c r="P517" i="1"/>
  <c r="O517" i="1"/>
  <c r="P645" i="1"/>
  <c r="O645" i="1"/>
  <c r="Q1280" i="1"/>
  <c r="O1280" i="1"/>
  <c r="P1560" i="1"/>
  <c r="O1560" i="1"/>
  <c r="Q475" i="1"/>
  <c r="O475" i="1"/>
  <c r="P539" i="1"/>
  <c r="O539" i="1"/>
  <c r="P1112" i="1"/>
  <c r="O1112" i="1"/>
  <c r="Q347" i="1"/>
  <c r="O347" i="1"/>
  <c r="P1354" i="1"/>
  <c r="O1354" i="1"/>
  <c r="Q1531" i="1"/>
  <c r="O1531" i="1"/>
  <c r="P1651" i="1"/>
  <c r="O1651" i="1"/>
  <c r="Q846" i="1"/>
  <c r="O846" i="1"/>
  <c r="P249" i="1"/>
  <c r="O249" i="1"/>
  <c r="Q389" i="1"/>
  <c r="O389" i="1"/>
  <c r="Q453" i="1"/>
  <c r="O453" i="1"/>
  <c r="Q947" i="1"/>
  <c r="O947" i="1"/>
  <c r="Q1284" i="1"/>
  <c r="O1284" i="1"/>
  <c r="P543" i="1"/>
  <c r="O543" i="1"/>
  <c r="Q430" i="1"/>
  <c r="O430" i="1"/>
  <c r="Q354" i="1"/>
  <c r="O354" i="1"/>
  <c r="Q1116" i="1"/>
  <c r="O1116" i="1"/>
  <c r="Q536" i="1"/>
  <c r="O536" i="1"/>
  <c r="Q327" i="1"/>
  <c r="O327" i="1"/>
  <c r="Q92" i="1"/>
  <c r="O92" i="1"/>
  <c r="Q793" i="1"/>
  <c r="O793" i="1"/>
  <c r="P998" i="1"/>
  <c r="O998" i="1"/>
  <c r="Q1495" i="1"/>
  <c r="O1495" i="1"/>
  <c r="P878" i="1"/>
  <c r="O878" i="1"/>
  <c r="P958" i="1"/>
  <c r="O958" i="1"/>
  <c r="P888" i="1"/>
  <c r="O888" i="1"/>
  <c r="P879" i="1"/>
  <c r="O879" i="1"/>
  <c r="P943" i="1"/>
  <c r="O943" i="1"/>
  <c r="P976" i="1"/>
  <c r="O976" i="1"/>
  <c r="P1079" i="1"/>
  <c r="O1079" i="1"/>
  <c r="P1048" i="1"/>
  <c r="O1048" i="1"/>
  <c r="P1039" i="1"/>
  <c r="O1039" i="1"/>
  <c r="P1143" i="1"/>
  <c r="O1143" i="1"/>
  <c r="P1068" i="1"/>
  <c r="O1068" i="1"/>
  <c r="Q1094" i="1"/>
  <c r="O1094" i="1"/>
  <c r="P1187" i="1"/>
  <c r="O1187" i="1"/>
  <c r="P1179" i="1"/>
  <c r="O1179" i="1"/>
  <c r="P1163" i="1"/>
  <c r="O1163" i="1"/>
  <c r="P1134" i="1"/>
  <c r="O1134" i="1"/>
  <c r="Q1207" i="1"/>
  <c r="O1207" i="1"/>
  <c r="P1312" i="1"/>
  <c r="O1312" i="1"/>
  <c r="Q1304" i="1"/>
  <c r="O1304" i="1"/>
  <c r="Q1532" i="1"/>
  <c r="O1532" i="1"/>
  <c r="P1394" i="1"/>
  <c r="O1394" i="1"/>
  <c r="Q1540" i="1"/>
  <c r="O1540" i="1"/>
  <c r="P1378" i="1"/>
  <c r="O1378" i="1"/>
  <c r="P1563" i="1"/>
  <c r="O1563" i="1"/>
  <c r="Q988" i="1"/>
  <c r="P1332" i="1"/>
  <c r="O1332" i="1"/>
  <c r="Q869" i="1"/>
  <c r="O869" i="1"/>
  <c r="P997" i="1"/>
  <c r="O997" i="1"/>
  <c r="P1221" i="1"/>
  <c r="O1221" i="1"/>
  <c r="P1478" i="1"/>
  <c r="O1478" i="1"/>
  <c r="P1646" i="1"/>
  <c r="O1646" i="1"/>
  <c r="P1054" i="1"/>
  <c r="O1054" i="1"/>
  <c r="P1031" i="1"/>
  <c r="O1031" i="1"/>
  <c r="P897" i="1"/>
  <c r="O897" i="1"/>
  <c r="P1161" i="1"/>
  <c r="O1161" i="1"/>
  <c r="P1234" i="1"/>
  <c r="O1234" i="1"/>
  <c r="Q1474" i="1"/>
  <c r="O1474" i="1"/>
  <c r="P1626" i="1"/>
  <c r="O1626" i="1"/>
  <c r="P1018" i="1"/>
  <c r="O1018" i="1"/>
  <c r="Q1082" i="1"/>
  <c r="O1082" i="1"/>
  <c r="P1162" i="1"/>
  <c r="O1162" i="1"/>
  <c r="P1226" i="1"/>
  <c r="O1226" i="1"/>
  <c r="Q1443" i="1"/>
  <c r="O1443" i="1"/>
  <c r="P987" i="1"/>
  <c r="O987" i="1"/>
  <c r="P996" i="1"/>
  <c r="O996" i="1"/>
  <c r="P992" i="1"/>
  <c r="O992" i="1"/>
  <c r="P1128" i="1"/>
  <c r="O1128" i="1"/>
  <c r="Q1465" i="1"/>
  <c r="O1465" i="1"/>
  <c r="Q1553" i="1"/>
  <c r="O1553" i="1"/>
  <c r="Q1617" i="1"/>
  <c r="O1617" i="1"/>
  <c r="P741" i="1"/>
  <c r="O741" i="1"/>
  <c r="Q1260" i="1"/>
  <c r="O1260" i="1"/>
  <c r="P1452" i="1"/>
  <c r="O1452" i="1"/>
  <c r="P671" i="1"/>
  <c r="O671" i="1"/>
  <c r="Q735" i="1"/>
  <c r="O735" i="1"/>
  <c r="P1092" i="1"/>
  <c r="O1092" i="1"/>
  <c r="P1188" i="1"/>
  <c r="O1188" i="1"/>
  <c r="P1413" i="1"/>
  <c r="O1413" i="1"/>
  <c r="Q1525" i="1"/>
  <c r="O1525" i="1"/>
  <c r="Q721" i="1"/>
  <c r="O721" i="1"/>
  <c r="P841" i="1"/>
  <c r="O841" i="1"/>
  <c r="Q404" i="1"/>
  <c r="O404" i="1"/>
  <c r="P1349" i="1"/>
  <c r="O1349" i="1"/>
  <c r="P1589" i="1"/>
  <c r="O1589" i="1"/>
  <c r="Q114" i="1"/>
  <c r="O114" i="1"/>
  <c r="P1013" i="1"/>
  <c r="O1013" i="1"/>
  <c r="Q1233" i="1"/>
  <c r="O1233" i="1"/>
  <c r="P1297" i="1"/>
  <c r="O1297" i="1"/>
  <c r="Q1377" i="1"/>
  <c r="O1377" i="1"/>
  <c r="Q873" i="1"/>
  <c r="O873" i="1"/>
  <c r="P961" i="1"/>
  <c r="O961" i="1"/>
  <c r="Q1073" i="1"/>
  <c r="O1073" i="1"/>
  <c r="P500" i="1"/>
  <c r="O500" i="1"/>
  <c r="P486" i="1"/>
  <c r="O486" i="1"/>
  <c r="P482" i="1"/>
  <c r="O482" i="1"/>
  <c r="Q237" i="1"/>
  <c r="O237" i="1"/>
  <c r="Q112" i="1"/>
  <c r="O112" i="1"/>
  <c r="Q176" i="1"/>
  <c r="O176" i="1"/>
  <c r="Q336" i="1"/>
  <c r="O336" i="1"/>
  <c r="P525" i="1"/>
  <c r="O525" i="1"/>
  <c r="Q9" i="1"/>
  <c r="O9" i="1"/>
  <c r="Q1288" i="1"/>
  <c r="O1288" i="1"/>
  <c r="P1576" i="1"/>
  <c r="O1576" i="1"/>
  <c r="P1395" i="1"/>
  <c r="O1395" i="1"/>
  <c r="Q1539" i="1"/>
  <c r="O1539" i="1"/>
  <c r="Q502" i="1"/>
  <c r="O502" i="1"/>
  <c r="Q566" i="1"/>
  <c r="O566" i="1"/>
  <c r="P790" i="1"/>
  <c r="O790" i="1"/>
  <c r="Q333" i="1"/>
  <c r="O333" i="1"/>
  <c r="Q15" i="1"/>
  <c r="O15" i="1"/>
  <c r="Q1292" i="1"/>
  <c r="O1292" i="1"/>
  <c r="P1556" i="1"/>
  <c r="O1556" i="1"/>
  <c r="P1620" i="1"/>
  <c r="O1620" i="1"/>
  <c r="Q487" i="1"/>
  <c r="O487" i="1"/>
  <c r="P551" i="1"/>
  <c r="O551" i="1"/>
  <c r="Q791" i="1"/>
  <c r="O791" i="1"/>
  <c r="Q334" i="1"/>
  <c r="O334" i="1"/>
  <c r="P298" i="1"/>
  <c r="O298" i="1"/>
  <c r="Q1124" i="1"/>
  <c r="O1124" i="1"/>
  <c r="Q544" i="1"/>
  <c r="O544" i="1"/>
  <c r="P760" i="1"/>
  <c r="O760" i="1"/>
  <c r="P840" i="1"/>
  <c r="O840" i="1"/>
  <c r="P199" i="1"/>
  <c r="O199" i="1"/>
  <c r="Q635" i="1"/>
  <c r="O635" i="1"/>
  <c r="Q546" i="1"/>
  <c r="O546" i="1"/>
  <c r="P1606" i="1"/>
  <c r="O1606" i="1"/>
  <c r="Q50" i="1"/>
  <c r="O50" i="1"/>
  <c r="P1014" i="1"/>
  <c r="O1014" i="1"/>
  <c r="P1343" i="1"/>
  <c r="O1343" i="1"/>
  <c r="Q1503" i="1"/>
  <c r="O1503" i="1"/>
  <c r="P1567" i="1"/>
  <c r="O1567" i="1"/>
  <c r="Q554" i="1"/>
  <c r="O554" i="1"/>
  <c r="Q88" i="1"/>
  <c r="P88" i="1"/>
  <c r="P757" i="1"/>
  <c r="Q757" i="1"/>
  <c r="Q440" i="1"/>
  <c r="P440" i="1"/>
  <c r="Q230" i="1"/>
  <c r="P230" i="1"/>
  <c r="Q386" i="1"/>
  <c r="P386" i="1"/>
  <c r="Q32" i="1"/>
  <c r="P32" i="1"/>
  <c r="N342" i="1"/>
  <c r="P693" i="1"/>
  <c r="P124" i="1"/>
  <c r="P403" i="1"/>
  <c r="Q399" i="1"/>
  <c r="Q433" i="1"/>
  <c r="P378" i="1"/>
  <c r="P699" i="1"/>
  <c r="Q699" i="1"/>
  <c r="Q768" i="1"/>
  <c r="P663" i="1"/>
  <c r="Q749" i="1"/>
  <c r="Q1129" i="1"/>
  <c r="Q1150" i="1"/>
  <c r="P1319" i="1"/>
  <c r="P1015" i="1"/>
  <c r="Q1015" i="1"/>
  <c r="P1594" i="1"/>
  <c r="Q1594" i="1"/>
  <c r="Q436" i="1"/>
  <c r="P436" i="1"/>
  <c r="P1101" i="1"/>
  <c r="Q1101" i="1"/>
  <c r="Q321" i="1"/>
  <c r="P778" i="1"/>
  <c r="N24" i="1"/>
  <c r="N432" i="1"/>
  <c r="N222" i="1"/>
  <c r="Q222" i="1" s="1"/>
  <c r="N306" i="1"/>
  <c r="Q1434" i="1"/>
  <c r="P1434" i="1"/>
  <c r="N346" i="1"/>
  <c r="Q528" i="1"/>
  <c r="P528" i="1"/>
  <c r="Q345" i="1"/>
  <c r="P345" i="1"/>
  <c r="N326" i="1"/>
  <c r="N454" i="1"/>
  <c r="P454" i="1" s="1"/>
  <c r="Q282" i="1"/>
  <c r="N218" i="1"/>
  <c r="P1381" i="1"/>
  <c r="Q1381" i="1"/>
  <c r="Q438" i="1"/>
  <c r="P438" i="1"/>
  <c r="P335" i="1"/>
  <c r="Q335" i="1"/>
  <c r="Q1479" i="1"/>
  <c r="P1479" i="1"/>
  <c r="Q522" i="1"/>
  <c r="P522" i="1"/>
  <c r="P248" i="1"/>
  <c r="P1057" i="1"/>
  <c r="Q1057" i="1"/>
  <c r="P82" i="1"/>
  <c r="Q17" i="1"/>
  <c r="Q81" i="1"/>
  <c r="Q113" i="1"/>
  <c r="P86" i="1"/>
  <c r="P108" i="1"/>
  <c r="P126" i="1"/>
  <c r="Q161" i="1"/>
  <c r="P442" i="1"/>
  <c r="P649" i="1"/>
  <c r="Q380" i="1"/>
  <c r="P380" i="1"/>
  <c r="N74" i="1"/>
  <c r="P1117" i="1"/>
  <c r="Q1117" i="1"/>
  <c r="P368" i="1"/>
  <c r="P794" i="1"/>
  <c r="N96" i="1"/>
  <c r="P1624" i="1"/>
  <c r="Q1624" i="1"/>
  <c r="Q1306" i="1"/>
  <c r="P1306" i="1"/>
  <c r="N350" i="1"/>
  <c r="P1414" i="1"/>
  <c r="Q1414" i="1"/>
  <c r="P1598" i="1"/>
  <c r="Q1598" i="1"/>
  <c r="Q513" i="1"/>
  <c r="P513" i="1"/>
  <c r="N577" i="1"/>
  <c r="Q863" i="1"/>
  <c r="P863" i="1"/>
  <c r="P68" i="1"/>
  <c r="Q199" i="1"/>
  <c r="P869" i="1"/>
  <c r="Q1626" i="1"/>
  <c r="P877" i="1"/>
  <c r="Q877" i="1"/>
  <c r="Q853" i="1"/>
  <c r="P853" i="1"/>
  <c r="P1103" i="1"/>
  <c r="Q1103" i="1"/>
  <c r="Q1264" i="1"/>
  <c r="P1264" i="1"/>
  <c r="P1376" i="1"/>
  <c r="Q1376" i="1"/>
  <c r="Q788" i="1"/>
  <c r="P788" i="1"/>
  <c r="Q331" i="1"/>
  <c r="P331" i="1"/>
  <c r="N370" i="1"/>
  <c r="O370" i="1" s="1"/>
  <c r="Q207" i="1"/>
  <c r="P207" i="1"/>
  <c r="Q786" i="1"/>
  <c r="P786" i="1"/>
  <c r="Q329" i="1"/>
  <c r="P329" i="1"/>
  <c r="P204" i="1"/>
  <c r="Q369" i="1"/>
  <c r="P369" i="1"/>
  <c r="N746" i="1"/>
  <c r="P746" i="1" s="1"/>
  <c r="P16" i="1"/>
  <c r="P18" i="1"/>
  <c r="P54" i="1"/>
  <c r="P94" i="1"/>
  <c r="P132" i="1"/>
  <c r="P255" i="1"/>
  <c r="Q286" i="1"/>
  <c r="P411" i="1"/>
  <c r="Q425" i="1"/>
  <c r="Q713" i="1"/>
  <c r="Q953" i="1"/>
  <c r="Q951" i="1"/>
  <c r="P1124" i="1"/>
  <c r="Q1156" i="1"/>
  <c r="Q1255" i="1"/>
  <c r="Q1488" i="1"/>
  <c r="P1607" i="1"/>
  <c r="N571" i="1"/>
  <c r="Q361" i="1"/>
  <c r="N450" i="1"/>
  <c r="Q855" i="1"/>
  <c r="P855" i="1"/>
  <c r="Q1507" i="1"/>
  <c r="P1507" i="1"/>
  <c r="Q365" i="1"/>
  <c r="P365" i="1"/>
  <c r="P1356" i="1"/>
  <c r="Q1356" i="1"/>
  <c r="P1588" i="1"/>
  <c r="Q1588" i="1"/>
  <c r="P1335" i="1"/>
  <c r="Q1335" i="1"/>
  <c r="Q538" i="1"/>
  <c r="P538" i="1"/>
  <c r="P1341" i="1"/>
  <c r="Q1341" i="1"/>
  <c r="Q16" i="1"/>
  <c r="Q25" i="1"/>
  <c r="Q89" i="1"/>
  <c r="P118" i="1"/>
  <c r="P208" i="1"/>
  <c r="P395" i="1"/>
  <c r="Q411" i="1"/>
  <c r="P414" i="1"/>
  <c r="Q760" i="1"/>
  <c r="Q649" i="1"/>
  <c r="Q1027" i="1"/>
  <c r="Q343" i="1"/>
  <c r="P352" i="1"/>
  <c r="Q458" i="1"/>
  <c r="P458" i="1"/>
  <c r="P1631" i="1"/>
  <c r="Q1631" i="1"/>
  <c r="N738" i="1"/>
  <c r="O738" i="1" s="1"/>
  <c r="Q840" i="1"/>
  <c r="Q987" i="1"/>
  <c r="P17" i="1"/>
  <c r="P81" i="1"/>
  <c r="Q275" i="1"/>
  <c r="P272" i="1"/>
  <c r="Q256" i="1"/>
  <c r="P1148" i="1"/>
  <c r="Q1545" i="1"/>
  <c r="Q1543" i="1"/>
  <c r="P993" i="1"/>
  <c r="Q993" i="1"/>
  <c r="Q1193" i="1"/>
  <c r="P1193" i="1"/>
  <c r="P1019" i="1"/>
  <c r="Q1019" i="1"/>
  <c r="P1385" i="1"/>
  <c r="Q1385" i="1"/>
  <c r="P332" i="1"/>
  <c r="P1153" i="1"/>
  <c r="Q1153" i="1"/>
  <c r="Q1634" i="1"/>
  <c r="P1634" i="1"/>
  <c r="Q849" i="1"/>
  <c r="P849" i="1"/>
  <c r="P1635" i="1"/>
  <c r="Q1635" i="1"/>
  <c r="Q535" i="1"/>
  <c r="P535" i="1"/>
  <c r="Q310" i="1"/>
  <c r="P310" i="1"/>
  <c r="Q1326" i="1"/>
  <c r="P1326" i="1"/>
  <c r="Q737" i="1"/>
  <c r="P737" i="1"/>
  <c r="Q1180" i="1"/>
  <c r="P941" i="1"/>
  <c r="Q941" i="1"/>
  <c r="P1411" i="1"/>
  <c r="Q1411" i="1"/>
  <c r="Q1040" i="1"/>
  <c r="P1040" i="1"/>
  <c r="Q1308" i="1"/>
  <c r="P1308" i="1"/>
  <c r="P552" i="1"/>
  <c r="Q360" i="1"/>
  <c r="P360" i="1"/>
  <c r="P1363" i="1"/>
  <c r="Q1363" i="1"/>
  <c r="Q558" i="1"/>
  <c r="P558" i="1"/>
  <c r="Q782" i="1"/>
  <c r="P782" i="1"/>
  <c r="Q325" i="1"/>
  <c r="P325" i="1"/>
  <c r="P1500" i="1"/>
  <c r="Q1500" i="1"/>
  <c r="P479" i="1"/>
  <c r="Q479" i="1"/>
  <c r="Q783" i="1"/>
  <c r="P783" i="1"/>
  <c r="N753" i="1"/>
  <c r="Q1075" i="1"/>
  <c r="Q1283" i="1"/>
  <c r="P1116" i="1"/>
  <c r="P1619" i="1"/>
  <c r="P307" i="1"/>
  <c r="P780" i="1"/>
  <c r="P779" i="1"/>
  <c r="Q1347" i="1"/>
  <c r="Q1480" i="1"/>
  <c r="P309" i="1"/>
  <c r="P327" i="1"/>
  <c r="P358" i="1"/>
  <c r="Q1640" i="1"/>
  <c r="P515" i="1"/>
  <c r="P542" i="1"/>
  <c r="Q517" i="1"/>
  <c r="P228" i="1"/>
  <c r="Q228" i="1"/>
  <c r="Q362" i="1"/>
  <c r="P362" i="1"/>
  <c r="Q76" i="1"/>
  <c r="P76" i="1"/>
  <c r="Q20" i="1"/>
  <c r="P20" i="1"/>
  <c r="Q28" i="1"/>
  <c r="P28" i="1"/>
  <c r="Q36" i="1"/>
  <c r="P36" i="1"/>
  <c r="Q100" i="1"/>
  <c r="P100" i="1"/>
  <c r="Q44" i="1"/>
  <c r="P44" i="1"/>
  <c r="Q52" i="1"/>
  <c r="P52" i="1"/>
  <c r="P366" i="1"/>
  <c r="Q523" i="1"/>
  <c r="P203" i="1"/>
  <c r="P317" i="1"/>
  <c r="P312" i="1"/>
  <c r="Q1589" i="1"/>
  <c r="P461" i="1"/>
  <c r="P774" i="1"/>
  <c r="P787" i="1"/>
  <c r="Q1413" i="1"/>
  <c r="Q1642" i="1"/>
  <c r="P302" i="1"/>
  <c r="P322" i="1"/>
  <c r="Q1371" i="1"/>
  <c r="P544" i="1"/>
  <c r="P775" i="1"/>
  <c r="P784" i="1"/>
  <c r="Q784" i="1"/>
  <c r="P792" i="1"/>
  <c r="Q792" i="1"/>
  <c r="Q14" i="1"/>
  <c r="P14" i="1"/>
  <c r="Q1146" i="1"/>
  <c r="Q1417" i="1"/>
  <c r="P205" i="1"/>
  <c r="P347" i="1"/>
  <c r="P561" i="1"/>
  <c r="Q539" i="1"/>
  <c r="Q790" i="1"/>
  <c r="P711" i="1"/>
  <c r="Q1023" i="1"/>
  <c r="P333" i="1"/>
  <c r="P318" i="1"/>
  <c r="P475" i="1"/>
  <c r="Q776" i="1"/>
  <c r="P549" i="1"/>
  <c r="Q464" i="1"/>
  <c r="N314" i="1"/>
  <c r="Q1428" i="1"/>
  <c r="P497" i="1"/>
  <c r="P560" i="1"/>
  <c r="P791" i="1"/>
  <c r="Q1035" i="1"/>
  <c r="P1225" i="1"/>
  <c r="Q1164" i="1"/>
  <c r="Q1228" i="1"/>
  <c r="Q1397" i="1"/>
  <c r="P324" i="1"/>
  <c r="P546" i="1"/>
  <c r="P1056" i="1"/>
  <c r="P15" i="1"/>
  <c r="P344" i="1"/>
  <c r="P470" i="1"/>
  <c r="Q734" i="1"/>
  <c r="Q1419" i="1"/>
  <c r="Q1646" i="1"/>
  <c r="P1405" i="1"/>
  <c r="Q961" i="1"/>
  <c r="Q731" i="1"/>
  <c r="P873" i="1"/>
  <c r="Q1093" i="1"/>
  <c r="P1029" i="1"/>
  <c r="P1377" i="1"/>
  <c r="P1072" i="1"/>
  <c r="P789" i="1"/>
  <c r="P494" i="1"/>
  <c r="P626" i="1"/>
  <c r="Q496" i="1"/>
  <c r="Q1172" i="1"/>
  <c r="P728" i="1"/>
  <c r="P861" i="1"/>
  <c r="Q991" i="1"/>
  <c r="Q1017" i="1"/>
  <c r="Q1478" i="1"/>
  <c r="Q482" i="1"/>
  <c r="Q490" i="1"/>
  <c r="P492" i="1"/>
  <c r="Q687" i="1"/>
  <c r="Q1054" i="1"/>
  <c r="P1209" i="1"/>
  <c r="Q469" i="1"/>
  <c r="Q533" i="1"/>
  <c r="Q486" i="1"/>
  <c r="P488" i="1"/>
  <c r="Q667" i="1"/>
  <c r="Q921" i="1"/>
  <c r="Q1486" i="1"/>
  <c r="Q1345" i="1"/>
  <c r="Q1654" i="1"/>
  <c r="Q466" i="1"/>
  <c r="P677" i="1"/>
  <c r="Q1001" i="1"/>
  <c r="Q1441" i="1"/>
  <c r="Q462" i="1"/>
  <c r="Q1005" i="1"/>
  <c r="Q1031" i="1"/>
  <c r="P1044" i="1"/>
  <c r="Q1125" i="1"/>
  <c r="Q1097" i="1"/>
  <c r="Q1265" i="1"/>
  <c r="Q480" i="1"/>
  <c r="P670" i="1"/>
  <c r="Q1011" i="1"/>
  <c r="P1224" i="1"/>
  <c r="Q1186" i="1"/>
  <c r="P474" i="1"/>
  <c r="P48" i="1"/>
  <c r="Q186" i="1"/>
  <c r="Q157" i="1"/>
  <c r="P402" i="1"/>
  <c r="P50" i="1"/>
  <c r="P452" i="1"/>
  <c r="Q260" i="1"/>
  <c r="Q174" i="1"/>
  <c r="Q243" i="1"/>
  <c r="P38" i="1"/>
  <c r="P246" i="1"/>
  <c r="P456" i="1"/>
  <c r="P114" i="1"/>
  <c r="P412" i="1"/>
  <c r="P328" i="1"/>
  <c r="P202" i="1"/>
  <c r="P857" i="1"/>
  <c r="P1009" i="1"/>
  <c r="Q1009" i="1"/>
  <c r="P70" i="1"/>
  <c r="P388" i="1"/>
  <c r="P166" i="1"/>
  <c r="P197" i="1"/>
  <c r="Q197" i="1"/>
  <c r="P219" i="1"/>
  <c r="P281" i="1"/>
  <c r="Q289" i="1"/>
  <c r="P236" i="1"/>
  <c r="P634" i="1"/>
  <c r="Q651" i="1"/>
  <c r="P875" i="1"/>
  <c r="Q997" i="1"/>
  <c r="Q1013" i="1"/>
  <c r="P1028" i="1"/>
  <c r="Q1145" i="1"/>
  <c r="P1305" i="1"/>
  <c r="Q1361" i="1"/>
  <c r="P1544" i="1"/>
  <c r="Q1630" i="1"/>
  <c r="Q1421" i="1"/>
  <c r="P1252" i="1"/>
  <c r="Q1245" i="1"/>
  <c r="P90" i="1"/>
  <c r="Q166" i="1"/>
  <c r="P269" i="1"/>
  <c r="Q277" i="1"/>
  <c r="Q232" i="1"/>
  <c r="Q756" i="1"/>
  <c r="Q889" i="1"/>
  <c r="P954" i="1"/>
  <c r="Q999" i="1"/>
  <c r="Q1033" i="1"/>
  <c r="P1088" i="1"/>
  <c r="P1145" i="1"/>
  <c r="Q1128" i="1"/>
  <c r="Q1204" i="1"/>
  <c r="Q1387" i="1"/>
  <c r="P1361" i="1"/>
  <c r="Q1401" i="1"/>
  <c r="Q1562" i="1"/>
  <c r="P933" i="1"/>
  <c r="N1425" i="1"/>
  <c r="P773" i="1"/>
  <c r="P484" i="1"/>
  <c r="P26" i="1"/>
  <c r="P240" i="1"/>
  <c r="P651" i="1"/>
  <c r="P756" i="1"/>
  <c r="P695" i="1"/>
  <c r="Q896" i="1"/>
  <c r="Q925" i="1"/>
  <c r="Q1077" i="1"/>
  <c r="P1201" i="1"/>
  <c r="Q1212" i="1"/>
  <c r="P1365" i="1"/>
  <c r="Q1622" i="1"/>
  <c r="Q498" i="1"/>
  <c r="Q476" i="1"/>
  <c r="P630" i="1"/>
  <c r="Q995" i="1"/>
  <c r="P1073" i="1"/>
  <c r="P1357" i="1"/>
  <c r="P78" i="1"/>
  <c r="Q236" i="1"/>
  <c r="Q1003" i="1"/>
  <c r="P1077" i="1"/>
  <c r="Q1140" i="1"/>
  <c r="Q1369" i="1"/>
  <c r="Q1578" i="1"/>
  <c r="P1435" i="1"/>
  <c r="Q478" i="1"/>
  <c r="P1421" i="1"/>
  <c r="P472" i="1"/>
  <c r="P158" i="1"/>
  <c r="P289" i="1"/>
  <c r="Q219" i="1"/>
  <c r="Q281" i="1"/>
  <c r="P647" i="1"/>
  <c r="Q893" i="1"/>
  <c r="Q989" i="1"/>
  <c r="P1149" i="1"/>
  <c r="Q1137" i="1"/>
  <c r="N957" i="1"/>
  <c r="Q500" i="1"/>
  <c r="Q158" i="1"/>
  <c r="P277" i="1"/>
  <c r="Q269" i="1"/>
  <c r="Q240" i="1"/>
  <c r="Q764" i="1"/>
  <c r="Q1007" i="1"/>
  <c r="P1217" i="1"/>
  <c r="Q1236" i="1"/>
  <c r="P1137" i="1"/>
  <c r="Q1293" i="1"/>
  <c r="Q1297" i="1"/>
  <c r="Q1433" i="1"/>
  <c r="P1528" i="1"/>
  <c r="P1525" i="1"/>
  <c r="P781" i="1"/>
  <c r="P468" i="1"/>
  <c r="Q769" i="1"/>
  <c r="P460" i="1"/>
  <c r="Q298" i="1"/>
  <c r="Q1437" i="1"/>
  <c r="P1437" i="1"/>
  <c r="P244" i="1"/>
  <c r="P945" i="1"/>
  <c r="Q986" i="1"/>
  <c r="Q1178" i="1"/>
  <c r="P1547" i="1"/>
  <c r="P1245" i="1"/>
  <c r="Q745" i="1"/>
  <c r="P396" i="1"/>
  <c r="P603" i="1"/>
  <c r="Q1149" i="1"/>
  <c r="Q1114" i="1"/>
  <c r="Q1365" i="1"/>
  <c r="Q1494" i="1"/>
  <c r="Q1436" i="1"/>
  <c r="Q1638" i="1"/>
  <c r="Q1234" i="1"/>
  <c r="P1050" i="1"/>
  <c r="P1443" i="1"/>
  <c r="Q1633" i="1"/>
  <c r="P807" i="1"/>
  <c r="Q227" i="1"/>
  <c r="Q1085" i="1"/>
  <c r="Q1132" i="1"/>
  <c r="Q1196" i="1"/>
  <c r="Q1610" i="1"/>
  <c r="P34" i="1"/>
  <c r="P98" i="1"/>
  <c r="Q244" i="1"/>
  <c r="P859" i="1"/>
  <c r="Q1021" i="1"/>
  <c r="P1085" i="1"/>
  <c r="P1177" i="1"/>
  <c r="Q1268" i="1"/>
  <c r="P1485" i="1"/>
  <c r="P1637" i="1"/>
  <c r="P141" i="1"/>
  <c r="P723" i="1"/>
  <c r="Q655" i="1"/>
  <c r="N1429" i="1"/>
  <c r="Q1629" i="1"/>
  <c r="Q141" i="1"/>
  <c r="P227" i="1"/>
  <c r="Q703" i="1"/>
  <c r="Q692" i="1"/>
  <c r="P1021" i="1"/>
  <c r="Q1070" i="1"/>
  <c r="P1296" i="1"/>
  <c r="Q1246" i="1"/>
  <c r="Q1379" i="1"/>
  <c r="P1489" i="1"/>
  <c r="Q723" i="1"/>
  <c r="P1233" i="1"/>
  <c r="P1533" i="1"/>
  <c r="P583" i="1"/>
  <c r="Q923" i="1"/>
  <c r="P1460" i="1"/>
  <c r="Q817" i="1"/>
  <c r="P590" i="1"/>
  <c r="P1082" i="1"/>
  <c r="P815" i="1"/>
  <c r="Q1237" i="1"/>
  <c r="Q623" i="1"/>
  <c r="Q966" i="1"/>
  <c r="P932" i="1"/>
  <c r="Q1131" i="1"/>
  <c r="Q599" i="1"/>
  <c r="Q1229" i="1"/>
  <c r="P881" i="1"/>
  <c r="P1501" i="1"/>
  <c r="Q1518" i="1"/>
  <c r="Q1189" i="1"/>
  <c r="P1475" i="1"/>
  <c r="P1593" i="1"/>
  <c r="Q1649" i="1"/>
  <c r="Q831" i="1"/>
  <c r="P641" i="1"/>
  <c r="Q801" i="1"/>
  <c r="Q833" i="1"/>
  <c r="P917" i="1"/>
  <c r="P1447" i="1"/>
  <c r="P890" i="1"/>
  <c r="P874" i="1"/>
  <c r="P1207" i="1"/>
  <c r="Q1197" i="1"/>
  <c r="Q707" i="1"/>
  <c r="P1553" i="1"/>
  <c r="P1260" i="1"/>
  <c r="P809" i="1"/>
  <c r="Q892" i="1"/>
  <c r="Q866" i="1"/>
  <c r="Q888" i="1"/>
  <c r="Q914" i="1"/>
  <c r="P1402" i="1"/>
  <c r="Q1391" i="1"/>
  <c r="Q965" i="1"/>
  <c r="Q1173" i="1"/>
  <c r="Q1462" i="1"/>
  <c r="P1110" i="1"/>
  <c r="Q1018" i="1"/>
  <c r="Q891" i="1"/>
  <c r="P1577" i="1"/>
  <c r="P845" i="1"/>
  <c r="Q743" i="1"/>
  <c r="Q608" i="1"/>
  <c r="Q716" i="1"/>
  <c r="Q704" i="1"/>
  <c r="P918" i="1"/>
  <c r="Q928" i="1"/>
  <c r="P1244" i="1"/>
  <c r="P901" i="1"/>
  <c r="Q1242" i="1"/>
  <c r="P1450" i="1"/>
  <c r="Q1058" i="1"/>
  <c r="P907" i="1"/>
  <c r="Q992" i="1"/>
  <c r="P1537" i="1"/>
  <c r="Q1585" i="1"/>
  <c r="P1617" i="1"/>
  <c r="P1469" i="1"/>
  <c r="P1573" i="1"/>
  <c r="Q906" i="1"/>
  <c r="P900" i="1"/>
  <c r="Q878" i="1"/>
  <c r="Q904" i="1"/>
  <c r="Q1083" i="1"/>
  <c r="Q1099" i="1"/>
  <c r="Q1063" i="1"/>
  <c r="P1324" i="1"/>
  <c r="P949" i="1"/>
  <c r="Q929" i="1"/>
  <c r="Q1448" i="1"/>
  <c r="Q1232" i="1"/>
  <c r="Q994" i="1"/>
  <c r="P819" i="1"/>
  <c r="P669" i="1"/>
  <c r="Q821" i="1"/>
  <c r="P1468" i="1"/>
  <c r="P799" i="1"/>
  <c r="P1509" i="1"/>
  <c r="P1541" i="1"/>
  <c r="Q613" i="1"/>
  <c r="Q676" i="1"/>
  <c r="P942" i="1"/>
  <c r="P1107" i="1"/>
  <c r="Q1506" i="1"/>
  <c r="Q1386" i="1"/>
  <c r="Q1446" i="1"/>
  <c r="P1471" i="1"/>
  <c r="P1456" i="1"/>
  <c r="Q1169" i="1"/>
  <c r="P1202" i="1"/>
  <c r="Q827" i="1"/>
  <c r="P1457" i="1"/>
  <c r="P1505" i="1"/>
  <c r="Q1276" i="1"/>
  <c r="P1517" i="1"/>
  <c r="Q1581" i="1"/>
  <c r="Q689" i="1"/>
  <c r="P635" i="1"/>
  <c r="P579" i="1"/>
  <c r="Q732" i="1"/>
  <c r="Q956" i="1"/>
  <c r="P1076" i="1"/>
  <c r="Q624" i="1"/>
  <c r="Q944" i="1"/>
  <c r="Q858" i="1"/>
  <c r="Q936" i="1"/>
  <c r="Q946" i="1"/>
  <c r="P1155" i="1"/>
  <c r="Q1399" i="1"/>
  <c r="Q1378" i="1"/>
  <c r="P885" i="1"/>
  <c r="P1165" i="1"/>
  <c r="Q1454" i="1"/>
  <c r="P990" i="1"/>
  <c r="Q1074" i="1"/>
  <c r="Q1210" i="1"/>
  <c r="Q691" i="1"/>
  <c r="Q803" i="1"/>
  <c r="Q837" i="1"/>
  <c r="Q705" i="1"/>
  <c r="P587" i="1"/>
  <c r="Q688" i="1"/>
  <c r="P876" i="1"/>
  <c r="Q884" i="1"/>
  <c r="Q1143" i="1"/>
  <c r="Q1123" i="1"/>
  <c r="Q1383" i="1"/>
  <c r="P1520" i="1"/>
  <c r="Q1010" i="1"/>
  <c r="Q939" i="1"/>
  <c r="P1521" i="1"/>
  <c r="P1601" i="1"/>
  <c r="P1641" i="1"/>
  <c r="Q741" i="1"/>
  <c r="Q1452" i="1"/>
  <c r="P1453" i="1"/>
  <c r="P1557" i="1"/>
  <c r="Q600" i="1"/>
  <c r="Q607" i="1"/>
  <c r="Q1084" i="1"/>
  <c r="Q1111" i="1"/>
  <c r="N2" i="1"/>
  <c r="P2" i="1" s="1"/>
  <c r="Q586" i="1"/>
  <c r="Q589" i="1"/>
  <c r="P625" i="1"/>
  <c r="P650" i="1"/>
  <c r="Q948" i="1"/>
  <c r="P1065" i="1"/>
  <c r="Q1127" i="1"/>
  <c r="Q1067" i="1"/>
  <c r="P1147" i="1"/>
  <c r="Q1223" i="1"/>
  <c r="Q1208" i="1"/>
  <c r="Q1325" i="1"/>
  <c r="Q1317" i="1"/>
  <c r="Q1370" i="1"/>
  <c r="Q1410" i="1"/>
  <c r="Q1427" i="1"/>
  <c r="Q1320" i="1"/>
  <c r="Q1440" i="1"/>
  <c r="Q1418" i="1"/>
  <c r="Q1643" i="1"/>
  <c r="Q1157" i="1"/>
  <c r="Q1221" i="1"/>
  <c r="Q1472" i="1"/>
  <c r="Q1466" i="1"/>
  <c r="Q1042" i="1"/>
  <c r="P1106" i="1"/>
  <c r="P1170" i="1"/>
  <c r="P675" i="1"/>
  <c r="Q1241" i="1"/>
  <c r="P1609" i="1"/>
  <c r="P797" i="1"/>
  <c r="Q1444" i="1"/>
  <c r="P735" i="1"/>
  <c r="Q1549" i="1"/>
  <c r="P1613" i="1"/>
  <c r="Q1645" i="1"/>
  <c r="P601" i="1"/>
  <c r="Q934" i="1"/>
  <c r="Q959" i="1"/>
  <c r="P1115" i="1"/>
  <c r="Q1301" i="1"/>
  <c r="Q1141" i="1"/>
  <c r="Q1423" i="1"/>
  <c r="Q1375" i="1"/>
  <c r="Q1548" i="1"/>
  <c r="P1532" i="1"/>
  <c r="Q1181" i="1"/>
  <c r="Q1126" i="1"/>
  <c r="P1455" i="1"/>
  <c r="P1474" i="1"/>
  <c r="Q1002" i="1"/>
  <c r="Q1066" i="1"/>
  <c r="Q1194" i="1"/>
  <c r="P1451" i="1"/>
  <c r="Q955" i="1"/>
  <c r="P739" i="1"/>
  <c r="Q811" i="1"/>
  <c r="Q835" i="1"/>
  <c r="P1465" i="1"/>
  <c r="P1497" i="1"/>
  <c r="P1529" i="1"/>
  <c r="P1561" i="1"/>
  <c r="Q805" i="1"/>
  <c r="Q829" i="1"/>
  <c r="Q719" i="1"/>
  <c r="Q839" i="1"/>
  <c r="P1461" i="1"/>
  <c r="P1493" i="1"/>
  <c r="Q825" i="1"/>
  <c r="Q714" i="1"/>
  <c r="Q598" i="1"/>
  <c r="Q633" i="1"/>
  <c r="Q886" i="1"/>
  <c r="Q922" i="1"/>
  <c r="Q864" i="1"/>
  <c r="Q882" i="1"/>
  <c r="Q976" i="1"/>
  <c r="Q1081" i="1"/>
  <c r="Q1195" i="1"/>
  <c r="P1109" i="1"/>
  <c r="P1016" i="1"/>
  <c r="Q1151" i="1"/>
  <c r="Q1329" i="1"/>
  <c r="P1431" i="1"/>
  <c r="Q1534" i="1"/>
  <c r="Q1205" i="1"/>
  <c r="P673" i="1"/>
  <c r="P1006" i="1"/>
  <c r="Q897" i="1"/>
  <c r="Q1161" i="1"/>
  <c r="P1298" i="1"/>
  <c r="Q1026" i="1"/>
  <c r="Q1090" i="1"/>
  <c r="Q1154" i="1"/>
  <c r="Q1218" i="1"/>
  <c r="Q996" i="1"/>
  <c r="P643" i="1"/>
  <c r="Q1000" i="1"/>
  <c r="Q1569" i="1"/>
  <c r="P1476" i="1"/>
  <c r="Q1597" i="1"/>
  <c r="P1621" i="1"/>
  <c r="P721" i="1"/>
  <c r="Q611" i="1"/>
  <c r="Q636" i="1"/>
  <c r="Q604" i="1"/>
  <c r="Q860" i="1"/>
  <c r="Q927" i="1"/>
  <c r="Q1135" i="1"/>
  <c r="P1096" i="1"/>
  <c r="Q1235" i="1"/>
  <c r="Q1538" i="1"/>
  <c r="Q1508" i="1"/>
  <c r="Q1510" i="1"/>
  <c r="P1470" i="1"/>
  <c r="P1464" i="1"/>
  <c r="P1458" i="1"/>
  <c r="P1459" i="1"/>
  <c r="P747" i="1"/>
  <c r="Q843" i="1"/>
  <c r="P1473" i="1"/>
  <c r="P620" i="1"/>
  <c r="P1227" i="1"/>
  <c r="Q813" i="1"/>
  <c r="Q1565" i="1"/>
  <c r="P1653" i="1"/>
  <c r="P729" i="1"/>
  <c r="Q684" i="1"/>
  <c r="Q581" i="1"/>
  <c r="Q609" i="1"/>
  <c r="Q940" i="1"/>
  <c r="Q910" i="1"/>
  <c r="Q872" i="1"/>
  <c r="Q1079" i="1"/>
  <c r="Q1039" i="1"/>
  <c r="Q1163" i="1"/>
  <c r="Q1247" i="1"/>
  <c r="P1304" i="1"/>
  <c r="P1337" i="1"/>
  <c r="Q1199" i="1"/>
  <c r="P1211" i="1"/>
  <c r="P1432" i="1"/>
  <c r="Q1309" i="1"/>
  <c r="Q1407" i="1"/>
  <c r="Q1119" i="1"/>
  <c r="Q1036" i="1"/>
  <c r="Q1213" i="1"/>
  <c r="Q913" i="1"/>
  <c r="Q1034" i="1"/>
  <c r="Q1098" i="1"/>
  <c r="Q1122" i="1"/>
  <c r="Q1162" i="1"/>
  <c r="Q1226" i="1"/>
  <c r="P1467" i="1"/>
  <c r="Q659" i="1"/>
  <c r="P1449" i="1"/>
  <c r="P1481" i="1"/>
  <c r="P1513" i="1"/>
  <c r="P1625" i="1"/>
  <c r="P727" i="1"/>
  <c r="Q823" i="1"/>
  <c r="P1445" i="1"/>
  <c r="P1477" i="1"/>
  <c r="P1605" i="1"/>
  <c r="Q841" i="1"/>
  <c r="Q592" i="1"/>
  <c r="Q578" i="1"/>
  <c r="Q724" i="1"/>
  <c r="Q580" i="1"/>
  <c r="P615" i="1"/>
  <c r="Q733" i="1"/>
  <c r="Q938" i="1"/>
  <c r="Q1219" i="1"/>
  <c r="Q1203" i="1"/>
  <c r="Q1648" i="1"/>
  <c r="P653" i="1"/>
  <c r="P1600" i="1"/>
  <c r="Q1102" i="1"/>
  <c r="P1080" i="1"/>
  <c r="Q1068" i="1"/>
  <c r="Q1192" i="1"/>
  <c r="Q1238" i="1"/>
  <c r="Q1120" i="1"/>
  <c r="Q1055" i="1"/>
  <c r="P1176" i="1"/>
  <c r="Q1333" i="1"/>
  <c r="Q1542" i="1"/>
  <c r="Q1394" i="1"/>
  <c r="Q1504" i="1"/>
  <c r="Q1546" i="1"/>
  <c r="Q1336" i="1"/>
  <c r="Q1338" i="1"/>
  <c r="P1524" i="1"/>
  <c r="P1060" i="1"/>
  <c r="Q1160" i="1"/>
  <c r="P1152" i="1"/>
  <c r="P1415" i="1"/>
  <c r="Q1516" i="1"/>
  <c r="P1568" i="1"/>
  <c r="Q1048" i="1"/>
  <c r="Q1514" i="1"/>
  <c r="Q1552" i="1"/>
  <c r="P1540" i="1"/>
  <c r="P1616" i="1"/>
  <c r="Q1563" i="1"/>
  <c r="Q1051" i="1"/>
  <c r="Q1139" i="1"/>
  <c r="Q1179" i="1"/>
  <c r="Q1134" i="1"/>
  <c r="Q1240" i="1"/>
  <c r="Q1312" i="1"/>
  <c r="P1200" i="1"/>
  <c r="Q1584" i="1"/>
  <c r="Q1627" i="1"/>
  <c r="P1536" i="1"/>
  <c r="Q1230" i="1"/>
  <c r="Q1239" i="1"/>
  <c r="P1064" i="1"/>
  <c r="Q1168" i="1"/>
  <c r="Q1130" i="1"/>
  <c r="Q1214" i="1"/>
  <c r="Q1215" i="1"/>
  <c r="Q1328" i="1"/>
  <c r="Q1530" i="1"/>
  <c r="Q1222" i="1"/>
  <c r="Q1502" i="1"/>
  <c r="Q1020" i="1"/>
  <c r="Q1595" i="1"/>
  <c r="Q1078" i="1"/>
  <c r="Q1052" i="1"/>
  <c r="P1104" i="1"/>
  <c r="P1094" i="1"/>
  <c r="Q1187" i="1"/>
  <c r="Q1231" i="1"/>
  <c r="P1032" i="1"/>
  <c r="Q1171" i="1"/>
  <c r="P1632" i="1"/>
  <c r="Q1526" i="1"/>
  <c r="Q1439" i="1"/>
  <c r="Q1332" i="1"/>
  <c r="Q1611" i="1"/>
  <c r="Q1184" i="1"/>
  <c r="Q1522" i="1"/>
  <c r="Q1579" i="1"/>
  <c r="Q943" i="1"/>
  <c r="Q879" i="1"/>
  <c r="Q895" i="1"/>
  <c r="Q970" i="1"/>
  <c r="Q974" i="1"/>
  <c r="Q880" i="1"/>
  <c r="Q868" i="1"/>
  <c r="Q870" i="1"/>
  <c r="Q964" i="1"/>
  <c r="Q894" i="1"/>
  <c r="Q926" i="1"/>
  <c r="Q958" i="1"/>
  <c r="Q952" i="1"/>
  <c r="Q978" i="1"/>
  <c r="Q982" i="1"/>
  <c r="Q902" i="1"/>
  <c r="Q960" i="1"/>
  <c r="Q908" i="1"/>
  <c r="Q916" i="1"/>
  <c r="Q924" i="1"/>
  <c r="Q898" i="1"/>
  <c r="Q930" i="1"/>
  <c r="Q962" i="1"/>
  <c r="Q972" i="1"/>
  <c r="Q911" i="1"/>
  <c r="Q950" i="1"/>
  <c r="Q912" i="1"/>
  <c r="Q862" i="1"/>
  <c r="Q920" i="1"/>
  <c r="Q980" i="1"/>
  <c r="Q968" i="1"/>
  <c r="Q984" i="1"/>
  <c r="P638" i="1"/>
  <c r="P702" i="1"/>
  <c r="Q593" i="1"/>
  <c r="Q617" i="1"/>
  <c r="Q726" i="1"/>
  <c r="Q602" i="1"/>
  <c r="Q632" i="1"/>
  <c r="Q596" i="1"/>
  <c r="Q619" i="1"/>
  <c r="Q582" i="1"/>
  <c r="P668" i="1"/>
  <c r="P680" i="1"/>
  <c r="P606" i="1"/>
  <c r="Q648" i="1"/>
  <c r="Q712" i="1"/>
  <c r="Q642" i="1"/>
  <c r="Q674" i="1"/>
  <c r="Q706" i="1"/>
  <c r="Q700" i="1"/>
  <c r="Q662" i="1"/>
  <c r="Q694" i="1"/>
  <c r="Q672" i="1"/>
  <c r="P629" i="1"/>
  <c r="Q666" i="1"/>
  <c r="Q722" i="1"/>
  <c r="Q610" i="1"/>
  <c r="Q660" i="1"/>
  <c r="P696" i="1"/>
  <c r="P622" i="1"/>
  <c r="Q725" i="1"/>
  <c r="P720" i="1"/>
  <c r="P627" i="1"/>
  <c r="Q652" i="1"/>
  <c r="Q640" i="1"/>
  <c r="Q682" i="1"/>
  <c r="Q730" i="1"/>
  <c r="Q708" i="1"/>
  <c r="P618" i="1"/>
  <c r="Q584" i="1"/>
  <c r="Q591" i="1"/>
  <c r="Q595" i="1"/>
  <c r="P698" i="1"/>
  <c r="Q664" i="1"/>
  <c r="Q585" i="1"/>
  <c r="P631" i="1"/>
  <c r="Q658" i="1"/>
  <c r="Q690" i="1"/>
  <c r="Q718" i="1"/>
  <c r="Q594" i="1"/>
  <c r="Q646" i="1"/>
  <c r="Q678" i="1"/>
  <c r="Q710" i="1"/>
  <c r="Q588" i="1"/>
  <c r="Q597" i="1"/>
  <c r="P637" i="1"/>
  <c r="Q605" i="1"/>
  <c r="Q621" i="1"/>
  <c r="Q717" i="1"/>
  <c r="Q612" i="1"/>
  <c r="Q628" i="1"/>
  <c r="Q614" i="1"/>
  <c r="Q656" i="1"/>
  <c r="Q644" i="1"/>
  <c r="Q567" i="1"/>
  <c r="P5" i="1"/>
  <c r="N6" i="1"/>
  <c r="P4" i="1"/>
  <c r="Q5" i="1"/>
  <c r="Q3" i="1"/>
  <c r="P7" i="1"/>
  <c r="H768" i="1"/>
  <c r="I768" i="1"/>
  <c r="H767" i="1"/>
  <c r="I767" i="1"/>
  <c r="H766" i="1"/>
  <c r="I766" i="1"/>
  <c r="H765" i="1"/>
  <c r="I765" i="1"/>
  <c r="H764" i="1"/>
  <c r="I764" i="1"/>
  <c r="H763" i="1"/>
  <c r="I763" i="1"/>
  <c r="H762" i="1"/>
  <c r="I762" i="1"/>
  <c r="H761" i="1"/>
  <c r="I761" i="1"/>
  <c r="H760" i="1"/>
  <c r="I760" i="1"/>
  <c r="H759" i="1"/>
  <c r="I759" i="1"/>
  <c r="H758" i="1"/>
  <c r="I758" i="1"/>
  <c r="H757" i="1"/>
  <c r="I757" i="1"/>
  <c r="H756" i="1"/>
  <c r="I756" i="1"/>
  <c r="H755" i="1"/>
  <c r="I755" i="1"/>
  <c r="H754" i="1"/>
  <c r="I754" i="1"/>
  <c r="H753" i="1"/>
  <c r="I753" i="1"/>
  <c r="H752" i="1"/>
  <c r="I752" i="1"/>
  <c r="H751" i="1"/>
  <c r="I751" i="1"/>
  <c r="H750" i="1"/>
  <c r="I750" i="1"/>
  <c r="H749" i="1"/>
  <c r="I749" i="1"/>
  <c r="H748" i="1"/>
  <c r="I748" i="1"/>
  <c r="H747" i="1"/>
  <c r="I747" i="1"/>
  <c r="H746" i="1"/>
  <c r="I746" i="1"/>
  <c r="H745" i="1"/>
  <c r="I745" i="1"/>
  <c r="H744" i="1"/>
  <c r="I744" i="1"/>
  <c r="H743" i="1"/>
  <c r="I743" i="1"/>
  <c r="H742" i="1"/>
  <c r="I742" i="1"/>
  <c r="H741" i="1"/>
  <c r="I741" i="1"/>
  <c r="H740" i="1"/>
  <c r="I740" i="1"/>
  <c r="H739" i="1"/>
  <c r="I739" i="1"/>
  <c r="H738" i="1"/>
  <c r="I738" i="1"/>
  <c r="H737" i="1"/>
  <c r="I737" i="1"/>
  <c r="H736" i="1"/>
  <c r="I736" i="1"/>
  <c r="H735" i="1"/>
  <c r="I735" i="1"/>
  <c r="H734" i="1"/>
  <c r="I734" i="1"/>
  <c r="H733" i="1"/>
  <c r="I733" i="1"/>
  <c r="H732" i="1"/>
  <c r="I732" i="1"/>
  <c r="H731" i="1"/>
  <c r="I731" i="1"/>
  <c r="O744" i="1" l="1"/>
  <c r="P744" i="1"/>
  <c r="Q267" i="1"/>
  <c r="O267" i="1"/>
  <c r="O795" i="1"/>
  <c r="Q795" i="1"/>
  <c r="P715" i="1"/>
  <c r="Q762" i="1"/>
  <c r="Q241" i="1"/>
  <c r="Q35" i="1"/>
  <c r="P415" i="1"/>
  <c r="O398" i="1"/>
  <c r="Q398" i="1"/>
  <c r="O761" i="1"/>
  <c r="P761" i="1"/>
  <c r="Q223" i="1"/>
  <c r="P241" i="1"/>
  <c r="P35" i="1"/>
  <c r="P575" i="1"/>
  <c r="P572" i="1"/>
  <c r="Q572" i="1"/>
  <c r="Q575" i="1"/>
  <c r="Q686" i="1"/>
  <c r="P238" i="1"/>
  <c r="Q10" i="1"/>
  <c r="P10" i="1"/>
  <c r="P254" i="1"/>
  <c r="O686" i="1"/>
  <c r="P258" i="1"/>
  <c r="O66" i="1"/>
  <c r="O755" i="1"/>
  <c r="O771" i="1"/>
  <c r="Q66" i="1"/>
  <c r="P755" i="1"/>
  <c r="Q419" i="1"/>
  <c r="P762" i="1"/>
  <c r="Q338" i="1"/>
  <c r="P12" i="1"/>
  <c r="O338" i="1"/>
  <c r="Q771" i="1"/>
  <c r="P391" i="1"/>
  <c r="O377" i="1"/>
  <c r="P377" i="1"/>
  <c r="Q657" i="1"/>
  <c r="Q377" i="1"/>
  <c r="Q12" i="1"/>
  <c r="O441" i="1"/>
  <c r="P441" i="1"/>
  <c r="P419" i="1"/>
  <c r="Q434" i="1"/>
  <c r="P657" i="1"/>
  <c r="O434" i="1"/>
  <c r="O97" i="1"/>
  <c r="Q97" i="1"/>
  <c r="P97" i="1"/>
  <c r="P385" i="1"/>
  <c r="Q238" i="1"/>
  <c r="O574" i="1"/>
  <c r="P574" i="1"/>
  <c r="P71" i="1"/>
  <c r="Q71" i="1"/>
  <c r="Q391" i="1"/>
  <c r="Q574" i="1"/>
  <c r="P750" i="1"/>
  <c r="Q103" i="1"/>
  <c r="Q750" i="1"/>
  <c r="Q258" i="1"/>
  <c r="Q214" i="1"/>
  <c r="P214" i="1"/>
  <c r="P103" i="1"/>
  <c r="O231" i="1"/>
  <c r="Q231" i="1"/>
  <c r="Q459" i="1"/>
  <c r="P401" i="1"/>
  <c r="P439" i="1"/>
  <c r="P738" i="1"/>
  <c r="Q119" i="1"/>
  <c r="P459" i="1"/>
  <c r="P231" i="1"/>
  <c r="O39" i="1"/>
  <c r="Q39" i="1"/>
  <c r="Q385" i="1"/>
  <c r="P39" i="1"/>
  <c r="O101" i="1"/>
  <c r="P101" i="1"/>
  <c r="P119" i="1"/>
  <c r="Q55" i="1"/>
  <c r="Q101" i="1"/>
  <c r="Q439" i="1"/>
  <c r="O29" i="1"/>
  <c r="P29" i="1"/>
  <c r="P55" i="1"/>
  <c r="Q401" i="1"/>
  <c r="Q29" i="1"/>
  <c r="P276" i="1"/>
  <c r="Q738" i="1"/>
  <c r="Q314" i="1"/>
  <c r="O314" i="1"/>
  <c r="P753" i="1"/>
  <c r="O753" i="1"/>
  <c r="Q746" i="1"/>
  <c r="O746" i="1"/>
  <c r="Q350" i="1"/>
  <c r="O350" i="1"/>
  <c r="Q454" i="1"/>
  <c r="O454" i="1"/>
  <c r="O341" i="1"/>
  <c r="Q341" i="1"/>
  <c r="Q254" i="1"/>
  <c r="Q577" i="1"/>
  <c r="O577" i="1"/>
  <c r="Q326" i="1"/>
  <c r="O326" i="1"/>
  <c r="Q306" i="1"/>
  <c r="O306" i="1"/>
  <c r="P341" i="1"/>
  <c r="Q415" i="1"/>
  <c r="Q450" i="1"/>
  <c r="O450" i="1"/>
  <c r="P370" i="1"/>
  <c r="Q74" i="1"/>
  <c r="O74" i="1"/>
  <c r="P577" i="1"/>
  <c r="P222" i="1"/>
  <c r="O222" i="1"/>
  <c r="Q276" i="1"/>
  <c r="Q2" i="1"/>
  <c r="O2" i="1"/>
  <c r="Q370" i="1"/>
  <c r="Q432" i="1"/>
  <c r="O432" i="1"/>
  <c r="P1429" i="1"/>
  <c r="O1429" i="1"/>
  <c r="P957" i="1"/>
  <c r="O957" i="1"/>
  <c r="P571" i="1"/>
  <c r="O571" i="1"/>
  <c r="Q24" i="1"/>
  <c r="O24" i="1"/>
  <c r="Q715" i="1"/>
  <c r="P223" i="1"/>
  <c r="Q6" i="1"/>
  <c r="O6" i="1"/>
  <c r="Q342" i="1"/>
  <c r="O342" i="1"/>
  <c r="Q308" i="1"/>
  <c r="O308" i="1"/>
  <c r="O125" i="1"/>
  <c r="P125" i="1"/>
  <c r="Q356" i="1"/>
  <c r="O356" i="1"/>
  <c r="Q96" i="1"/>
  <c r="O96" i="1"/>
  <c r="Q218" i="1"/>
  <c r="O218" i="1"/>
  <c r="P1425" i="1"/>
  <c r="O1425" i="1"/>
  <c r="Q346" i="1"/>
  <c r="O346" i="1"/>
  <c r="P306" i="1"/>
  <c r="Q506" i="1"/>
  <c r="O506" i="1"/>
  <c r="P342" i="1"/>
  <c r="P346" i="1"/>
  <c r="P350" i="1"/>
  <c r="P450" i="1"/>
  <c r="P326" i="1"/>
  <c r="Q571" i="1"/>
  <c r="P74" i="1"/>
  <c r="P218" i="1"/>
  <c r="P24" i="1"/>
  <c r="Q753" i="1"/>
  <c r="P96" i="1"/>
  <c r="P432" i="1"/>
  <c r="P314" i="1"/>
  <c r="Q957" i="1"/>
  <c r="Q1425" i="1"/>
  <c r="Q1429" i="1"/>
  <c r="P6" i="1"/>
  <c r="H730" i="1"/>
  <c r="I730" i="1"/>
  <c r="H729" i="1"/>
  <c r="I729" i="1"/>
  <c r="H728" i="1"/>
  <c r="I728" i="1"/>
  <c r="H727" i="1"/>
  <c r="I727" i="1"/>
  <c r="H726" i="1"/>
  <c r="I726" i="1"/>
  <c r="H725" i="1"/>
  <c r="I725" i="1"/>
  <c r="H724" i="1"/>
  <c r="I724" i="1"/>
  <c r="H723" i="1"/>
  <c r="I723" i="1"/>
  <c r="H722" i="1"/>
  <c r="I722" i="1"/>
  <c r="H721" i="1"/>
  <c r="I721" i="1"/>
  <c r="H720" i="1"/>
  <c r="I720" i="1"/>
  <c r="H719" i="1"/>
  <c r="I719" i="1"/>
  <c r="H718" i="1"/>
  <c r="I718" i="1"/>
  <c r="H717" i="1"/>
  <c r="I717" i="1"/>
  <c r="H716" i="1"/>
  <c r="I716" i="1"/>
  <c r="H706" i="1"/>
  <c r="I706" i="1"/>
  <c r="H707" i="1"/>
  <c r="I707" i="1"/>
  <c r="H708" i="1"/>
  <c r="I708" i="1"/>
  <c r="H709" i="1"/>
  <c r="I709" i="1"/>
  <c r="H710" i="1"/>
  <c r="I710" i="1"/>
  <c r="H711" i="1"/>
  <c r="I711" i="1"/>
  <c r="H712" i="1"/>
  <c r="I712" i="1"/>
  <c r="H713" i="1"/>
  <c r="I713" i="1"/>
  <c r="H714" i="1"/>
  <c r="I714" i="1"/>
  <c r="H715" i="1"/>
  <c r="I715" i="1"/>
  <c r="H705" i="1"/>
  <c r="I705" i="1"/>
  <c r="H704" i="1"/>
  <c r="I704" i="1"/>
  <c r="H703" i="1"/>
  <c r="I703" i="1"/>
  <c r="H702" i="1"/>
  <c r="I702" i="1"/>
  <c r="H701" i="1"/>
  <c r="I701" i="1"/>
  <c r="H700" i="1"/>
  <c r="I700" i="1"/>
  <c r="H699" i="1"/>
  <c r="I699" i="1"/>
  <c r="H698" i="1"/>
  <c r="I698" i="1"/>
  <c r="H697" i="1"/>
  <c r="I697" i="1"/>
  <c r="H696" i="1"/>
  <c r="I696" i="1"/>
  <c r="H695" i="1"/>
  <c r="I695" i="1"/>
  <c r="H694" i="1"/>
  <c r="I694" i="1"/>
  <c r="H693" i="1"/>
  <c r="I693" i="1"/>
  <c r="H692" i="1"/>
  <c r="I692" i="1"/>
  <c r="H691" i="1"/>
  <c r="I691" i="1"/>
  <c r="H690" i="1"/>
  <c r="I690" i="1"/>
  <c r="H689" i="1"/>
  <c r="I689" i="1"/>
  <c r="H688" i="1"/>
  <c r="I688" i="1"/>
  <c r="H687" i="1"/>
  <c r="I687" i="1"/>
  <c r="H686" i="1"/>
  <c r="I686" i="1"/>
  <c r="H685" i="1"/>
  <c r="I685" i="1"/>
  <c r="H684" i="1"/>
  <c r="I684" i="1"/>
  <c r="H683" i="1"/>
  <c r="I683" i="1"/>
  <c r="H682" i="1" l="1"/>
  <c r="I682" i="1"/>
  <c r="H681" i="1"/>
  <c r="I681" i="1"/>
  <c r="H680" i="1"/>
  <c r="I680" i="1"/>
  <c r="H679" i="1"/>
  <c r="I679" i="1"/>
  <c r="H678" i="1"/>
  <c r="I678" i="1"/>
  <c r="H677" i="1"/>
  <c r="I677" i="1"/>
  <c r="H676" i="1"/>
  <c r="I676" i="1"/>
  <c r="H675" i="1"/>
  <c r="I675" i="1"/>
  <c r="H674" i="1"/>
  <c r="I674" i="1"/>
  <c r="H673" i="1"/>
  <c r="I673" i="1"/>
  <c r="H672" i="1"/>
  <c r="I672" i="1"/>
  <c r="H671" i="1"/>
  <c r="I671" i="1"/>
  <c r="H670" i="1"/>
  <c r="I670" i="1"/>
  <c r="H669" i="1"/>
  <c r="I669" i="1"/>
  <c r="H668" i="1"/>
  <c r="I668" i="1"/>
  <c r="H667" i="1"/>
  <c r="I667" i="1"/>
  <c r="H666" i="1"/>
  <c r="I666" i="1"/>
  <c r="H665" i="1"/>
  <c r="I665" i="1"/>
  <c r="H664" i="1"/>
  <c r="I664" i="1"/>
  <c r="H663" i="1"/>
  <c r="I663" i="1"/>
  <c r="H662" i="1"/>
  <c r="I662" i="1"/>
  <c r="H661" i="1"/>
  <c r="I661" i="1"/>
  <c r="H660" i="1"/>
  <c r="I660" i="1"/>
  <c r="H659" i="1"/>
  <c r="I659" i="1"/>
  <c r="H658" i="1"/>
  <c r="I658" i="1"/>
  <c r="H657" i="1"/>
  <c r="I657" i="1"/>
  <c r="H656" i="1"/>
  <c r="I656" i="1"/>
  <c r="H655" i="1"/>
  <c r="I655" i="1"/>
  <c r="H654" i="1"/>
  <c r="I654" i="1"/>
  <c r="H653" i="1"/>
  <c r="I653" i="1"/>
  <c r="H652" i="1"/>
  <c r="I652" i="1"/>
  <c r="H651" i="1"/>
  <c r="I651" i="1"/>
  <c r="H650" i="1"/>
  <c r="I650" i="1"/>
  <c r="H649" i="1"/>
  <c r="I649" i="1"/>
  <c r="H648" i="1"/>
  <c r="I648" i="1"/>
  <c r="H647" i="1"/>
  <c r="I647" i="1"/>
  <c r="H646" i="1"/>
  <c r="I646" i="1"/>
  <c r="H645" i="1"/>
  <c r="I645" i="1"/>
  <c r="H644" i="1"/>
  <c r="I644" i="1"/>
  <c r="H643" i="1"/>
  <c r="I643" i="1"/>
  <c r="H642" i="1"/>
  <c r="I642" i="1"/>
  <c r="H641" i="1"/>
  <c r="I641" i="1"/>
  <c r="H640" i="1"/>
  <c r="I640" i="1"/>
  <c r="H639" i="1"/>
  <c r="I639" i="1"/>
  <c r="H638" i="1"/>
  <c r="I638" i="1"/>
  <c r="H637" i="1"/>
  <c r="I637" i="1"/>
  <c r="H636" i="1"/>
  <c r="I636" i="1"/>
  <c r="H635" i="1"/>
  <c r="I635" i="1"/>
  <c r="H634" i="1"/>
  <c r="I634" i="1"/>
  <c r="H633" i="1"/>
  <c r="I633" i="1"/>
  <c r="H632" i="1"/>
  <c r="I632" i="1"/>
  <c r="H631" i="1"/>
  <c r="I631" i="1"/>
  <c r="H630" i="1"/>
  <c r="I630" i="1"/>
  <c r="H629" i="1"/>
  <c r="I629" i="1"/>
  <c r="H628" i="1"/>
  <c r="I628" i="1"/>
  <c r="H627" i="1"/>
  <c r="I627" i="1"/>
  <c r="H626" i="1"/>
  <c r="I626" i="1"/>
  <c r="H625" i="1"/>
  <c r="I625" i="1"/>
  <c r="H624" i="1"/>
  <c r="I624" i="1"/>
  <c r="H623" i="1"/>
  <c r="I623" i="1"/>
  <c r="H622" i="1"/>
  <c r="I622" i="1"/>
  <c r="H621" i="1"/>
  <c r="I621" i="1"/>
  <c r="H620" i="1"/>
  <c r="I620" i="1"/>
  <c r="H619" i="1"/>
  <c r="I619" i="1"/>
  <c r="H618" i="1"/>
  <c r="I618" i="1"/>
  <c r="H617" i="1"/>
  <c r="I617" i="1"/>
  <c r="H616" i="1"/>
  <c r="I616" i="1"/>
  <c r="H615" i="1"/>
  <c r="I615" i="1"/>
  <c r="H614" i="1"/>
  <c r="I614" i="1"/>
  <c r="H613" i="1"/>
  <c r="I613" i="1"/>
  <c r="H581" i="1" l="1"/>
  <c r="I581" i="1"/>
  <c r="H582" i="1"/>
  <c r="I582" i="1"/>
  <c r="H583" i="1"/>
  <c r="I583" i="1"/>
  <c r="H584" i="1"/>
  <c r="I584" i="1"/>
  <c r="H585" i="1"/>
  <c r="I585" i="1"/>
  <c r="H586" i="1"/>
  <c r="I586" i="1"/>
  <c r="H587" i="1"/>
  <c r="I587" i="1"/>
  <c r="H588" i="1"/>
  <c r="I588" i="1"/>
  <c r="H589" i="1"/>
  <c r="I589" i="1"/>
  <c r="H590" i="1"/>
  <c r="I590" i="1"/>
  <c r="H591" i="1"/>
  <c r="I591" i="1"/>
  <c r="H592" i="1"/>
  <c r="I592" i="1"/>
  <c r="H593" i="1"/>
  <c r="I593" i="1"/>
  <c r="H594" i="1"/>
  <c r="I594" i="1"/>
  <c r="H595" i="1"/>
  <c r="I595" i="1"/>
  <c r="H596" i="1"/>
  <c r="I596" i="1"/>
  <c r="H597" i="1"/>
  <c r="I597" i="1"/>
  <c r="H598" i="1"/>
  <c r="I598" i="1"/>
  <c r="H599" i="1"/>
  <c r="I599" i="1"/>
  <c r="H600" i="1"/>
  <c r="I600" i="1"/>
  <c r="H601" i="1"/>
  <c r="I601" i="1"/>
  <c r="H602" i="1"/>
  <c r="I602" i="1"/>
  <c r="H603" i="1"/>
  <c r="I603" i="1"/>
  <c r="H604" i="1"/>
  <c r="I604" i="1"/>
  <c r="H605" i="1"/>
  <c r="I605" i="1"/>
  <c r="H606" i="1"/>
  <c r="I606" i="1"/>
  <c r="H607" i="1"/>
  <c r="I607" i="1"/>
  <c r="H608" i="1"/>
  <c r="I608" i="1"/>
  <c r="H609" i="1"/>
  <c r="I609" i="1"/>
  <c r="H610" i="1"/>
  <c r="I610" i="1"/>
  <c r="H611" i="1"/>
  <c r="I611" i="1"/>
  <c r="H612" i="1"/>
  <c r="I612" i="1"/>
  <c r="H580" i="1"/>
  <c r="I580" i="1"/>
  <c r="H579" i="1"/>
  <c r="I579" i="1"/>
  <c r="H578" i="1"/>
  <c r="I578" i="1"/>
  <c r="H577" i="1"/>
  <c r="I577" i="1"/>
  <c r="H576" i="1"/>
  <c r="I576" i="1"/>
  <c r="H575" i="1"/>
  <c r="I575" i="1"/>
  <c r="H574" i="1"/>
  <c r="I574" i="1"/>
  <c r="H573" i="1"/>
  <c r="I573" i="1"/>
  <c r="H572" i="1"/>
  <c r="I572" i="1"/>
  <c r="H571" i="1"/>
  <c r="I571" i="1"/>
  <c r="H570" i="1"/>
  <c r="I570" i="1"/>
  <c r="H569" i="1"/>
  <c r="I569" i="1"/>
  <c r="H568" i="1"/>
  <c r="I568" i="1"/>
  <c r="H567" i="1"/>
  <c r="I567" i="1"/>
  <c r="H491" i="1" l="1"/>
  <c r="I491" i="1"/>
  <c r="H492" i="1"/>
  <c r="I492" i="1"/>
  <c r="H493" i="1"/>
  <c r="I493" i="1"/>
  <c r="H494" i="1"/>
  <c r="I494" i="1"/>
  <c r="H495" i="1"/>
  <c r="I495" i="1"/>
  <c r="H496" i="1"/>
  <c r="I496" i="1"/>
  <c r="H497" i="1"/>
  <c r="I497" i="1"/>
  <c r="H498" i="1"/>
  <c r="I498" i="1"/>
  <c r="H499" i="1"/>
  <c r="I499" i="1"/>
  <c r="H500" i="1"/>
  <c r="I500" i="1"/>
  <c r="H501" i="1"/>
  <c r="I501" i="1"/>
  <c r="H502" i="1"/>
  <c r="I502" i="1"/>
  <c r="H503" i="1"/>
  <c r="I503" i="1"/>
  <c r="H504" i="1"/>
  <c r="I504" i="1"/>
  <c r="H505" i="1"/>
  <c r="I505" i="1"/>
  <c r="H506" i="1"/>
  <c r="I506" i="1"/>
  <c r="H507" i="1"/>
  <c r="I507" i="1"/>
  <c r="H508" i="1"/>
  <c r="I508" i="1"/>
  <c r="H509" i="1"/>
  <c r="I509" i="1"/>
  <c r="H510" i="1"/>
  <c r="I510" i="1"/>
  <c r="H511" i="1"/>
  <c r="I511" i="1"/>
  <c r="H512" i="1"/>
  <c r="I512" i="1"/>
  <c r="H513" i="1"/>
  <c r="I513" i="1"/>
  <c r="H514" i="1"/>
  <c r="I514" i="1"/>
  <c r="H515" i="1"/>
  <c r="I515" i="1"/>
  <c r="H516" i="1"/>
  <c r="I516" i="1"/>
  <c r="H517" i="1"/>
  <c r="I517" i="1"/>
  <c r="H518" i="1"/>
  <c r="I518" i="1"/>
  <c r="H519" i="1"/>
  <c r="I519" i="1"/>
  <c r="H520" i="1"/>
  <c r="I520" i="1"/>
  <c r="H521" i="1"/>
  <c r="I521" i="1"/>
  <c r="H522" i="1"/>
  <c r="I522" i="1"/>
  <c r="H523" i="1"/>
  <c r="I523" i="1"/>
  <c r="H524" i="1"/>
  <c r="I524" i="1"/>
  <c r="H525" i="1"/>
  <c r="I525" i="1"/>
  <c r="H526" i="1"/>
  <c r="I526" i="1"/>
  <c r="H527" i="1"/>
  <c r="I527" i="1"/>
  <c r="H528" i="1"/>
  <c r="I528" i="1"/>
  <c r="H529" i="1"/>
  <c r="I529" i="1"/>
  <c r="H530" i="1"/>
  <c r="I530" i="1"/>
  <c r="H531" i="1"/>
  <c r="I531" i="1"/>
  <c r="H532" i="1"/>
  <c r="I532" i="1"/>
  <c r="H533" i="1"/>
  <c r="I533" i="1"/>
  <c r="H534" i="1"/>
  <c r="I534" i="1"/>
  <c r="H535" i="1"/>
  <c r="I535" i="1"/>
  <c r="H536" i="1"/>
  <c r="I536" i="1"/>
  <c r="H537" i="1"/>
  <c r="I537" i="1"/>
  <c r="H538" i="1"/>
  <c r="I538" i="1"/>
  <c r="H539" i="1"/>
  <c r="I539" i="1"/>
  <c r="H540" i="1"/>
  <c r="I540" i="1"/>
  <c r="H541" i="1"/>
  <c r="I541" i="1"/>
  <c r="H542" i="1"/>
  <c r="I542" i="1"/>
  <c r="H543" i="1"/>
  <c r="I543" i="1"/>
  <c r="H544" i="1"/>
  <c r="I544" i="1"/>
  <c r="H545" i="1"/>
  <c r="I545" i="1"/>
  <c r="H546" i="1"/>
  <c r="I546" i="1"/>
  <c r="H547" i="1"/>
  <c r="I547" i="1"/>
  <c r="H548" i="1"/>
  <c r="I548" i="1"/>
  <c r="H549" i="1"/>
  <c r="I549" i="1"/>
  <c r="H550" i="1"/>
  <c r="I550" i="1"/>
  <c r="H551" i="1"/>
  <c r="I551" i="1"/>
  <c r="H552" i="1"/>
  <c r="I552" i="1"/>
  <c r="H553" i="1"/>
  <c r="I553" i="1"/>
  <c r="H554" i="1"/>
  <c r="I554" i="1"/>
  <c r="H555" i="1"/>
  <c r="I555" i="1"/>
  <c r="H556" i="1"/>
  <c r="I556" i="1"/>
  <c r="H557" i="1"/>
  <c r="I557" i="1"/>
  <c r="H558" i="1"/>
  <c r="I558" i="1"/>
  <c r="H559" i="1"/>
  <c r="I559" i="1"/>
  <c r="H560" i="1"/>
  <c r="I560" i="1"/>
  <c r="H561" i="1"/>
  <c r="I561" i="1"/>
  <c r="H562" i="1"/>
  <c r="I562" i="1"/>
  <c r="H563" i="1"/>
  <c r="I563" i="1"/>
  <c r="H564" i="1"/>
  <c r="I564" i="1"/>
  <c r="H565" i="1"/>
  <c r="I565" i="1"/>
  <c r="H566" i="1"/>
  <c r="I566" i="1"/>
  <c r="H490" i="1"/>
  <c r="H481" i="1"/>
  <c r="I481" i="1"/>
  <c r="H482" i="1"/>
  <c r="I482" i="1"/>
  <c r="H483" i="1"/>
  <c r="I483" i="1"/>
  <c r="H484" i="1"/>
  <c r="I484" i="1"/>
  <c r="H485" i="1"/>
  <c r="I485" i="1"/>
  <c r="H486" i="1"/>
  <c r="I486" i="1"/>
  <c r="H487" i="1"/>
  <c r="I487" i="1"/>
  <c r="H488" i="1"/>
  <c r="I488" i="1"/>
  <c r="H489" i="1"/>
  <c r="I489" i="1"/>
  <c r="I490" i="1"/>
  <c r="H480" i="1"/>
  <c r="I480" i="1"/>
  <c r="H479" i="1"/>
  <c r="I479" i="1"/>
  <c r="H478" i="1"/>
  <c r="I478" i="1"/>
  <c r="H477" i="1"/>
  <c r="I477" i="1"/>
  <c r="H476" i="1"/>
  <c r="I476" i="1"/>
  <c r="H475" i="1"/>
  <c r="I475" i="1"/>
  <c r="H474" i="1"/>
  <c r="I474" i="1"/>
  <c r="H473" i="1"/>
  <c r="I473" i="1"/>
  <c r="H472" i="1"/>
  <c r="I472" i="1"/>
  <c r="H471" i="1"/>
  <c r="I471" i="1"/>
  <c r="H470" i="1"/>
  <c r="I470" i="1"/>
  <c r="H469" i="1" l="1"/>
  <c r="H461" i="1"/>
  <c r="I461" i="1"/>
  <c r="H462" i="1"/>
  <c r="I462" i="1"/>
  <c r="H463" i="1"/>
  <c r="I463" i="1"/>
  <c r="H464" i="1"/>
  <c r="I464" i="1"/>
  <c r="H465" i="1"/>
  <c r="I465" i="1"/>
  <c r="H466" i="1"/>
  <c r="I466" i="1"/>
  <c r="H467" i="1"/>
  <c r="I467" i="1"/>
  <c r="H468" i="1"/>
  <c r="I468" i="1"/>
  <c r="I469" i="1"/>
  <c r="I460" i="1"/>
  <c r="H460" i="1"/>
  <c r="H459" i="1"/>
  <c r="I459" i="1"/>
  <c r="H458" i="1"/>
  <c r="I458" i="1"/>
  <c r="H457" i="1"/>
  <c r="I457" i="1"/>
  <c r="H456" i="1"/>
  <c r="I456" i="1"/>
  <c r="H455" i="1"/>
  <c r="I455" i="1"/>
  <c r="H454" i="1"/>
  <c r="I454" i="1"/>
  <c r="H453" i="1"/>
  <c r="I453" i="1"/>
  <c r="H452" i="1"/>
  <c r="I452" i="1"/>
  <c r="H451" i="1"/>
  <c r="I451" i="1"/>
  <c r="H450" i="1"/>
  <c r="I450" i="1"/>
  <c r="H449" i="1"/>
  <c r="I449" i="1"/>
  <c r="H448" i="1"/>
  <c r="I448" i="1"/>
  <c r="H447" i="1"/>
  <c r="I447" i="1"/>
  <c r="H446" i="1"/>
  <c r="I446" i="1"/>
  <c r="H445" i="1"/>
  <c r="I445" i="1"/>
  <c r="H444" i="1"/>
  <c r="I444" i="1"/>
  <c r="H443" i="1"/>
  <c r="I443" i="1"/>
  <c r="H442" i="1"/>
  <c r="I442" i="1"/>
  <c r="H441" i="1"/>
  <c r="I441" i="1"/>
  <c r="H440" i="1"/>
  <c r="I440" i="1"/>
  <c r="H439" i="1"/>
  <c r="I439" i="1"/>
  <c r="H438" i="1"/>
  <c r="I438" i="1"/>
  <c r="H437" i="1"/>
  <c r="I437" i="1"/>
  <c r="H436" i="1"/>
  <c r="I436" i="1"/>
  <c r="H435" i="1"/>
  <c r="I435" i="1"/>
  <c r="H434" i="1"/>
  <c r="I434" i="1"/>
  <c r="H433" i="1"/>
  <c r="I433" i="1"/>
  <c r="H432" i="1"/>
  <c r="I432" i="1"/>
  <c r="H431" i="1"/>
  <c r="I431" i="1"/>
  <c r="H430" i="1"/>
  <c r="I430" i="1"/>
  <c r="H429" i="1"/>
  <c r="I429" i="1"/>
  <c r="H428" i="1"/>
  <c r="I428" i="1"/>
  <c r="H427" i="1"/>
  <c r="I427" i="1"/>
  <c r="H426" i="1"/>
  <c r="I426" i="1"/>
  <c r="H425" i="1"/>
  <c r="I425" i="1"/>
  <c r="H424" i="1"/>
  <c r="I424" i="1"/>
  <c r="H423" i="1"/>
  <c r="I423" i="1"/>
  <c r="H422" i="1"/>
  <c r="I422" i="1"/>
  <c r="H421" i="1"/>
  <c r="I421" i="1"/>
  <c r="H420" i="1"/>
  <c r="I420" i="1"/>
  <c r="H419" i="1"/>
  <c r="I419" i="1"/>
  <c r="H418" i="1"/>
  <c r="I418" i="1"/>
  <c r="H417" i="1"/>
  <c r="I417" i="1"/>
  <c r="H416" i="1"/>
  <c r="I416" i="1"/>
  <c r="H415" i="1"/>
  <c r="I415" i="1"/>
  <c r="H414" i="1"/>
  <c r="H370" i="1"/>
  <c r="I370" i="1"/>
  <c r="H371" i="1"/>
  <c r="I371" i="1"/>
  <c r="H372" i="1"/>
  <c r="I372" i="1"/>
  <c r="H373" i="1"/>
  <c r="I373" i="1"/>
  <c r="H374" i="1"/>
  <c r="I374" i="1"/>
  <c r="H375" i="1"/>
  <c r="I375" i="1"/>
  <c r="H376" i="1"/>
  <c r="I376" i="1"/>
  <c r="H377" i="1"/>
  <c r="I377" i="1"/>
  <c r="H378" i="1"/>
  <c r="I378" i="1"/>
  <c r="H379" i="1"/>
  <c r="I379" i="1"/>
  <c r="H380" i="1"/>
  <c r="I380" i="1"/>
  <c r="H381" i="1"/>
  <c r="I381" i="1"/>
  <c r="H382" i="1"/>
  <c r="I382" i="1"/>
  <c r="H383" i="1"/>
  <c r="I383" i="1"/>
  <c r="H384" i="1"/>
  <c r="I384" i="1"/>
  <c r="H385" i="1"/>
  <c r="I385" i="1"/>
  <c r="H386" i="1"/>
  <c r="I386" i="1"/>
  <c r="H387" i="1"/>
  <c r="I387" i="1"/>
  <c r="H388" i="1"/>
  <c r="I388" i="1"/>
  <c r="H389" i="1"/>
  <c r="I389" i="1"/>
  <c r="H390" i="1"/>
  <c r="I390" i="1"/>
  <c r="H391" i="1"/>
  <c r="I391" i="1"/>
  <c r="H392" i="1"/>
  <c r="I392" i="1"/>
  <c r="H393" i="1"/>
  <c r="I393" i="1"/>
  <c r="H394" i="1"/>
  <c r="I394" i="1"/>
  <c r="H395" i="1"/>
  <c r="I395" i="1"/>
  <c r="H396" i="1"/>
  <c r="I396" i="1"/>
  <c r="H397" i="1"/>
  <c r="I397" i="1"/>
  <c r="H398" i="1"/>
  <c r="I398" i="1"/>
  <c r="H399" i="1"/>
  <c r="I399" i="1"/>
  <c r="H400" i="1"/>
  <c r="I400" i="1"/>
  <c r="H401" i="1"/>
  <c r="I401" i="1"/>
  <c r="H402" i="1"/>
  <c r="I402" i="1"/>
  <c r="H403" i="1"/>
  <c r="I403" i="1"/>
  <c r="H404" i="1"/>
  <c r="I404" i="1"/>
  <c r="H405" i="1"/>
  <c r="I405" i="1"/>
  <c r="H406" i="1"/>
  <c r="I406" i="1"/>
  <c r="H407" i="1"/>
  <c r="I407" i="1"/>
  <c r="H408" i="1"/>
  <c r="I408" i="1"/>
  <c r="H409" i="1"/>
  <c r="I409" i="1"/>
  <c r="H410" i="1"/>
  <c r="I410" i="1"/>
  <c r="H411" i="1"/>
  <c r="I411" i="1"/>
  <c r="H412" i="1"/>
  <c r="I412" i="1"/>
  <c r="H413" i="1"/>
  <c r="I413" i="1"/>
  <c r="I414" i="1"/>
  <c r="H322" i="1" l="1"/>
  <c r="I322" i="1"/>
  <c r="H323" i="1"/>
  <c r="I323" i="1"/>
  <c r="H324" i="1"/>
  <c r="I324" i="1"/>
  <c r="H325" i="1"/>
  <c r="I325" i="1"/>
  <c r="H326" i="1"/>
  <c r="I326" i="1"/>
  <c r="H327" i="1"/>
  <c r="I327" i="1"/>
  <c r="H328" i="1"/>
  <c r="I328" i="1"/>
  <c r="H329" i="1"/>
  <c r="I329" i="1"/>
  <c r="H330" i="1"/>
  <c r="I330" i="1"/>
  <c r="H331" i="1"/>
  <c r="I331" i="1"/>
  <c r="H332" i="1"/>
  <c r="I332" i="1"/>
  <c r="H333" i="1"/>
  <c r="I333" i="1"/>
  <c r="H334" i="1"/>
  <c r="I334" i="1"/>
  <c r="H335" i="1"/>
  <c r="I335" i="1"/>
  <c r="H336" i="1"/>
  <c r="I336" i="1"/>
  <c r="H337" i="1"/>
  <c r="I337" i="1"/>
  <c r="H338" i="1"/>
  <c r="I338" i="1"/>
  <c r="H339" i="1"/>
  <c r="I339" i="1"/>
  <c r="H340" i="1"/>
  <c r="I340" i="1"/>
  <c r="H341" i="1"/>
  <c r="I341" i="1"/>
  <c r="H342" i="1"/>
  <c r="I342" i="1"/>
  <c r="H343" i="1"/>
  <c r="I343" i="1"/>
  <c r="H344" i="1"/>
  <c r="I344" i="1"/>
  <c r="H345" i="1"/>
  <c r="I345" i="1"/>
  <c r="H346" i="1"/>
  <c r="I346" i="1"/>
  <c r="H347" i="1"/>
  <c r="I347" i="1"/>
  <c r="H348" i="1"/>
  <c r="I348" i="1"/>
  <c r="H349" i="1"/>
  <c r="I349" i="1"/>
  <c r="H350" i="1"/>
  <c r="I350" i="1"/>
  <c r="H351" i="1"/>
  <c r="I351" i="1"/>
  <c r="H352" i="1"/>
  <c r="I352" i="1"/>
  <c r="H353" i="1"/>
  <c r="I353" i="1"/>
  <c r="H354" i="1"/>
  <c r="I354" i="1"/>
  <c r="H355" i="1"/>
  <c r="I355" i="1"/>
  <c r="H356" i="1"/>
  <c r="I356" i="1"/>
  <c r="H357" i="1"/>
  <c r="I357" i="1"/>
  <c r="H358" i="1"/>
  <c r="I358" i="1"/>
  <c r="H359" i="1"/>
  <c r="I359" i="1"/>
  <c r="H360" i="1"/>
  <c r="I360" i="1"/>
  <c r="H361" i="1"/>
  <c r="I361" i="1"/>
  <c r="H362" i="1"/>
  <c r="I362" i="1"/>
  <c r="H363" i="1"/>
  <c r="I363" i="1"/>
  <c r="H364" i="1"/>
  <c r="I364" i="1"/>
  <c r="H365" i="1"/>
  <c r="I365" i="1"/>
  <c r="H366" i="1"/>
  <c r="I366" i="1"/>
  <c r="H367" i="1"/>
  <c r="I367" i="1"/>
  <c r="H368" i="1"/>
  <c r="I368" i="1"/>
  <c r="H369" i="1"/>
  <c r="I369" i="1"/>
  <c r="H321" i="1"/>
  <c r="H302" i="1"/>
  <c r="I302" i="1"/>
  <c r="H303" i="1"/>
  <c r="I303" i="1"/>
  <c r="H304" i="1"/>
  <c r="I304" i="1"/>
  <c r="H305" i="1"/>
  <c r="I305" i="1"/>
  <c r="H306" i="1"/>
  <c r="I306" i="1"/>
  <c r="H307" i="1"/>
  <c r="I307" i="1"/>
  <c r="H308" i="1"/>
  <c r="I308" i="1"/>
  <c r="H309" i="1"/>
  <c r="I309" i="1"/>
  <c r="H310" i="1"/>
  <c r="I310" i="1"/>
  <c r="H311" i="1"/>
  <c r="I311" i="1"/>
  <c r="H312" i="1"/>
  <c r="I312" i="1"/>
  <c r="H313" i="1"/>
  <c r="I313" i="1"/>
  <c r="H314" i="1"/>
  <c r="I314" i="1"/>
  <c r="H315" i="1"/>
  <c r="I315" i="1"/>
  <c r="H316" i="1"/>
  <c r="I316" i="1"/>
  <c r="H317" i="1"/>
  <c r="I317" i="1"/>
  <c r="H318" i="1"/>
  <c r="I318" i="1"/>
  <c r="H319" i="1"/>
  <c r="I319" i="1"/>
  <c r="H320" i="1"/>
  <c r="I320" i="1"/>
  <c r="I321" i="1"/>
  <c r="H301" i="1"/>
  <c r="I301" i="1"/>
  <c r="H300" i="1"/>
  <c r="I300" i="1"/>
  <c r="H299" i="1"/>
  <c r="I299" i="1"/>
  <c r="H298" i="1"/>
  <c r="I298" i="1"/>
  <c r="S355" i="1"/>
  <c r="S354" i="1"/>
  <c r="S353" i="1"/>
  <c r="S352" i="1"/>
  <c r="S351" i="1"/>
  <c r="S350" i="1"/>
  <c r="S331" i="1"/>
  <c r="S330" i="1"/>
  <c r="S329" i="1"/>
  <c r="S328" i="1"/>
  <c r="S327" i="1"/>
  <c r="S326" i="1"/>
  <c r="S307" i="1"/>
  <c r="S306" i="1"/>
  <c r="S305" i="1"/>
  <c r="S304" i="1"/>
  <c r="S303" i="1"/>
  <c r="S302" i="1"/>
  <c r="H297" i="1"/>
  <c r="I297" i="1"/>
  <c r="H296" i="1"/>
  <c r="I296" i="1"/>
  <c r="H295" i="1"/>
  <c r="I295" i="1"/>
  <c r="H294" i="1"/>
  <c r="I294" i="1"/>
  <c r="H293" i="1"/>
  <c r="I293" i="1"/>
  <c r="H292" i="1"/>
  <c r="I292" i="1"/>
  <c r="H291" i="1"/>
  <c r="I291" i="1"/>
  <c r="H290" i="1"/>
  <c r="I290" i="1"/>
  <c r="H289" i="1"/>
  <c r="I289" i="1"/>
  <c r="H288" i="1"/>
  <c r="I288" i="1"/>
  <c r="H287" i="1"/>
  <c r="I287" i="1"/>
  <c r="H286" i="1"/>
  <c r="I286" i="1"/>
  <c r="H285" i="1"/>
  <c r="I285" i="1"/>
  <c r="H284" i="1"/>
  <c r="I284" i="1"/>
  <c r="H283" i="1"/>
  <c r="I283" i="1"/>
  <c r="H282" i="1"/>
  <c r="I282" i="1"/>
  <c r="H281" i="1"/>
  <c r="I281" i="1"/>
  <c r="H280" i="1"/>
  <c r="I280" i="1"/>
  <c r="H279" i="1"/>
  <c r="I279" i="1"/>
  <c r="H278" i="1"/>
  <c r="I278" i="1"/>
  <c r="H265" i="1" l="1"/>
  <c r="I265" i="1"/>
  <c r="H264" i="1"/>
  <c r="I264" i="1"/>
  <c r="H263" i="1"/>
  <c r="I263" i="1"/>
  <c r="H262" i="1"/>
  <c r="I262" i="1"/>
  <c r="H261" i="1"/>
  <c r="I261" i="1"/>
  <c r="H260" i="1"/>
  <c r="I260" i="1"/>
  <c r="H259" i="1"/>
  <c r="I259" i="1"/>
  <c r="H258" i="1"/>
  <c r="I258" i="1"/>
  <c r="H257" i="1"/>
  <c r="I257" i="1"/>
  <c r="H256" i="1"/>
  <c r="I256" i="1"/>
  <c r="H255" i="1"/>
  <c r="I255" i="1"/>
  <c r="H254" i="1"/>
  <c r="I254" i="1"/>
  <c r="H253" i="1"/>
  <c r="I253" i="1"/>
  <c r="H252" i="1"/>
  <c r="I252" i="1"/>
  <c r="H251" i="1"/>
  <c r="I251" i="1"/>
  <c r="H250" i="1"/>
  <c r="I250" i="1"/>
  <c r="H249" i="1"/>
  <c r="I249" i="1"/>
  <c r="H248" i="1"/>
  <c r="I248" i="1"/>
  <c r="H247" i="1"/>
  <c r="I247" i="1"/>
  <c r="H246" i="1"/>
  <c r="I246" i="1"/>
  <c r="H245" i="1"/>
  <c r="I245" i="1"/>
  <c r="H244" i="1"/>
  <c r="I244" i="1"/>
  <c r="H243" i="1"/>
  <c r="I243" i="1"/>
  <c r="H242" i="1"/>
  <c r="I242" i="1"/>
  <c r="H241" i="1"/>
  <c r="I241" i="1"/>
  <c r="H240" i="1"/>
  <c r="I240" i="1"/>
  <c r="H239" i="1"/>
  <c r="I239" i="1"/>
  <c r="H238" i="1"/>
  <c r="I238" i="1"/>
  <c r="H237" i="1"/>
  <c r="I237" i="1"/>
  <c r="H236" i="1"/>
  <c r="I236" i="1"/>
  <c r="H235" i="1"/>
  <c r="I235" i="1"/>
  <c r="H234" i="1"/>
  <c r="I234" i="1"/>
  <c r="H233" i="1"/>
  <c r="I233" i="1"/>
  <c r="H232" i="1"/>
  <c r="I232" i="1"/>
  <c r="H231" i="1"/>
  <c r="I231" i="1"/>
  <c r="H230" i="1"/>
  <c r="I230" i="1"/>
  <c r="H229" i="1"/>
  <c r="I229" i="1"/>
  <c r="H228" i="1"/>
  <c r="I228" i="1"/>
  <c r="H227" i="1"/>
  <c r="I227" i="1"/>
  <c r="H226" i="1"/>
  <c r="I226" i="1"/>
  <c r="H225" i="1"/>
  <c r="I225" i="1"/>
  <c r="H224" i="1"/>
  <c r="I224" i="1"/>
  <c r="H223" i="1"/>
  <c r="I223" i="1"/>
  <c r="H222" i="1"/>
  <c r="I222" i="1"/>
  <c r="H221" i="1"/>
  <c r="I221" i="1"/>
  <c r="H220" i="1"/>
  <c r="I220" i="1"/>
  <c r="H219" i="1"/>
  <c r="I219" i="1"/>
  <c r="H218" i="1"/>
  <c r="I218" i="1"/>
  <c r="H217" i="1"/>
  <c r="I217" i="1"/>
  <c r="H216" i="1"/>
  <c r="I216" i="1"/>
  <c r="H215" i="1"/>
  <c r="I215" i="1"/>
  <c r="H214" i="1"/>
  <c r="I214" i="1"/>
  <c r="H277" i="1"/>
  <c r="I277" i="1"/>
  <c r="H276" i="1"/>
  <c r="I276" i="1"/>
  <c r="H275" i="1"/>
  <c r="I275" i="1"/>
  <c r="H274" i="1"/>
  <c r="I274" i="1"/>
  <c r="H273" i="1"/>
  <c r="I273" i="1"/>
  <c r="H272" i="1"/>
  <c r="I272" i="1"/>
  <c r="H271" i="1"/>
  <c r="I271" i="1"/>
  <c r="H270" i="1"/>
  <c r="I270" i="1"/>
  <c r="H269" i="1"/>
  <c r="I269" i="1"/>
  <c r="H268" i="1"/>
  <c r="I268" i="1"/>
  <c r="H267" i="1"/>
  <c r="I267" i="1"/>
  <c r="H266" i="1"/>
  <c r="I266" i="1"/>
  <c r="H213" i="1" l="1"/>
  <c r="I213" i="1"/>
  <c r="H212" i="1"/>
  <c r="I212" i="1"/>
  <c r="H211" i="1"/>
  <c r="I211" i="1"/>
  <c r="H210" i="1"/>
  <c r="I210" i="1"/>
  <c r="H209" i="1" l="1"/>
  <c r="I209" i="1"/>
  <c r="H208" i="1"/>
  <c r="I208" i="1"/>
  <c r="H207" i="1"/>
  <c r="I207" i="1"/>
  <c r="H206" i="1"/>
  <c r="I206" i="1"/>
  <c r="H205" i="1"/>
  <c r="I205" i="1"/>
  <c r="H204" i="1"/>
  <c r="I204" i="1"/>
  <c r="H203" i="1"/>
  <c r="I203" i="1"/>
  <c r="H202" i="1"/>
  <c r="I202" i="1"/>
  <c r="H201" i="1"/>
  <c r="I201" i="1"/>
  <c r="H136" i="1" l="1"/>
  <c r="I136" i="1"/>
  <c r="H137" i="1"/>
  <c r="I137" i="1"/>
  <c r="H138" i="1"/>
  <c r="I138" i="1"/>
  <c r="H139" i="1"/>
  <c r="I139" i="1"/>
  <c r="H140" i="1"/>
  <c r="I140" i="1"/>
  <c r="H141" i="1"/>
  <c r="I141" i="1"/>
  <c r="H142" i="1"/>
  <c r="I142" i="1"/>
  <c r="H143" i="1"/>
  <c r="I143" i="1"/>
  <c r="H144" i="1"/>
  <c r="I144" i="1"/>
  <c r="H145" i="1"/>
  <c r="I145" i="1"/>
  <c r="H146" i="1"/>
  <c r="I146" i="1"/>
  <c r="H147" i="1"/>
  <c r="I147" i="1"/>
  <c r="H148" i="1"/>
  <c r="I148" i="1"/>
  <c r="H149" i="1"/>
  <c r="I149" i="1"/>
  <c r="H150" i="1"/>
  <c r="I150" i="1"/>
  <c r="H151" i="1"/>
  <c r="I151" i="1"/>
  <c r="H152" i="1"/>
  <c r="I152" i="1"/>
  <c r="H153" i="1"/>
  <c r="I153" i="1"/>
  <c r="H154" i="1"/>
  <c r="I154" i="1"/>
  <c r="H155" i="1"/>
  <c r="I155" i="1"/>
  <c r="H156" i="1"/>
  <c r="I156" i="1"/>
  <c r="H157" i="1"/>
  <c r="I157" i="1"/>
  <c r="H158" i="1"/>
  <c r="I158" i="1"/>
  <c r="H159" i="1"/>
  <c r="I159" i="1"/>
  <c r="H160" i="1"/>
  <c r="I160" i="1"/>
  <c r="H161" i="1"/>
  <c r="I161" i="1"/>
  <c r="H162" i="1"/>
  <c r="I162" i="1"/>
  <c r="H163" i="1"/>
  <c r="I163" i="1"/>
  <c r="H164" i="1"/>
  <c r="I164" i="1"/>
  <c r="H165" i="1"/>
  <c r="I165" i="1"/>
  <c r="H166" i="1"/>
  <c r="I166" i="1"/>
  <c r="H167" i="1"/>
  <c r="I167" i="1"/>
  <c r="H168" i="1"/>
  <c r="I168" i="1"/>
  <c r="H169" i="1"/>
  <c r="I169" i="1"/>
  <c r="H170" i="1"/>
  <c r="I170" i="1"/>
  <c r="H171" i="1"/>
  <c r="I171" i="1"/>
  <c r="H172" i="1"/>
  <c r="I172" i="1"/>
  <c r="H173" i="1"/>
  <c r="I173" i="1"/>
  <c r="H174" i="1"/>
  <c r="I174" i="1"/>
  <c r="H175" i="1"/>
  <c r="I175" i="1"/>
  <c r="H176" i="1"/>
  <c r="I176" i="1"/>
  <c r="H177" i="1"/>
  <c r="I177" i="1"/>
  <c r="H178" i="1"/>
  <c r="I178" i="1"/>
  <c r="H179" i="1"/>
  <c r="I179" i="1"/>
  <c r="H180" i="1"/>
  <c r="I180" i="1"/>
  <c r="H181" i="1"/>
  <c r="I181" i="1"/>
  <c r="H182" i="1"/>
  <c r="I182" i="1"/>
  <c r="H183" i="1"/>
  <c r="I183" i="1"/>
  <c r="H184" i="1"/>
  <c r="I184" i="1"/>
  <c r="H185" i="1"/>
  <c r="I185" i="1"/>
  <c r="H186" i="1"/>
  <c r="I186" i="1"/>
  <c r="H187" i="1"/>
  <c r="I187" i="1"/>
  <c r="H188" i="1"/>
  <c r="I188" i="1"/>
  <c r="H189" i="1"/>
  <c r="I189" i="1"/>
  <c r="H190" i="1"/>
  <c r="I190" i="1"/>
  <c r="H191" i="1"/>
  <c r="I191" i="1"/>
  <c r="H192" i="1"/>
  <c r="I192" i="1"/>
  <c r="H193" i="1"/>
  <c r="I193" i="1"/>
  <c r="H194" i="1"/>
  <c r="I194" i="1"/>
  <c r="H195" i="1"/>
  <c r="I195" i="1"/>
  <c r="H196" i="1"/>
  <c r="I196" i="1"/>
  <c r="H197" i="1"/>
  <c r="I197" i="1"/>
  <c r="H198" i="1"/>
  <c r="I198" i="1"/>
  <c r="H199" i="1"/>
  <c r="I199" i="1"/>
  <c r="H200" i="1"/>
  <c r="I200" i="1"/>
  <c r="I135" i="1"/>
  <c r="H135" i="1"/>
  <c r="H123" i="1"/>
  <c r="I123" i="1"/>
  <c r="H124" i="1"/>
  <c r="I124" i="1"/>
  <c r="H125" i="1"/>
  <c r="I125" i="1"/>
  <c r="H126" i="1"/>
  <c r="I126" i="1"/>
  <c r="H127" i="1"/>
  <c r="I127" i="1"/>
  <c r="H128" i="1"/>
  <c r="I128" i="1"/>
  <c r="H129" i="1"/>
  <c r="I129" i="1"/>
  <c r="H130" i="1"/>
  <c r="I130" i="1"/>
  <c r="H131" i="1"/>
  <c r="I131" i="1"/>
  <c r="H132" i="1"/>
  <c r="I132" i="1"/>
  <c r="H133" i="1"/>
  <c r="I133" i="1"/>
  <c r="H134" i="1"/>
  <c r="I134" i="1"/>
  <c r="H38" i="1"/>
  <c r="I38" i="1"/>
  <c r="H39" i="1"/>
  <c r="I39" i="1"/>
  <c r="H40" i="1"/>
  <c r="I40" i="1"/>
  <c r="H41" i="1"/>
  <c r="I41" i="1"/>
  <c r="H42" i="1"/>
  <c r="I42" i="1"/>
  <c r="H43" i="1"/>
  <c r="I43" i="1"/>
  <c r="H44" i="1"/>
  <c r="I44"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H59" i="1"/>
  <c r="I59" i="1"/>
  <c r="H60" i="1"/>
  <c r="I60" i="1"/>
  <c r="H61" i="1"/>
  <c r="I61" i="1"/>
  <c r="H62" i="1"/>
  <c r="I62" i="1"/>
  <c r="H63" i="1"/>
  <c r="I63" i="1"/>
  <c r="H64" i="1"/>
  <c r="I64" i="1"/>
  <c r="H65" i="1"/>
  <c r="I65" i="1"/>
  <c r="H66" i="1"/>
  <c r="I66" i="1"/>
  <c r="H67" i="1"/>
  <c r="I67" i="1"/>
  <c r="H68" i="1"/>
  <c r="I68" i="1"/>
  <c r="H69" i="1"/>
  <c r="I69" i="1"/>
  <c r="H70" i="1"/>
  <c r="I70" i="1"/>
  <c r="H71" i="1"/>
  <c r="I71" i="1"/>
  <c r="H72" i="1"/>
  <c r="I72" i="1"/>
  <c r="H73" i="1"/>
  <c r="I73" i="1"/>
  <c r="H74" i="1"/>
  <c r="I74" i="1"/>
  <c r="H75" i="1"/>
  <c r="I75" i="1"/>
  <c r="H76" i="1"/>
  <c r="I76" i="1"/>
  <c r="H77" i="1"/>
  <c r="I77" i="1"/>
  <c r="H78" i="1"/>
  <c r="I78" i="1"/>
  <c r="H79" i="1"/>
  <c r="I79" i="1"/>
  <c r="H80" i="1"/>
  <c r="I80" i="1"/>
  <c r="H81" i="1"/>
  <c r="I81" i="1"/>
  <c r="H82" i="1"/>
  <c r="I82" i="1"/>
  <c r="H83" i="1"/>
  <c r="I83" i="1"/>
  <c r="H84" i="1"/>
  <c r="I84" i="1"/>
  <c r="H85" i="1"/>
  <c r="I85" i="1"/>
  <c r="H86" i="1"/>
  <c r="I86" i="1"/>
  <c r="H87" i="1"/>
  <c r="I87" i="1"/>
  <c r="H88" i="1"/>
  <c r="I88" i="1"/>
  <c r="H89" i="1"/>
  <c r="I89" i="1"/>
  <c r="H90" i="1"/>
  <c r="I90" i="1"/>
  <c r="H91" i="1"/>
  <c r="I91" i="1"/>
  <c r="H92" i="1"/>
  <c r="I92" i="1"/>
  <c r="H93" i="1"/>
  <c r="I93" i="1"/>
  <c r="H94" i="1"/>
  <c r="I94" i="1"/>
  <c r="H95" i="1"/>
  <c r="I95" i="1"/>
  <c r="H96" i="1"/>
  <c r="I96" i="1"/>
  <c r="H97" i="1"/>
  <c r="I97" i="1"/>
  <c r="H98" i="1"/>
  <c r="I98" i="1"/>
  <c r="H99" i="1"/>
  <c r="I99" i="1"/>
  <c r="H100" i="1"/>
  <c r="I100" i="1"/>
  <c r="H101" i="1"/>
  <c r="I101" i="1"/>
  <c r="H102" i="1"/>
  <c r="I102" i="1"/>
  <c r="H103" i="1"/>
  <c r="I103" i="1"/>
  <c r="H104" i="1"/>
  <c r="I104" i="1"/>
  <c r="H105" i="1"/>
  <c r="I105" i="1"/>
  <c r="H106" i="1"/>
  <c r="I106" i="1"/>
  <c r="H107" i="1"/>
  <c r="I107" i="1"/>
  <c r="H108" i="1"/>
  <c r="I108" i="1"/>
  <c r="H109" i="1"/>
  <c r="I109" i="1"/>
  <c r="H110" i="1"/>
  <c r="I110" i="1"/>
  <c r="H111" i="1"/>
  <c r="I111" i="1"/>
  <c r="H112" i="1"/>
  <c r="I112" i="1"/>
  <c r="H113" i="1"/>
  <c r="I113" i="1"/>
  <c r="H114" i="1"/>
  <c r="I114" i="1"/>
  <c r="H115" i="1"/>
  <c r="I115" i="1"/>
  <c r="H116" i="1"/>
  <c r="I116" i="1"/>
  <c r="H117" i="1"/>
  <c r="I117" i="1"/>
  <c r="H118" i="1"/>
  <c r="I118" i="1"/>
  <c r="H119" i="1"/>
  <c r="I119" i="1"/>
  <c r="H120" i="1"/>
  <c r="I120" i="1"/>
  <c r="H121" i="1"/>
  <c r="I121" i="1"/>
  <c r="H122" i="1"/>
  <c r="I122" i="1"/>
  <c r="H28" i="1"/>
  <c r="I28" i="1"/>
  <c r="H29" i="1"/>
  <c r="I29" i="1"/>
  <c r="H30" i="1"/>
  <c r="I30" i="1"/>
  <c r="H31" i="1"/>
  <c r="I31" i="1"/>
  <c r="H32" i="1"/>
  <c r="I32" i="1"/>
  <c r="H33" i="1"/>
  <c r="I33" i="1"/>
  <c r="H34" i="1"/>
  <c r="I34" i="1"/>
  <c r="H35" i="1"/>
  <c r="I35" i="1"/>
  <c r="H36" i="1"/>
  <c r="I36" i="1"/>
  <c r="H37" i="1"/>
  <c r="I37" i="1"/>
  <c r="H27" i="1"/>
  <c r="H22" i="1"/>
  <c r="I27" i="1" l="1"/>
  <c r="H26" i="1" l="1"/>
  <c r="I26" i="1"/>
  <c r="H25" i="1"/>
  <c r="I25" i="1"/>
  <c r="H24" i="1"/>
  <c r="I24" i="1"/>
  <c r="H23" i="1"/>
  <c r="I23" i="1"/>
  <c r="I22" i="1"/>
  <c r="H21" i="1"/>
  <c r="I21" i="1"/>
  <c r="H16" i="1"/>
  <c r="I16" i="1"/>
  <c r="H17" i="1"/>
  <c r="I17" i="1"/>
  <c r="H18" i="1"/>
  <c r="I18" i="1"/>
  <c r="H19" i="1"/>
  <c r="I19" i="1"/>
  <c r="H20" i="1"/>
  <c r="I20" i="1"/>
  <c r="H3" i="1" l="1"/>
  <c r="I3" i="1"/>
  <c r="H4" i="1"/>
  <c r="I4" i="1"/>
  <c r="H5" i="1"/>
  <c r="I5" i="1"/>
  <c r="H6" i="1"/>
  <c r="I6" i="1"/>
  <c r="H7" i="1"/>
  <c r="I7" i="1"/>
  <c r="I2" i="1"/>
  <c r="H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Petr Čala</author>
  </authors>
  <commentList>
    <comment ref="A1" authorId="0" shapeId="0" xr:uid="{5183066E-2ED8-431E-9A98-54E88D19A551}">
      <text>
        <r>
          <rPr>
            <b/>
            <sz val="9"/>
            <color indexed="81"/>
            <rFont val="Tahoma"/>
            <family val="2"/>
            <charset val="238"/>
          </rPr>
          <t>Petr Čala:</t>
        </r>
        <r>
          <rPr>
            <sz val="9"/>
            <color indexed="81"/>
            <rFont val="Tahoma"/>
            <family val="2"/>
            <charset val="238"/>
          </rPr>
          <t xml:space="preserve">
Observation number</t>
        </r>
      </text>
    </comment>
    <comment ref="B1" authorId="0" shapeId="0" xr:uid="{283A60AB-CFCA-4C55-AB04-AAC79F862497}">
      <text>
        <r>
          <rPr>
            <b/>
            <sz val="9"/>
            <color indexed="81"/>
            <rFont val="Tahoma"/>
            <family val="2"/>
            <charset val="238"/>
          </rPr>
          <t>Petr Čala:</t>
        </r>
        <r>
          <rPr>
            <sz val="9"/>
            <color indexed="81"/>
            <rFont val="Tahoma"/>
            <family val="2"/>
            <charset val="238"/>
          </rPr>
          <t xml:space="preserve">
Number of the study
</t>
        </r>
      </text>
    </comment>
    <comment ref="C1" authorId="0" shapeId="0" xr:uid="{5CFA0AA3-81D7-463C-838B-35B703DF802E}">
      <text>
        <r>
          <rPr>
            <b/>
            <sz val="9"/>
            <color indexed="81"/>
            <rFont val="Tahoma"/>
            <family val="2"/>
            <charset val="238"/>
          </rPr>
          <t>Petr Čala:</t>
        </r>
        <r>
          <rPr>
            <sz val="9"/>
            <color indexed="81"/>
            <rFont val="Tahoma"/>
            <family val="2"/>
            <charset val="238"/>
          </rPr>
          <t xml:space="preserve">
Authors and publication year of the study</t>
        </r>
      </text>
    </comment>
    <comment ref="D1" authorId="0" shapeId="0" xr:uid="{4CDB3FFD-70F2-404D-945B-A76B8717B87C}">
      <text>
        <r>
          <rPr>
            <b/>
            <sz val="9"/>
            <color indexed="81"/>
            <rFont val="Tahoma"/>
            <family val="2"/>
            <charset val="238"/>
          </rPr>
          <t>Petr Čala:</t>
        </r>
        <r>
          <rPr>
            <sz val="9"/>
            <color indexed="81"/>
            <rFont val="Tahoma"/>
            <family val="2"/>
            <charset val="238"/>
          </rPr>
          <t xml:space="preserve">
The original effect reported by the authors</t>
        </r>
      </text>
    </comment>
    <comment ref="E1" authorId="0" shapeId="0" xr:uid="{BC50C0A8-D937-4A02-86D5-FBBC56E845D0}">
      <text>
        <r>
          <rPr>
            <b/>
            <sz val="9"/>
            <color indexed="81"/>
            <rFont val="Tahoma"/>
            <family val="2"/>
            <charset val="238"/>
          </rPr>
          <t>Petr Čala:</t>
        </r>
        <r>
          <rPr>
            <sz val="9"/>
            <color indexed="81"/>
            <rFont val="Tahoma"/>
            <family val="2"/>
            <charset val="238"/>
          </rPr>
          <t xml:space="preserve">
The original standard effect reported by the authors</t>
        </r>
      </text>
    </comment>
    <comment ref="F1" authorId="0" shapeId="0" xr:uid="{5ED06423-34EB-4D0A-9B6F-DB9F40C11AB2}">
      <text>
        <r>
          <rPr>
            <b/>
            <sz val="9"/>
            <color indexed="81"/>
            <rFont val="Tahoma"/>
            <family val="2"/>
            <charset val="238"/>
          </rPr>
          <t>Petr Čala:</t>
        </r>
        <r>
          <rPr>
            <sz val="9"/>
            <color indexed="81"/>
            <rFont val="Tahoma"/>
            <family val="2"/>
            <charset val="238"/>
          </rPr>
          <t xml:space="preserve">
The t-statistic computed using the orifinal effect and the original SE as a ratio of these two</t>
        </r>
      </text>
    </comment>
    <comment ref="G1" authorId="0" shapeId="0" xr:uid="{C8121E0B-1E04-4B7C-800D-318A94A28757}">
      <text>
        <r>
          <rPr>
            <b/>
            <sz val="9"/>
            <color indexed="81"/>
            <rFont val="Tahoma"/>
            <family val="2"/>
            <charset val="238"/>
          </rPr>
          <t>Petr Čala:</t>
        </r>
        <r>
          <rPr>
            <sz val="9"/>
            <color indexed="81"/>
            <rFont val="Tahoma"/>
            <family val="2"/>
            <charset val="238"/>
          </rPr>
          <t xml:space="preserve">
The p-value of the effect, as reported in the study</t>
        </r>
      </text>
    </comment>
    <comment ref="H1" authorId="0" shapeId="0" xr:uid="{31749AC2-7219-4D51-9A53-9D5ECEB63598}">
      <text>
        <r>
          <rPr>
            <b/>
            <sz val="9"/>
            <color indexed="81"/>
            <rFont val="Tahoma"/>
            <family val="2"/>
            <charset val="238"/>
          </rPr>
          <t>Petr Čala:</t>
        </r>
        <r>
          <rPr>
            <sz val="9"/>
            <color indexed="81"/>
            <rFont val="Tahoma"/>
            <family val="2"/>
            <charset val="238"/>
          </rPr>
          <t xml:space="preserve">
The 95% lower quantile of the effect</t>
        </r>
      </text>
    </comment>
    <comment ref="I1" authorId="0" shapeId="0" xr:uid="{B2B8A6CC-8ED7-470A-9B21-B6378A15283F}">
      <text>
        <r>
          <rPr>
            <b/>
            <sz val="9"/>
            <color indexed="81"/>
            <rFont val="Tahoma"/>
            <family val="2"/>
            <charset val="238"/>
          </rPr>
          <t>Petr Čala:</t>
        </r>
        <r>
          <rPr>
            <sz val="9"/>
            <color indexed="81"/>
            <rFont val="Tahoma"/>
            <family val="2"/>
            <charset val="238"/>
          </rPr>
          <t xml:space="preserve">
The 95% upper quantile of the effect</t>
        </r>
      </text>
    </comment>
    <comment ref="J1" authorId="0" shapeId="0" xr:uid="{8F8A6BB7-20E2-4263-A336-C608770DD416}">
      <text>
        <r>
          <rPr>
            <b/>
            <sz val="9"/>
            <color indexed="81"/>
            <rFont val="Tahoma"/>
            <family val="2"/>
            <charset val="238"/>
          </rPr>
          <t>Petr Čala:</t>
        </r>
        <r>
          <rPr>
            <sz val="9"/>
            <color indexed="81"/>
            <rFont val="Tahoma"/>
            <family val="2"/>
            <charset val="238"/>
          </rPr>
          <t xml:space="preserve">
The R squared as reported in the study</t>
        </r>
      </text>
    </comment>
    <comment ref="K1" authorId="0" shapeId="0" xr:uid="{F155ACEB-264C-407B-8A0F-98F36128E119}">
      <text>
        <r>
          <rPr>
            <b/>
            <sz val="9"/>
            <color indexed="81"/>
            <rFont val="Tahoma"/>
            <family val="2"/>
            <charset val="238"/>
          </rPr>
          <t>Petr Čala:</t>
        </r>
        <r>
          <rPr>
            <sz val="9"/>
            <color indexed="81"/>
            <rFont val="Tahoma"/>
            <family val="2"/>
            <charset val="238"/>
          </rPr>
          <t xml:space="preserve">
The effect adjusted for its positivity - in here higher number simply means higher performance</t>
        </r>
      </text>
    </comment>
    <comment ref="L1" authorId="0" shapeId="0" xr:uid="{BD789F1B-2DB8-42CC-827F-71BBA45D831D}">
      <text>
        <r>
          <rPr>
            <b/>
            <sz val="9"/>
            <color indexed="81"/>
            <rFont val="Tahoma"/>
            <family val="2"/>
            <charset val="238"/>
          </rPr>
          <t>Petr Čala:</t>
        </r>
        <r>
          <rPr>
            <sz val="9"/>
            <color indexed="81"/>
            <rFont val="Tahoma"/>
            <family val="2"/>
            <charset val="238"/>
          </rPr>
          <t xml:space="preserve">
The t-statistic of the adjusted effect</t>
        </r>
      </text>
    </comment>
    <comment ref="M1" authorId="0" shapeId="0" xr:uid="{DE55C396-0078-47C6-8C15-A28134630707}">
      <text>
        <r>
          <rPr>
            <b/>
            <sz val="9"/>
            <color indexed="81"/>
            <rFont val="Tahoma"/>
            <family val="2"/>
            <charset val="238"/>
          </rPr>
          <t>Petr Čala:</t>
        </r>
        <r>
          <rPr>
            <sz val="9"/>
            <color indexed="81"/>
            <rFont val="Tahoma"/>
            <family val="2"/>
            <charset val="238"/>
          </rPr>
          <t xml:space="preserve">
Partial correlation coefficient, computed as t/sqrt(t^2+df), where t is the adjusted t-statistic and df is the number of degrees of freedom</t>
        </r>
      </text>
    </comment>
    <comment ref="N1" authorId="0" shapeId="0" xr:uid="{A9C0A992-7740-4740-9965-22589BCB92D2}">
      <text>
        <r>
          <rPr>
            <b/>
            <sz val="9"/>
            <color indexed="81"/>
            <rFont val="Tahoma"/>
            <family val="2"/>
            <charset val="238"/>
          </rPr>
          <t>Petr Čala:</t>
        </r>
        <r>
          <rPr>
            <sz val="9"/>
            <color indexed="81"/>
            <rFont val="Tahoma"/>
            <family val="2"/>
            <charset val="238"/>
          </rPr>
          <t xml:space="preserve">
The SE of the Partial Correlation Coefficient =&gt; sqrt((1-pcc^2)/df)</t>
        </r>
      </text>
    </comment>
    <comment ref="O1" authorId="0" shapeId="0" xr:uid="{20C9898D-374C-44D4-BE1C-25EB13BAFACF}">
      <text>
        <r>
          <rPr>
            <b/>
            <sz val="9"/>
            <color indexed="81"/>
            <rFont val="Tahoma"/>
            <family val="2"/>
            <charset val="238"/>
          </rPr>
          <t>Petr Čala:</t>
        </r>
        <r>
          <rPr>
            <sz val="9"/>
            <color indexed="81"/>
            <rFont val="Tahoma"/>
            <family val="2"/>
            <charset val="238"/>
          </rPr>
          <t xml:space="preserve">
The precision of the PCC SE, computed as 1/se_pcc</t>
        </r>
      </text>
    </comment>
    <comment ref="P1" authorId="0" shapeId="0" xr:uid="{EDC74F8B-CDFD-4C0F-900C-F7B81575DCF4}">
      <text>
        <r>
          <rPr>
            <b/>
            <sz val="9"/>
            <color indexed="81"/>
            <rFont val="Tahoma"/>
            <family val="2"/>
            <charset val="238"/>
          </rPr>
          <t>Petr Čala:</t>
        </r>
        <r>
          <rPr>
            <sz val="9"/>
            <color indexed="81"/>
            <rFont val="Tahoma"/>
            <family val="2"/>
            <charset val="238"/>
          </rPr>
          <t xml:space="preserve">
The 95% lower quantile of the PCC</t>
        </r>
      </text>
    </comment>
    <comment ref="Q1" authorId="0" shapeId="0" xr:uid="{4BB6B65A-4F6A-4ED2-8F87-D38EC59A8DFE}">
      <text>
        <r>
          <rPr>
            <b/>
            <sz val="9"/>
            <color indexed="81"/>
            <rFont val="Tahoma"/>
            <family val="2"/>
            <charset val="238"/>
          </rPr>
          <t>Petr Čala:</t>
        </r>
        <r>
          <rPr>
            <sz val="9"/>
            <color indexed="81"/>
            <rFont val="Tahoma"/>
            <family val="2"/>
            <charset val="238"/>
          </rPr>
          <t xml:space="preserve">
The 95% upper quantile of the PCC</t>
        </r>
      </text>
    </comment>
    <comment ref="R1" authorId="0" shapeId="0" xr:uid="{4E670895-2A73-4FC5-BA2A-CE59D45D2A17}">
      <text>
        <r>
          <rPr>
            <b/>
            <sz val="9"/>
            <color indexed="81"/>
            <rFont val="Tahoma"/>
            <family val="2"/>
            <charset val="238"/>
          </rPr>
          <t>Petr Čala:</t>
        </r>
        <r>
          <rPr>
            <sz val="9"/>
            <color indexed="81"/>
            <rFont val="Tahoma"/>
            <family val="2"/>
            <charset val="238"/>
          </rPr>
          <t xml:space="preserve">
Logarithm of the number of observations used in the estimation</t>
        </r>
      </text>
    </comment>
    <comment ref="S1" authorId="0" shapeId="0" xr:uid="{BFBD4DD5-D42B-4DCA-96D0-62EA921310AF}">
      <text>
        <r>
          <rPr>
            <b/>
            <sz val="9"/>
            <color indexed="81"/>
            <rFont val="Tahoma"/>
            <family val="2"/>
            <charset val="238"/>
          </rPr>
          <t>Petr Čala:</t>
        </r>
        <r>
          <rPr>
            <sz val="9"/>
            <color indexed="81"/>
            <rFont val="Tahoma"/>
            <family val="2"/>
            <charset val="238"/>
          </rPr>
          <t xml:space="preserve">
Type of the group (control, other) or the name of the coefficient
</t>
        </r>
      </text>
    </comment>
    <comment ref="T1" authorId="0" shapeId="0" xr:uid="{FF07607F-F4F4-47EC-89B5-6BF8A7C1C957}">
      <text>
        <r>
          <rPr>
            <b/>
            <sz val="9"/>
            <color indexed="81"/>
            <rFont val="Tahoma"/>
            <family val="2"/>
            <charset val="238"/>
          </rPr>
          <t>Petr Čala:</t>
        </r>
        <r>
          <rPr>
            <sz val="9"/>
            <color indexed="81"/>
            <rFont val="Tahoma"/>
            <family val="2"/>
            <charset val="238"/>
          </rPr>
          <t xml:space="preserve">
What is the dependent variable in the regression
</t>
        </r>
      </text>
    </comment>
    <comment ref="U1" authorId="0" shapeId="0" xr:uid="{FAFB3763-A815-4A1B-872C-7464D9B10672}">
      <text>
        <r>
          <rPr>
            <b/>
            <sz val="9"/>
            <color indexed="81"/>
            <rFont val="Tahoma"/>
            <family val="2"/>
            <charset val="238"/>
          </rPr>
          <t>Petr Čala:</t>
        </r>
        <r>
          <rPr>
            <sz val="9"/>
            <color indexed="81"/>
            <rFont val="Tahoma"/>
            <family val="2"/>
            <charset val="238"/>
          </rPr>
          <t xml:space="preserve">
Name of the coefficient in a given regression
</t>
        </r>
      </text>
    </comment>
    <comment ref="V1" authorId="0" shapeId="0" xr:uid="{848EAEFB-73F9-4524-8397-3858FBF3D2DF}">
      <text>
        <r>
          <rPr>
            <b/>
            <sz val="9"/>
            <color indexed="81"/>
            <rFont val="Tahoma"/>
            <family val="2"/>
            <charset val="238"/>
          </rPr>
          <t>Petr Čala:</t>
        </r>
        <r>
          <rPr>
            <sz val="9"/>
            <color indexed="81"/>
            <rFont val="Tahoma"/>
            <family val="2"/>
            <charset val="238"/>
          </rPr>
          <t xml:space="preserve">
Interpretation of the effect
</t>
        </r>
      </text>
    </comment>
    <comment ref="W1" authorId="0" shapeId="0" xr:uid="{140CF30A-1615-4BF8-B4E6-C3590CE8B871}">
      <text>
        <r>
          <rPr>
            <b/>
            <sz val="9"/>
            <color indexed="81"/>
            <rFont val="Tahoma"/>
            <family val="2"/>
            <charset val="238"/>
          </rPr>
          <t>Petr Čala:</t>
        </r>
        <r>
          <rPr>
            <sz val="9"/>
            <color indexed="81"/>
            <rFont val="Tahoma"/>
            <family val="2"/>
            <charset val="238"/>
          </rPr>
          <t xml:space="preserve">
The effect was of money on students' GPA or teachers' attendance at school or alike</t>
        </r>
      </text>
    </comment>
    <comment ref="X1" authorId="0" shapeId="0" xr:uid="{20AAEE28-07AE-4023-8248-47A439BA6328}">
      <text>
        <r>
          <rPr>
            <b/>
            <sz val="9"/>
            <color indexed="81"/>
            <rFont val="Tahoma"/>
            <family val="2"/>
            <charset val="238"/>
          </rPr>
          <t>Petr Čala:</t>
        </r>
        <r>
          <rPr>
            <sz val="9"/>
            <color indexed="81"/>
            <rFont val="Tahoma"/>
            <family val="2"/>
            <charset val="238"/>
          </rPr>
          <t xml:space="preserve">
The observed outcome was on a number of money/things/… in relation to charitable giving or pro-social behavior outside of a game</t>
        </r>
      </text>
    </comment>
    <comment ref="Y1" authorId="0" shapeId="0" xr:uid="{C82494E7-F53B-43CB-A01E-AAF177D2D87A}">
      <text>
        <r>
          <rPr>
            <b/>
            <sz val="9"/>
            <color indexed="81"/>
            <rFont val="Tahoma"/>
            <family val="2"/>
            <charset val="238"/>
          </rPr>
          <t>Petr Čala:</t>
        </r>
        <r>
          <rPr>
            <sz val="9"/>
            <color indexed="81"/>
            <rFont val="Tahoma"/>
            <family val="2"/>
            <charset val="238"/>
          </rPr>
          <t xml:space="preserve">
The observed effect was on the outcome of a game or an artificial performance task, e.g. a number of clicks</t>
        </r>
      </text>
    </comment>
    <comment ref="Z1" authorId="0" shapeId="0" xr:uid="{2B42B59D-0581-442F-96AD-15DD621490C3}">
      <text>
        <r>
          <rPr>
            <b/>
            <sz val="9"/>
            <color indexed="81"/>
            <rFont val="Tahoma"/>
            <family val="2"/>
            <charset val="238"/>
          </rPr>
          <t>Petr Čala:</t>
        </r>
        <r>
          <rPr>
            <sz val="9"/>
            <color indexed="81"/>
            <rFont val="Tahoma"/>
            <family val="2"/>
            <charset val="238"/>
          </rPr>
          <t xml:space="preserve">
The effect is of money on peoples' performance at work, attendance at events requiring work or tasks of similar nature</t>
        </r>
      </text>
    </comment>
    <comment ref="AA1" authorId="0" shapeId="0" xr:uid="{8E5B2552-7BAB-4392-9FE2-E5D634076AC5}">
      <text>
        <r>
          <rPr>
            <b/>
            <sz val="9"/>
            <color indexed="81"/>
            <rFont val="Tahoma"/>
            <family val="2"/>
            <charset val="238"/>
          </rPr>
          <t>Petr Čala:</t>
        </r>
        <r>
          <rPr>
            <sz val="9"/>
            <color indexed="81"/>
            <rFont val="Tahoma"/>
            <family val="2"/>
            <charset val="238"/>
          </rPr>
          <t xml:space="preserve">
The effect is positive, meaning higher number equals better performance</t>
        </r>
      </text>
    </comment>
    <comment ref="AB1" authorId="0" shapeId="0" xr:uid="{D0D0A377-6015-4A68-A590-2057F833285F}">
      <text>
        <r>
          <rPr>
            <b/>
            <sz val="9"/>
            <color indexed="81"/>
            <rFont val="Tahoma"/>
            <family val="2"/>
            <charset val="238"/>
          </rPr>
          <t>Petr Čala:</t>
        </r>
        <r>
          <rPr>
            <sz val="9"/>
            <color indexed="81"/>
            <rFont val="Tahoma"/>
            <family val="2"/>
            <charset val="238"/>
          </rPr>
          <t xml:space="preserve">
The variable is a regression coefficient
</t>
        </r>
      </text>
    </comment>
    <comment ref="AC1" authorId="0" shapeId="0" xr:uid="{EE6E60D6-5426-4B8E-BCF0-549D10FBBC92}">
      <text>
        <r>
          <rPr>
            <b/>
            <sz val="9"/>
            <color indexed="81"/>
            <rFont val="Tahoma"/>
            <family val="2"/>
            <charset val="238"/>
          </rPr>
          <t>Petr Čala:</t>
        </r>
        <r>
          <rPr>
            <sz val="9"/>
            <color indexed="81"/>
            <rFont val="Tahoma"/>
            <family val="2"/>
            <charset val="238"/>
          </rPr>
          <t xml:space="preserve">
The number of the regression in a given study
</t>
        </r>
      </text>
    </comment>
    <comment ref="AD1" authorId="0" shapeId="0" xr:uid="{018A4EDE-C81C-4697-B792-9650956BFC5D}">
      <text>
        <r>
          <rPr>
            <b/>
            <sz val="9"/>
            <color indexed="81"/>
            <rFont val="Tahoma"/>
            <family val="2"/>
            <charset val="238"/>
          </rPr>
          <t>Petr Čala:</t>
        </r>
        <r>
          <rPr>
            <sz val="9"/>
            <color indexed="81"/>
            <rFont val="Tahoma"/>
            <family val="2"/>
            <charset val="238"/>
          </rPr>
          <t xml:space="preserve">
The number of regressands in the given regression</t>
        </r>
      </text>
    </comment>
    <comment ref="AE1" authorId="0" shapeId="0" xr:uid="{06CF2E40-814C-43A5-A6ED-597CD627A9D3}">
      <text>
        <r>
          <rPr>
            <b/>
            <sz val="9"/>
            <color indexed="81"/>
            <rFont val="Tahoma"/>
            <family val="2"/>
            <charset val="238"/>
          </rPr>
          <t>Petr Čala:</t>
        </r>
        <r>
          <rPr>
            <sz val="9"/>
            <color indexed="81"/>
            <rFont val="Tahoma"/>
            <family val="2"/>
            <charset val="238"/>
          </rPr>
          <t xml:space="preserve">
The number of Degrees of Freedom computed as "n_obs - regressands - 1" for a regression and "n_obs - 1" for means</t>
        </r>
      </text>
    </comment>
    <comment ref="AF1" authorId="0" shapeId="0" xr:uid="{B3B90E23-EE78-4DC7-A7FF-5547C7EAED5A}">
      <text>
        <r>
          <rPr>
            <b/>
            <sz val="9"/>
            <color indexed="81"/>
            <rFont val="Tahoma"/>
            <family val="2"/>
            <charset val="238"/>
          </rPr>
          <t>Petr Čala:</t>
        </r>
        <r>
          <rPr>
            <sz val="9"/>
            <color indexed="81"/>
            <rFont val="Tahoma"/>
            <family val="2"/>
            <charset val="238"/>
          </rPr>
          <t xml:space="preserve">
The variable is a mean or a deviation from this mea
</t>
        </r>
      </text>
    </comment>
    <comment ref="AG1" authorId="0" shapeId="0" xr:uid="{AAFC8D39-10A3-4C1B-B51E-25E763F8557E}">
      <text>
        <r>
          <rPr>
            <b/>
            <sz val="9"/>
            <color indexed="81"/>
            <rFont val="Tahoma"/>
            <family val="2"/>
            <charset val="238"/>
          </rPr>
          <t>Petr Čala:</t>
        </r>
        <r>
          <rPr>
            <sz val="9"/>
            <color indexed="81"/>
            <rFont val="Tahoma"/>
            <family val="2"/>
            <charset val="238"/>
          </rPr>
          <t xml:space="preserve">
The study uses the OLS method for the given estimation</t>
        </r>
      </text>
    </comment>
    <comment ref="AH1" authorId="0" shapeId="0" xr:uid="{44DEB774-C14C-4597-8240-01D864CE0E4F}">
      <text>
        <r>
          <rPr>
            <b/>
            <sz val="9"/>
            <color indexed="81"/>
            <rFont val="Tahoma"/>
            <family val="2"/>
            <charset val="238"/>
          </rPr>
          <t>Petr Čala:</t>
        </r>
        <r>
          <rPr>
            <sz val="9"/>
            <color indexed="81"/>
            <rFont val="Tahoma"/>
            <family val="2"/>
            <charset val="238"/>
          </rPr>
          <t xml:space="preserve">
The study uses the logit method for the given estimation</t>
        </r>
      </text>
    </comment>
    <comment ref="AI1" authorId="0" shapeId="0" xr:uid="{899D5F92-DB1D-4787-974B-440F895776DD}">
      <text>
        <r>
          <rPr>
            <b/>
            <sz val="9"/>
            <color indexed="81"/>
            <rFont val="Tahoma"/>
            <family val="2"/>
            <charset val="238"/>
          </rPr>
          <t>Petr Čala:</t>
        </r>
        <r>
          <rPr>
            <sz val="9"/>
            <color indexed="81"/>
            <rFont val="Tahoma"/>
            <family val="2"/>
            <charset val="238"/>
          </rPr>
          <t xml:space="preserve">
The study uses the probit method for the given estimation</t>
        </r>
      </text>
    </comment>
    <comment ref="AJ1" authorId="0" shapeId="0" xr:uid="{8D5C78AF-B0E8-43CB-9A6A-1A214982FB92}">
      <text>
        <r>
          <rPr>
            <b/>
            <sz val="9"/>
            <color indexed="81"/>
            <rFont val="Tahoma"/>
            <family val="2"/>
            <charset val="238"/>
          </rPr>
          <t>Petr Čala:</t>
        </r>
        <r>
          <rPr>
            <sz val="9"/>
            <color indexed="81"/>
            <rFont val="Tahoma"/>
            <family val="2"/>
            <charset val="238"/>
          </rPr>
          <t xml:space="preserve">
The study uses the tobit method for the given estimation</t>
        </r>
      </text>
    </comment>
    <comment ref="AK1" authorId="0" shapeId="0" xr:uid="{40DE63FC-8C93-4047-8C02-E6C93C3D1883}">
      <text>
        <r>
          <rPr>
            <b/>
            <sz val="9"/>
            <color indexed="81"/>
            <rFont val="Tahoma"/>
            <family val="2"/>
            <charset val="238"/>
          </rPr>
          <t>Petr Čala:</t>
        </r>
        <r>
          <rPr>
            <sz val="9"/>
            <color indexed="81"/>
            <rFont val="Tahoma"/>
            <family val="2"/>
            <charset val="238"/>
          </rPr>
          <t xml:space="preserve">
The study uses the fixed effects method for the given estimation</t>
        </r>
      </text>
    </comment>
    <comment ref="AL1" authorId="0" shapeId="0" xr:uid="{72D667AE-98FB-49B2-A20D-D7C5F055469E}">
      <text>
        <r>
          <rPr>
            <b/>
            <sz val="9"/>
            <color indexed="81"/>
            <rFont val="Tahoma"/>
            <family val="2"/>
            <charset val="238"/>
          </rPr>
          <t>Petr Čala:</t>
        </r>
        <r>
          <rPr>
            <sz val="9"/>
            <color indexed="81"/>
            <rFont val="Tahoma"/>
            <family val="2"/>
            <charset val="238"/>
          </rPr>
          <t xml:space="preserve">
The study uses the random effects method for the given estimation</t>
        </r>
      </text>
    </comment>
    <comment ref="AM1" authorId="0" shapeId="0" xr:uid="{933CABC2-F4D7-45F2-8089-157DFA511ACC}">
      <text>
        <r>
          <rPr>
            <b/>
            <sz val="9"/>
            <color indexed="81"/>
            <rFont val="Tahoma"/>
            <family val="2"/>
            <charset val="238"/>
          </rPr>
          <t>Petr Čala:</t>
        </r>
        <r>
          <rPr>
            <sz val="9"/>
            <color indexed="81"/>
            <rFont val="Tahoma"/>
            <family val="2"/>
            <charset val="238"/>
          </rPr>
          <t xml:space="preserve">
The effect is simply a mean number of an outcome</t>
        </r>
      </text>
    </comment>
    <comment ref="AN1" authorId="0" shapeId="0" xr:uid="{69241F59-B4E2-4C95-95B2-C4DEEEDC3027}">
      <text>
        <r>
          <rPr>
            <b/>
            <sz val="9"/>
            <color indexed="81"/>
            <rFont val="Tahoma"/>
            <family val="2"/>
            <charset val="238"/>
          </rPr>
          <t>Petr Čala:</t>
        </r>
        <r>
          <rPr>
            <sz val="9"/>
            <color indexed="81"/>
            <rFont val="Tahoma"/>
            <family val="2"/>
            <charset val="238"/>
          </rPr>
          <t xml:space="preserve">
The study uses the difference-in-differences method for the given estimation</t>
        </r>
      </text>
    </comment>
    <comment ref="AO1" authorId="0" shapeId="0" xr:uid="{7BE64560-2647-4809-B292-7B2CA0CC535F}">
      <text>
        <r>
          <rPr>
            <b/>
            <sz val="9"/>
            <color indexed="81"/>
            <rFont val="Tahoma"/>
            <family val="2"/>
            <charset val="238"/>
          </rPr>
          <t>Petr Čala:</t>
        </r>
        <r>
          <rPr>
            <sz val="9"/>
            <color indexed="81"/>
            <rFont val="Tahoma"/>
            <family val="2"/>
            <charset val="238"/>
          </rPr>
          <t xml:space="preserve">
The study uses other method for the given estimation</t>
        </r>
      </text>
    </comment>
    <comment ref="AP1" authorId="0" shapeId="0" xr:uid="{66530AC6-F9E0-4F34-B15B-BAABD9895520}">
      <text>
        <r>
          <rPr>
            <b/>
            <sz val="9"/>
            <color indexed="81"/>
            <rFont val="Tahoma"/>
            <family val="2"/>
            <charset val="238"/>
          </rPr>
          <t>Petr Čala:</t>
        </r>
        <r>
          <rPr>
            <sz val="9"/>
            <color indexed="81"/>
            <rFont val="Tahoma"/>
            <family val="2"/>
            <charset val="238"/>
          </rPr>
          <t xml:space="preserve">
Logarithm of the number of people attending the experiment, also note cross-section</t>
        </r>
      </text>
    </comment>
    <comment ref="AQ1" authorId="0" shapeId="0" xr:uid="{F8D2D924-65E5-44DC-8674-7DAB42E8A265}">
      <text>
        <r>
          <rPr>
            <b/>
            <sz val="9"/>
            <color indexed="81"/>
            <rFont val="Tahoma"/>
            <family val="2"/>
            <charset val="238"/>
          </rPr>
          <t>Petr Čala:</t>
        </r>
        <r>
          <rPr>
            <sz val="9"/>
            <color indexed="81"/>
            <rFont val="Tahoma"/>
            <family val="2"/>
            <charset val="238"/>
          </rPr>
          <t xml:space="preserve">
The group is a reward group (=1), as opposed to the control group (=0)</t>
        </r>
      </text>
    </comment>
    <comment ref="AR1" authorId="0" shapeId="0" xr:uid="{BDC78C17-FD46-401F-9B04-C605B2E65231}">
      <text>
        <r>
          <rPr>
            <b/>
            <sz val="9"/>
            <color indexed="81"/>
            <rFont val="Tahoma"/>
            <family val="2"/>
            <charset val="238"/>
          </rPr>
          <t>Petr Čala:</t>
        </r>
        <r>
          <rPr>
            <sz val="9"/>
            <color indexed="81"/>
            <rFont val="Tahoma"/>
            <family val="2"/>
            <charset val="238"/>
          </rPr>
          <t xml:space="preserve">
Logarithm of the size of the group</t>
        </r>
      </text>
    </comment>
    <comment ref="AS1" authorId="0" shapeId="0" xr:uid="{50BA5AAB-1795-4A0B-BF5E-7A71EA0E7683}">
      <text>
        <r>
          <rPr>
            <b/>
            <sz val="9"/>
            <color indexed="81"/>
            <rFont val="Tahoma"/>
            <family val="2"/>
            <charset val="238"/>
          </rPr>
          <t>Petr Čala:</t>
        </r>
        <r>
          <rPr>
            <sz val="9"/>
            <color indexed="81"/>
            <rFont val="Tahoma"/>
            <family val="2"/>
            <charset val="238"/>
          </rPr>
          <t xml:space="preserve">
Cross section data
</t>
        </r>
      </text>
    </comment>
    <comment ref="AT1" authorId="0" shapeId="0" xr:uid="{DE900D01-25F6-48F8-BE98-B9C3C725F3AF}">
      <text>
        <r>
          <rPr>
            <b/>
            <sz val="9"/>
            <color indexed="81"/>
            <rFont val="Tahoma"/>
            <family val="2"/>
            <charset val="238"/>
          </rPr>
          <t>Petr Čala:</t>
        </r>
        <r>
          <rPr>
            <sz val="9"/>
            <color indexed="81"/>
            <rFont val="Tahoma"/>
            <family val="2"/>
            <charset val="238"/>
          </rPr>
          <t xml:space="preserve">
Panel data
</t>
        </r>
      </text>
    </comment>
    <comment ref="AU1" authorId="0" shapeId="0" xr:uid="{66D73FB9-0171-4F67-B124-FB191DE72D52}">
      <text>
        <r>
          <rPr>
            <b/>
            <sz val="9"/>
            <color indexed="81"/>
            <rFont val="Tahoma"/>
            <family val="2"/>
            <charset val="238"/>
          </rPr>
          <t>Petr Čala:</t>
        </r>
        <r>
          <rPr>
            <sz val="9"/>
            <color indexed="81"/>
            <rFont val="Tahoma"/>
            <family val="2"/>
            <charset val="238"/>
          </rPr>
          <t xml:space="preserve">
Time horizon of the task in days/the number of days data was being collected (in logarithm)
</t>
        </r>
      </text>
    </comment>
    <comment ref="AV1" authorId="0" shapeId="0" xr:uid="{6D8577F0-5792-40E1-95A8-EE09762E39C4}">
      <text>
        <r>
          <rPr>
            <b/>
            <sz val="9"/>
            <color indexed="81"/>
            <rFont val="Tahoma"/>
            <family val="2"/>
            <charset val="238"/>
          </rPr>
          <t>Petr Čala:</t>
        </r>
        <r>
          <rPr>
            <sz val="9"/>
            <color indexed="81"/>
            <rFont val="Tahoma"/>
            <family val="2"/>
            <charset val="238"/>
          </rPr>
          <t xml:space="preserve">
Logarithm of the average year of when the data was collected</t>
        </r>
      </text>
    </comment>
    <comment ref="AW1" authorId="0" shapeId="0" xr:uid="{219553C1-F8CF-4D54-8C5A-7D4A60A71290}">
      <text>
        <r>
          <rPr>
            <b/>
            <sz val="9"/>
            <color indexed="81"/>
            <rFont val="Tahoma"/>
            <family val="2"/>
            <charset val="238"/>
          </rPr>
          <t>Petr Čala:</t>
        </r>
        <r>
          <rPr>
            <sz val="9"/>
            <color indexed="81"/>
            <rFont val="Tahoma"/>
            <family val="2"/>
            <charset val="238"/>
          </rPr>
          <t xml:space="preserve">
The experiment took place in a lab</t>
        </r>
      </text>
    </comment>
    <comment ref="AX1" authorId="0" shapeId="0" xr:uid="{012E43C1-0CFC-44E1-89A3-898A7DFFD4B9}">
      <text>
        <r>
          <rPr>
            <b/>
            <sz val="9"/>
            <color indexed="81"/>
            <rFont val="Tahoma"/>
            <family val="2"/>
            <charset val="238"/>
          </rPr>
          <t>Petr Čala:</t>
        </r>
        <r>
          <rPr>
            <sz val="9"/>
            <color indexed="81"/>
            <rFont val="Tahoma"/>
            <family val="2"/>
            <charset val="238"/>
          </rPr>
          <t xml:space="preserve">
The experiment took place in a field</t>
        </r>
      </text>
    </comment>
    <comment ref="AY1" authorId="0" shapeId="0" xr:uid="{4505162E-9D85-45C5-A515-F2A720F1EDC8}">
      <text>
        <r>
          <rPr>
            <b/>
            <sz val="9"/>
            <color indexed="81"/>
            <rFont val="Tahoma"/>
            <family val="2"/>
            <charset val="238"/>
          </rPr>
          <t>Petr Čala:</t>
        </r>
        <r>
          <rPr>
            <sz val="9"/>
            <color indexed="81"/>
            <rFont val="Tahoma"/>
            <family val="2"/>
            <charset val="238"/>
          </rPr>
          <t xml:space="preserve">
Crowding-out hypothesis is mentioned as a possible influence of the outcome</t>
        </r>
      </text>
    </comment>
    <comment ref="AZ1" authorId="0" shapeId="0" xr:uid="{3E8E4145-5DAC-48F7-B547-6414B7689FD4}">
      <text>
        <r>
          <rPr>
            <b/>
            <sz val="9"/>
            <color indexed="81"/>
            <rFont val="Tahoma"/>
            <family val="2"/>
            <charset val="238"/>
          </rPr>
          <t>Petr Čala:</t>
        </r>
        <r>
          <rPr>
            <sz val="9"/>
            <color indexed="81"/>
            <rFont val="Tahoma"/>
            <family val="2"/>
            <charset val="238"/>
          </rPr>
          <t xml:space="preserve">
The impact factor of the journal the study was posted in</t>
        </r>
      </text>
    </comment>
    <comment ref="BA1" authorId="0" shapeId="0" xr:uid="{BCC241BD-C6FD-482C-98E0-E211C4A3E8C1}">
      <text>
        <r>
          <rPr>
            <b/>
            <sz val="9"/>
            <color indexed="81"/>
            <rFont val="Tahoma"/>
            <family val="2"/>
            <charset val="238"/>
          </rPr>
          <t>Petr Čala:</t>
        </r>
        <r>
          <rPr>
            <sz val="9"/>
            <color indexed="81"/>
            <rFont val="Tahoma"/>
            <family val="2"/>
            <charset val="238"/>
          </rPr>
          <t xml:space="preserve">
The number of citations of the jurnal the study was posted in</t>
        </r>
      </text>
    </comment>
    <comment ref="BB1" authorId="0" shapeId="0" xr:uid="{B3423EA5-E52E-4D46-A166-031A71BE25EB}">
      <text>
        <r>
          <rPr>
            <b/>
            <sz val="9"/>
            <color indexed="81"/>
            <rFont val="Tahoma"/>
            <family val="2"/>
            <charset val="238"/>
          </rPr>
          <t>Petr Čala:</t>
        </r>
        <r>
          <rPr>
            <sz val="9"/>
            <color indexed="81"/>
            <rFont val="Tahoma"/>
            <family val="2"/>
            <charset val="238"/>
          </rPr>
          <t xml:space="preserve">
The number of effects collected from the particular study</t>
        </r>
      </text>
    </comment>
    <comment ref="BC1" authorId="0" shapeId="0" xr:uid="{0B0D1F2F-D07D-4B06-9BC5-8ECFE79329FB}">
      <text>
        <r>
          <rPr>
            <b/>
            <sz val="9"/>
            <color indexed="81"/>
            <rFont val="Tahoma"/>
            <family val="2"/>
            <charset val="238"/>
          </rPr>
          <t>Petr Čala:</t>
        </r>
        <r>
          <rPr>
            <sz val="9"/>
            <color indexed="81"/>
            <rFont val="Tahoma"/>
            <family val="2"/>
            <charset val="238"/>
          </rPr>
          <t xml:space="preserve">
The subjects were rewarded
</t>
        </r>
      </text>
    </comment>
    <comment ref="BD1" authorId="0" shapeId="0" xr:uid="{87E9220D-A50A-4392-9D0A-A485CDA8209F}">
      <text>
        <r>
          <rPr>
            <b/>
            <sz val="9"/>
            <color indexed="81"/>
            <rFont val="Tahoma"/>
            <family val="2"/>
            <charset val="238"/>
          </rPr>
          <t>Petr Čala:</t>
        </r>
        <r>
          <rPr>
            <sz val="9"/>
            <color indexed="81"/>
            <rFont val="Tahoma"/>
            <family val="2"/>
            <charset val="238"/>
          </rPr>
          <t xml:space="preserve">
The subjects could be either rewarded or punished
</t>
        </r>
      </text>
    </comment>
    <comment ref="BE1" authorId="0" shapeId="0" xr:uid="{7DCD2605-9719-482F-AC11-6E90FBCBAFED}">
      <text>
        <r>
          <rPr>
            <b/>
            <sz val="9"/>
            <color indexed="81"/>
            <rFont val="Tahoma"/>
            <family val="2"/>
            <charset val="238"/>
          </rPr>
          <t>Petr Čala:</t>
        </r>
        <r>
          <rPr>
            <sz val="9"/>
            <color indexed="81"/>
            <rFont val="Tahoma"/>
            <family val="2"/>
            <charset val="238"/>
          </rPr>
          <t xml:space="preserve">
logarithm of the average earning grouped at the study level, or regression level if the payoff varies between regressions; control groups are thus not reflected; the measure is calculated if not reported; the calculations are made using USD; is set to 0 if the subjects recieved no reward</t>
        </r>
      </text>
    </comment>
    <comment ref="BG1" authorId="0" shapeId="0" xr:uid="{0733E63F-CD4D-46B4-94C2-37C25CDDDE7E}">
      <text>
        <r>
          <rPr>
            <b/>
            <sz val="9"/>
            <color indexed="81"/>
            <rFont val="Tahoma"/>
            <family val="2"/>
            <charset val="238"/>
          </rPr>
          <t>Petr Čala:</t>
        </r>
        <r>
          <rPr>
            <sz val="9"/>
            <color indexed="81"/>
            <rFont val="Tahoma"/>
            <family val="2"/>
            <charset val="238"/>
          </rPr>
          <t xml:space="preserve">
An ratio between the reward (in log) and the median monthly expenditure in the given country per year (in log)</t>
        </r>
      </text>
    </comment>
    <comment ref="BH1" authorId="0" shapeId="0" xr:uid="{BBD836D9-FDEB-4958-899C-0B2FF1D01EAF}">
      <text>
        <r>
          <rPr>
            <b/>
            <sz val="9"/>
            <color indexed="81"/>
            <rFont val="Tahoma"/>
            <family val="2"/>
            <charset val="238"/>
          </rPr>
          <t>Petr Čala:</t>
        </r>
        <r>
          <rPr>
            <sz val="9"/>
            <color indexed="81"/>
            <rFont val="Tahoma"/>
            <family val="2"/>
            <charset val="238"/>
          </rPr>
          <t xml:space="preserve">
1 if everyone in the reward group got paid (or recieved hypothetical pay or no pay); mainly to observe for lottery reward implementation</t>
        </r>
      </text>
    </comment>
    <comment ref="BI1" authorId="0" shapeId="0" xr:uid="{17BB186A-9067-4456-9CC1-C81EE843176F}">
      <text>
        <r>
          <rPr>
            <b/>
            <sz val="9"/>
            <color indexed="81"/>
            <rFont val="Tahoma"/>
            <family val="2"/>
            <charset val="238"/>
          </rPr>
          <t>Petr Čala:</t>
        </r>
        <r>
          <rPr>
            <sz val="9"/>
            <color indexed="81"/>
            <rFont val="Tahoma"/>
            <family val="2"/>
            <charset val="238"/>
          </rPr>
          <t xml:space="preserve">
The reward is recieved by the subjects
</t>
        </r>
      </text>
    </comment>
    <comment ref="BJ1" authorId="0" shapeId="0" xr:uid="{FB8D6267-5830-47D5-B1EA-0B58504FC4AF}">
      <text>
        <r>
          <rPr>
            <b/>
            <sz val="9"/>
            <color indexed="81"/>
            <rFont val="Tahoma"/>
            <family val="2"/>
            <charset val="238"/>
          </rPr>
          <t>Petr Čala:</t>
        </r>
        <r>
          <rPr>
            <sz val="9"/>
            <color indexed="81"/>
            <rFont val="Tahoma"/>
            <family val="2"/>
            <charset val="238"/>
          </rPr>
          <t xml:space="preserve">
The reward is given to a different person than the subject
</t>
        </r>
      </text>
    </comment>
    <comment ref="BK1" authorId="0" shapeId="0" xr:uid="{DC38406A-9EAF-493F-B15C-C79E792727FA}">
      <text>
        <r>
          <rPr>
            <b/>
            <sz val="9"/>
            <color indexed="81"/>
            <rFont val="Tahoma"/>
            <family val="2"/>
            <charset val="238"/>
          </rPr>
          <t>Petr Čala:</t>
        </r>
        <r>
          <rPr>
            <sz val="9"/>
            <color indexed="81"/>
            <rFont val="Tahoma"/>
            <family val="2"/>
            <charset val="238"/>
          </rPr>
          <t xml:space="preserve">
Performance measurement is quantitative
</t>
        </r>
      </text>
    </comment>
    <comment ref="BL1" authorId="0" shapeId="0" xr:uid="{5D77F1E0-C1C4-46A9-8F1B-9FBDF1EACBFE}">
      <text>
        <r>
          <rPr>
            <b/>
            <sz val="9"/>
            <color indexed="81"/>
            <rFont val="Tahoma"/>
            <family val="2"/>
            <charset val="238"/>
          </rPr>
          <t>Petr Čala:</t>
        </r>
        <r>
          <rPr>
            <sz val="9"/>
            <color indexed="81"/>
            <rFont val="Tahoma"/>
            <family val="2"/>
            <charset val="238"/>
          </rPr>
          <t xml:space="preserve">
Performance measurement is qualitative
</t>
        </r>
      </text>
    </comment>
    <comment ref="BM1" authorId="0" shapeId="0" xr:uid="{2165A16A-C3AD-4D7B-900B-816B38521A7A}">
      <text>
        <r>
          <rPr>
            <b/>
            <sz val="9"/>
            <color indexed="81"/>
            <rFont val="Tahoma"/>
            <family val="2"/>
            <charset val="238"/>
          </rPr>
          <t>Petr Čala:</t>
        </r>
        <r>
          <rPr>
            <sz val="9"/>
            <color indexed="81"/>
            <rFont val="Tahoma"/>
            <family val="2"/>
            <charset val="238"/>
          </rPr>
          <t xml:space="preserve">
The task involves cognitive work
</t>
        </r>
      </text>
    </comment>
    <comment ref="BN1" authorId="0" shapeId="0" xr:uid="{EA74BFBD-E80D-4F20-82C1-C1232A81787A}">
      <text>
        <r>
          <rPr>
            <b/>
            <sz val="9"/>
            <color indexed="81"/>
            <rFont val="Tahoma"/>
            <family val="2"/>
            <charset val="238"/>
          </rPr>
          <t>Petr Čala:</t>
        </r>
        <r>
          <rPr>
            <sz val="9"/>
            <color indexed="81"/>
            <rFont val="Tahoma"/>
            <family val="2"/>
            <charset val="238"/>
          </rPr>
          <t xml:space="preserve">
The task involves manual work
</t>
        </r>
      </text>
    </comment>
    <comment ref="BO1" authorId="0" shapeId="0" xr:uid="{050594DC-FA1D-4256-964C-8229C1AA91F9}">
      <text>
        <r>
          <rPr>
            <b/>
            <sz val="9"/>
            <color indexed="81"/>
            <rFont val="Tahoma"/>
            <family val="2"/>
            <charset val="238"/>
          </rPr>
          <t>Petr Čala:</t>
        </r>
        <r>
          <rPr>
            <sz val="9"/>
            <color indexed="81"/>
            <rFont val="Tahoma"/>
            <family val="2"/>
            <charset val="238"/>
          </rPr>
          <t xml:space="preserve">
The task is appealing
</t>
        </r>
      </text>
    </comment>
    <comment ref="BP1" authorId="0" shapeId="0" xr:uid="{DF809AE6-0E17-4090-AD6B-AF40882D9D55}">
      <text>
        <r>
          <rPr>
            <b/>
            <sz val="9"/>
            <color indexed="81"/>
            <rFont val="Tahoma"/>
            <family val="2"/>
            <charset val="238"/>
          </rPr>
          <t>Petr Čala:</t>
        </r>
        <r>
          <rPr>
            <sz val="9"/>
            <color indexed="81"/>
            <rFont val="Tahoma"/>
            <family val="2"/>
            <charset val="238"/>
          </rPr>
          <t xml:space="preserve">
The task is non-appealing
</t>
        </r>
      </text>
    </comment>
    <comment ref="BQ1" authorId="0" shapeId="0" xr:uid="{B1E5122B-851B-423E-92B1-E21136F111AF}">
      <text>
        <r>
          <rPr>
            <b/>
            <sz val="9"/>
            <color indexed="81"/>
            <rFont val="Tahoma"/>
            <family val="2"/>
            <charset val="238"/>
          </rPr>
          <t>Petr Čala:</t>
        </r>
        <r>
          <rPr>
            <sz val="9"/>
            <color indexed="81"/>
            <rFont val="Tahoma"/>
            <family val="2"/>
            <charset val="238"/>
          </rPr>
          <t xml:space="preserve">
Altruism is the motivation
</t>
        </r>
      </text>
    </comment>
    <comment ref="BR1" authorId="0" shapeId="0" xr:uid="{74910F85-2913-481A-B4B5-A931D86715C1}">
      <text>
        <r>
          <rPr>
            <b/>
            <sz val="9"/>
            <color indexed="81"/>
            <rFont val="Tahoma"/>
            <family val="2"/>
            <charset val="238"/>
          </rPr>
          <t>Petr Čala:</t>
        </r>
        <r>
          <rPr>
            <sz val="9"/>
            <color indexed="81"/>
            <rFont val="Tahoma"/>
            <family val="2"/>
            <charset val="238"/>
          </rPr>
          <t xml:space="preserve">
Trust is the motivation
</t>
        </r>
      </text>
    </comment>
    <comment ref="BS1" authorId="0" shapeId="0" xr:uid="{BDAAB378-23FF-47AB-BA0B-B133D21D695D}">
      <text>
        <r>
          <rPr>
            <b/>
            <sz val="9"/>
            <color indexed="81"/>
            <rFont val="Tahoma"/>
            <family val="2"/>
            <charset val="238"/>
          </rPr>
          <t>Petr Čala:</t>
        </r>
        <r>
          <rPr>
            <sz val="9"/>
            <color indexed="81"/>
            <rFont val="Tahoma"/>
            <family val="2"/>
            <charset val="238"/>
          </rPr>
          <t xml:space="preserve">
Reciprocity is the motivation
</t>
        </r>
      </text>
    </comment>
    <comment ref="BT1" authorId="0" shapeId="0" xr:uid="{D41C5F51-5396-46EB-AC93-201A3AE01982}">
      <text>
        <r>
          <rPr>
            <b/>
            <sz val="9"/>
            <color indexed="81"/>
            <rFont val="Tahoma"/>
            <family val="2"/>
            <charset val="238"/>
          </rPr>
          <t>Petr Čala:</t>
        </r>
        <r>
          <rPr>
            <sz val="9"/>
            <color indexed="81"/>
            <rFont val="Tahoma"/>
            <family val="2"/>
            <charset val="238"/>
          </rPr>
          <t xml:space="preserve">
Fairness is the motivation
</t>
        </r>
      </text>
    </comment>
    <comment ref="BU1" authorId="0" shapeId="0" xr:uid="{163DB98F-DBE1-46E5-BDB3-94F26DE78DDE}">
      <text>
        <r>
          <rPr>
            <b/>
            <sz val="9"/>
            <color indexed="81"/>
            <rFont val="Tahoma"/>
            <family val="2"/>
            <charset val="238"/>
          </rPr>
          <t>Petr Čala:</t>
        </r>
        <r>
          <rPr>
            <sz val="9"/>
            <color indexed="81"/>
            <rFont val="Tahoma"/>
            <family val="2"/>
            <charset val="238"/>
          </rPr>
          <t xml:space="preserve">
Money is the motivation
</t>
        </r>
      </text>
    </comment>
    <comment ref="BV1" authorId="0" shapeId="0" xr:uid="{3F8BC0E8-60EF-49A5-BE95-E8B761286256}">
      <text>
        <r>
          <rPr>
            <b/>
            <sz val="9"/>
            <color indexed="81"/>
            <rFont val="Tahoma"/>
            <family val="2"/>
            <charset val="238"/>
          </rPr>
          <t>Petr Čala:</t>
        </r>
        <r>
          <rPr>
            <sz val="9"/>
            <color indexed="81"/>
            <rFont val="Tahoma"/>
            <family val="2"/>
            <charset val="238"/>
          </rPr>
          <t xml:space="preserve">
=1 if the subjects were students</t>
        </r>
      </text>
    </comment>
    <comment ref="BW1" authorId="0" shapeId="0" xr:uid="{779D7993-B360-466B-8009-09CB609FD064}">
      <text>
        <r>
          <rPr>
            <b/>
            <sz val="9"/>
            <color indexed="81"/>
            <rFont val="Tahoma"/>
            <family val="2"/>
            <charset val="238"/>
          </rPr>
          <t>Petr Čala:</t>
        </r>
        <r>
          <rPr>
            <sz val="9"/>
            <color indexed="81"/>
            <rFont val="Tahoma"/>
            <family val="2"/>
            <charset val="238"/>
          </rPr>
          <t xml:space="preserve">
The subjects were employees
</t>
        </r>
      </text>
    </comment>
    <comment ref="BX1" authorId="0" shapeId="0" xr:uid="{9FECBAED-2589-4B80-970F-E9B1C79EBC9B}">
      <text>
        <r>
          <rPr>
            <b/>
            <sz val="9"/>
            <color indexed="81"/>
            <rFont val="Tahoma"/>
            <family val="2"/>
            <charset val="238"/>
          </rPr>
          <t>Petr Čala:</t>
        </r>
        <r>
          <rPr>
            <sz val="9"/>
            <color indexed="81"/>
            <rFont val="Tahoma"/>
            <family val="2"/>
            <charset val="238"/>
          </rPr>
          <t xml:space="preserve">
The subjects were a mix of university students and employees, or a group of randomly recruited people
</t>
        </r>
      </text>
    </comment>
    <comment ref="BY1" authorId="0" shapeId="0" xr:uid="{7243C5E2-C1BA-4F54-93FF-69E6B50CFB88}">
      <text>
        <r>
          <rPr>
            <b/>
            <sz val="9"/>
            <color indexed="81"/>
            <rFont val="Tahoma"/>
            <family val="2"/>
            <charset val="238"/>
          </rPr>
          <t>Petr Čala:</t>
        </r>
        <r>
          <rPr>
            <sz val="9"/>
            <color indexed="81"/>
            <rFont val="Tahoma"/>
            <family val="2"/>
            <charset val="238"/>
          </rPr>
          <t xml:space="preserve">
A ratio of male to female attendants of the experiment (from 0 to 1)
</t>
        </r>
      </text>
    </comment>
    <comment ref="BZ1" authorId="0" shapeId="0" xr:uid="{5E2C1761-5A18-4562-A951-48D189FDFFE4}">
      <text>
        <r>
          <rPr>
            <b/>
            <sz val="9"/>
            <color indexed="81"/>
            <rFont val="Tahoma"/>
            <family val="2"/>
            <charset val="238"/>
          </rPr>
          <t>Petr Čala:</t>
        </r>
        <r>
          <rPr>
            <sz val="9"/>
            <color indexed="81"/>
            <rFont val="Tahoma"/>
            <family val="2"/>
            <charset val="238"/>
          </rPr>
          <t xml:space="preserve">
A ratio of female to male attendants of the experiment (from 0 to 1)
</t>
        </r>
      </text>
    </comment>
    <comment ref="CA1" authorId="0" shapeId="0" xr:uid="{814CB4A5-3EB8-434E-B00F-679607D688C1}">
      <text>
        <r>
          <rPr>
            <b/>
            <sz val="9"/>
            <color indexed="81"/>
            <rFont val="Tahoma"/>
            <family val="2"/>
            <charset val="238"/>
          </rPr>
          <t>Petr Čala</t>
        </r>
        <r>
          <rPr>
            <sz val="9"/>
            <color indexed="81"/>
            <rFont val="Tahoma"/>
            <family val="2"/>
            <charset val="238"/>
          </rPr>
          <t xml:space="preserve">
Logarithm of the mid age of the group attending the experiment</t>
        </r>
      </text>
    </comment>
    <comment ref="CB1" authorId="0" shapeId="0" xr:uid="{B5E7B8D9-80C5-4D73-98FB-2519852A0C2C}">
      <text>
        <r>
          <rPr>
            <b/>
            <sz val="9"/>
            <color indexed="81"/>
            <rFont val="Tahoma"/>
            <family val="2"/>
            <charset val="238"/>
          </rPr>
          <t>Petr Čala:</t>
        </r>
        <r>
          <rPr>
            <sz val="9"/>
            <color indexed="81"/>
            <rFont val="Tahoma"/>
            <family val="2"/>
            <charset val="238"/>
          </rPr>
          <t xml:space="preserve">
Location of the study (developed, developing world)
</t>
        </r>
      </text>
    </comment>
    <comment ref="CC1" authorId="0" shapeId="0" xr:uid="{1FB30462-22BC-4F80-9DD8-73CB8BD8EC8A}">
      <text>
        <r>
          <rPr>
            <b/>
            <sz val="9"/>
            <color indexed="81"/>
            <rFont val="Tahoma"/>
            <family val="2"/>
            <charset val="238"/>
          </rPr>
          <t>Petr Čala:</t>
        </r>
        <r>
          <rPr>
            <sz val="9"/>
            <color indexed="81"/>
            <rFont val="Tahoma"/>
            <family val="2"/>
            <charset val="238"/>
          </rPr>
          <t xml:space="preserve">
The location is a developed world (=1), as opposed to a developing one (=0)
</t>
        </r>
      </text>
    </comment>
    <comment ref="CD1" authorId="0" shapeId="0" xr:uid="{7B5E6854-6EB9-4A45-A52F-FF1BAC77B379}">
      <text>
        <r>
          <rPr>
            <b/>
            <sz val="9"/>
            <color indexed="81"/>
            <rFont val="Tahoma"/>
            <family val="2"/>
            <charset val="238"/>
          </rPr>
          <t>Petr Čala:</t>
        </r>
        <r>
          <rPr>
            <sz val="9"/>
            <color indexed="81"/>
            <rFont val="Tahoma"/>
            <family val="2"/>
            <charset val="238"/>
          </rPr>
          <t xml:space="preserve">
The method used for the estimation</t>
        </r>
      </text>
    </comment>
    <comment ref="CE1" authorId="0" shapeId="0" xr:uid="{3CCC970E-4F09-412B-99C8-0B846305DEFA}">
      <text>
        <r>
          <rPr>
            <b/>
            <sz val="9"/>
            <color indexed="81"/>
            <rFont val="Tahoma"/>
            <family val="2"/>
            <charset val="238"/>
          </rPr>
          <t>Petr Čala:</t>
        </r>
        <r>
          <rPr>
            <sz val="9"/>
            <color indexed="81"/>
            <rFont val="Tahoma"/>
            <family val="2"/>
            <charset val="238"/>
          </rPr>
          <t xml:space="preserve">
The type of the task the subjects were faced with</t>
        </r>
      </text>
    </comment>
    <comment ref="CF1" authorId="0" shapeId="0" xr:uid="{8C9D5037-EF4C-4E68-AC24-9F65D7D1AC6C}">
      <text>
        <r>
          <rPr>
            <b/>
            <sz val="9"/>
            <color indexed="81"/>
            <rFont val="Tahoma"/>
            <family val="2"/>
            <charset val="238"/>
          </rPr>
          <t>Petr Čala:</t>
        </r>
        <r>
          <rPr>
            <sz val="9"/>
            <color indexed="81"/>
            <rFont val="Tahoma"/>
            <family val="2"/>
            <charset val="238"/>
          </rPr>
          <t xml:space="preserve">
The method used for collecting the data</t>
        </r>
      </text>
    </comment>
    <comment ref="CG1" authorId="0" shapeId="0" xr:uid="{C1E55E5E-041D-48F9-A567-CD5143B37D00}">
      <text>
        <r>
          <rPr>
            <b/>
            <sz val="9"/>
            <color indexed="81"/>
            <rFont val="Tahoma"/>
            <family val="2"/>
            <charset val="238"/>
          </rPr>
          <t>Petr Čala:</t>
        </r>
        <r>
          <rPr>
            <sz val="9"/>
            <color indexed="81"/>
            <rFont val="Tahoma"/>
            <family val="2"/>
            <charset val="238"/>
          </rPr>
          <t xml:space="preserve">
Notes on heterogeneity in the studies</t>
        </r>
      </text>
    </comment>
    <comment ref="CH1" authorId="0" shapeId="0" xr:uid="{A702BB3E-9364-44A5-B104-96C334A8F293}">
      <text>
        <r>
          <rPr>
            <b/>
            <sz val="9"/>
            <color indexed="81"/>
            <rFont val="Tahoma"/>
            <family val="2"/>
            <charset val="238"/>
          </rPr>
          <t>Petr Čala:</t>
        </r>
        <r>
          <rPr>
            <sz val="9"/>
            <color indexed="81"/>
            <rFont val="Tahoma"/>
            <family val="2"/>
            <charset val="238"/>
          </rPr>
          <t xml:space="preserve">
What is the hypothesis the study seeks out to test</t>
        </r>
      </text>
    </comment>
    <comment ref="CI1" authorId="0" shapeId="0" xr:uid="{A3086492-B686-4528-984F-0BD9223C69F0}">
      <text>
        <r>
          <rPr>
            <b/>
            <sz val="9"/>
            <color indexed="81"/>
            <rFont val="Tahoma"/>
            <family val="2"/>
            <charset val="238"/>
          </rPr>
          <t>Petr Čala:</t>
        </r>
        <r>
          <rPr>
            <sz val="9"/>
            <color indexed="81"/>
            <rFont val="Tahoma"/>
            <family val="2"/>
            <charset val="238"/>
          </rPr>
          <t xml:space="preserve">
Additional notes on the data, study, etc.</t>
        </r>
      </text>
    </comment>
    <comment ref="BE2" authorId="0" shapeId="0" xr:uid="{2C92F46A-314E-48F4-A000-39E65496A3BA}">
      <text>
        <r>
          <rPr>
            <b/>
            <sz val="9"/>
            <color indexed="81"/>
            <rFont val="Tahoma"/>
            <family val="2"/>
            <charset val="238"/>
          </rPr>
          <t>Petr Čala:</t>
        </r>
        <r>
          <rPr>
            <sz val="9"/>
            <color indexed="81"/>
            <rFont val="Tahoma"/>
            <family val="2"/>
            <charset val="238"/>
          </rPr>
          <t xml:space="preserve">
25$ and 75$ respectively for the treatment groups</t>
        </r>
      </text>
    </comment>
    <comment ref="BE5" authorId="0" shapeId="0" xr:uid="{49236C5F-B4A5-440F-8D4F-2CDE33657A8E}">
      <text>
        <r>
          <rPr>
            <b/>
            <sz val="9"/>
            <color indexed="81"/>
            <rFont val="Tahoma"/>
            <family val="2"/>
            <charset val="238"/>
          </rPr>
          <t>Petr Čala:</t>
        </r>
        <r>
          <rPr>
            <sz val="9"/>
            <color indexed="81"/>
            <rFont val="Tahoma"/>
            <family val="2"/>
            <charset val="238"/>
          </rPr>
          <t xml:space="preserve">
$175 for the treatment group</t>
        </r>
      </text>
    </comment>
    <comment ref="BE8" authorId="0" shapeId="0" xr:uid="{9892F465-C301-4FCA-9585-141A397DF7D4}">
      <text>
        <r>
          <rPr>
            <b/>
            <sz val="9"/>
            <color indexed="81"/>
            <rFont val="Tahoma"/>
            <family val="2"/>
            <charset val="238"/>
          </rPr>
          <t>Petr Čala:</t>
        </r>
        <r>
          <rPr>
            <sz val="9"/>
            <color indexed="81"/>
            <rFont val="Tahoma"/>
            <family val="2"/>
            <charset val="238"/>
          </rPr>
          <t xml:space="preserve">
1 cent for each of the 200 first pairs, 0,5 for the next 200, 0,25 for the next 200, … , and 0,01 for each pair above 1200</t>
        </r>
      </text>
    </comment>
    <comment ref="BE12" authorId="0" shapeId="0" xr:uid="{BFADA2D0-8662-4562-9AC5-A1D1407F9509}">
      <text>
        <r>
          <rPr>
            <b/>
            <sz val="9"/>
            <color indexed="81"/>
            <rFont val="Tahoma"/>
            <family val="2"/>
            <charset val="238"/>
          </rPr>
          <t>Petr Čala:</t>
        </r>
        <r>
          <rPr>
            <sz val="9"/>
            <color indexed="81"/>
            <rFont val="Tahoma"/>
            <family val="2"/>
            <charset val="238"/>
          </rPr>
          <t xml:space="preserve">
$1 per mile biked</t>
        </r>
      </text>
    </comment>
    <comment ref="BE14" authorId="0" shapeId="0" xr:uid="{E8B23902-C566-4E0F-8616-419BE42EF71E}">
      <text>
        <r>
          <rPr>
            <b/>
            <sz val="9"/>
            <color indexed="81"/>
            <rFont val="Tahoma"/>
            <family val="2"/>
            <charset val="238"/>
          </rPr>
          <t>Petr Čala:</t>
        </r>
        <r>
          <rPr>
            <sz val="9"/>
            <color indexed="81"/>
            <rFont val="Tahoma"/>
            <family val="2"/>
            <charset val="238"/>
          </rPr>
          <t xml:space="preserve">
$20 per unit produced (on average) ($11 an hour at the time of installation - the hourly wage rate)</t>
        </r>
      </text>
    </comment>
    <comment ref="BE27" authorId="0" shapeId="0" xr:uid="{1C347EE9-B9A3-4279-8E7E-06127FF38238}">
      <text>
        <r>
          <rPr>
            <b/>
            <sz val="9"/>
            <color indexed="81"/>
            <rFont val="Tahoma"/>
            <family val="2"/>
            <charset val="238"/>
          </rPr>
          <t>Petr Čala:</t>
        </r>
        <r>
          <rPr>
            <sz val="9"/>
            <color indexed="81"/>
            <rFont val="Tahoma"/>
            <family val="2"/>
            <charset val="238"/>
          </rPr>
          <t xml:space="preserve">
NIS10000 ($2400) for a senior student passing all milestones</t>
        </r>
      </text>
    </comment>
    <comment ref="BE123" authorId="0" shapeId="0" xr:uid="{FC3AE15E-72EB-4B6C-BBC3-28A8D8E9F8A7}">
      <text>
        <r>
          <rPr>
            <b/>
            <sz val="9"/>
            <color indexed="81"/>
            <rFont val="Tahoma"/>
            <family val="2"/>
            <charset val="238"/>
          </rPr>
          <t>Petr Čala:</t>
        </r>
        <r>
          <rPr>
            <sz val="9"/>
            <color indexed="81"/>
            <rFont val="Tahoma"/>
            <family val="2"/>
            <charset val="238"/>
          </rPr>
          <t xml:space="preserve">
$33,5CHF (per one session for the subject) (roughly $35)</t>
        </r>
      </text>
    </comment>
    <comment ref="BE135" authorId="0" shapeId="0" xr:uid="{2C4BEA3D-7EE3-4AA0-93B8-DFA0B84B37B2}">
      <text>
        <r>
          <rPr>
            <b/>
            <sz val="9"/>
            <color indexed="81"/>
            <rFont val="Tahoma"/>
            <family val="2"/>
            <charset val="238"/>
          </rPr>
          <t>Petr Čala:</t>
        </r>
        <r>
          <rPr>
            <sz val="9"/>
            <color indexed="81"/>
            <rFont val="Tahoma"/>
            <family val="2"/>
            <charset val="238"/>
          </rPr>
          <t xml:space="preserve">
10 points in the experiment =&gt; 0,17€ (average 21,2€)</t>
        </r>
      </text>
    </comment>
    <comment ref="BE201" authorId="0" shapeId="0" xr:uid="{45067D25-39C5-4B90-9E5D-674E959B7314}">
      <text>
        <r>
          <rPr>
            <b/>
            <sz val="9"/>
            <color indexed="81"/>
            <rFont val="Tahoma"/>
            <family val="2"/>
            <charset val="238"/>
          </rPr>
          <t>Petr Čala:</t>
        </r>
        <r>
          <rPr>
            <sz val="9"/>
            <color indexed="81"/>
            <rFont val="Tahoma"/>
            <family val="2"/>
            <charset val="238"/>
          </rPr>
          <t xml:space="preserve">
25% increase in wage for the treatment group; mean revenue per shift for a group was calculated to be $11,37</t>
        </r>
      </text>
    </comment>
    <comment ref="BE210" authorId="0" shapeId="0" xr:uid="{82EDBACD-BA57-4353-BA8B-FA924EE0F12F}">
      <text>
        <r>
          <rPr>
            <b/>
            <sz val="9"/>
            <color indexed="81"/>
            <rFont val="Tahoma"/>
            <family val="2"/>
            <charset val="238"/>
          </rPr>
          <t>Petr Čala:</t>
        </r>
        <r>
          <rPr>
            <sz val="9"/>
            <color indexed="81"/>
            <rFont val="Tahoma"/>
            <family val="2"/>
            <charset val="238"/>
          </rPr>
          <t xml:space="preserve">
The average payoff for both the principal and the agent is only denoted in the amount of tokens these two recieve under both of the contracts; the average of these numbers is calculated to be 20 tokens (rounded to decimal places)</t>
        </r>
      </text>
    </comment>
    <comment ref="BE214" authorId="0" shapeId="0" xr:uid="{1D4F11A5-6D5A-4AA1-9C45-87DDE088921F}">
      <text>
        <r>
          <rPr>
            <b/>
            <sz val="9"/>
            <color indexed="81"/>
            <rFont val="Tahoma"/>
            <family val="2"/>
            <charset val="238"/>
          </rPr>
          <t>Petr Čala:</t>
        </r>
        <r>
          <rPr>
            <sz val="9"/>
            <color indexed="81"/>
            <rFont val="Tahoma"/>
            <family val="2"/>
            <charset val="238"/>
          </rPr>
          <t xml:space="preserve">
The reward was recieved by the teacher, the reflected behavior is students'</t>
        </r>
      </text>
    </comment>
    <comment ref="BE266" authorId="0" shapeId="0" xr:uid="{4765718D-E490-4D9C-8579-BC2A41A21AE7}">
      <text>
        <r>
          <rPr>
            <b/>
            <sz val="9"/>
            <color indexed="81"/>
            <rFont val="Tahoma"/>
            <family val="2"/>
            <charset val="238"/>
          </rPr>
          <t>Petr Čala:</t>
        </r>
        <r>
          <rPr>
            <sz val="9"/>
            <color indexed="81"/>
            <rFont val="Tahoma"/>
            <family val="2"/>
            <charset val="238"/>
          </rPr>
          <t xml:space="preserve">
1000 Rs fixed rate, -50 Rs if they skipped a day in a given month, +50 Rs for any additional day over 20 attended days in a give month; a calculated average of $20,5 recieved by a teacher from the programme</t>
        </r>
      </text>
    </comment>
    <comment ref="BE278" authorId="0" shapeId="0" xr:uid="{C49E3F26-62BF-4615-9056-7552A89BE02A}">
      <text>
        <r>
          <rPr>
            <b/>
            <sz val="9"/>
            <color indexed="81"/>
            <rFont val="Tahoma"/>
            <family val="2"/>
            <charset val="238"/>
          </rPr>
          <t>Petr Čala:</t>
        </r>
        <r>
          <rPr>
            <sz val="9"/>
            <color indexed="81"/>
            <rFont val="Tahoma"/>
            <family val="2"/>
            <charset val="238"/>
          </rPr>
          <t xml:space="preserve">
An increase of $41 for the SBC employees is reported in comparison to the employee group at the median</t>
        </r>
      </text>
    </comment>
    <comment ref="BE298" authorId="0" shapeId="0" xr:uid="{BD45E7D0-6BDD-4B04-903C-B46DF92212B6}">
      <text>
        <r>
          <rPr>
            <b/>
            <sz val="9"/>
            <color indexed="81"/>
            <rFont val="Tahoma"/>
            <family val="2"/>
            <charset val="238"/>
          </rPr>
          <t>Petr Čala:</t>
        </r>
        <r>
          <rPr>
            <sz val="9"/>
            <color indexed="81"/>
            <rFont val="Tahoma"/>
            <family val="2"/>
            <charset val="238"/>
          </rPr>
          <t xml:space="preserve">
Depending on the matching ratio, the more the subject gives, the higher the matching by the experimentor will be; an average donation conditional on giving is calculated to be around $44</t>
        </r>
      </text>
    </comment>
    <comment ref="BE460" authorId="0" shapeId="0" xr:uid="{1E432281-65CF-4CB2-8B1D-07FFB1582700}">
      <text>
        <r>
          <rPr>
            <b/>
            <sz val="9"/>
            <color indexed="81"/>
            <rFont val="Tahoma"/>
            <family val="2"/>
            <charset val="238"/>
          </rPr>
          <t>Petr Čala:</t>
        </r>
        <r>
          <rPr>
            <sz val="9"/>
            <color indexed="81"/>
            <rFont val="Tahoma"/>
            <family val="2"/>
            <charset val="238"/>
          </rPr>
          <t xml:space="preserve">
Dallas - students were paid $2 to read a short book; average earnings of $18,31</t>
        </r>
      </text>
    </comment>
    <comment ref="BE462" authorId="0" shapeId="0" xr:uid="{EBF97B11-19C3-40B6-A1B4-848BED520DE3}">
      <text>
        <r>
          <rPr>
            <b/>
            <sz val="9"/>
            <color indexed="81"/>
            <rFont val="Tahoma"/>
            <family val="2"/>
            <charset val="238"/>
          </rPr>
          <t>Petr Čala:</t>
        </r>
        <r>
          <rPr>
            <sz val="9"/>
            <color indexed="81"/>
            <rFont val="Tahoma"/>
            <family val="2"/>
            <charset val="238"/>
          </rPr>
          <t xml:space="preserve">
4th graders paid $5 for completing the exam, $25 for a perfect score, up to $250 (avg $139,43, highest $244), doubled for 7th graders (avg $231,55, highest $495)</t>
        </r>
      </text>
    </comment>
    <comment ref="BE466" authorId="0" shapeId="0" xr:uid="{F35150C9-CA95-4CA1-918E-EA581AEA9AE7}">
      <text>
        <r>
          <rPr>
            <b/>
            <sz val="9"/>
            <color indexed="81"/>
            <rFont val="Tahoma"/>
            <family val="2"/>
            <charset val="238"/>
          </rPr>
          <t>Petr Čala:</t>
        </r>
        <r>
          <rPr>
            <sz val="9"/>
            <color indexed="81"/>
            <rFont val="Tahoma"/>
            <family val="2"/>
            <charset val="238"/>
          </rPr>
          <t xml:space="preserve">
Paid every five weeks for grades in 5 core courses, up to $2000 per year, avg $695,61, highest achiever $1881</t>
        </r>
      </text>
    </comment>
    <comment ref="BE468" authorId="0" shapeId="0" xr:uid="{4985E674-D4DD-49F6-B0A1-8CD451649968}">
      <text>
        <r>
          <rPr>
            <b/>
            <sz val="9"/>
            <color indexed="81"/>
            <rFont val="Tahoma"/>
            <family val="2"/>
            <charset val="238"/>
          </rPr>
          <t>Petr Čala:</t>
        </r>
        <r>
          <rPr>
            <sz val="9"/>
            <color indexed="81"/>
            <rFont val="Tahoma"/>
            <family val="2"/>
            <charset val="238"/>
          </rPr>
          <t xml:space="preserve">
Pooled estimate of the three schools; calculated average</t>
        </r>
      </text>
    </comment>
    <comment ref="BE567" authorId="0" shapeId="0" xr:uid="{4A0BF6B0-98A1-4126-97D9-BA34152D9E62}">
      <text>
        <r>
          <rPr>
            <b/>
            <sz val="9"/>
            <color indexed="81"/>
            <rFont val="Tahoma"/>
            <family val="2"/>
            <charset val="238"/>
          </rPr>
          <t>Petr Čala:</t>
        </r>
        <r>
          <rPr>
            <sz val="9"/>
            <color indexed="81"/>
            <rFont val="Tahoma"/>
            <family val="2"/>
            <charset val="238"/>
          </rPr>
          <t xml:space="preserve">
$6,40 to cover school fees + $12,8 for school supplies + public regognition (to the winner of the grant)</t>
        </r>
      </text>
    </comment>
    <comment ref="BE613" authorId="0" shapeId="0" xr:uid="{E696C608-669D-49B6-8629-CB60042498E7}">
      <text>
        <r>
          <rPr>
            <b/>
            <sz val="9"/>
            <color indexed="81"/>
            <rFont val="Tahoma"/>
            <family val="2"/>
            <charset val="238"/>
          </rPr>
          <t>Petr Čala:</t>
        </r>
        <r>
          <rPr>
            <sz val="9"/>
            <color indexed="81"/>
            <rFont val="Tahoma"/>
            <family val="2"/>
            <charset val="238"/>
          </rPr>
          <t xml:space="preserve">
€15 on average, the subject recieved experimental currency "Taler" throughough the experiment and later were able to exchange this currency =&gt; 100 Taler = €1</t>
        </r>
      </text>
    </comment>
    <comment ref="BE683" authorId="0" shapeId="0" xr:uid="{3C8F8E91-2BA7-4029-BAAD-BC28F3E87D30}">
      <text>
        <r>
          <rPr>
            <b/>
            <sz val="9"/>
            <color indexed="81"/>
            <rFont val="Tahoma"/>
            <family val="2"/>
            <charset val="238"/>
          </rPr>
          <t>Petr Čala:</t>
        </r>
        <r>
          <rPr>
            <sz val="9"/>
            <color indexed="81"/>
            <rFont val="Tahoma"/>
            <family val="2"/>
            <charset val="238"/>
          </rPr>
          <t xml:space="preserve">
20 ECU (experimental currency unit) to the principal for each block correctly counted by the agent - total sum of each of the 4 profiles, which distributed money to the worker, was 1000 ECU (100 ECU = €1), average earnings were €12,71</t>
        </r>
      </text>
    </comment>
    <comment ref="BE731" authorId="0" shapeId="0" xr:uid="{8D094DF9-647C-479B-9483-48545E3B0E72}">
      <text>
        <r>
          <rPr>
            <b/>
            <sz val="9"/>
            <color indexed="81"/>
            <rFont val="Tahoma"/>
            <family val="2"/>
            <charset val="238"/>
          </rPr>
          <t>Petr Čala:</t>
        </r>
        <r>
          <rPr>
            <sz val="9"/>
            <color indexed="81"/>
            <rFont val="Tahoma"/>
            <family val="2"/>
            <charset val="238"/>
          </rPr>
          <t xml:space="preserve">
100 NOK (approx. $17,5) base reward for completing the task, 200 NOK then given to the dictator to distribute; calculated average earnings of 200 NOK ($35)</t>
        </r>
      </text>
    </comment>
    <comment ref="BE756" authorId="0" shapeId="0" xr:uid="{8E6B7318-0BA8-4F84-ACB4-52C525F55615}">
      <text>
        <r>
          <rPr>
            <b/>
            <sz val="9"/>
            <color indexed="81"/>
            <rFont val="Tahoma"/>
            <family val="2"/>
            <charset val="238"/>
          </rPr>
          <t>Petr Čala:</t>
        </r>
        <r>
          <rPr>
            <sz val="9"/>
            <color indexed="81"/>
            <rFont val="Tahoma"/>
            <family val="2"/>
            <charset val="238"/>
          </rPr>
          <t xml:space="preserve">
50 SEK (about $7) for the two treatment groups which were to recieve monetary payoffs, one of which could give this amount to charity</t>
        </r>
      </text>
    </comment>
    <comment ref="BE769" authorId="0" shapeId="0" xr:uid="{50DA60CF-5A26-48AA-8201-7506BA72F80D}">
      <text>
        <r>
          <rPr>
            <b/>
            <sz val="9"/>
            <color indexed="81"/>
            <rFont val="Tahoma"/>
            <family val="2"/>
            <charset val="238"/>
          </rPr>
          <t>Petr Čala:</t>
        </r>
        <r>
          <rPr>
            <sz val="9"/>
            <color indexed="81"/>
            <rFont val="Tahoma"/>
            <family val="2"/>
            <charset val="238"/>
          </rPr>
          <t xml:space="preserve">
Small prize - announcement of the winner plus 3 colored pens worth NIS 10 (about $2); Large price - NIS 50 (about $10); calculated average earnings about NIS 30 ($6)</t>
        </r>
      </text>
    </comment>
    <comment ref="BE797" authorId="0" shapeId="0" xr:uid="{BA360FE7-EFDC-4F94-B8A7-8A2D72ED7B98}">
      <text>
        <r>
          <rPr>
            <b/>
            <sz val="9"/>
            <color indexed="81"/>
            <rFont val="Tahoma"/>
            <family val="2"/>
            <charset val="238"/>
          </rPr>
          <t>Petr Čala:</t>
        </r>
        <r>
          <rPr>
            <sz val="9"/>
            <color indexed="81"/>
            <rFont val="Tahoma"/>
            <family val="2"/>
            <charset val="238"/>
          </rPr>
          <t xml:space="preserve">
First fund CHF 7, second fund CHF 5 - the treatment for matching is 25% and 50% respectively and is to be split among both of the funds equally; average treatment CHF 6 (about $6,7)</t>
        </r>
      </text>
    </comment>
    <comment ref="BE826" authorId="0" shapeId="0" xr:uid="{F17C4DF0-D247-46A9-A5ED-39DBBE1EE2C6}">
      <text>
        <r>
          <rPr>
            <b/>
            <sz val="9"/>
            <color indexed="81"/>
            <rFont val="Tahoma"/>
            <family val="2"/>
            <charset val="238"/>
          </rPr>
          <t>Petr Čala:</t>
        </r>
        <r>
          <rPr>
            <sz val="9"/>
            <color indexed="81"/>
            <rFont val="Tahoma"/>
            <family val="2"/>
            <charset val="238"/>
          </rPr>
          <t xml:space="preserve">
Base $9 for completing a task plus a $5 show-up fee for no-control ranking; pure ranking treatment were told they are going to be evaluated by did not change the payment; tournament treatment there was a $5 show-up fee too, plus 5 people recieved $15-12-9-6-3 (respectively) based on the evaluation of individuals from another group; average earnings were $15</t>
        </r>
      </text>
    </comment>
    <comment ref="BE848" authorId="0" shapeId="0" xr:uid="{73215F41-88BB-4FCE-B9F6-E1208FDDDADA}">
      <text>
        <r>
          <rPr>
            <b/>
            <sz val="9"/>
            <color indexed="81"/>
            <rFont val="Tahoma"/>
            <family val="2"/>
            <charset val="238"/>
          </rPr>
          <t>Petr Čala:</t>
        </r>
        <r>
          <rPr>
            <sz val="9"/>
            <color indexed="81"/>
            <rFont val="Tahoma"/>
            <family val="2"/>
            <charset val="238"/>
          </rPr>
          <t xml:space="preserve">
1 shank (the experimental currency) worth $0,2 for students, $2 for CEOs; average earnings were $65 for CEOs and $5,65 for students</t>
        </r>
      </text>
    </comment>
    <comment ref="BE866" authorId="0" shapeId="0" xr:uid="{0CC46283-ECC9-4529-8343-CD986B1B3173}">
      <text>
        <r>
          <rPr>
            <b/>
            <sz val="9"/>
            <color indexed="81"/>
            <rFont val="Tahoma"/>
            <family val="2"/>
            <charset val="238"/>
          </rPr>
          <t>Petr Čala:</t>
        </r>
        <r>
          <rPr>
            <sz val="9"/>
            <color indexed="81"/>
            <rFont val="Tahoma"/>
            <family val="2"/>
            <charset val="238"/>
          </rPr>
          <t xml:space="preserve">
Typical mean earnings for a worked of $5,89. For the experiment, the base pay was to be $0,5, increased by $3 if the subject managed to do the task successfully</t>
        </r>
      </text>
    </comment>
    <comment ref="BE902" authorId="0" shapeId="0" xr:uid="{B4695609-81C9-4E6B-9F59-EC8555C782FA}">
      <text>
        <r>
          <rPr>
            <b/>
            <sz val="9"/>
            <color indexed="81"/>
            <rFont val="Tahoma"/>
            <family val="2"/>
            <charset val="238"/>
          </rPr>
          <t>Petr Čala:</t>
        </r>
        <r>
          <rPr>
            <sz val="9"/>
            <color indexed="81"/>
            <rFont val="Tahoma"/>
            <family val="2"/>
            <charset val="238"/>
          </rPr>
          <t xml:space="preserve">
€250 in T9, €1000 in T10, as well as in T11, plus social recognition-type reward in T8+T11; average earning in the lottery $750</t>
        </r>
      </text>
    </comment>
    <comment ref="BE962" authorId="0" shapeId="0" xr:uid="{73A168D4-C515-417A-80B0-3BCF2CC2ACBC}">
      <text>
        <r>
          <rPr>
            <b/>
            <sz val="9"/>
            <color indexed="81"/>
            <rFont val="Tahoma"/>
            <family val="2"/>
            <charset val="238"/>
          </rPr>
          <t>Petr Čala:</t>
        </r>
        <r>
          <rPr>
            <sz val="9"/>
            <color indexed="81"/>
            <rFont val="Tahoma"/>
            <family val="2"/>
            <charset val="238"/>
          </rPr>
          <t xml:space="preserve">
High and low financial incentives ($10 and $20) as well as non-pecuniary rewards (trophy); calculated average earnings of $15</t>
        </r>
      </text>
    </comment>
    <comment ref="BE1030" authorId="0" shapeId="0" xr:uid="{04AEE172-AA11-45BA-966B-3CC0AA054558}">
      <text>
        <r>
          <rPr>
            <b/>
            <sz val="9"/>
            <color indexed="81"/>
            <rFont val="Tahoma"/>
            <family val="2"/>
            <charset val="238"/>
          </rPr>
          <t>Petr Čala:</t>
        </r>
        <r>
          <rPr>
            <sz val="9"/>
            <color indexed="81"/>
            <rFont val="Tahoma"/>
            <family val="2"/>
            <charset val="238"/>
          </rPr>
          <t xml:space="preserve">
$5 and $20 treatment groups, as opposed to the control without monetary incentives; calculated average earnings of $12,5</t>
        </r>
      </text>
    </comment>
    <comment ref="BE1096" authorId="0" shapeId="0" xr:uid="{EC915DBC-6177-4E1C-A42D-B0F41AF4E261}">
      <text>
        <r>
          <rPr>
            <b/>
            <sz val="9"/>
            <color indexed="81"/>
            <rFont val="Tahoma"/>
            <family val="2"/>
            <charset val="238"/>
          </rPr>
          <t>Petr Čala:</t>
        </r>
        <r>
          <rPr>
            <sz val="9"/>
            <color indexed="81"/>
            <rFont val="Tahoma"/>
            <family val="2"/>
            <charset val="238"/>
          </rPr>
          <t xml:space="preserve">
The second treatment was offered $5000 in cash for a grade B or higher (GPA 3.0-4.0) and $1000 for a C+ or B- (GPA 2.3-2.9); a calculated average earning of $3000</t>
        </r>
      </text>
    </comment>
    <comment ref="BE1187" authorId="0" shapeId="0" xr:uid="{6570194E-6FAF-4C8A-B3A2-3E6A72C88A48}">
      <text>
        <r>
          <rPr>
            <b/>
            <sz val="9"/>
            <color indexed="81"/>
            <rFont val="Tahoma"/>
            <family val="2"/>
            <charset val="238"/>
          </rPr>
          <t>Petr Čala:</t>
        </r>
        <r>
          <rPr>
            <sz val="9"/>
            <color indexed="81"/>
            <rFont val="Tahoma"/>
            <family val="2"/>
            <charset val="238"/>
          </rPr>
          <t xml:space="preserve">
Treatment health clinics were paid 200% premium for early initiation - $ARS 40 =&gt; $ARS 120 (only applied for the first visit before the 13th week, the subsequent visits rewarded $ARS 40 as per usual); $ARS 1 = $USD 0,25; calculated average earnings of $80</t>
        </r>
      </text>
    </comment>
    <comment ref="BE1203" authorId="0" shapeId="0" xr:uid="{D78520D5-1B44-4FD7-98AF-0500D34FA23F}">
      <text>
        <r>
          <rPr>
            <b/>
            <sz val="9"/>
            <color indexed="81"/>
            <rFont val="Tahoma"/>
            <family val="2"/>
            <charset val="238"/>
          </rPr>
          <t>Petr Čala:</t>
        </r>
        <r>
          <rPr>
            <sz val="9"/>
            <color indexed="81"/>
            <rFont val="Tahoma"/>
            <family val="2"/>
            <charset val="238"/>
          </rPr>
          <t xml:space="preserve">
$10 show-up fee; the endowment during the intermediation game was $5 and could go up to $10; average earnings were $4,57, plus an average $3,37 for the belief elicitations (a kind of evaluation/guess)</t>
        </r>
      </text>
    </comment>
    <comment ref="BE1246" authorId="0" shapeId="0" xr:uid="{64DED1B7-907E-47B6-A5E7-849500F63940}">
      <text>
        <r>
          <rPr>
            <b/>
            <sz val="9"/>
            <color indexed="81"/>
            <rFont val="Tahoma"/>
            <family val="2"/>
            <charset val="238"/>
          </rPr>
          <t>Petr Čala:</t>
        </r>
        <r>
          <rPr>
            <sz val="9"/>
            <color indexed="81"/>
            <rFont val="Tahoma"/>
            <family val="2"/>
            <charset val="238"/>
          </rPr>
          <t xml:space="preserve">
A $0,05 fee or a $0,05 bonus are the two different approaches this study has taken; avg use of 1500 plastic bags per american; calculated size of the reward/punishment of $750</t>
        </r>
      </text>
    </comment>
    <comment ref="BE1304" authorId="0" shapeId="0" xr:uid="{FE4C2514-B72C-438E-8D96-0B946B117D87}">
      <text>
        <r>
          <rPr>
            <b/>
            <sz val="9"/>
            <color indexed="81"/>
            <rFont val="Tahoma"/>
            <family val="2"/>
            <charset val="238"/>
          </rPr>
          <t>Petr Čala:</t>
        </r>
        <r>
          <rPr>
            <sz val="9"/>
            <color indexed="81"/>
            <rFont val="Tahoma"/>
            <family val="2"/>
            <charset val="238"/>
          </rPr>
          <t xml:space="preserve">
The basic treatment involved a bimonthly payment of $30 for a total yearly value of $150; for the savings treatment, students were paid $20, while the $10 was withheld in a bank account, making the cash amount avilable in the account by the enrollment for the next academic year to be $50; calculated yearly reward of $100</t>
        </r>
      </text>
    </comment>
    <comment ref="BE1362" authorId="0" shapeId="0" xr:uid="{DE52B4A5-8C02-48C0-9A52-22074EC2B96C}">
      <text>
        <r>
          <rPr>
            <b/>
            <sz val="9"/>
            <color indexed="81"/>
            <rFont val="Tahoma"/>
            <family val="2"/>
            <charset val="238"/>
          </rPr>
          <t>Petr Čala:</t>
        </r>
        <r>
          <rPr>
            <sz val="9"/>
            <color indexed="81"/>
            <rFont val="Tahoma"/>
            <family val="2"/>
            <charset val="238"/>
          </rPr>
          <t xml:space="preserve">
Low and high fixed-pay treatments were paid JPY 200 and JPY 800 respectively for the first task, and JPY 300 and JPY 1200 for the second task; low and high incentive payment treatments were rewarded JPY 0,5 and JPY 2 respectively for each point scored at the first task; while being paid JPY 100 and JPY 400 respectively for each correct answer at the kanji puzzle, where the average earnings for these two groups were JPY 523 and JPY 1992 respectively; JPY 100 = $1 roughly</t>
        </r>
      </text>
    </comment>
    <comment ref="BE1370" authorId="0" shapeId="0" xr:uid="{671EC42A-B1ED-4006-9A12-EC6FBF3558C8}">
      <text>
        <r>
          <rPr>
            <b/>
            <sz val="9"/>
            <color indexed="81"/>
            <rFont val="Tahoma"/>
            <family val="2"/>
            <charset val="238"/>
          </rPr>
          <t>Petr Čala:</t>
        </r>
        <r>
          <rPr>
            <sz val="9"/>
            <color indexed="81"/>
            <rFont val="Tahoma"/>
            <family val="2"/>
            <charset val="238"/>
          </rPr>
          <t xml:space="preserve">
A base show-up fee of $5; the piece-rate incentive group was awarded $2 per each point obtained from the judge; the competition group was awarded $4 per point if their score was higher then the competitor's, $2 per point if it was the same and nothing if it was lower - more detailed explanation is given in the notes and on p.4 (272) of the paper; the average earning from the experiment is calculated to be $15</t>
        </r>
      </text>
    </comment>
    <comment ref="BE1391" authorId="0" shapeId="0" xr:uid="{A1BAAE53-618D-4692-968E-2A147C7F879D}">
      <text>
        <r>
          <rPr>
            <b/>
            <sz val="9"/>
            <color indexed="81"/>
            <rFont val="Tahoma"/>
            <family val="2"/>
            <charset val="238"/>
          </rPr>
          <t>Petr Čala:</t>
        </r>
        <r>
          <rPr>
            <sz val="9"/>
            <color indexed="81"/>
            <rFont val="Tahoma"/>
            <family val="2"/>
            <charset val="238"/>
          </rPr>
          <t xml:space="preserve">
For the monetary treatment groups, an hourly wage of €1, €5 and €10 was given out to the respective group (via "On treatments" in notes); calculated average earning of $132,8 per person</t>
        </r>
      </text>
    </comment>
    <comment ref="BE1427" authorId="0" shapeId="0" xr:uid="{CAD1527B-CC2F-4754-81FC-31145336C187}">
      <text>
        <r>
          <rPr>
            <b/>
            <sz val="9"/>
            <color indexed="81"/>
            <rFont val="Tahoma"/>
            <family val="2"/>
            <charset val="238"/>
          </rPr>
          <t>Petr Čala:</t>
        </r>
        <r>
          <rPr>
            <sz val="9"/>
            <color indexed="81"/>
            <rFont val="Tahoma"/>
            <family val="2"/>
            <charset val="238"/>
          </rPr>
          <t xml:space="preserve">
Fixed pay scheme rewarded 125 tokens after 10 minutes, each worth $0,03; performance pay scheme rewarded one of these tokens per each slider adjusted in the other 10 minutes; average earnings of €14</t>
        </r>
      </text>
    </comment>
    <comment ref="BE1453" authorId="0" shapeId="0" xr:uid="{4C22AED3-1C3D-4B2F-973B-24A612A34FEE}">
      <text>
        <r>
          <rPr>
            <b/>
            <sz val="9"/>
            <color indexed="81"/>
            <rFont val="Tahoma"/>
            <family val="2"/>
            <charset val="238"/>
          </rPr>
          <t>Petr Čala:</t>
        </r>
        <r>
          <rPr>
            <sz val="9"/>
            <color indexed="81"/>
            <rFont val="Tahoma"/>
            <family val="2"/>
            <charset val="238"/>
          </rPr>
          <t xml:space="preserve">
A €100 fixed prize lottery was offered to the lottery treament, with a ticket being given out for each €0,5 spent; 25% tax was then imposed on the tax treatment in each round, making for a €2 tax/round; average earnings were €11,96</t>
        </r>
      </text>
    </comment>
    <comment ref="BE1473" authorId="0" shapeId="0" xr:uid="{38D63F02-0911-455C-ABE7-8731759F572E}">
      <text>
        <r>
          <rPr>
            <b/>
            <sz val="9"/>
            <color indexed="81"/>
            <rFont val="Tahoma"/>
            <family val="2"/>
            <charset val="238"/>
          </rPr>
          <t>Petr Čala:</t>
        </r>
        <r>
          <rPr>
            <sz val="9"/>
            <color indexed="81"/>
            <rFont val="Tahoma"/>
            <family val="2"/>
            <charset val="238"/>
          </rPr>
          <t xml:space="preserve">
The tips in the TIP treatment varied between 10% and 14,3% of the original price, with a mean of 13,1%</t>
        </r>
      </text>
    </comment>
    <comment ref="BE1495" authorId="0" shapeId="0" xr:uid="{7C79F26D-61FE-4AD5-83E2-65AE5641D972}">
      <text>
        <r>
          <rPr>
            <b/>
            <sz val="9"/>
            <color indexed="81"/>
            <rFont val="Tahoma"/>
            <family val="2"/>
            <charset val="238"/>
          </rPr>
          <t>Petr Čala:</t>
        </r>
        <r>
          <rPr>
            <sz val="9"/>
            <color indexed="81"/>
            <rFont val="Tahoma"/>
            <family val="2"/>
            <charset val="238"/>
          </rPr>
          <t xml:space="preserve">
A point of reference at €15 (tax size) is mentioned in the treatment letters, which corresponds to the tax most individuals legally owe; an average baseline contribution in 2012 is found to be €3,88</t>
        </r>
      </text>
    </comment>
    <comment ref="BE1523" authorId="0" shapeId="0" xr:uid="{4F799DCD-DE8F-4370-93FC-C297D133E4A7}">
      <text>
        <r>
          <rPr>
            <b/>
            <sz val="9"/>
            <color indexed="81"/>
            <rFont val="Tahoma"/>
            <family val="2"/>
            <charset val="238"/>
          </rPr>
          <t>Petr Čala:</t>
        </r>
        <r>
          <rPr>
            <sz val="9"/>
            <color indexed="81"/>
            <rFont val="Tahoma"/>
            <family val="2"/>
            <charset val="238"/>
          </rPr>
          <t xml:space="preserve">
The financial treatments recieve 10% and 90% margin on each condom sale respectively, where the original revenue is roughly 344 ZMK per pack sold, with a mean of packs sold (restocked) equal to roughly 9; calculated average earnings of 1548 ZMK (about $85)</t>
        </r>
      </text>
    </comment>
    <comment ref="BE1541" authorId="0" shapeId="0" xr:uid="{7CA2D501-4501-4027-B5A4-B8911E6733EC}">
      <text>
        <r>
          <rPr>
            <b/>
            <sz val="9"/>
            <color indexed="81"/>
            <rFont val="Tahoma"/>
            <family val="2"/>
            <charset val="238"/>
          </rPr>
          <t>Petr Čala:</t>
        </r>
        <r>
          <rPr>
            <sz val="9"/>
            <color indexed="81"/>
            <rFont val="Tahoma"/>
            <family val="2"/>
            <charset val="238"/>
          </rPr>
          <t xml:space="preserve">
The average apprentice wage for students is calculated to be around 1100 CHF (roughly 1294 USD)</t>
        </r>
      </text>
    </comment>
    <comment ref="BE1565" authorId="0" shapeId="0" xr:uid="{4D8A7A55-E3F6-4F22-B4D8-A5F6B63B07EB}">
      <text>
        <r>
          <rPr>
            <b/>
            <sz val="9"/>
            <color indexed="81"/>
            <rFont val="Tahoma"/>
            <family val="2"/>
            <charset val="238"/>
          </rPr>
          <t>Petr Čala:</t>
        </r>
        <r>
          <rPr>
            <sz val="9"/>
            <color indexed="81"/>
            <rFont val="Tahoma"/>
            <family val="2"/>
            <charset val="238"/>
          </rPr>
          <t xml:space="preserve">
An average compensation of $10,5 (the session lasted 40 minutes, yielding an hourly compensation of $15/h); show up fee of $5</t>
        </r>
      </text>
    </comment>
    <comment ref="BE1568" authorId="0" shapeId="0" xr:uid="{5EC0CD75-BC7D-4094-AC9A-E8DD13F6AAA4}">
      <text>
        <r>
          <rPr>
            <b/>
            <sz val="9"/>
            <color indexed="81"/>
            <rFont val="Tahoma"/>
            <family val="2"/>
            <charset val="238"/>
          </rPr>
          <t>Petr Čala:</t>
        </r>
        <r>
          <rPr>
            <sz val="9"/>
            <color indexed="81"/>
            <rFont val="Tahoma"/>
            <family val="2"/>
            <charset val="238"/>
          </rPr>
          <t xml:space="preserve">
Individual experiment incentives - 100 RMB to the student with a greatest increase in scores and 50 RMB to the second and third one; total of 200 RMB; 100 RMB = 13 USD; average earnings calculated to be $8,658; for the peer experiment the situation was very similar, only the partners of the low performing top 3 students would be rewarded as well for a total budget of 400 RMB on the experiment; a total of 27000 RMB (4000 USD) was distributed during the experiment; average earnings calculated to be $17,329</t>
        </r>
      </text>
    </comment>
    <comment ref="BE1602" authorId="0" shapeId="0" xr:uid="{2D567D54-4AC1-4593-ABD3-E6AACDF1B7D0}">
      <text>
        <r>
          <rPr>
            <b/>
            <sz val="9"/>
            <color indexed="81"/>
            <rFont val="Tahoma"/>
            <family val="2"/>
            <charset val="238"/>
          </rPr>
          <t>Petr Čala:</t>
        </r>
        <r>
          <rPr>
            <sz val="9"/>
            <color indexed="81"/>
            <rFont val="Tahoma"/>
            <family val="2"/>
            <charset val="238"/>
          </rPr>
          <t xml:space="preserve">
Use table 1 for information about the residents and their financial situation; 50 british pounds as a lottery prize to a random subject for filling out an information survey (around $68,36)</t>
        </r>
      </text>
    </comment>
    <comment ref="BE1645" authorId="0" shapeId="0" xr:uid="{791EDFBB-7F24-47B7-A39A-DA62B55490F0}">
      <text>
        <r>
          <rPr>
            <b/>
            <sz val="9"/>
            <color indexed="81"/>
            <rFont val="Tahoma"/>
            <family val="2"/>
            <charset val="238"/>
          </rPr>
          <t>Petr Čala:</t>
        </r>
        <r>
          <rPr>
            <sz val="9"/>
            <color indexed="81"/>
            <rFont val="Tahoma"/>
            <family val="2"/>
            <charset val="238"/>
          </rPr>
          <t xml:space="preserve">
The NI treatment recieved a starting reward of 750 Indian rupees ($13), which could differ by the end; an average earning was $8, 90th percentile earning was $15; typical monthly rental payments of $500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Petr Čala</author>
  </authors>
  <commentList>
    <comment ref="A1" authorId="0" shapeId="0" xr:uid="{DE55C396-0078-47C6-8C15-A28134630707}">
      <text>
        <r>
          <rPr>
            <b/>
            <sz val="9"/>
            <color indexed="81"/>
            <rFont val="Tahoma"/>
            <family val="2"/>
            <charset val="238"/>
          </rPr>
          <t>Petr Čala:</t>
        </r>
        <r>
          <rPr>
            <sz val="9"/>
            <color indexed="81"/>
            <rFont val="Tahoma"/>
            <family val="2"/>
            <charset val="238"/>
          </rPr>
          <t xml:space="preserve">
Partial correlation coefficient, computed as t/sqrt(t^2+df), where t is the adjusted t-statistic and df is the number of degrees of freedom</t>
        </r>
      </text>
    </comment>
    <comment ref="B1" authorId="0" shapeId="0" xr:uid="{A9C0A992-7740-4740-9965-22589BCB92D2}">
      <text>
        <r>
          <rPr>
            <b/>
            <sz val="9"/>
            <color indexed="81"/>
            <rFont val="Tahoma"/>
            <family val="2"/>
            <charset val="238"/>
          </rPr>
          <t>Petr Čala:</t>
        </r>
        <r>
          <rPr>
            <sz val="9"/>
            <color indexed="81"/>
            <rFont val="Tahoma"/>
            <family val="2"/>
            <charset val="238"/>
          </rPr>
          <t xml:space="preserve">
The SE of the Partial Correlation Coefficient =&gt; sqrt((1-pcc^2)/df)</t>
        </r>
      </text>
    </comment>
    <comment ref="F1" authorId="0" shapeId="0" xr:uid="{8E5B2552-7BAB-4392-9FE2-E5D634076AC5}">
      <text>
        <r>
          <rPr>
            <b/>
            <sz val="9"/>
            <color indexed="81"/>
            <rFont val="Tahoma"/>
            <family val="2"/>
            <charset val="238"/>
          </rPr>
          <t>Petr Čala:</t>
        </r>
        <r>
          <rPr>
            <sz val="9"/>
            <color indexed="81"/>
            <rFont val="Tahoma"/>
            <family val="2"/>
            <charset val="238"/>
          </rPr>
          <t xml:space="preserve">
The effect is positive, meaning higher number equals better performance</t>
        </r>
      </text>
    </comment>
    <comment ref="G1" authorId="0" shapeId="0" xr:uid="{AAFC8D39-10A3-4C1B-B51E-25E763F8557E}">
      <text>
        <r>
          <rPr>
            <b/>
            <sz val="9"/>
            <color indexed="81"/>
            <rFont val="Tahoma"/>
            <family val="2"/>
            <charset val="238"/>
          </rPr>
          <t>Petr Čala:</t>
        </r>
        <r>
          <rPr>
            <sz val="9"/>
            <color indexed="81"/>
            <rFont val="Tahoma"/>
            <family val="2"/>
            <charset val="238"/>
          </rPr>
          <t xml:space="preserve">
The study uses the OLS method for the given estimation
Control column = other method</t>
        </r>
      </text>
    </comment>
    <comment ref="H1" authorId="0" shapeId="0" xr:uid="{44DEB774-C14C-4597-8240-01D864CE0E4F}">
      <text>
        <r>
          <rPr>
            <b/>
            <sz val="9"/>
            <color indexed="81"/>
            <rFont val="Tahoma"/>
            <family val="2"/>
            <charset val="238"/>
          </rPr>
          <t>Petr Čala:</t>
        </r>
        <r>
          <rPr>
            <sz val="9"/>
            <color indexed="81"/>
            <rFont val="Tahoma"/>
            <family val="2"/>
            <charset val="238"/>
          </rPr>
          <t xml:space="preserve">
The study uses the logit method for the given estimation</t>
        </r>
      </text>
    </comment>
    <comment ref="I1" authorId="0" shapeId="0" xr:uid="{899D5F92-DB1D-4787-974B-440F895776DD}">
      <text>
        <r>
          <rPr>
            <b/>
            <sz val="9"/>
            <color indexed="81"/>
            <rFont val="Tahoma"/>
            <family val="2"/>
            <charset val="238"/>
          </rPr>
          <t>Petr Čala:</t>
        </r>
        <r>
          <rPr>
            <sz val="9"/>
            <color indexed="81"/>
            <rFont val="Tahoma"/>
            <family val="2"/>
            <charset val="238"/>
          </rPr>
          <t xml:space="preserve">
The study uses the probit method for the given estimation</t>
        </r>
      </text>
    </comment>
    <comment ref="J1" authorId="0" shapeId="0" xr:uid="{8D5C78AF-B0E8-43CB-9A6A-1A214982FB92}">
      <text>
        <r>
          <rPr>
            <b/>
            <sz val="9"/>
            <color indexed="81"/>
            <rFont val="Tahoma"/>
            <family val="2"/>
            <charset val="238"/>
          </rPr>
          <t>Petr Čala:</t>
        </r>
        <r>
          <rPr>
            <sz val="9"/>
            <color indexed="81"/>
            <rFont val="Tahoma"/>
            <family val="2"/>
            <charset val="238"/>
          </rPr>
          <t xml:space="preserve">
The study uses the tobit method for the given estimation</t>
        </r>
      </text>
    </comment>
    <comment ref="K1" authorId="0" shapeId="0" xr:uid="{40DE63FC-8C93-4047-8C02-E6C93C3D1883}">
      <text>
        <r>
          <rPr>
            <b/>
            <sz val="9"/>
            <color indexed="81"/>
            <rFont val="Tahoma"/>
            <family val="2"/>
            <charset val="238"/>
          </rPr>
          <t>Petr Čala:</t>
        </r>
        <r>
          <rPr>
            <sz val="9"/>
            <color indexed="81"/>
            <rFont val="Tahoma"/>
            <family val="2"/>
            <charset val="238"/>
          </rPr>
          <t xml:space="preserve">
The study uses the fixed effects method for the given estimation</t>
        </r>
      </text>
    </comment>
    <comment ref="L1" authorId="0" shapeId="0" xr:uid="{72D667AE-98FB-49B2-A20D-D7C5F055469E}">
      <text>
        <r>
          <rPr>
            <b/>
            <sz val="9"/>
            <color indexed="81"/>
            <rFont val="Tahoma"/>
            <family val="2"/>
            <charset val="238"/>
          </rPr>
          <t>Petr Čala:</t>
        </r>
        <r>
          <rPr>
            <sz val="9"/>
            <color indexed="81"/>
            <rFont val="Tahoma"/>
            <family val="2"/>
            <charset val="238"/>
          </rPr>
          <t xml:space="preserve">
The study uses the random effects method for the given estimation</t>
        </r>
      </text>
    </comment>
    <comment ref="M1" authorId="0" shapeId="0" xr:uid="{69241F59-B4E2-4C95-95B2-C4DEEEDC3027}">
      <text>
        <r>
          <rPr>
            <b/>
            <sz val="9"/>
            <color indexed="81"/>
            <rFont val="Tahoma"/>
            <family val="2"/>
            <charset val="238"/>
          </rPr>
          <t>Petr Čala:</t>
        </r>
        <r>
          <rPr>
            <sz val="9"/>
            <color indexed="81"/>
            <rFont val="Tahoma"/>
            <family val="2"/>
            <charset val="238"/>
          </rPr>
          <t xml:space="preserve">
The study uses the difference-in-differences method for the given estimation</t>
        </r>
      </text>
    </comment>
    <comment ref="N1" authorId="0" shapeId="0" xr:uid="{50BA5AAB-1795-4A0B-BF5E-7A71EA0E7683}">
      <text>
        <r>
          <rPr>
            <b/>
            <sz val="9"/>
            <color indexed="81"/>
            <rFont val="Tahoma"/>
            <family val="2"/>
            <charset val="238"/>
          </rPr>
          <t>Petr Čala:</t>
        </r>
        <r>
          <rPr>
            <sz val="9"/>
            <color indexed="81"/>
            <rFont val="Tahoma"/>
            <family val="2"/>
            <charset val="238"/>
          </rPr>
          <t xml:space="preserve">
1= Cross section data
0 = Panel data
</t>
        </r>
      </text>
    </comment>
    <comment ref="O1" authorId="0" shapeId="0" xr:uid="{6D8577F0-5792-40E1-95A8-EE09762E39C4}">
      <text>
        <r>
          <rPr>
            <b/>
            <sz val="9"/>
            <color indexed="81"/>
            <rFont val="Tahoma"/>
            <family val="2"/>
            <charset val="238"/>
          </rPr>
          <t>Petr Čala:</t>
        </r>
        <r>
          <rPr>
            <sz val="9"/>
            <color indexed="81"/>
            <rFont val="Tahoma"/>
            <family val="2"/>
            <charset val="238"/>
          </rPr>
          <t xml:space="preserve">
The average year of when the data was collected</t>
        </r>
      </text>
    </comment>
    <comment ref="P1" authorId="0" shapeId="0" xr:uid="{219553C1-F8CF-4D54-8C5A-7D4A60A71290}">
      <text>
        <r>
          <rPr>
            <b/>
            <sz val="9"/>
            <color indexed="81"/>
            <rFont val="Tahoma"/>
            <family val="2"/>
            <charset val="238"/>
          </rPr>
          <t>Petr Čala:</t>
        </r>
        <r>
          <rPr>
            <sz val="9"/>
            <color indexed="81"/>
            <rFont val="Tahoma"/>
            <family val="2"/>
            <charset val="238"/>
          </rPr>
          <t xml:space="preserve">
1 = The experiment took place in a lab
0 = The experiment took place in the field</t>
        </r>
      </text>
    </comment>
    <comment ref="Q1" authorId="0" shapeId="0" xr:uid="{4505162E-9D85-45C5-A515-F2A720F1EDC8}">
      <text>
        <r>
          <rPr>
            <b/>
            <sz val="9"/>
            <color indexed="81"/>
            <rFont val="Tahoma"/>
            <family val="2"/>
            <charset val="238"/>
          </rPr>
          <t>Petr Čala:</t>
        </r>
        <r>
          <rPr>
            <sz val="9"/>
            <color indexed="81"/>
            <rFont val="Tahoma"/>
            <family val="2"/>
            <charset val="238"/>
          </rPr>
          <t xml:space="preserve">
Crowding-out hypothesis is mentioned as a possible influence of the outcome</t>
        </r>
      </text>
    </comment>
    <comment ref="R1" authorId="0" shapeId="0" xr:uid="{3E8E4145-5DAC-48F7-B547-6414B7689FD4}">
      <text>
        <r>
          <rPr>
            <b/>
            <sz val="9"/>
            <color indexed="81"/>
            <rFont val="Tahoma"/>
            <family val="2"/>
            <charset val="238"/>
          </rPr>
          <t>Petr Čala:</t>
        </r>
        <r>
          <rPr>
            <sz val="9"/>
            <color indexed="81"/>
            <rFont val="Tahoma"/>
            <family val="2"/>
            <charset val="238"/>
          </rPr>
          <t xml:space="preserve">
The impact factor of the journal the study was posted in</t>
        </r>
      </text>
    </comment>
    <comment ref="S1" authorId="0" shapeId="0" xr:uid="{BCC241BD-C6FD-482C-98E0-E211C4A3E8C1}">
      <text>
        <r>
          <rPr>
            <b/>
            <sz val="9"/>
            <color indexed="81"/>
            <rFont val="Tahoma"/>
            <family val="2"/>
            <charset val="238"/>
          </rPr>
          <t>Petr Čala:</t>
        </r>
        <r>
          <rPr>
            <sz val="9"/>
            <color indexed="81"/>
            <rFont val="Tahoma"/>
            <family val="2"/>
            <charset val="238"/>
          </rPr>
          <t xml:space="preserve">
The number of citations of the jurnal the study was posted in</t>
        </r>
      </text>
    </comment>
    <comment ref="T1" authorId="0" shapeId="0" xr:uid="{0B0D1F2F-D07D-4B06-9BC5-8ECFE79329FB}">
      <text>
        <r>
          <rPr>
            <b/>
            <sz val="9"/>
            <color indexed="81"/>
            <rFont val="Tahoma"/>
            <family val="2"/>
            <charset val="238"/>
          </rPr>
          <t>Petr Čala:</t>
        </r>
        <r>
          <rPr>
            <sz val="9"/>
            <color indexed="81"/>
            <rFont val="Tahoma"/>
            <family val="2"/>
            <charset val="238"/>
          </rPr>
          <t xml:space="preserve">
1 = The subjects were rewarded
0 = The subjects were either rewarded and punished, or simply punished</t>
        </r>
      </text>
    </comment>
    <comment ref="U1" authorId="0" shapeId="0" xr:uid="{0733E63F-CD4D-46B4-94C2-37C25CDDDE7E}">
      <text>
        <r>
          <rPr>
            <b/>
            <sz val="9"/>
            <color indexed="81"/>
            <rFont val="Tahoma"/>
            <charset val="1"/>
          </rPr>
          <t>Petr Čala:</t>
        </r>
        <r>
          <rPr>
            <sz val="9"/>
            <color indexed="81"/>
            <rFont val="Tahoma"/>
            <charset val="1"/>
          </rPr>
          <t xml:space="preserve">
An ratio between the reward (in log) and the median monthly expenditure in the given country per year (in log)</t>
        </r>
      </text>
    </comment>
    <comment ref="V1" authorId="0" shapeId="0" xr:uid="{BBD836D9-FDEB-4958-899C-0B2FF1D01EAF}">
      <text>
        <r>
          <rPr>
            <b/>
            <sz val="9"/>
            <color indexed="81"/>
            <rFont val="Tahoma"/>
            <family val="2"/>
            <charset val="238"/>
          </rPr>
          <t>Petr Čala:</t>
        </r>
        <r>
          <rPr>
            <sz val="9"/>
            <color indexed="81"/>
            <rFont val="Tahoma"/>
            <family val="2"/>
            <charset val="238"/>
          </rPr>
          <t xml:space="preserve">
1 if everyone in the reward group got paid (or recieved hypothetical pay or no pay); mainly to observe for lottery reward implementation</t>
        </r>
      </text>
    </comment>
    <comment ref="W1" authorId="0" shapeId="0" xr:uid="{17BB186A-9067-4456-9CC1-C81EE843176F}">
      <text>
        <r>
          <rPr>
            <b/>
            <sz val="9"/>
            <color indexed="81"/>
            <rFont val="Tahoma"/>
            <family val="2"/>
            <charset val="238"/>
          </rPr>
          <t>Petr Čala:</t>
        </r>
        <r>
          <rPr>
            <sz val="9"/>
            <color indexed="81"/>
            <rFont val="Tahoma"/>
            <family val="2"/>
            <charset val="238"/>
          </rPr>
          <t xml:space="preserve">
1 = The reward is recieved by the subjects
0 = The reward is recieved by someone else
</t>
        </r>
      </text>
    </comment>
    <comment ref="X1" authorId="0" shapeId="0" xr:uid="{42FF6EA7-EDF8-4C0F-953F-5BBAB7634C14}">
      <text>
        <r>
          <rPr>
            <b/>
            <sz val="9"/>
            <color indexed="81"/>
            <rFont val="Tahoma"/>
            <family val="2"/>
            <charset val="238"/>
          </rPr>
          <t>Petr Čala:</t>
        </r>
        <r>
          <rPr>
            <sz val="9"/>
            <color indexed="81"/>
            <rFont val="Tahoma"/>
            <family val="2"/>
            <charset val="238"/>
          </rPr>
          <t xml:space="preserve">
Performance measurement is quantitative
Control group = qualitative</t>
        </r>
      </text>
    </comment>
    <comment ref="Y1" authorId="0" shapeId="0" xr:uid="{2165A16A-C3AD-4D7B-900B-816B38521A7A}">
      <text>
        <r>
          <rPr>
            <b/>
            <sz val="9"/>
            <color indexed="81"/>
            <rFont val="Tahoma"/>
            <family val="2"/>
            <charset val="238"/>
          </rPr>
          <t>Petr Čala:</t>
        </r>
        <r>
          <rPr>
            <sz val="9"/>
            <color indexed="81"/>
            <rFont val="Tahoma"/>
            <family val="2"/>
            <charset val="238"/>
          </rPr>
          <t xml:space="preserve">
1 = The task involves cognitive work
0 = The task involves manual work
</t>
        </r>
      </text>
    </comment>
    <comment ref="Z1" authorId="0" shapeId="0" xr:uid="{DFA71DB1-AA39-4EC6-A100-C293A0D50498}">
      <text>
        <r>
          <rPr>
            <b/>
            <sz val="9"/>
            <color indexed="81"/>
            <rFont val="Tahoma"/>
            <charset val="1"/>
          </rPr>
          <t>Petr Čala:</t>
        </r>
        <r>
          <rPr>
            <sz val="9"/>
            <color indexed="81"/>
            <rFont val="Tahoma"/>
            <charset val="1"/>
          </rPr>
          <t xml:space="preserve">
The task is appealing (control = unappealing)</t>
        </r>
      </text>
    </comment>
    <comment ref="AA1" authorId="0" shapeId="0" xr:uid="{B1E5122B-851B-423E-92B1-E21136F111AF}">
      <text>
        <r>
          <rPr>
            <b/>
            <sz val="9"/>
            <color indexed="81"/>
            <rFont val="Tahoma"/>
            <family val="2"/>
            <charset val="238"/>
          </rPr>
          <t>Petr Čala:</t>
        </r>
        <r>
          <rPr>
            <sz val="9"/>
            <color indexed="81"/>
            <rFont val="Tahoma"/>
            <family val="2"/>
            <charset val="238"/>
          </rPr>
          <t xml:space="preserve">
Altruism is the motivation
Control column = mot_monetary</t>
        </r>
      </text>
    </comment>
    <comment ref="AB1" authorId="0" shapeId="0" xr:uid="{BDAAB378-23FF-47AB-BA0B-B133D21D695D}">
      <text>
        <r>
          <rPr>
            <b/>
            <sz val="9"/>
            <color indexed="81"/>
            <rFont val="Tahoma"/>
            <family val="2"/>
            <charset val="238"/>
          </rPr>
          <t>Petr Čala:</t>
        </r>
        <r>
          <rPr>
            <sz val="9"/>
            <color indexed="81"/>
            <rFont val="Tahoma"/>
            <family val="2"/>
            <charset val="238"/>
          </rPr>
          <t xml:space="preserve">
Reciprocity is the motivation
</t>
        </r>
      </text>
    </comment>
    <comment ref="AC1" authorId="0" shapeId="0" xr:uid="{D41C5F51-5396-46EB-AC93-201A3AE01982}">
      <text>
        <r>
          <rPr>
            <b/>
            <sz val="9"/>
            <color indexed="81"/>
            <rFont val="Tahoma"/>
            <family val="2"/>
            <charset val="238"/>
          </rPr>
          <t>Petr Čala:</t>
        </r>
        <r>
          <rPr>
            <sz val="9"/>
            <color indexed="81"/>
            <rFont val="Tahoma"/>
            <family val="2"/>
            <charset val="238"/>
          </rPr>
          <t xml:space="preserve">
Fairness is the motivation
</t>
        </r>
      </text>
    </comment>
    <comment ref="AD1" authorId="0" shapeId="0" xr:uid="{40075306-1069-4022-964D-FD9D568A9FF0}">
      <text>
        <r>
          <rPr>
            <b/>
            <sz val="9"/>
            <color indexed="81"/>
            <rFont val="Tahoma"/>
            <family val="2"/>
            <charset val="238"/>
          </rPr>
          <t>Petr Čala:</t>
        </r>
        <r>
          <rPr>
            <sz val="9"/>
            <color indexed="81"/>
            <rFont val="Tahoma"/>
            <family val="2"/>
            <charset val="238"/>
          </rPr>
          <t xml:space="preserve">
The subjects were students (of uni, high or lower grade)
Control column = subject_mix</t>
        </r>
      </text>
    </comment>
    <comment ref="AE1" authorId="0" shapeId="0" xr:uid="{779D7993-B360-466B-8009-09CB609FD064}">
      <text>
        <r>
          <rPr>
            <b/>
            <sz val="9"/>
            <color indexed="81"/>
            <rFont val="Tahoma"/>
            <family val="2"/>
            <charset val="238"/>
          </rPr>
          <t>Petr Čala:</t>
        </r>
        <r>
          <rPr>
            <sz val="9"/>
            <color indexed="81"/>
            <rFont val="Tahoma"/>
            <family val="2"/>
            <charset val="238"/>
          </rPr>
          <t xml:space="preserve">
The subjects were employees
</t>
        </r>
      </text>
    </comment>
    <comment ref="AF1" authorId="0" shapeId="0" xr:uid="{7243C5E2-C1BA-4F54-93FF-69E6B50CFB88}">
      <text>
        <r>
          <rPr>
            <b/>
            <sz val="9"/>
            <color indexed="81"/>
            <rFont val="Tahoma"/>
            <family val="2"/>
            <charset val="238"/>
          </rPr>
          <t>Petr Čala:</t>
        </r>
        <r>
          <rPr>
            <sz val="9"/>
            <color indexed="81"/>
            <rFont val="Tahoma"/>
            <family val="2"/>
            <charset val="238"/>
          </rPr>
          <t xml:space="preserve">
A proportion of male attendants of the experiment (from 0 to 1)
0 = only female
1 = only male
</t>
        </r>
      </text>
    </comment>
    <comment ref="AG1" authorId="0" shapeId="0" xr:uid="{814CB4A5-3EB8-434E-B00F-679607D688C1}">
      <text>
        <r>
          <rPr>
            <sz val="9"/>
            <color indexed="81"/>
            <rFont val="Tahoma"/>
            <family val="2"/>
            <charset val="238"/>
          </rPr>
          <t>Petr Čala
Logarithm of the mid age of the group attending the experiment</t>
        </r>
      </text>
    </comment>
    <comment ref="AH1" authorId="0" shapeId="0" xr:uid="{1FB30462-22BC-4F80-9DD8-73CB8BD8EC8A}">
      <text>
        <r>
          <rPr>
            <b/>
            <sz val="9"/>
            <color indexed="81"/>
            <rFont val="Tahoma"/>
            <family val="2"/>
            <charset val="238"/>
          </rPr>
          <t>Petr Čala:</t>
        </r>
        <r>
          <rPr>
            <sz val="9"/>
            <color indexed="81"/>
            <rFont val="Tahoma"/>
            <family val="2"/>
            <charset val="238"/>
          </rPr>
          <t xml:space="preserve">
The location is a developed world (=1), as opposed to a developing one (=0)
</t>
        </r>
      </text>
    </comment>
    <comment ref="AJ1" authorId="0" shapeId="0" xr:uid="{F8D2D924-65E5-44DC-8674-7DAB42E8A265}">
      <text>
        <r>
          <rPr>
            <b/>
            <sz val="9"/>
            <color indexed="81"/>
            <rFont val="Tahoma"/>
            <family val="2"/>
            <charset val="238"/>
          </rPr>
          <t>Petr Čala:</t>
        </r>
        <r>
          <rPr>
            <sz val="9"/>
            <color indexed="81"/>
            <rFont val="Tahoma"/>
            <family val="2"/>
            <charset val="238"/>
          </rPr>
          <t xml:space="preserve">
The group is a reward group (=1), as opposed to the control group (=0)</t>
        </r>
      </text>
    </comment>
    <comment ref="AK1" authorId="0" shapeId="0" xr:uid="{B5E7B8D9-80C5-4D73-98FB-2519852A0C2C}">
      <text>
        <r>
          <rPr>
            <b/>
            <sz val="9"/>
            <color indexed="81"/>
            <rFont val="Tahoma"/>
            <family val="2"/>
            <charset val="238"/>
          </rPr>
          <t>Petr Čala:</t>
        </r>
        <r>
          <rPr>
            <sz val="9"/>
            <color indexed="81"/>
            <rFont val="Tahoma"/>
            <family val="2"/>
            <charset val="238"/>
          </rPr>
          <t xml:space="preserve">
Location of the study (developed, developing world)
</t>
        </r>
      </text>
    </comment>
    <comment ref="AL1" authorId="0" shapeId="0" xr:uid="{283A60AB-CFCA-4C55-AB04-AAC79F862497}">
      <text>
        <r>
          <rPr>
            <b/>
            <sz val="9"/>
            <color indexed="81"/>
            <rFont val="Tahoma"/>
            <family val="2"/>
            <charset val="238"/>
          </rPr>
          <t>Petr Čala:</t>
        </r>
        <r>
          <rPr>
            <sz val="9"/>
            <color indexed="81"/>
            <rFont val="Tahoma"/>
            <family val="2"/>
            <charset val="238"/>
          </rPr>
          <t xml:space="preserve">
Number of the study
</t>
        </r>
      </text>
    </comment>
    <comment ref="AM1" authorId="0" shapeId="0" xr:uid="{5CFA0AA3-81D7-463C-838B-35B703DF802E}">
      <text>
        <r>
          <rPr>
            <b/>
            <sz val="9"/>
            <color indexed="81"/>
            <rFont val="Tahoma"/>
            <family val="2"/>
            <charset val="238"/>
          </rPr>
          <t>Petr Čala:</t>
        </r>
        <r>
          <rPr>
            <sz val="9"/>
            <color indexed="81"/>
            <rFont val="Tahoma"/>
            <family val="2"/>
            <charset val="238"/>
          </rPr>
          <t xml:space="preserve">
Authors and publication year of the study</t>
        </r>
      </text>
    </comment>
    <comment ref="AN1" authorId="0" shapeId="0" xr:uid="{7DCD2605-9719-482F-AC11-6E90FBCBAFED}">
      <text>
        <r>
          <rPr>
            <b/>
            <sz val="9"/>
            <color indexed="81"/>
            <rFont val="Tahoma"/>
            <family val="2"/>
            <charset val="238"/>
          </rPr>
          <t>Petr Čala:</t>
        </r>
        <r>
          <rPr>
            <sz val="9"/>
            <color indexed="81"/>
            <rFont val="Tahoma"/>
            <family val="2"/>
            <charset val="238"/>
          </rPr>
          <t xml:space="preserve">
logarithm of the average earning grouped at the study level, or regression level if the payoff varies between regressions; control groups are thus not reflected; the measure is calculated if not reported; the calculations are made using USD; is set to 0 if the subjects recieved no reward</t>
        </r>
      </text>
    </comment>
    <comment ref="AO1" authorId="0" shapeId="0" xr:uid="{B3F698B7-5219-48FB-9DE1-EEA971EAEB89}">
      <text>
        <r>
          <rPr>
            <b/>
            <sz val="9"/>
            <color indexed="81"/>
            <rFont val="Tahoma"/>
            <charset val="1"/>
          </rPr>
          <t>Petr Čala:</t>
        </r>
        <r>
          <rPr>
            <sz val="9"/>
            <color indexed="81"/>
            <rFont val="Tahoma"/>
            <charset val="1"/>
          </rPr>
          <t xml:space="preserve">
Median monthly expenditure in the country where the experiment was conducted</t>
        </r>
      </text>
    </comment>
    <comment ref="AP1" authorId="0" shapeId="0" xr:uid="{BFBD4DD5-D42B-4DCA-96D0-62EA921310AF}">
      <text>
        <r>
          <rPr>
            <b/>
            <sz val="9"/>
            <color indexed="81"/>
            <rFont val="Tahoma"/>
            <family val="2"/>
            <charset val="238"/>
          </rPr>
          <t>Petr Čala:</t>
        </r>
        <r>
          <rPr>
            <sz val="9"/>
            <color indexed="81"/>
            <rFont val="Tahoma"/>
            <family val="2"/>
            <charset val="238"/>
          </rPr>
          <t xml:space="preserve">
Type of the group (control, other) or the name of the coefficient
</t>
        </r>
      </text>
    </comment>
    <comment ref="AQ1" authorId="0" shapeId="0" xr:uid="{FF07607F-F4F4-47EC-89B5-6BF8A7C1C957}">
      <text>
        <r>
          <rPr>
            <b/>
            <sz val="9"/>
            <color indexed="81"/>
            <rFont val="Tahoma"/>
            <family val="2"/>
            <charset val="238"/>
          </rPr>
          <t>Petr Čala:</t>
        </r>
        <r>
          <rPr>
            <sz val="9"/>
            <color indexed="81"/>
            <rFont val="Tahoma"/>
            <family val="2"/>
            <charset val="238"/>
          </rPr>
          <t xml:space="preserve">
What is the dependent variable in the regression
</t>
        </r>
      </text>
    </comment>
    <comment ref="AR1" authorId="0" shapeId="0" xr:uid="{FAFB3763-A815-4A1B-872C-7464D9B10672}">
      <text>
        <r>
          <rPr>
            <b/>
            <sz val="9"/>
            <color indexed="81"/>
            <rFont val="Tahoma"/>
            <family val="2"/>
            <charset val="238"/>
          </rPr>
          <t>Petr Čala:</t>
        </r>
        <r>
          <rPr>
            <sz val="9"/>
            <color indexed="81"/>
            <rFont val="Tahoma"/>
            <family val="2"/>
            <charset val="238"/>
          </rPr>
          <t xml:space="preserve">
Name of the coefficient in a given regression
</t>
        </r>
      </text>
    </comment>
    <comment ref="AS1" authorId="0" shapeId="0" xr:uid="{848EAEFB-73F9-4524-8397-3858FBF3D2DF}">
      <text>
        <r>
          <rPr>
            <b/>
            <sz val="9"/>
            <color indexed="81"/>
            <rFont val="Tahoma"/>
            <family val="2"/>
            <charset val="238"/>
          </rPr>
          <t>Petr Čala:</t>
        </r>
        <r>
          <rPr>
            <sz val="9"/>
            <color indexed="81"/>
            <rFont val="Tahoma"/>
            <family val="2"/>
            <charset val="238"/>
          </rPr>
          <t xml:space="preserve">
Interpretation of the effect
</t>
        </r>
      </text>
    </comment>
    <comment ref="AN2" authorId="0" shapeId="0" xr:uid="{2C92F46A-314E-48F4-A000-39E65496A3BA}">
      <text>
        <r>
          <rPr>
            <b/>
            <sz val="9"/>
            <color indexed="81"/>
            <rFont val="Tahoma"/>
            <charset val="1"/>
          </rPr>
          <t>Petr Čala:</t>
        </r>
        <r>
          <rPr>
            <sz val="9"/>
            <color indexed="81"/>
            <rFont val="Tahoma"/>
            <charset val="1"/>
          </rPr>
          <t xml:space="preserve">
25$ and 75$ respectively for the treatment groups</t>
        </r>
      </text>
    </comment>
    <comment ref="AN5" authorId="0" shapeId="0" xr:uid="{49236C5F-B4A5-440F-8D4F-2CDE33657A8E}">
      <text>
        <r>
          <rPr>
            <b/>
            <sz val="9"/>
            <color indexed="81"/>
            <rFont val="Tahoma"/>
            <charset val="1"/>
          </rPr>
          <t>Petr Čala:</t>
        </r>
        <r>
          <rPr>
            <sz val="9"/>
            <color indexed="81"/>
            <rFont val="Tahoma"/>
            <charset val="1"/>
          </rPr>
          <t xml:space="preserve">
$175 for the treatment group</t>
        </r>
      </text>
    </comment>
    <comment ref="AN8" authorId="0" shapeId="0" xr:uid="{9892F465-C301-4FCA-9585-141A397DF7D4}">
      <text>
        <r>
          <rPr>
            <b/>
            <sz val="9"/>
            <color indexed="81"/>
            <rFont val="Tahoma"/>
            <charset val="1"/>
          </rPr>
          <t>Petr Čala:</t>
        </r>
        <r>
          <rPr>
            <sz val="9"/>
            <color indexed="81"/>
            <rFont val="Tahoma"/>
            <charset val="1"/>
          </rPr>
          <t xml:space="preserve">
1 cent for each of the 200 first pairs, 0,5 for the next 200, 0,25 for the next 200, … , and 0,01 for each pair above 1200</t>
        </r>
      </text>
    </comment>
    <comment ref="AN12" authorId="0" shapeId="0" xr:uid="{BFADA2D0-8662-4562-9AC5-A1D1407F9509}">
      <text>
        <r>
          <rPr>
            <b/>
            <sz val="9"/>
            <color indexed="81"/>
            <rFont val="Tahoma"/>
            <charset val="1"/>
          </rPr>
          <t>Petr Čala:</t>
        </r>
        <r>
          <rPr>
            <sz val="9"/>
            <color indexed="81"/>
            <rFont val="Tahoma"/>
            <charset val="1"/>
          </rPr>
          <t xml:space="preserve">
$1 per mile biked</t>
        </r>
      </text>
    </comment>
    <comment ref="AN14" authorId="0" shapeId="0" xr:uid="{E8B23902-C566-4E0F-8616-419BE42EF71E}">
      <text>
        <r>
          <rPr>
            <b/>
            <sz val="9"/>
            <color indexed="81"/>
            <rFont val="Tahoma"/>
            <charset val="1"/>
          </rPr>
          <t>Petr Čala:</t>
        </r>
        <r>
          <rPr>
            <sz val="9"/>
            <color indexed="81"/>
            <rFont val="Tahoma"/>
            <charset val="1"/>
          </rPr>
          <t xml:space="preserve">
$20 per unit produced (on average) ($11 an hour at the time of installation - the hourly wage rate)</t>
        </r>
      </text>
    </comment>
    <comment ref="AN27" authorId="0" shapeId="0" xr:uid="{1C347EE9-B9A3-4279-8E7E-06127FF38238}">
      <text>
        <r>
          <rPr>
            <b/>
            <sz val="9"/>
            <color indexed="81"/>
            <rFont val="Tahoma"/>
            <charset val="1"/>
          </rPr>
          <t>Petr Čala:</t>
        </r>
        <r>
          <rPr>
            <sz val="9"/>
            <color indexed="81"/>
            <rFont val="Tahoma"/>
            <charset val="1"/>
          </rPr>
          <t xml:space="preserve">
NIS10000 ($2400) for a senior student passing all milestones</t>
        </r>
      </text>
    </comment>
    <comment ref="AN123" authorId="0" shapeId="0" xr:uid="{FC3AE15E-72EB-4B6C-BBC3-28A8D8E9F8A7}">
      <text>
        <r>
          <rPr>
            <b/>
            <sz val="9"/>
            <color indexed="81"/>
            <rFont val="Tahoma"/>
            <charset val="1"/>
          </rPr>
          <t>Petr Čala:</t>
        </r>
        <r>
          <rPr>
            <sz val="9"/>
            <color indexed="81"/>
            <rFont val="Tahoma"/>
            <charset val="1"/>
          </rPr>
          <t xml:space="preserve">
$33,5CHF (per one session for the subject) (roughly $35)</t>
        </r>
      </text>
    </comment>
    <comment ref="AN135" authorId="0" shapeId="0" xr:uid="{2C4BEA3D-7EE3-4AA0-93B8-DFA0B84B37B2}">
      <text>
        <r>
          <rPr>
            <b/>
            <sz val="9"/>
            <color indexed="81"/>
            <rFont val="Tahoma"/>
            <charset val="1"/>
          </rPr>
          <t>Petr Čala:</t>
        </r>
        <r>
          <rPr>
            <sz val="9"/>
            <color indexed="81"/>
            <rFont val="Tahoma"/>
            <charset val="1"/>
          </rPr>
          <t xml:space="preserve">
10 points in the experiment =&gt; 0,17€ (average 21,2€)</t>
        </r>
      </text>
    </comment>
    <comment ref="AN201" authorId="0" shapeId="0" xr:uid="{45067D25-39C5-4B90-9E5D-674E959B7314}">
      <text>
        <r>
          <rPr>
            <b/>
            <sz val="9"/>
            <color indexed="81"/>
            <rFont val="Tahoma"/>
            <charset val="1"/>
          </rPr>
          <t>Petr Čala:</t>
        </r>
        <r>
          <rPr>
            <sz val="9"/>
            <color indexed="81"/>
            <rFont val="Tahoma"/>
            <charset val="1"/>
          </rPr>
          <t xml:space="preserve">
25% increase in wage for the treatment group; mean revenue per shift for a group was calculated to be $11,37</t>
        </r>
      </text>
    </comment>
    <comment ref="AN210" authorId="0" shapeId="0" xr:uid="{82EDBACD-BA57-4353-BA8B-FA924EE0F12F}">
      <text>
        <r>
          <rPr>
            <b/>
            <sz val="9"/>
            <color indexed="81"/>
            <rFont val="Tahoma"/>
            <charset val="1"/>
          </rPr>
          <t>Petr Čala:</t>
        </r>
        <r>
          <rPr>
            <sz val="9"/>
            <color indexed="81"/>
            <rFont val="Tahoma"/>
            <charset val="1"/>
          </rPr>
          <t xml:space="preserve">
The average payoff for both the principal and the agent is only denoted in the amount of tokens these two recieve under both of the contracts; the average of these numbers is calculated to be 20 tokens (rounded to decimal places)</t>
        </r>
      </text>
    </comment>
    <comment ref="AN214" authorId="0" shapeId="0" xr:uid="{4765718D-E490-4D9C-8579-BC2A41A21AE7}">
      <text>
        <r>
          <rPr>
            <b/>
            <sz val="9"/>
            <color indexed="81"/>
            <rFont val="Tahoma"/>
            <charset val="1"/>
          </rPr>
          <t>Petr Čala:</t>
        </r>
        <r>
          <rPr>
            <sz val="9"/>
            <color indexed="81"/>
            <rFont val="Tahoma"/>
            <charset val="1"/>
          </rPr>
          <t xml:space="preserve">
1000 Rs fixed rate, -50 Rs if they skipped a day in a given month, +50 Rs for any additional day over 20 attended days in a give month; a calculated average of $20,5 recieved by a teacher from the programme</t>
        </r>
      </text>
    </comment>
    <comment ref="AN226" authorId="0" shapeId="0" xr:uid="{1D4F11A5-6D5A-4AA1-9C45-87DDE088921F}">
      <text>
        <r>
          <rPr>
            <b/>
            <sz val="9"/>
            <color indexed="81"/>
            <rFont val="Tahoma"/>
            <charset val="1"/>
          </rPr>
          <t>Petr Čala:</t>
        </r>
        <r>
          <rPr>
            <sz val="9"/>
            <color indexed="81"/>
            <rFont val="Tahoma"/>
            <charset val="1"/>
          </rPr>
          <t xml:space="preserve">
The reward was recieved by the teacher, the reflected behavior is students'</t>
        </r>
      </text>
    </comment>
    <comment ref="AN278" authorId="0" shapeId="0" xr:uid="{C49E3F26-62BF-4615-9056-7552A89BE02A}">
      <text>
        <r>
          <rPr>
            <b/>
            <sz val="9"/>
            <color indexed="81"/>
            <rFont val="Tahoma"/>
            <charset val="1"/>
          </rPr>
          <t>Petr Čala:</t>
        </r>
        <r>
          <rPr>
            <sz val="9"/>
            <color indexed="81"/>
            <rFont val="Tahoma"/>
            <charset val="1"/>
          </rPr>
          <t xml:space="preserve">
An increase of $41 for the SBC employees is reported in comparison to the employee group at the median</t>
        </r>
      </text>
    </comment>
    <comment ref="AN298" authorId="0" shapeId="0" xr:uid="{BD45E7D0-6BDD-4B04-903C-B46DF92212B6}">
      <text>
        <r>
          <rPr>
            <b/>
            <sz val="9"/>
            <color indexed="81"/>
            <rFont val="Tahoma"/>
            <charset val="1"/>
          </rPr>
          <t>Petr Čala:</t>
        </r>
        <r>
          <rPr>
            <sz val="9"/>
            <color indexed="81"/>
            <rFont val="Tahoma"/>
            <charset val="1"/>
          </rPr>
          <t xml:space="preserve">
Depending on the matching ratio, the more the subject gives, the higher the matching by the experimentor will be; an average donation conditional on giving is calculated to be around $44</t>
        </r>
      </text>
    </comment>
    <comment ref="AN460" authorId="0" shapeId="0" xr:uid="{1E432281-65CF-4CB2-8B1D-07FFB1582700}">
      <text>
        <r>
          <rPr>
            <b/>
            <sz val="9"/>
            <color indexed="81"/>
            <rFont val="Tahoma"/>
            <charset val="1"/>
          </rPr>
          <t>Petr Čala:</t>
        </r>
        <r>
          <rPr>
            <sz val="9"/>
            <color indexed="81"/>
            <rFont val="Tahoma"/>
            <charset val="1"/>
          </rPr>
          <t xml:space="preserve">
Dallas - students were paid $2 to read a short book; average earnings of $18,31</t>
        </r>
      </text>
    </comment>
    <comment ref="AN462" authorId="0" shapeId="0" xr:uid="{EBF97B11-19C3-40B6-A1B4-848BED520DE3}">
      <text>
        <r>
          <rPr>
            <b/>
            <sz val="9"/>
            <color indexed="81"/>
            <rFont val="Tahoma"/>
            <charset val="1"/>
          </rPr>
          <t>Petr Čala:</t>
        </r>
        <r>
          <rPr>
            <sz val="9"/>
            <color indexed="81"/>
            <rFont val="Tahoma"/>
            <charset val="1"/>
          </rPr>
          <t xml:space="preserve">
4th graders paid $5 for completing the exam, $25 for a perfect score, up to $250 (avg $139,43, highest $244), doubled for 7th graders (avg $231,55, highest $495)</t>
        </r>
      </text>
    </comment>
    <comment ref="AN466" authorId="0" shapeId="0" xr:uid="{F35150C9-CA95-4CA1-918E-EA581AEA9AE7}">
      <text>
        <r>
          <rPr>
            <b/>
            <sz val="9"/>
            <color indexed="81"/>
            <rFont val="Tahoma"/>
            <charset val="1"/>
          </rPr>
          <t>Petr Čala:</t>
        </r>
        <r>
          <rPr>
            <sz val="9"/>
            <color indexed="81"/>
            <rFont val="Tahoma"/>
            <charset val="1"/>
          </rPr>
          <t xml:space="preserve">
Paid every five weeks for grades in 5 core courses, up to $2000 per year, avg $695,61, highest achiever $1881</t>
        </r>
      </text>
    </comment>
    <comment ref="AN468" authorId="0" shapeId="0" xr:uid="{4985E674-D4DD-49F6-B0A1-8CD451649968}">
      <text>
        <r>
          <rPr>
            <b/>
            <sz val="9"/>
            <color indexed="81"/>
            <rFont val="Tahoma"/>
            <charset val="1"/>
          </rPr>
          <t>Petr Čala:</t>
        </r>
        <r>
          <rPr>
            <sz val="9"/>
            <color indexed="81"/>
            <rFont val="Tahoma"/>
            <charset val="1"/>
          </rPr>
          <t xml:space="preserve">
Pooled estimate of the three schools; calculated average</t>
        </r>
      </text>
    </comment>
    <comment ref="AN567" authorId="0" shapeId="0" xr:uid="{4A0BF6B0-98A1-4126-97D9-BA34152D9E62}">
      <text>
        <r>
          <rPr>
            <b/>
            <sz val="9"/>
            <color indexed="81"/>
            <rFont val="Tahoma"/>
            <family val="2"/>
            <charset val="238"/>
          </rPr>
          <t>Petr Čala:</t>
        </r>
        <r>
          <rPr>
            <sz val="9"/>
            <color indexed="81"/>
            <rFont val="Tahoma"/>
            <family val="2"/>
            <charset val="238"/>
          </rPr>
          <t xml:space="preserve">
$6,40 to cover school fees + $12,8 for school supplies + public regognition (to the winner of the grant)</t>
        </r>
      </text>
    </comment>
    <comment ref="AN613" authorId="0" shapeId="0" xr:uid="{E696C608-669D-49B6-8629-CB60042498E7}">
      <text>
        <r>
          <rPr>
            <b/>
            <sz val="9"/>
            <color indexed="81"/>
            <rFont val="Tahoma"/>
            <charset val="1"/>
          </rPr>
          <t>Petr Čala:</t>
        </r>
        <r>
          <rPr>
            <sz val="9"/>
            <color indexed="81"/>
            <rFont val="Tahoma"/>
            <charset val="1"/>
          </rPr>
          <t xml:space="preserve">
€15 on average, the subject recieved experimental currency "Taler" throughough the experiment and later were able to exchange this currency =&gt; 100 Taler = €1</t>
        </r>
      </text>
    </comment>
    <comment ref="AN683" authorId="0" shapeId="0" xr:uid="{3C8F8E91-2BA7-4029-BAAD-BC28F3E87D30}">
      <text>
        <r>
          <rPr>
            <b/>
            <sz val="9"/>
            <color indexed="81"/>
            <rFont val="Tahoma"/>
            <charset val="1"/>
          </rPr>
          <t>Petr Čala:</t>
        </r>
        <r>
          <rPr>
            <sz val="9"/>
            <color indexed="81"/>
            <rFont val="Tahoma"/>
            <charset val="1"/>
          </rPr>
          <t xml:space="preserve">
20 ECU (experimental currency unit) to the principal for each block correctly counted by the agent - total sum of each of the 4 profiles, which distributed money to the worker, was 1000 ECU (100 ECU = €1), average earnings were €12,71</t>
        </r>
      </text>
    </comment>
    <comment ref="AN731" authorId="0" shapeId="0" xr:uid="{8D094DF9-647C-479B-9483-48545E3B0E72}">
      <text>
        <r>
          <rPr>
            <b/>
            <sz val="9"/>
            <color indexed="81"/>
            <rFont val="Tahoma"/>
            <charset val="1"/>
          </rPr>
          <t>Petr Čala:</t>
        </r>
        <r>
          <rPr>
            <sz val="9"/>
            <color indexed="81"/>
            <rFont val="Tahoma"/>
            <charset val="1"/>
          </rPr>
          <t xml:space="preserve">
100 NOK (approx. $17,5) base reward for completing the task, 200 NOK then given to the dictator to distribute; calculated average earnings of 200 NOK ($35)</t>
        </r>
      </text>
    </comment>
    <comment ref="AN756" authorId="0" shapeId="0" xr:uid="{8E6B7318-0BA8-4F84-ACB4-52C525F55615}">
      <text>
        <r>
          <rPr>
            <b/>
            <sz val="9"/>
            <color indexed="81"/>
            <rFont val="Tahoma"/>
            <charset val="1"/>
          </rPr>
          <t>Petr Čala:</t>
        </r>
        <r>
          <rPr>
            <sz val="9"/>
            <color indexed="81"/>
            <rFont val="Tahoma"/>
            <charset val="1"/>
          </rPr>
          <t xml:space="preserve">
50 SEK (about $7) for the two treatment groups which were to recieve monetary payoffs, one of which could give this amount to charity</t>
        </r>
      </text>
    </comment>
    <comment ref="AN769" authorId="0" shapeId="0" xr:uid="{50DA60CF-5A26-48AA-8201-7506BA72F80D}">
      <text>
        <r>
          <rPr>
            <b/>
            <sz val="9"/>
            <color indexed="81"/>
            <rFont val="Tahoma"/>
            <charset val="1"/>
          </rPr>
          <t>Petr Čala:</t>
        </r>
        <r>
          <rPr>
            <sz val="9"/>
            <color indexed="81"/>
            <rFont val="Tahoma"/>
            <charset val="1"/>
          </rPr>
          <t xml:space="preserve">
Small prize - announcement of the winner plus 3 colored pens worth NIS 10 (about $2); Large price - NIS 50 (about $10); calculated average earnings about NIS 30 ($6)</t>
        </r>
      </text>
    </comment>
    <comment ref="AN797" authorId="0" shapeId="0" xr:uid="{BA360FE7-EFDC-4F94-B8A7-8A2D72ED7B98}">
      <text>
        <r>
          <rPr>
            <b/>
            <sz val="9"/>
            <color indexed="81"/>
            <rFont val="Tahoma"/>
            <charset val="1"/>
          </rPr>
          <t>Petr Čala:</t>
        </r>
        <r>
          <rPr>
            <sz val="9"/>
            <color indexed="81"/>
            <rFont val="Tahoma"/>
            <charset val="1"/>
          </rPr>
          <t xml:space="preserve">
First fund CHF 7, second fund CHF 5 - the treatment for matching is 25% and 50% respectively and is to be split among both of the funds equally; average treatment CHF 6 (about $6,7)</t>
        </r>
      </text>
    </comment>
    <comment ref="AN826" authorId="0" shapeId="0" xr:uid="{F17C4DF0-D247-46A9-A5ED-39DBBE1EE2C6}">
      <text>
        <r>
          <rPr>
            <b/>
            <sz val="9"/>
            <color indexed="81"/>
            <rFont val="Tahoma"/>
            <charset val="1"/>
          </rPr>
          <t>Petr Čala:</t>
        </r>
        <r>
          <rPr>
            <sz val="9"/>
            <color indexed="81"/>
            <rFont val="Tahoma"/>
            <charset val="1"/>
          </rPr>
          <t xml:space="preserve">
Base $9 for completing a task plus a $5 show-up fee for no-control ranking; pure ranking treatment were told they are going to be evaluated by did not change the payment; tournament treatment there was a $5 show-up fee too, plus 5 people recieved $15-12-9-6-3 (respectively) based on the evaluation of individuals from another group; average earnings were $15</t>
        </r>
      </text>
    </comment>
    <comment ref="AN848" authorId="0" shapeId="0" xr:uid="{73215F41-88BB-4FCE-B9F6-E1208FDDDADA}">
      <text>
        <r>
          <rPr>
            <b/>
            <sz val="9"/>
            <color indexed="81"/>
            <rFont val="Tahoma"/>
            <charset val="1"/>
          </rPr>
          <t>Petr Čala:</t>
        </r>
        <r>
          <rPr>
            <sz val="9"/>
            <color indexed="81"/>
            <rFont val="Tahoma"/>
            <charset val="1"/>
          </rPr>
          <t xml:space="preserve">
1 shank (the experimental currency) worth $0,2 for students, $2 for CEOs; average earnings were $65 for CEOs and $5,65 for students</t>
        </r>
      </text>
    </comment>
    <comment ref="AN866" authorId="0" shapeId="0" xr:uid="{0CC46283-ECC9-4529-8343-CD986B1B3173}">
      <text>
        <r>
          <rPr>
            <b/>
            <sz val="9"/>
            <color indexed="81"/>
            <rFont val="Tahoma"/>
            <charset val="1"/>
          </rPr>
          <t>Petr Čala:</t>
        </r>
        <r>
          <rPr>
            <sz val="9"/>
            <color indexed="81"/>
            <rFont val="Tahoma"/>
            <charset val="1"/>
          </rPr>
          <t xml:space="preserve">
Typical mean earnings for a worked of $5,89. For the experiment, the base pay was to be $0,5, increased by $3 if the subject managed to do the task successfully</t>
        </r>
      </text>
    </comment>
    <comment ref="AN902" authorId="0" shapeId="0" xr:uid="{B4695609-81C9-4E6B-9F59-EC8555C782FA}">
      <text>
        <r>
          <rPr>
            <b/>
            <sz val="9"/>
            <color indexed="81"/>
            <rFont val="Tahoma"/>
            <charset val="1"/>
          </rPr>
          <t>Petr Čala:</t>
        </r>
        <r>
          <rPr>
            <sz val="9"/>
            <color indexed="81"/>
            <rFont val="Tahoma"/>
            <charset val="1"/>
          </rPr>
          <t xml:space="preserve">
€250 in T9, €1000 in T10, as well as in T11, plus social recognition-type reward in T8+T11; average earning in the lottery $750</t>
        </r>
      </text>
    </comment>
    <comment ref="AN962" authorId="0" shapeId="0" xr:uid="{73A168D4-C515-417A-80B0-3BCF2CC2ACBC}">
      <text>
        <r>
          <rPr>
            <b/>
            <sz val="9"/>
            <color indexed="81"/>
            <rFont val="Tahoma"/>
            <charset val="1"/>
          </rPr>
          <t>Petr Čala:</t>
        </r>
        <r>
          <rPr>
            <sz val="9"/>
            <color indexed="81"/>
            <rFont val="Tahoma"/>
            <charset val="1"/>
          </rPr>
          <t xml:space="preserve">
High and low financial incentives ($10 and $20) as well as non-pecuniary rewards (trophy); calculated average earnings of $15</t>
        </r>
      </text>
    </comment>
    <comment ref="AN1030" authorId="0" shapeId="0" xr:uid="{04AEE172-AA11-45BA-966B-3CC0AA054558}">
      <text>
        <r>
          <rPr>
            <b/>
            <sz val="9"/>
            <color indexed="81"/>
            <rFont val="Tahoma"/>
            <charset val="1"/>
          </rPr>
          <t>Petr Čala:</t>
        </r>
        <r>
          <rPr>
            <sz val="9"/>
            <color indexed="81"/>
            <rFont val="Tahoma"/>
            <charset val="1"/>
          </rPr>
          <t xml:space="preserve">
$5 and $20 treatment groups, as opposed to the control without monetary incentives; calculated average earnings of $12,5</t>
        </r>
      </text>
    </comment>
    <comment ref="AN1096" authorId="0" shapeId="0" xr:uid="{EC915DBC-6177-4E1C-A42D-B0F41AF4E261}">
      <text>
        <r>
          <rPr>
            <b/>
            <sz val="9"/>
            <color indexed="81"/>
            <rFont val="Tahoma"/>
            <charset val="1"/>
          </rPr>
          <t>Petr Čala:</t>
        </r>
        <r>
          <rPr>
            <sz val="9"/>
            <color indexed="81"/>
            <rFont val="Tahoma"/>
            <charset val="1"/>
          </rPr>
          <t xml:space="preserve">
The second treatment was offered $5000 in cash for a grade B or higher (GPA 3.0-4.0) and $1000 for a C+ or B- (GPA 2.3-2.9); a calculated average earning of $3000</t>
        </r>
      </text>
    </comment>
    <comment ref="AN1187" authorId="0" shapeId="0" xr:uid="{6570194E-6FAF-4C8A-B3A2-3E6A72C88A48}">
      <text>
        <r>
          <rPr>
            <b/>
            <sz val="9"/>
            <color indexed="81"/>
            <rFont val="Tahoma"/>
            <charset val="1"/>
          </rPr>
          <t>Petr Čala:</t>
        </r>
        <r>
          <rPr>
            <sz val="9"/>
            <color indexed="81"/>
            <rFont val="Tahoma"/>
            <charset val="1"/>
          </rPr>
          <t xml:space="preserve">
Treatment health clinics were paid 200% premium for early initiation - $ARS 40 =&gt; $ARS 120 (only applied for the first visit before the 13th week, the subsequent visits rewarded $ARS 40 as per usual); $ARS 1 = $USD 0,25; calculated average earnings of $80</t>
        </r>
      </text>
    </comment>
    <comment ref="AN1203" authorId="0" shapeId="0" xr:uid="{D78520D5-1B44-4FD7-98AF-0500D34FA23F}">
      <text>
        <r>
          <rPr>
            <b/>
            <sz val="9"/>
            <color indexed="81"/>
            <rFont val="Tahoma"/>
            <charset val="1"/>
          </rPr>
          <t>Petr Čala:</t>
        </r>
        <r>
          <rPr>
            <sz val="9"/>
            <color indexed="81"/>
            <rFont val="Tahoma"/>
            <charset val="1"/>
          </rPr>
          <t xml:space="preserve">
$10 show-up fee; the endowment during the intermediation game was $5 and could go up to $10; average earnings were $4,57, plus an average $3,37 for the belief elicitations (a kind of evaluation/guess)</t>
        </r>
      </text>
    </comment>
    <comment ref="AN1246" authorId="0" shapeId="0" xr:uid="{64DED1B7-907E-47B6-A5E7-849500F63940}">
      <text>
        <r>
          <rPr>
            <b/>
            <sz val="9"/>
            <color indexed="81"/>
            <rFont val="Tahoma"/>
            <charset val="1"/>
          </rPr>
          <t>Petr Čala:</t>
        </r>
        <r>
          <rPr>
            <sz val="9"/>
            <color indexed="81"/>
            <rFont val="Tahoma"/>
            <charset val="1"/>
          </rPr>
          <t xml:space="preserve">
A $0,05 fee or a $0,05 bonus are the two different approaches this study has taken; avg use of 1500 plastic bags per american; calculated size of the reward/punishment of $750</t>
        </r>
      </text>
    </comment>
    <comment ref="AN1304" authorId="0" shapeId="0" xr:uid="{FE4C2514-B72C-438E-8D96-0B946B117D87}">
      <text>
        <r>
          <rPr>
            <b/>
            <sz val="9"/>
            <color indexed="81"/>
            <rFont val="Tahoma"/>
            <charset val="1"/>
          </rPr>
          <t>Petr Čala:</t>
        </r>
        <r>
          <rPr>
            <sz val="9"/>
            <color indexed="81"/>
            <rFont val="Tahoma"/>
            <charset val="1"/>
          </rPr>
          <t xml:space="preserve">
The basic treatment involved a bimonthly payment of $30 for a total yearly value of $150; for the savings treatment, students were paid $20, while the $10 was withheld in a bank account, making the cash amount avilable in the account by the enrollment for the next academic year to be $50; calculated yearly reward of $100</t>
        </r>
      </text>
    </comment>
    <comment ref="AN1362" authorId="0" shapeId="0" xr:uid="{DE52B4A5-8C02-48C0-9A52-22074EC2B96C}">
      <text>
        <r>
          <rPr>
            <b/>
            <sz val="9"/>
            <color indexed="81"/>
            <rFont val="Tahoma"/>
            <charset val="1"/>
          </rPr>
          <t>Petr Čala:</t>
        </r>
        <r>
          <rPr>
            <sz val="9"/>
            <color indexed="81"/>
            <rFont val="Tahoma"/>
            <charset val="1"/>
          </rPr>
          <t xml:space="preserve">
Low and high fixed-pay treatments were paid JPY 200 and JPY 800 respectively for the first task, and JPY 300 and JPY 1200 for the second task; low and high incentive payment treatments were rewarded JPY 0,5 and JPY 2 respectively for each point scored at the first task; while being paid JPY 100 and JPY 400 respectively for each correct answer at the kanji puzzle, where the average earnings for these two groups were JPY 523 and JPY 1992 respectively; JPY 100 = $1 roughly</t>
        </r>
      </text>
    </comment>
    <comment ref="AN1370" authorId="0" shapeId="0" xr:uid="{671EC42A-B1ED-4006-9A12-EC6FBF3558C8}">
      <text>
        <r>
          <rPr>
            <b/>
            <sz val="9"/>
            <color indexed="81"/>
            <rFont val="Tahoma"/>
            <charset val="1"/>
          </rPr>
          <t>Petr Čala:</t>
        </r>
        <r>
          <rPr>
            <sz val="9"/>
            <color indexed="81"/>
            <rFont val="Tahoma"/>
            <charset val="1"/>
          </rPr>
          <t xml:space="preserve">
A base show-up fee of $5; the piece-rate incentive group was awarded $2 per each point obtained from the judge; the competition group was awarded $4 per point if their score was higher then the competitor's, $2 per point if it was the same and nothing if it was lower - more detailed explanation is given in the notes and on p.4 (272) of the paper; the average earning from the experiment is calculated to be $15</t>
        </r>
      </text>
    </comment>
    <comment ref="AN1391" authorId="0" shapeId="0" xr:uid="{A1BAAE53-618D-4692-968E-2A147C7F879D}">
      <text>
        <r>
          <rPr>
            <b/>
            <sz val="9"/>
            <color indexed="81"/>
            <rFont val="Tahoma"/>
            <charset val="1"/>
          </rPr>
          <t>Petr Čala:</t>
        </r>
        <r>
          <rPr>
            <sz val="9"/>
            <color indexed="81"/>
            <rFont val="Tahoma"/>
            <charset val="1"/>
          </rPr>
          <t xml:space="preserve">
For the monetary treatment groups, an hourly wage of €1, €5 and €10 was given out to the respective group (via "On treatments" in notes); calculated average earning of $132,8 per person</t>
        </r>
      </text>
    </comment>
    <comment ref="AN1427" authorId="0" shapeId="0" xr:uid="{CAD1527B-CC2F-4754-81FC-31145336C187}">
      <text>
        <r>
          <rPr>
            <b/>
            <sz val="9"/>
            <color indexed="81"/>
            <rFont val="Tahoma"/>
            <charset val="1"/>
          </rPr>
          <t>Petr Čala:</t>
        </r>
        <r>
          <rPr>
            <sz val="9"/>
            <color indexed="81"/>
            <rFont val="Tahoma"/>
            <charset val="1"/>
          </rPr>
          <t xml:space="preserve">
Fixed pay scheme rewarded 125 tokens after 10 minutes, each worth $0,03; performance pay scheme rewarded one of these tokens per each slider adjusted in the other 10 minutes; average earnings of €14</t>
        </r>
      </text>
    </comment>
    <comment ref="AN1453" authorId="0" shapeId="0" xr:uid="{4C22AED3-1C3D-4B2F-973B-24A612A34FEE}">
      <text>
        <r>
          <rPr>
            <b/>
            <sz val="9"/>
            <color indexed="81"/>
            <rFont val="Tahoma"/>
            <charset val="1"/>
          </rPr>
          <t>Petr Čala:</t>
        </r>
        <r>
          <rPr>
            <sz val="9"/>
            <color indexed="81"/>
            <rFont val="Tahoma"/>
            <charset val="1"/>
          </rPr>
          <t xml:space="preserve">
A €100 fixed prize lottery was offered to the lottery treament, with a ticket being given out for each €0,5 spent; 25% tax was then imposed on the tax treatment in each round, making for a €2 tax/round; average earnings were €11,96</t>
        </r>
      </text>
    </comment>
    <comment ref="AN1473" authorId="0" shapeId="0" xr:uid="{38D63F02-0911-455C-ABE7-8731759F572E}">
      <text>
        <r>
          <rPr>
            <b/>
            <sz val="9"/>
            <color indexed="81"/>
            <rFont val="Tahoma"/>
            <charset val="1"/>
          </rPr>
          <t>Petr Čala:</t>
        </r>
        <r>
          <rPr>
            <sz val="9"/>
            <color indexed="81"/>
            <rFont val="Tahoma"/>
            <charset val="1"/>
          </rPr>
          <t xml:space="preserve">
The tips in the TIP treatment varied between 10% and 14,3% of the original price, with a mean of 13,1%</t>
        </r>
      </text>
    </comment>
    <comment ref="AN1495" authorId="0" shapeId="0" xr:uid="{7C79F26D-61FE-4AD5-83E2-65AE5641D972}">
      <text>
        <r>
          <rPr>
            <b/>
            <sz val="9"/>
            <color indexed="81"/>
            <rFont val="Tahoma"/>
            <charset val="1"/>
          </rPr>
          <t>Petr Čala:</t>
        </r>
        <r>
          <rPr>
            <sz val="9"/>
            <color indexed="81"/>
            <rFont val="Tahoma"/>
            <charset val="1"/>
          </rPr>
          <t xml:space="preserve">
A point of reference at €15 (tax size) is mentioned in the treatment letters, which corresponds to the tax most individuals legally owe; an average baseline contribution in 2012 is found to be €3,88</t>
        </r>
      </text>
    </comment>
    <comment ref="AN1523" authorId="0" shapeId="0" xr:uid="{4F799DCD-DE8F-4370-93FC-C297D133E4A7}">
      <text>
        <r>
          <rPr>
            <b/>
            <sz val="9"/>
            <color indexed="81"/>
            <rFont val="Tahoma"/>
            <charset val="1"/>
          </rPr>
          <t>Petr Čala:</t>
        </r>
        <r>
          <rPr>
            <sz val="9"/>
            <color indexed="81"/>
            <rFont val="Tahoma"/>
            <charset val="1"/>
          </rPr>
          <t xml:space="preserve">
The financial treatments recieve 10% and 90% margin on each condom sale respectively, where the original revenue is roughly 344 ZMK per pack sold, with a mean of packs sold (restocked) equal to roughly 9; calculated average earnings of 1548 ZMK (about $85)</t>
        </r>
      </text>
    </comment>
    <comment ref="AN1541" authorId="0" shapeId="0" xr:uid="{7CA2D501-4501-4027-B5A4-B8911E6733EC}">
      <text>
        <r>
          <rPr>
            <b/>
            <sz val="9"/>
            <color indexed="81"/>
            <rFont val="Tahoma"/>
            <charset val="1"/>
          </rPr>
          <t>Petr Čala:</t>
        </r>
        <r>
          <rPr>
            <sz val="9"/>
            <color indexed="81"/>
            <rFont val="Tahoma"/>
            <charset val="1"/>
          </rPr>
          <t xml:space="preserve">
The average apprentice wage for students is calculated to be around 1100 CHF (roughly 1294 USD)</t>
        </r>
      </text>
    </comment>
    <comment ref="AN1565" authorId="0" shapeId="0" xr:uid="{4D8A7A55-E3F6-4F22-B4D8-A5F6B63B07EB}">
      <text>
        <r>
          <rPr>
            <b/>
            <sz val="9"/>
            <color indexed="81"/>
            <rFont val="Tahoma"/>
            <charset val="1"/>
          </rPr>
          <t>Petr Čala:</t>
        </r>
        <r>
          <rPr>
            <sz val="9"/>
            <color indexed="81"/>
            <rFont val="Tahoma"/>
            <charset val="1"/>
          </rPr>
          <t xml:space="preserve">
An average compensation of $10,5 (the session lasted 40 minutes, yielding an hourly compensation of $15/h); show up fee of $5</t>
        </r>
      </text>
    </comment>
    <comment ref="AN1568" authorId="0" shapeId="0" xr:uid="{5EC0CD75-BC7D-4094-AC9A-E8DD13F6AAA4}">
      <text>
        <r>
          <rPr>
            <b/>
            <sz val="9"/>
            <color indexed="81"/>
            <rFont val="Tahoma"/>
            <charset val="1"/>
          </rPr>
          <t>Petr Čala:</t>
        </r>
        <r>
          <rPr>
            <sz val="9"/>
            <color indexed="81"/>
            <rFont val="Tahoma"/>
            <charset val="1"/>
          </rPr>
          <t xml:space="preserve">
Individual experiment incentives - 100 RMB to the student with a greatest increase in scores and 50 RMB to the second and third one; total of 200 RMB; 100 RMB = 13 USD; average earnings calculated to be $8,658; for the peer experiment the situation was very similar, only the partners of the low performing top 3 students would be rewarded as well for a total budget of 400 RMB on the experiment; a total of 27000 RMB (4000 USD) was distributed during the experiment; average earnings calculated to be $17,329</t>
        </r>
      </text>
    </comment>
    <comment ref="AN1602" authorId="0" shapeId="0" xr:uid="{2D567D54-4AC1-4593-ABD3-E6AACDF1B7D0}">
      <text>
        <r>
          <rPr>
            <b/>
            <sz val="9"/>
            <color indexed="81"/>
            <rFont val="Tahoma"/>
            <charset val="1"/>
          </rPr>
          <t>Petr Čala:</t>
        </r>
        <r>
          <rPr>
            <sz val="9"/>
            <color indexed="81"/>
            <rFont val="Tahoma"/>
            <charset val="1"/>
          </rPr>
          <t xml:space="preserve">
Use table 1 for information about the residents and their financial situation; 50 british pounds as a lottery prize to a random subject for filling out an information survey (around $68,36)</t>
        </r>
      </text>
    </comment>
    <comment ref="AN1625" authorId="0" shapeId="0" xr:uid="{3FC81E78-A1CB-4F28-81A4-6E9AC9B3B611}">
      <text>
        <r>
          <rPr>
            <b/>
            <sz val="9"/>
            <color indexed="81"/>
            <rFont val="Tahoma"/>
            <charset val="1"/>
          </rPr>
          <t>Petr Čala:</t>
        </r>
        <r>
          <rPr>
            <sz val="9"/>
            <color indexed="81"/>
            <rFont val="Tahoma"/>
            <charset val="1"/>
          </rPr>
          <t xml:space="preserve">
The value is missing in the original study; an average of the remaining values was used instead</t>
        </r>
      </text>
    </comment>
    <comment ref="AN1645" authorId="0" shapeId="0" xr:uid="{791EDFBB-7F24-47B7-A39A-DA62B55490F0}">
      <text>
        <r>
          <rPr>
            <b/>
            <sz val="9"/>
            <color indexed="81"/>
            <rFont val="Tahoma"/>
            <charset val="1"/>
          </rPr>
          <t>Petr Čala:</t>
        </r>
        <r>
          <rPr>
            <sz val="9"/>
            <color indexed="81"/>
            <rFont val="Tahoma"/>
            <charset val="1"/>
          </rPr>
          <t xml:space="preserve">
The NI treatment recieved a starting reward of 750 Indian rupees ($13), which could differ by the end; an average earning was $8, 90th percentile earning was $15; typical monthly rental payments of $500 </t>
        </r>
      </text>
    </comment>
  </commentList>
</comments>
</file>

<file path=xl/sharedStrings.xml><?xml version="1.0" encoding="utf-8"?>
<sst xmlns="http://schemas.openxmlformats.org/spreadsheetml/2006/main" count="26257" uniqueCount="3826">
  <si>
    <t>link</t>
  </si>
  <si>
    <t>study</t>
  </si>
  <si>
    <t>reference</t>
  </si>
  <si>
    <t>publication_year</t>
  </si>
  <si>
    <t>citations</t>
  </si>
  <si>
    <t>impact_factor</t>
  </si>
  <si>
    <t>effect_original</t>
  </si>
  <si>
    <t>interpretation</t>
  </si>
  <si>
    <t>method</t>
  </si>
  <si>
    <t>Notes</t>
  </si>
  <si>
    <t>p_value</t>
  </si>
  <si>
    <t>95%_lower_original</t>
  </si>
  <si>
    <t>95%_upper_original</t>
  </si>
  <si>
    <t>standard_error</t>
  </si>
  <si>
    <t>t_statistic</t>
  </si>
  <si>
    <t>95%_lower</t>
  </si>
  <si>
    <t>95%_upper</t>
  </si>
  <si>
    <t xml:space="preserve"> </t>
  </si>
  <si>
    <t>time_horizon</t>
  </si>
  <si>
    <t>task_type</t>
  </si>
  <si>
    <t>location</t>
  </si>
  <si>
    <t>sample_size</t>
  </si>
  <si>
    <t>male</t>
  </si>
  <si>
    <t>female</t>
  </si>
  <si>
    <t>data_origin</t>
  </si>
  <si>
    <t>heterogeneity</t>
  </si>
  <si>
    <t>Charness and Gneezy (2009)</t>
  </si>
  <si>
    <t>https://onlinelibrary.wiley.com/doi/pdf/10.3982/ECTA7416?casa_token=S8nTZEuSaAsAAAAA:00YUXRFbpiQ7kHPCckG1UuGb0CQDWImxaJ4e4HI96grg_Z8k2CtX80z1cIYbfAfAsyIkutkq-2h7_fkWLw</t>
  </si>
  <si>
    <t>Argument for financial intervention in habit formation; focused on health; investigating the effects of paying people to go to gym</t>
  </si>
  <si>
    <t>hypothesis</t>
  </si>
  <si>
    <t>University of Chicago</t>
  </si>
  <si>
    <t>grp_size</t>
  </si>
  <si>
    <t>grp_name</t>
  </si>
  <si>
    <t>Control</t>
  </si>
  <si>
    <t>Collected from the experiment</t>
  </si>
  <si>
    <t>study_id</t>
  </si>
  <si>
    <t>obs_n</t>
  </si>
  <si>
    <t>type</t>
  </si>
  <si>
    <t>Article</t>
  </si>
  <si>
    <t>Article/PhDthesis/WP/book</t>
  </si>
  <si>
    <t>title</t>
  </si>
  <si>
    <t>Incentives to exercise</t>
  </si>
  <si>
    <t>authors</t>
  </si>
  <si>
    <t>Charness, G and Gneezy, U</t>
  </si>
  <si>
    <t>label</t>
  </si>
  <si>
    <t>Charness2009</t>
  </si>
  <si>
    <t>outlet</t>
  </si>
  <si>
    <t>Econometrica</t>
  </si>
  <si>
    <t>grp_reward</t>
  </si>
  <si>
    <t>location_lab</t>
  </si>
  <si>
    <t>framing_pos</t>
  </si>
  <si>
    <t>perf_qual</t>
  </si>
  <si>
    <t>perf_quan</t>
  </si>
  <si>
    <t>mot_alt</t>
  </si>
  <si>
    <t>mot_tru</t>
  </si>
  <si>
    <t>mot_rec</t>
  </si>
  <si>
    <t>mot_fai</t>
  </si>
  <si>
    <t>mot_mon</t>
  </si>
  <si>
    <t>subject_emp</t>
  </si>
  <si>
    <t>subject_mix</t>
  </si>
  <si>
    <t>data_panel</t>
  </si>
  <si>
    <t>data_cross</t>
  </si>
  <si>
    <t>The effect money had on gym attendance ex post</t>
  </si>
  <si>
    <t>.</t>
  </si>
  <si>
    <t>Ariely et al. (2009)</t>
  </si>
  <si>
    <t>Doing good or doing well? Image motivation and monetary incentives in behaving prosocially</t>
  </si>
  <si>
    <t>Ariely2009</t>
  </si>
  <si>
    <t>American Economic Review</t>
  </si>
  <si>
    <t>https://www.jstor.org/stable/pdf/29730196.pdf?casa_token=1h6BhdsuWxQAAAAA:v3sSIRPzXGt96mK6DTUKK236FDGAjixH7qjCPLhjyJqMGpyqZ71rLC7SDd-H_qNLytq1quCZYgUSMe2zBlihZOVYTBkXtBY5RSNnHyqmInC-J9jN9VMYGg</t>
  </si>
  <si>
    <t>Lazear (2000a)</t>
  </si>
  <si>
    <t>Performance pay and productivity</t>
  </si>
  <si>
    <t>Lazear2000</t>
  </si>
  <si>
    <t>https://www.nber.org/papers/w5672.pdf</t>
  </si>
  <si>
    <t>Angrist and Lavy (2009)</t>
  </si>
  <si>
    <t>The effects of high stakes high school achievement awards: Evidence from a randomized trial</t>
  </si>
  <si>
    <t>https://www.jstor.org/stable/pdf/25592513.pdf?casa_token=72WkimAT7KwAAAAA:nFq7pOMaqq64RRJTPtMvcijAXwZ0ImLbay5L2dMV6jLJHoq2nG9tBZ5dEiahTwa84Lf2WcDTERBk8W3dzINfTB7CHuhK7Mghbhd7mFIItVNKzrIzjJxWhA</t>
  </si>
  <si>
    <t>The lure of authority: Motivation and incentive effects of power</t>
  </si>
  <si>
    <t>* means unsure</t>
  </si>
  <si>
    <t>Subjects were paid to attend gym depending on their affiliation to control/reward groups</t>
  </si>
  <si>
    <t>Dohmen and Falk (2011)</t>
  </si>
  <si>
    <t>Fehr and Goette (2007)</t>
  </si>
  <si>
    <t>Fehr and Schmidt (2007)</t>
  </si>
  <si>
    <t>Duflo et al. (2012)</t>
  </si>
  <si>
    <t>Nagin et al. (2002)</t>
  </si>
  <si>
    <t>Performance pay and multidimensional sorting: Productivity, preferences, and gender</t>
  </si>
  <si>
    <t>Do workers work more if wages are high? Evidence from a randomized field experiment</t>
  </si>
  <si>
    <t>Adding a stick to the carrot? The interaction of bonuses and fines</t>
  </si>
  <si>
    <t>Incentives work: Getting teachers to come to school</t>
  </si>
  <si>
    <t>Monitoring, motivation, and management: The determinants of opportunistic behavior in a field experiment</t>
  </si>
  <si>
    <t>Does price matter in charitable giving? Evidence from a large-scale natural field experiment</t>
  </si>
  <si>
    <t>Karlan and List (2007)</t>
  </si>
  <si>
    <t>Dohmen2011</t>
  </si>
  <si>
    <t>Fehr2007a</t>
  </si>
  <si>
    <t>Fehr2007b</t>
  </si>
  <si>
    <t>Duflo2012</t>
  </si>
  <si>
    <t>Nagin2002</t>
  </si>
  <si>
    <t>Karlan2007</t>
  </si>
  <si>
    <t>https://www.jstor.org/stable/pdf/23469620.pdf?casa_token=i1E71YBLp60AAAAA:VM6fgIoP9g-GK88hT3pp9YRehyr6bvkF3MDQQ-T3TQnoMkGwtnyahiMy-shgCJyxoyLXv4bR-DppC4NPDQCBsmar1k3jnplejwwo5Lu84CzJE0Q8llDPqA</t>
  </si>
  <si>
    <t>https://www.jstor.org/stable/pdf/29783683.pdf?casa_token=gLqCgT6wn4QAAAAA:9ROU9-94fcAXLfEiS6-9BFqnvT2Nh_fOL2W7gd0JaObntFnUfa6DWuonHKa5FYwPYlu4yXaVbUhTRmzPlpHd6RseLOGpA15SoW-QfZbDbkPSyJ6m-sbCDA</t>
  </si>
  <si>
    <t>https://www.jstor.org/stable/pdf/30034396.pdf?casa_token=WM0V2gH9OQoAAAAA:z0cHqnClLUqSI5SqOBWN_ug-AmcNh7VAKlhZD0L8G2i0y6-NhlDdyDfDiiMV5inKGyYExY8h-L3IioyBeI6qmZCRK-bpuhghxxSVjDEx2SKctc7d2Ab0lA</t>
  </si>
  <si>
    <t>https://www.jstor.org/stable/pdf/30034442.pdf?casa_token=5uF_ewIpu58AAAAA:NZqWKIKURFyTlXGlcm7JoyJbDvhAOfiiGaSC8mk7Acy3AHPBqlP618qH7fho1gjZmHEFdnbAav2b9r10WRHWzG_F0EPLYMSc56mUPg5Z_P_x1oHdVqeoLw</t>
  </si>
  <si>
    <t>https://www.jstor.org/stable/pdf/23245455.pdf?casa_token=el8ozOzO-F4AAAAA:pcVNz6Bx5PmfK8Yl22SrzGCcBEQerugGD1BkA5Js-H1SsbwYLv31jOwHfrxzJzy1TrqSUiAxJbYddROWcug-WlaGuZ9Wz6XG1WTFqx715dNJ0kwW5pOSKw</t>
  </si>
  <si>
    <t>https://www.nber.org/papers/w8811.pdf</t>
  </si>
  <si>
    <t>https://www.nber.org/papers/w12338.pdf</t>
  </si>
  <si>
    <t>Fryer Jr (2011)</t>
  </si>
  <si>
    <t>Financial incentives and student achievement: Evidence from randomized trials</t>
  </si>
  <si>
    <t>Quarterly Journal of Economics</t>
  </si>
  <si>
    <t>Fryer2011</t>
  </si>
  <si>
    <t>https://academic.oup.com/qje/article-pdf/126/4/1755/17090251/qjr045.pdf</t>
  </si>
  <si>
    <t>Kremer et al. (2009)</t>
  </si>
  <si>
    <t>Incentives to learn</t>
  </si>
  <si>
    <t>Kremer, M., Miguel, E., &amp; Thornton, R.</t>
  </si>
  <si>
    <t>Ariely, D., Bracha, A., &amp; Meier, S.</t>
  </si>
  <si>
    <t>Lazear, E. P.</t>
  </si>
  <si>
    <t>Angrist, J., &amp; Lavy, V.</t>
  </si>
  <si>
    <t>Fehr, E., Herz, H., &amp; Wilkening, T.</t>
  </si>
  <si>
    <t>Dohmen, T., &amp; Falk, A.</t>
  </si>
  <si>
    <t>Fehr, E., &amp; Goette, L.</t>
  </si>
  <si>
    <t>Fehr et al. (2013)</t>
  </si>
  <si>
    <t>Fehr, E., &amp; Schmidt, K. M.</t>
  </si>
  <si>
    <t>Duflo, E., Hanna, R., &amp; Ryan, S. P.</t>
  </si>
  <si>
    <t>Nagin, D. S., Rebitzer, J. B., Sanders, S., &amp; Taylor, L. J.</t>
  </si>
  <si>
    <t>Karlan, D., &amp; List, J. A.</t>
  </si>
  <si>
    <t>Fryer Jr, R. G.</t>
  </si>
  <si>
    <t>Kremer2009</t>
  </si>
  <si>
    <t>https://www.mitpressjournals.org/doi/pdfplus/10.1162/rest.91.3.437</t>
  </si>
  <si>
    <t>Bradler et al. (2019)</t>
  </si>
  <si>
    <t>Sliwka and Werner (2017)</t>
  </si>
  <si>
    <t>Cappelen et al. (2017)</t>
  </si>
  <si>
    <t>Mellström and Johannesson (2008)</t>
  </si>
  <si>
    <t>Fershtman and Gneezy (2011)</t>
  </si>
  <si>
    <t>Meier (2007)</t>
  </si>
  <si>
    <t>Charness and Grieco (2019)</t>
  </si>
  <si>
    <t>Fehr and List (2004)</t>
  </si>
  <si>
    <t>De Quidt (2018)</t>
  </si>
  <si>
    <t>Journal of Labor Economics</t>
  </si>
  <si>
    <t>Incentivizing Creativity: A Large-Scale Experiment with Performance Bonuses and Gifts</t>
  </si>
  <si>
    <t>Wage increases and the dynamics of reciprocity</t>
  </si>
  <si>
    <t>Journal of the European Economic Association</t>
  </si>
  <si>
    <t>Face-saving or fair-minded: What motivates moral behavior?</t>
  </si>
  <si>
    <t>Crowding out in blood donation: was Titmuss right?</t>
  </si>
  <si>
    <t>The tradeoff between performance and quitting in high power tournaments</t>
  </si>
  <si>
    <t>Do subsidies increase charitable giving in the long run? Matching donations in a field experiment</t>
  </si>
  <si>
    <t>Creativity and incentives</t>
  </si>
  <si>
    <t>The hidden costs and returns of incentives—trust and trustworthiness among CEOs</t>
  </si>
  <si>
    <t>Your loss is my gain: a recruitment experiment with framed incentives</t>
  </si>
  <si>
    <t>Cappelen, A. W., Halvorsen, T., Sørensen, E. Ø., &amp; Tungodden, B. (2017). Face-saving or fair-minded: What motivates moral behavior?. Journal of the European Economic Association, 15(3), 540-557.</t>
  </si>
  <si>
    <t>The Review of Economics and Statistics</t>
  </si>
  <si>
    <t>Bradler, C., Neckermann, S., &amp; Warnke, A. J.</t>
  </si>
  <si>
    <t>Sliwka, D., &amp; Werner, P. (2017).</t>
  </si>
  <si>
    <t>Cappelen, A. W., Halvorsen, T., Sørensen, E. Ø., &amp; Tungodden, B.</t>
  </si>
  <si>
    <t>Mellström, C., &amp; Johannesson, M.</t>
  </si>
  <si>
    <t>Fershtman, C., &amp; Gneezy, U.</t>
  </si>
  <si>
    <t>Meier, S.</t>
  </si>
  <si>
    <t>Charness, G., &amp; Grieco, D.</t>
  </si>
  <si>
    <t>Fehr, E., &amp; List, J. A.</t>
  </si>
  <si>
    <t>De Quidt, J.</t>
  </si>
  <si>
    <t>Cappelen2017</t>
  </si>
  <si>
    <t>Mellström2008</t>
  </si>
  <si>
    <t>Fershtman2011</t>
  </si>
  <si>
    <t>Meier2007</t>
  </si>
  <si>
    <t>Charness2019</t>
  </si>
  <si>
    <t>Fehr2004</t>
  </si>
  <si>
    <t>DeQuidt2018</t>
  </si>
  <si>
    <t>https://sci-hub.do/https://www.journals.uchicago.edu/doi/abs/10.1086/702649</t>
  </si>
  <si>
    <t>https://sci-hub.do/https://www.journals.uchicago.edu/doi/abs/10.1086/689189</t>
  </si>
  <si>
    <t>https://academic.oup.com/jeea/article/15/3/540/2948463?casa_token=uCR4el625rwAAAAA:0QAeQMSktB2cpshF7TcCstJ0MTHzHvQeHVunmRyJXgQkJ7V5-Q6Rnr4aWEvXsDWjDveBVhnsYyR2qMg</t>
  </si>
  <si>
    <t>https://academic.oup.com/jeea/article-pdf/6/4/845/10313165/jeea0845.pdf?casa_token=GAxkpMErBFMAAAAA:Nu69MLuGhFaiGp9gQX1ZYpYOViIos0pu1iOsstfjy_rsSWTAQzF6maMVzZFb3uHUB0E3dSo5eDnsA8s</t>
  </si>
  <si>
    <t>https://academic.oup.com/jeea/article/9/2/318/2298415?casa_token=Y6uPuTQoJQEAAAAA:bjYT2QyEi06tFv5mpHMBqgTMZ4jHSLzu9lmaCw5fB4v9tGj4Nwdg37WzcVsRUGkHJKLWp0qKguPn5ss</t>
  </si>
  <si>
    <t>https://academic.oup.com/jeea/article-pdf/5/6/1203/10313105/jeea1203.pdf?casa_token=dJHUahu-QBUAAAAA:fRcQFydFqni0RfyGeyWtBV9Q_V3HUIjEEnPKMwVWDwURCVG_0th3zytGKikFpA8lHX3dVu3lkTEkO9M</t>
  </si>
  <si>
    <t>https://academic.oup.com/jeea/article/17/2/454/4931135?casa_token=fruNe3GyB84AAAAA:aT92g1ze2NhImLfsqw7q2142yDFWgzuNgF62p2kafed2gTe41CQOhAyo5TMkOltPouFLkYbVgQqapsE</t>
  </si>
  <si>
    <t>https://academic.oup.com/jeea/article-pdf/2/5/743/10312883/jeea0743.pdf?casa_token=bl9XPRV_TQsAAAAA:TJwFKGLev4TjOqkPOkNxY4q2RmAjPnESe-Cgc4i1iklup6WJjPrByDB8NVGHd7uOrA2GDo6Hvwtc1-U</t>
  </si>
  <si>
    <t>https://academic.oup.com/jeea/article/16/2/522/3860644?casa_token=tF9ZDiPaNBcAAAAA:cDhgR_dUK5g7u2hIi0ZQ5WOBXWQG5x2tyKtGl8wpdh60a71amPnuibfEKI3dlxUAnigYWC1IClktAdw</t>
  </si>
  <si>
    <t>Dwenger et al. (2016)</t>
  </si>
  <si>
    <t>Levitt et al. (2016)</t>
  </si>
  <si>
    <t>Lacetera et al. (2012)</t>
  </si>
  <si>
    <t>Angrist et al. (2009)</t>
  </si>
  <si>
    <t>Celhay et al. (2019)</t>
  </si>
  <si>
    <t>Coffman (2011)</t>
  </si>
  <si>
    <t>Homonoff (2018)</t>
  </si>
  <si>
    <t>Barrera-Osorio et al. (2019)</t>
  </si>
  <si>
    <t>American Economic Journal: Economic Policy</t>
  </si>
  <si>
    <t>American Economic Journal: Applied Economics</t>
  </si>
  <si>
    <t>American Economic Journal: Microeconomics</t>
  </si>
  <si>
    <t>Extrinsic and intrinsic motivations for tax compliance: Evidence from a field experiment in Germany</t>
  </si>
  <si>
    <t>The behavioralist goes to school: Leveraging behavioral economics to improve educational performance</t>
  </si>
  <si>
    <t>Will there be blood? Incentives and displacement effects in pro-social behavior</t>
  </si>
  <si>
    <t>Incentives and services for college achievement: Evidence from a randomized trial</t>
  </si>
  <si>
    <t>Long-run effects of temporary incentives on medical care productivity</t>
  </si>
  <si>
    <t>Intermediation reduces punishment (and reward)</t>
  </si>
  <si>
    <t>Can small incentives have large effects? The impact of taxes versus bonuses on disposable bag use</t>
  </si>
  <si>
    <t>Medium-and long-term educational consequences of alternative conditional cash transfer designs: Experimental evidence from Colombia</t>
  </si>
  <si>
    <t>Dwenger, N., Kleven, H., Rasul, I., &amp; Rincke, J.</t>
  </si>
  <si>
    <t>Levitt, S. D., List, J. A., Neckermann, S., &amp; Sadoff, S.</t>
  </si>
  <si>
    <t>Lacetera, N., Macis, M., &amp; Slonim, R.</t>
  </si>
  <si>
    <t>Angrist, J., Lang, D., &amp; Oreopoulos, P.</t>
  </si>
  <si>
    <t>Celhay, P. A., Gertler, P. J., Giovagnoli, P., &amp; Vermeersch, C.</t>
  </si>
  <si>
    <t>Coffman, L. C.</t>
  </si>
  <si>
    <t>Homonoff, T. A.</t>
  </si>
  <si>
    <t>Barrera-Osorio, F., Linden, L. L., &amp; Saavedra, J. E.</t>
  </si>
  <si>
    <t>Dwenger2016</t>
  </si>
  <si>
    <t>Levitt2016</t>
  </si>
  <si>
    <t>Lacetera2012</t>
  </si>
  <si>
    <t>Celhay2019</t>
  </si>
  <si>
    <t>Coffman2011</t>
  </si>
  <si>
    <t>Homonoff2018</t>
  </si>
  <si>
    <t>BarreraOsorio2019</t>
  </si>
  <si>
    <t>http://eprints.lse.ac.uk/66118/1/Kleven_Extrinsic%20and%20intrinsic%20motivations_2016.pdf</t>
  </si>
  <si>
    <t>https://www.nber.org/papers/w18165.pdf</t>
  </si>
  <si>
    <t>https://www.econstor.eu/bitstream/10419/35985/1/616673434.pdf</t>
  </si>
  <si>
    <t>https://www.econstor.eu/bitstream/10419/35113/1/560456522.pdf</t>
  </si>
  <si>
    <t>https://sci-hub.do/https://www.aeaweb.org/articles?id=10.1257/app.20170128</t>
  </si>
  <si>
    <t>https://www.business.unsw.edu.au/About-Site/Schools-Site/Economics-Site/Documents/L.%20Coffman%20-%20Intermediation%20Reduces%20Punishment%20(and%20Reward).pdf</t>
  </si>
  <si>
    <t>https://are.berkeley.edu/SGDC/07_POL20150261_104.pdf</t>
  </si>
  <si>
    <t>http://felipe-barrera-osorio.gse.harvard.edu/files/gse-felipe-barrera-osorio/files/subsidios_lt_vfinal_2016-12.pdf</t>
  </si>
  <si>
    <t>Sliwka2017</t>
  </si>
  <si>
    <t>Takahashi et al. (2016)</t>
  </si>
  <si>
    <t>Journal of Behavioral and Experimental Economics</t>
  </si>
  <si>
    <t>An experimental examination of compensation schemes and level of effort in differentiated tasks</t>
  </si>
  <si>
    <t>Erat and Gneezy (2016)</t>
  </si>
  <si>
    <t>Experimental Economics</t>
  </si>
  <si>
    <t>Incentives for creativity</t>
  </si>
  <si>
    <t>Conrads et al. (2016)</t>
  </si>
  <si>
    <t>How to hire helpers? Evidence from a field experiment</t>
  </si>
  <si>
    <t>Experimental economics</t>
  </si>
  <si>
    <t>Friedl et al. (2018)</t>
  </si>
  <si>
    <t>Journal of behavioral and experimental economics</t>
  </si>
  <si>
    <t>Payment scheme changes and effort adjustment: the role of 2D: 4D digit ratio</t>
  </si>
  <si>
    <t>Gallier et al. (2017a)</t>
  </si>
  <si>
    <t>Repeated pro-social behavior in the presence of economic interventions</t>
  </si>
  <si>
    <t>Kirchler and Palan (2018)</t>
  </si>
  <si>
    <t>Immaterial and monetary gifts in economic transactions: Evidence from the field</t>
  </si>
  <si>
    <t>Takahashi, H., Shen, J., &amp; Ogawa, K.</t>
  </si>
  <si>
    <t>Erat, S., &amp; Gneezy, U.</t>
  </si>
  <si>
    <t>Conrads, J., Irlenbusch, B., Reggiani, T., Rilke, R. M., &amp; Sliwka, D.</t>
  </si>
  <si>
    <t>Friedl, A., Neyse, L., &amp; Schmidt, U.</t>
  </si>
  <si>
    <t>Gallier, C., Reif, C., &amp; Römer, D.</t>
  </si>
  <si>
    <t>Kirchler, M., &amp; Palan, S.</t>
  </si>
  <si>
    <t>Takahashi2016</t>
  </si>
  <si>
    <t>Erat2016</t>
  </si>
  <si>
    <t>Conrads2016</t>
  </si>
  <si>
    <t>Friedl2018</t>
  </si>
  <si>
    <t>Kirchler2018</t>
  </si>
  <si>
    <t>Gallier2017</t>
  </si>
  <si>
    <t>https://www.sciencedirect.com/science/article/pii/S2214804316000033?casa_token=3b8lZnWy-5UAAAAA:aTPB45NI9DYK4G209xtWY9VJ7LOVbgr_2cnwsjcHR0Y9UyR3h265LCc95HlF6lWGgOgZD_p9lvNt</t>
  </si>
  <si>
    <t>https://idp.springer.com/authorize/casa?redirect_uri=https://link.springer.com/article/10.1007/s10683-015-9440-5&amp;casa_token=aat_fR_OrsMAAAAA:1QNAxJS5LoZpHZJqkHviHb4vlSy3buIyWyzB_8t1Bfs-qQO2XN6-163qbQ6Zue6NCu-itm_3ZmBcdDdhwyc</t>
  </si>
  <si>
    <t>https://idp.springer.com/authorize/casa?redirect_uri=https://link.springer.com/article/10.1007/s10683-015-9455-y&amp;casa_token=KsavUmoFunQAAAAA:01Y713qGovrRqRML3-qp9f2lNO6T77S7rCS8qPH9az7Frsb9CwAOh1Udm9O-m2gvMc0yZlFBJ6lnOfQNMWo</t>
  </si>
  <si>
    <t>https://www.sciencedirect.com/science/article/pii/S2214804317301386?casa_token=6RcoFBhvBYEAAAAA:sBU7TMlktGD1WosEy9vGod25QLr3VYy8JO5WcvV0sOyNrlrvfzHXKF1P2pZ3tWx_Fs6Uk-2u5_AD</t>
  </si>
  <si>
    <t>https://www.sciencedirect.com/science/article/pii/S2214804317300459?casa_token=E9c12ictX2gAAAAA:eKgm3FGzspFTY3M7sZqYOHygzw3jmIoETjt3Gc2PDfgdAqcdIuJb1wpjzpzGqHSltWVO1ZGBIUWx</t>
  </si>
  <si>
    <t>https://link.springer.com/article/10.1007/s10683-017-9536-1</t>
  </si>
  <si>
    <r>
      <t>Charness, G., &amp; Gneezy, U. (2009). Incentives to exercise. </t>
    </r>
    <r>
      <rPr>
        <i/>
        <sz val="12"/>
        <color theme="1"/>
        <rFont val="Calibri"/>
        <family val="2"/>
        <scheme val="minor"/>
      </rPr>
      <t>Econometrica</t>
    </r>
    <r>
      <rPr>
        <sz val="12"/>
        <color theme="1"/>
        <rFont val="Calibri"/>
        <family val="2"/>
        <scheme val="minor"/>
      </rPr>
      <t>, </t>
    </r>
    <r>
      <rPr>
        <i/>
        <sz val="12"/>
        <color theme="1"/>
        <rFont val="Calibri"/>
        <family val="2"/>
        <scheme val="minor"/>
      </rPr>
      <t>77</t>
    </r>
    <r>
      <rPr>
        <sz val="12"/>
        <color theme="1"/>
        <rFont val="Calibri"/>
        <family val="2"/>
        <scheme val="minor"/>
      </rPr>
      <t>(3), 909-931.</t>
    </r>
  </si>
  <si>
    <r>
      <t>Ariely, D., Bracha, A., &amp; Meier, S. (2009). Doing good or doing well? Image motivation and monetary incentives in behaving prosocially. </t>
    </r>
    <r>
      <rPr>
        <i/>
        <sz val="12"/>
        <color theme="1"/>
        <rFont val="Calibri"/>
        <family val="2"/>
        <scheme val="minor"/>
      </rPr>
      <t>American Economic Review</t>
    </r>
    <r>
      <rPr>
        <sz val="12"/>
        <color theme="1"/>
        <rFont val="Calibri"/>
        <family val="2"/>
        <scheme val="minor"/>
      </rPr>
      <t>, </t>
    </r>
    <r>
      <rPr>
        <i/>
        <sz val="12"/>
        <color theme="1"/>
        <rFont val="Calibri"/>
        <family val="2"/>
        <scheme val="minor"/>
      </rPr>
      <t>99</t>
    </r>
    <r>
      <rPr>
        <sz val="12"/>
        <color theme="1"/>
        <rFont val="Calibri"/>
        <family val="2"/>
        <scheme val="minor"/>
      </rPr>
      <t>(1), 544-55.</t>
    </r>
  </si>
  <si>
    <r>
      <t>Lazear, E. P. (2000). Performance pay and productivity. </t>
    </r>
    <r>
      <rPr>
        <i/>
        <sz val="12"/>
        <color theme="1"/>
        <rFont val="Calibri"/>
        <family val="2"/>
        <scheme val="minor"/>
      </rPr>
      <t>American Economic Review</t>
    </r>
    <r>
      <rPr>
        <sz val="12"/>
        <color theme="1"/>
        <rFont val="Calibri"/>
        <family val="2"/>
        <scheme val="minor"/>
      </rPr>
      <t>, </t>
    </r>
    <r>
      <rPr>
        <i/>
        <sz val="12"/>
        <color theme="1"/>
        <rFont val="Calibri"/>
        <family val="2"/>
        <scheme val="minor"/>
      </rPr>
      <t>90</t>
    </r>
    <r>
      <rPr>
        <sz val="12"/>
        <color theme="1"/>
        <rFont val="Calibri"/>
        <family val="2"/>
        <scheme val="minor"/>
      </rPr>
      <t>(5), 1346-1361.</t>
    </r>
  </si>
  <si>
    <r>
      <t>Angrist, J., &amp; Lavy, V. (2009). The effects of high stakes high school achievement awards: Evidence from a randomized trial. </t>
    </r>
    <r>
      <rPr>
        <i/>
        <sz val="12"/>
        <color theme="1"/>
        <rFont val="Calibri"/>
        <family val="2"/>
        <scheme val="minor"/>
      </rPr>
      <t>American economic review</t>
    </r>
    <r>
      <rPr>
        <sz val="12"/>
        <color theme="1"/>
        <rFont val="Calibri"/>
        <family val="2"/>
        <scheme val="minor"/>
      </rPr>
      <t>, </t>
    </r>
    <r>
      <rPr>
        <i/>
        <sz val="12"/>
        <color theme="1"/>
        <rFont val="Calibri"/>
        <family val="2"/>
        <scheme val="minor"/>
      </rPr>
      <t>99</t>
    </r>
    <r>
      <rPr>
        <sz val="12"/>
        <color theme="1"/>
        <rFont val="Calibri"/>
        <family val="2"/>
        <scheme val="minor"/>
      </rPr>
      <t>(4), 1384-1414.</t>
    </r>
  </si>
  <si>
    <r>
      <t>Fehr, E., Herz, H., &amp; Wilkening, T. (2013). The lure of authority: Motivation and incentive effects of power. </t>
    </r>
    <r>
      <rPr>
        <i/>
        <sz val="12"/>
        <color theme="1"/>
        <rFont val="Calibri"/>
        <family val="2"/>
        <scheme val="minor"/>
      </rPr>
      <t>American Economic Review</t>
    </r>
    <r>
      <rPr>
        <sz val="12"/>
        <color theme="1"/>
        <rFont val="Calibri"/>
        <family val="2"/>
        <scheme val="minor"/>
      </rPr>
      <t>, </t>
    </r>
    <r>
      <rPr>
        <i/>
        <sz val="12"/>
        <color theme="1"/>
        <rFont val="Calibri"/>
        <family val="2"/>
        <scheme val="minor"/>
      </rPr>
      <t>103</t>
    </r>
    <r>
      <rPr>
        <sz val="12"/>
        <color theme="1"/>
        <rFont val="Calibri"/>
        <family val="2"/>
        <scheme val="minor"/>
      </rPr>
      <t>(4), 1325-59.</t>
    </r>
  </si>
  <si>
    <r>
      <t>Dohmen, T., &amp; Falk, A. (2011). Performance pay and multidimensional sorting: Productivity, preferences, and gender. </t>
    </r>
    <r>
      <rPr>
        <i/>
        <sz val="12"/>
        <color theme="1"/>
        <rFont val="Calibri"/>
        <family val="2"/>
        <scheme val="minor"/>
      </rPr>
      <t>American economic review</t>
    </r>
    <r>
      <rPr>
        <sz val="12"/>
        <color theme="1"/>
        <rFont val="Calibri"/>
        <family val="2"/>
        <scheme val="minor"/>
      </rPr>
      <t>, </t>
    </r>
    <r>
      <rPr>
        <i/>
        <sz val="12"/>
        <color theme="1"/>
        <rFont val="Calibri"/>
        <family val="2"/>
        <scheme val="minor"/>
      </rPr>
      <t>101</t>
    </r>
    <r>
      <rPr>
        <sz val="12"/>
        <color theme="1"/>
        <rFont val="Calibri"/>
        <family val="2"/>
        <scheme val="minor"/>
      </rPr>
      <t>(2), 556-90.</t>
    </r>
  </si>
  <si>
    <r>
      <t>Fehr, E., &amp; Goette, L. (2007). Do workers work more if wages are high? Evidence from a randomized field experiment. </t>
    </r>
    <r>
      <rPr>
        <i/>
        <sz val="12"/>
        <color theme="1"/>
        <rFont val="Calibri"/>
        <family val="2"/>
        <scheme val="minor"/>
      </rPr>
      <t>American Economic Review</t>
    </r>
    <r>
      <rPr>
        <sz val="12"/>
        <color theme="1"/>
        <rFont val="Calibri"/>
        <family val="2"/>
        <scheme val="minor"/>
      </rPr>
      <t>, </t>
    </r>
    <r>
      <rPr>
        <i/>
        <sz val="12"/>
        <color theme="1"/>
        <rFont val="Calibri"/>
        <family val="2"/>
        <scheme val="minor"/>
      </rPr>
      <t>97</t>
    </r>
    <r>
      <rPr>
        <sz val="12"/>
        <color theme="1"/>
        <rFont val="Calibri"/>
        <family val="2"/>
        <scheme val="minor"/>
      </rPr>
      <t>(1), 298-317.</t>
    </r>
  </si>
  <si>
    <r>
      <t>Fehr, E., &amp; Schmidt, K. M. (2007). Adding a stick to the carrot? The interaction of bonuses and fines. </t>
    </r>
    <r>
      <rPr>
        <i/>
        <sz val="12"/>
        <color theme="1"/>
        <rFont val="Calibri"/>
        <family val="2"/>
        <scheme val="minor"/>
      </rPr>
      <t>American Economic Review</t>
    </r>
    <r>
      <rPr>
        <sz val="12"/>
        <color theme="1"/>
        <rFont val="Calibri"/>
        <family val="2"/>
        <scheme val="minor"/>
      </rPr>
      <t>, </t>
    </r>
    <r>
      <rPr>
        <i/>
        <sz val="12"/>
        <color theme="1"/>
        <rFont val="Calibri"/>
        <family val="2"/>
        <scheme val="minor"/>
      </rPr>
      <t>97</t>
    </r>
    <r>
      <rPr>
        <sz val="12"/>
        <color theme="1"/>
        <rFont val="Calibri"/>
        <family val="2"/>
        <scheme val="minor"/>
      </rPr>
      <t>(2), 177-181.</t>
    </r>
  </si>
  <si>
    <r>
      <t>Duflo, E., Hanna, R., &amp; Ryan, S. P. (2012). Incentives work: Getting teachers to come to school. </t>
    </r>
    <r>
      <rPr>
        <i/>
        <sz val="12"/>
        <color theme="1"/>
        <rFont val="Calibri"/>
        <family val="2"/>
        <scheme val="minor"/>
      </rPr>
      <t>American Economic Review</t>
    </r>
    <r>
      <rPr>
        <sz val="12"/>
        <color theme="1"/>
        <rFont val="Calibri"/>
        <family val="2"/>
        <scheme val="minor"/>
      </rPr>
      <t>, </t>
    </r>
    <r>
      <rPr>
        <i/>
        <sz val="12"/>
        <color theme="1"/>
        <rFont val="Calibri"/>
        <family val="2"/>
        <scheme val="minor"/>
      </rPr>
      <t>102</t>
    </r>
    <r>
      <rPr>
        <sz val="12"/>
        <color theme="1"/>
        <rFont val="Calibri"/>
        <family val="2"/>
        <scheme val="minor"/>
      </rPr>
      <t>(4), 1241-78.</t>
    </r>
  </si>
  <si>
    <r>
      <t>Nagin, D. S., Rebitzer, J. B., Sanders, S., &amp; Taylor, L. J. (2002). Monitoring, motivation, and management: The determinants of opportunistic behavior in a field experiment. </t>
    </r>
    <r>
      <rPr>
        <i/>
        <sz val="12"/>
        <color theme="1"/>
        <rFont val="Calibri"/>
        <family val="2"/>
        <scheme val="minor"/>
      </rPr>
      <t>American Economic Review</t>
    </r>
    <r>
      <rPr>
        <sz val="12"/>
        <color theme="1"/>
        <rFont val="Calibri"/>
        <family val="2"/>
        <scheme val="minor"/>
      </rPr>
      <t>, </t>
    </r>
    <r>
      <rPr>
        <i/>
        <sz val="12"/>
        <color theme="1"/>
        <rFont val="Calibri"/>
        <family val="2"/>
        <scheme val="minor"/>
      </rPr>
      <t>92</t>
    </r>
    <r>
      <rPr>
        <sz val="12"/>
        <color theme="1"/>
        <rFont val="Calibri"/>
        <family val="2"/>
        <scheme val="minor"/>
      </rPr>
      <t>(4), 850-873.</t>
    </r>
  </si>
  <si>
    <r>
      <t>Karlan, D., &amp; List, J. A. (2007). Does price matter in charitable giving? Evidence from a large-scale natural field experiment. </t>
    </r>
    <r>
      <rPr>
        <i/>
        <sz val="12"/>
        <color theme="1"/>
        <rFont val="Calibri"/>
        <family val="2"/>
        <scheme val="minor"/>
      </rPr>
      <t>American Economic Review</t>
    </r>
    <r>
      <rPr>
        <sz val="12"/>
        <color theme="1"/>
        <rFont val="Calibri"/>
        <family val="2"/>
        <scheme val="minor"/>
      </rPr>
      <t>, </t>
    </r>
    <r>
      <rPr>
        <i/>
        <sz val="12"/>
        <color theme="1"/>
        <rFont val="Calibri"/>
        <family val="2"/>
        <scheme val="minor"/>
      </rPr>
      <t>97</t>
    </r>
    <r>
      <rPr>
        <sz val="12"/>
        <color theme="1"/>
        <rFont val="Calibri"/>
        <family val="2"/>
        <scheme val="minor"/>
      </rPr>
      <t>(5), 1774-1793.</t>
    </r>
  </si>
  <si>
    <r>
      <t>Fryer Jr, R. G. (2011). Financial incentives and student achievement: Evidence from randomized trials. </t>
    </r>
    <r>
      <rPr>
        <i/>
        <sz val="12"/>
        <color theme="1"/>
        <rFont val="Calibri"/>
        <family val="2"/>
        <scheme val="minor"/>
      </rPr>
      <t>The Quarterly Journal of Economics</t>
    </r>
    <r>
      <rPr>
        <sz val="12"/>
        <color theme="1"/>
        <rFont val="Calibri"/>
        <family val="2"/>
        <scheme val="minor"/>
      </rPr>
      <t>, </t>
    </r>
    <r>
      <rPr>
        <i/>
        <sz val="12"/>
        <color theme="1"/>
        <rFont val="Calibri"/>
        <family val="2"/>
        <scheme val="minor"/>
      </rPr>
      <t>126</t>
    </r>
    <r>
      <rPr>
        <sz val="12"/>
        <color theme="1"/>
        <rFont val="Calibri"/>
        <family val="2"/>
        <scheme val="minor"/>
      </rPr>
      <t>(4), 1755-1798.</t>
    </r>
  </si>
  <si>
    <r>
      <t>Kremer, M., Miguel, E., &amp; Thornton, R. (2009). Incentives to learn. </t>
    </r>
    <r>
      <rPr>
        <i/>
        <sz val="12"/>
        <color theme="1"/>
        <rFont val="Calibri"/>
        <family val="2"/>
        <scheme val="minor"/>
      </rPr>
      <t>The Review of Economics and Statistics</t>
    </r>
    <r>
      <rPr>
        <sz val="12"/>
        <color theme="1"/>
        <rFont val="Calibri"/>
        <family val="2"/>
        <scheme val="minor"/>
      </rPr>
      <t>, </t>
    </r>
    <r>
      <rPr>
        <i/>
        <sz val="12"/>
        <color theme="1"/>
        <rFont val="Calibri"/>
        <family val="2"/>
        <scheme val="minor"/>
      </rPr>
      <t>91</t>
    </r>
    <r>
      <rPr>
        <sz val="12"/>
        <color theme="1"/>
        <rFont val="Calibri"/>
        <family val="2"/>
        <scheme val="minor"/>
      </rPr>
      <t>(3), 437-456.</t>
    </r>
  </si>
  <si>
    <r>
      <t>Bradler, C., Neckermann, S., &amp; Warnke, A. J. (2019). Incentivizing Creativity: A Large-Scale Experiment with Performance Bonuses and Gifts. </t>
    </r>
    <r>
      <rPr>
        <i/>
        <sz val="12"/>
        <color theme="1"/>
        <rFont val="Calibri"/>
        <family val="2"/>
        <scheme val="minor"/>
      </rPr>
      <t>Journal of Labor Economics</t>
    </r>
    <r>
      <rPr>
        <sz val="12"/>
        <color theme="1"/>
        <rFont val="Calibri"/>
        <family val="2"/>
        <scheme val="minor"/>
      </rPr>
      <t>, </t>
    </r>
    <r>
      <rPr>
        <i/>
        <sz val="12"/>
        <color theme="1"/>
        <rFont val="Calibri"/>
        <family val="2"/>
        <scheme val="minor"/>
      </rPr>
      <t>37</t>
    </r>
    <r>
      <rPr>
        <sz val="12"/>
        <color theme="1"/>
        <rFont val="Calibri"/>
        <family val="2"/>
        <scheme val="minor"/>
      </rPr>
      <t>(3), 793-851.</t>
    </r>
  </si>
  <si>
    <r>
      <t>Sliwka, D., &amp; Werner, P. (2017). Wage increases and the dynamics of reciprocity. </t>
    </r>
    <r>
      <rPr>
        <i/>
        <sz val="12"/>
        <color theme="1"/>
        <rFont val="Calibri"/>
        <family val="2"/>
        <scheme val="minor"/>
      </rPr>
      <t>Journal of Labor Economics</t>
    </r>
    <r>
      <rPr>
        <sz val="12"/>
        <color theme="1"/>
        <rFont val="Calibri"/>
        <family val="2"/>
        <scheme val="minor"/>
      </rPr>
      <t>, </t>
    </r>
    <r>
      <rPr>
        <i/>
        <sz val="12"/>
        <color theme="1"/>
        <rFont val="Calibri"/>
        <family val="2"/>
        <scheme val="minor"/>
      </rPr>
      <t>35</t>
    </r>
    <r>
      <rPr>
        <sz val="12"/>
        <color theme="1"/>
        <rFont val="Calibri"/>
        <family val="2"/>
        <scheme val="minor"/>
      </rPr>
      <t>(2), 299-344.</t>
    </r>
  </si>
  <si>
    <r>
      <t>Mellström, C., &amp; Johannesson, M. (2008). Crowding out in blood donation: was Titmuss right?.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6</t>
    </r>
    <r>
      <rPr>
        <sz val="12"/>
        <color theme="1"/>
        <rFont val="Calibri"/>
        <family val="2"/>
        <scheme val="minor"/>
      </rPr>
      <t>(4), 845-863.</t>
    </r>
  </si>
  <si>
    <r>
      <t>Fershtman, C., &amp; Gneezy, U. (2011). The tradeoff between performance and quitting in high power tournaments.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9</t>
    </r>
    <r>
      <rPr>
        <sz val="12"/>
        <color theme="1"/>
        <rFont val="Calibri"/>
        <family val="2"/>
        <scheme val="minor"/>
      </rPr>
      <t>(2), 318-336.</t>
    </r>
  </si>
  <si>
    <r>
      <t>Meier, S. (2007). Do subsidies increase charitable giving in the long run? Matching donations in a field experiment.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5</t>
    </r>
    <r>
      <rPr>
        <sz val="12"/>
        <color theme="1"/>
        <rFont val="Calibri"/>
        <family val="2"/>
        <scheme val="minor"/>
      </rPr>
      <t>(6), 1203-1222.</t>
    </r>
  </si>
  <si>
    <r>
      <t>Charness, G., &amp; Grieco, D. (2019). Creativity and incentives.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17</t>
    </r>
    <r>
      <rPr>
        <sz val="12"/>
        <color theme="1"/>
        <rFont val="Calibri"/>
        <family val="2"/>
        <scheme val="minor"/>
      </rPr>
      <t>(2), 454-496.</t>
    </r>
  </si>
  <si>
    <r>
      <t>Fehr, E., &amp; List, J. A. (2004). The hidden costs and returns of incentives—trust and trustworthiness among CEOs.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2</t>
    </r>
    <r>
      <rPr>
        <sz val="12"/>
        <color theme="1"/>
        <rFont val="Calibri"/>
        <family val="2"/>
        <scheme val="minor"/>
      </rPr>
      <t>(5), 743-771.</t>
    </r>
  </si>
  <si>
    <r>
      <t>De Quidt, J. (2018). Your loss is my gain: a recruitment experiment with framed incentives. </t>
    </r>
    <r>
      <rPr>
        <i/>
        <sz val="12"/>
        <color theme="1"/>
        <rFont val="Calibri"/>
        <family val="2"/>
        <scheme val="minor"/>
      </rPr>
      <t>Journal of the European Economic Association</t>
    </r>
    <r>
      <rPr>
        <sz val="12"/>
        <color theme="1"/>
        <rFont val="Calibri"/>
        <family val="2"/>
        <scheme val="minor"/>
      </rPr>
      <t>, </t>
    </r>
    <r>
      <rPr>
        <i/>
        <sz val="12"/>
        <color theme="1"/>
        <rFont val="Calibri"/>
        <family val="2"/>
        <scheme val="minor"/>
      </rPr>
      <t>16</t>
    </r>
    <r>
      <rPr>
        <sz val="12"/>
        <color theme="1"/>
        <rFont val="Calibri"/>
        <family val="2"/>
        <scheme val="minor"/>
      </rPr>
      <t>(2), 522-559.</t>
    </r>
  </si>
  <si>
    <r>
      <t>Dwenger, N., Kleven, H., Rasul, I., &amp; Rincke, J. (2016). Extrinsic and intrinsic motivations for tax compliance: Evidence from a field experiment in Germany. </t>
    </r>
    <r>
      <rPr>
        <i/>
        <sz val="12"/>
        <color theme="1"/>
        <rFont val="Calibri"/>
        <family val="2"/>
        <scheme val="minor"/>
      </rPr>
      <t>American Economic Journal: Economic Policy</t>
    </r>
    <r>
      <rPr>
        <sz val="12"/>
        <color theme="1"/>
        <rFont val="Calibri"/>
        <family val="2"/>
        <scheme val="minor"/>
      </rPr>
      <t>, </t>
    </r>
    <r>
      <rPr>
        <i/>
        <sz val="12"/>
        <color theme="1"/>
        <rFont val="Calibri"/>
        <family val="2"/>
        <scheme val="minor"/>
      </rPr>
      <t>8</t>
    </r>
    <r>
      <rPr>
        <sz val="12"/>
        <color theme="1"/>
        <rFont val="Calibri"/>
        <family val="2"/>
        <scheme val="minor"/>
      </rPr>
      <t>(3), 203-32.</t>
    </r>
  </si>
  <si>
    <r>
      <t>Levitt, S. D., List, J. A., Neckermann, S., &amp; Sadoff, S. (2016). The behavioralist goes to school: Leveraging behavioral economics to improve educational performance. </t>
    </r>
    <r>
      <rPr>
        <i/>
        <sz val="12"/>
        <color theme="1"/>
        <rFont val="Calibri"/>
        <family val="2"/>
        <scheme val="minor"/>
      </rPr>
      <t>American Economic Journal: Economic Policy</t>
    </r>
    <r>
      <rPr>
        <sz val="12"/>
        <color theme="1"/>
        <rFont val="Calibri"/>
        <family val="2"/>
        <scheme val="minor"/>
      </rPr>
      <t>, </t>
    </r>
    <r>
      <rPr>
        <i/>
        <sz val="12"/>
        <color theme="1"/>
        <rFont val="Calibri"/>
        <family val="2"/>
        <scheme val="minor"/>
      </rPr>
      <t>8</t>
    </r>
    <r>
      <rPr>
        <sz val="12"/>
        <color theme="1"/>
        <rFont val="Calibri"/>
        <family val="2"/>
        <scheme val="minor"/>
      </rPr>
      <t>(4), 183-219.</t>
    </r>
  </si>
  <si>
    <r>
      <t>Lacetera, N., Macis, M., &amp; Slonim, R. (2012). Will there be blood? Incentives and displacement effects in pro-social behavior. </t>
    </r>
    <r>
      <rPr>
        <i/>
        <sz val="12"/>
        <color theme="1"/>
        <rFont val="Calibri"/>
        <family val="2"/>
        <scheme val="minor"/>
      </rPr>
      <t>American Economic Journal: Economic Policy</t>
    </r>
    <r>
      <rPr>
        <sz val="12"/>
        <color theme="1"/>
        <rFont val="Calibri"/>
        <family val="2"/>
        <scheme val="minor"/>
      </rPr>
      <t>, </t>
    </r>
    <r>
      <rPr>
        <i/>
        <sz val="12"/>
        <color theme="1"/>
        <rFont val="Calibri"/>
        <family val="2"/>
        <scheme val="minor"/>
      </rPr>
      <t>4</t>
    </r>
    <r>
      <rPr>
        <sz val="12"/>
        <color theme="1"/>
        <rFont val="Calibri"/>
        <family val="2"/>
        <scheme val="minor"/>
      </rPr>
      <t>(1), 186-223.</t>
    </r>
  </si>
  <si>
    <r>
      <t>Angrist, J., Lang, D., &amp; Oreopoulos, P. (2009). Incentives and services for college achievement: Evidence from a randomized trial. </t>
    </r>
    <r>
      <rPr>
        <i/>
        <sz val="12"/>
        <color theme="1"/>
        <rFont val="Calibri"/>
        <family val="2"/>
        <scheme val="minor"/>
      </rPr>
      <t>American Economic Journal: Applied Economics</t>
    </r>
    <r>
      <rPr>
        <sz val="12"/>
        <color theme="1"/>
        <rFont val="Calibri"/>
        <family val="2"/>
        <scheme val="minor"/>
      </rPr>
      <t>, </t>
    </r>
    <r>
      <rPr>
        <i/>
        <sz val="12"/>
        <color theme="1"/>
        <rFont val="Calibri"/>
        <family val="2"/>
        <scheme val="minor"/>
      </rPr>
      <t>1</t>
    </r>
    <r>
      <rPr>
        <sz val="12"/>
        <color theme="1"/>
        <rFont val="Calibri"/>
        <family val="2"/>
        <scheme val="minor"/>
      </rPr>
      <t>(1), 136-63.</t>
    </r>
  </si>
  <si>
    <r>
      <t>Celhay, P. A., Gertler, P. J., Giovagnoli, P., &amp; Vermeersch, C. (2019). Long-run effects of temporary incentives on medical care productivity. </t>
    </r>
    <r>
      <rPr>
        <i/>
        <sz val="12"/>
        <color theme="1"/>
        <rFont val="Calibri"/>
        <family val="2"/>
        <scheme val="minor"/>
      </rPr>
      <t>American Economic Journal: Applied Economics</t>
    </r>
    <r>
      <rPr>
        <sz val="12"/>
        <color theme="1"/>
        <rFont val="Calibri"/>
        <family val="2"/>
        <scheme val="minor"/>
      </rPr>
      <t>, </t>
    </r>
    <r>
      <rPr>
        <i/>
        <sz val="12"/>
        <color theme="1"/>
        <rFont val="Calibri"/>
        <family val="2"/>
        <scheme val="minor"/>
      </rPr>
      <t>11</t>
    </r>
    <r>
      <rPr>
        <sz val="12"/>
        <color theme="1"/>
        <rFont val="Calibri"/>
        <family val="2"/>
        <scheme val="minor"/>
      </rPr>
      <t>(3), 92-127.</t>
    </r>
  </si>
  <si>
    <r>
      <t>Coffman, L. C. (2011). Intermediation reduces punishment (and reward). </t>
    </r>
    <r>
      <rPr>
        <i/>
        <sz val="12"/>
        <color theme="1"/>
        <rFont val="Calibri"/>
        <family val="2"/>
        <scheme val="minor"/>
      </rPr>
      <t>American Economic Journal: Microeconomics</t>
    </r>
    <r>
      <rPr>
        <sz val="12"/>
        <color theme="1"/>
        <rFont val="Calibri"/>
        <family val="2"/>
        <scheme val="minor"/>
      </rPr>
      <t>, </t>
    </r>
    <r>
      <rPr>
        <i/>
        <sz val="12"/>
        <color theme="1"/>
        <rFont val="Calibri"/>
        <family val="2"/>
        <scheme val="minor"/>
      </rPr>
      <t>3</t>
    </r>
    <r>
      <rPr>
        <sz val="12"/>
        <color theme="1"/>
        <rFont val="Calibri"/>
        <family val="2"/>
        <scheme val="minor"/>
      </rPr>
      <t>(4), 77-106.</t>
    </r>
  </si>
  <si>
    <r>
      <t>Homonoff, T. A. (2018). Can small incentives have large effects? The impact of taxes versus bonuses on disposable bag use. </t>
    </r>
    <r>
      <rPr>
        <i/>
        <sz val="12"/>
        <color theme="1"/>
        <rFont val="Calibri"/>
        <family val="2"/>
        <scheme val="minor"/>
      </rPr>
      <t>American Economic Journal: Economic Policy</t>
    </r>
    <r>
      <rPr>
        <sz val="12"/>
        <color theme="1"/>
        <rFont val="Calibri"/>
        <family val="2"/>
        <scheme val="minor"/>
      </rPr>
      <t>, </t>
    </r>
    <r>
      <rPr>
        <i/>
        <sz val="12"/>
        <color theme="1"/>
        <rFont val="Calibri"/>
        <family val="2"/>
        <scheme val="minor"/>
      </rPr>
      <t>10</t>
    </r>
    <r>
      <rPr>
        <sz val="12"/>
        <color theme="1"/>
        <rFont val="Calibri"/>
        <family val="2"/>
        <scheme val="minor"/>
      </rPr>
      <t>(4), 177-210.</t>
    </r>
  </si>
  <si>
    <r>
      <t>Barrera-Osorio, F., Linden, L. L., &amp; Saavedra, J. E. (2019). Medium-and long-term educational consequences of alternative conditional cash transfer designs: Experimental evidence from Colombia. </t>
    </r>
    <r>
      <rPr>
        <i/>
        <sz val="12"/>
        <color theme="1"/>
        <rFont val="Calibri"/>
        <family val="2"/>
        <scheme val="minor"/>
      </rPr>
      <t>American Economic Journal: Applied Economics</t>
    </r>
    <r>
      <rPr>
        <sz val="12"/>
        <color theme="1"/>
        <rFont val="Calibri"/>
        <family val="2"/>
        <scheme val="minor"/>
      </rPr>
      <t>, </t>
    </r>
    <r>
      <rPr>
        <i/>
        <sz val="12"/>
        <color theme="1"/>
        <rFont val="Calibri"/>
        <family val="2"/>
        <scheme val="minor"/>
      </rPr>
      <t>11</t>
    </r>
    <r>
      <rPr>
        <sz val="12"/>
        <color theme="1"/>
        <rFont val="Calibri"/>
        <family val="2"/>
        <scheme val="minor"/>
      </rPr>
      <t>(3), 54-91.</t>
    </r>
  </si>
  <si>
    <r>
      <t>Takahashi, H., Shen, J., &amp; Ogawa, K. (2016). An experimental examination of compensation schemes and level of effort in differentiated tasks. </t>
    </r>
    <r>
      <rPr>
        <i/>
        <sz val="12"/>
        <color theme="1"/>
        <rFont val="Calibri"/>
        <family val="2"/>
        <scheme val="minor"/>
      </rPr>
      <t>Journal of Behavioral and Experimental Economics</t>
    </r>
    <r>
      <rPr>
        <sz val="12"/>
        <color theme="1"/>
        <rFont val="Calibri"/>
        <family val="2"/>
        <scheme val="minor"/>
      </rPr>
      <t>, </t>
    </r>
    <r>
      <rPr>
        <i/>
        <sz val="12"/>
        <color theme="1"/>
        <rFont val="Calibri"/>
        <family val="2"/>
        <scheme val="minor"/>
      </rPr>
      <t>61</t>
    </r>
    <r>
      <rPr>
        <sz val="12"/>
        <color theme="1"/>
        <rFont val="Calibri"/>
        <family val="2"/>
        <scheme val="minor"/>
      </rPr>
      <t>, 12-19.</t>
    </r>
  </si>
  <si>
    <r>
      <t>Erat, S., &amp; Gneezy, U. (2016). Incentives for creativity. </t>
    </r>
    <r>
      <rPr>
        <i/>
        <sz val="12"/>
        <color theme="1"/>
        <rFont val="Calibri"/>
        <family val="2"/>
        <scheme val="minor"/>
      </rPr>
      <t>Experimental Economics</t>
    </r>
    <r>
      <rPr>
        <sz val="12"/>
        <color theme="1"/>
        <rFont val="Calibri"/>
        <family val="2"/>
        <scheme val="minor"/>
      </rPr>
      <t>, </t>
    </r>
    <r>
      <rPr>
        <i/>
        <sz val="12"/>
        <color theme="1"/>
        <rFont val="Calibri"/>
        <family val="2"/>
        <scheme val="minor"/>
      </rPr>
      <t>19</t>
    </r>
    <r>
      <rPr>
        <sz val="12"/>
        <color theme="1"/>
        <rFont val="Calibri"/>
        <family val="2"/>
        <scheme val="minor"/>
      </rPr>
      <t>(2), 269-280.</t>
    </r>
  </si>
  <si>
    <r>
      <t>Conrads, J., Irlenbusch, B., Reggiani, T., Rilke, R. M., &amp; Sliwka, D. (2016). How to hire helpers? Evidence from a field experiment. </t>
    </r>
    <r>
      <rPr>
        <i/>
        <sz val="12"/>
        <color theme="1"/>
        <rFont val="Calibri"/>
        <family val="2"/>
        <scheme val="minor"/>
      </rPr>
      <t>Experimental Economics</t>
    </r>
    <r>
      <rPr>
        <sz val="12"/>
        <color theme="1"/>
        <rFont val="Calibri"/>
        <family val="2"/>
        <scheme val="minor"/>
      </rPr>
      <t>, </t>
    </r>
    <r>
      <rPr>
        <i/>
        <sz val="12"/>
        <color theme="1"/>
        <rFont val="Calibri"/>
        <family val="2"/>
        <scheme val="minor"/>
      </rPr>
      <t>19</t>
    </r>
    <r>
      <rPr>
        <sz val="12"/>
        <color theme="1"/>
        <rFont val="Calibri"/>
        <family val="2"/>
        <scheme val="minor"/>
      </rPr>
      <t>(3), 577-594.</t>
    </r>
  </si>
  <si>
    <r>
      <t>Friedl, A., Neyse, L., &amp; Schmidt, U. (2018). Payment scheme changes and effort adjustment: the role of 2D: 4D digit ratio. </t>
    </r>
    <r>
      <rPr>
        <i/>
        <sz val="12"/>
        <color theme="1"/>
        <rFont val="Calibri"/>
        <family val="2"/>
        <scheme val="minor"/>
      </rPr>
      <t>Journal of behavioral and experimental economics</t>
    </r>
    <r>
      <rPr>
        <sz val="12"/>
        <color theme="1"/>
        <rFont val="Calibri"/>
        <family val="2"/>
        <scheme val="minor"/>
      </rPr>
      <t>, </t>
    </r>
    <r>
      <rPr>
        <i/>
        <sz val="12"/>
        <color theme="1"/>
        <rFont val="Calibri"/>
        <family val="2"/>
        <scheme val="minor"/>
      </rPr>
      <t>72</t>
    </r>
    <r>
      <rPr>
        <sz val="12"/>
        <color theme="1"/>
        <rFont val="Calibri"/>
        <family val="2"/>
        <scheme val="minor"/>
      </rPr>
      <t>, 86-94.</t>
    </r>
  </si>
  <si>
    <r>
      <t>Gallier, C., Reif, C., &amp; Römer, D. (2017). Repeated pro-social behavior in the presence of economic interventions. </t>
    </r>
    <r>
      <rPr>
        <i/>
        <sz val="12"/>
        <color theme="1"/>
        <rFont val="Calibri"/>
        <family val="2"/>
        <scheme val="minor"/>
      </rPr>
      <t>Journal of behavioral and experimental economics</t>
    </r>
    <r>
      <rPr>
        <sz val="12"/>
        <color theme="1"/>
        <rFont val="Calibri"/>
        <family val="2"/>
        <scheme val="minor"/>
      </rPr>
      <t>, </t>
    </r>
    <r>
      <rPr>
        <i/>
        <sz val="12"/>
        <color theme="1"/>
        <rFont val="Calibri"/>
        <family val="2"/>
        <scheme val="minor"/>
      </rPr>
      <t>69</t>
    </r>
    <r>
      <rPr>
        <sz val="12"/>
        <color theme="1"/>
        <rFont val="Calibri"/>
        <family val="2"/>
        <scheme val="minor"/>
      </rPr>
      <t>, 18-28.</t>
    </r>
  </si>
  <si>
    <r>
      <t>Kirchler, M., &amp; Palan, S. (2018). Immaterial and monetary gifts in economic transactions: Evidence from the field. </t>
    </r>
    <r>
      <rPr>
        <i/>
        <sz val="12"/>
        <color theme="1"/>
        <rFont val="Calibri"/>
        <family val="2"/>
        <scheme val="minor"/>
      </rPr>
      <t>Experimental economics</t>
    </r>
    <r>
      <rPr>
        <sz val="12"/>
        <color theme="1"/>
        <rFont val="Calibri"/>
        <family val="2"/>
        <scheme val="minor"/>
      </rPr>
      <t>, </t>
    </r>
    <r>
      <rPr>
        <i/>
        <sz val="12"/>
        <color theme="1"/>
        <rFont val="Calibri"/>
        <family val="2"/>
        <scheme val="minor"/>
      </rPr>
      <t>21</t>
    </r>
    <r>
      <rPr>
        <sz val="12"/>
        <color theme="1"/>
        <rFont val="Calibri"/>
        <family val="2"/>
        <scheme val="minor"/>
      </rPr>
      <t>(1), 205-230.</t>
    </r>
  </si>
  <si>
    <t>Boyer et al. (2016)</t>
  </si>
  <si>
    <t>Journal of Public Economics</t>
  </si>
  <si>
    <t>Do norms on contribution behavior affect intrinsic motivation? field-experimental evidence from germany</t>
  </si>
  <si>
    <t>Ashraf et al. (2014)</t>
  </si>
  <si>
    <t>No margin, no mission? A field experiment on incentives for public service delivery</t>
  </si>
  <si>
    <t>Oswald and Backes-Gellner (2014)</t>
  </si>
  <si>
    <t>Learning for a bonus: How financial incentives interact with preferences</t>
  </si>
  <si>
    <t>Konow (2010)</t>
  </si>
  <si>
    <t>Mixed feelings: Theories of and evidence on giving</t>
  </si>
  <si>
    <t>Li et al. (2014)</t>
  </si>
  <si>
    <t>Encouraging classroom peer interactions: Evidence from Chinese migrant schools</t>
  </si>
  <si>
    <r>
      <t>Boyer, P. C., Dwenger, N., &amp; Rincke, J. (2016). Do norms on contribution behavior affect intrinsic motivation? field-experimental evidence from germany. </t>
    </r>
    <r>
      <rPr>
        <i/>
        <sz val="12"/>
        <color rgb="FF222222"/>
        <rFont val="Calibri"/>
        <family val="2"/>
        <scheme val="minor"/>
      </rPr>
      <t>Journal of Public Economics</t>
    </r>
    <r>
      <rPr>
        <sz val="12"/>
        <color rgb="FF222222"/>
        <rFont val="Calibri"/>
        <family val="2"/>
        <scheme val="minor"/>
      </rPr>
      <t>, </t>
    </r>
    <r>
      <rPr>
        <i/>
        <sz val="12"/>
        <color rgb="FF222222"/>
        <rFont val="Calibri"/>
        <family val="2"/>
        <scheme val="minor"/>
      </rPr>
      <t>144</t>
    </r>
    <r>
      <rPr>
        <sz val="12"/>
        <color rgb="FF222222"/>
        <rFont val="Calibri"/>
        <family val="2"/>
        <scheme val="minor"/>
      </rPr>
      <t>, 140-153.</t>
    </r>
  </si>
  <si>
    <r>
      <t>Ashraf, N., Bandiera, O., &amp; Jack, B. K. (2014). No margin, no mission? A field experiment on incentives for public service delivery. </t>
    </r>
    <r>
      <rPr>
        <i/>
        <sz val="12"/>
        <color rgb="FF222222"/>
        <rFont val="Calibri"/>
        <family val="2"/>
        <scheme val="minor"/>
      </rPr>
      <t>Journal of public economics</t>
    </r>
    <r>
      <rPr>
        <sz val="12"/>
        <color rgb="FF222222"/>
        <rFont val="Calibri"/>
        <family val="2"/>
        <scheme val="minor"/>
      </rPr>
      <t>, </t>
    </r>
    <r>
      <rPr>
        <i/>
        <sz val="12"/>
        <color rgb="FF222222"/>
        <rFont val="Calibri"/>
        <family val="2"/>
        <scheme val="minor"/>
      </rPr>
      <t>120</t>
    </r>
    <r>
      <rPr>
        <sz val="12"/>
        <color rgb="FF222222"/>
        <rFont val="Calibri"/>
        <family val="2"/>
        <scheme val="minor"/>
      </rPr>
      <t>, 1-17.</t>
    </r>
  </si>
  <si>
    <r>
      <t>Oswald, Y., &amp; Backes-Gellner, U. (2014). Learning for a bonus: How financial incentives interact with preferences. </t>
    </r>
    <r>
      <rPr>
        <i/>
        <sz val="12"/>
        <color rgb="FF222222"/>
        <rFont val="Calibri"/>
        <family val="2"/>
        <scheme val="minor"/>
      </rPr>
      <t>Journal of Public Economics</t>
    </r>
    <r>
      <rPr>
        <sz val="12"/>
        <color rgb="FF222222"/>
        <rFont val="Calibri"/>
        <family val="2"/>
        <scheme val="minor"/>
      </rPr>
      <t>, </t>
    </r>
    <r>
      <rPr>
        <i/>
        <sz val="12"/>
        <color rgb="FF222222"/>
        <rFont val="Calibri"/>
        <family val="2"/>
        <scheme val="minor"/>
      </rPr>
      <t>118</t>
    </r>
    <r>
      <rPr>
        <sz val="12"/>
        <color rgb="FF222222"/>
        <rFont val="Calibri"/>
        <family val="2"/>
        <scheme val="minor"/>
      </rPr>
      <t>, 52-61.</t>
    </r>
  </si>
  <si>
    <r>
      <t>Konow, J. (2010). Mixed feelings: Theories of and evidence on giving. </t>
    </r>
    <r>
      <rPr>
        <i/>
        <sz val="12"/>
        <color rgb="FF222222"/>
        <rFont val="Calibri"/>
        <family val="2"/>
        <scheme val="minor"/>
      </rPr>
      <t>Journal of Public Economics</t>
    </r>
    <r>
      <rPr>
        <sz val="12"/>
        <color rgb="FF222222"/>
        <rFont val="Calibri"/>
        <family val="2"/>
        <scheme val="minor"/>
      </rPr>
      <t>, </t>
    </r>
    <r>
      <rPr>
        <i/>
        <sz val="12"/>
        <color rgb="FF222222"/>
        <rFont val="Calibri"/>
        <family val="2"/>
        <scheme val="minor"/>
      </rPr>
      <t>94</t>
    </r>
    <r>
      <rPr>
        <sz val="12"/>
        <color rgb="FF222222"/>
        <rFont val="Calibri"/>
        <family val="2"/>
        <scheme val="minor"/>
      </rPr>
      <t>(3-4), 279-297.</t>
    </r>
  </si>
  <si>
    <r>
      <t>Li, T., Han, L., Zhang, L., &amp; Rozelle, S. (2014). Encouraging classroom peer interactions: Evidence from Chinese migrant schools. </t>
    </r>
    <r>
      <rPr>
        <i/>
        <sz val="12"/>
        <color rgb="FF222222"/>
        <rFont val="Calibri"/>
        <family val="2"/>
        <scheme val="minor"/>
      </rPr>
      <t>Journal of Public Economics</t>
    </r>
    <r>
      <rPr>
        <sz val="12"/>
        <color rgb="FF222222"/>
        <rFont val="Calibri"/>
        <family val="2"/>
        <scheme val="minor"/>
      </rPr>
      <t>, </t>
    </r>
    <r>
      <rPr>
        <i/>
        <sz val="12"/>
        <color rgb="FF222222"/>
        <rFont val="Calibri"/>
        <family val="2"/>
        <scheme val="minor"/>
      </rPr>
      <t>111</t>
    </r>
    <r>
      <rPr>
        <sz val="12"/>
        <color rgb="FF222222"/>
        <rFont val="Calibri"/>
        <family val="2"/>
        <scheme val="minor"/>
      </rPr>
      <t>, 29-45.</t>
    </r>
  </si>
  <si>
    <t>Boyer, P. C., Dwenger, N., &amp; Rincke, J.</t>
  </si>
  <si>
    <t>Ashraf, N., Bandiera, O., &amp; Jack, B. K.</t>
  </si>
  <si>
    <t>Oswald, Y., &amp; Backes-Gellner, U.</t>
  </si>
  <si>
    <t>Konow, J.</t>
  </si>
  <si>
    <t>Li, T., Han, L., Zhang, L., &amp; Rozelle, S.</t>
  </si>
  <si>
    <t>Boyer2016</t>
  </si>
  <si>
    <t>Ashraf2014</t>
  </si>
  <si>
    <t>Oswald2014</t>
  </si>
  <si>
    <t>Konow2010</t>
  </si>
  <si>
    <t>Li2014</t>
  </si>
  <si>
    <t>https://www.sciencedirect.com/science/article/pii/S0047272716301499?casa_token=ROKd3K0vGIsAAAAA:smZ5ezTwvRiEXPRLqvazlQr7Vim0c_kuLZhtJ8tQbu31zNHA76YdDyc3yFFiQJhC2Hu87sogaO2z</t>
  </si>
  <si>
    <t>https://www.sciencedirect.com/science/article/pii/S0047272714001546?casa_token=M_r-D4eXWOAAAAAA:MuPHGlA3qiX8LCCIwjJwhbiHFbQnhtwswCT9TwDB0uMQglAl6EHJ4wV-ZHe0Nda2DQ-W7eSSLJpE</t>
  </si>
  <si>
    <t>https://www.sciencedirect.com/science/article/pii/S0047272714001431?casa_token=8eQtvWrYAI0AAAAA:jS72nbR5Nsu0GGm72sJ7WdfkJLIOeQLPiAY-TY9tB7iLt8HyXLta9-iC9btCZYIQAQxJgEmYdlDX</t>
  </si>
  <si>
    <t>https://www.sciencedirect.com/science/article/pii/S0047272709001480?casa_token=eI5PGtbolNEAAAAA:9iYLKRUnSpXgmnpxsrVfElyQJkW90p2FA-Kj87xsl3eOAGFIKBxULUto8RhTXvLTVHV4nEz5kKIv</t>
  </si>
  <si>
    <t>https://www.sciencedirect.com/science/article/pii/S0047272713002569?casa_token=Bq0NV7WRqp0AAAAA:NmhdZ9_GL3HPlwUfP0QIXxhL6GKPjKdTqFsPMKtJtkV22fGmx5cTPueHkQRAh5IfUE25rFiXNxAs</t>
  </si>
  <si>
    <t>Alberts et al. (2016)</t>
  </si>
  <si>
    <t>Energy Policy</t>
  </si>
  <si>
    <t>Competition and norms: A self-defeating combination?</t>
  </si>
  <si>
    <t>Schall et al. (2016)</t>
  </si>
  <si>
    <t>Do effects of theoretical training and rewards for energy-efficient behavior persist over time and interact? A natural field experiment on eco-driving in a company fleet</t>
  </si>
  <si>
    <t>Sudarshan (2014)</t>
  </si>
  <si>
    <t>Work. Pap., Energy Policy Inst. Chicago</t>
  </si>
  <si>
    <t>Nudges in the marketplace: Using peer comparisons and incentives to reduce household electricity consumption</t>
  </si>
  <si>
    <r>
      <t>Alberts, Genevieve, Zeynep Gurguc, Pantelis Koutroumpis, Ralf Martin, Mirabelle Muûls, and Tamaryn Napp. "Competition and norms: A self-defeating combination?." </t>
    </r>
    <r>
      <rPr>
        <i/>
        <sz val="12"/>
        <color theme="1"/>
        <rFont val="Calibri"/>
        <family val="2"/>
        <scheme val="minor"/>
      </rPr>
      <t>Energy Policy</t>
    </r>
    <r>
      <rPr>
        <sz val="12"/>
        <color theme="1"/>
        <rFont val="Calibri"/>
        <family val="2"/>
        <scheme val="minor"/>
      </rPr>
      <t> 96 (2016): 504-523.</t>
    </r>
  </si>
  <si>
    <r>
      <t>Schall, Dominik L., Menas Wolf, and Alwine Mohnen. "Do effects of theoretical training and rewards for energy-efficient behavior persist over time and interact? A natural field experiment on eco-driving in a company fleet." </t>
    </r>
    <r>
      <rPr>
        <i/>
        <sz val="12"/>
        <color theme="1"/>
        <rFont val="Calibri"/>
        <family val="2"/>
        <scheme val="minor"/>
      </rPr>
      <t>Energy Policy</t>
    </r>
    <r>
      <rPr>
        <sz val="12"/>
        <color theme="1"/>
        <rFont val="Calibri"/>
        <family val="2"/>
        <scheme val="minor"/>
      </rPr>
      <t> 97 (2016): 291-300.</t>
    </r>
  </si>
  <si>
    <r>
      <t>Sudarshan, Anant. "Nudges in the marketplace: Using peer comparisons and incentives to reduce household electricity consumption." </t>
    </r>
    <r>
      <rPr>
        <i/>
        <sz val="12"/>
        <color theme="1"/>
        <rFont val="Calibri"/>
        <family val="2"/>
        <scheme val="minor"/>
      </rPr>
      <t>Work. Pap., Energy Policy Inst. Chicago. http://www. anantsudarshan. com/uploads/1/0/2/6/10267789/nudges_udarshan_2014. pdf</t>
    </r>
    <r>
      <rPr>
        <sz val="12"/>
        <color theme="1"/>
        <rFont val="Calibri"/>
        <family val="2"/>
        <scheme val="minor"/>
      </rPr>
      <t> (2014).</t>
    </r>
  </si>
  <si>
    <t>Alberts, G., Zeynep G., Pantelis K., Ralf M., Mirabelle M., and Tamaryn N.</t>
  </si>
  <si>
    <t>Schall, D. L., Menas W., and Alwine M.</t>
  </si>
  <si>
    <t>Sudarshan, A.</t>
  </si>
  <si>
    <t>Alberts2016</t>
  </si>
  <si>
    <t>Schall2016</t>
  </si>
  <si>
    <t>Sudarshan2014</t>
  </si>
  <si>
    <t>WP</t>
  </si>
  <si>
    <t>https://www.sciencedirect.com/science/article/pii/S0301421516302841</t>
  </si>
  <si>
    <t>https://www.sciencedirect.com/science/article/pii/S0301421516303603?casa_token=qFlwVchNL7AAAAAA:c-ugh2TU1zmRtdjSRFIm66oRhztFH7hyYlfxywgTbh8SXw3zh6RQTZg2JtjhofEySSJpYpbJAzPw</t>
  </si>
  <si>
    <t>http://www.anantsudarshan.com/uploads/1/0/2/6/10267789/nudges_sudarshan_2013.pdf</t>
  </si>
  <si>
    <t>var_reg</t>
  </si>
  <si>
    <t>task_cog</t>
  </si>
  <si>
    <t>task_man</t>
  </si>
  <si>
    <t>task_app</t>
  </si>
  <si>
    <t>task_napp</t>
  </si>
  <si>
    <t xml:space="preserve">Click for charity =&gt; subjects could donate to charity by clicking two keys on a keyboard </t>
  </si>
  <si>
    <t>Crowding out: Paying people for an activity might destroy their intrinsic motivation to perform the task once the incentives are removed</t>
  </si>
  <si>
    <t>Habit formation: one's utility from consumption depends on one's past consumption</t>
  </si>
  <si>
    <t>Image-motivation hypothesis: The more people's contributions are visible, the more pro-social they will be</t>
  </si>
  <si>
    <t>Effectiveness hypothesis: The effectivity of extrinsic rewards is largely decreased when the prosocial behavior is visible</t>
  </si>
  <si>
    <t>b</t>
  </si>
  <si>
    <t>c</t>
  </si>
  <si>
    <t>University of Princeton</t>
  </si>
  <si>
    <t>Private</t>
  </si>
  <si>
    <t>Public</t>
  </si>
  <si>
    <t>The effect of a private monetary incentive on the amount of clicks</t>
  </si>
  <si>
    <t>&lt;0,01</t>
  </si>
  <si>
    <t>The effect of monetary incentives on miles biked</t>
  </si>
  <si>
    <t>Princeton</t>
  </si>
  <si>
    <t>Bike for charity =&gt; subjects could donate to charity by each mile ridden on a bike placed at a specified location</t>
  </si>
  <si>
    <t>Performance in regards to altruistic behavior (charitable giving) is increased when positive altruism/money is present</t>
  </si>
  <si>
    <t>Pennsylvania Health Care Cost Containment</t>
  </si>
  <si>
    <t>The performance of a worker is influenced by the way they are paid (piece rate x hourly wage)</t>
  </si>
  <si>
    <t>Effort does not decrease when a firm switches from an hourly wage to a piece rate - for some scenarios, the effort even increases</t>
  </si>
  <si>
    <t>After the change, some workers choose to accept the guaranteed wage and some workers work just so they are on the same level with the piece rate</t>
  </si>
  <si>
    <t>For the workers' output and effort to rise, there must exist be workers choosing a guaranteed wage and a also those who choose to work enough to be on a piece rate</t>
  </si>
  <si>
    <t>Columbus, Ohio</t>
  </si>
  <si>
    <t>Installation of glass into automobiles</t>
  </si>
  <si>
    <t>Hourly wages</t>
  </si>
  <si>
    <t>Piece rates</t>
  </si>
  <si>
    <t>The number of pieces produced by the given group per day</t>
  </si>
  <si>
    <t>R_sqr</t>
  </si>
  <si>
    <t>The regression coefficient on PPGFLAG - dummies for month and year included</t>
  </si>
  <si>
    <t>The regression coefficient on PPGFLAG - dummies for month and year, plus worker specific dummies included</t>
  </si>
  <si>
    <t>The regression coefficient on TENUR - dummies for month and year included</t>
  </si>
  <si>
    <t>The regression coefficient on PPFTENUR - dummies for month and year included</t>
  </si>
  <si>
    <t>PPFLAG</t>
  </si>
  <si>
    <t>TENUR</t>
  </si>
  <si>
    <t>PPFTENUR</t>
  </si>
  <si>
    <t>UAD</t>
  </si>
  <si>
    <t>UAD^2</t>
  </si>
  <si>
    <t>UAD*PPFLAG</t>
  </si>
  <si>
    <t>coef_name</t>
  </si>
  <si>
    <t>Private monetary incentive</t>
  </si>
  <si>
    <t>Public monetary incentive</t>
  </si>
  <si>
    <t>Attendance before</t>
  </si>
  <si>
    <t>One-Time group</t>
  </si>
  <si>
    <t>Eight-time group</t>
  </si>
  <si>
    <t>location_field</t>
  </si>
  <si>
    <t>Israel</t>
  </si>
  <si>
    <t>The Achievment Awards demonstration experiment on the rate of students successfully graduating under the Bagrut certification exam</t>
  </si>
  <si>
    <t>40 groups randomly selected, 20 for treatment, $650 000 awarded in total</t>
  </si>
  <si>
    <t>Completing certain parts of the Israeli high school Bagrut certificate, or passing in general</t>
  </si>
  <si>
    <t>Money incentives will increase the successful graduation rate in Israelic schools undertaking the Bagrut certificate exam</t>
  </si>
  <si>
    <t>Boys+girls</t>
  </si>
  <si>
    <t xml:space="preserve">Boys </t>
  </si>
  <si>
    <t>Girls</t>
  </si>
  <si>
    <t>Boys</t>
  </si>
  <si>
    <t>School covariates</t>
  </si>
  <si>
    <t>School covariates, quartile dummies</t>
  </si>
  <si>
    <t>The effect of school covariates on the success rate - No Pair effect</t>
  </si>
  <si>
    <t>The effect of school covariates on the success rate - Pair effect</t>
  </si>
  <si>
    <t>The effect of school covariates on the success rate - No Pair effect, Quartile dummies included</t>
  </si>
  <si>
    <t>The effect of school covariates on the success rate - Pair effect, Quartile dummies included</t>
  </si>
  <si>
    <t>School covariates, linear lagged schore or predicted prob</t>
  </si>
  <si>
    <t>The effect of school covariates on the success rate - Quartile dummies included (for the respective group)</t>
  </si>
  <si>
    <t>The effect of school covariates on the success rate - linear lagged score or predicted prob (for the respective group)</t>
  </si>
  <si>
    <t>By lagged score - Boys - Top</t>
  </si>
  <si>
    <t>By lagged score - Boys - Bottom</t>
  </si>
  <si>
    <t>By lagged score - Girls - Top</t>
  </si>
  <si>
    <t>By lagged score - Girls - Bottom</t>
  </si>
  <si>
    <t>By predicted probability - Boys - Top</t>
  </si>
  <si>
    <t>By predicted probability - Boys - Bottom</t>
  </si>
  <si>
    <t>By predicted probability - Girls - Top</t>
  </si>
  <si>
    <t>By predicted probability - Girls - Bottom</t>
  </si>
  <si>
    <t>Zurich University, Switzerland</t>
  </si>
  <si>
    <t>A principal-agent authority-delegation game</t>
  </si>
  <si>
    <t>The outcome of the game depends not only on pecuniary interests, but also on authority of a given subject</t>
  </si>
  <si>
    <t>Delegation conditional on previous experiences</t>
  </si>
  <si>
    <t>Principal informed in t-1</t>
  </si>
  <si>
    <t>Agent informed in t-1</t>
  </si>
  <si>
    <t>Overruled in t-1</t>
  </si>
  <si>
    <t>Effort in t-1</t>
  </si>
  <si>
    <t>&lt;0,05</t>
  </si>
  <si>
    <t>&lt;0,1</t>
  </si>
  <si>
    <t>0,17*</t>
  </si>
  <si>
    <t>0,249*</t>
  </si>
  <si>
    <t>0,199*</t>
  </si>
  <si>
    <t>Authority has an effect of an outcome of an authority-delegation game, and thus also on the pecuniary interest of a subject</t>
  </si>
  <si>
    <t>Financial incentives improve the performance of high school students at a graduation exam</t>
  </si>
  <si>
    <t>Performance is increased when subjects choose a variable reward scheme, as opposed to a fixed one</t>
  </si>
  <si>
    <t>Multiplying one digit numbers by two digit numbers (high heterogeneity in productivity)</t>
  </si>
  <si>
    <t>Collected from the study</t>
  </si>
  <si>
    <t>University of Bonn, German</t>
  </si>
  <si>
    <t>Various games, ranging across the multiplication game, questionnaiers, trust games, etc.</t>
  </si>
  <si>
    <t>Risk attitude</t>
  </si>
  <si>
    <t>Relative self-assesment</t>
  </si>
  <si>
    <t>Trust</t>
  </si>
  <si>
    <t>Reciprocity</t>
  </si>
  <si>
    <t>Female</t>
  </si>
  <si>
    <t>Increasing the likelihood of choosing a piece rate by this*100 percent (indicating a more productive individual)</t>
  </si>
  <si>
    <t xml:space="preserve">Piece rate </t>
  </si>
  <si>
    <t>Tournament</t>
  </si>
  <si>
    <t>Revenue sharing</t>
  </si>
  <si>
    <t>Variable pay</t>
  </si>
  <si>
    <t>Productivity indicator 3</t>
  </si>
  <si>
    <t>Increasing the likelihood of choosing a tournament scheme by this*100 percent (indicating a more productive individual)</t>
  </si>
  <si>
    <t>Increasing the likelihood of choosing a revenue sharing scheme by this*100 percent (indicating a more productive individual)</t>
  </si>
  <si>
    <t>Increasing the likelihood of choosing a variable pay scheme by this*100 percent (indicating a more productive individual)</t>
  </si>
  <si>
    <t>0,41*</t>
  </si>
  <si>
    <t>0,307*</t>
  </si>
  <si>
    <t>0,204*</t>
  </si>
  <si>
    <t>0,268*</t>
  </si>
  <si>
    <t>Increasing the likelihood of choosing a piece rate by this*100 percent (indicating a more productive individual) - solved between 10 and 30 problems in the 5 minute work condition</t>
  </si>
  <si>
    <t>Piece rate - marginal type (productivity)</t>
  </si>
  <si>
    <t>Piece rate - marginal type (response type)</t>
  </si>
  <si>
    <t>Piece rate - nonmarginal type (response type)</t>
  </si>
  <si>
    <t>Tournament - marginal type (response type)</t>
  </si>
  <si>
    <t>Tournament - nonmarginal type (response type)</t>
  </si>
  <si>
    <t>Revenue sharing - marginal type (response type)</t>
  </si>
  <si>
    <t>Revenue sharing - nonmarginal type (response type)</t>
  </si>
  <si>
    <t>Increasing the likelihood of choosing a piece rate by this*100 percent (indicating a more productive individual) - marginal candidates based on response time - marginal meaning above median in terms of response type, nonmarginal below</t>
  </si>
  <si>
    <t>Increasing the likelihood of choosing a tournament scheme by this*100 percent (indicating a more productive individual) - marginal candidates based on response time - marginal meaning above median in terms of response type, nonmarginal below</t>
  </si>
  <si>
    <t>Increasing the likelihood of choosing a revenue sharing scheme by this*100 percent (indicating a more productive individual) - marginal candidates based on response time - marginal meaning above median in terms of response type, nonmarginal below</t>
  </si>
  <si>
    <t>0,215*</t>
  </si>
  <si>
    <t>0,348*</t>
  </si>
  <si>
    <t>0,529*</t>
  </si>
  <si>
    <t>0,283*</t>
  </si>
  <si>
    <t>0,457*</t>
  </si>
  <si>
    <t>0,22*</t>
  </si>
  <si>
    <t>0,401*</t>
  </si>
  <si>
    <t>Workers work more if their wages are higher</t>
  </si>
  <si>
    <t>Bicycle messengers went on carrying their usual work, only for a different pay scheme</t>
  </si>
  <si>
    <t>Messengers paid on commission, not by a fixed pay scheme; these messengers were able to choose the amount of work they will do</t>
  </si>
  <si>
    <t>Workers will work more if their wage is higher x. the number of hours worked might be lowered by the notion that the wage is higher =&gt; workers do not need to work that many hours, or work more only on specific days, when the supply is higher</t>
  </si>
  <si>
    <t>Workers might be expected to work more shifts, as their costs of getting to work are more easily covered from the higher wage</t>
  </si>
  <si>
    <t>Zurich, Switzerland</t>
  </si>
  <si>
    <t>Two delivery companies - Veloblitz and Flash, each between 50 and 60 bicycle messengers</t>
  </si>
  <si>
    <t>There are fixed shifts and sign-up shifts, which the workers can choose from (around 5 hours/shift)</t>
  </si>
  <si>
    <t>Two weeks of the study =&gt; n the first one, group A recieves a higher wage, while in the second one, group B does</t>
  </si>
  <si>
    <t>Treatment dummy</t>
  </si>
  <si>
    <t>The overall effect observed for the treatment group over the experiment</t>
  </si>
  <si>
    <t>Messengers participating in experiment</t>
  </si>
  <si>
    <t>Average deviation of the number of shifts the person usually works</t>
  </si>
  <si>
    <t>Four-week period prior to the experiment</t>
  </si>
  <si>
    <t>Treatment period 1</t>
  </si>
  <si>
    <t>Treatment period 2</t>
  </si>
  <si>
    <t>var_mean</t>
  </si>
  <si>
    <t>Group A</t>
  </si>
  <si>
    <t>Group B</t>
  </si>
  <si>
    <t>The impact of the experiment on log revenues per day</t>
  </si>
  <si>
    <t>Munich, Germany</t>
  </si>
  <si>
    <t>Agent principal game, where the principal hires an agent to carry out the production</t>
  </si>
  <si>
    <t>Two type of contracts to choose from - pure bonus contract and combined contract =&gt; generally both sides would profit from a higher level of effort of the agent, but this is based on both sides' trust in the other side's choice</t>
  </si>
  <si>
    <t>Pure bonus contracts</t>
  </si>
  <si>
    <t>Combined contracts</t>
  </si>
  <si>
    <t>All contracts</t>
  </si>
  <si>
    <t xml:space="preserve">Effort </t>
  </si>
  <si>
    <t>The effect of effort in regards to the the bonus payment in pure bonus contracts</t>
  </si>
  <si>
    <t>The effect of effort in regards to the the bonus payment in combined contracts</t>
  </si>
  <si>
    <t>The effect of effort in regards to the the bonus payment in all contracts</t>
  </si>
  <si>
    <t>Effort and bonus payment in an agent-principal game is based on trust of each side</t>
  </si>
  <si>
    <t>Teachers' attendance is positively influenced by money incentives</t>
  </si>
  <si>
    <t>Attendance based on financial incentives</t>
  </si>
  <si>
    <t>Rajasthan, India</t>
  </si>
  <si>
    <t>The study was ran under an already existing teacher incentive programme called Seva Mandir</t>
  </si>
  <si>
    <t>Schools (students) were given cameras to take pictures of the teacher at the start/end of the school day</t>
  </si>
  <si>
    <t>60 schools selected as a treatment, 60 as a control</t>
  </si>
  <si>
    <t>Collected from the study by Vidhya Bhawan and Abdul Latif Jameel Poverty action lab (J-PAL)</t>
  </si>
  <si>
    <t>Beginning of month</t>
  </si>
  <si>
    <t>In the money</t>
  </si>
  <si>
    <t>Beginnin of the month x in the money</t>
  </si>
  <si>
    <t>First and last day of month</t>
  </si>
  <si>
    <t>First ten and last ten days of month</t>
  </si>
  <si>
    <t>The effect of the treatment group in the beginning of a month</t>
  </si>
  <si>
    <t>The effect of the treatment group which had worked 20+ days in a month and were thus "in a money" - making use of the +50 RS a day bonus</t>
  </si>
  <si>
    <t>Both of these effects combined</t>
  </si>
  <si>
    <t>This measures the performance of children in various treatment/control schools</t>
  </si>
  <si>
    <t>Mid and post test - which were tests evaluating the students at different points in time</t>
  </si>
  <si>
    <t>Collected by the test</t>
  </si>
  <si>
    <t>Math</t>
  </si>
  <si>
    <t>Lang</t>
  </si>
  <si>
    <t>Total</t>
  </si>
  <si>
    <t>All children</t>
  </si>
  <si>
    <t>With controls</t>
  </si>
  <si>
    <t>Took pretest oral</t>
  </si>
  <si>
    <t>Took pretest written</t>
  </si>
  <si>
    <t>The effect of improvement in performance observed during the mid-test for the respective group</t>
  </si>
  <si>
    <t>The effect of improvement in performance observed during the post-test for the respective group</t>
  </si>
  <si>
    <t>The effect of teachers' attendance on the test performance of students during both written and oral parts of the exams</t>
  </si>
  <si>
    <t>Took written - Mid-test</t>
  </si>
  <si>
    <t>Total score - Mid-test</t>
  </si>
  <si>
    <t>Took written - Post-test</t>
  </si>
  <si>
    <t>Total score - Post-test</t>
  </si>
  <si>
    <t>Control schools Random check</t>
  </si>
  <si>
    <t>Treatment schools Random check</t>
  </si>
  <si>
    <t>Treatment schools Photographs</t>
  </si>
  <si>
    <t>All schools Random check</t>
  </si>
  <si>
    <t>Given an increase in pay, an employees' rate of shirking will be decreased</t>
  </si>
  <si>
    <t>Increased incentives will reduce the shirk rate of employees</t>
  </si>
  <si>
    <t>Once telephone solicitation company, 16 sites</t>
  </si>
  <si>
    <t>Collected by the company and provided by the employer</t>
  </si>
  <si>
    <t>Piece rate pay in default</t>
  </si>
  <si>
    <t>This study did not alter monetary payoffs, but rather the monitoring rate of the employees</t>
  </si>
  <si>
    <t>Double blind experiment (not the subjects nor their supervisor is aware of the experiment), variations in the monitoring rate, no changes in monetary payoff</t>
  </si>
  <si>
    <t>A substantial portion of the employees do not seem to respond to the manipulations in the monitoring rate</t>
  </si>
  <si>
    <t>Solicitation as per usual in the job, employees called potential donors to request donantions</t>
  </si>
  <si>
    <t>Geographically dispersed locations</t>
  </si>
  <si>
    <t>SBC Rate in OLS - All sites</t>
  </si>
  <si>
    <t>SBC Rate in OLS - Experimental sites</t>
  </si>
  <si>
    <t>Grouped logit - All sites</t>
  </si>
  <si>
    <t>Grouped logit - Experimental sites</t>
  </si>
  <si>
    <t>Audit rate in week t-1 is 0%</t>
  </si>
  <si>
    <t>Audit rate in week t-1 is 2%</t>
  </si>
  <si>
    <t>Audit rate in week t-1 is 5%</t>
  </si>
  <si>
    <t>Audit rate in week t-1 is 10%</t>
  </si>
  <si>
    <t>Audit rate in week t-1 is 15%</t>
  </si>
  <si>
    <t>The effect of given audit rate on the rate of suspicious bad calls for the given group</t>
  </si>
  <si>
    <t>Price changes have a positive impact on charitable giving</t>
  </si>
  <si>
    <t>Direct mail solicitation - asked for a match of contributions to charity</t>
  </si>
  <si>
    <t>Using mail solicitation, the subjects are asked to match contributions to charity with accordance to varying prices for different subjects</t>
  </si>
  <si>
    <t>Matching means for every dollar the individual donates, the experimentors' side will donate that much (or varying in proportion) amount of money to charity too</t>
  </si>
  <si>
    <t>Obtained from the study of subjects donating to "The Organization" in the U.S.</t>
  </si>
  <si>
    <t>United States</t>
  </si>
  <si>
    <t>Treatment group recieved a letter including an additional paragraph mentioning that a fellow member will match their donation</t>
  </si>
  <si>
    <t>Control group recieved a logo of the organization in the same place instead</t>
  </si>
  <si>
    <t>Various maximum sizes of the matching grant as one variable for the treatment group</t>
  </si>
  <si>
    <t>Different price ratio ($1:$1, $2:$1,…) for the treatment group as another</t>
  </si>
  <si>
    <t>Ask amount as the last of these variables</t>
  </si>
  <si>
    <t>It is possible that the observed treatment effects are heterogeneous across different states, solicitees and environments, as the letters were sent to all 50 of the american states</t>
  </si>
  <si>
    <t>Higher matching ratio, ask amount or maximum size of the grant shall contribute to an increase in the donation amount</t>
  </si>
  <si>
    <t>Treatment</t>
  </si>
  <si>
    <t>$25000</t>
  </si>
  <si>
    <t>$50000</t>
  </si>
  <si>
    <t>$100000</t>
  </si>
  <si>
    <t>Unstated</t>
  </si>
  <si>
    <t>Low</t>
  </si>
  <si>
    <t>Medium</t>
  </si>
  <si>
    <t>High</t>
  </si>
  <si>
    <t>Response rate</t>
  </si>
  <si>
    <t>Dollars given, unconditional</t>
  </si>
  <si>
    <t>The effect of the group's characteristic on the response rate</t>
  </si>
  <si>
    <t>The effect of the group's characteristic on the dollars given</t>
  </si>
  <si>
    <t xml:space="preserve">All </t>
  </si>
  <si>
    <t>Already Gave in 2005</t>
  </si>
  <si>
    <t>Had Not Given Yet in 2005</t>
  </si>
  <si>
    <t>Below Median Prior Donor (&lt;$35)</t>
  </si>
  <si>
    <t>Above Median Prior Donor (&gt;=$35)</t>
  </si>
  <si>
    <t>Treatment * 2:1 ratio</t>
  </si>
  <si>
    <t>Treatment * 3:1 ratio</t>
  </si>
  <si>
    <t>Treatment * $25000 threshold</t>
  </si>
  <si>
    <t>Treatment * $50000 threshold</t>
  </si>
  <si>
    <t>Treatment * $100000 threshold</t>
  </si>
  <si>
    <t>Treatment * Medium Example Amount</t>
  </si>
  <si>
    <t>Treatment * High Example Amount</t>
  </si>
  <si>
    <t>0,001*</t>
  </si>
  <si>
    <t>0,002*</t>
  </si>
  <si>
    <t>0,005*</t>
  </si>
  <si>
    <t>0,004*</t>
  </si>
  <si>
    <t>0*</t>
  </si>
  <si>
    <t>&lt;0,001</t>
  </si>
  <si>
    <t>The effect on donated (dummy 1) for the specified group - Probit</t>
  </si>
  <si>
    <t>The effect on donated (dummy 1) for the specified group - OLS, Dollars given, unconditional on giving</t>
  </si>
  <si>
    <t>Students' performance will increase as they recieve financial incentives</t>
  </si>
  <si>
    <t>Dallas - students paid to read books</t>
  </si>
  <si>
    <t>New York - students rewarded for performance on interim assessments</t>
  </si>
  <si>
    <t>Chicago - students paid for classroom grades</t>
  </si>
  <si>
    <t>Collected from the study in the respective cities</t>
  </si>
  <si>
    <t>Students were paid and assessed based on their respective task type</t>
  </si>
  <si>
    <t>Over 200 urban schools in previously specified (3) cities</t>
  </si>
  <si>
    <t>Financial incentives provided to students may increase their performance in various cognitive fields</t>
  </si>
  <si>
    <t>NYC 4th</t>
  </si>
  <si>
    <t>NYC 7th</t>
  </si>
  <si>
    <t>Dallas 2nd</t>
  </si>
  <si>
    <t>Chicago 9th</t>
  </si>
  <si>
    <t>Pooled</t>
  </si>
  <si>
    <t>Reading</t>
  </si>
  <si>
    <t>The change in performance of the treatment group in the specific field and city</t>
  </si>
  <si>
    <t>Dallas - second grade</t>
  </si>
  <si>
    <t>NYC - Fourth grade</t>
  </si>
  <si>
    <t>NYC - Seventh grade</t>
  </si>
  <si>
    <t>Chicago - Ninth grade</t>
  </si>
  <si>
    <t>Attendance rate</t>
  </si>
  <si>
    <t>Effort index</t>
  </si>
  <si>
    <t>Instrinsic motivation index</t>
  </si>
  <si>
    <t>ELA winter</t>
  </si>
  <si>
    <t>ELA summer</t>
  </si>
  <si>
    <t>Math winter</t>
  </si>
  <si>
    <t>Math summer</t>
  </si>
  <si>
    <t>GPA</t>
  </si>
  <si>
    <t>Core GPA</t>
  </si>
  <si>
    <t>Credits earned</t>
  </si>
  <si>
    <t>Credits attempted</t>
  </si>
  <si>
    <t>Intrinsic motivation index</t>
  </si>
  <si>
    <t>The difference for the treatment group in the effect given by the coefficient name</t>
  </si>
  <si>
    <t>Reading - English language learner</t>
  </si>
  <si>
    <t>Reading - Non-English language learner</t>
  </si>
  <si>
    <t>Math - English language learner</t>
  </si>
  <si>
    <t>Math - Non-English language learner</t>
  </si>
  <si>
    <t>Reading - Took Spanish test previous year</t>
  </si>
  <si>
    <t>Math - Took Spanish test previous year</t>
  </si>
  <si>
    <t>Reading - Took English test previous year</t>
  </si>
  <si>
    <t>Math - Took English test previous year</t>
  </si>
  <si>
    <t>Race - Reading - Black</t>
  </si>
  <si>
    <t>Race - Reading - Hispanic</t>
  </si>
  <si>
    <t>Race - Math - Black</t>
  </si>
  <si>
    <t>Race - Math - Hispanic</t>
  </si>
  <si>
    <t>Race - Reading - White</t>
  </si>
  <si>
    <t>Race - Math - Asian</t>
  </si>
  <si>
    <t>Race - Reading - Asian</t>
  </si>
  <si>
    <t>Race - Math - White</t>
  </si>
  <si>
    <t>Income proxy - Reading - Free lunch</t>
  </si>
  <si>
    <t>Income proxy - Reading - No free lunch</t>
  </si>
  <si>
    <t>Income proxy - Math - Free lunch</t>
  </si>
  <si>
    <t>Income proxy - Math - No free lunch</t>
  </si>
  <si>
    <t>Gender - Reading - Male</t>
  </si>
  <si>
    <t>Gender - Reading - Female</t>
  </si>
  <si>
    <t>Gender - Math - Male</t>
  </si>
  <si>
    <t>Gender - Math - Female</t>
  </si>
  <si>
    <t>Kenya</t>
  </si>
  <si>
    <t>Academic exams</t>
  </si>
  <si>
    <t>Large exam gains and positive spillovers to boys in one of the two regions</t>
  </si>
  <si>
    <t>In the other, estimation complicated by attrition</t>
  </si>
  <si>
    <t>Two districts in which the study is conducted - Busia (larger one) and Teso (smaller one)</t>
  </si>
  <si>
    <t>Merit scholarship has a positive effect on test performance of Kenyan elementary school students</t>
  </si>
  <si>
    <t>Evaluation of the effect that a scholarship programme had on the performance of Kenyan elementary school students</t>
  </si>
  <si>
    <t>ITT sample - Busia and Teso - Girls</t>
  </si>
  <si>
    <t>ITT sample - Teso - Girls</t>
  </si>
  <si>
    <t>ITT sample - Busia - Girls</t>
  </si>
  <si>
    <t>Dep. variable - Normallized test scores from 2001 and 2002</t>
  </si>
  <si>
    <t>The effect of the programme on the performance at the test - for the respective group (specified in group name)</t>
  </si>
  <si>
    <t>ITT (intention to treat) sample - students, who were in the programme and comparison schools in 2000 and who had test scores in 2001/2002</t>
  </si>
  <si>
    <t xml:space="preserve">  </t>
  </si>
  <si>
    <t>Longitudinal sample - restricted sample cohort 1 students who also have individual baseline test scores</t>
  </si>
  <si>
    <t>Restricted sample - Busia and Teso - Girls</t>
  </si>
  <si>
    <t>Restricted sample - Busia - Girls</t>
  </si>
  <si>
    <t>Restricted sample - Teso - Girls</t>
  </si>
  <si>
    <t>Longitudinal sample - Busia and Teso - Girls</t>
  </si>
  <si>
    <t>Longitudinal sample - Busia - Girls</t>
  </si>
  <si>
    <t>Longitudinal sample - Teso - Girls</t>
  </si>
  <si>
    <t>ITT sample - Busia and Teso - Boys</t>
  </si>
  <si>
    <t>ITT sample - Busia - Boys</t>
  </si>
  <si>
    <t>ITT sample - Teso - Boys</t>
  </si>
  <si>
    <t>Restricted sample - Busia and Teso - Boys</t>
  </si>
  <si>
    <t>Restricted sample - Busia - Boys</t>
  </si>
  <si>
    <t>Restricted sample - Teso - Boys</t>
  </si>
  <si>
    <t>Longitudinal sample - Busia and Teso - Boys</t>
  </si>
  <si>
    <t>Longitudinal sample - Busia - Boys</t>
  </si>
  <si>
    <t>Longitudinal sample - Teso - Boys</t>
  </si>
  <si>
    <t>Longitudinal sample Cohort 1 - Busia and Teso - Boys</t>
  </si>
  <si>
    <t>Longitudinal sample Cohort 1 - Busia - Boys</t>
  </si>
  <si>
    <t>Longitudinal sample Cohort 1 - Teso - Boys</t>
  </si>
  <si>
    <t>Longitudinal sample Cohort 1 - Busia and Teso - Girls</t>
  </si>
  <si>
    <t>Longitudinal sample Cohort 1 - Busia - Girls</t>
  </si>
  <si>
    <t>Longitudinal sample Cohort 1 - Teso - Girls</t>
  </si>
  <si>
    <t>Top quartile x treatment</t>
  </si>
  <si>
    <t>Second quartile x treatment</t>
  </si>
  <si>
    <t>Third quartile x treatment</t>
  </si>
  <si>
    <t>Bottom quartile x treatment</t>
  </si>
  <si>
    <t>Creative task and a simple task</t>
  </si>
  <si>
    <t>Adding a performance bonus and a wage gift to both type of tasks</t>
  </si>
  <si>
    <t>An output during various kinds of tasks is increased by a performance bonus, less so by a wage gift</t>
  </si>
  <si>
    <t>Performance bonus had a significant positive effect on the output both during the creative and the simple task</t>
  </si>
  <si>
    <t>This was observed less so with the wage gift, which had a noticeable effect only on the simple task</t>
  </si>
  <si>
    <t>More than 1000 participants, group of 5 with one principal ("employer")</t>
  </si>
  <si>
    <t>Principals get money per unit of output by the employees (agents)</t>
  </si>
  <si>
    <t>Agents were given by the principal either performance based, or not based rewards, and the response to those is the main focus of the study</t>
  </si>
  <si>
    <t>Performance bonus (perfrormance based reward) given to 2 out of 4 best performing agents by the principal</t>
  </si>
  <si>
    <t>Reciprocity given by the fact that the more the agents work, the more money the principal makes</t>
  </si>
  <si>
    <t>Germany, Frankfurt and Heidelberg</t>
  </si>
  <si>
    <t>Performance Bonus</t>
  </si>
  <si>
    <t>Performance Bonus x Simple Task</t>
  </si>
  <si>
    <t>Gift</t>
  </si>
  <si>
    <t>Gift x Simple Task</t>
  </si>
  <si>
    <t>Period 1 Output</t>
  </si>
  <si>
    <t>Period 1 Output x Simple Task</t>
  </si>
  <si>
    <t>The effect on output of the group, which recieved performance bonus</t>
  </si>
  <si>
    <t>The effect on output of the group, which recieved performance bonus and did the simple task</t>
  </si>
  <si>
    <t>The effect on output of the group, which recieved gift wage</t>
  </si>
  <si>
    <t>The effect on output of the group, which recieved gift wage and did the simple task</t>
  </si>
  <si>
    <t>The overall effect observed in the first period</t>
  </si>
  <si>
    <t>The overall effect observed in the first period for the group when doing the simple task</t>
  </si>
  <si>
    <t>Creative and simple task</t>
  </si>
  <si>
    <t>Creative task - Score</t>
  </si>
  <si>
    <t>Creative task - Validity</t>
  </si>
  <si>
    <t>Creative task - Flexibility</t>
  </si>
  <si>
    <t>Creative task - Originality</t>
  </si>
  <si>
    <t>The effect of the performance bonus group on the overall score</t>
  </si>
  <si>
    <t>The effect of the wage gift group on the overall score</t>
  </si>
  <si>
    <t>The effect of the period 1 group on the overall score</t>
  </si>
  <si>
    <t>The effect of the performance bonus group on validity</t>
  </si>
  <si>
    <t>The effect of the wage gift group on validity</t>
  </si>
  <si>
    <t>The effect of the period 1 group on validity</t>
  </si>
  <si>
    <t>The effect of the performance bonus group on flexibility</t>
  </si>
  <si>
    <t>The effect of the wage gift group on flexibility</t>
  </si>
  <si>
    <t>The effect of the period 1 group on flexibility</t>
  </si>
  <si>
    <t>The effect of the performance bonus group on originality</t>
  </si>
  <si>
    <t>The effect of the wage gift group on originality</t>
  </si>
  <si>
    <t>The effect of the period 1 group on originality</t>
  </si>
  <si>
    <t>Period 3 Output - Simple task</t>
  </si>
  <si>
    <t>Period 3 Output - Creative task</t>
  </si>
  <si>
    <t>Table A1 - Treatment effects on output in period 3</t>
  </si>
  <si>
    <t>Performance Bonus Winner</t>
  </si>
  <si>
    <t>Performance Bonus Loser</t>
  </si>
  <si>
    <t>Discretionary Transfer</t>
  </si>
  <si>
    <t>Discretionary Transfer x Gift</t>
  </si>
  <si>
    <t>The effect observed for the Performance Bonus group on output in period 3</t>
  </si>
  <si>
    <t>The effect observed for the Gift group on output in period 3</t>
  </si>
  <si>
    <t>The effect observed for the Performance Bonus Winner group on output in period 3</t>
  </si>
  <si>
    <t>The effect observed for the Performance Bonus Loser group on output in period 3</t>
  </si>
  <si>
    <t>The effect observed for the Discreationary transfer group on output in period 3</t>
  </si>
  <si>
    <t>The effect observed for the Discreationary transfer group recieving the gift wage on output in period 3</t>
  </si>
  <si>
    <t>by Above and Below Average Period 1 Output</t>
  </si>
  <si>
    <t>Standardizer period 2 output - period 1 output above average</t>
  </si>
  <si>
    <t>Standardizer period 2 output - period 1 output below average</t>
  </si>
  <si>
    <t>The effect on output of the group, which recieved performance bonus, standardized in period 2 depending on the period 1 output</t>
  </si>
  <si>
    <t>The effect on output of the group, which recieved performance bonus and did the simple task, standardized in period 2 depending on the period 1 output</t>
  </si>
  <si>
    <t>The effect on output of the group, which recieved gift wage, standardized in period 2 depending on the period 1 output</t>
  </si>
  <si>
    <t>The effect on output of the group, which recieved gift wage and did the simple task, standardized in period 2 depending on the period 1 output</t>
  </si>
  <si>
    <t>The overall effect observed in the first period, standardized in period 2 depending on the period 1 output</t>
  </si>
  <si>
    <t>The overall effect observed in the first period for the group when doing the simple task, standardized in period 2 depending on the period 1 output</t>
  </si>
  <si>
    <t>Table A2 - Treatment Effects on Period 2 Output in both the Creative and the Simple Task</t>
  </si>
  <si>
    <t>The effect on output of the group, which recieved performance bonus, clustered by the Experimental session</t>
  </si>
  <si>
    <t>The effect on output of the group, which recieved performance bonus and did the simple task, clustered by the Experimental session</t>
  </si>
  <si>
    <t>The effect on output of the group, which recieved gift wage, clustered by the Experimental session</t>
  </si>
  <si>
    <t>The effect on output of the group, which recieved gift wage and did the simple task, clustered by the Experimental session</t>
  </si>
  <si>
    <t>The overall effect observed in the first period, clustered by the Experimental session</t>
  </si>
  <si>
    <t>The overall effect observed in the first period for the group when doing the simple task, clustered by the Experimental session</t>
  </si>
  <si>
    <t>Clustered by Experimental Session</t>
  </si>
  <si>
    <t>Table A3 -  Treatment Effects on Output in Period 2 in both the Creative and the Simple Task</t>
  </si>
  <si>
    <t>Creative and simple task, clustered by experimental session</t>
  </si>
  <si>
    <t>Workers' performance is positively affected by varying the distribution of wages among time in a certain manner</t>
  </si>
  <si>
    <t>Germany, Cologne</t>
  </si>
  <si>
    <t>Implementing varying wage profiles with different timing, but keeping the overall sum of the wage the same</t>
  </si>
  <si>
    <t>Finding is that workers tend to work more if the wage profiles are higher, continuous and the workers do not know the full wage profile in advance</t>
  </si>
  <si>
    <t>The aim is to study whether the persistency found in a gift exchange study conduted previously by similar authors can be increased by the appropriate timing of the wages</t>
  </si>
  <si>
    <t>Principal-agent laboratory setup</t>
  </si>
  <si>
    <t>Counting the number of "7"s in blocks of random numbers, for 250 seconds, 8 periods</t>
  </si>
  <si>
    <t>During the study, the principals were not informed about the agents' performance, and the agents were aware of this</t>
  </si>
  <si>
    <t>Thus the principals were unable to condition their wage choices for the future depending on the outcomes in periods prior to the choice</t>
  </si>
  <si>
    <t>4 total wage profiles - Baseline (reference condition), T_Sudden, T_Successive and T_Continuous, each distributing a total of 1000 ECU to the worker; the distribution of these profiles is further explained in the study p.9</t>
  </si>
  <si>
    <t>A total of 14 sessions, 432 participants</t>
  </si>
  <si>
    <t>Collected from the experiment at the Cologne Laboratory of Economic Research</t>
  </si>
  <si>
    <t>T_Sudden</t>
  </si>
  <si>
    <t>T_Successive</t>
  </si>
  <si>
    <t>T_Continuous</t>
  </si>
  <si>
    <t xml:space="preserve">Treatment x Period 1 </t>
  </si>
  <si>
    <t>Treatment x Period 2</t>
  </si>
  <si>
    <t>Treatment x Period 3</t>
  </si>
  <si>
    <t>Treatment x Period 4</t>
  </si>
  <si>
    <t>Treatment x Period 5</t>
  </si>
  <si>
    <t>Treatment x Period 6</t>
  </si>
  <si>
    <t>Treatment x Period 7</t>
  </si>
  <si>
    <t>Treatment x Period 8</t>
  </si>
  <si>
    <t>The size of the effect in the given period for the given treatment group (both found under coef_name and grp_name respectively)</t>
  </si>
  <si>
    <t>Table 2 - Treatment effects per period</t>
  </si>
  <si>
    <t>Table 3 - The overall treatment effect</t>
  </si>
  <si>
    <t>Periods 1-8</t>
  </si>
  <si>
    <t>Periods 1-4</t>
  </si>
  <si>
    <t>Periods 5-8</t>
  </si>
  <si>
    <t>The overall observed effect for the respective treatment group observed in the given time period (via coef_name)</t>
  </si>
  <si>
    <t>Table 4 - Heterogeneous Treatment Effects on Total Performance: The Impact of Positive Reciprocity</t>
  </si>
  <si>
    <t>Treatment x Positive reciprocity</t>
  </si>
  <si>
    <t>Observing the overall effect for the given group under the impact of positive reciprocity</t>
  </si>
  <si>
    <t>Observing the overall effect for the given group under the impact of positive reciprocity (for females)</t>
  </si>
  <si>
    <t>T_Sudden_Info</t>
  </si>
  <si>
    <t>T_Continuous_Info</t>
  </si>
  <si>
    <t>Table 6 - A new experiment, the agents are aware of the wage schemes in advance</t>
  </si>
  <si>
    <t>The overall observed effect for the respective treatment group observed in the given time period under the new experiment</t>
  </si>
  <si>
    <t>A dictator game to explain moral behavior by two sources - intrinsic moral motivation and extrinsic social motivation</t>
  </si>
  <si>
    <t xml:space="preserve">Intrinsic moral motivation and extrinsic social motivation play a role in explaining moral behavior </t>
  </si>
  <si>
    <t>In the baseline treatment the recipient of the dictator game is a student that has not contributed to the amount, which is to be distributed</t>
  </si>
  <si>
    <t>In the treatment group, two arguments (respectively) are introduced - an entitlement argument and a needs argument</t>
  </si>
  <si>
    <t>A 3x2 design to the study - in one set (of 3 treatments), the recipient is given full information about the context of the study, whereas in the other set, he is not</t>
  </si>
  <si>
    <t>A dictator game</t>
  </si>
  <si>
    <t>Most people choose not to share with the recipient, if there is no moral obligation/incentive present</t>
  </si>
  <si>
    <t>Norwegian School of Economics, Norway</t>
  </si>
  <si>
    <t>A double-blind - no subjects knew who would be the 'recipient' of their decision</t>
  </si>
  <si>
    <t>Distribution phase - the dictators were given a production outcome by a subject and were given the decision how to distribute the money</t>
  </si>
  <si>
    <t>NI - no information, the subject will not recieve info about how much money was involved in the experiment in total; the dictator is driven purely by his own internal moral motivation</t>
  </si>
  <si>
    <t>I - full information was disclosed to the subject; the dictator has a kind of an extrinsic social motivation</t>
  </si>
  <si>
    <t>In the second part of the experiment, the dictators were given the option to switch the information scheme described above</t>
  </si>
  <si>
    <t>All treatments</t>
  </si>
  <si>
    <t>NI1-NI3</t>
  </si>
  <si>
    <t>I1-I3</t>
  </si>
  <si>
    <t>NI1-NI4</t>
  </si>
  <si>
    <t>NI1-NI5</t>
  </si>
  <si>
    <t>NI1-NI6</t>
  </si>
  <si>
    <t>NI1-NI7</t>
  </si>
  <si>
    <t>NI1-NI8</t>
  </si>
  <si>
    <t>I1-I4</t>
  </si>
  <si>
    <t>I1-I5</t>
  </si>
  <si>
    <t>I1-I6</t>
  </si>
  <si>
    <t>I1-I7</t>
  </si>
  <si>
    <t>I1-I8</t>
  </si>
  <si>
    <t>Moral</t>
  </si>
  <si>
    <t>Information</t>
  </si>
  <si>
    <t>Moral x Information</t>
  </si>
  <si>
    <t>Charity</t>
  </si>
  <si>
    <t>Left-wing</t>
  </si>
  <si>
    <t>Age</t>
  </si>
  <si>
    <t>Business education</t>
  </si>
  <si>
    <t>The effect of the coefficient on the total share given (by the dictator to the subject); NI1-NI3 &amp; I1-I3 indicate the information scheme</t>
  </si>
  <si>
    <t>Charitable behavior in blood donating is influenced negatively (in the crowding out of the supply of donors) when monetary incentives are introduced</t>
  </si>
  <si>
    <t>The supply of blood donors is crowded out when monetary payoff is introduced, yet this effect can be mitigated when charitable giving is introduced; the cause is people's altruistic tendency, which is negatively influenced in the presence of money</t>
  </si>
  <si>
    <t>In simple terms, this study tests the claim, that economics incentives can sometimes backfire (here in the context of charitable giving)</t>
  </si>
  <si>
    <t>The study first tests for the crowding out effect itself</t>
  </si>
  <si>
    <t>It then tries to mitigate this effect by offering a payment scheme, where the money can be given to charity instead</t>
  </si>
  <si>
    <t>Blood donation</t>
  </si>
  <si>
    <t>Lastly, the study tests for gender differences when crowding out</t>
  </si>
  <si>
    <t>3 treatment groups  - first was given no compensation, second was offered 50 SEK and the third was offered the same amount, but given the option to donate this money to charity</t>
  </si>
  <si>
    <t>Collected from the study in cooperation with the Regional Blood Center in Gothenburg, Sweden</t>
  </si>
  <si>
    <t>Sweden, Gothenburg</t>
  </si>
  <si>
    <t>The decision to become a blood donor is not relevant for certain kind of subjects, such as people who are already blood donors, those who had already undergone health examination, but had not yet donated blood, and those who could not donate for a certain kind of exclusion criteria</t>
  </si>
  <si>
    <t>These subjects were thus excluded from the study (after filling out the questionnaire, because if it were to be done beforehand, some other subjects may choose to leave the experiment)</t>
  </si>
  <si>
    <t>The crowding out hypothesis - The supply of blood donors is higher with no payment than with a payment</t>
  </si>
  <si>
    <t>Charity option hypothesis - For a given monetary payment, the supply of blood donors is higher with a charity option than without a charity option</t>
  </si>
  <si>
    <t>All subjects</t>
  </si>
  <si>
    <t>Men</t>
  </si>
  <si>
    <t>Women</t>
  </si>
  <si>
    <t>Treatment: no payment</t>
  </si>
  <si>
    <t>Treatment: charity option</t>
  </si>
  <si>
    <t>Subjects: School of Economics and Commercial Law</t>
  </si>
  <si>
    <t>Subjects: Faculty of Education</t>
  </si>
  <si>
    <t>Gender (1 = man)</t>
  </si>
  <si>
    <t>The effect of the coefficient on log probability increase of the person becoming a blood donor in the given regression</t>
  </si>
  <si>
    <t>0,058*</t>
  </si>
  <si>
    <t>0,133*</t>
  </si>
  <si>
    <t>0,085*</t>
  </si>
  <si>
    <t>% individual prediction - 63,74 for all subjects, 64,22 for men, 61,44 for women</t>
  </si>
  <si>
    <t>There is a certain tradeoff between higher performance and the rate of quitting in tournaments when monetary payoffs are induced</t>
  </si>
  <si>
    <t>The performance increase during a tournament induced by a monetary payoff is accompanied by an increase rate of quitting</t>
  </si>
  <si>
    <t>A tournament</t>
  </si>
  <si>
    <t>Two types of quitting - non-participating &amp; quitting in the middle</t>
  </si>
  <si>
    <t>The social cost of quitting may affect players' decision whether to quit or not - these costs come with a given outlook on quitting and people who do so, as well as various other factors</t>
  </si>
  <si>
    <t>Running a 60-meter race (twice)</t>
  </si>
  <si>
    <t>First race - without incentives</t>
  </si>
  <si>
    <t>Tel Aviv, Israel</t>
  </si>
  <si>
    <t>Second race - with various incentives and various types of matching (between the participants)</t>
  </si>
  <si>
    <t>The outset of the second part was not explained to the subjects beforehand</t>
  </si>
  <si>
    <t>The subjects also did not know anything about the possibility of quitting, nor was it mentioned to them</t>
  </si>
  <si>
    <t>Two methods of matching - random matching &amp; matching by time</t>
  </si>
  <si>
    <t>(table 1 to serve for n°of observations)</t>
  </si>
  <si>
    <t>The focus on the data extraction is on the relationship between the monetary payoff and the performance - extracted from table A1</t>
  </si>
  <si>
    <t>The participants who quit were not included in this table</t>
  </si>
  <si>
    <t>All participants - No competition</t>
  </si>
  <si>
    <t>All participants - Randomly matched</t>
  </si>
  <si>
    <t>All participants - Time matched</t>
  </si>
  <si>
    <t>All participants - Indirect</t>
  </si>
  <si>
    <t>No competition</t>
  </si>
  <si>
    <t>No reward</t>
  </si>
  <si>
    <t>Small reward</t>
  </si>
  <si>
    <t>Large reward</t>
  </si>
  <si>
    <t>The observed improvement for the given group, given by the subtraction of both times</t>
  </si>
  <si>
    <t>Charitable giving is increased by matching the donation, yet the willingness to contribute may be undermined by the mechanism in the long run</t>
  </si>
  <si>
    <t>When donations are matched, the willingness to contribute should increase</t>
  </si>
  <si>
    <t>The study goes to study this claim in the long run and whether or not it declines over time, as well as what happens if the incentive is removed after time</t>
  </si>
  <si>
    <t>The individuals must be observed over a longer period of time, it is thus necessary for them to contribute to the same charity, as well as for the researcher to eliminate the influence of external effects when evaluating, to be able to observe the change</t>
  </si>
  <si>
    <t>Charitable giving</t>
  </si>
  <si>
    <t>Each semester, 600 students can decide whether to contribute to one of two funds; the donation will be matched in the treatment</t>
  </si>
  <si>
    <t>University of Zurich, Switzerland</t>
  </si>
  <si>
    <t>The first recipient of the donation is a fund which offers cheap loans to students in financial difficulties (CHF 7)</t>
  </si>
  <si>
    <t>The second of these funds is to support foreigners who decide to study at the Zurich University (CHF 5)</t>
  </si>
  <si>
    <t>Students can voluntarily decide whether they want to contribute to one of the funds, both, or none</t>
  </si>
  <si>
    <t>Most students decide either not to contribute at all, or to contribute to both funds simultaneously</t>
  </si>
  <si>
    <t>As there is no marginal adjustment to the size of the donation, the decision to contribute is sometimes driven by the desire to "be visible", rather than the altruistic side of the individual</t>
  </si>
  <si>
    <t>People in the treatment group have already been donors at least once before - this could lead to the reason for contribution being habit rather than the matching systém</t>
  </si>
  <si>
    <t>A lot of people are contributing to the fund already, thus the amout of people able to change their decision and start contributing is rather small (the people who are already contributing to both funds can not do more, when the matching systém is introduced)</t>
  </si>
  <si>
    <t>The experiments are taken semi-anually =&gt; if there is to be any effect evoked by the mechanism which is to be observed, it must be rather strong</t>
  </si>
  <si>
    <t>Hypothesis 1- More people donate to both funds in the treatment group than in
the control group, because giving is cheaper in the treatment group. And the higher
the matching benefit of each monetary unit donated, the more people donate.</t>
  </si>
  <si>
    <t>Hypothesis 2 - The probability of contributing to the two social funds should
not be decreased by the matching mechanism. This should hold for all periods.</t>
  </si>
  <si>
    <t>dep_var</t>
  </si>
  <si>
    <t>1 if people contribute to both funds, 0 otherwise</t>
  </si>
  <si>
    <t>Treatment "Matching"</t>
  </si>
  <si>
    <t>Treatment "Matching 25%"</t>
  </si>
  <si>
    <t>Treatment "Matching 50%"</t>
  </si>
  <si>
    <t>2 if people contribute to both funds, 0 otherwise</t>
  </si>
  <si>
    <t>3 if people contribute to both funds, 0 otherwise</t>
  </si>
  <si>
    <t>Table 2 - Effect of matching donations on contributions in period t</t>
  </si>
  <si>
    <t>The effect of matching donations on contributions in period t</t>
  </si>
  <si>
    <t>a</t>
  </si>
  <si>
    <t>Table 3 - Effect of matching donations before and after experimental intervention</t>
  </si>
  <si>
    <t>Effect of matching donations before experimental intervention</t>
  </si>
  <si>
    <t>Effect of matching donations after experimental intervention</t>
  </si>
  <si>
    <t>Contribution to both funds (=1)</t>
  </si>
  <si>
    <t>No contribution at all (=1)</t>
  </si>
  <si>
    <t>Average donation (CHF)</t>
  </si>
  <si>
    <t>Contribution to both funds  - before</t>
  </si>
  <si>
    <t>Contribution to both funds - after</t>
  </si>
  <si>
    <t>No contribution at all - before</t>
  </si>
  <si>
    <t>No contribution at all - after</t>
  </si>
  <si>
    <t>Average donation - before</t>
  </si>
  <si>
    <t>Average donation - after</t>
  </si>
  <si>
    <t>Table 4 - Reaction to high and low matching rate by subjects who contributed the maximum
amount in the past</t>
  </si>
  <si>
    <t>Reaction to high and low matching rate by subjects who contributed the maximum amount in the past</t>
  </si>
  <si>
    <t>Treatment "Matching 25%"*(t)</t>
  </si>
  <si>
    <t>Treatment "Matching 25%"*(t+1)</t>
  </si>
  <si>
    <t>Treatment "Matching 25%"*(t+2)</t>
  </si>
  <si>
    <t>Treatment "Matching 25%"*(t+3)</t>
  </si>
  <si>
    <t>Treatment "Matching 50%"*(t)</t>
  </si>
  <si>
    <t>Treatment "Matching 50%"*(t+1)</t>
  </si>
  <si>
    <t>Treatment "Matching 50%"*(t+2)</t>
  </si>
  <si>
    <t>Treatment "Matching 50%"*(t+3)</t>
  </si>
  <si>
    <t>Table A1 - Effect of matching donations after the experimental intervention</t>
  </si>
  <si>
    <t>Effect of matching donations after the experimental intervention</t>
  </si>
  <si>
    <t>Contribution to Both Funds</t>
  </si>
  <si>
    <t>Average Donation (CHF)</t>
  </si>
  <si>
    <t>No Contribution at All</t>
  </si>
  <si>
    <t>No Contribution at All (=1)</t>
  </si>
  <si>
    <t>Treatment*(t)</t>
  </si>
  <si>
    <t>Treatment*(t+1)</t>
  </si>
  <si>
    <t>Treatment*(t+2)</t>
  </si>
  <si>
    <t>Treatment*(t+3)</t>
  </si>
  <si>
    <t>Financial incentives positively affect creativity in certain kinds of tasks</t>
  </si>
  <si>
    <t>Subjects to be paid in accordance to four schemes - flat pay, a tournament scheme, piece rate pay and a target bonus</t>
  </si>
  <si>
    <t>It is possible to influence people's creativity by varying the payment scheme</t>
  </si>
  <si>
    <t>Open and closed tasks, 2x3 design (two real-effort tasks and three treatments)</t>
  </si>
  <si>
    <t>The creativity of each individual is judged by the peers and external judges</t>
  </si>
  <si>
    <t>Open and closed tasks, two of each, each testing the subjects' creativity</t>
  </si>
  <si>
    <t>University of Carolina, Santa Barbara, U.S.</t>
  </si>
  <si>
    <t>The consistence of the ranking is measured with Cronbach's alpha, which computes the inter-term correlations of covariances for all possible pairs of judges</t>
  </si>
  <si>
    <t>Creativity score</t>
  </si>
  <si>
    <t>Tournament incentives</t>
  </si>
  <si>
    <t>Ranking</t>
  </si>
  <si>
    <t>Closed creativity</t>
  </si>
  <si>
    <t>Open creativity</t>
  </si>
  <si>
    <t>The effect said coefficient has on creativity score (the dependent variable) for the given group</t>
  </si>
  <si>
    <t>Table 2 -  Closed creativity: determinants of creativity score</t>
  </si>
  <si>
    <t>Table 3- Open creativity: determinants of creativity score</t>
  </si>
  <si>
    <t>CEOs exhibited more trustworthiness when presented financial incentives, albeit with certain side effects</t>
  </si>
  <si>
    <t>The CEOs were expected to exhibit lower levels of trustworthiness as opposed to the students, for each own's material interest is usually 'at odds' with trust in a certain trade</t>
  </si>
  <si>
    <t>The study then found rather the opposite of this proposed hypothesis</t>
  </si>
  <si>
    <t>Among both of the observed groups (both students and CEOs alike), there arrised certain hidden costs and returnes of incentives (hidden if one assumes pure self-interest when it comes to people's behavior)</t>
  </si>
  <si>
    <t xml:space="preserve">To give an example, an explicit threat to prevent shirking is met with less trust as a result, altering the overall effect/behavior </t>
  </si>
  <si>
    <t>The opposite is also true, so when such threat is present and not used (and the subject is aware of this fact), the trust increases</t>
  </si>
  <si>
    <t>Two versions of the Trust game, both with anonymous pairing</t>
  </si>
  <si>
    <t>The first was a simple Trust game, but the second also included a fine, if the money sent back was lower than the desired amount the agent announced to the subject (this could punish the agent in case he acted selfishly)</t>
  </si>
  <si>
    <t>Costa Rica</t>
  </si>
  <si>
    <t>Trust game</t>
  </si>
  <si>
    <t>Collected from the study at an annual conference in Costa Rica Coffee Institute (2001)</t>
  </si>
  <si>
    <t>Students</t>
  </si>
  <si>
    <t>CEOs</t>
  </si>
  <si>
    <t>Table 2 - Regression estimates for the agents’ payback</t>
  </si>
  <si>
    <t>Investment</t>
  </si>
  <si>
    <t>The agent's transfer back to the principal</t>
  </si>
  <si>
    <t>TWP (=transfer with punishment)</t>
  </si>
  <si>
    <t>TWPN (=transfer with punishment, where punishment was not used)</t>
  </si>
  <si>
    <t>The effect of the coefficient on the agent's transfer back to the principal for students</t>
  </si>
  <si>
    <t>The effect of the coefficient on the agent's transfer back to the principal for CEOs</t>
  </si>
  <si>
    <t>Overall, 6 experiments are used, as well as a subjective survey, to look for the results</t>
  </si>
  <si>
    <t>For the main experiments workers were hired to perform a data entry task under gain or loss-framed incentive contracts, and analyze how the framing affects the number and types of workers who are willing to accept</t>
  </si>
  <si>
    <t>Prediction 1 - if an agent is loss averse, its effort will be higher under the pure penalty contract, rather than the bonus contract</t>
  </si>
  <si>
    <t>Principal-agent game, where an agent can accept a contract and then choose a level of effort, the level of which is directly marking the probability of recieving a bonus (or a penalty)</t>
  </si>
  <si>
    <t>Prediction 2 - Under certain circumstances (for further info view section 2 of the study), penalties will have greater effect on effort for more loss-averse agents</t>
  </si>
  <si>
    <t>Prediction 3 - Penalty framing reduces the agent's willingness to accept the contract</t>
  </si>
  <si>
    <t>The agents can generally vary in terms of costs of effort and loss aversion</t>
  </si>
  <si>
    <t>United States, Amazon Mechanical Turk (MTurk)</t>
  </si>
  <si>
    <t>Experiments 1 and 2 involved transcribing text strings, increasing in length from 10 to 55 characters</t>
  </si>
  <si>
    <t>Experiment 3 had the subjects guessing the outcome during 50 coin tosses</t>
  </si>
  <si>
    <t>There was a fixed and a variable pay scheme for each group, which sometimes varied throughout each experiment; each group also necessarily had its counterpart with an opposite frame (bonus-penalty)</t>
  </si>
  <si>
    <t>Accuracy in the stage 2 typing task (the fraction of items entered correctly)</t>
  </si>
  <si>
    <t>Table 5 - Performance on stage 2, experiments 1 and 2</t>
  </si>
  <si>
    <t>Accuracy - experiments 1 and 2</t>
  </si>
  <si>
    <t>Penalty frame</t>
  </si>
  <si>
    <t>High fixed pay</t>
  </si>
  <si>
    <t>The effect on accuracy when the subject recieved a high fixed pay for the task</t>
  </si>
  <si>
    <t>The effect on accuracy when the subject recieved a high fixed pay for the task under the penalty frame</t>
  </si>
  <si>
    <t>Dummy, the penalty frame was in place (as opposed to the bonus frame) - its effect on the overall accuracy</t>
  </si>
  <si>
    <t>Penalty x high fixed</t>
  </si>
  <si>
    <t>High variable pay</t>
  </si>
  <si>
    <t>The effect on accuracy when the subject recieved a high variable pay for the task</t>
  </si>
  <si>
    <t>The effect on accuracy when the subject recieved a high variable pay for the task under the penalty frame</t>
  </si>
  <si>
    <t>Penalty x high variable</t>
  </si>
  <si>
    <t>Accuracy task 1</t>
  </si>
  <si>
    <t>Accuracy task 2</t>
  </si>
  <si>
    <t>The effect is observed for accuracy task 1</t>
  </si>
  <si>
    <t>The effect is observed for accuracy task 2</t>
  </si>
  <si>
    <t>Reservation wage</t>
  </si>
  <si>
    <t>Fair wage</t>
  </si>
  <si>
    <t>Experiment 2</t>
  </si>
  <si>
    <t>The effect increase observed for those, who recieved the reservation wage</t>
  </si>
  <si>
    <t>The effect increase observed for those, who recieved the fair wage</t>
  </si>
  <si>
    <t>The effect size difference observed for the experiment 2</t>
  </si>
  <si>
    <t>Accuracy - experiments 1 and 3</t>
  </si>
  <si>
    <t>Accuracy - experiments 1 and 4</t>
  </si>
  <si>
    <t>Accuracy - experiments 1 and 5</t>
  </si>
  <si>
    <t>Accuracy - experiments 1 and 6</t>
  </si>
  <si>
    <t>Accuracy - experiments 1 and 7</t>
  </si>
  <si>
    <t>Accuracy - experiments 1 and 8</t>
  </si>
  <si>
    <t>Accuracy - experiments 1 and 9</t>
  </si>
  <si>
    <t>Accuracy - experiments 1 and 10</t>
  </si>
  <si>
    <t>Accuracy - experiments 1 and 11</t>
  </si>
  <si>
    <t>Accuracy - experiments 1 and 12</t>
  </si>
  <si>
    <t>Accuracy - experiments 1 and 13</t>
  </si>
  <si>
    <t>Accuracy - experiments 1 and 14</t>
  </si>
  <si>
    <t>Accuracy - experiments 1 and 15</t>
  </si>
  <si>
    <t>Accuracy - experiments 1 and 16</t>
  </si>
  <si>
    <t>Accuracy - experiments 1 and 17</t>
  </si>
  <si>
    <t>Accuracy - experiments 1 and 18</t>
  </si>
  <si>
    <t>Accuracy - experiments 1 and 19</t>
  </si>
  <si>
    <t>Accuracy - experiments 1 and 20</t>
  </si>
  <si>
    <t>Accuracy - experiments 1 and 21</t>
  </si>
  <si>
    <t>Accuracy - experiments 1 and 22</t>
  </si>
  <si>
    <t>Accuracy - experiments 1 and 23</t>
  </si>
  <si>
    <t>Accuracy - experiments 1 and 24</t>
  </si>
  <si>
    <t>Accuracy - experiments 1 and 25</t>
  </si>
  <si>
    <t>Accuracy - experiments 1 and 26</t>
  </si>
  <si>
    <t>Accuracy - experiments 1 and 27</t>
  </si>
  <si>
    <t>Accuracy - experiments 1 and 28</t>
  </si>
  <si>
    <t>Accuracy - experiments 1 and 29</t>
  </si>
  <si>
    <t>Accuracy - experiments 1 and 30</t>
  </si>
  <si>
    <t>Accuracy - experiments 1 and 31</t>
  </si>
  <si>
    <t>Accuracy - experiments 1 and 32</t>
  </si>
  <si>
    <t>Accuracy - experiments 1 and 33</t>
  </si>
  <si>
    <t>Accuracy - experiments 1 and 34</t>
  </si>
  <si>
    <t>Accuracy - experiments 1 and 35</t>
  </si>
  <si>
    <t>Accuracy - experiments 1 and 36</t>
  </si>
  <si>
    <t>Accuracy - experiments 1 and 37</t>
  </si>
  <si>
    <t>Financial incentives have a role when it comes to tax complience and the intrinsic/extrinsic motivation, which is linked to it</t>
  </si>
  <si>
    <t>A field experiment where the goal is to 'reveal' intrinsic/extrinsic motivation of subjects to comply by first, an injection of positive deterrence and second, the provision of compliance/rewards/recognition</t>
  </si>
  <si>
    <t>Bavaria, Germany, local church</t>
  </si>
  <si>
    <t>Choosing a church as a setting is meant intentionally, as to combine taxation with the notion of charitable giving</t>
  </si>
  <si>
    <t>The model allows for evaders, compliers and donors alike to coexist in the framework</t>
  </si>
  <si>
    <t>Taxpayers' compliance to pay the tax should be positively affected by measures meant to overall increase their motivation (ext/int)</t>
  </si>
  <si>
    <t>Three treatment groups - first which simplifies the details of the tax and corrects any misspecifications</t>
  </si>
  <si>
    <t>Second is meant to manipulate the deterrence parameters by mentioning the positive audit rates</t>
  </si>
  <si>
    <t>Third group offers compliance/rewards/recognition - this is the group for which we will observe results</t>
  </si>
  <si>
    <t>T8 (treatment 8) - social recognition</t>
  </si>
  <si>
    <t>T11 - a combination of these two approaches - a monetary reward plus a mention on a television</t>
  </si>
  <si>
    <t>T9+10 - monetary rewards randomly assigned to the subjects (€250, €1000) with the probability to win of around 1/1000</t>
  </si>
  <si>
    <t>The study explicitely mentions that the small possibility of win (in the extrinsic reward treatments) should have next to no effect on the compliance as opposed to the intrinsic motivation treatments</t>
  </si>
  <si>
    <t>The effect that the rewards are going to have is going to depend on the pooling of the population - extrinsically motivated people could be expected to react more positively to the rewards than intrinsically motivated ones</t>
  </si>
  <si>
    <t>Full sample</t>
  </si>
  <si>
    <t>Probability of evading</t>
  </si>
  <si>
    <t>Probability of donating</t>
  </si>
  <si>
    <t>Payment amount</t>
  </si>
  <si>
    <t>Probability of payment increase</t>
  </si>
  <si>
    <t>The effect of the compliance reward on the dependent variable in the full sample</t>
  </si>
  <si>
    <t>Baseline evaders (extrinsically motivated)</t>
  </si>
  <si>
    <t>Baseline donors (intrinsically motivated)</t>
  </si>
  <si>
    <t>Table 3 - Individual Treatment Effects on Compliance</t>
  </si>
  <si>
    <t>Compliance rewards, pooled effect</t>
  </si>
  <si>
    <t>Social reward: Compliance rewards, individual effect</t>
  </si>
  <si>
    <t>Small private reward: Compliance rewards, individual effect</t>
  </si>
  <si>
    <t>Large private reward: Compliance rewards, individual effect</t>
  </si>
  <si>
    <t>Social and private reward combined: Compliance rewards, individual effect</t>
  </si>
  <si>
    <t>The effect of the social reward on the dependent variable in the full sample</t>
  </si>
  <si>
    <t>The effect of the small private reward on the dependent variable in the full sample</t>
  </si>
  <si>
    <t>The effect of the large private reward on the dependent variable in the full sample</t>
  </si>
  <si>
    <t>The effect of the social and private rewards combined on the dependent variable in the full sample</t>
  </si>
  <si>
    <t>The effect of the compliance reward on the dependent variable for the baseline evaders</t>
  </si>
  <si>
    <t>The effect of the social reward on the dependent variable for the baseline evaders</t>
  </si>
  <si>
    <t>The effect of the small private reward on the dependent variable for the baseline evaders</t>
  </si>
  <si>
    <t>The effect of the large private reward on the dependent variable for the baseline evaders</t>
  </si>
  <si>
    <t>The effect of the social and private rewards combined on the dependent variable for the baseline evaders</t>
  </si>
  <si>
    <t>The effect of the compliance reward on the dependent variable for the baseline donors</t>
  </si>
  <si>
    <t>The effect of the social reward on the dependent variable for the baseline donors</t>
  </si>
  <si>
    <t>The effect of the small private reward on the dependent variable for the baseline donors</t>
  </si>
  <si>
    <t>The effect of the large private reward on the dependent variable for the baseline donors</t>
  </si>
  <si>
    <t>The effect of the social and private rewards combined on the dependent variable for the baseline donors</t>
  </si>
  <si>
    <t>Students' performance at school can be significantly affected by the presence of incentives, some being more effective than others</t>
  </si>
  <si>
    <t>Chicago, elementary schools</t>
  </si>
  <si>
    <t>Young children were found to be less incentivizable by monetary rewards, for they likely did not understand their value enough yet</t>
  </si>
  <si>
    <t>Children can be motivated with incentives, where non-pecinuary incentives may do just as good of a job as monetary ones, but can be more cost efficient</t>
  </si>
  <si>
    <t>Furthermore, incentives presented with a delay are thought to largely negate the positive effect on motivation they might have in the first place (in longer run)</t>
  </si>
  <si>
    <t>Offering various incentives with various timing and size to elementary school students in Chicago</t>
  </si>
  <si>
    <t>That being said, young children are overall more responsive than older ones</t>
  </si>
  <si>
    <t>The incentives also work better on math rather than reading tests</t>
  </si>
  <si>
    <t>The authors also find a contradiction with a popular belief in the fact that children's performance did not drop significantly in tests after those in which they recieved a reward</t>
  </si>
  <si>
    <t>In this study, the incentives are announced immediately before and handed out immediately after the test, to control for potential effect of delay on the performance</t>
  </si>
  <si>
    <t>An elementary school test of 15-60 minutes taken three times a year (in fall, winter and spring)</t>
  </si>
  <si>
    <t>Loss condition meant that students would recieve the reward before the start of the task and would be taken away the reward, were their performance not to improve</t>
  </si>
  <si>
    <t>Test score improvement</t>
  </si>
  <si>
    <t>Financial low</t>
  </si>
  <si>
    <t>Financial high</t>
  </si>
  <si>
    <t>Non-financial</t>
  </si>
  <si>
    <t>Financial loss</t>
  </si>
  <si>
    <t>Non-financial loss</t>
  </si>
  <si>
    <t>Table 3 - Treatment Effects on Test Score Improvement</t>
  </si>
  <si>
    <t>Pooled waves in Bloom, Chicago and CPS</t>
  </si>
  <si>
    <t>The effect observed for the specific group (given by the coefficient name) on the test score improvement - pooled across all schools</t>
  </si>
  <si>
    <t>Delayed waves in CPS</t>
  </si>
  <si>
    <t>The effect of delayed rewards on the specific CPS group's (given by the coefficient name) performance</t>
  </si>
  <si>
    <t>Delayed financial high</t>
  </si>
  <si>
    <t>Delayed non-financial</t>
  </si>
  <si>
    <t>Delayed financial loss</t>
  </si>
  <si>
    <t>Delayed non-financial loss</t>
  </si>
  <si>
    <t>Table 4 - Effect of Delayed Rewards</t>
  </si>
  <si>
    <t>Table 5 - Heteoregenous treatment effects</t>
  </si>
  <si>
    <t>Age - Elementary</t>
  </si>
  <si>
    <t>Age - Middle/secondary</t>
  </si>
  <si>
    <t>Subject - Math</t>
  </si>
  <si>
    <t>Subject - Reading</t>
  </si>
  <si>
    <t>Gender - Male</t>
  </si>
  <si>
    <t>Gender - Female</t>
  </si>
  <si>
    <t>Observing Heterogeneity - The treatment effect for elementary school students</t>
  </si>
  <si>
    <t>Observing Heterogeneity - The treatment effect for middle/secondary school students</t>
  </si>
  <si>
    <t>Observing Heterogeneity - The treatment effect observed during tests of maths</t>
  </si>
  <si>
    <t>Observing Heterogeneity - The treatment effect observed during tests of reading</t>
  </si>
  <si>
    <t>Observing Heterogeneity - The effect for male</t>
  </si>
  <si>
    <t>Observing Heterogeneity - The effect for female</t>
  </si>
  <si>
    <t>Table 6 - Treatment effects of future tests</t>
  </si>
  <si>
    <t>Subsequent subject - Same test session</t>
  </si>
  <si>
    <t>Same subject - Subsequent test session</t>
  </si>
  <si>
    <t>The effect on test improvement for the subsequent subject under the same test session</t>
  </si>
  <si>
    <t>The effect on test improvement for the same subject under the subsequent test session</t>
  </si>
  <si>
    <t>Offering financial incentives to blood donors increases the rate of turnout and the amount of blood units collected (in other words, pro-social behavior)</t>
  </si>
  <si>
    <t>Ohio, north, U.S.</t>
  </si>
  <si>
    <t>American Red Cross blood drives</t>
  </si>
  <si>
    <t>The economic incentives play less of a role in crowding out pro-social behavior, than is expected, when it comes to blood donation</t>
  </si>
  <si>
    <t>Data of ARC with more than 14000 observations between May 2006 and October 2008 was observed and analyzed, where blood donors' pro-social behvaior was measured and observed in relation to various incentives</t>
  </si>
  <si>
    <t>Donating blood at the ARC blood drives</t>
  </si>
  <si>
    <t>Donors, in addition to increasing supply in response to the incentives, also substitute their supply among different blood drives (places where blood is collected)</t>
  </si>
  <si>
    <t>This effect is stronger when the blood drives offering such incentives are closer and/or the incentives themselves are higher</t>
  </si>
  <si>
    <t>Some drives attract a larger number of donors 'by default', whereas in others the donors are more required to be offered an incentive to come (accounted for in the model using a fixed effect unobserved effect parameter)</t>
  </si>
  <si>
    <t>One of the aims of the study was to encompass a wider range of subjects than is usually done in studies of similar nature, so the donors' characteristics can be interpreted as capturing various groups from the population</t>
  </si>
  <si>
    <t>Table 5a - Turnout: Donors presenting at a drive</t>
  </si>
  <si>
    <t>Incentive dummy</t>
  </si>
  <si>
    <t>The direct effect of the incentives on the number of donors presenting at a drive - categorized by the specific group</t>
  </si>
  <si>
    <t>Incentive*Open drive</t>
  </si>
  <si>
    <t>All drives</t>
  </si>
  <si>
    <t>Closed drives</t>
  </si>
  <si>
    <t>Open drives</t>
  </si>
  <si>
    <t>Open drives in "flyer" counties</t>
  </si>
  <si>
    <t>Incentive*Drive in "flyer" county</t>
  </si>
  <si>
    <t>Incentive*Open drive in "flyer" county</t>
  </si>
  <si>
    <t>The number of donors presenting at a drive (mean = 37)</t>
  </si>
  <si>
    <t>"Deferred donor" refers to such donor which is disqualified from donating blood</t>
  </si>
  <si>
    <t>Table 5b - Units of blood collected and donors deferred regression</t>
  </si>
  <si>
    <t>Units of blood collected (mean = 31,3)</t>
  </si>
  <si>
    <t>The direct effect of the incentives on the units of blood collected for the specific group</t>
  </si>
  <si>
    <t>Donors presenting</t>
  </si>
  <si>
    <t>Units collected</t>
  </si>
  <si>
    <t>Cost of incentive ($)</t>
  </si>
  <si>
    <t>Cost of incentive squared</t>
  </si>
  <si>
    <t>The effect the incentives had for the specific group on the amout of donors presenting</t>
  </si>
  <si>
    <t>The effect the cost of the incentives had for the specific group on the amout of donors presenting</t>
  </si>
  <si>
    <t>The effect the cost of the incentives (squared) had for the specific group on the amout of donors presenting</t>
  </si>
  <si>
    <t>The effect the incentives had for the specific group on the units collected</t>
  </si>
  <si>
    <t>The effect the cost of the incentives had for the specific group on the units collected</t>
  </si>
  <si>
    <t>The effect the cost of the incentives (squared) had for the specific group on the units collected</t>
  </si>
  <si>
    <t>Table 6 - Effects of incentive costs regressions</t>
  </si>
  <si>
    <t>Table 8 - Effect of previous drive and incentives at previous
drive</t>
  </si>
  <si>
    <t>Incentive at current drive</t>
  </si>
  <si>
    <t>Previous drive (withing 56 days of current)</t>
  </si>
  <si>
    <t>Incentive at previous drive</t>
  </si>
  <si>
    <t>Cost of incentive at previous drive ($)</t>
  </si>
  <si>
    <t>Cost of incentive at previous drive squared</t>
  </si>
  <si>
    <t>The effect that the incentives had on the number of donors presenting for all drives</t>
  </si>
  <si>
    <t>The effect that the cost of incentives had on the number of donors presenting for all drives</t>
  </si>
  <si>
    <t>The effect that the cost of incentives squared had on the number of donors presenting for all drives</t>
  </si>
  <si>
    <t>The effect that the previous drive had on the number of donors presenting for all drives</t>
  </si>
  <si>
    <t>The effect that the incentive at previous drive had on the number of donors presenting for all drives</t>
  </si>
  <si>
    <t>The effect that the cost of incentive at previous drive had on the number of donors presenting for all drives</t>
  </si>
  <si>
    <t>The effect that the cost of incentive at previous drive (squared) at previous drive had on the number of donors presenting for all drives</t>
  </si>
  <si>
    <t>The effect that the incentives had on the number of donors presenting for open drives in "flyer" counties</t>
  </si>
  <si>
    <t>The effect that the cost of incentives had on the number of donors presenting for open drives in "flyer" counties</t>
  </si>
  <si>
    <t>The effect that the cost of incentives squared had on the number of donors presenting for open drives in "flyer" counties</t>
  </si>
  <si>
    <t>The effect that the previous drive had on the number of donors presenting for open drives in "flyer" counties</t>
  </si>
  <si>
    <t>The effect that the incentive at previous drive had on the number of donors presenting for open drives in "flyer" counties</t>
  </si>
  <si>
    <t>The effect that the cost of incentive at previous drive had on the number of donors presenting for open drives in "flyer" counties</t>
  </si>
  <si>
    <t>The effect that the cost of incentive at previous drive (squared) at previous drive had on the number of donors presenting for open drives in "flyer" counties</t>
  </si>
  <si>
    <t>The effect that the incentives had on the units of blood colleted for all drives</t>
  </si>
  <si>
    <t>The effect that the cost of incentives had on the units of blood colleted for all drives</t>
  </si>
  <si>
    <t>The effect that the cost of incentives squared had on the units of blood colleted for all drives</t>
  </si>
  <si>
    <t>The effect that the previous drive had on the units of blood colleted for all drives</t>
  </si>
  <si>
    <t>The effect that the incentive at previous drive had on the units of blood colleted for all drives</t>
  </si>
  <si>
    <t>The effect that the cost of incentive at previous drive had on the units of blood colleted for all drives</t>
  </si>
  <si>
    <t>The effect that the cost of incentive at previous drive (squared) at previous drive had on the units of blood colleted for all drives</t>
  </si>
  <si>
    <t>The effect that the incentives had on the units of blood colleted for open drives in "flyer" counties</t>
  </si>
  <si>
    <t>The effect that the cost of incentives had on the units of blood colleted for open drives in "flyer" counties</t>
  </si>
  <si>
    <t>The effect that the cost of incentives squared had on the units of blood colleted for open drives in "flyer" counties</t>
  </si>
  <si>
    <t>The effect that the previous drive had on the units of blood colleted for open drives in "flyer" counties</t>
  </si>
  <si>
    <t>The effect that the incentive at previous drive had on the units of blood colleted for open drives in "flyer" counties</t>
  </si>
  <si>
    <t>The effect that the cost of incentive at previous drive had on the units of blood colleted for open drives in "flyer" counties</t>
  </si>
  <si>
    <t>The effect that the cost of incentive at previous drive (squared) at previous drive had on the units of blood colleted for open drives in "flyer" counties</t>
  </si>
  <si>
    <t>Canada</t>
  </si>
  <si>
    <t>A group of college 1st year undergraduates (except for those from the first quartile in GPA) were given three treatments</t>
  </si>
  <si>
    <t>The first treatment consisted of various support devices, study groups and advice from upperclassmen</t>
  </si>
  <si>
    <t>The third was a combination of these two</t>
  </si>
  <si>
    <t>The second was offered a substantial cash reward - about one year tuition's worth - for meeting certain GPA</t>
  </si>
  <si>
    <t>College university students were aiming to meet a certain GPA target =&gt; tests were their means of getting that</t>
  </si>
  <si>
    <t>SSP is the first treatment group (Student Support Program)</t>
  </si>
  <si>
    <t>SFP is the second treatment - cash (Student Fellowship Program)</t>
  </si>
  <si>
    <t>SFSP is a combination of the two, and therefore the third treatment (Student Fellowship Support Program)</t>
  </si>
  <si>
    <t>Students' GPA will improve as a result of the treatments</t>
  </si>
  <si>
    <t>Some students may have access to certain forms of counselling (similar to the SSP treatment) even outside of the program</t>
  </si>
  <si>
    <t>Students' financial situation also varies from person to person, making the impact of the fund vary across the subject pool</t>
  </si>
  <si>
    <t>Table 4B - Treatment Effects on First-Year Outcomes in the Sample with Fall Grades - First Year GPA</t>
  </si>
  <si>
    <t>6A+C - Treatment Effects on Stacked First and Second-Year Outcomes</t>
  </si>
  <si>
    <t>Same for table 7</t>
  </si>
  <si>
    <t>SSP</t>
  </si>
  <si>
    <t>SFP</t>
  </si>
  <si>
    <t>SFSP</t>
  </si>
  <si>
    <t>SFP (any)</t>
  </si>
  <si>
    <t>First year GPA</t>
  </si>
  <si>
    <t>All - SFP by type</t>
  </si>
  <si>
    <t>Men - SFP by type</t>
  </si>
  <si>
    <t>Women - SFP by type</t>
  </si>
  <si>
    <t>All - Any SFP</t>
  </si>
  <si>
    <t>Mean - Any SFP</t>
  </si>
  <si>
    <t>Women - Any SFP</t>
  </si>
  <si>
    <t>&lt;0,054</t>
  </si>
  <si>
    <t>Table 5A+D - Treatment Effects on First and Second-Year Outcomes - GPA + Credits Earned</t>
  </si>
  <si>
    <t>Year 1 - All</t>
  </si>
  <si>
    <t>Year 1 - Men</t>
  </si>
  <si>
    <t>Year 1 - Women</t>
  </si>
  <si>
    <t>Year 2 - All</t>
  </si>
  <si>
    <t>Year 2 - Men</t>
  </si>
  <si>
    <t>Year 2 - Women</t>
  </si>
  <si>
    <t>The effect of the SSP treatment on first year GPA of the given group in the sample with fall grades (via grp_name)</t>
  </si>
  <si>
    <t>The effect of the SFP treatment on first year GPA of the given group in the sample with fall grades (via grp_name)</t>
  </si>
  <si>
    <t>The effect of the SFSP treatment on first year GPA of the given group in the sample with fall grades (via grp_name)</t>
  </si>
  <si>
    <t>The effect of the SFP (any)treatment on first year GPA of the given group in the sample with fall grades (via grp_name)</t>
  </si>
  <si>
    <t>The effect of the SSP treatment on first year GPA of the given group (via grp_name) - overall outcome</t>
  </si>
  <si>
    <t>The effect of the SFP treatment on first year GPA of the given group (via grp_name) - overall outcome</t>
  </si>
  <si>
    <t>The effect of the SFSP treatment on first year GPA of the given group (via grp_name) - overall outcome</t>
  </si>
  <si>
    <t>The effect of the SSP treatment on second year GPA of the given group (via grp_name) - overall outcome</t>
  </si>
  <si>
    <t>The effect of the SFP treatment on second year GPA of the given group (via grp_name) - overall outcome</t>
  </si>
  <si>
    <t>The effect of the SFSP treatment on second year GPA of the given group (via grp_name) - overall outcome</t>
  </si>
  <si>
    <t>The effect of the SSP treatment on first year credits earned of the given group (via grp_name) - overall outcome</t>
  </si>
  <si>
    <t>The effect of the SFP treatment on first year credits earned of the given group (via grp_name) - overall outcome</t>
  </si>
  <si>
    <t>The effect of the SFSP treatment on first year credits earned of the given group (via grp_name) - overall outcome</t>
  </si>
  <si>
    <t>The effect of the SSP treatment on second year credits earned of the given group (via grp_name) - overall outcome</t>
  </si>
  <si>
    <t>The effect of the SFP treatment on second year credits earned of the given group (via grp_name) - overall outcome</t>
  </si>
  <si>
    <t>The effect of the SFSP treatment on second year credits earned of the given group (via grp_name) - overall outcome</t>
  </si>
  <si>
    <t>The effect of the SSP treatment on first and second year GPA of the given group  (via grp_name ) - stacked equation</t>
  </si>
  <si>
    <t>The effect of the SFP treatment on first and second year GPA of the given group  (via grp_name ) - stacked equation</t>
  </si>
  <si>
    <t>The effect of the SFSP treatment on first and second year GPA of the given group  (via grp_name ) - stacked equation</t>
  </si>
  <si>
    <t>The effect of the SSP treatment on first and second year credits earned of the given group  (via grp_name ) - stacked equation</t>
  </si>
  <si>
    <t>The effect of the SFP treatment on first and second year credits earned of the given group  (via grp_name ) - stacked equation</t>
  </si>
  <si>
    <t>The effect of the SFSP treatment on first and second year credits earned of the given group  (via grp_name ) - stacked equation</t>
  </si>
  <si>
    <t>The effect of the SFP (any) on first and second year GPA of the given group  (via grp_name ) - stacked equation</t>
  </si>
  <si>
    <t>The effect of the SFP (any) on first and second year credits earned of the given group  (via grp_name ) - stacked equation</t>
  </si>
  <si>
    <t>Women (1st and 2nd year) - SPF by type</t>
  </si>
  <si>
    <t>Women (1st and 2nd year) - any SPF</t>
  </si>
  <si>
    <t>SSP sign-up</t>
  </si>
  <si>
    <t>SFP sign-up</t>
  </si>
  <si>
    <t>SFSP sign-up</t>
  </si>
  <si>
    <t>SFP (any) sign-up</t>
  </si>
  <si>
    <t>The effect for the respective coefficient of signing up on the treatment indicated on GPA - only women</t>
  </si>
  <si>
    <t>The effect for the respective coefficient of signing up on the treatment indicated on credits earned - only women</t>
  </si>
  <si>
    <t>Table 7 - 2SLS Estimates for Women (1st and 2nd year)</t>
  </si>
  <si>
    <t>College undergraduates exhibit better performance at tests when motivated, at best by both extrinsic and intrinsic stimuli, and more so women then men</t>
  </si>
  <si>
    <t>Temporary incentives noticeably increase people's willingness to implement new policies, suggesting that they are more efficient at increasing productivity than permanent incentives</t>
  </si>
  <si>
    <t>The aim is to test providing temporary incentives and observe their effect on long run performance</t>
  </si>
  <si>
    <t>Temporary incentives are paid to clinics for early initiation of prenatal care</t>
  </si>
  <si>
    <t>Argentina, Misiones province</t>
  </si>
  <si>
    <t>Initiating prenatal care (meaning before week 13 of pregnancy)</t>
  </si>
  <si>
    <t>Starting from April 2012 (roughly 3 years after the experiment started), the argentinian province adopted a new information system, making the data difficult to compare</t>
  </si>
  <si>
    <t>Provided by Misiones province health clinics (not an official name)</t>
  </si>
  <si>
    <t>In short, this led to the share of women whose visit was classified as 'prenatal visit' dropped, as some of their visits could not be identified as such =&gt; leads to an increase in 'weeks pregnant before the visit'</t>
  </si>
  <si>
    <t>The classification of subjects and their motivation/demographics is a little wonky thanks to the fact that this is not a standard experiment, but more so one that observes the behavior of 'clinics', so it might even be categorized elsewhere - this remains up for debate/later decision</t>
  </si>
  <si>
    <t>The financial motivations is expected to incentivize earlier initiation of the prenatal care than usual</t>
  </si>
  <si>
    <t>In certain studies involving small clusters, there is the possibility that a few outliers will drive the effect either direction (this is smehow remedies for in the appendix figures B1 &amp; B2)</t>
  </si>
  <si>
    <t>The intervention period (where the first prenatal visit rewarded more) lasted from May 2010 to December 2010, classifying the remaining two periods into 'pre-intervention' and 'post-intervention'</t>
  </si>
  <si>
    <t>Table 4 - Effects on Temporary Incentives on Timing of 1st Prenatal Visit</t>
  </si>
  <si>
    <t>Treatment period</t>
  </si>
  <si>
    <t>Post-intervention period I (Jan 2011 - March 2012)</t>
  </si>
  <si>
    <t>Post-intervention period II (April 2012 - December 2012)</t>
  </si>
  <si>
    <t>Weeks pregnant at 1st prenatal visit</t>
  </si>
  <si>
    <t>First prenatal visit before week 13 of pregnancy</t>
  </si>
  <si>
    <t>The observed effect on weeks pregnant before 1st prenatal visit for the specific group (via grp_name)</t>
  </si>
  <si>
    <t>The observed effect on the fact whether the first prenatal visit occured before week 13 of pregnancy for the specific group (via grp_name)</t>
  </si>
  <si>
    <t>Log number of outreach activities</t>
  </si>
  <si>
    <t>Table 5 - Impact on log number of outreach activities</t>
  </si>
  <si>
    <t>The effect of treatment on the log number of outreach activities that resulted in actual maternal-child service at the clinic per trimester for the respective group/period</t>
  </si>
  <si>
    <t>Intervention period</t>
  </si>
  <si>
    <t>Table 6 - Cross-price effects (Spillover)</t>
  </si>
  <si>
    <t>Number of visits</t>
  </si>
  <si>
    <t>The cross-price spillover effect of the treatment on the number of visits in the respective period (via grp_name)</t>
  </si>
  <si>
    <t>Table 7 - Impact of incentives on birth outcomes</t>
  </si>
  <si>
    <t>Birth weight</t>
  </si>
  <si>
    <t>Low birth weight</t>
  </si>
  <si>
    <t>Premature</t>
  </si>
  <si>
    <t>The effect of the treatment on birth weight in the respective period</t>
  </si>
  <si>
    <t>The effect of the treatment on low birth weight in the respective period</t>
  </si>
  <si>
    <t>The effect of the treatment on premature birth in the respective period</t>
  </si>
  <si>
    <t>Post-intervention period I (Jan 2011 - December 2011)</t>
  </si>
  <si>
    <t>Intermediation may also reduce punishment (contrary to what certain economic models would believe)</t>
  </si>
  <si>
    <t>Intermediation should contribute to the player behaving less selfishly and more fairly, attenuating (diminuishing)punishment (but also reward, surprisingly)</t>
  </si>
  <si>
    <t>The intermediary can take up various forms, possibly altering the size of the effect - for example it could be either a person, or something like an online register</t>
  </si>
  <si>
    <t>A player during an Intermediation game has an option to become selfish at the expense of a poorer player and whether to do so directly or through an intermediary</t>
  </si>
  <si>
    <t>Collected during the game/experiment</t>
  </si>
  <si>
    <t>The Intermediation Game; involving 4 subjects - first mover, intermediary, reciever and punisher</t>
  </si>
  <si>
    <t>Boston, U.S., Harvard Business School</t>
  </si>
  <si>
    <t>Two punishment treatment was a treatment that allowed the punisher to punish both the first mover and the intermediary at will with no costs induced to him (the original game allowed only for a punishment of the first mover); carried out in March 2009 over two sessions with 20 and 16 subjects respectively</t>
  </si>
  <si>
    <t>No intermediary treatment was an experiment run in October 2008 with 24 subjects to serve as a control group for the experiment - the setup was a Third Party Punishment Game, which is parallel to the Intermediation game, only with no intermediary involved</t>
  </si>
  <si>
    <t>The Reflection Treatment involved a group of 24 subjects in October 2008, who were asked before the experiment to write their thoughts on some parts of the experiment, possibly altering their view, behavior and further choices along the way</t>
  </si>
  <si>
    <t>The Allow-Taking Game treatment consisted of 24 subjects in October 2009 carrying out a very similar version of the intermediation game to the one in the original treatment, but with a direct contact between the first mover and the reciever before the indermediary is introduced</t>
  </si>
  <si>
    <t>On treatments</t>
  </si>
  <si>
    <t>"Sold" in the regressions refers for whether the DG was sold to the intermediary or not</t>
  </si>
  <si>
    <t>Punishment ($)</t>
  </si>
  <si>
    <t>First mover's profit ($) over $5</t>
  </si>
  <si>
    <t>First mover's profit ($) over $5 * Sold</t>
  </si>
  <si>
    <t>Intermediary's profit</t>
  </si>
  <si>
    <t>Sold dummy</t>
  </si>
  <si>
    <t>Punishment % of total</t>
  </si>
  <si>
    <t>Punish {0,1}</t>
  </si>
  <si>
    <t>Table 2 - Intermediation Game: Subject-Level Random Effects Regressions</t>
  </si>
  <si>
    <t>The effect of the coefficient on the punisment amount issued by the punisher</t>
  </si>
  <si>
    <t>Table 3 - OLS: Two Punishments</t>
  </si>
  <si>
    <t>Intermediation game - All</t>
  </si>
  <si>
    <t>Intermediation game - Intermediary makes $0</t>
  </si>
  <si>
    <t>Intermediation game - Intermediary makes $1</t>
  </si>
  <si>
    <t>Intermediation game - Intermediary makes $2</t>
  </si>
  <si>
    <t>Two punishments - All</t>
  </si>
  <si>
    <t>Two punishments - Never diffuse</t>
  </si>
  <si>
    <t>Two punishments - No diffusion</t>
  </si>
  <si>
    <t>The effect of the coefficient on the punishment amount in dollars for the Two punishment treatment group</t>
  </si>
  <si>
    <t>Reflection treatment - All subjects</t>
  </si>
  <si>
    <t>Reflection treatment - 15 "Wise" subjects</t>
  </si>
  <si>
    <t>The effect of the coefficient on the punishment amount in dollars for the Reflection treatment group</t>
  </si>
  <si>
    <t>Table 6 - OLS Regressions: Reflection Treatment</t>
  </si>
  <si>
    <t>When it comes to the tradeoff between a bonus and a fee, people showed significantly larger change in behavior in response to the latter as tested on imposing these two strategies with reusable bags</t>
  </si>
  <si>
    <t>The dataset is collected during months before and after the impementation of the Montgomery county tax in Washington, Virginia and Montgomery</t>
  </si>
  <si>
    <t>A reward or a tax are implemented to be given to the subjects for using/not using the reusable bags to observe whether the positive bonus or loss aversion effect is greater</t>
  </si>
  <si>
    <t>Standard theory predicts that people behave more strongly when they are motivated by loss aversion, rather than the positive bonus outcome (the study also confirms this quite one-sidedly)</t>
  </si>
  <si>
    <t>Difference-in-difference analysis is used to observe the effect</t>
  </si>
  <si>
    <t>The use of disposable bags during a shopping trip ratio is observed</t>
  </si>
  <si>
    <t>The kind of approach this study takes may be influenced by the fact, that the ratios in disposable/reusable bag usage may be influenced by the unobserved differences between the shops in different counties</t>
  </si>
  <si>
    <t>A substantially lesser portion of subjects were even aware of the bonus, compared to their awareness of the tax</t>
  </si>
  <si>
    <t xml:space="preserve">United States </t>
  </si>
  <si>
    <t>The data was collected on 16 shops from 3 different counties, where the collection occured in front on the shops during the weekends throughout 3 months before and 3 months after the implementation of the policy</t>
  </si>
  <si>
    <t>Montgomery County serves as the treatment group, whereas the other two counties, namely Washington DC and Arlington County are the control groups</t>
  </si>
  <si>
    <t>Explanation of some dependent variables in the model</t>
  </si>
  <si>
    <t>Table 3 - Effect of Tax Policy on Disposable Bag Use</t>
  </si>
  <si>
    <t>"Post" refers to the individuals ovserved after the implementation of the Montgomery tax</t>
  </si>
  <si>
    <t>"MDxPost" refers to the customers shopping in the Montgomery County after the implementation of the tax</t>
  </si>
  <si>
    <t>Disposable bag use</t>
  </si>
  <si>
    <t>Indicator for using at least one disposable bag</t>
  </si>
  <si>
    <t>Tax policy - 1 (store county)</t>
  </si>
  <si>
    <t>Tax policy - 2 (individual demographics added)</t>
  </si>
  <si>
    <t>Tax policy - 3 (fixed effects for shopping trip time-of-day)</t>
  </si>
  <si>
    <t>Tax policy - 4 (store fixed effects added)</t>
  </si>
  <si>
    <t>Tax policy - 3 (fixed effects for shopping trip time-of-day added))</t>
  </si>
  <si>
    <t>MD x Post</t>
  </si>
  <si>
    <t>Post</t>
  </si>
  <si>
    <t>DC</t>
  </si>
  <si>
    <t>MD</t>
  </si>
  <si>
    <t>The effect of the tax policy on disposable bag use in the Montgomery County after the policy implementation</t>
  </si>
  <si>
    <t>The effect of the tax policy on disposable bag use after the policy implementation</t>
  </si>
  <si>
    <t>The effect of the tax policy on disposable bag use in the Montgomery County</t>
  </si>
  <si>
    <t>The effect of the tax policy on disposable bag use in the Washington DC county</t>
  </si>
  <si>
    <t>Table 4 - Effect of Tax Policy on Bag Use: Extensive and Intensive Margins</t>
  </si>
  <si>
    <t>Reusable bag use</t>
  </si>
  <si>
    <t>No bags</t>
  </si>
  <si>
    <t>Extensive margin (whether the subject used at least one bag)</t>
  </si>
  <si>
    <t>Intensive margin (number of bags among subjects)</t>
  </si>
  <si>
    <t>The effect of the tax policy on disposable bag use (extensive - via grp_name) in Montgomery County after the policy implementation</t>
  </si>
  <si>
    <t>The effect of the tax policy on disposable bag use (extensive - via grp_name) after the policy implementation</t>
  </si>
  <si>
    <t>The effect of the tax policy on reusable bag use (extensive - via grp_name) in Montgomery County after the policy implementation</t>
  </si>
  <si>
    <t>The effect of the tax policy on reusable bag use (extensive - via grp_name) after the policy implementation</t>
  </si>
  <si>
    <t>The effect of the tax policy on bag use (extensive - via grp_name) in Montgomery County after the policy implementation</t>
  </si>
  <si>
    <t>The effect of the tax policy on bag use (extensive - via grp_name) after the policy implementation</t>
  </si>
  <si>
    <t>The effect of the tax policy on disposable bag use (intensive - via grp_name) in Montgomery County after the policy implementation</t>
  </si>
  <si>
    <t>The effect of the tax policy on disposable bag use (intensive - via grp_name) after the policy implementation</t>
  </si>
  <si>
    <t>The effect of the tax policy on reusable bag use (intensive - via grp_name) in Montgomery County after the policy implementation</t>
  </si>
  <si>
    <t>The effect of the tax policy on reusable bag use (intensive - via grp_name) after the policy implementation</t>
  </si>
  <si>
    <t>Table 5 - Effect of Tax Policy on Number of Disposable and Reusable Bags Used</t>
  </si>
  <si>
    <t>Linear demand model</t>
  </si>
  <si>
    <t>Double-hurdle model</t>
  </si>
  <si>
    <t>The effect of the policy on disposable bag use in the Montgomery county after the policy implementation estimated by the linear demand model</t>
  </si>
  <si>
    <t>The effect of the policy on disposable bag use after the policy implementation estimated by the linear demand model</t>
  </si>
  <si>
    <t>The effect of the policy on reusable bag use in the Montgomery county after the policy implementation estimated by the linear demand model</t>
  </si>
  <si>
    <t>The effect of the policy on reusable bag use after the policy implementation estimated by the linear demand model</t>
  </si>
  <si>
    <t>The effect of the policy on disposable bag use in the Montgomery county after the policy implementation estimated by the double-hurdle model</t>
  </si>
  <si>
    <t>The effect of the policy on disposable bag use after the policy implementation estimated by the double-hurdle model</t>
  </si>
  <si>
    <t>The effect of the policy on reusable bag use in the Montgomery county after the policy implementation estimated by the double-hurdle model</t>
  </si>
  <si>
    <t>The effect of the policy on reusable bag use after the policy implementation estimated by the double-hurdle model</t>
  </si>
  <si>
    <t>Table 7 - Effect of Tax versus Bonus Policy on Bag Use</t>
  </si>
  <si>
    <t>Tax policy vs bonus policy - disposable</t>
  </si>
  <si>
    <t>Tax policy vs bonus policy - reusable</t>
  </si>
  <si>
    <t>Tax</t>
  </si>
  <si>
    <t>Bonus</t>
  </si>
  <si>
    <t>The effect of the tax policy on disposable bag use</t>
  </si>
  <si>
    <t>The effect of the bonus policy on disposable bag use</t>
  </si>
  <si>
    <t>The effect of the Montgomery County on disposable bag use</t>
  </si>
  <si>
    <t>The effect of the Washington DC County on disposable bag use</t>
  </si>
  <si>
    <t>The effect of the tax policy on reusable bag use</t>
  </si>
  <si>
    <t>The effect of the bonus policy on reusable bag use</t>
  </si>
  <si>
    <t>The effect of the Montgomery County on reusable bag use</t>
  </si>
  <si>
    <t>The effect of the Washington DC County on reusable bag use</t>
  </si>
  <si>
    <t>Table A2 - Effect of Tax Policy in Bonus versus Non-bonus Stores</t>
  </si>
  <si>
    <t>MD x Post x Bonus</t>
  </si>
  <si>
    <t>The effect of the tax policy in non-bonus stores on disposable bag use (extensive - via grp_name) in Montgomery County after the policy implementation</t>
  </si>
  <si>
    <t>The effect of the tax policy in bonus stores on disposable bag use (extensive - via grp_name) in Montgomery County after the policy implementation</t>
  </si>
  <si>
    <t>The effect of the tax policy in non-bonus stores on reusable bag use (extensive - via grp_name) in Montgomery County after the policy implementation</t>
  </si>
  <si>
    <t>The effect of the tax policy in bonus stores on reusable bag use (extensive - via grp_name) in Montgomery County after the policy implementation</t>
  </si>
  <si>
    <t>The effect of the tax policy in non-bonus stores on bag use (extensive - via grp_name) in Montgomery County after the policy implementation</t>
  </si>
  <si>
    <t>The effect of the tax policy in bonus stores on bag use (extensive - via grp_name) in Montgomery County after the policy implementation</t>
  </si>
  <si>
    <t>The effect of the tax policy in non-bonus stores on disposable bag use (intensive - via grp_name) in Montgomery County after the policy implementation</t>
  </si>
  <si>
    <t>The effect of the tax policy in bonus stores on disposable bag use (intensive - via grp_name) in Montgomery County after the policy implementation</t>
  </si>
  <si>
    <t>The effect of the tax policy in non-bonus stores on reusable bag use (intensive - via grp_name) in Montgomery County after the policy implementation</t>
  </si>
  <si>
    <t>The effect of the tax policy in bonus stores on reusable bag use (intensive - via grp_name) in Montgomery County after the policy implementation</t>
  </si>
  <si>
    <t>A conditional cash transfer program in Colombia is shown to increase childrens' preformance at school around 8 to 12 years after the implementation</t>
  </si>
  <si>
    <t>Colombia, Bogota</t>
  </si>
  <si>
    <t>The CCT (conditional cash transfer) program was carried out in 2005 by the Colombian government in Bogota; the aim was to transfer cash to some socially disadvantaged students</t>
  </si>
  <si>
    <t>Two treatments</t>
  </si>
  <si>
    <t>One involves bimonthly payments conditional on secondary school enrollment and regular attendance - "basic" treatment</t>
  </si>
  <si>
    <t>The other one, the "savings" treatment, forces the families to save one third of the stipend until they have to make the choice for whether to enroll for the next academic year</t>
  </si>
  <si>
    <t>The program is described in the method section; the measured criteria then included enrollment/dropout rates of the students, as well as graduation rate</t>
  </si>
  <si>
    <t>The treatments of the program are expected to improve the measured rates</t>
  </si>
  <si>
    <t>The data was collected in San Cristobal and Suba, both in Bogota, Colombia, by the local goverment, that implemented the program in 2005</t>
  </si>
  <si>
    <t>Students, who twice failed to advance to the next grade, had an attendance rate lower than 80% or were expelled from the school, were removed from the program</t>
  </si>
  <si>
    <t>The tertiary group is the one which the experimentors classify as "control"</t>
  </si>
  <si>
    <t>Basic treatment</t>
  </si>
  <si>
    <t>Savings treatment</t>
  </si>
  <si>
    <t>Tertiary treatment</t>
  </si>
  <si>
    <t>Basic and Savings treatment</t>
  </si>
  <si>
    <t>Table 3 - On-Time enrollment</t>
  </si>
  <si>
    <t>On-Time enrollment</t>
  </si>
  <si>
    <t>The effect of the treatment group on On-Time Enrollment rates</t>
  </si>
  <si>
    <t>Table 4 - Enrollment outcomes</t>
  </si>
  <si>
    <t>Held back</t>
  </si>
  <si>
    <t>Dropout</t>
  </si>
  <si>
    <t>Basic Treatment</t>
  </si>
  <si>
    <t>Enrollment in any grade</t>
  </si>
  <si>
    <t>The effect of the treatment on enrollment (regardless whether the student was held back or not) for the 2006 group</t>
  </si>
  <si>
    <t>The effect of the treatment on enrollment (regardless whether the student was held back or not) for the 2007 group</t>
  </si>
  <si>
    <t>The effect of the treatment on enrollment (regardless whether the student was held back or not) for the 2008 group</t>
  </si>
  <si>
    <t>The effect of the treatment on On-Time enrollment (regardless whether the student was held back or not) for the 2006 group</t>
  </si>
  <si>
    <t>The effect of the treatment on On-Time enrollment (regardless whether the student was held back or not) for the 2007 group</t>
  </si>
  <si>
    <t>The effect of the treatment on On-Time enrollment (regardless whether the student was held back or not) for the 2008 group</t>
  </si>
  <si>
    <t>The effect of the treatment on the number of people held back during a given year</t>
  </si>
  <si>
    <t>The effect of the treatment on the dropout rate for the year</t>
  </si>
  <si>
    <t>Taking the ICFES exam</t>
  </si>
  <si>
    <t>The effect of the treatment on the amoung of people taking the graduation exam, i.e. the amount of people attempting graduation</t>
  </si>
  <si>
    <t>Table 5 - Taking the ICFES Exam</t>
  </si>
  <si>
    <t>Table 6 - Tertiary Enrollment</t>
  </si>
  <si>
    <t>Tertiary enrollment</t>
  </si>
  <si>
    <t>The medium-term effect of the treatment measured in terms of tertiary enrollment, i.e. enrollment for a tertionary institution</t>
  </si>
  <si>
    <t>Table 8 - Tertiary Enrollment: Long term</t>
  </si>
  <si>
    <t>Tertiary enrollment: long term</t>
  </si>
  <si>
    <t>The long-term effect of the treatment measured in terms of tertiary enrollment, i.e. enrollment for a tertionary institution</t>
  </si>
  <si>
    <t>People's effort in response to financial incentives also depends on the kind of motivation for the task - intrinsic/extrinsic</t>
  </si>
  <si>
    <t>First task - clicking on circles</t>
  </si>
  <si>
    <t>Second task - kanji puzzles</t>
  </si>
  <si>
    <t>Five treatments with different compensation schemes, but same tasks</t>
  </si>
  <si>
    <t>The participants were informed about the task and the compensation scheme beforehand</t>
  </si>
  <si>
    <t>Japan, Kansai university</t>
  </si>
  <si>
    <t>Collected at Kansai university in July 2013</t>
  </si>
  <si>
    <t>There should be no bias in the different groups' ability to solve kanji puzzles, for the performance on the telling tasks was indeed very similar</t>
  </si>
  <si>
    <t>Table 3 - Regression results</t>
  </si>
  <si>
    <t>Low incentive</t>
  </si>
  <si>
    <t>High incentive</t>
  </si>
  <si>
    <t>Low fixed pay</t>
  </si>
  <si>
    <t>Points obtained from the first task</t>
  </si>
  <si>
    <t>Points obtained from the second task</t>
  </si>
  <si>
    <t>Click circles (first task)</t>
  </si>
  <si>
    <t>Kanji puzzle (second task)</t>
  </si>
  <si>
    <t>The effect of the low incentive treatment on the number of points obtained from the first task</t>
  </si>
  <si>
    <t>The effect of the high incentive treatment on the number of points obtained from the first task</t>
  </si>
  <si>
    <t>The effect of the low fixed pay treatment on the number of points obtained from the first task</t>
  </si>
  <si>
    <t>The effect of the high fixed treatment on the number of points obtained from the first task</t>
  </si>
  <si>
    <t>The effect of the low incentive treatment on the number of kanji puzzles solved at the second task</t>
  </si>
  <si>
    <t>The effect of the high incentive treatment on the number of kanji puzzles solved at the second task</t>
  </si>
  <si>
    <t>The effect of the low fixed pay treatment on the number of kanji puzzles solved at the second task</t>
  </si>
  <si>
    <t>The effect of the high fixed treatment on the number of kanji puzzles solved at the second task</t>
  </si>
  <si>
    <t>Standard economic theory predicts that people's effort rises with the introduction of incentives</t>
  </si>
  <si>
    <t>Incentives and competition play an unexpected role when it comes to affecting creativity</t>
  </si>
  <si>
    <t>With the competetive scheme, a risk-averse individual may prefer this very scheme, for it is his performance that determines the reward</t>
  </si>
  <si>
    <t>On the other hand, the competetive scheme and high pressure situation may result in choking, acting detrimentally on the creativity of given subject</t>
  </si>
  <si>
    <t>The "Crowding out" hypothesis - although intrinsic motivation does increase creativity, when extrinsic motives are introduced, they may decrease the intrinsic motivation, diminuishing the overall creativity effect in the end</t>
  </si>
  <si>
    <t>On the other hand, the studies suggesting this claimed ahve mostly used quite small monetary rewards, possibly influencing the outcome of the effect</t>
  </si>
  <si>
    <t>Thinking up a rebus puzzle</t>
  </si>
  <si>
    <t>Six treatments, in each of which the same task was employed</t>
  </si>
  <si>
    <t>The design of the treatments is 3x2</t>
  </si>
  <si>
    <t>3 =&gt; No incentives vs. Piece rate vs. Competition</t>
  </si>
  <si>
    <t>2 =&gt; 10-min time limit vs. No time limit</t>
  </si>
  <si>
    <t>The two treatments with no monetary rewards (BASE-L and BASE-NL) were told only that they are going to be evaluated by judges, but were told nothing about rewards</t>
  </si>
  <si>
    <t>The piece rate treatments (PR-L and PR-NL) were also told about the evaluation, but also that they would be recieving $2 per point of the score given by the judges on 1 to 10</t>
  </si>
  <si>
    <t>The -L group had 10 minutes to finish the task, while the -NL group had no time constraint (up to a maximum of 1h)</t>
  </si>
  <si>
    <t>United States, San Diego, University of Carolina</t>
  </si>
  <si>
    <t>Collected in the University of Carolina, where the creativity score was given out by 8 independent judges</t>
  </si>
  <si>
    <t>The competition treatment groups were rewarded based on the judges' evaluation after being matched with a different subject - $4 per point if their score was higher, $2 per point if their score was the same and nothing if the score was lower than the competitor's</t>
  </si>
  <si>
    <t>Table 2 - Regression results comparing no-incentive and incentive conditions</t>
  </si>
  <si>
    <t>Base</t>
  </si>
  <si>
    <t>Competition</t>
  </si>
  <si>
    <t>Piece-rate</t>
  </si>
  <si>
    <t>Unlimited time</t>
  </si>
  <si>
    <t>Piece rate</t>
  </si>
  <si>
    <t>Competition*Unlimited time</t>
  </si>
  <si>
    <t>Piece rate*Unlimited time</t>
  </si>
  <si>
    <t>Model 1</t>
  </si>
  <si>
    <t>Model 2</t>
  </si>
  <si>
    <t>Model 3</t>
  </si>
  <si>
    <t>The effect of the competition scheme on creativity score in the above mentioned regression model</t>
  </si>
  <si>
    <t>The effect of the piece rate scheme on creativity score in the above mentioned regression model</t>
  </si>
  <si>
    <t>The effect of the unlimited time on creativity score in the above mentioned regression model</t>
  </si>
  <si>
    <t>The effect of the base (no reward) scheme on creativity score in the above mentioned regression model</t>
  </si>
  <si>
    <t>The effect of the interation between the piece rate scheme and unlimited time on creativity score in the above mentioned regression model</t>
  </si>
  <si>
    <t>The effect of the interation between the competition scheme and unlimited time on creativity score in the above mentioned regression model</t>
  </si>
  <si>
    <t>Male</t>
  </si>
  <si>
    <t>Competition*Male</t>
  </si>
  <si>
    <t>Piece-rate*Male</t>
  </si>
  <si>
    <t>Base*Male</t>
  </si>
  <si>
    <t>Table 6 - Regression results for gender differences in creativity scores</t>
  </si>
  <si>
    <t>Model 1 - testing for gender differences</t>
  </si>
  <si>
    <t>The effect of the competition scheme on creativity score in the above mentioned regression model, which is testing for gender differences</t>
  </si>
  <si>
    <t>The effect of the piece-rate scheme on creativity score in the above mentioned regression model, which is testing for gender differences</t>
  </si>
  <si>
    <t>The effect of the interaction term between the piece-rate scheme and gender (male=1) on creativity score in the above mentioned regression model, which is testing for gender differences</t>
  </si>
  <si>
    <t>The effect of the interaction term between the competition scheme and gender (male=1) on creativity score in the above mentioned regression model, which is testing for gender differences</t>
  </si>
  <si>
    <t>The effect of the gender (male=1) on creativity score in the above mentioned regression model, which is testing for gender differences</t>
  </si>
  <si>
    <t>The effect of the base (no reward) scheme on creativity score in the above mentioned regression model, which is testing for gender differences</t>
  </si>
  <si>
    <t>The effect of the interaction term between the base (no reward) scheme and gender (male=1) on creativity score in the above mentioned regression model, which is testing for gender differences</t>
  </si>
  <si>
    <t>Model 2 - testing for gender differences</t>
  </si>
  <si>
    <t>Providing financial incentives has a positive effect on the number of voluntary workers offering their help during a field experiment, althought their intrinsic motivation suffers from the crowding-out effect</t>
  </si>
  <si>
    <t>It is shown that providing an intermediary during a certain lab experiment reduces selfish behavior and exploitation of poorer subject compared to when no intermediary is present</t>
  </si>
  <si>
    <t>Loss aversion plays a suprisingly small role when it comes the compensation of workers when accepting penalty contracts</t>
  </si>
  <si>
    <t>Collected during the ESA Europe 2012 conference hosted by the University of Cologne</t>
  </si>
  <si>
    <t>Germany, University of Cologne</t>
  </si>
  <si>
    <t>Students from business and economic majors were invited for voluntary work by an e-mail and then divided into 6 treatments (via notes)</t>
  </si>
  <si>
    <t>A 3x2 scheme, where the first set involves no monetary payoff and the second one does</t>
  </si>
  <si>
    <t>Second set involved monetary payoff of a very small, small and slightly above standard wages</t>
  </si>
  <si>
    <t>Working at a conference as a voluntary helper</t>
  </si>
  <si>
    <t>Judging from one set of results, the crowding-out hypothesis has been observed in the fact, that the non-monetarily rewarded subjects showed less interest in the work in the group, which was reminded of the atttendance fee</t>
  </si>
  <si>
    <t>This might be (as per the crowding-out hypothesis), because their intrinsic motivation to do the job is cut-down by the reminder of the monetary value of the job and this is further tested for by the survey</t>
  </si>
  <si>
    <t>Paying money seems to attract helpers, but in a significant amount only from a certain threshold, as observed between the monetary payoff groups</t>
  </si>
  <si>
    <t>Baseline treatment (=Voluntary) - mentioning of the benefit to be able to attend the conference without the obligation to work for the company</t>
  </si>
  <si>
    <t>Second treatment (=Certificate) - an appreciatory certificate for service</t>
  </si>
  <si>
    <t>Third treatment (=Waived fee) - provided with an information about the regular conference fee the workers would have to otherwise pay, were they to attend the conference (this would equal to €320)</t>
  </si>
  <si>
    <t>This was 1, 5 and 10 euros respectively as an hourly wage (which classifies the names of the treatments, which are thus respectively "1 Euro", "5 Euros" and "10 Euros")</t>
  </si>
  <si>
    <t>Table 3 - Regressions for non-monetary incentives</t>
  </si>
  <si>
    <t>Certificate</t>
  </si>
  <si>
    <t>Waived fee</t>
  </si>
  <si>
    <t>Number of minutes worked (self-proclaimed in a survey)</t>
  </si>
  <si>
    <t>Non-monetary incentives - certificate</t>
  </si>
  <si>
    <t>Non-monetary incentives - waived fee</t>
  </si>
  <si>
    <t>Non-monetary incentives - female</t>
  </si>
  <si>
    <t>The effect of the certificate treatment on the number of minutes worked as noted in the survey</t>
  </si>
  <si>
    <t>The effect of the waived fee treatment on the number of minutes worked as noted in the survey</t>
  </si>
  <si>
    <t>The effect of gender (female=1) on the number of minutes worked as noted in the survey</t>
  </si>
  <si>
    <t>Table 4 - Regressions for monetary incentives</t>
  </si>
  <si>
    <t>5 Euros</t>
  </si>
  <si>
    <t>1 Euro</t>
  </si>
  <si>
    <t>Voluntary</t>
  </si>
  <si>
    <t>Monetary incentives - 5 Euros</t>
  </si>
  <si>
    <t>Monetary incentives - 1 Euro</t>
  </si>
  <si>
    <t>Monetary incentives - Voluntary</t>
  </si>
  <si>
    <t>Monetary incentives - Female</t>
  </si>
  <si>
    <t>Probability of application</t>
  </si>
  <si>
    <t>The effect of the certificate treatment on the probability of application for the voluntary work</t>
  </si>
  <si>
    <t>The effect of the waived fee treatment on the probability of application for the voluntary work</t>
  </si>
  <si>
    <t>The effect of gender (female=1) on the probability of application for the voluntary work</t>
  </si>
  <si>
    <t>The effect of the 5 euro treatment on the probability of application for the voluntary work</t>
  </si>
  <si>
    <t>The effect of the 1 euro treatment on the probability of application for the voluntary work</t>
  </si>
  <si>
    <t>The effect of the voluntary treatment on the probability of application for the voluntary work</t>
  </si>
  <si>
    <t>The effect of the 5 euro treatment on the number of minutes worked as noted in the survey</t>
  </si>
  <si>
    <t>The effect of the 1 euro treatment on the number of minutes worked as noted in the survey</t>
  </si>
  <si>
    <t>The effect of the voluntary treatment on the number of minutes worked as noted in the survey</t>
  </si>
  <si>
    <t>&lt;0,</t>
  </si>
  <si>
    <t>People's effort is decreased when switching from piece rate to fixed rate and increased vice versa; interesting aspects of the 2D:4D ratio</t>
  </si>
  <si>
    <t>Performance based payments scheme should result in higher productivity than fixed payment schemes, plus men should react to them more strongly than women</t>
  </si>
  <si>
    <t>2D:4D (also known as the "digit ratio") signifies the "sexually dimorphic ratio
between the length of the index finger and that of the ring finger and
has been proposed to be a negatively correlated bio-marker of prenatal
exposure to steroid hormone testosterone" (Lutchmaya et al., 2004)</t>
  </si>
  <si>
    <t>In short, it's a biological feature that should affect people's behavior</t>
  </si>
  <si>
    <t>Two treatments in which the subjects take part in the same real-effort task</t>
  </si>
  <si>
    <t>One treatments recieves a fixed payment, while the other one recieves a performance based one</t>
  </si>
  <si>
    <t>After 10 minutes, the payments are switched</t>
  </si>
  <si>
    <t>In general, the switch should lead to an increase in productivity when switching from the fixed pay scheme to the performance based one and vice versa</t>
  </si>
  <si>
    <t>The changes during the switch (resp. the increase/decrease in effort) should also be more significant due to the 2D:4D ratio</t>
  </si>
  <si>
    <t>The "crowding out of intrinsic motivation" hypothesis might be one of the reasons, why some subjects don't increase their effort when monetary incentives are provided</t>
  </si>
  <si>
    <t>Another effect to take into consideration is the "experimenter demand effect", where the subjects alter their behavior to allign it with what they expect the experimenter predicts should happen with their behavior</t>
  </si>
  <si>
    <t>The subjects in the fixed pay treatment may also be aware of the existence of the performance based treatment due to their assignment being a result of a choice, rather than a chance</t>
  </si>
  <si>
    <t>Germany, Kiel University Lab of Economics</t>
  </si>
  <si>
    <t>Collected during a 50 minutes/session long experiment in Kiev University Lab of Economics with at most 20 participants per session</t>
  </si>
  <si>
    <t>The scores were recorded every 2 minutes for a total of 2 minutes' work</t>
  </si>
  <si>
    <t>Slider task - subjects adjust various sliders appearing one after another by hand so that the ratio between the two sides of the slider is exactly 1:1</t>
  </si>
  <si>
    <t>Fixed=&gt;Piece treatment - a work of 10 minutes, rewarded by 125 tokens, each worth $0,03, after which they switched to the performance based scheme for another 10 minutes, where 1 correctly adjusted slider rewarded 1 token</t>
  </si>
  <si>
    <t>Piece=&gt;Fixed treatment - the conditions were the same, only the subjects started off with the performance based treatment and after 10 minutes switched to the fixed pay treatment</t>
  </si>
  <si>
    <t>Table 2 - Regressions of effort adjustment behavior from Part1 to Part2</t>
  </si>
  <si>
    <t>Change in effort</t>
  </si>
  <si>
    <t>All</t>
  </si>
  <si>
    <t>Fixed -&gt; Piece</t>
  </si>
  <si>
    <t>Piece -&gt; Fixed</t>
  </si>
  <si>
    <t>fixed -&gt; piece dummy</t>
  </si>
  <si>
    <t>2D:4D</t>
  </si>
  <si>
    <t>Female*2D:4D</t>
  </si>
  <si>
    <t>The effect of the fixed-&gt;piece treatment on the change in effort for all subjects</t>
  </si>
  <si>
    <t>The effect of the 2D:4D ratio on the change in effort for all subjects</t>
  </si>
  <si>
    <t>The effect of gender on the change in effort for all subjects</t>
  </si>
  <si>
    <t>The effect of the 2D:4D ratio on the change in effort for the fixed-&gt;piece treatment group</t>
  </si>
  <si>
    <t>The effect of gender on the change in effort for the fixed-&gt;piece treatment group</t>
  </si>
  <si>
    <t>The effect of the interaction variable between the 2D:4D ratio and gender on the change in effort for the fixed-&gt;piece treatment group</t>
  </si>
  <si>
    <t>The effect of the 2D:4D ratio on the change in effort for the piece-&gt;fixed treatment group</t>
  </si>
  <si>
    <t>The effect of gender on the change in effort for the piece-&gt;fixed treatment group</t>
  </si>
  <si>
    <t>The effect of the interaction variable between the 2D:4D ratio and gender on the change in effort for the piece-&gt;fixed treatment group</t>
  </si>
  <si>
    <t>Effort in part 2 (latter 10 minutes)</t>
  </si>
  <si>
    <t>The effect of the fixed-&gt;piece treatment on the effort in part 2 for all subjects</t>
  </si>
  <si>
    <t>The effect of the 2D:4D ratio on the effort in part 2 for all subjects</t>
  </si>
  <si>
    <t>The effect of gender on the effort in part 2 for all subjects</t>
  </si>
  <si>
    <t>The effect of the 2D:4D ratio on the effort in part 2 for the fixed-&gt;piece treatment group</t>
  </si>
  <si>
    <t>The effect of gender on the effort in part 2 for the fixed-&gt;piece treatment group</t>
  </si>
  <si>
    <t>The effect of the interaction variable between the 2D:4D ratio and gender on the effort in part 2 for the fixed-&gt;piece treatment group</t>
  </si>
  <si>
    <t>The effect of the 2D:4D ratio on the effort in part 2 for the piece-&gt;fixed treatment group</t>
  </si>
  <si>
    <t>The effect of gender on the effort in part 2 for the piece-&gt;fixed treatment group</t>
  </si>
  <si>
    <t>The effect of the interaction variable between the 2D:4D ratio and gender on the effort in part 2 for the piece-&gt;fixed treatment group</t>
  </si>
  <si>
    <t>Table A1 - Regressions of effort adjustment behavior in Part 2.</t>
  </si>
  <si>
    <t>Table 2 - Tobit regressions for gym attendance rate after intervention</t>
  </si>
  <si>
    <t>Gym attendance after intervention</t>
  </si>
  <si>
    <t>Study 1 - Control</t>
  </si>
  <si>
    <t>Study 1 - One-Time</t>
  </si>
  <si>
    <t>Study 1 - Eight-Times</t>
  </si>
  <si>
    <t>Study 2 - Control</t>
  </si>
  <si>
    <t>Study 2 - One-Time</t>
  </si>
  <si>
    <t>Study 2 - Eight-Times</t>
  </si>
  <si>
    <t>Amount of clicks</t>
  </si>
  <si>
    <t>Table 1 - Effect of monetary incentives in "Clicks for charity" - Panel A</t>
  </si>
  <si>
    <t>Panel B</t>
  </si>
  <si>
    <t>ln (UAD)</t>
  </si>
  <si>
    <t>Table 4 - Logits of SEPAR on Productivity Measures</t>
  </si>
  <si>
    <t>Table 2 -Means of Key Variables by Pay Structures</t>
  </si>
  <si>
    <t>SEPAR</t>
  </si>
  <si>
    <t>Logit regression effect of PPFLAG on SEPAR (which is 1 in the last month during which the worker was employed)</t>
  </si>
  <si>
    <t>Logit regression effect of UAD on SEPAR (which is 1 in the last month during which the worker was employed)</t>
  </si>
  <si>
    <t>Logit regression effect of UAD^2 on SEPAR (which is 1 in the last month during which the worker was employed)</t>
  </si>
  <si>
    <t>Logit regression effect of UAD*PPFLAG on SEPAR (which is 1 in the last month during which the worker was employed)</t>
  </si>
  <si>
    <t>Success rate</t>
  </si>
  <si>
    <t>Table 2 - Treatment Effects and Specification - Panel A</t>
  </si>
  <si>
    <t>Panel C</t>
  </si>
  <si>
    <t>Table 4 - Estimates in Covariate Subgroups - Panel A</t>
  </si>
  <si>
    <t>Table 5 - Delegation Conditional on Previous Experience</t>
  </si>
  <si>
    <t>Delegation</t>
  </si>
  <si>
    <t>Table 2 - Determinants of sorting</t>
  </si>
  <si>
    <t>1 if piece rate</t>
  </si>
  <si>
    <t>1 if tournament</t>
  </si>
  <si>
    <t>1 if revenue sharing</t>
  </si>
  <si>
    <t>1 if variable pay</t>
  </si>
  <si>
    <t>Table 4 - Determinants for sorting at the margin</t>
  </si>
  <si>
    <t>Marginal type (productivity)</t>
  </si>
  <si>
    <t>Marginal type (response time)</t>
  </si>
  <si>
    <t>Nonmarginal type (response time)</t>
  </si>
  <si>
    <t>Shifts per four-week period</t>
  </si>
  <si>
    <t>Table 3 - Main experimental results</t>
  </si>
  <si>
    <t>Table 4 - Shifts per four-week period</t>
  </si>
  <si>
    <t>log (revenues per shift) during fixed shifts</t>
  </si>
  <si>
    <t>Table 5 - The impact of the experiment on log revenues per day</t>
  </si>
  <si>
    <t>Table 2 - Determinants of bonus payments</t>
  </si>
  <si>
    <t>Table 3 - Do teachers work more when they are "in the money"?</t>
  </si>
  <si>
    <t>An indicator variable for whether the teacher worked on a particular date</t>
  </si>
  <si>
    <t>Table 9 - Estimation of Treatment Effects for the Mid- and Post-Test</t>
  </si>
  <si>
    <t>The sum of a child's score on the oral and written exams</t>
  </si>
  <si>
    <t>Table 11 - Does the Random Check Predict Test Scores?</t>
  </si>
  <si>
    <t>Table 2 - Audits and the Rate of Suspicious Bad Calls</t>
  </si>
  <si>
    <t>Suspicious bad calls in a week</t>
  </si>
  <si>
    <t>Table 2 - Mean responses; mean and standard errors</t>
  </si>
  <si>
    <t>Donated (binary)</t>
  </si>
  <si>
    <t>Table 4 - Primary regression results, OLS, Dependent variable = Donated (binary)</t>
  </si>
  <si>
    <t>Table 4 - Mean effect sizes (intent-to-treat estimates) on achievment</t>
  </si>
  <si>
    <t>Table 5 - Mean effect sizes (intent-to-treat estimates) on direct outcomes, effort and intrinsic motivation</t>
  </si>
  <si>
    <t>Table 6 - Mean effect sizes (intent-to-treat estimates) on achievment by subsamples</t>
  </si>
  <si>
    <t>Table 4 - Program test score impacts; cohorts 1 and 2 girls</t>
  </si>
  <si>
    <t>Normalized Test Scores from 2001 and 2002</t>
  </si>
  <si>
    <t>Normalized Test Scores from 2001 and 2003</t>
  </si>
  <si>
    <t>Normalized Test Scores from 2001 and 2004</t>
  </si>
  <si>
    <t>Normalized Test Scores from 2001 and 2005</t>
  </si>
  <si>
    <t>Normalized Test Scores from 2001 and 2006</t>
  </si>
  <si>
    <t>Normalized Test Scores from 2001 and 2007</t>
  </si>
  <si>
    <t>Normalized Test Scores from 2001 and 2008</t>
  </si>
  <si>
    <t>Normalized Test Scores from 2001 and 2009</t>
  </si>
  <si>
    <t>Normalized Test Scores from 2001 and 2010</t>
  </si>
  <si>
    <t>Normalized Test Scores from 2001 and 2011</t>
  </si>
  <si>
    <t>Normalized Test Scores from 2001 and 2012</t>
  </si>
  <si>
    <t>Table 5 - Program test score impacts; cohorts 1 and 2 boys</t>
  </si>
  <si>
    <t>Table 6 - Program test score quartile effects, longitudinal sample cohort 1</t>
  </si>
  <si>
    <t>Normalized Test Scores from 2001</t>
  </si>
  <si>
    <t>Normalized Test Scores from 2002</t>
  </si>
  <si>
    <t>Normalized Test Scores from 2003</t>
  </si>
  <si>
    <t>Normalized Test Scores from 2004</t>
  </si>
  <si>
    <t>Normalized Test Scores from 2005</t>
  </si>
  <si>
    <t>Normalized Test Scores from 2006</t>
  </si>
  <si>
    <t>Normalized Test Scores from 2007</t>
  </si>
  <si>
    <t>Normalized Test Scores from 2008</t>
  </si>
  <si>
    <t>Normalized Test Scores from 2009</t>
  </si>
  <si>
    <t>Normalized Test Scores from 2010</t>
  </si>
  <si>
    <t>Normalized Test Scores from 2011</t>
  </si>
  <si>
    <t>Normalized Test Scores from 2012</t>
  </si>
  <si>
    <t>Normalized Test Scores from 2013</t>
  </si>
  <si>
    <t>Normalized Test Scores from 2014</t>
  </si>
  <si>
    <t>Normalized Test Scores from 2015</t>
  </si>
  <si>
    <t>Normalized Test Scores from 2016</t>
  </si>
  <si>
    <t>Normalized Test Scores from 2017</t>
  </si>
  <si>
    <t>Normalized Test Scores from 2018</t>
  </si>
  <si>
    <t>Normalized Test Scores from 2019</t>
  </si>
  <si>
    <t>Normalized Test Scores from 2020</t>
  </si>
  <si>
    <t>Normalized Test Scores from 2021</t>
  </si>
  <si>
    <t>Normalized Test Scores from 2022</t>
  </si>
  <si>
    <t>Normalized Test Scores from 2023</t>
  </si>
  <si>
    <t>Normalized Test Scores from 2024</t>
  </si>
  <si>
    <t>Table 3 - Treatment Effects on Output in Period 2 in both the Creative and the Simple Task</t>
  </si>
  <si>
    <t xml:space="preserve">Standardized output in period 2 </t>
  </si>
  <si>
    <t>Standardized output in period 3</t>
  </si>
  <si>
    <t>Standardized output in period 4</t>
  </si>
  <si>
    <t>Standardized output in period 5</t>
  </si>
  <si>
    <t>Standardized output in period 6</t>
  </si>
  <si>
    <t>Standardized output in period 7</t>
  </si>
  <si>
    <t>Standardized output in period 8</t>
  </si>
  <si>
    <t>Standardized output in period 9</t>
  </si>
  <si>
    <t>Standardized output in period 10</t>
  </si>
  <si>
    <t>Standardized output in period 11</t>
  </si>
  <si>
    <t>Standardized output in period 12</t>
  </si>
  <si>
    <t>Standardized output in period 13</t>
  </si>
  <si>
    <t>Standardized output in period 14</t>
  </si>
  <si>
    <t>Standardized output in period 15</t>
  </si>
  <si>
    <t>Standardized output in period 16</t>
  </si>
  <si>
    <t>Standardized output in period 17</t>
  </si>
  <si>
    <t>Standardized output in period 18</t>
  </si>
  <si>
    <t>Standardized output in period 19</t>
  </si>
  <si>
    <t>Table 4 - Dimensions of Creativity: Treatment Effects on Output in Period 2</t>
  </si>
  <si>
    <t>Standardized creativity score in Period 2</t>
  </si>
  <si>
    <t>Standardized creativity score in Period 3</t>
  </si>
  <si>
    <t>Standardized creativity score in Period 4</t>
  </si>
  <si>
    <t>Standardized subdimension of the creativity score - validity</t>
  </si>
  <si>
    <t>Standardized subdimension of the creativity score - flexibility</t>
  </si>
  <si>
    <t>Standardized subdimension of the creativity score - originality</t>
  </si>
  <si>
    <t>Output in period 3</t>
  </si>
  <si>
    <t>Output in period 4</t>
  </si>
  <si>
    <t>Output in period 5</t>
  </si>
  <si>
    <t>Output in period 6</t>
  </si>
  <si>
    <t>Output in period 7</t>
  </si>
  <si>
    <t>Output in period 8</t>
  </si>
  <si>
    <t>Output in period 9</t>
  </si>
  <si>
    <t>Output in period 10</t>
  </si>
  <si>
    <t>Output in period 11</t>
  </si>
  <si>
    <t>Output in period 12</t>
  </si>
  <si>
    <t>Output in period 13</t>
  </si>
  <si>
    <t>Output in period 14</t>
  </si>
  <si>
    <t>Output in period 15</t>
  </si>
  <si>
    <t>Output in period 16</t>
  </si>
  <si>
    <t>Standardized output in period 2</t>
  </si>
  <si>
    <t>Output in period 2 clustered by experimental session</t>
  </si>
  <si>
    <t>log(output+1)</t>
  </si>
  <si>
    <t>log(total output+1)</t>
  </si>
  <si>
    <t>log(total output)</t>
  </si>
  <si>
    <t>Table 3 - Regression analysis</t>
  </si>
  <si>
    <t>Share given by the dictator</t>
  </si>
  <si>
    <t>Table 3 - Results of logistic regression analysis on the probability of becoming a blood donor</t>
  </si>
  <si>
    <t>Probability of becoming a blood donor</t>
  </si>
  <si>
    <t>Table A1 - Basic statistics</t>
  </si>
  <si>
    <t>Charitable giving behavior is observed in response to two different repeatable 'incentives' - a charitable lotery and an income tax</t>
  </si>
  <si>
    <t>Performing or imagining moral actions may affect subsequent behavior due to the subjects' wish to maintain a certain kind of moral self-image</t>
  </si>
  <si>
    <t>Both hypotheses of moral licensing and moral cleansing are considered (doing bad deeds following good ones and vice versa)</t>
  </si>
  <si>
    <t>The study observes both immediate and prolongued effect of the two main drivers (positive and negative) on pro-social behavior</t>
  </si>
  <si>
    <t>The prolongued effect of such incentives is also the main focus of this study, in comparison to the contemporary incentives being the focus of many other studies</t>
  </si>
  <si>
    <t>It is suggested that the subjects imposed with the tax are prone to lie less than the subjects with positively oriented rewards/incentives</t>
  </si>
  <si>
    <t>Positive spillover effects in regards to the tax treatment are found to be weaker and pointing towards subjects' consistency seeking</t>
  </si>
  <si>
    <t>The are also particularly strong for subjects with a deontological mindset</t>
  </si>
  <si>
    <t>A two-round dictator game</t>
  </si>
  <si>
    <t>In each of these rounds subjects were endowed with €8 and asked to choose a transfer to be given to a recipient, one of six charities chosen by the subject</t>
  </si>
  <si>
    <t>One treatment is introduced to the potential of winning a fixed lottery price (€100), where each €0,5 spent earned the subject one ticket in the lottery</t>
  </si>
  <si>
    <t>In the second treatment, a 25% tax on the initial endowment is imposed and intended to be given to charity (making €2 the size of the tax and €6 the subjects' free possible spendings)</t>
  </si>
  <si>
    <t>The baseline group recieved no intervention</t>
  </si>
  <si>
    <t>Germany, University of Mannheim, mLab</t>
  </si>
  <si>
    <t>Table 3 - Regression on voluntary contributions round 1</t>
  </si>
  <si>
    <t>Donation decision (yes/no)</t>
  </si>
  <si>
    <t>Lottery treatment</t>
  </si>
  <si>
    <t>Tax treatment</t>
  </si>
  <si>
    <t>Donation level (ln_donation)</t>
  </si>
  <si>
    <t>Table 4 - Regression on voluntary contributions round 2</t>
  </si>
  <si>
    <t>The effect of the lottery treatment on the donation decision in round 1</t>
  </si>
  <si>
    <t>The effect of the lottery treatment on the donation decision in round 2</t>
  </si>
  <si>
    <t>The effect of the tax treatment on the donation decision in round 2</t>
  </si>
  <si>
    <t>The effect of the tax treatment on the donation decision in round 1</t>
  </si>
  <si>
    <t>The effect of gender on the donation decision in round 1</t>
  </si>
  <si>
    <t>The effect of the lottery treatment on the donation level in round 1</t>
  </si>
  <si>
    <t>The effect of the tax treatment on the donation level in round 1</t>
  </si>
  <si>
    <t>The effect of gender on the donation level in round 1</t>
  </si>
  <si>
    <t>The effect of gender on the donation decision in round 2</t>
  </si>
  <si>
    <t>The effect of the lottery treatment on the donation level in round 2</t>
  </si>
  <si>
    <t>The effect of the tax treatment on the donation level in round 2</t>
  </si>
  <si>
    <t>The effect of gender on the donation level in round 2</t>
  </si>
  <si>
    <t>Collected at the mLab in University of Mannheim in October 2013 by a 60 minutes experiment and a survey</t>
  </si>
  <si>
    <t>An effect of incentives (either a tip or a compliment) is observed on the size/type of food given out during an order</t>
  </si>
  <si>
    <t>Two experiments, each with treatments in place, a monetary and non-monetary one, and their effect on the reciprocal behavior of an employee is observed for each of these treatments</t>
  </si>
  <si>
    <t>The first experiment had McDonalds' employees preparing ice cream</t>
  </si>
  <si>
    <t>In the first experiment, the data comes from measuring the size of the ice cream</t>
  </si>
  <si>
    <t xml:space="preserve">In the second, the quality of doner durums is observed </t>
  </si>
  <si>
    <t>The first experiment involved purchasing doner durums from an employee five days in a row and observing their habits</t>
  </si>
  <si>
    <t>Compliment - the employee was provided with a non-monetary gift, a compliment to be specific</t>
  </si>
  <si>
    <t>Tip - the employee was provided with a monetary gift, a tip</t>
  </si>
  <si>
    <t>RQ1 - Making compliments leads to a higher salesperson utility and therefore an increase in reciprocal behavior</t>
  </si>
  <si>
    <t>RQ2 - Tips are also expected to have a similar effect, namely an increase in the size of the food</t>
  </si>
  <si>
    <t>RQ3 - do the effects of repeated immaterial and monetary gifts change over time?</t>
  </si>
  <si>
    <t>The heterogeneity in the study is taken care of in 4 dimensions - in the long term effect of the non-monetary incentives, in the naturality of the exchange and the salesperson's usual work style, in the repeated setting of the study and lastly in the comparison of the replicability of the experiment in the two settings employed in the study</t>
  </si>
  <si>
    <t>Normal - the control group</t>
  </si>
  <si>
    <t>Germany, Munich &amp; Austria, Innsbruck</t>
  </si>
  <si>
    <t>Table 2 - Panel regressions of ice cream cone weight in grams (models 1, 2) and cone weight in grams per
euro spent (models 1M, 2M) across treatments</t>
  </si>
  <si>
    <t>Model 1M</t>
  </si>
  <si>
    <t>Model 2M</t>
  </si>
  <si>
    <t>Compliment</t>
  </si>
  <si>
    <t>Tip</t>
  </si>
  <si>
    <t>Ice cream cone weight (g)</t>
  </si>
  <si>
    <t>Ice cream cone weight (g) per euro spent</t>
  </si>
  <si>
    <t>The effect of the compliment on the ice cream cone weight</t>
  </si>
  <si>
    <t>The effect of the tip on the ice cream cone weight</t>
  </si>
  <si>
    <t>The effect of the compliment on the ice cream cone weight per euro spent</t>
  </si>
  <si>
    <t>The effect of the tip on the ice cream cone weight per euro spent</t>
  </si>
  <si>
    <t>Table 5 - Panel regressions of doner weight in grams (models 3, 4) and doner weight in grams per euro
spent (models 3M, 4M) across treatments and over time</t>
  </si>
  <si>
    <t>Normal*Time</t>
  </si>
  <si>
    <t>Compliment*Time</t>
  </si>
  <si>
    <t>Tip*Time</t>
  </si>
  <si>
    <t>Doner weight (g)</t>
  </si>
  <si>
    <t>Doner weight (g) per euro spent</t>
  </si>
  <si>
    <t>Model 4</t>
  </si>
  <si>
    <t>Model 3M</t>
  </si>
  <si>
    <t>Model 4M</t>
  </si>
  <si>
    <t>The effect of the tip on the doner weight</t>
  </si>
  <si>
    <t>The effect of the compliment on the doner weight</t>
  </si>
  <si>
    <t xml:space="preserve">The time trend effect on the doner weight </t>
  </si>
  <si>
    <t xml:space="preserve">The effect of the compliment under the time trend on the doner weight </t>
  </si>
  <si>
    <t xml:space="preserve">The effect of the tip under the time trend on the doner weight </t>
  </si>
  <si>
    <t>The effect of the tip on the doner weight per euro spent</t>
  </si>
  <si>
    <t>The effect of the compliment on the doner weight per euro spent</t>
  </si>
  <si>
    <t xml:space="preserve">The time trend effect on the doner weight per euro spent </t>
  </si>
  <si>
    <t xml:space="preserve">The effect of the compliment under the time trend on the doner weight per euro spent </t>
  </si>
  <si>
    <t xml:space="preserve">The effect of the tip under the time trend on the doner weight per euro spent </t>
  </si>
  <si>
    <t>Church levies are imposed on some treatments as charitable givings, on others as tax and the effects of intrinsic motivation on the amount given is observed</t>
  </si>
  <si>
    <t>Firstly, this study observes the effect of taxes on charitable behavior through a church levy</t>
  </si>
  <si>
    <t>Secondly, this is followed up by a treatment which informs about the charitable nature of the contribution, making it possible to switch between these two and observe the respective effects</t>
  </si>
  <si>
    <t>Germany, Bavaria</t>
  </si>
  <si>
    <t>The rest of the subjects were slotted into the control group, which recieved no extra information regarding the church levy</t>
  </si>
  <si>
    <t>A compulsory tax - the church levy is highlighted as primarily a legally binding tax, with an encouragement of overcontributing, as the extra money left over after the tax deduction will be viewed as charitable giving</t>
  </si>
  <si>
    <t>A voluntary tax - the legal nature of the tax is regarded, but the subject is also told that the administrative regards the levy to be charitable giving on a purely voluntary nature</t>
  </si>
  <si>
    <t>A donation letter group - the subjects are told that the church considers the levy to be a purely voluntary contribution</t>
  </si>
  <si>
    <t>Three treatment groups decide on their contribution to the church in regards to a recieved letter informing them about the nature of their contribution</t>
  </si>
  <si>
    <t>First - The individuals with regular baseline contributions (i.e. those intrinsically motivated to contribute) show no response to the information that the church levy is a tax</t>
  </si>
  <si>
    <t>Second - The individuals who contribute only sporadically in the baseline reduce their contribution in response to the voluntary tax letter, but are not affected by the compulsory tax treatment - norms on behavior crowd out intrinsic motivation, but this crowing out is also binded by a tax norm</t>
  </si>
  <si>
    <t>Lastly - Baseline contributors increase their payments in regards to the compulsory tax letter, but do not really respond to the voluntary tax letter</t>
  </si>
  <si>
    <t>The data is collected in an urban area in Bavaria by a joint church district fomed by 29 parishes</t>
  </si>
  <si>
    <t>Out of the sample, 9,75% of the subjects were baseline contributors prior to the experiment</t>
  </si>
  <si>
    <t>Table 3 - Crowding out of intrinsic motivation. Sample: Baseline contributors (intrinsically motivated)</t>
  </si>
  <si>
    <t>The crowding out hypothesis - the obligatory nature of the tax may reduce people's intrinsic motivation to contribute, hereby reducing the overall payment amount</t>
  </si>
  <si>
    <t>Tax letters, Pooled effect - Year of treatment</t>
  </si>
  <si>
    <t>Tax letters, Individual effects - Year of treatment</t>
  </si>
  <si>
    <t>Tax letters, Pooled effect - Year after treatment</t>
  </si>
  <si>
    <t>Tax letters, Individual effects - Year after treatment</t>
  </si>
  <si>
    <t>Probability of contributing</t>
  </si>
  <si>
    <t>Contribution size (in logs)</t>
  </si>
  <si>
    <t>Probability of reduced contribution</t>
  </si>
  <si>
    <t>Probability of reduced contribution year after treatment</t>
  </si>
  <si>
    <t>Tax treatments</t>
  </si>
  <si>
    <t>Tax treatments * Baseline probability of contributing</t>
  </si>
  <si>
    <t>Voluntary tax</t>
  </si>
  <si>
    <t>Voluntary tax * Baseline probability of contributing</t>
  </si>
  <si>
    <t>Compulsory tax</t>
  </si>
  <si>
    <t>Compulsory tax * Baseline probability of contributing</t>
  </si>
  <si>
    <t>The effect of the tax treament on the probability of contributing for the baseline contributor group</t>
  </si>
  <si>
    <t>The effect of the voluntary treament on the probability of contributing for the baseline contributor group</t>
  </si>
  <si>
    <t>The effect of the compulsory treament on the probability of contributing for the baseline contributor group</t>
  </si>
  <si>
    <t>The effect of the tax treament on the contribution size (in logs) for the baseline contributor group</t>
  </si>
  <si>
    <t>The effect of the voluntary treament on the contribution size (in logs) for the baseline contributor group</t>
  </si>
  <si>
    <t>The effect of the compulsory treament on the contribution size (in logs) for the baseline contributor group</t>
  </si>
  <si>
    <t>The effect of the tax treament on the probability of reduced contribution for the baseline contributor group</t>
  </si>
  <si>
    <t>The effect of the voluntary treament on the probability of reduced contribution for the baseline contributor group</t>
  </si>
  <si>
    <t>The effect of the compulsory treament on the probability of reduced contribution for the baseline contributor group</t>
  </si>
  <si>
    <t>The effect of the tax treament on the probability of reduced contribution one year after the treatment for the baseline contributor group</t>
  </si>
  <si>
    <t>The effect of the voluntary treament on the probability of reduced contribution one year after the treatment for the baseline contributor group</t>
  </si>
  <si>
    <t>The effect of the compulsory treament on the probability of reduced contribution one year after the treatment for the baseline contributor group</t>
  </si>
  <si>
    <t xml:space="preserve">Compliance effects </t>
  </si>
  <si>
    <t>The effect of the voluntary tax on the probability of contributing for baseline non-contributors</t>
  </si>
  <si>
    <t>The effect of the compulsory tax on the probability of contributing for baseline non-contributors</t>
  </si>
  <si>
    <t>The effect of the voluntary tax on the contribution size (in logs) for baseline non-contributors</t>
  </si>
  <si>
    <t>The effect of the compulsory tax on the contribution size (in logs) for baseline non-contributors</t>
  </si>
  <si>
    <t>Table 4 - Compliance effects. Sample: Baseline non-contributors</t>
  </si>
  <si>
    <t>Extrinsic incentives can improve performance of agents in public service delivery; non-financial rewards are also find to be useful in settings, where the power of financial incentives is limited</t>
  </si>
  <si>
    <t>The effect of extrinsic incentives might differ in private and pro-social setting</t>
  </si>
  <si>
    <t>The study aims to measure the relationship between extrinsic rewards and pro-social motivation of the agents, as well as to test whether this relationship differs for financial and non-financial rewards</t>
  </si>
  <si>
    <t>Zambia, Lusaka</t>
  </si>
  <si>
    <t>The data is collected in cooperation with a public health organization in Zambia through haidressers and barbers to provide information about HIV prevention and to sell condoms in their shops</t>
  </si>
  <si>
    <t>Condom sales at local hairdresser/barber shops</t>
  </si>
  <si>
    <t>Control - recieve no reward for the sales</t>
  </si>
  <si>
    <t>Smaller financial-margin treatment - gets paid 90% margin on each condom sale</t>
  </si>
  <si>
    <t>Larger financial-margin treatment - gets paid 10% margin on each condom sale</t>
  </si>
  <si>
    <t>Star treatment - the agents are given a "thermometer" display, showing condom sales and stamps, where the agents get a star stamp for each sale</t>
  </si>
  <si>
    <t>Possible ineffectivity of the financial treatments might be caused by the fact that the overall margin from the condom sale is quite small compared to the overall wage earned by the subjects</t>
  </si>
  <si>
    <t>Packs sold (restocked)</t>
  </si>
  <si>
    <t>Large financial reward</t>
  </si>
  <si>
    <t>Small financial reward</t>
  </si>
  <si>
    <t>Star reward</t>
  </si>
  <si>
    <t>Packs sold (calculated)</t>
  </si>
  <si>
    <t>=1 if sells at least one pack'</t>
  </si>
  <si>
    <t>=1 if sells at least 12 or more packs'</t>
  </si>
  <si>
    <t>=1 if sells at least 24 or more packs'</t>
  </si>
  <si>
    <t>Table 2 - Average treatment effects on sales</t>
  </si>
  <si>
    <t>The effect of the large financial reward treatment on the number of packs the stylist chose to buy and restock during the study period</t>
  </si>
  <si>
    <t>The effect of the small financial reward treatment on the number of packs the stylist chose to buy and restock during the study period</t>
  </si>
  <si>
    <t>The effect of the star reward treatment on the number of packs the stylist chose to buy and restock during the study period</t>
  </si>
  <si>
    <t>The effect of the large financial reward treatment on the number of packs sold based on representatives' calculations</t>
  </si>
  <si>
    <t>The effect of the small financial reward treatment on the number of packs sold based on representatives' calculations</t>
  </si>
  <si>
    <t>The effect of the star reward treatment on the number of packs sold based on representatives' calculations</t>
  </si>
  <si>
    <t xml:space="preserve">The effect of the large financial reward treatment on whether the stylist sold at least one pack </t>
  </si>
  <si>
    <t xml:space="preserve">The effect of the small financial reward treatment on whether the stylist sold at least one pack </t>
  </si>
  <si>
    <t xml:space="preserve">The effect of the star reward treatment on whether the stylist sold at least one pack </t>
  </si>
  <si>
    <t xml:space="preserve">The effect of the large financial reward treatment on whether the stylist sold at least 12 packs </t>
  </si>
  <si>
    <t xml:space="preserve">The effect of the small financial reward treatment on whether the stylist sold at least 12 packs </t>
  </si>
  <si>
    <t xml:space="preserve">The effect of the star reward treatment on whether the stylist sold at least 12 packs </t>
  </si>
  <si>
    <t xml:space="preserve">The effect of the large financial reward treatment on whether the stylist sold at least 24 packs </t>
  </si>
  <si>
    <t xml:space="preserve">The effect of the small financial reward treatment on whether the stylist sold at least 24 packs </t>
  </si>
  <si>
    <t xml:space="preserve">The effect of the star reward treatment on whether the stylist sold at least 24 packs </t>
  </si>
  <si>
    <t>description</t>
  </si>
  <si>
    <t>Simple Impact Factors for Journals (IDEAS/RePEc)</t>
  </si>
  <si>
    <t>Financial incentives have a positive impact on students' GPA, as well as the eagerness of impatient students in context of time preferences</t>
  </si>
  <si>
    <t>Switzerland</t>
  </si>
  <si>
    <t>The link between financial incentives and students' time preference, as well as their GPA performance, is examined through a study providing such incentives in Swiss secondary schools</t>
  </si>
  <si>
    <t>Students usually raise their performance, when financial incentives,which increase their marginal net benefit, are provided</t>
  </si>
  <si>
    <t>One can also take into consideration the crowding out of intrinsic motivation hypothesis, suggesting that students' intrinsic motivation to perform better might be undermined by the introduction of financial incentives</t>
  </si>
  <si>
    <t>H1: Students raise their performance whne financial incentives are introduced, everything else being constant</t>
  </si>
  <si>
    <t>H2: When students recieve these incentives, highly impatient students will increase their performance more relatively to more patient students</t>
  </si>
  <si>
    <t>Data is collected in summer 2009 on secondary school part-time students part-time employees from Switzerland</t>
  </si>
  <si>
    <t>PPPs = Performance Pay Programs</t>
  </si>
  <si>
    <t>Students' GPA at school is observed, as well as their performance in relation to time preference</t>
  </si>
  <si>
    <t>The students could be classified into two groups - those who work in a host company offering a PPP (treatment) and those who work in a host company not providing a PPP (control)</t>
  </si>
  <si>
    <t>There seems to be no reason to believe that students choosing a host company have preference for choosing either one with PPP or without it</t>
  </si>
  <si>
    <t>We will also disregard the focus of the study on time preference and will focus solely on the focus of monetary incentives on students' performance (i.e. GPA)</t>
  </si>
  <si>
    <t>Performance pay program</t>
  </si>
  <si>
    <t>GPA First-year</t>
  </si>
  <si>
    <t>GPA Second-year</t>
  </si>
  <si>
    <t>Technical occupations</t>
  </si>
  <si>
    <t>Commercial occupations</t>
  </si>
  <si>
    <t>Table 2 - Program impact on standardized first- and second-year GPAs - Panel A</t>
  </si>
  <si>
    <t>The effect of the treatment on first-year GPA for the full sample</t>
  </si>
  <si>
    <t>The effect of the treatment on first-year GPA for the students studying for technical occupations</t>
  </si>
  <si>
    <t>The effect of the treatment on first-year GPA for the students studying for commercial occupations</t>
  </si>
  <si>
    <t>The effect of the treatment on second-year GPA for the full sample</t>
  </si>
  <si>
    <t>The effect of the treatment on second-year GPA for the students studying for technical occupations</t>
  </si>
  <si>
    <t>The effect of the treatment on second-year GPA for the students studying for commercial occupations</t>
  </si>
  <si>
    <t>A certain focus is again put on the crowding-out hypothesis</t>
  </si>
  <si>
    <t>The study involves two experiments with three treatments and a control</t>
  </si>
  <si>
    <t>The experiment was a double-blind (the subjects not being aware of the choices of their counterpart) in order to eliminate and potential influence of approval and similar factors</t>
  </si>
  <si>
    <t>A dictator game with different variations, each characterized by name of the treatment (via 'On treatments')</t>
  </si>
  <si>
    <t>Subsidy experiment - fixed endowment for both the dictator ($10) and the recipient ($4)</t>
  </si>
  <si>
    <t>Charity experiment - an endowment of $10, the recipient was a different student in another treatment (standard treatment), or a charity in this one</t>
  </si>
  <si>
    <t>Control - an endowment of $10 with no option of money transfer to the recipient; only show-up fee is a compensation here</t>
  </si>
  <si>
    <r>
      <t xml:space="preserve">The treatments are nicely described in </t>
    </r>
    <r>
      <rPr>
        <b/>
        <sz val="12"/>
        <color theme="1"/>
        <rFont val="Calibri"/>
        <family val="2"/>
        <charset val="238"/>
        <scheme val="minor"/>
      </rPr>
      <t>Table 1</t>
    </r>
  </si>
  <si>
    <t>Two forces are at play - pure altruism and so called 'warm-glow', which simply represents a positive feeling of the sender</t>
  </si>
  <si>
    <t>United states, universities of economics and psychology</t>
  </si>
  <si>
    <t>The data was collected on undergraduate economics and psychology students in the United States in pairs of 12-12 dictators/recipients in 40 minute sessions</t>
  </si>
  <si>
    <t>H1 Familiarity hypothesis - The donors are more generous towards recipients they have more information about</t>
  </si>
  <si>
    <t>H3 Mixed feelings hypothesis - the effect of giving depends on the size of the gift relative to the norm</t>
  </si>
  <si>
    <t>Standard</t>
  </si>
  <si>
    <t>Subsidy</t>
  </si>
  <si>
    <t>Charity - all</t>
  </si>
  <si>
    <t>Table 8 - OLS Regressions of ΔSRA on gift</t>
  </si>
  <si>
    <t>Change in SRA</t>
  </si>
  <si>
    <t>The effect of the standard treatment size of the gift on the change in SRA</t>
  </si>
  <si>
    <t>The effect of the subsidy treatment size of the gift on the change in SRA</t>
  </si>
  <si>
    <t>The effect of the charity treatment size of the gift on the change in SRA</t>
  </si>
  <si>
    <t>Warm glow differs from pure altruism when it comes to the effect on giving in a dictator game</t>
  </si>
  <si>
    <t>Pairing low achievers with high achievers and offerting them financial incenvtives in Chinese primary schools led to an improvement in results</t>
  </si>
  <si>
    <t>Performance at school of low achievers may be improved if they are moved to a group with peers that are higher achievers</t>
  </si>
  <si>
    <t>China, Beijing</t>
  </si>
  <si>
    <t xml:space="preserve">The experiments were run in 44 classes across 11 primary schools in Beijing, China </t>
  </si>
  <si>
    <t>Half of each of the 20 top/bottom group was picked into the treatment and then paired</t>
  </si>
  <si>
    <t>Opportunity and treatment component of the study - opportunity is the pairing with a higher achieving student; treatment is the monetary compensation/reward for high performance</t>
  </si>
  <si>
    <t>Top three benchmark pairs would recieve a monetary reward</t>
  </si>
  <si>
    <t>The improvement in performance might be given either by the peer interaction stimulated by the monetary incentives, by own desire to win the reward or by having better opportunities to interact with a high achieving student</t>
  </si>
  <si>
    <t>The effects reported should be considered short term, for only a handful of schools were studied and for external validity another study would be needed</t>
  </si>
  <si>
    <t>Two overall experiment; the one described above is called 'peer incentive experiment'</t>
  </si>
  <si>
    <t>The other experiment called 'individual incentive experiment' simply offered the low performing students a monetary reward for improvement (47 classes across 12 schools)</t>
  </si>
  <si>
    <t>Score tests were observed in January 2010 and compared with benchmark tests taken in September 2009</t>
  </si>
  <si>
    <t>Table 3 - Regression and matching estimations of effects of peer incentive and individual incentive in within-class design</t>
  </si>
  <si>
    <t>Post-test score</t>
  </si>
  <si>
    <t>Pre-test</t>
  </si>
  <si>
    <t>Treatment (ATE)</t>
  </si>
  <si>
    <t>Peer incentive</t>
  </si>
  <si>
    <t>Individual incentive</t>
  </si>
  <si>
    <t>The effect of the treatment on the improvement in the post-test for the peer incentive group</t>
  </si>
  <si>
    <t>The effect of the pre-test score on the improvement in the post-test for the peer incentive group</t>
  </si>
  <si>
    <t>The effect of gender on the improvement in the post-test for the peer incentive group</t>
  </si>
  <si>
    <t>The effect of the treatment on the improvement in the post-test for the peer incentive group - matching</t>
  </si>
  <si>
    <t>The effect of the treatment on the improvement in the post-test for the individual incentive group</t>
  </si>
  <si>
    <t>The effect of the pre-test score on the improvement in the post-test for the individual incentive group</t>
  </si>
  <si>
    <t>The effect of gender on the improvement in the post-test for the individual incentive group</t>
  </si>
  <si>
    <t>The effect of the treatment on the improvement in the post-test for the individual incentive group - matching</t>
  </si>
  <si>
    <t>Table 4 - Regression estimations of treatment effects for students in experiment classes in across-class design</t>
  </si>
  <si>
    <t>Peer incentive - BT</t>
  </si>
  <si>
    <t>Peer incentive - BC</t>
  </si>
  <si>
    <t>Peer incentive - Q2</t>
  </si>
  <si>
    <t>Peer incentive - Q1(T)</t>
  </si>
  <si>
    <t>Peer incentive - Q3</t>
  </si>
  <si>
    <t>individual incentive - BT</t>
  </si>
  <si>
    <t>individual incentive - BC</t>
  </si>
  <si>
    <t>individual incentive - Q2</t>
  </si>
  <si>
    <t>individual incentive - Q3</t>
  </si>
  <si>
    <t>individual incentive - Q1(T)</t>
  </si>
  <si>
    <t>The effect of the treatment on the improvement in the post-test for the peer incentive group (BC)</t>
  </si>
  <si>
    <t>The effect of the treatment on the improvement in the post-test for the individual incentive group (BC)</t>
  </si>
  <si>
    <t>The effect of the pre-test score on the improvement in the post-test for the peer incentive group (BC)</t>
  </si>
  <si>
    <t>The effect of the pre-test score on the improvement in the post-test for the individual incentive group (BC)</t>
  </si>
  <si>
    <t>The effect of gender on the improvement in the post-test for the peer incentive group (BC)</t>
  </si>
  <si>
    <t>The effect of gender on the improvement in the post-test for the individual incentive group (BC)</t>
  </si>
  <si>
    <t>The effect of the treatment on the improvement in the post-test for the peer incentive group (BT)</t>
  </si>
  <si>
    <t>The effect of the pre-test score on the improvement in the post-test for the peer incentive group (BT)</t>
  </si>
  <si>
    <t>The effect of gender on the improvement in the post-test for the peer incentive group (BT)</t>
  </si>
  <si>
    <t>The effect of the treatment on the improvement in the post-test for the peer incentive group (Quartile 2)</t>
  </si>
  <si>
    <t>The effect of the treatment on the improvement in the post-test for the individual incentive group (Quartile 2)</t>
  </si>
  <si>
    <t>The effect of the treatment on the improvement in the post-test for the peer incentive group (Quartile 1)</t>
  </si>
  <si>
    <t>The effect of the treatment on the improvement in the post-test for the individual incentive group (Quartile 1)</t>
  </si>
  <si>
    <t>The effect of the treatment on the improvement in the post-test for the individual incentive group (BT)</t>
  </si>
  <si>
    <t>The effect of the pre-test score on the improvement in the post-test for the individual incentive group (BT)</t>
  </si>
  <si>
    <t>The effect of gender on the improvement in the post-test for the individual incentive group (BT)</t>
  </si>
  <si>
    <t>Information and norms seem to contribute to a reduction in energy spending, yet when paired with external monetary incentives, these effects seem to disappear</t>
  </si>
  <si>
    <t>Effects of feedback information and norms, as well as prize competition are observed, the latter of which will be of interest to us</t>
  </si>
  <si>
    <t>United Kingdom, London</t>
  </si>
  <si>
    <t>The energy consumption does depend also on individual choices and house characteristics, as well as  the consumer's personal attributes and behavior</t>
  </si>
  <si>
    <t>Norms may be viewed as intrinsic motivation in terms of the individuals being conscious about nature and them wanting to perserve it</t>
  </si>
  <si>
    <t>Prize competition therefore presents itself in a form of external stimulus, possibly undermining this motivation (via crowding-out hypothesis of intrinstic motivation)</t>
  </si>
  <si>
    <t>Energy consumption in regard to the treatment</t>
  </si>
  <si>
    <t>The data was collected throughout summer of 2013 in  a student residence in London from 89 postgraduate students</t>
  </si>
  <si>
    <t>Control group - recieved only an e-mail with a few energy saving tips</t>
  </si>
  <si>
    <t>Information, feedback and norms treatment - recieved a weekly report regarding their household energy consumption</t>
  </si>
  <si>
    <t>Information, feedback and norms and prize competition treatment - recieved the same report plus an information that they were in a competition for the best energy comsumption regard resident, but were not informed about the amount of money they would win</t>
  </si>
  <si>
    <t>Table 3 - Basic DD estimation</t>
  </si>
  <si>
    <t>Total energy</t>
  </si>
  <si>
    <t>Electricity</t>
  </si>
  <si>
    <t>Heat</t>
  </si>
  <si>
    <t>Treated</t>
  </si>
  <si>
    <t xml:space="preserve">Treated * Treatment period </t>
  </si>
  <si>
    <t>Percentage causal impact of treatment on total energy consumption</t>
  </si>
  <si>
    <t>The effect of the treatment on total energy consumption</t>
  </si>
  <si>
    <t>The effect of the treatment period on total energy consumption</t>
  </si>
  <si>
    <t>The effect of the treatment on total electricity consumption</t>
  </si>
  <si>
    <t>The effect of the treatment period on total electricity consumption</t>
  </si>
  <si>
    <t>Percentage causal impact of treatment on total electricity consumption</t>
  </si>
  <si>
    <t>The effect of the treatment on total heat usage</t>
  </si>
  <si>
    <t>The effect of the treatment period on total heat usage</t>
  </si>
  <si>
    <t>Percentage causal impact of treatment on total heat usage</t>
  </si>
  <si>
    <t>Table 4 - DD of the intervention for treatment and control groups – distinguishing between
different treatments</t>
  </si>
  <si>
    <t>Percentage change in total energy consumption</t>
  </si>
  <si>
    <t>Period 1 * Info</t>
  </si>
  <si>
    <t>Period 1 * Comp</t>
  </si>
  <si>
    <t>Period 2 * Info</t>
  </si>
  <si>
    <t>Period 2 * Comp</t>
  </si>
  <si>
    <t>The effect of the information treatment on the overall percentage change in consumption</t>
  </si>
  <si>
    <t>The effect of the competition treatment on the overall percentage change in consumption</t>
  </si>
  <si>
    <t>The effect on the total percentage change in consumption difference in period 1</t>
  </si>
  <si>
    <t>The effect on the total percentage change in consumption difference in period 2</t>
  </si>
  <si>
    <t>The effect of the information treatment on the overall percentage change in consumption in period 1</t>
  </si>
  <si>
    <t>The effect of the competition treatment on the overall percentage change in consumption in period 1</t>
  </si>
  <si>
    <t>The effect of the information treatment on the overall percentage change in consumption in period 2</t>
  </si>
  <si>
    <t>The effect of the competition treatment on the overall percentage change in consumption in period 2</t>
  </si>
  <si>
    <t>Effects of rewards and theoretical training on eco-driving are analyzed</t>
  </si>
  <si>
    <t>Germany</t>
  </si>
  <si>
    <t>Monetary and non-monetary incentives are introduced to observe change in fuel consumption over 12 months</t>
  </si>
  <si>
    <t>Drivers' enthusiasm towards eco-driving may be crowded out (intrinsically) in the second phase of the experiment</t>
  </si>
  <si>
    <t>Potentail danger is also hidden when the incentives are introduced in combination with a low expectation of the employer; employees then tend to reduce their performance in response to the employer's decision and the incentives can backfire</t>
  </si>
  <si>
    <t>H1 - The interaction of the eco-driving training plus the monetary incentives has a reduction effect on fuel consumption</t>
  </si>
  <si>
    <t>H2 - The effect of rewards on eco-driving attenuates over time</t>
  </si>
  <si>
    <t>H3b - Purely theoretical eco-driving training has no effect on fuel consumption in the mid and long run</t>
  </si>
  <si>
    <t>H3a - Eco-driving training reduces fuel consumption</t>
  </si>
  <si>
    <t>Company employees distribute small consumable products and services to clients by light commercial vehicles</t>
  </si>
  <si>
    <t>The data was collected on a German company's 91 employeees over the course of 12 months</t>
  </si>
  <si>
    <t>Monetary treatment - recieved the incentive value in cash</t>
  </si>
  <si>
    <t>Control group - recieved no reward</t>
  </si>
  <si>
    <t>Non-monetary treatment - recieved the incentive value in the form of a voucher (for cinema, wellness, restaurant,…)</t>
  </si>
  <si>
    <t>Table 2 - Estimation results for regression models (1) and (2) with random effects</t>
  </si>
  <si>
    <t>Monetary</t>
  </si>
  <si>
    <t>Non-monetary</t>
  </si>
  <si>
    <t>Training * Monetary</t>
  </si>
  <si>
    <t>Training * Non-monetary</t>
  </si>
  <si>
    <t>2Q13</t>
  </si>
  <si>
    <t>3Q13</t>
  </si>
  <si>
    <t>4Q13</t>
  </si>
  <si>
    <t>1Q14</t>
  </si>
  <si>
    <t>2Q14</t>
  </si>
  <si>
    <t>Monetary 2013</t>
  </si>
  <si>
    <t>Monetary 2014</t>
  </si>
  <si>
    <t>Non-monetary 2013</t>
  </si>
  <si>
    <t>Non-monetary 2014</t>
  </si>
  <si>
    <t>Consumption of fuel</t>
  </si>
  <si>
    <t>The effect of the monetary treatment on fuel consumption</t>
  </si>
  <si>
    <t>The effect of the non-monetary treatment on fuel consumption</t>
  </si>
  <si>
    <t>The effect of the monetary treatment together with the training on fuel consumption</t>
  </si>
  <si>
    <t>The effect of the non-monetary treatment together with the training on fuel consumption</t>
  </si>
  <si>
    <t>The fuel consumption change in the second quarter of 2013</t>
  </si>
  <si>
    <t>The fuel consumption change in the third quarter of 2013</t>
  </si>
  <si>
    <t>The fuel consumption change in the fourth quarter of 2013</t>
  </si>
  <si>
    <t>The fuel consumption change in the first quarter of 2014</t>
  </si>
  <si>
    <t>The fuel consumption change in the second quarter of 2014</t>
  </si>
  <si>
    <t>The effect of the monetary treatment on fuel consumption in 2013</t>
  </si>
  <si>
    <t>The effect of the non-monetary treatment on fuel consumption in 2013</t>
  </si>
  <si>
    <t>The effect of the monetary treatment on fuel consumption in 2014</t>
  </si>
  <si>
    <t>The effect of the non-monetary treatment on fuel consumption in 2014</t>
  </si>
  <si>
    <t>Three incentives are used to observe any potential effects - nudges using peer comparisons, nudges paired with financial incentives and lastly price changes</t>
  </si>
  <si>
    <t>Nudges, along with financial incentives and price changes are observed in regards to their effect on electricity demand management</t>
  </si>
  <si>
    <t>People may modify their behavior when exposed to comparison with their peers</t>
  </si>
  <si>
    <t>People also respond differently to monetary markets and contracts versus non-monetary or social contracts</t>
  </si>
  <si>
    <t>India, Delhi</t>
  </si>
  <si>
    <t>Control group (C) - 124 households</t>
  </si>
  <si>
    <t>Default control (DC) - the remaining 50 homes; act as a control, were not a part of the random assignment above</t>
  </si>
  <si>
    <t>The data was collected in a comunity of urban middle class households in India April through August</t>
  </si>
  <si>
    <t>Nudge treatment (N) - 124 households; sent a weekly report card on their household energy consumption</t>
  </si>
  <si>
    <t>Nudge + incentives treatment (NI) - 240 households; starting reward of 750 Indian Rupees ($13), which could differ by the end</t>
  </si>
  <si>
    <t>Household energy consumption was observed on a basis of 2-3 day blocks judging by the household power grid</t>
  </si>
  <si>
    <t>Power blackouts in the region were managed by two different sources, where one of the sources would end up costing the households noticeably more</t>
  </si>
  <si>
    <t>Table 2 - Impact of a nudge and incentive treatments on low and high priced electricity consumption</t>
  </si>
  <si>
    <t>Low price (grid)</t>
  </si>
  <si>
    <t>High price (diesel)</t>
  </si>
  <si>
    <t>kWh</t>
  </si>
  <si>
    <t>ln(kWh)</t>
  </si>
  <si>
    <t>Peer comparison (N)</t>
  </si>
  <si>
    <t>Comparisons+Incentive(NI)</t>
  </si>
  <si>
    <t>The effect of the nudge treatment on the energy consumption for the low price group</t>
  </si>
  <si>
    <t>The effect of the nudge+incentive treatment on the energy consumption for the low price group</t>
  </si>
  <si>
    <t>The effect of the nudge treatment on the energy consumption for the high price group</t>
  </si>
  <si>
    <t>The effect of the nudge+incentive treatment on the energy consumption for the high price group</t>
  </si>
  <si>
    <t>developed_country</t>
  </si>
  <si>
    <t>mid_age</t>
  </si>
  <si>
    <t>ols_method</t>
  </si>
  <si>
    <t>logit_method</t>
  </si>
  <si>
    <t>probit_method</t>
  </si>
  <si>
    <t>tobit_method</t>
  </si>
  <si>
    <t>fe_method</t>
  </si>
  <si>
    <t>re_method</t>
  </si>
  <si>
    <t>pcc</t>
  </si>
  <si>
    <t>reg_num</t>
  </si>
  <si>
    <t>reg_df</t>
  </si>
  <si>
    <t>se_pcc</t>
  </si>
  <si>
    <t>effect_adjusted</t>
  </si>
  <si>
    <t>effect_positive</t>
  </si>
  <si>
    <t>Table 2 - Effect of Monetary Incentives in "Bike for Charity"</t>
  </si>
  <si>
    <t>regressands</t>
  </si>
  <si>
    <t>Table 3 - Primary regression results, Probit, Dependent variable = Donated (binary)</t>
  </si>
  <si>
    <t>t_adjusted</t>
  </si>
  <si>
    <t>se_precision</t>
  </si>
  <si>
    <t>journal_impact</t>
  </si>
  <si>
    <t>data_avgyear</t>
  </si>
  <si>
    <t>n_obs</t>
  </si>
  <si>
    <t>effect_gpa</t>
  </si>
  <si>
    <t>effect_charity</t>
  </si>
  <si>
    <t>effect_game</t>
  </si>
  <si>
    <t>crowding_out</t>
  </si>
  <si>
    <t>study_size</t>
  </si>
  <si>
    <t>ln_reward</t>
  </si>
  <si>
    <t xml:space="preserve">Undergraduates in University of Chicago were paid to attend gym </t>
  </si>
  <si>
    <t>mean_method</t>
  </si>
  <si>
    <t>diff_method</t>
  </si>
  <si>
    <t>other_method</t>
  </si>
  <si>
    <t>all_paid</t>
  </si>
  <si>
    <t>effect_work</t>
  </si>
  <si>
    <t>Experiments in Zurich University took place at times between 2007 and 2009</t>
  </si>
  <si>
    <t>A delegation game was employed to observe the effect of authority on the game's outcome</t>
  </si>
  <si>
    <t>reward_scaled</t>
  </si>
  <si>
    <t>reward_own</t>
  </si>
  <si>
    <t>reward_else</t>
  </si>
  <si>
    <t>Angrist and Lavy (2009a)</t>
  </si>
  <si>
    <t>Angrist et al. (2009b)</t>
  </si>
  <si>
    <t>Angrist2009a</t>
  </si>
  <si>
    <t>Angrist2009b</t>
  </si>
  <si>
    <t>Fehr2013</t>
  </si>
  <si>
    <t>Lazear (2000)</t>
  </si>
  <si>
    <t>med_exp</t>
  </si>
  <si>
    <t>study_citations</t>
  </si>
  <si>
    <t>subject_st</t>
  </si>
  <si>
    <t>framing_neg</t>
  </si>
  <si>
    <t>0.607181157508349,0.0740934217561693</t>
  </si>
  <si>
    <t>0.0758400013226929,0.0929819194298769</t>
  </si>
  <si>
    <t>0.331768267982067,0.0879688589346391</t>
  </si>
  <si>
    <t>0.604726637400745,0.0648128070707019</t>
  </si>
  <si>
    <t>-0.00619481057548329,0.0813772843779395</t>
  </si>
  <si>
    <t>0.245550705219159,0.0788873306360194</t>
  </si>
  <si>
    <t>0.320757565391419,0.106563975213096</t>
  </si>
  <si>
    <t>-0.108331155645587,0.114032795416407</t>
  </si>
  <si>
    <t>0.302418476715167,0.107240594579846</t>
  </si>
  <si>
    <t>0.0732160020992492,0.114400003280077</t>
  </si>
  <si>
    <t>0.325981368961908,0.117259485238097</t>
  </si>
  <si>
    <t>-0.00792569029495741,0.11322414707082</t>
  </si>
  <si>
    <t>0.0162093984495698,0.00849637613899381</t>
  </si>
  <si>
    <t>0.0163183458044765,0.00798234872169438</t>
  </si>
  <si>
    <t>0.200006173125301,0.00555572703125835</t>
  </si>
  <si>
    <t>0.112683656761637,0.00563418283808187</t>
  </si>
  <si>
    <t>0.162264585047276,0.0055953305188716</t>
  </si>
  <si>
    <t>0.0283410100632568,0.00566820201265136</t>
  </si>
  <si>
    <t>0.0735167595445295,0.00565513534957919</t>
  </si>
  <si>
    <t>0.0112183722957783,0.00507896457172054</t>
  </si>
  <si>
    <t>-0.025618886228797,0.0050776170903922</t>
  </si>
  <si>
    <t>0.0158927613230966,0.00507877372716348</t>
  </si>
  <si>
    <t>-0.0152364768562596,0.00507882561875319</t>
  </si>
  <si>
    <t>0.0152364768562596,0.00507882561875319</t>
  </si>
  <si>
    <t>-0.0108669444109896,0.00507911532252777</t>
  </si>
  <si>
    <t>0.0184975177418665,0.0161853280241332</t>
  </si>
  <si>
    <t>0.0179073638589164,0.0161855019494052</t>
  </si>
  <si>
    <t>0.0215791042807609,0.0161843282105707</t>
  </si>
  <si>
    <t>0.0301141844775338,0.0161807558386749</t>
  </si>
  <si>
    <t>0.0183434238457643,0.0161853739815568</t>
  </si>
  <si>
    <t>0.0203250394680186,0.0161847536504593</t>
  </si>
  <si>
    <t>0.0195050217712736,0.0161850180655249</t>
  </si>
  <si>
    <t>0.0247242556428396,0.0161831491480404</t>
  </si>
  <si>
    <t>-0.00434707506929529,0.0226047903603355</t>
  </si>
  <si>
    <t>-0.011564577458096,0.0226034923044604</t>
  </si>
  <si>
    <t>-0.00452095458641194,0.0226047729320597</t>
  </si>
  <si>
    <t>-0.0115528976266211,0.0226034953564326</t>
  </si>
  <si>
    <t>0.0399016270379754,0.0231809452315857</t>
  </si>
  <si>
    <t>0.0517590228766455,0.0231683245257366</t>
  </si>
  <si>
    <t>0.0406747292659671,0.0231802220547984</t>
  </si>
  <si>
    <t>0.0488620842423351,0.0231717100530661</t>
  </si>
  <si>
    <t>0.014056303387136,0.0157430597935923</t>
  </si>
  <si>
    <t>0.0114741337087623,0.0157435788096971</t>
  </si>
  <si>
    <t>0.0115196857782224,0.0157435705635706</t>
  </si>
  <si>
    <t>0.015384962002018,0.0157427518160185</t>
  </si>
  <si>
    <t>0.014199593807505,0.0157430279170165</t>
  </si>
  <si>
    <t>0.0122147384644505,0.015743440687514</t>
  </si>
  <si>
    <t>0.00674753865161698,0.015744256853773</t>
  </si>
  <si>
    <t>0.0102676860752973,0.0157437853154558</t>
  </si>
  <si>
    <t>0.0166233688975197,0.0221644918633596</t>
  </si>
  <si>
    <t>0.00399012812265478,0.0221673784591932</t>
  </si>
  <si>
    <t>0.0161197633855733,0.0221646746551632</t>
  </si>
  <si>
    <t>0.00255778643225473,0.0221674824128744</t>
  </si>
  <si>
    <t>0.0250352870702837,0.0223648564494534</t>
  </si>
  <si>
    <t>0.0320822444492442,0.0223603521918975</t>
  </si>
  <si>
    <t>0.0252977851493776,0.0223647086103193</t>
  </si>
  <si>
    <t>0.024795967052005,0.0223649898900438</t>
  </si>
  <si>
    <t>-0.00407004337269002,0.0152091094453153</t>
  </si>
  <si>
    <t>-0.00547524267954046,0.015209007443168</t>
  </si>
  <si>
    <t>-0.00795003090567372,0.0152087547760715</t>
  </si>
  <si>
    <t>-0.0124429565219406,0.0152080579712607</t>
  </si>
  <si>
    <t>-0.00464005576954352,0.0152090716890593</t>
  </si>
  <si>
    <t>-0.00709746442459009,0.0152088523384073</t>
  </si>
  <si>
    <t>-0.0147602968159144,0.0152075785376088</t>
  </si>
  <si>
    <t>-0.00748183935863393,0.021006702814626</t>
  </si>
  <si>
    <t>-0.011872849187675,0.0210058101012711</t>
  </si>
  <si>
    <t>-0.0078424807117617,0.0210066447636474</t>
  </si>
  <si>
    <t>-0.0107265100757557,0.0210060822316882</t>
  </si>
  <si>
    <t>-0.00286415118320512,0.0220539641106794</t>
  </si>
  <si>
    <t>-0.00719135357387889,0.0220534842932286</t>
  </si>
  <si>
    <t>-0.00282743159169946,0.0220539664152558</t>
  </si>
  <si>
    <t>-0.00671195237179114,0.022053557793028</t>
  </si>
  <si>
    <t>-0.00501086296163051,0.0319924327550255</t>
  </si>
  <si>
    <t>-0.0034690816515521,0.0319926418976472</t>
  </si>
  <si>
    <t>0.0139954941761961,0.0319897009741626</t>
  </si>
  <si>
    <t>0.0131723771218499,0.0319900587244925</t>
  </si>
  <si>
    <t>0.0851955266730699,0.0326720709086045</t>
  </si>
  <si>
    <t>0.0880684327745371,0.0326638788224809</t>
  </si>
  <si>
    <t>-0.0273895517832388,0.0328674621398866</t>
  </si>
  <si>
    <t>-0.0313698148388664,0.0328636155454791</t>
  </si>
  <si>
    <t>-0.0195243713093404,0.0319867359748769</t>
  </si>
  <si>
    <t>-0.0178159657032987,0.0319877566036499</t>
  </si>
  <si>
    <t>0.00999726112562598,0.0319912356020031</t>
  </si>
  <si>
    <t>0.00188192810316082,0.0319927777537339</t>
  </si>
  <si>
    <t>0.0823805039523901,0.0326974165171858</t>
  </si>
  <si>
    <t>0.086741687377132,0.0326852735044266</t>
  </si>
  <si>
    <t>-0.0214268442321706,0.0328544944893282</t>
  </si>
  <si>
    <t>-0.0240076453580389,0.0328525673320532</t>
  </si>
  <si>
    <t>0.0218044553217887,0.0313191267349328</t>
  </si>
  <si>
    <t>-0.012566692077591,0.0314167301939774</t>
  </si>
  <si>
    <t>0.0418212674130795,0.0315793243731417</t>
  </si>
  <si>
    <t>0.0412295771319673,0.0315801016329962</t>
  </si>
  <si>
    <t>0.010572100460551,0.031716301381653</t>
  </si>
  <si>
    <t>0.00853917011325983,0.0317169175635365</t>
  </si>
  <si>
    <t>0.0132588931490702,0.0313392019887114</t>
  </si>
  <si>
    <t>0.00407035031252016,0.0313416974064052</t>
  </si>
  <si>
    <t>0.00465235182108155,0.0314033747923005</t>
  </si>
  <si>
    <t>0,0.0314037146510664</t>
  </si>
  <si>
    <t>0.0382947008896555,0.0316153925949482</t>
  </si>
  <si>
    <t>0.0401937132611266,0.0316130329020097</t>
  </si>
  <si>
    <t>0.0123979997670508,0.0316837771824631</t>
  </si>
  <si>
    <t>0.00924141733548369,0.0316848594359441</t>
  </si>
  <si>
    <t>-0.00529690062560049,0.0297214979547583</t>
  </si>
  <si>
    <t>-0.00245128458699303,0.0297218256172905</t>
  </si>
  <si>
    <t>-0.0074335575286795,0.029734230114718</t>
  </si>
  <si>
    <t>-0.00557523553835054,0.0297345895378695</t>
  </si>
  <si>
    <t>-0.00601337860719878,0.0311280774960878</t>
  </si>
  <si>
    <t>-0.00459850051672798,0.0311283111901586</t>
  </si>
  <si>
    <t>-0.0293272647091296,0.0312824156897383</t>
  </si>
  <si>
    <t>-0.0373271123633804,0.0312740671152647</t>
  </si>
  <si>
    <t>-0.00879492036971758,0.0297207653873215</t>
  </si>
  <si>
    <t>-0.010807337863598,0.0297201791248945</t>
  </si>
  <si>
    <t>-0.0122429271614847,0.0297328231064628</t>
  </si>
  <si>
    <t>-0.0212345336204849,0.0297283470686789</t>
  </si>
  <si>
    <t>-0.00240032569828761,0.031204234077739</t>
  </si>
  <si>
    <t>-0.000427456453697301,0.031204321119903</t>
  </si>
  <si>
    <t>-0.0226014688018703,0.0312115521549638</t>
  </si>
  <si>
    <t>-0.0222941197160149,0.0312117676024209</t>
  </si>
  <si>
    <t>0.0749772216701773,0.0529250976495369</t>
  </si>
  <si>
    <t>0.175299185520401,0.052252641837812</t>
  </si>
  <si>
    <t>-0.127644225496289,0.0526403409728632</t>
  </si>
  <si>
    <t>-0.105555962793852,0.052777981396926</t>
  </si>
  <si>
    <t>0.0931967075560609,0.0528434939750861</t>
  </si>
  <si>
    <t>0.162264581136308,0.0523711081974327</t>
  </si>
  <si>
    <t>-0.144510904165842,0.0525173773675866</t>
  </si>
  <si>
    <t>-0.0881134221062802,0.0528680532637681</t>
  </si>
  <si>
    <t>0.0904108508430529,0.0610628259620619</t>
  </si>
  <si>
    <t>0.125777874702408,0.0608270049790333</t>
  </si>
  <si>
    <t>-0.12360088522051,0.0608437794119537</t>
  </si>
  <si>
    <t>-0.0611990061362105,0.0611990061362105</t>
  </si>
  <si>
    <t>0.417836605605203,0.085466578419246</t>
  </si>
  <si>
    <t>0.31542031739241,0.0892699011487953</t>
  </si>
  <si>
    <t>0.0188110882661033,0.0940554413305167</t>
  </si>
  <si>
    <t>0.18490006540841,0.0924500327042049</t>
  </si>
  <si>
    <t>0.0137653425084422,0.0940631738076887</t>
  </si>
  <si>
    <t>0.0225404743447713,0.0940481860592182</t>
  </si>
  <si>
    <t>0.235118414480544,0.0914349389646562</t>
  </si>
  <si>
    <t>0.247782812606552,0.0911385057863179</t>
  </si>
  <si>
    <t>-0.166953183410175,0.0927517685612082</t>
  </si>
  <si>
    <t>0.0936585811581694,0.0936585811581694</t>
  </si>
  <si>
    <t>0.0115182668984416,0.0940658463372727</t>
  </si>
  <si>
    <t>-0.10718419173742,0.0935301545734177</t>
  </si>
  <si>
    <t>0.448441483736968,0.0840827782006816</t>
  </si>
  <si>
    <t>0.057793753537169,0.0939148494978996</t>
  </si>
  <si>
    <t>-0.133191338262877,0.093233936784014</t>
  </si>
  <si>
    <t>-0.046984098573494,0.0939681971469879</t>
  </si>
  <si>
    <t>0.127781686441458,0.0933009139096357</t>
  </si>
  <si>
    <t>-0.120775941234837,0.0933834597176571</t>
  </si>
  <si>
    <t>0.292643603128999,0.0508945396746085</t>
  </si>
  <si>
    <t>0.201100930823605,0.0521372783616755</t>
  </si>
  <si>
    <t>-0.0883607392304504,0.0530164435382702</t>
  </si>
  <si>
    <t>0.0531494003452734,0.0531494003452734</t>
  </si>
  <si>
    <t>0.0187818497680352,0.053215241009433</t>
  </si>
  <si>
    <t>-0.061228546198268,0.0531247680249679</t>
  </si>
  <si>
    <t>0.419013745698121,0.109307933660379</t>
  </si>
  <si>
    <t>0.281125020842287,0.115530830483132</t>
  </si>
  <si>
    <t>0.0534284017391466,0.12021390391308</t>
  </si>
  <si>
    <t>0.060084176812611,0.120168353625222</t>
  </si>
  <si>
    <t>-0.0029362276618384,0.120385334135374</t>
  </si>
  <si>
    <t>0.000781726079883943,0.120385816302127</t>
  </si>
  <si>
    <t>0.518686353199044,0.117438419592236</t>
  </si>
  <si>
    <t>0.36062724772034,0.128117574848015</t>
  </si>
  <si>
    <t>0.0623152753212722,0.137093605706799</t>
  </si>
  <si>
    <t>0.136082763487954,0.136082763487954</t>
  </si>
  <si>
    <t>0.0100995263493806,0.137353558351577</t>
  </si>
  <si>
    <t>0.10332295204236,0.136625391130394</t>
  </si>
  <si>
    <t>0.381000381000571,0.127000127000191</t>
  </si>
  <si>
    <t>-0.0529965458930584,0.137167530546739</t>
  </si>
  <si>
    <t>-0.118600933315927,0.136391073313316</t>
  </si>
  <si>
    <t>0.0685188709827532,0.137037741965506</t>
  </si>
  <si>
    <t>0.071765250142026,0.137006386634777</t>
  </si>
  <si>
    <t>-0.116724376287303,0.136421614785785</t>
  </si>
  <si>
    <t>0.144542624014522,0.133423960628789</t>
  </si>
  <si>
    <t>0.391897735112984,0.12405395931634</t>
  </si>
  <si>
    <t>-0.0672672793996312,0.134534558799262</t>
  </si>
  <si>
    <t>0.089532296207169,0.134298444310754</t>
  </si>
  <si>
    <t>-0.0192592803942836,0.134814962759985</t>
  </si>
  <si>
    <t>-0.0559327736922639,0.1346288855151</t>
  </si>
  <si>
    <t>0.259213556214054,0.135241855416028</t>
  </si>
  <si>
    <t>0.0929478824680346,0.139421823702052</t>
  </si>
  <si>
    <t>-0.293243569330674,0.133872064259655</t>
  </si>
  <si>
    <t>0.138675049056307,0.138675049056307</t>
  </si>
  <si>
    <t>0.0859480336677566,0.139509851750562</t>
  </si>
  <si>
    <t>-0.181055143644202,0.13771375790698</t>
  </si>
  <si>
    <t>0.53059657949861,0.115347082499698</t>
  </si>
  <si>
    <t>0.148041614106763,0.134583285551602</t>
  </si>
  <si>
    <t>-0.191980223789336,0.133551460027364</t>
  </si>
  <si>
    <t>-0.262612865719445,0.131306432859723</t>
  </si>
  <si>
    <t>0.205111750010592,0.133189448058826</t>
  </si>
  <si>
    <t>-0.0469291913171581,0.135932830022113</t>
  </si>
  <si>
    <t>0.0277243486500714,0.138621743250357</t>
  </si>
  <si>
    <t>-0.137360563948689,0.137360563948689</t>
  </si>
  <si>
    <t>-0.195498802573501,0.135999167007653</t>
  </si>
  <si>
    <t>0.267261241912424,0.133630620956212</t>
  </si>
  <si>
    <t>0.235835992185223,0.134763424105842</t>
  </si>
  <si>
    <t>0.0435422515806155,0.138543527756504</t>
  </si>
  <si>
    <t>0.333394768129546,0.0860643135773013</t>
  </si>
  <si>
    <t>0.015375493848631,0.0901563048396997</t>
  </si>
  <si>
    <t>-0.0321858029351277,0.0901202482183576</t>
  </si>
  <si>
    <t>0.331155236530028,0.0850794085946713</t>
  </si>
  <si>
    <t>-0.133474683690565,0.0893601695894457</t>
  </si>
  <si>
    <t>-0.244451175314087,0.0874314422656223</t>
  </si>
  <si>
    <t>0.175237708000844,0.0887717336583225</t>
  </si>
  <si>
    <t>-0.0634487215370117,0.029648935297669</t>
  </si>
  <si>
    <t>-0.0593853800185099,0.0296432845350299</t>
  </si>
  <si>
    <t>0.634481583360191,0.0523499656237782</t>
  </si>
  <si>
    <t>0.403423381679111,0.0938783969945101</t>
  </si>
  <si>
    <t>0.50679713041015,0.0482663933723953</t>
  </si>
  <si>
    <t>0.711795505191212,0.0393878935678932</t>
  </si>
  <si>
    <t>0.0715145343297872,0.0188196142973124</t>
  </si>
  <si>
    <t>0.238221527797648,0.0183247329075114</t>
  </si>
  <si>
    <t>-0.059642065166547,0.0188343363683833</t>
  </si>
  <si>
    <t>0.037709009900252,0.018854504950126</t>
  </si>
  <si>
    <t>0.138281286189133,0.0186866602958288</t>
  </si>
  <si>
    <t>-0.037709009900252,0.018854504950126</t>
  </si>
  <si>
    <t>0.069185214588652,0.00601610561640452</t>
  </si>
  <si>
    <t>0.119743306003069,0.00598716530015347</t>
  </si>
  <si>
    <t>-0.0511925130773788,0.00602264859733868</t>
  </si>
  <si>
    <t>0.0781574112267094,0.00601210855590072</t>
  </si>
  <si>
    <t>0.278051868993799,0.00579274727070414</t>
  </si>
  <si>
    <t>-0.0900904963102716,0.00600603308735144</t>
  </si>
  <si>
    <t>0.0492826814825828,0.022998584691872</t>
  </si>
  <si>
    <t>0.0444138918104006,0.0239151725132926</t>
  </si>
  <si>
    <t>0.0445066109716332,0.0254323491266475</t>
  </si>
  <si>
    <t>0.0860574679116368,0.0543520849968232</t>
  </si>
  <si>
    <t>0.091742451954279,0.0356776202044418</t>
  </si>
  <si>
    <t>0.0390924747169976,0.0319847520411799</t>
  </si>
  <si>
    <t>0.061288738166069,0.0229832768122759</t>
  </si>
  <si>
    <t>0.0557702536148944,0.0239015372635262</t>
  </si>
  <si>
    <t>0.0550743639341812,0.0254189372003913</t>
  </si>
  <si>
    <t>0.137546061081075,0.0540359525675653</t>
  </si>
  <si>
    <t>0.0593409374975168,0.0319528124986629</t>
  </si>
  <si>
    <t>0.0651035242629204,0.0229777144457366</t>
  </si>
  <si>
    <t>0.0544709568078515,0.025419779843664</t>
  </si>
  <si>
    <t>0.123045264472395,0.0541399163678538</t>
  </si>
  <si>
    <t>0.0967927491701378,0.0356604865363666</t>
  </si>
  <si>
    <t>0.0417607283189074,0.0238632733250899</t>
  </si>
  <si>
    <t>0.0330522358067626,0.023871059193773</t>
  </si>
  <si>
    <t>0.03752853840397,0.026269976882779</t>
  </si>
  <si>
    <t>0.0895982797295437,0.0575988941118495</t>
  </si>
  <si>
    <t>0.064521955531201,0.0351937939261096</t>
  </si>
  <si>
    <t>0.0439401284245503,0.0329550963184127</t>
  </si>
  <si>
    <t>0.047713811986647,0.0238569059933235</t>
  </si>
  <si>
    <t>0.0379449250776622,0.0262695635153046</t>
  </si>
  <si>
    <t>0.145637905741527,0.0572148915413143</t>
  </si>
  <si>
    <t>0.057215450257636,0.0352095078508529</t>
  </si>
  <si>
    <t>0.049419973549339,0.0329466490328927</t>
  </si>
  <si>
    <t>0.0450685868504697,0.0238598400973075</t>
  </si>
  <si>
    <t>0.0397753468614303,0.0238652081168582</t>
  </si>
  <si>
    <t>0.042024435120081,0.0262652719500506</t>
  </si>
  <si>
    <t>0.119617224880383,0.0574162679425837</t>
  </si>
  <si>
    <t>0.0664686545119087,0.0351892876827752</t>
  </si>
  <si>
    <t>0.0527057714703275,0.0329411071689547</t>
  </si>
  <si>
    <t>0.00676107950063424,0.0338053975031712</t>
  </si>
  <si>
    <t>0.03556293233623,0.0337847857194185</t>
  </si>
  <si>
    <t>0.0694988656716967,0.0336284833895307</t>
  </si>
  <si>
    <t>0.0557753160561632,0.0336575183097537</t>
  </si>
  <si>
    <t>0.109361651003795,0.0312461860010842</t>
  </si>
  <si>
    <t>0.0582795592308084,0.0313813011242815</t>
  </si>
  <si>
    <t>0.11425360740952,0.0336040021792707</t>
  </si>
  <si>
    <t>0.109274568181827,0.0336229440559468</t>
  </si>
  <si>
    <t>0.102337170821071,0.0312696910842162</t>
  </si>
  <si>
    <t>0.123360580213493,0.0311946294792742</t>
  </si>
  <si>
    <t>0.0992921323915798,0.0336583499632474</t>
  </si>
  <si>
    <t>0.0624232945946476,0.0337595368726156</t>
  </si>
  <si>
    <t>0.0314610929679164,0.0229907987073235</t>
  </si>
  <si>
    <t>0.057144464541655,0.0229645978999174</t>
  </si>
  <si>
    <t>0.0357624677526373,0.0238416451684248</t>
  </si>
  <si>
    <t>0.0491770208005184,0.0238280410064367</t>
  </si>
  <si>
    <t>-0.000414993446338735,0.0360374954046411</t>
  </si>
  <si>
    <t>-0.0000770306342733969,0.0360374984009042</t>
  </si>
  <si>
    <t>-0.000108840004386111,0.0360374982943696</t>
  </si>
  <si>
    <t>-0.0000530743718071658,0.0360374984570655</t>
  </si>
  <si>
    <t>-0.0000599127156161986,0.0360374984431435</t>
  </si>
  <si>
    <t>-0.000814568366047657,0.0731272181519558</t>
  </si>
  <si>
    <t>-0.000297063937113407,0.0731272391860837</t>
  </si>
  <si>
    <t>-0.000313682525747871,0.0731272388149723</t>
  </si>
  <si>
    <t>-0.0000302464368148689,0.0731272423792629</t>
  </si>
  <si>
    <t>-0.0000409447045640623,0.0731272423514153</t>
  </si>
  <si>
    <t>-0.00503130073397126,0.0362972410093641</t>
  </si>
  <si>
    <t>-0.00606640348075008,0.0362970325254907</t>
  </si>
  <si>
    <t>-0.00322289846652881,0.0362975119180821</t>
  </si>
  <si>
    <t>-0.00276271188617861,0.0362975619092709</t>
  </si>
  <si>
    <t>-0.00262743841513716,0.0362975751424505</t>
  </si>
  <si>
    <t>-0.0148640599494693,0.0731191635898134</t>
  </si>
  <si>
    <t>-0.0169061125133537,0.0731167911745043</t>
  </si>
  <si>
    <t>-0.0174287017934098,0.0731161350165127</t>
  </si>
  <si>
    <t>-0.0114155234657189,0.0731224774993051</t>
  </si>
  <si>
    <t>-0.0114030690109749,0.0731224878911114</t>
  </si>
  <si>
    <t>0.138013111868471,0.00766739510380394</t>
  </si>
  <si>
    <t>0.0994071000571565,0.00770313321476121</t>
  </si>
  <si>
    <t>0.119524624887201,0.00543293749487276</t>
  </si>
  <si>
    <t>0.107367271135199,0.00544053390447232</t>
  </si>
  <si>
    <t>0.195207418483218,0.00929559135634372</t>
  </si>
  <si>
    <t>0.0992913821327055,0.00943109179275431</t>
  </si>
  <si>
    <t>0.212981223452854,0.00926005319360235</t>
  </si>
  <si>
    <t>0.108611164156579,0.00942143626699367</t>
  </si>
  <si>
    <t>0.213026895235905,0.00926203892330021</t>
  </si>
  <si>
    <t>0.114716777936121,0.00941704893505472</t>
  </si>
  <si>
    <t>0.119522860933439,0.0108657146303127</t>
  </si>
  <si>
    <t>0.105831824509407,0.0108827064825711</t>
  </si>
  <si>
    <t>0.119558154854461,0.0108689231685873</t>
  </si>
  <si>
    <t>0.106341702385999,0.0108853711103778</t>
  </si>
  <si>
    <t>0.116843943547596,0.0108692040509391</t>
  </si>
  <si>
    <t>0.11951580589929,0.0108650732635718</t>
  </si>
  <si>
    <t>0.104218660244999,0.0108839191979999</t>
  </si>
  <si>
    <t>0.195198985286606,0.00929518977555267</t>
  </si>
  <si>
    <t>0.107651215199902,0.00942242583806586</t>
  </si>
  <si>
    <t>0.204124145231932,0.00927837023781507</t>
  </si>
  <si>
    <t>0.104002587667946,0.00942652936034172</t>
  </si>
  <si>
    <t>0.110257890738793,0.00942183400005962</t>
  </si>
  <si>
    <t>0.195852664537319,0.00979263322686593</t>
  </si>
  <si>
    <t>0.103596187356388,0.0099322988992747</t>
  </si>
  <si>
    <t>0.14769334927207,0.00703301663200333</t>
  </si>
  <si>
    <t>0.107248113038749,0.00706998733998455</t>
  </si>
  <si>
    <t>0.127865879015278,0.0121777027633598</t>
  </si>
  <si>
    <t>0.105934512221553,0.0122094014085857</t>
  </si>
  <si>
    <t>0.134496842001205,0.0122269856364732</t>
  </si>
  <si>
    <t>0.108610781112739,0.0122661046431224</t>
  </si>
  <si>
    <t>0.128438565248935,0.0122322443094224</t>
  </si>
  <si>
    <t>0.111263286167959,0.0122578196625718</t>
  </si>
  <si>
    <t>0.139563569284557,0.0139563569284557</t>
  </si>
  <si>
    <t>0.107711922914003,0.0140122976641519</t>
  </si>
  <si>
    <t>0.154424944425376,0.0140386313113978</t>
  </si>
  <si>
    <t>0.101509762115665,0.0141356795928612</t>
  </si>
  <si>
    <t>0.155938193709029,0.0141761994280936</t>
  </si>
  <si>
    <t>0.116622291848222,0.0142538356703382</t>
  </si>
  <si>
    <t>0.140984978145938,0.0140984978145938</t>
  </si>
  <si>
    <t>0.107890762728596,0.0141576113987751</t>
  </si>
  <si>
    <t>0.116380589130156,0.0122505883294901</t>
  </si>
  <si>
    <t>0.103883661529133,0.0122676685725358</t>
  </si>
  <si>
    <t>0.134688267994033,0.0122443879994575</t>
  </si>
  <si>
    <t>0.108059225507602,0.0122846277419169</t>
  </si>
  <si>
    <t>0.133660212531616,0.0121509284119651</t>
  </si>
  <si>
    <t>0.112160583698348,0.0121835777819291</t>
  </si>
  <si>
    <t>0.180946290245018,0.0120630860163345</t>
  </si>
  <si>
    <t>0.0902371842796892,0.0122155140291282</t>
  </si>
  <si>
    <t>0.193544008916892,0.00841495690943011</t>
  </si>
  <si>
    <t>0.106752050418757,0.00852812432856607</t>
  </si>
  <si>
    <t>0.154826676217066,0.0147453977349587</t>
  </si>
  <si>
    <t>0.0934198738224573,0.0148601015097526</t>
  </si>
  <si>
    <t>0.175037989797473,0.0145864991497895</t>
  </si>
  <si>
    <t>0.109746499366536,0.0147257315559812</t>
  </si>
  <si>
    <t>0.189322619046734,0.0145632783882103</t>
  </si>
  <si>
    <t>0.120083889116359,0.0147241825891994</t>
  </si>
  <si>
    <t>0.132129367278322,0.0172342652971724</t>
  </si>
  <si>
    <t>0.108433807407238,0.0172841858423567</t>
  </si>
  <si>
    <t>0.130662837678638,0.0170429788276484</t>
  </si>
  <si>
    <t>0.115095697705422,0.0170761140287249</t>
  </si>
  <si>
    <t>0.183155352106531,0.0166504865551392</t>
  </si>
  <si>
    <t>0.11853682382917,0.0168175814128342</t>
  </si>
  <si>
    <t>0.141233921962772,0.0169480706355326</t>
  </si>
  <si>
    <t>0.103196461684208,0.017028271869948</t>
  </si>
  <si>
    <t>0.175187148742135,0.0145989290618446</t>
  </si>
  <si>
    <t>0.113471394851366,0.0147324739171662</t>
  </si>
  <si>
    <t>0.160468562679508,0.0145880511526826</t>
  </si>
  <si>
    <t>0.100697610513714,0.0147044569881393</t>
  </si>
  <si>
    <t>0.176757516919006,0.0147297930765838</t>
  </si>
  <si>
    <t>0.107944551834469,0.0148779880827567</t>
  </si>
  <si>
    <t>0.0178712171387424,0.00446780428468561</t>
  </si>
  <si>
    <t>0.00446878562168752,0.00446878562168752</t>
  </si>
  <si>
    <t>-0.00223440954387854,0.00446881908775707</t>
  </si>
  <si>
    <t>0,0.00446883024328067</t>
  </si>
  <si>
    <t>0.00223440954387854,0.00446881908775707</t>
  </si>
  <si>
    <t>0.018525578840754,0.00617519294691799</t>
  </si>
  <si>
    <t>-0.00205902151491778,0.00617706454475335</t>
  </si>
  <si>
    <t>-0.0030885240886295,0.00617704817725899</t>
  </si>
  <si>
    <t>0.00617695979503769,0.00617695979503769</t>
  </si>
  <si>
    <t>0.00823582419121038,0.00617686814340778</t>
  </si>
  <si>
    <t>0.0123532126081725,0.00617660630408627</t>
  </si>
  <si>
    <t>0.00926521874964857,0.00617681249976571</t>
  </si>
  <si>
    <t>0.0161812297734628,0.00647249190938511</t>
  </si>
  <si>
    <t>0.00809259630292119,0.00647407704233695</t>
  </si>
  <si>
    <t>0.00971097565047284,0.00647398376698189</t>
  </si>
  <si>
    <t>-0.00647415336153537,0.00647415336153537</t>
  </si>
  <si>
    <t>-0.00485565954208347,0.00647421272277796</t>
  </si>
  <si>
    <t>-0.0129474927139927,0.00647374635699636</t>
  </si>
  <si>
    <t>-0.0021580913234053,0.0064742739702159</t>
  </si>
  <si>
    <t>0.0021580913234053,0.0064742739702159</t>
  </si>
  <si>
    <t>0.0222531930371728,0.00635805515347794</t>
  </si>
  <si>
    <t>0.0127200317288867,0.00636001586444336</t>
  </si>
  <si>
    <t>0.00636040179163944,0.00636040179163944</t>
  </si>
  <si>
    <t>-0.0106002884759358,0.00636017308556145</t>
  </si>
  <si>
    <t>0.0042403155115658,0.0063604732673487</t>
  </si>
  <si>
    <t>-0.00636040179163944,0.00636040179163944</t>
  </si>
  <si>
    <t>0.0021201720513103,0.0063605161539309</t>
  </si>
  <si>
    <t>0.00314010825207376,0.00628021650414752</t>
  </si>
  <si>
    <t>-0.002093700279298,0.00628110083789401</t>
  </si>
  <si>
    <t>0.002093700279298,0.00628110083789401</t>
  </si>
  <si>
    <t>0,0.00628111460479597</t>
  </si>
  <si>
    <t>0.0083745257936355,0.00628089434522662</t>
  </si>
  <si>
    <t>-0.00418737302515416,0.00628105953773124</t>
  </si>
  <si>
    <t>0.00628099070593699,0.00628099070593699</t>
  </si>
  <si>
    <t>0.00829070010848624,0.00446836434418414</t>
  </si>
  <si>
    <t>0.00349217717398768,0.0044688029938317</t>
  </si>
  <si>
    <t>0.00339934695446748,0.00446880442328871</t>
  </si>
  <si>
    <t>0.0000381951302565893,0.00446883024002095</t>
  </si>
  <si>
    <t>0.00148960842841996,0.00446882528525987</t>
  </si>
  <si>
    <t>-0.00417087194798404,0.00446879137284004</t>
  </si>
  <si>
    <t>-0.0036743467297589,0.0044688000767338</t>
  </si>
  <si>
    <t>0.00343754141523819,0.00446880383980965</t>
  </si>
  <si>
    <t>0.00263545483714257,0.00446881472385045</t>
  </si>
  <si>
    <t>0.0100940065527656,0.00617593821978421</t>
  </si>
  <si>
    <t>0.00370622112857747,0.00617703521429579</t>
  </si>
  <si>
    <t>-0.00126349214487113,0.00617707270825887</t>
  </si>
  <si>
    <t>-0.00533467295926561,0.00617698974230755</t>
  </si>
  <si>
    <t>0.000975327584341001,0.00617707470082634</t>
  </si>
  <si>
    <t>0.00268214248508651,0.00617705542019924</t>
  </si>
  <si>
    <t>0.001869375492788,0.00617706684573425</t>
  </si>
  <si>
    <t>0.0102945838526539,0.00617675031159233</t>
  </si>
  <si>
    <t>-0.00149747168800798,0.00617707071303291</t>
  </si>
  <si>
    <t>0.00725919651583904,0.00647316886762717</t>
  </si>
  <si>
    <t>0.00360526694037764,0.00647424697039646</t>
  </si>
  <si>
    <t>0.00706268462300846,0.00647412757109109</t>
  </si>
  <si>
    <t>0.00397656233884028,0.0064742378574507</t>
  </si>
  <si>
    <t>0.00193092471248829,0.00647427697716663</t>
  </si>
  <si>
    <t>-0.00956901541861703,0.00647399262743229</t>
  </si>
  <si>
    <t>-0.00820616900620303,0.00647407104987644</t>
  </si>
  <si>
    <t>-0.0017418111622105,0.00647427922557487</t>
  </si>
  <si>
    <t>0.00588262785376241,0.0064741770234145</t>
  </si>
  <si>
    <t>0.0210675300186773,0.00635821851915035</t>
  </si>
  <si>
    <t>0.00563054425803069,0.00636042962481245</t>
  </si>
  <si>
    <t>0.00897133453159179,0.00636027448135238</t>
  </si>
  <si>
    <t>0.00435190067560862,0.00636047021819722</t>
  </si>
  <si>
    <t>-0.00294896038576954,0.00636050279283627</t>
  </si>
  <si>
    <t>0.00425976614800676,0.00636047274154435</t>
  </si>
  <si>
    <t>-0.0043181180282323,0.00636047114969352</t>
  </si>
  <si>
    <t>0.00562395903456197,0.00636042986051651</t>
  </si>
  <si>
    <t>0.00656124807060892,0.00636039353783517</t>
  </si>
  <si>
    <t>0.00421489374573334,0.00628019168114268</t>
  </si>
  <si>
    <t>0.00350731614486219,0.0062810759718447</t>
  </si>
  <si>
    <t>0.000893049113756261,0.00628111210008571</t>
  </si>
  <si>
    <t>-0.00204432076459212,0.00628110147961636</t>
  </si>
  <si>
    <t>0.00328270476017073,0.00628108076158652</t>
  </si>
  <si>
    <t>-0.00820362872584801,0.00628090324322738</t>
  </si>
  <si>
    <t>0.00375834530979477,0.00628107024376661</t>
  </si>
  <si>
    <t>0.00272575658938877,0.0062810912712002</t>
  </si>
  <si>
    <t>0.001125859451463,0.00628111062395146</t>
  </si>
  <si>
    <t>0.00285486060917973,0.0164154485027834</t>
  </si>
  <si>
    <t>0.0150776546592295,0.0164136493758701</t>
  </si>
  <si>
    <t>-0.00947293170372702,0.0123876799202584</t>
  </si>
  <si>
    <t>0.0163397463487181,0.0123865819095121</t>
  </si>
  <si>
    <t>0.00245044131138145,0.0104143755733712</t>
  </si>
  <si>
    <t>-0.00872525196418208,0.0104140104088625</t>
  </si>
  <si>
    <t>-0.00245834177986687,0.0114722616393787</t>
  </si>
  <si>
    <t>-0.00498789286720599,0.0114721535945738</t>
  </si>
  <si>
    <t>-0.00270239181721666,0.00608038158873749</t>
  </si>
  <si>
    <t>0.00221105051939846,0.00608038892834576</t>
  </si>
  <si>
    <t>-0.0127608898408744,0.0162701345471149</t>
  </si>
  <si>
    <t>-0.0188378755893411,0.022919415300365</t>
  </si>
  <si>
    <t>-0.00704064752602399,0.0239382015884816</t>
  </si>
  <si>
    <t>-0.0239449301247609,0.0129701704842455</t>
  </si>
  <si>
    <t>-0.0201041153524101,0.01300854522803</t>
  </si>
  <si>
    <t>-0.0134647818030287,0.0131441917600994</t>
  </si>
  <si>
    <t>-0.0143044457584824,0.0130496698147559</t>
  </si>
  <si>
    <t>-0.0165337363245695,0.0118703747971268</t>
  </si>
  <si>
    <t>-0.0135387621272379,0.0117506237330744</t>
  </si>
  <si>
    <t>0,0.011587244366483</t>
  </si>
  <si>
    <t>-0.0285712945387421,0.0116769638549642</t>
  </si>
  <si>
    <t>-0.0201198624795656,0.0101755626333435</t>
  </si>
  <si>
    <t>0.0161531544026523,0.0188453468030943</t>
  </si>
  <si>
    <t>-0.0189261411709559,0.0193204357786842</t>
  </si>
  <si>
    <t>0.0158363469192473,0.00970614811179674</t>
  </si>
  <si>
    <t>0.0153358336807706,0.009706223848589</t>
  </si>
  <si>
    <t>0.0179785306971598,0.00969894419188881</t>
  </si>
  <si>
    <t>0.0167434500503182,0.00989039570935924</t>
  </si>
  <si>
    <t>0.0167674491591785,0.00989039173115821</t>
  </si>
  <si>
    <t>0,0.0231001716349129</t>
  </si>
  <si>
    <t>0.00634871586851045,0.024274501850187</t>
  </si>
  <si>
    <t>-0.039428606921466,0.0228397418142638</t>
  </si>
  <si>
    <t>0.0788574256435588,0.0242638232749412</t>
  </si>
  <si>
    <t>-0.00167230744302604,0.0225761504808516</t>
  </si>
  <si>
    <t>0.0397964293426188,0.0239266875802248</t>
  </si>
  <si>
    <t>-0.0281872460848825,0.024842996549388</t>
  </si>
  <si>
    <t>0.0622299501081764,0.0248200379044172</t>
  </si>
  <si>
    <t>0.0163851882581387,0.0245777823872081</t>
  </si>
  <si>
    <t>0.017355812847746,0.0244448068278113</t>
  </si>
  <si>
    <t>-0.0378708574060542,0.0320850319690182</t>
  </si>
  <si>
    <t>-0.00528421091267948,0.0135879709183187</t>
  </si>
  <si>
    <t>-0.0204476211306962,0.0311826222243117</t>
  </si>
  <si>
    <t>0.0232525182385389,0.0135857409933037</t>
  </si>
  <si>
    <t>0.0198090296686346,0.0293173639095792</t>
  </si>
  <si>
    <t>0.00132606782056426,0.0112715764747962</t>
  </si>
  <si>
    <t>-0.0281829944387771,0.0281829944387771</t>
  </si>
  <si>
    <t>-0.00808650778487232,0.0112633501289293</t>
  </si>
  <si>
    <t>0.0701024022220306,0.0357865409944632</t>
  </si>
  <si>
    <t>-0.00704883103787666,0.0191000582961819</t>
  </si>
  <si>
    <t>0.0349641800637533,0.0349641800637533</t>
  </si>
  <si>
    <t>0.00954438631490372,0.0188939892356257</t>
  </si>
  <si>
    <t>-0.0599431623019007,0.0656768560872999</t>
  </si>
  <si>
    <t>-0.00115681171819558,0.0185089874911293</t>
  </si>
  <si>
    <t>-0.0111418071202169,0.0189410721043688</t>
  </si>
  <si>
    <t>-0.0526342567246704,0.0446593693421446</t>
  </si>
  <si>
    <t>-0.108220500923961,0.0648496894849689</t>
  </si>
  <si>
    <t>0.0335287003276901,0.0184985932842428</t>
  </si>
  <si>
    <t>0.00378164412768314,0.0189082206384157</t>
  </si>
  <si>
    <t>0.126006253400075,0.043970932176068</t>
  </si>
  <si>
    <t>0.0542936357532681,0.0377406980236132</t>
  </si>
  <si>
    <t>-0.0221917044982435,0.0162739166320452</t>
  </si>
  <si>
    <t>0.00933852141751049,0.0165219994309801</t>
  </si>
  <si>
    <t>0.0281214173257884,0.0322118053004486</t>
  </si>
  <si>
    <t>0.0391662407166874,0.0377674464053771</t>
  </si>
  <si>
    <t>-0.025559255731175,0.0163050424491978</t>
  </si>
  <si>
    <t>-0.0263107955959611,0.0163965827627004</t>
  </si>
  <si>
    <t>0.0619200694642542,0.0316095459502836</t>
  </si>
  <si>
    <t>-0.108665983317481,0.0523925276709286</t>
  </si>
  <si>
    <t>0.00483923718805965,0.0154855590017909</t>
  </si>
  <si>
    <t>-0.00474076306394337,0.0184363008042242</t>
  </si>
  <si>
    <t>0.110335250959913,0.0855408125419549</t>
  </si>
  <si>
    <t>-0.0364205102310702,0.0526696609495476</t>
  </si>
  <si>
    <t>0.00358048511420212,0.0155154354948759</t>
  </si>
  <si>
    <t>-0.0368542303598374,0.0184271151799187</t>
  </si>
  <si>
    <t>-0.0902948979748181,0.0857147219905882</t>
  </si>
  <si>
    <t>-0.0122602191286796,0.0218932484440707</t>
  </si>
  <si>
    <t>0.0355119806718222,0.0256670751390398</t>
  </si>
  <si>
    <t>0.00997652734866198,0.0216158092554343</t>
  </si>
  <si>
    <t>0.0356212869845338,0.0252538974890351</t>
  </si>
  <si>
    <t>0.0123528898843007,0.0232351976395181</t>
  </si>
  <si>
    <t>-0.00784006630987662,0.0238765655800788</t>
  </si>
  <si>
    <t>0.022589022898559,0.0228457163405881</t>
  </si>
  <si>
    <t>0.0167820137658779,0.0235997068582658</t>
  </si>
  <si>
    <t>-0.00563984954163366,0.0147503757242727</t>
  </si>
  <si>
    <t>-0.0660005096319416,0.0445792915935044</t>
  </si>
  <si>
    <t>0.0112572816607495,0.0146970066126451</t>
  </si>
  <si>
    <t>0.0522441076379746,0.0446602855614944</t>
  </si>
  <si>
    <t>-0.00794915781383777,0.0173887827177701</t>
  </si>
  <si>
    <t>-0.0200592934676766,0.0177268174830631</t>
  </si>
  <si>
    <t>0.0207936360880422,0.0173280300733685</t>
  </si>
  <si>
    <t>0.0216226139659612,0.01772345407046</t>
  </si>
  <si>
    <t>-0.00775849829471339,0.0125329587837678</t>
  </si>
  <si>
    <t>0.0884176057969545,0.0352389008611051</t>
  </si>
  <si>
    <t>-0.0159911427969241,0.0124730913816008</t>
  </si>
  <si>
    <t>0.0346053184571968,0.0352461576878856</t>
  </si>
  <si>
    <t>0.00871214857579652,0.014743636051348</t>
  </si>
  <si>
    <t>-0.00296824781002488,0.0148412390501244</t>
  </si>
  <si>
    <t>-0.0069753257816423,0.0146848963824048</t>
  </si>
  <si>
    <t>-0.0155390263382291,0.0147810250534374</t>
  </si>
  <si>
    <t>-0.00213830675837867,0.0119745178469205</t>
  </si>
  <si>
    <t>0.0142000987884358,0.0419548373294695</t>
  </si>
  <si>
    <t>-0.00349606520785562,0.0119865092840764</t>
  </si>
  <si>
    <t>-0.0610251563695652,0.0419547950040761</t>
  </si>
  <si>
    <t>0.0085870424437712,0.016601615391291</t>
  </si>
  <si>
    <t>-0.0133630735523078,0.0158377168027352</t>
  </si>
  <si>
    <t>-0.0124507054613939,0.0166009406151919</t>
  </si>
  <si>
    <t>-0.000587889375186964,0.015873013130048</t>
  </si>
  <si>
    <t>0.0287759573356042,0.0166597647732445</t>
  </si>
  <si>
    <t>0.0367643773281887,0.0217862976759636</t>
  </si>
  <si>
    <t>0.0166294971403861,0.0258681066628229</t>
  </si>
  <si>
    <t>0.0256485213733033,0.0170990142488689</t>
  </si>
  <si>
    <t>0.0427288003974787,0.0170915201589915</t>
  </si>
  <si>
    <t>0.0687225658438857,0.0219912210700434</t>
  </si>
  <si>
    <t>0.00339451448400625,0.02715611587205</t>
  </si>
  <si>
    <t>0.0399706030756222,0.0294520233188795</t>
  </si>
  <si>
    <t>0.0392874995522606,0.0294656246641955</t>
  </si>
  <si>
    <t>0.0571519690995389,0.0360959804839193</t>
  </si>
  <si>
    <t>-0.00511637813310461,0.0511637813310461</t>
  </si>
  <si>
    <t>0.00966223037290148,0.0157011243559649</t>
  </si>
  <si>
    <t>0.0103600524054216,0.0207201048108433</t>
  </si>
  <si>
    <t>0.00687902883773268,0.0240766009320644</t>
  </si>
  <si>
    <t>0.00576627630950855,0.0161455736666239</t>
  </si>
  <si>
    <t>0.0161458420930157,0.0161458420930157</t>
  </si>
  <si>
    <t>0.0350913917197689,0.0210548350318613</t>
  </si>
  <si>
    <t>-0.00838826999202152,0.0251648099760646</t>
  </si>
  <si>
    <t>0.0180148142684976,0.0280230444176629</t>
  </si>
  <si>
    <t>0.065283852417337,0.0279787938931444</t>
  </si>
  <si>
    <t>0.102478047852773,0.0341593492842578</t>
  </si>
  <si>
    <t>-0.0162435292576479,0.0487305877729437</t>
  </si>
  <si>
    <t>0,0.0295140668050478</t>
  </si>
  <si>
    <t>0.0677264906933892,0.0294463003014736</t>
  </si>
  <si>
    <t>0.0425927425478251,0.0294872833023405</t>
  </si>
  <si>
    <t>0.0177056641512055,0.0295094402520092</t>
  </si>
  <si>
    <t>0.0180982506171521,0.0361965012343041</t>
  </si>
  <si>
    <t>0.0950110099398443,0.0360386589426996</t>
  </si>
  <si>
    <t>0.052837334884364,0.0361518607103543</t>
  </si>
  <si>
    <t>0.0277445124313032,0.0361884944756129</t>
  </si>
  <si>
    <t>-0.0284878318847296,0.0512780973925132</t>
  </si>
  <si>
    <t>0.0361872833893655,0.0512653181349345</t>
  </si>
  <si>
    <t>0.00512982426318215,0.0512982426318215</t>
  </si>
  <si>
    <t>-0.0366175101393671,0.0512645141951139</t>
  </si>
  <si>
    <t>-0.0257137817655318,0.028051398289671</t>
  </si>
  <si>
    <t>0.0560331814680526,0.0280165907340263</t>
  </si>
  <si>
    <t>0.0342762299446423,0.0280441881365255</t>
  </si>
  <si>
    <t>0.0504449119289357,0.0280249510716309</t>
  </si>
  <si>
    <t>0.00687597909094949,0.0343798954547474</t>
  </si>
  <si>
    <t>0.0748022981489078,0.0342843866515828</t>
  </si>
  <si>
    <t>0.0312399340648148,0.0343639274712963</t>
  </si>
  <si>
    <t>0.0869436188177531,0.0342505165039634</t>
  </si>
  <si>
    <t>-0.097243327665263,0.0486216638326315</t>
  </si>
  <si>
    <t>0.0195375487863124,0.0488438719657809</t>
  </si>
  <si>
    <t>0.0130264138163692,0.0488490518113845</t>
  </si>
  <si>
    <t>-0.0305190252339944,0.0488304403743911</t>
  </si>
  <si>
    <t>0.24082427554878,0.0524057857483509</t>
  </si>
  <si>
    <t>0.0502910985505364,0.0539265996505751</t>
  </si>
  <si>
    <t>-0.00717396622228856,0.0539935352519613</t>
  </si>
  <si>
    <t>0.118270492823598,0.0536159567466975</t>
  </si>
  <si>
    <t>0.268484338153089,0.0521647559183311</t>
  </si>
  <si>
    <t>-0.0189175543687083,0.0541433452621652</t>
  </si>
  <si>
    <t>0.0142205713895907,0.0541475602911339</t>
  </si>
  <si>
    <t>0.103279451865221,0.0538634461880816</t>
  </si>
  <si>
    <t>0.423979954745523,0.049044865389132</t>
  </si>
  <si>
    <t>0.00115219149281008,0.0541530001620738</t>
  </si>
  <si>
    <t>0.273550498283741,0.0520875116572236</t>
  </si>
  <si>
    <t>-0.0193367539209104,0.0541429109785491</t>
  </si>
  <si>
    <t>-0.00315453009708691,0.0541527666666586</t>
  </si>
  <si>
    <t>0.099112484494418,0.0538863993367709</t>
  </si>
  <si>
    <t>0.413844464239067,0.0492980866491678</t>
  </si>
  <si>
    <t>0.0161285934192871,0.0541459921933209</t>
  </si>
  <si>
    <t>0.337562929125264,0.0726231002898974</t>
  </si>
  <si>
    <t>-0.0366845555248983,0.0770997438150406</t>
  </si>
  <si>
    <t>0.523989215014255,0.065712002534361</t>
  </si>
  <si>
    <t>0.344372305541985,0.0724325513501591</t>
  </si>
  <si>
    <t>-0.0158994802397648,0.0771419226447848</t>
  </si>
  <si>
    <t>0.498263294946533,0.0668924905435965</t>
  </si>
  <si>
    <t>0.296220339000951,0.0736890793890339</t>
  </si>
  <si>
    <t>-0.0263510021086126,0.0771248842203296</t>
  </si>
  <si>
    <t>0.544877938380804,0.0646928655937075</t>
  </si>
  <si>
    <t>0.297125151652225,0.073667392971626</t>
  </si>
  <si>
    <t>-0.0733531186770563,0.076943830780129</t>
  </si>
  <si>
    <t>0.439663275398112,0.069294755361659</t>
  </si>
  <si>
    <t>0.111855429000731,0.0755514739741779</t>
  </si>
  <si>
    <t>0.188015208956489,0.0746727071032866</t>
  </si>
  <si>
    <t>0.193316787380385,0.0748109485410394</t>
  </si>
  <si>
    <t>0.197599444478776,0.0747458663219516</t>
  </si>
  <si>
    <t>-0.00894245982113207,0.0762462363696524</t>
  </si>
  <si>
    <t>0.162939767046531,0.0564022270545686</t>
  </si>
  <si>
    <t>0.00295685923161016,0.057165945144463</t>
  </si>
  <si>
    <t>-0.0182713887430549,0.0571566519654537</t>
  </si>
  <si>
    <t>0.187185849883575,0.0561557549650725</t>
  </si>
  <si>
    <t>0.00246808875142539,0.0572596590330691</t>
  </si>
  <si>
    <t>-0.0168939329688382,0.0572516617277296</t>
  </si>
  <si>
    <t>0.186124468070554,0.0562592850591095</t>
  </si>
  <si>
    <t>0.173088294424483,0.0563955713391247</t>
  </si>
  <si>
    <t>0.0982048345371947,0.0569830521388661</t>
  </si>
  <si>
    <t>0.292492480948797,0.0768092798740099</t>
  </si>
  <si>
    <t>0.0835106440778992,0.0800413591607164</t>
  </si>
  <si>
    <t>0.0159559683857046,0.0803117075413796</t>
  </si>
  <si>
    <t>0.0748952799561362,0.0800963410642012</t>
  </si>
  <si>
    <t>0.295692003570653,0.0767302034582073</t>
  </si>
  <si>
    <t>0.0709255925631885,0.0801196508584167</t>
  </si>
  <si>
    <t>0.194770033341835,0.077301725295203</t>
  </si>
  <si>
    <t>-0.011839326493488,0.0788055169722793</t>
  </si>
  <si>
    <t>-0.0830524842004294,0.0785387622330147</t>
  </si>
  <si>
    <t>0.192159714468286,0.0773422917154511</t>
  </si>
  <si>
    <t>0.367845246007566,0.0732853639218159</t>
  </si>
  <si>
    <t>-0.0391337684505834,0.0787506698450011</t>
  </si>
  <si>
    <t>0.250355109741945,0.052275406562469</t>
  </si>
  <si>
    <t>0.0596479890925551,0.053898785324598</t>
  </si>
  <si>
    <t>-0.00637194250121492,0.0539938285629264</t>
  </si>
  <si>
    <t>0.104339775990091,0.0537002047095668</t>
  </si>
  <si>
    <t>0.244594955749022,0.0525081562613391</t>
  </si>
  <si>
    <t>-0.0188043157762722,0.0541434609420252</t>
  </si>
  <si>
    <t>0.0161815470389215,0.0541459458610067</t>
  </si>
  <si>
    <t>0.117084776910015,0.0537805673845044</t>
  </si>
  <si>
    <t>0.480141305132573,0.0475025644347295</t>
  </si>
  <si>
    <t>0.00127418805052115,0.054152992147149</t>
  </si>
  <si>
    <t>0.256889616709704,0.0523357008742806</t>
  </si>
  <si>
    <t>-0.0206909973014394,0.0541414429387665</t>
  </si>
  <si>
    <t>-0.00328198451236312,0.0541527444539914</t>
  </si>
  <si>
    <t>0.0875018646551483,0.0539453243262322</t>
  </si>
  <si>
    <t>0.469350019646343,0.0478177919702387</t>
  </si>
  <si>
    <t>0.0178358095821589,0.0541444219458396</t>
  </si>
  <si>
    <t>-0.0322206236107571,0.0329877813157751</t>
  </si>
  <si>
    <t>-0.0319463433178219,0.0329880719042726</t>
  </si>
  <si>
    <t>0.00253883167151597,0.0330048117297076</t>
  </si>
  <si>
    <t>-0.00377196380641942,0.0330046833061699</t>
  </si>
  <si>
    <t>0.069848762684164,0.032924306639672</t>
  </si>
  <si>
    <t>0.011522149133638,0.0330027271613488</t>
  </si>
  <si>
    <t>0.0294751884216366,0.0329905778664189</t>
  </si>
  <si>
    <t>-0.00289092965080798,0.0330047801800578</t>
  </si>
  <si>
    <t>-0.0582517722785466,0.0333882109401425</t>
  </si>
  <si>
    <t>-0.0635342361407723,0.0333774328112813</t>
  </si>
  <si>
    <t>0.0342935213073896,0.0334253308945443</t>
  </si>
  <si>
    <t>0.0610657066649968,0.0333825863101982</t>
  </si>
  <si>
    <t>0.0283571211845372,0.033431553396507</t>
  </si>
  <si>
    <t>0.057605998652469,0.0333894641870999</t>
  </si>
  <si>
    <t>0.0961019065336223,0.0332902029168757</t>
  </si>
  <si>
    <t>0.0380399307218562,0.0334207962770593</t>
  </si>
  <si>
    <t>-0.0193217551544405,0.0313978521259658</t>
  </si>
  <si>
    <t>-0.0100122767028969,0.0314021405681768</t>
  </si>
  <si>
    <t>0.0622676470149671,0.0313427753431042</t>
  </si>
  <si>
    <t>0.0420644192044151,0.0313759192426375</t>
  </si>
  <si>
    <t>0.0675786599714922,0.0313319241686009</t>
  </si>
  <si>
    <t>0.0830674560323275,0.0312951811098536</t>
  </si>
  <si>
    <t>0.0734143656423268,0.0313189724987908</t>
  </si>
  <si>
    <t>0.046484292427214,0.0313697678956659</t>
  </si>
  <si>
    <t>0.0243784081430152,0.0696525946943291</t>
  </si>
  <si>
    <t>-0.0474163285420519,0.0695949338278504</t>
  </si>
  <si>
    <t>0.0811102849920451,0.0694437371507236</t>
  </si>
  <si>
    <t>0.0972726715367581,0.0693428945608572</t>
  </si>
  <si>
    <t>-0.0282346719847393,0.0696455242290236</t>
  </si>
  <si>
    <t>0.16449930923392,0.0687241558577266</t>
  </si>
  <si>
    <t>0.145736509722679,0.06892943027424</t>
  </si>
  <si>
    <t>0.0672730294769508,0.0695154637928491</t>
  </si>
  <si>
    <t>0.192344135019687,0.0683723292452794</t>
  </si>
  <si>
    <t>-0.0217404983630017,0.0953237235916227</t>
  </si>
  <si>
    <t>0.164104030520049,0.0940536533129833</t>
  </si>
  <si>
    <t>-0.0704926020417523,0.0951090662468087</t>
  </si>
  <si>
    <t>0.135485920052052,0.0962329899435136</t>
  </si>
  <si>
    <t>0.075170100096002,0.0968537828160026</t>
  </si>
  <si>
    <t>0.0272332795218619,0.0970925617735946</t>
  </si>
  <si>
    <t>0.182540039643631,0.0893816745841227</t>
  </si>
  <si>
    <t>0.178885438199983,0.0894427190999916</t>
  </si>
  <si>
    <t>-0.020482257957489,0.0908900196863576</t>
  </si>
  <si>
    <t>0.0169995580654376,0.0857369015474247</t>
  </si>
  <si>
    <t>-0.0214323989844524,0.0857295959378095</t>
  </si>
  <si>
    <t>0.0273718675108282,0.0857171640470672</t>
  </si>
  <si>
    <t>0.0236704095567283,0.0857252670432864</t>
  </si>
  <si>
    <t>0.0393041438276189,0.0856830335442092</t>
  </si>
  <si>
    <t>-0.0142900894726738,0.0857405368360428</t>
  </si>
  <si>
    <t>0.358284342896115,0.0663489523881694</t>
  </si>
  <si>
    <t>0.112979024919668,0.0706118905747925</t>
  </si>
  <si>
    <t>0.199960011996001,0.0699860041986005</t>
  </si>
  <si>
    <t>0,0.0714285714285714</t>
  </si>
  <si>
    <t>0.102629802130995,0.0710514014753042</t>
  </si>
  <si>
    <t>0.182922673081199,0.0711365950871331</t>
  </si>
  <si>
    <t>0.020669143667472,0.072342002836152</t>
  </si>
  <si>
    <t>0.0880930754575001,0.0720761526470455</t>
  </si>
  <si>
    <t>0.115003796086389,0.0718773725539933</t>
  </si>
  <si>
    <t>0.143222974807887,0.0716114874039433</t>
  </si>
  <si>
    <t>0.043373619897468,0.07228936649578</t>
  </si>
  <si>
    <t>0.278019218742766,0.0695048046856916</t>
  </si>
  <si>
    <t>-0.278019218742766,0.0695048046856916</t>
  </si>
  <si>
    <t>0.260268922825993,0.101215692210108</t>
  </si>
  <si>
    <t>0.24671387026806,0.101588064228025</t>
  </si>
  <si>
    <t>0.205195670417031,0.102597835208515</t>
  </si>
  <si>
    <t>-0.014973818705887,0.104816730941209</t>
  </si>
  <si>
    <t>0,0.104828483672192</t>
  </si>
  <si>
    <t>-0.104257207028537,0.104257207028537</t>
  </si>
  <si>
    <t>0.431843788932945,0.0925379547713454</t>
  </si>
  <si>
    <t>0.0439280559493067,0.102498797215049</t>
  </si>
  <si>
    <t>0.0876029102170169,0.102203395253186</t>
  </si>
  <si>
    <t>0.0585268375074863,0.102421965638101</t>
  </si>
  <si>
    <t>0.41917178954936,0.0931492865665245</t>
  </si>
  <si>
    <t>-0.40625,0.09375</t>
  </si>
  <si>
    <t>0.0682835020959635,0.0623541223621404</t>
  </si>
  <si>
    <t>0.0844366471606555,0.0622768031094427</t>
  </si>
  <si>
    <t>-0.144887709555794,0.0618405065350726</t>
  </si>
  <si>
    <t>-0.2155839942202,0.06103033126024</t>
  </si>
  <si>
    <t>-0.121599941881124,0.0620361995548802</t>
  </si>
  <si>
    <t>-0.0805429553674663,0.0977394905003894</t>
  </si>
  <si>
    <t>-0.0577373915685354,0.0978944876274206</t>
  </si>
  <si>
    <t>0.00364676338768501,0.0980574155355302</t>
  </si>
  <si>
    <t>-0.0241792793742372,0.0980293991640804</t>
  </si>
  <si>
    <t>0.151490977086848,0.0812507997408155</t>
  </si>
  <si>
    <t>0.174708571886744,0.0809352809059996</t>
  </si>
  <si>
    <t>-0.242716820152385,0.0797414972682895</t>
  </si>
  <si>
    <t>-0.20936966448272,0.0803776703391639</t>
  </si>
  <si>
    <t>0.261363978604402,0.152617894649356</t>
  </si>
  <si>
    <t>-0.0292872876112445,0.156106768871256</t>
  </si>
  <si>
    <t>-0.0233247928394399,0.125953881332975</t>
  </si>
  <si>
    <t>0.0692127413990721,0.208014380400472</t>
  </si>
  <si>
    <t>0.0181905763898624,0.118658529066179</t>
  </si>
  <si>
    <t>-0.00169811595814662,0.132453044735437</t>
  </si>
  <si>
    <t>0.10096054538234,0.173188194037068</t>
  </si>
  <si>
    <t>0.0371139034419222,0.192317499653597</t>
  </si>
  <si>
    <t>0.0411409495903972,0.159992581740433</t>
  </si>
  <si>
    <t>0.0501343888571653,0.122015813940452</t>
  </si>
  <si>
    <t>-0.037412704525247,0.15606442459103</t>
  </si>
  <si>
    <t>-0.0242213836864533,0.125951195169557</t>
  </si>
  <si>
    <t>0.0380962289746908,0.208363048269737</t>
  </si>
  <si>
    <t>0.0710977975132288,0.118377832859526</t>
  </si>
  <si>
    <t>0.0380527249488069,0.132357304169763</t>
  </si>
  <si>
    <t>0.137767877463203,0.172417746040468</t>
  </si>
  <si>
    <t>0.147820976402563,0.190335858996221</t>
  </si>
  <si>
    <t>0.12475218470691,0.158877221779204</t>
  </si>
  <si>
    <t>0.0785221191094977,0.121792230520189</t>
  </si>
  <si>
    <t>-0.024566983872175,0.156126626477374</t>
  </si>
  <si>
    <t>-0.0250595390571725,0.125948592404231</t>
  </si>
  <si>
    <t>0.0966129775212063,0.207538988749258</t>
  </si>
  <si>
    <t>-0.0178243601463474,0.118659311831398</t>
  </si>
  <si>
    <t>-0.00476445080411197,0.132451732354313</t>
  </si>
  <si>
    <t>0.0677093130572459,0.173678163604088</t>
  </si>
  <si>
    <t>-0.0315547428595826,0.192354254418004</t>
  </si>
  <si>
    <t>-0.0414573890419971,0.159990487288834</t>
  </si>
  <si>
    <t>0.00918145013600359,0.122164294865159</t>
  </si>
  <si>
    <t>0.0203206979879634,0.00859530746190141</t>
  </si>
  <si>
    <t>0.0100176545168655,0.00859696896720093</t>
  </si>
  <si>
    <t>0.0192448659803036,0.00859580813225132</t>
  </si>
  <si>
    <t>0.00224291440620707,0.00657921559154073</t>
  </si>
  <si>
    <t>0.0043394910646544,0.00580224086172892</t>
  </si>
  <si>
    <t>0.0143604304505086,0.00691428132802267</t>
  </si>
  <si>
    <t>0.0101035937236199,0.00609940450596412</t>
  </si>
  <si>
    <t>-0.00520540757477867,0.0041466806104169</t>
  </si>
  <si>
    <t>-0.00136522266414799,0.00379228517818885</t>
  </si>
  <si>
    <t>-0.00678225313913073,0.00515637053728433</t>
  </si>
  <si>
    <t>-0.0114125736577547,0.00515615331607443</t>
  </si>
  <si>
    <t>0.000262879829182389,0.00515648895703918</t>
  </si>
  <si>
    <t>-0.00399967821107615,0.00515644788976975</t>
  </si>
  <si>
    <t>0.0103124298827647,0.00515621494138234</t>
  </si>
  <si>
    <t>-0.00737582077456204,0.00515634886975462</t>
  </si>
  <si>
    <t>-0.00548139559822032,0.00515641166947208</t>
  </si>
  <si>
    <t>-0.00431749629651589,0.00515644107451187</t>
  </si>
  <si>
    <t>0.0125543190533261,0.00580213123815882</t>
  </si>
  <si>
    <t>-0.00464202081071568,0.0058025260133946</t>
  </si>
  <si>
    <t>0.0111700617598727,0.00580222652526722</t>
  </si>
  <si>
    <t>0.00761933952092376,0.00580242009670348</t>
  </si>
  <si>
    <t>0.00185653567557137,0.00610004579116306</t>
  </si>
  <si>
    <t>0.0127477590047585,0.00609956063771987</t>
  </si>
  <si>
    <t>0.00782112010057375,0.00609986973094941</t>
  </si>
  <si>
    <t>0.004891230876146,0.00609998333404415</t>
  </si>
  <si>
    <t>0.00437082597028532,0.00379233429774756</t>
  </si>
  <si>
    <t>-0.00587195634903209,0.00379230514208322</t>
  </si>
  <si>
    <t>-0.00183813566853876,0.00379236411614312</t>
  </si>
  <si>
    <t>-0.00117251954890523,0.00379236791599034</t>
  </si>
  <si>
    <t>0.231328115101963,0.0840436677169003</t>
  </si>
  <si>
    <t>0.382683647219292,0.0798110280296919</t>
  </si>
  <si>
    <t>0.211436141742876,0.0907485517109134</t>
  </si>
  <si>
    <t>0.284371277910838,0.0890143816498868</t>
  </si>
  <si>
    <t>0.188467955979969,0.0923862529313574</t>
  </si>
  <si>
    <t>0.300270696544845,0.0897310390549463</t>
  </si>
  <si>
    <t>0.191591582894145,0.092740645724097</t>
  </si>
  <si>
    <t>0.327836579123544,0.0892690144505326</t>
  </si>
  <si>
    <t>0.210740906398565,0.0911562571665347</t>
  </si>
  <si>
    <t>0.275796489012382,0.0896338589290241</t>
  </si>
  <si>
    <t>0.197981092057717,0.0961170904111848</t>
  </si>
  <si>
    <t>0.259446591380601,0.0947003099977151</t>
  </si>
  <si>
    <t>-0.0225445195929277,0.0731086563942085</t>
  </si>
  <si>
    <t>0.304812624815879,0.0696472880014082</t>
  </si>
  <si>
    <t>0.0543426994335349,0.0804632234706484</t>
  </si>
  <si>
    <t>0.294884821418028,0.076999027742945</t>
  </si>
  <si>
    <t>0.0555704937470609,0.0807202836000668</t>
  </si>
  <si>
    <t>0.297816828687738,0.0771766980542151</t>
  </si>
  <si>
    <t>0.0391706770015808,0.0807831624396238</t>
  </si>
  <si>
    <t>0.295147219661446,0.0772436988451603</t>
  </si>
  <si>
    <t>0.0370898276805647,0.0856902915378565</t>
  </si>
  <si>
    <t>0.353369984087589,0.0802170609670456</t>
  </si>
  <si>
    <t>0.458590093767717,0.080454402415389</t>
  </si>
  <si>
    <t>-0.032575570733649,0.0904876964823584</t>
  </si>
  <si>
    <t>0.302072296401472,0.0863063704004206</t>
  </si>
  <si>
    <t>0.464908388628908,0.0801566187291221</t>
  </si>
  <si>
    <t>-0.0398041584622598,0.0904639965051359</t>
  </si>
  <si>
    <t>0.245727508891457,0.0877598246040919</t>
  </si>
  <si>
    <t>0.445742494160209,0.0810440898473108</t>
  </si>
  <si>
    <t>-0.0298634707573209,0.0904953659312755</t>
  </si>
  <si>
    <t>0.212331188242126,0.0884713284342191</t>
  </si>
  <si>
    <t>0.557618907339562,0.0978278784806249</t>
  </si>
  <si>
    <t>-0.207514339159822,0.115285743977679</t>
  </si>
  <si>
    <t>0.484536082474227,0.103092783505155</t>
  </si>
  <si>
    <t>0.564304868713909,0.0972939428817084</t>
  </si>
  <si>
    <t>0.492365963917331,0.102576242482777</t>
  </si>
  <si>
    <t>0.399702304906483,0.108027649974725</t>
  </si>
  <si>
    <t>0.0915151055288459,0.0381312939703525</t>
  </si>
  <si>
    <t>0.0459019408898494,0.0382516174082078</t>
  </si>
  <si>
    <t>0.0243603917377372,0.0382806155878728</t>
  </si>
  <si>
    <t>0.11139889140558,0.0381939056247704</t>
  </si>
  <si>
    <t>0.0721561230862087,0.0383329403895484</t>
  </si>
  <si>
    <t>0.0490498783493825,0.038386861316908</t>
  </si>
  <si>
    <t>0.596239660053961,0.0308543600307644</t>
  </si>
  <si>
    <t>-0.0639241950540247,0.0383545170324148</t>
  </si>
  <si>
    <t>-0.0192130139234745,0.038426027846949</t>
  </si>
  <si>
    <t>-0.0384047686321284,0.0384047686321284</t>
  </si>
  <si>
    <t>0.076689642235009,0.0429461996516051</t>
  </si>
  <si>
    <t>0.0880695566745432,0.0429056814568288</t>
  </si>
  <si>
    <t>0.0352197216087674,0.0430463264107158</t>
  </si>
  <si>
    <t>0.220351772912619,0.0420143339833392</t>
  </si>
  <si>
    <t>-0.0669527070060261,0.0429763997673816</t>
  </si>
  <si>
    <t>-0.0858282150845749,0.0429141075422875</t>
  </si>
  <si>
    <t>0,0.0430730492253948</t>
  </si>
  <si>
    <t>0.00410216064887822,0.0430726868132214</t>
  </si>
  <si>
    <t>0.114707866935281,0.0382359556450936</t>
  </si>
  <si>
    <t>0.0857198344952952,0.0383483470110531</t>
  </si>
  <si>
    <t>0.05338213504923,0.0384351372354456</t>
  </si>
  <si>
    <t>0.217545999705474,0.0375681846880939</t>
  </si>
  <si>
    <t>-0.0672052475906058,0.0384029986232033</t>
  </si>
  <si>
    <t>-0.064018439966448,0.0384110639798688</t>
  </si>
  <si>
    <t>0,0.038490017945975</t>
  </si>
  <si>
    <t>-0.0323956340612568,0.0384698154477424</t>
  </si>
  <si>
    <t>0.0626940306957189,0.0384713370178275</t>
  </si>
  <si>
    <t>0.0577243382163034,0.0384828921442022</t>
  </si>
  <si>
    <t>-0.00113373948385244,0.038547142450983</t>
  </si>
  <si>
    <t>0.0481281220371784,0.0385024976297427</t>
  </si>
  <si>
    <t>-0.0204030757461308,0.0385391430760249</t>
  </si>
  <si>
    <t>0.215409283676466,0.0376422283596249</t>
  </si>
  <si>
    <t>-0.0652608323523158,0.0384649939030206</t>
  </si>
  <si>
    <t>-0.0641131029541113,0.0384678617724668</t>
  </si>
  <si>
    <t>0,0.038547167224585</t>
  </si>
  <si>
    <t>-0.00324606013811395,0.0385469641401031</t>
  </si>
  <si>
    <t>-0.00291579634000676,0.00889914050239981</t>
  </si>
  <si>
    <t>-0.00159839406638556,0.00889916696420066</t>
  </si>
  <si>
    <t>-0.00388796114751596,0.00889911107098097</t>
  </si>
  <si>
    <t>-0.00907678796627587,0.00889881173164301</t>
  </si>
  <si>
    <t>0.00528809164650639,0.0088990539035059</t>
  </si>
  <si>
    <t>-0.0000680625492289752,0.00889917831168851</t>
  </si>
  <si>
    <t>0.00395663963487372,0.00889910867372271</t>
  </si>
  <si>
    <t>-0.00606030837290794,0.00889901490923737</t>
  </si>
  <si>
    <t>-0.00444954511844439,0.00889909023688878</t>
  </si>
  <si>
    <t>0.00643382377208736,0.0088989941437082</t>
  </si>
  <si>
    <t>0.00385835629137915,0.00889911209140674</t>
  </si>
  <si>
    <t>0.000621167598512973,0.00889917661543076</t>
  </si>
  <si>
    <t>-0.0028747226951649,0.0088991415606844</t>
  </si>
  <si>
    <t>0.00474021258907205,0.00889907835118244</t>
  </si>
  <si>
    <t>0.00892268151176375,0.00889882407456652</t>
  </si>
  <si>
    <t>-0.013583965638511,0.00889835723788537</t>
  </si>
  <si>
    <t>-0.0133879658687199,0.00889838076274399</t>
  </si>
  <si>
    <t>-0.0125084606478376,0.00889848211528151</t>
  </si>
  <si>
    <t>-0.0178421696429617,0.00889776172390837</t>
  </si>
  <si>
    <t>-0.000169185897432259,0.00889917820493683</t>
  </si>
  <si>
    <t>-0.0192154311316178,0.010046493127082</t>
  </si>
  <si>
    <t>-0.0124375274045327,0.0100475711581715</t>
  </si>
  <si>
    <t>-0.01485773558708,0.010047239228968</t>
  </si>
  <si>
    <t>-0.0264404357265007,0.0100448353908333</t>
  </si>
  <si>
    <t>-0.00928327023287018,0.0100479154000564</t>
  </si>
  <si>
    <t>0.00325621932051934,0.0100482951169461</t>
  </si>
  <si>
    <t>0.00855056005186796,0.0100479810537009</t>
  </si>
  <si>
    <t>0.00129750408804096,0.0100483399299412</t>
  </si>
  <si>
    <t>-0.00376619020701617,0.0100482771241393</t>
  </si>
  <si>
    <t>0.0037601272363004,0.0100482773534033</t>
  </si>
  <si>
    <t>-0.008666970232124,0.0100479709833965</t>
  </si>
  <si>
    <t>-0.00802332906516912,0.0100480249577902</t>
  </si>
  <si>
    <t>-0.0128945211189602,0.0100475129907145</t>
  </si>
  <si>
    <t>-0.0139921798283862,0.0100473647017456</t>
  </si>
  <si>
    <t>0.00593974624401941,0.0100481711308564</t>
  </si>
  <si>
    <t>-0.0226830417077019,0.0100457630156061</t>
  </si>
  <si>
    <t>-0.0197410981719186,0.0100463902216949</t>
  </si>
  <si>
    <t>-0.0206833504945157,0.0100461988116219</t>
  </si>
  <si>
    <t>-0.0255823823533924,0.0100450597376315</t>
  </si>
  <si>
    <t>-0.00798100538394796,0.0100480283610856</t>
  </si>
  <si>
    <t>0.0218536502197439,0.0283684411357672</t>
  </si>
  <si>
    <t>0.0172944366866746,0.0283709738956986</t>
  </si>
  <si>
    <t>0.0183456052693416,0.0283704422909985</t>
  </si>
  <si>
    <t>0.00670671879682844,0.0283745795250434</t>
  </si>
  <si>
    <t>0.0263251164413754,0.0283653838081989</t>
  </si>
  <si>
    <t>0.0115786055494517,0.028373315579102</t>
  </si>
  <si>
    <t>0.0141638452046424,0.0283723713089841</t>
  </si>
  <si>
    <t>-0.0204689689558877,0.0283692727634233</t>
  </si>
  <si>
    <t>0.0122112084761308,0.0283731020474805</t>
  </si>
  <si>
    <t>0.0328565215286934,0.0283598973086418</t>
  </si>
  <si>
    <t>0.0360567762135487,0.0283567665088073</t>
  </si>
  <si>
    <t>0.021307020556266,0.0283687759406284</t>
  </si>
  <si>
    <t>0.0319601134953507,0.0283607220725733</t>
  </si>
  <si>
    <t>0.0176479770828457,0.0283707986015367</t>
  </si>
  <si>
    <t>0.042686336960954,0.0283493543314828</t>
  </si>
  <si>
    <t>0.0542003086546997,0.0283335084754708</t>
  </si>
  <si>
    <t>0.034048846091711,0.0283587648877378</t>
  </si>
  <si>
    <t>0.0484476876558046,0.0283418972786457</t>
  </si>
  <si>
    <t>0.0306567578203252,0.0283618805206323</t>
  </si>
  <si>
    <t>0.0509108737690397,0.0283384207272969</t>
  </si>
  <si>
    <t>0.00131445962014891,0.01209302850537</t>
  </si>
  <si>
    <t>0.0359376494867864,0.0120852272610432</t>
  </si>
  <si>
    <t>0.0132716786566014,0.0120919738871258</t>
  </si>
  <si>
    <t>0.0379792730531305,0.0120843141532688</t>
  </si>
  <si>
    <t>0.0267076487195872,0.0120887252099184</t>
  </si>
  <si>
    <t>0.00161240309767461,0.0120930232325595</t>
  </si>
  <si>
    <t>0.0388150343585733,0.0120839257908766</t>
  </si>
  <si>
    <t>0.027831327837406,0.0120883545152369</t>
  </si>
  <si>
    <t>0.0401687375944688,0.01208327878858</t>
  </si>
  <si>
    <t>0.0311244886687866,0.0120871800655482</t>
  </si>
  <si>
    <t>-0.02228297774028,0.0271395241708538</t>
  </si>
  <si>
    <t>-0.0498520367417724,0.0271125112104376</t>
  </si>
  <si>
    <t>-0.00157826922558726,0.0271462306801009</t>
  </si>
  <si>
    <t>-0.0482039242114804,0.0271147073689577</t>
  </si>
  <si>
    <t>-0.0175189907672641,0.0271420983718176</t>
  </si>
  <si>
    <t>-0.0377282691333483,0.0271269373107546</t>
  </si>
  <si>
    <t>0.0280461760585136,0.0271355859267437</t>
  </si>
  <si>
    <t>-0.0259572429836412,0.0271371176647158</t>
  </si>
  <si>
    <t>0.0242510973793209,0.0170053426745238</t>
  </si>
  <si>
    <t>0.0463420092666195,0.0169920700644272</t>
  </si>
  <si>
    <t>0.0356750435201564,0.016999517382088</t>
  </si>
  <si>
    <t>0.0395567287534958,0.0169970318862677</t>
  </si>
  <si>
    <t>0.0908274253233223,0.0169400356753815</t>
  </si>
  <si>
    <t>-0.0350882279383603,0.0172001117344904</t>
  </si>
  <si>
    <t>0.0312357765130841,0.0172023117028579</t>
  </si>
  <si>
    <t>0.018928388967555,0.0172076263341409</t>
  </si>
  <si>
    <t>0.0686802819743445,0.0171700704935861</t>
  </si>
  <si>
    <t>-0.0206484484965872,0.0172070404138227</t>
  </si>
  <si>
    <t>0.0540267156517423,0.0220863931909638</t>
  </si>
  <si>
    <t>0.0948982524645077,0.0220188755718302</t>
  </si>
  <si>
    <t>0.0208429793525249,0.0221138927276788</t>
  </si>
  <si>
    <t>0.080129890955163,0.0220475735468348</t>
  </si>
  <si>
    <t>0.0397004114742391,0.0221012599959681</t>
  </si>
  <si>
    <t>-0.0403732004946562,0.0144400498119573</t>
  </si>
  <si>
    <t>0.0239418866762524,0.0144476902356695</t>
  </si>
  <si>
    <t>0.0189153781820546,0.0144492472224029</t>
  </si>
  <si>
    <t>0.0297163552845463,0.0144454504855433</t>
  </si>
  <si>
    <t>0.0253562860516591,0.014447186238736</t>
  </si>
  <si>
    <t>0.0221365132944611,0.0174140571249761</t>
  </si>
  <si>
    <t>0.0456271513958749,0.0174001848543591</t>
  </si>
  <si>
    <t>0.0492919303392537,0.0173971518844425</t>
  </si>
  <si>
    <t>0.0541850630136236,0.0173927362759779</t>
  </si>
  <si>
    <t>0.0460942370734757,0.0173998113456167</t>
  </si>
  <si>
    <t>-0.0162186735777174,0.0168193651917069</t>
  </si>
  <si>
    <t>0.0410846938377455,0.016807374751805</t>
  </si>
  <si>
    <t>0.0158300893648231,0.0168194699501245</t>
  </si>
  <si>
    <t>0.0336241319569543,0.0168120659784772</t>
  </si>
  <si>
    <t>0.022149813245332,0.0168174507973817</t>
  </si>
  <si>
    <t>0.0112166169538941,0.0153709195294104</t>
  </si>
  <si>
    <t>0.0197599952841435,0.0153688852210005</t>
  </si>
  <si>
    <t>0.00834444788518368,0.0153713513674436</t>
  </si>
  <si>
    <t>0.0153700707201636,0.0153700707201636</t>
  </si>
  <si>
    <t>0.0104303555968186,0.0153710503532063</t>
  </si>
  <si>
    <t>-0.0186626113580385,0.0153692093536788</t>
  </si>
  <si>
    <t>-0.00546547802863937,0.0153716569555482</t>
  </si>
  <si>
    <t>-0.0110670805024509,0.015370945142293</t>
  </si>
  <si>
    <t>0.0147428601510705,0.0153702159021799</t>
  </si>
  <si>
    <t>0.0307292541931501,0.0153646270965751</t>
  </si>
  <si>
    <t>-0.0218339703734759,0.0134856875836175</t>
  </si>
  <si>
    <t>-0.00530703471772668,0.0134887132408886</t>
  </si>
  <si>
    <t>-0.0111078231894987,0.0134880710158199</t>
  </si>
  <si>
    <t>0.0175583177244581,0.0134868237593664</t>
  </si>
  <si>
    <t>0.00744888913248498,0.013488528969635</t>
  </si>
  <si>
    <t>-0.00909679086210101,0.0134883450713912</t>
  </si>
  <si>
    <t>0.00120436548342148,0.0134888934143206</t>
  </si>
  <si>
    <t>-0.00286996758401974,0.0134888476448928</t>
  </si>
  <si>
    <t>0.00980963939600685,0.0134882541695094</t>
  </si>
  <si>
    <t>0.0214671834415778,0.0134857947261194</t>
  </si>
  <si>
    <t>0.114693125764875,0.00848564892293821</t>
  </si>
  <si>
    <t>0.141533805133368,0.00851148312657711</t>
  </si>
  <si>
    <t>0.143637323894398,0.00850887768288077</t>
  </si>
  <si>
    <t>0.053628034548407,0.00858598055530051</t>
  </si>
  <si>
    <t>0.0437550664737723,0.00859011900232987</t>
  </si>
  <si>
    <t>0.0605506133585906,0.00858257686829972</t>
  </si>
  <si>
    <t>0.0228370453126068,0.0085961112999485</t>
  </si>
  <si>
    <t>0.0682231268567457,0.0085783203392858</t>
  </si>
  <si>
    <t>0.0497884966148702,0.00858768992664909</t>
  </si>
  <si>
    <t>0.0773999660993579,0.0182117567292607</t>
  </si>
  <si>
    <t>0.158845537724715,0.00962227389622538</t>
  </si>
  <si>
    <t>0.16386716041572,0.0108033489036435</t>
  </si>
  <si>
    <t>0.150419125279283,0.0194672559590585</t>
  </si>
  <si>
    <t>0.110044680799598,0.0195717049744252</t>
  </si>
  <si>
    <t>0.142140580873299,0.0352171573416507</t>
  </si>
  <si>
    <t>0.362898415853826,0.0220369927414973</t>
  </si>
  <si>
    <t>0.367286025438862,0.0242838948641528</t>
  </si>
  <si>
    <t>0.00455406403373248,0.00859858244131307</t>
  </si>
  <si>
    <t>0.0389277184172607,0.00859215406507105</t>
  </si>
  <si>
    <t>-0.0193891031609258,0.00859705517512747</t>
  </si>
  <si>
    <t>0.00382864361239225,0.00859860858575091</t>
  </si>
  <si>
    <t>0.0396825835033318,0.00859189874442732</t>
  </si>
  <si>
    <t>-0.0198569182554229,0.00859697622462873</t>
  </si>
  <si>
    <t>0.0120892109991142,0.0109518984660965</t>
  </si>
  <si>
    <t>0.0459527400788157,0.0109411285901942</t>
  </si>
  <si>
    <t>-0.0216974607930586,0.0109501204002352</t>
  </si>
  <si>
    <t>0.00925701490383077,0.0109522295672895</t>
  </si>
  <si>
    <t>0.047800166853122,0.010940179033285</t>
  </si>
  <si>
    <t>-0.0237241682971347,0.0109496161371391</t>
  </si>
  <si>
    <t>0.00418101858667794,0.00953844544489264</t>
  </si>
  <si>
    <t>0.0411888039828726,0.00953043424088344</t>
  </si>
  <si>
    <t>-0.00225622318884173,0.00953850453819269</t>
  </si>
  <si>
    <t>-0.0373764599745053,0.009531863826574</t>
  </si>
  <si>
    <t>0.00418120879825165,0.00953887938764634</t>
  </si>
  <si>
    <t>0.0411906746828892,0.00953086709111865</t>
  </si>
  <si>
    <t>-0.0225575744478295,0.00953653553891979</t>
  </si>
  <si>
    <t>-0.0373781580360385,0.00953229687163269</t>
  </si>
  <si>
    <t>-0.000110064954377581,0.00953896271272365</t>
  </si>
  <si>
    <t>0.00430878360534304,0.00953974229965249</t>
  </si>
  <si>
    <t>0.0410906100961077,0.00953177374646109</t>
  </si>
  <si>
    <t>-0.0217744500820545,0.0095375690442057</t>
  </si>
  <si>
    <t>-0.0377277241650158,0.00953303903097644</t>
  </si>
  <si>
    <t>-0.00805559578060311,0.00953952131913526</t>
  </si>
  <si>
    <t>0.00613855810899736,0.00953965111533374</t>
  </si>
  <si>
    <t>0,0.00953983085648246</t>
  </si>
  <si>
    <t>0.0106998292015793,0.0120501271359639</t>
  </si>
  <si>
    <t>0.048572282387891,0.0120365930431297</t>
  </si>
  <si>
    <t>-0.024495975116447,0.0120472008769412</t>
  </si>
  <si>
    <t>-0.0460454846915136,0.0120380352134676</t>
  </si>
  <si>
    <t>-0.00870534652882983,0.0120503603501702</t>
  </si>
  <si>
    <t>-0.000124663622990306,0.0120508168890629</t>
  </si>
  <si>
    <t>0.00619744399956599,0.0120505855547116</t>
  </si>
  <si>
    <t>0.00339797727843034,0.00953977578168945</t>
  </si>
  <si>
    <t>0.0417797465202883,0.00953150110729012</t>
  </si>
  <si>
    <t>-0.0221850146531975,0.00953748293501949</t>
  </si>
  <si>
    <t>-0.0439678592357164,0.00953060532566107</t>
  </si>
  <si>
    <t>-0.00781210957791152,0.00953953974860482</t>
  </si>
  <si>
    <t>0.00787011671273018,0.00953953540936992</t>
  </si>
  <si>
    <t>-0.00278243989562594,0.00953979392786038</t>
  </si>
  <si>
    <t>0.00801112604814042,0.0120504302769862</t>
  </si>
  <si>
    <t>0.0509699294785357,0.0120351531908721</t>
  </si>
  <si>
    <t>-0.0265933384538904,0.0120465550261213</t>
  </si>
  <si>
    <t>-0.0538491617162648,0.0120333322270983</t>
  </si>
  <si>
    <t>-0.00710478152196521,0.0120505128287749</t>
  </si>
  <si>
    <t>0.000200846945660699,0.0120508167396419</t>
  </si>
  <si>
    <t>0.00415541825465806,0.0120507129385084</t>
  </si>
  <si>
    <t>0.031256332790052,0.0282591501937457</t>
  </si>
  <si>
    <t>0.00441760756941288,0.0282726884442424</t>
  </si>
  <si>
    <t>0.0644021390108844,0.028214270423816</t>
  </si>
  <si>
    <t>0.00449955183813626,0.0437683678800527</t>
  </si>
  <si>
    <t>-0.0466924080106282,0.0437210729554064</t>
  </si>
  <si>
    <t>0.0226890966390177,0.0437575435181055</t>
  </si>
  <si>
    <t>0.052465833422375,0.0370879167296099</t>
  </si>
  <si>
    <t>0.037995874352886,0.0371122493679352</t>
  </si>
  <si>
    <t>0.0844504908643607,0.0370063948731468</t>
  </si>
  <si>
    <t>0.0304007974765081,0.0282598962457681</t>
  </si>
  <si>
    <t>0.039853387499967,0.0282505025316222</t>
  </si>
  <si>
    <t>0.00327241694196664,0.0437685765988039</t>
  </si>
  <si>
    <t>-0.0193467999271289,0.0437606188827917</t>
  </si>
  <si>
    <t>0.0745786183883478,0.0370356404241455</t>
  </si>
  <si>
    <t>0.00467477041013264,0.0267736850762142</t>
  </si>
  <si>
    <t>-0.0175540014464288,0.026769852205804</t>
  </si>
  <si>
    <t>0.0522312616923738,0.0267374315806199</t>
  </si>
  <si>
    <t>0.00696243112612256,0.0417745867567354</t>
  </si>
  <si>
    <t>-0.0612692294571482,0.0416971144916703</t>
  </si>
  <si>
    <t>0.00457809989312628,0.0417751615247773</t>
  </si>
  <si>
    <t>0.000874104167660458,0.0349641667064183</t>
  </si>
  <si>
    <t>0.0166056955536697,0.0349593590603572</t>
  </si>
  <si>
    <t>0.0766321907226035,0.0348613654516762</t>
  </si>
  <si>
    <t>0.0192076090430449,0.0284272613837064</t>
  </si>
  <si>
    <t>-0.007754086888487,0.0284316519244523</t>
  </si>
  <si>
    <t>0.0224903591052722,0.0284253149802746</t>
  </si>
  <si>
    <t>-0.00763266149486377,0.0439786686132627</t>
  </si>
  <si>
    <t>-0.032967032967033,0.043956043956044</t>
  </si>
  <si>
    <t>-0.0463884640946889,0.0439326042308524</t>
  </si>
  <si>
    <t>0.0365349173443154,0.0373468043964113</t>
  </si>
  <si>
    <t>0.0131888838177731,0.0373685041503571</t>
  </si>
  <si>
    <t>0.0968501421612021,0.0371960690908964</t>
  </si>
  <si>
    <t>0.0196680896336804,0.0265883433936791</t>
  </si>
  <si>
    <t>-0.00498621692437172,0.0265931569299825</t>
  </si>
  <si>
    <t>0.0281107355446493,0.0265829781780923</t>
  </si>
  <si>
    <t>-0.0250053427647914,0.0412967024448828</t>
  </si>
  <si>
    <t>-0.0610707964116739,0.04123251222699</t>
  </si>
  <si>
    <t>-0.053899438505524,0.0412495702848398</t>
  </si>
  <si>
    <t>0.0447942452779647,0.0348016828698033</t>
  </si>
  <si>
    <t>0.0356636232895066,0.0348144894016612</t>
  </si>
  <si>
    <t>0.0864442615774266,0.0347062462838739</t>
  </si>
  <si>
    <t>-0.0226564591303968,0.0265866612244452</t>
  </si>
  <si>
    <t>0.00664822495314534,0.0265928998125813</t>
  </si>
  <si>
    <t>0.0147271034578394,0.0265906034655434</t>
  </si>
  <si>
    <t>-0.0415098657432174,0.0412740142333128</t>
  </si>
  <si>
    <t>0.0355496873113103,0.0412835078453926</t>
  </si>
  <si>
    <t>-0.0480720698300528,0.041261859937462</t>
  </si>
  <si>
    <t>-0.0159363129013358,0.0348322267700625</t>
  </si>
  <si>
    <t>-0.00610265728604648,0.0348360020078487</t>
  </si>
  <si>
    <t>0.0566198517739609,0.0347807660897188</t>
  </si>
  <si>
    <t>0.00876441896624047,0.0194764865916455</t>
  </si>
  <si>
    <t>-0.0100859120642756,0.0194762439861873</t>
  </si>
  <si>
    <t>0.0306996239152003,0.019468054190127</t>
  </si>
  <si>
    <t>-0.00157467006636935,0.0302336652742915</t>
  </si>
  <si>
    <t>-0.0370794824564356,0.0302129116311698</t>
  </si>
  <si>
    <t>-0.0172107994296242,0.0302292246392118</t>
  </si>
  <si>
    <t>0.0146178203209817,0.0254961982342704</t>
  </si>
  <si>
    <t>0.0129230322629206,0.0254967933836</t>
  </si>
  <si>
    <t>0.0714310605019063,0.0254337866938606</t>
  </si>
  <si>
    <t>0.00843983442309952,0.0194765409763835</t>
  </si>
  <si>
    <t>0.00993687400469834,0.0194762730492087</t>
  </si>
  <si>
    <t>-0.00188960304884826,0.0302336487815721</t>
  </si>
  <si>
    <t>-0.0366337579821188,0.0302134086450464</t>
  </si>
  <si>
    <t>0.0142779411379736,0.0254963234606671</t>
  </si>
  <si>
    <t>0.047653462494813,0.0254699540920552</t>
  </si>
  <si>
    <t>-0.00516749744721832,0.0187908998080666</t>
  </si>
  <si>
    <t>0.00177753847423894,0.0187911210133831</t>
  </si>
  <si>
    <t>0.0160487073963512,0.0187887306103623</t>
  </si>
  <si>
    <t>-0.0291482018664544,0.0291482018664544</t>
  </si>
  <si>
    <t>-0.000239021240516402,0.0291605913430011</t>
  </si>
  <si>
    <t>-0.0402017087969388,0.0291370183023685</t>
  </si>
  <si>
    <t>0.00702936677325406,0.0246027837063892</t>
  </si>
  <si>
    <t>0.00776925758113308,0.0246026490069214</t>
  </si>
  <si>
    <t>0.0551726319712234,0.0245659164251433</t>
  </si>
  <si>
    <t>0.00984250691924997,0.0187902404822045</t>
  </si>
  <si>
    <t>-0.0284261105518493,0.0291488082777438</t>
  </si>
  <si>
    <t>-0.0216570735046147,0.0291537527946736</t>
  </si>
  <si>
    <t>0.0343030499463252,0.0245889119084278</t>
  </si>
  <si>
    <t>0.0144912925037589,0.0255128389150684</t>
  </si>
  <si>
    <t>0.0129141852515122,0.0255133903749387</t>
  </si>
  <si>
    <t>0.0715783229866841,0.0254500703952655</t>
  </si>
  <si>
    <t>0.0139910113630493,0.0255130207208547</t>
  </si>
  <si>
    <t>0.0455162033662561,0.0254890738851034</t>
  </si>
  <si>
    <t>0.0069726432804907,0.0246176997454059</t>
  </si>
  <si>
    <t>0.00804802914360576,0.0246175009098529</t>
  </si>
  <si>
    <t>0.0543128458244389,0.0245819608012751</t>
  </si>
  <si>
    <t>0.00662232096517799,0.0246177583705529</t>
  </si>
  <si>
    <t>0.0327166969229715,0.0246051191734744</t>
  </si>
  <si>
    <t>0.074550588997623,0.036007427338988</t>
  </si>
  <si>
    <t>0.0603070398684272,0.0277486379762702</t>
  </si>
  <si>
    <t>0.090633560743748,0.0374276242747461</t>
  </si>
  <si>
    <t>0.0988108101999875,0.0359312037090864</t>
  </si>
  <si>
    <t>0.0555127381653369,0.0277563690826684</t>
  </si>
  <si>
    <t>0.0749531688995861,0.0374765844497931</t>
  </si>
  <si>
    <t>0.113147288682124,0.055369949780614</t>
  </si>
  <si>
    <t>0.140446628195944,0.055175461076978</t>
  </si>
  <si>
    <t>0.0426341808655457,0.0360750761170002</t>
  </si>
  <si>
    <t>0.0271132223133913,0.0308346449838567</t>
  </si>
  <si>
    <t>-0.0326478472723556,0.0425016565588968</t>
  </si>
  <si>
    <t>0.0218226162095316,0.0353469194807301</t>
  </si>
  <si>
    <t>-0.0212573583124068,0.0425147166248136</t>
  </si>
  <si>
    <t>0.0176749080410067,0.0353498160820135</t>
  </si>
  <si>
    <t>-0.0492067831305123,0.0492067831305123</t>
  </si>
  <si>
    <t>0.0750586625040802,0.0375293312520401</t>
  </si>
  <si>
    <t>-0.947211002941757,0.0420982667974115</t>
  </si>
  <si>
    <t>0.563886526751385,0.108439716682959</t>
  </si>
  <si>
    <t>-0.213784562404506,0.128270737442704</t>
  </si>
  <si>
    <t>-0.261894951865392,0.126723363805835</t>
  </si>
  <si>
    <t>-0.919757034553673,0.0510976130307596</t>
  </si>
  <si>
    <t>0.317454886521962,0.123454678091874</t>
  </si>
  <si>
    <t>-0.103590795848734,0.129488494810918</t>
  </si>
  <si>
    <t>-0.937403070437836,0.0457269790457482</t>
  </si>
  <si>
    <t>0.407660967054493,0.119900284427792</t>
  </si>
  <si>
    <t>-0.292940882723081,0.125546092595606</t>
  </si>
  <si>
    <t>-0.122177549271852,0.130322719223309</t>
  </si>
  <si>
    <t>-0.942958394558791,0.0437133030590168</t>
  </si>
  <si>
    <t>0.44175004804032,0.117800012810752</t>
  </si>
  <si>
    <t>-0.345074700913015,0.123240964611791</t>
  </si>
  <si>
    <t>-0.101598763903048,0.130626982161062</t>
  </si>
  <si>
    <t>-0.92821074061746,0.0488531968746031</t>
  </si>
  <si>
    <t>0.311891430775903,0.124756572310361</t>
  </si>
  <si>
    <t>-0.366508333068916,0.122169444356305</t>
  </si>
  <si>
    <t>-0.0785404904240615,0.130900817373436</t>
  </si>
  <si>
    <t>-0.819116082623421,0.0753210190918089</t>
  </si>
  <si>
    <t>0.658664921938784,0.0987997382908176</t>
  </si>
  <si>
    <t>-0.311891430775903,0.124756572310361</t>
  </si>
  <si>
    <t>0.0796715844611809,0.130889031614797</t>
  </si>
  <si>
    <t>-0.66348568341332,0.136599993643919</t>
  </si>
  <si>
    <t>0.359644715006196,0.170358022897672</t>
  </si>
  <si>
    <t>-0.179605302026775,0.179605302026775</t>
  </si>
  <si>
    <t>-0.280399854893113,0.175249909308195</t>
  </si>
  <si>
    <t>-0.702466641353108,0.167753227785817</t>
  </si>
  <si>
    <t>0.52615221960198,0.200438940800754</t>
  </si>
  <si>
    <t>0,0.235702260395516</t>
  </si>
  <si>
    <t>-0.608114350642484,0.187112107889995</t>
  </si>
  <si>
    <t>-0.382384704494331,0.168699134335734</t>
  </si>
  <si>
    <t>0.564932682866032,0.150648715430942</t>
  </si>
  <si>
    <t>0.247642198187029,0.176887284419306</t>
  </si>
  <si>
    <t>-0.291111254869791,0.174666752921875</t>
  </si>
  <si>
    <t>-0.971700708440059,0.136379046798605</t>
  </si>
  <si>
    <t>0.88544750189817,0.268317424817627</t>
  </si>
  <si>
    <t>-0.866025403784439,0.288675134594813</t>
  </si>
  <si>
    <t>-0.19525441139614,0.566237793048806</t>
  </si>
  <si>
    <t>-0.865788603160596,0.166803308865803</t>
  </si>
  <si>
    <t>0.751440225050525,0.219933724405032</t>
  </si>
  <si>
    <t>-0.406138466053448,0.304603849540086</t>
  </si>
  <si>
    <t>-0.544988350595414,0.279481205433546</t>
  </si>
  <si>
    <t>0.135068318235075,0.00777371615741436</t>
  </si>
  <si>
    <t>0.00435863141895426,0.00784553655411766</t>
  </si>
  <si>
    <t>-0.000356618662715369,0.00784561057973812</t>
  </si>
  <si>
    <t>0.117517974410513,0.00779124692224397</t>
  </si>
  <si>
    <t>0.13508056330206,0.00777442090947107</t>
  </si>
  <si>
    <t>0.00261543624367708,0.00784630873103123</t>
  </si>
  <si>
    <t>0.00536846802581038,0.00784622249926132</t>
  </si>
  <si>
    <t>0.115965762244391,0.00779339800029512</t>
  </si>
  <si>
    <t>0.141510048970982,0.00776785471678423</t>
  </si>
  <si>
    <t>0.00196170089332473,0.0078468035732989</t>
  </si>
  <si>
    <t>0.00392337913937913,0.00784675827875826</t>
  </si>
  <si>
    <t>0.115972806304728,0.00779387139144678</t>
  </si>
  <si>
    <t>0.141832437878781,0.00776701445526658</t>
  </si>
  <si>
    <t>0.00224180452882645,0.00784631585089256</t>
  </si>
  <si>
    <t>0.149236427448866,0.00775846870529272</t>
  </si>
  <si>
    <t>-0.0130761078959849,0.00784566473759094</t>
  </si>
  <si>
    <t>0.0511648532316856,0.00783605860305095</t>
  </si>
  <si>
    <t>-0.00588464978293133,0.00784619971057511</t>
  </si>
  <si>
    <t>0.0302410366432137,0.00984591890709282</t>
  </si>
  <si>
    <t>0.0438019646672844,0.00984097003538107</t>
  </si>
  <si>
    <t>0.0307446158229298,0.0141425232785477</t>
  </si>
  <si>
    <t>-0.0349001853531175,0.0141405923413493</t>
  </si>
  <si>
    <t>0.0462484280858583,0.00783793974497698</t>
  </si>
  <si>
    <t>0.0368092242865955,0.00784101819122744</t>
  </si>
  <si>
    <t>0.0742701829262155,0.00782466521329731</t>
  </si>
  <si>
    <t>-0.0152005187739288,0.00784542904460842</t>
  </si>
  <si>
    <t>0.0465832559691934,0.00783781767100714</t>
  </si>
  <si>
    <t>0.0311522614286216,0.00784252735265998</t>
  </si>
  <si>
    <t>0.101153916899068,0.00780609005008887</t>
  </si>
  <si>
    <t>-0.0170748289624103,0.00784519168543176</t>
  </si>
  <si>
    <t>0.176273334782802,0.00911075662922345</t>
  </si>
  <si>
    <t>0.00438423163845933,0.00925560012563636</t>
  </si>
  <si>
    <t>0.00163335471771625,0.00925567673372542</t>
  </si>
  <si>
    <t>-0.0159850566616212,0.009254506488307</t>
  </si>
  <si>
    <t>0.176309925483846,0.00911264783399653</t>
  </si>
  <si>
    <t>0.0109402303250479,0.00925711796734824</t>
  </si>
  <si>
    <t>0.0115713152533847,0.00925705220270777</t>
  </si>
  <si>
    <t>-0.012651139200119,0.00925693112203827</t>
  </si>
  <si>
    <t>0.17635508799329,0.00911257293582349</t>
  </si>
  <si>
    <t>0.0114611267965413,0.00925706395105255</t>
  </si>
  <si>
    <t>0.000661262141355011,0.00925766997897015</t>
  </si>
  <si>
    <t>-0.0108670601978845,0.0092571253537535</t>
  </si>
  <si>
    <t>0.18590540627249,0.00909628899192614</t>
  </si>
  <si>
    <t>0.0206473273421751,0.00925569846373368</t>
  </si>
  <si>
    <t>0.0117816738607145,0.00925702946199</t>
  </si>
  <si>
    <t>-0.00352671025936235,0.00925761443082618</t>
  </si>
  <si>
    <t>0.0730869352026593,0.00782414698011469</t>
  </si>
  <si>
    <t>-0.00310054127758702,0.00784509048840622</t>
  </si>
  <si>
    <t>0.0795063158615567,0.00782029336343181</t>
  </si>
  <si>
    <t>0.00877667001356966,0.00784482603682029</t>
  </si>
  <si>
    <t>-0.0375386921945516,0.00783959875427535</t>
  </si>
  <si>
    <t>0.0136850561254507,0.0078443935423144</t>
  </si>
  <si>
    <t>0.012494807792412,0.00784451578202226</t>
  </si>
  <si>
    <t>-0.00381367075281932,0.00784507114719122</t>
  </si>
  <si>
    <t>0.0129542958924598,0.0141409489513111</t>
  </si>
  <si>
    <t>0.00166527008661623,0.0141421160147662</t>
  </si>
  <si>
    <t>0.0216048482310109,0.0100308223929693</t>
  </si>
  <si>
    <t>0.0441029683235143,0.0100234018917078</t>
  </si>
  <si>
    <t>0.0234043039696036,0.010030415986973</t>
  </si>
  <si>
    <t>0.041101213053699,0.0100246861106583</t>
  </si>
  <si>
    <t>0.018519588079608,0.010031443543121</t>
  </si>
  <si>
    <t>0.0389881945865454,0.010025535750826</t>
  </si>
  <si>
    <t>0.0335523256238047,0.0206475849992644</t>
  </si>
  <si>
    <t>0.0430002259065802,0.0206401084351585</t>
  </si>
  <si>
    <t>0.0349404039818569,0.0206466023529154</t>
  </si>
  <si>
    <t>0.0114939628748921,0.0105361326353177</t>
  </si>
  <si>
    <t>0.310497193583314,0.0100160385026875</t>
  </si>
  <si>
    <t>-0.0503335823016736,0.023908451593295</t>
  </si>
  <si>
    <t>0.0141183420012383,0.0114711528760061</t>
  </si>
  <si>
    <t>0.0315331258460479,0.0114665912167447</t>
  </si>
  <si>
    <t>-0.0515161738810453,0.0327830197424834</t>
  </si>
  <si>
    <t>0.0113342676136258,0.0129534487012867</t>
  </si>
  <si>
    <t>0.0366790975015262,0.0129455638240681</t>
  </si>
  <si>
    <t>0.0158838393050272,0.0100318985084382</t>
  </si>
  <si>
    <t>0.038098344461858,0.0100258801215416</t>
  </si>
  <si>
    <t>-0.0428681610340759,0.0206402256830736</t>
  </si>
  <si>
    <t>0.0230701360088374,0.0100304939168858</t>
  </si>
  <si>
    <t>0.0360958534741053,0.0100266259650293</t>
  </si>
  <si>
    <t>-0.0356614043580291,0.02064607620728</t>
  </si>
  <si>
    <t>0.0180567512683684,0.0100315284824269</t>
  </si>
  <si>
    <t>0.0311990933547863,0.0100282800068956</t>
  </si>
  <si>
    <t>0.0112865908334385,0.0100325251852787</t>
  </si>
  <si>
    <t>0.0100326593006129,0.0100326593006129</t>
  </si>
  <si>
    <t>0.0114765868557192,0.0206578563402945</t>
  </si>
  <si>
    <t>0.0150480423247853,0.0100320282165235</t>
  </si>
  <si>
    <t>0.0320895908434907,0.0100279971385908</t>
  </si>
  <si>
    <t>-0.0530488980083906,0.020630127003263</t>
  </si>
  <si>
    <t>0.0191144849974839,0.00955724249874193</t>
  </si>
  <si>
    <t>0.00876207013360233,0.00955862196392981</t>
  </si>
  <si>
    <t>0.0219803628150264,0.00955667948479408</t>
  </si>
  <si>
    <t>0.0104274209644567,0.0095584692174186</t>
  </si>
  <si>
    <t>0.0210251269221564,0.00955687587370748</t>
  </si>
  <si>
    <t>0.00868966182160917,0.00955862800377009</t>
  </si>
  <si>
    <t>0.0155820339649065,0.0198316795916992</t>
  </si>
  <si>
    <t>0.013221569280536,0.019832353920804</t>
  </si>
  <si>
    <t>0.00925551108407429,0.0198332380373021</t>
  </si>
  <si>
    <t>0.00955855221838795,0.00955855221838795</t>
  </si>
  <si>
    <t>0.0169913048007134,0.0095576089504013</t>
  </si>
  <si>
    <t>0.0116824113873555,0.00955833658965446</t>
  </si>
  <si>
    <t>0.0180529254267931,0.00955743110830221</t>
  </si>
  <si>
    <t>0.0106204997699111,0.00955844979291996</t>
  </si>
  <si>
    <t>0.0159296267053918,0.0095577760232351</t>
  </si>
  <si>
    <t>0.0574239412437026,0.0198013590495526</t>
  </si>
  <si>
    <t>0.0614735768816285,0.0197965756059482</t>
  </si>
  <si>
    <t>0.0537575356342632,0.0198054078652549</t>
  </si>
  <si>
    <t>0.00260698811670656,0.00955895642792404</t>
  </si>
  <si>
    <t>0.00191179428848176,0.00955897144240881</t>
  </si>
  <si>
    <t>0.0066911424469968,0.00955877492428114</t>
  </si>
  <si>
    <t>0.000424843913271608,0.00955898804861118</t>
  </si>
  <si>
    <t>0.00573529901696384,0.00955883169493973</t>
  </si>
  <si>
    <t>0.00212421496550839,0.00955896734478777</t>
  </si>
  <si>
    <t>0.0306382905391279,0.0198247762312004</t>
  </si>
  <si>
    <t>0.0320957879404917,0.0198238690220684</t>
  </si>
  <si>
    <t>0.0234338483937969,0.0198286409485974</t>
  </si>
  <si>
    <t>0.474094600960088,0.179725984642883</t>
  </si>
  <si>
    <t>-0.360561232428018,0.198859886451604</t>
  </si>
  <si>
    <t>0.268531837982826,0.220989479624515</t>
  </si>
  <si>
    <t>-0.390838532442061,0.184091851156811</t>
  </si>
  <si>
    <t>0.484982263348325,0.17851146137778</t>
  </si>
  <si>
    <t>0.842248991753749,0.117638800671052</t>
  </si>
  <si>
    <t>0.0198572801533473,0.235655785748917</t>
  </si>
  <si>
    <t>-0.111400223768648,0.194895434503133</t>
  </si>
  <si>
    <t>-0.202299942916242,0.0615695478440735</t>
  </si>
  <si>
    <t>-0.0953644632185404,0.0625829289871671</t>
  </si>
  <si>
    <t>0.0392631144508317,0.0628209831213307</t>
  </si>
  <si>
    <t>0.0953644632185404,0.0625829289871671</t>
  </si>
  <si>
    <t>-0.135570250250564,0.0622890338989078</t>
  </si>
  <si>
    <t>-0.117921472154175,0.0620639327127237</t>
  </si>
  <si>
    <t>-0.047286624374346,0.0630488324991281</t>
  </si>
  <si>
    <t>0.0426595750681537,0.0630619805355316</t>
  </si>
  <si>
    <t>-0.0345447774617152,0.0630817675387843</t>
  </si>
  <si>
    <t>-0.0225369316687808,0.0631034086725862</t>
  </si>
  <si>
    <t>-0.198364043824908,0.0619887636952837</t>
  </si>
  <si>
    <t>-0.0751946695269209,0.0630664970225789</t>
  </si>
  <si>
    <t>-0.0580196330299328,0.0631390124149269</t>
  </si>
  <si>
    <t>0.0477310642499046,0.0631734673895797</t>
  </si>
  <si>
    <t>0.00421633273521121,0.0632449910281681</t>
  </si>
  <si>
    <t>0.0751946695269209,0.0630664970225789</t>
  </si>
  <si>
    <t>-0.139487965680743,0.0626272498974767</t>
  </si>
  <si>
    <t>-0.0781844217951257,0.0630519530605853</t>
  </si>
  <si>
    <t>-0.00421633273521121,0.0632449910281681</t>
  </si>
  <si>
    <t>0.0559298059892708,0.0631465551491767</t>
  </si>
  <si>
    <t>0.0106068337448242,0.0265170843620605</t>
  </si>
  <si>
    <t>-0.055602857016279,0.0264775509601329</t>
  </si>
  <si>
    <t>-0.00275553203089659,0.0275553203089659</t>
  </si>
  <si>
    <t>-0.0632505751875334,0.0275002500815363</t>
  </si>
  <si>
    <t>0.0302970528297696,0.0275427752997906</t>
  </si>
  <si>
    <t>0.0166845363817333,0.0265148848444843</t>
  </si>
  <si>
    <t>-0.0551137798466804,0.0264782700397416</t>
  </si>
  <si>
    <t>-0.0031457968934124,0.0275552885776349</t>
  </si>
  <si>
    <t>-0.0624848962750963,0.0275015791323717</t>
  </si>
  <si>
    <t>0.00734215669744311,0.0275546821939336</t>
  </si>
  <si>
    <t>0.0723942869391368,0.199475218232098</t>
  </si>
  <si>
    <t>-0.140659531953058,0.198011605323602</t>
  </si>
  <si>
    <t>-0.0506017840765922,0.212927586863817</t>
  </si>
  <si>
    <t>-0.195703958542053,0.2090780585648</t>
  </si>
  <si>
    <t>-0.387363119971156,0.196555545386287</t>
  </si>
  <si>
    <t>-0.0434677917480868,0.022877785130572</t>
  </si>
  <si>
    <t>-0.048033293709755,0.0228729970046453</t>
  </si>
  <si>
    <t>-0.0343288977753373,0.0228859318502248</t>
  </si>
  <si>
    <t>-0.0427212515953104,0.0237340286640613</t>
  </si>
  <si>
    <t>-0.0545567746588889,0.0237203368082126</t>
  </si>
  <si>
    <t>-0.0308677158373666,0.0237443967979743</t>
  </si>
  <si>
    <t>0.0213752603455767,0.023750289272863</t>
  </si>
  <si>
    <t>-0.0426501611746758,0.0228785920840461</t>
  </si>
  <si>
    <t>-0.0641262551746034,0.0228522972583249</t>
  </si>
  <si>
    <t>-0.0489547343957508,0.0228719725529671</t>
  </si>
  <si>
    <t>-0.0415695159605256,0.0237351828003001</t>
  </si>
  <si>
    <t>-0.0652941236545584,0.0237050236769775</t>
  </si>
  <si>
    <t>-0.0476160145629866,0.02372877113674</t>
  </si>
  <si>
    <t>0.0124951279357712,0.0237538623659665</t>
  </si>
  <si>
    <t>-0.0147945229194143,0.147425819378365</t>
  </si>
  <si>
    <t>-0.28630786593275,0.141269693194708</t>
  </si>
  <si>
    <t>-0.231528119580693,0.143435694563303</t>
  </si>
  <si>
    <t>-0.0291618427280118,0.152433713152041</t>
  </si>
  <si>
    <t>-0.264686335900283,0.147059641720526</t>
  </si>
  <si>
    <t>-0.242075558571831,0.147962866487235</t>
  </si>
  <si>
    <t>-0.129142895244286,0.151221546438201</t>
  </si>
  <si>
    <t>0.350434095144599,0.0901231639233626</t>
  </si>
  <si>
    <t>0.228814547468954,0.0936721974872904</t>
  </si>
  <si>
    <t>0.163267034506082,0.0949338890551965</t>
  </si>
  <si>
    <t>0.0711885163430555,0.133291583912119</t>
  </si>
  <si>
    <t>-0.0412537523634588,0.133516861422867</t>
  </si>
  <si>
    <t>0.219085661393338,0.131564120072295</t>
  </si>
  <si>
    <t>-0.0315161453024328,0.13477298978014</t>
  </si>
  <si>
    <t>-0.278551622159039,0.129503176078467</t>
  </si>
  <si>
    <t>0.347064736116962,0.132630770859862</t>
  </si>
  <si>
    <t>0.272037193018055,0.136087895539233</t>
  </si>
  <si>
    <t>0.311260224095832,0.135760674244581</t>
  </si>
  <si>
    <t>0.270381294357585,0.137536188607819</t>
  </si>
  <si>
    <t>-0.193789917952203,0.140149007270038</t>
  </si>
  <si>
    <t>0.40833622786567,0.0878372614034379</t>
  </si>
  <si>
    <t>0.236478248249399,0.0934957930379013</t>
  </si>
  <si>
    <t>0.0456508326038757,0.0961247261462444</t>
  </si>
  <si>
    <t>0.0223689012871327,0.133597184546842</t>
  </si>
  <si>
    <t>-0.277707190278351,0.128374363016065</t>
  </si>
  <si>
    <t>0.12546785385676,0.133774424627877</t>
  </si>
  <si>
    <t>-0.273542044100162,0.129697182285893</t>
  </si>
  <si>
    <t>-0.157077156679158,0.133166114093338</t>
  </si>
  <si>
    <t>0.44526672302694,0.126628396923032</t>
  </si>
  <si>
    <t>0.233087199485364,0.137526023532717</t>
  </si>
  <si>
    <t>0.337543083900846,0.134472868556336</t>
  </si>
  <si>
    <t>0.229155713162258,0.139055682513473</t>
  </si>
  <si>
    <t>-0.160293325431647,0.141009917860923</t>
  </si>
  <si>
    <t>0.149419685037988,0.0841700210720491</t>
  </si>
  <si>
    <t>-0.144893298570159,0.084227346415944</t>
  </si>
  <si>
    <t>0.189148048690396,0.0848274374647756</t>
  </si>
  <si>
    <t>-0.116029550731961,0.0858033652471647</t>
  </si>
  <si>
    <t>-0.166389253301478,0.0851826227980774</t>
  </si>
  <si>
    <t>0.321781104727284,0.0937485644669434</t>
  </si>
  <si>
    <t>0.171249976308192,0.0975520698373611</t>
  </si>
  <si>
    <t>0.28772765473457,0.0967435488911299</t>
  </si>
  <si>
    <t>0.110919515021502,0.100391928957817</t>
  </si>
  <si>
    <t>-0.16771735099918,0.0995843858229433</t>
  </si>
  <si>
    <t>-0.119283476782017,0.0845178761713343</t>
  </si>
  <si>
    <t>0.0419730409209163,0.0850506355502777</t>
  </si>
  <si>
    <t>-0.121804826004006,0.0857436122838233</t>
  </si>
  <si>
    <t>0.0482824904606474,0.086286091350571</t>
  </si>
  <si>
    <t>-0.150326543503228,0.0854051769865695</t>
  </si>
  <si>
    <t>0.313226797981492,0.0964252273224609</t>
  </si>
  <si>
    <t>0.181454272234676,0.0998490792635113</t>
  </si>
  <si>
    <t>0.290176615638945,0.0992334887398775</t>
  </si>
  <si>
    <t>0.170300675822543,0.102180405493526</t>
  </si>
  <si>
    <t>0.00027342166274739,0.103695165596948</t>
  </si>
  <si>
    <t>0.433725193699405,0.0879330078525916</t>
  </si>
  <si>
    <t>0.524689534716186,0.0830777542947576</t>
  </si>
  <si>
    <t>0.433259234300175,0.0879548821511632</t>
  </si>
  <si>
    <t>0.521671077118163,0.0832585924236381</t>
  </si>
  <si>
    <t>0.423999208717244,0.0883836157520241</t>
  </si>
  <si>
    <t>0.18590677665417,0.0958887584847824</t>
  </si>
  <si>
    <t>0.425312931430109,0.088323480691761</t>
  </si>
  <si>
    <t>0.184070708132608,0.0959224872789811</t>
  </si>
  <si>
    <t>0.168891189517299,0.0348910902391209</t>
  </si>
  <si>
    <t>0.083961608127558,0.0352746198770372</t>
  </si>
  <si>
    <t>0.116410066139144,0.0352252178196546</t>
  </si>
  <si>
    <t>0.000597924078587648,0.0354663387667515</t>
  </si>
  <si>
    <t>0.0368778544461184,0.0354422202097731</t>
  </si>
  <si>
    <t>0.116905855787646,0.0352231524216522</t>
  </si>
  <si>
    <t>-0.027143915231445,0.0354532770369894</t>
  </si>
  <si>
    <t>-0.166577193547064,0.0349050275836306</t>
  </si>
  <si>
    <t>0.0919250776221986,0.0352497316882046</t>
  </si>
  <si>
    <t>-0.0488484021954863,0.0354240055337341</t>
  </si>
  <si>
    <t>0.00556884118865474,0.035465795161323</t>
  </si>
  <si>
    <t>0.0359750381546715,0.0354433873445039</t>
  </si>
  <si>
    <t>0.115696739347267,0.0352281738397127</t>
  </si>
  <si>
    <t>-0.0217089715359111,0.0354579868419882</t>
  </si>
  <si>
    <t>-0.0280248410185931,0.0140124205092965</t>
  </si>
  <si>
    <t>0.0280248410185931,0.0140124205092965</t>
  </si>
  <si>
    <t>-0.0307344734794784,0.0140113040862328</t>
  </si>
  <si>
    <t>0.034673505812325,0.0140094972979091</t>
  </si>
  <si>
    <t>-0.0185366526178638,0.014015517833019</t>
  </si>
  <si>
    <t>0.0143583467129165,0.01401648131499</t>
  </si>
  <si>
    <t>-0.0277503003037194,0.0140125278761356</t>
  </si>
  <si>
    <t>0.0254929582700062,0.0140133705703279</t>
  </si>
  <si>
    <t>-0.0313152985549034,0.0140110513610849</t>
  </si>
  <si>
    <t>0.0317851173900762,0.0140108434715172</t>
  </si>
  <si>
    <t>-0.0170193023249851,0.0140158960323407</t>
  </si>
  <si>
    <t>0.0129521871756375,0.0140167505051419</t>
  </si>
  <si>
    <t>-0.0173796033468335,0.0140158091506722</t>
  </si>
  <si>
    <t>0.022128148387003,0.0140144939784353</t>
  </si>
  <si>
    <t>-0.026576332004805,0.014012975057079</t>
  </si>
  <si>
    <t>0.0308247832246781,0.0140112651021264</t>
  </si>
  <si>
    <t>-0.00400508969792946,0.0140178139427531</t>
  </si>
  <si>
    <t>0.00700879103279701,0.014017582065594</t>
  </si>
  <si>
    <t>-0.0339505536184158,0.0144707277717838</t>
  </si>
  <si>
    <t>0.0310620425406712,0.0144720880019036</t>
  </si>
  <si>
    <t>-0.0323197070662965,0.0144715106266999</t>
  </si>
  <si>
    <t>0.0317147764690176,0.014471791204309</t>
  </si>
  <si>
    <t>-0.026053487713507,0.0144741598408372</t>
  </si>
  <si>
    <t>0.0227909197042842,0.0144753138662346</t>
  </si>
  <si>
    <t>-0.00317870634603034,0.00635741269206068</t>
  </si>
  <si>
    <t>0.0190688665591755,0.00635628885305851</t>
  </si>
  <si>
    <t>-0.00149586769358327,0.0063574376977289</t>
  </si>
  <si>
    <t>0.0134200637504133,0.00635687230282737</t>
  </si>
  <si>
    <t>0.0171587717779332,0.0361025913351052</t>
  </si>
  <si>
    <t>0.00893209715784491,0.0361064668179551</t>
  </si>
  <si>
    <t>0.109693252402371,0.0358900136168142</t>
  </si>
  <si>
    <t>0.0246168954808234,0.0364794601101671</t>
  </si>
  <si>
    <t>0.0196962882190506,0.0364834394372245</t>
  </si>
  <si>
    <t>0.110247264096394,0.0362680790264752</t>
  </si>
  <si>
    <t>-0.0130861008051934,0.0370338656784035</t>
  </si>
  <si>
    <t>-0.00311913641759879,0.0370368568697101</t>
  </si>
  <si>
    <t>0.0945173153390453,0.0368712302874423</t>
  </si>
  <si>
    <t>-0.00163390162165233,0.0364904695502354</t>
  </si>
  <si>
    <t>-0.0138208458180336,0.0364870329596087</t>
  </si>
  <si>
    <t>0.0629042520947745,0.0364182512127642</t>
  </si>
  <si>
    <t>0.00579204859754153,0.0364899061645116</t>
  </si>
  <si>
    <t>-0.0109464995817615,0.0364883319392049</t>
  </si>
  <si>
    <t>0.071673442810658,0.0363966701772872</t>
  </si>
  <si>
    <t>0.0269237141368451,0.0364772901208869</t>
  </si>
  <si>
    <t>0.0100343873070653,0.0364886811166009</t>
  </si>
  <si>
    <t>0.0750032903351293,0.0363877349150627</t>
  </si>
  <si>
    <t>0.158005098257802,0.070174184039998</t>
  </si>
  <si>
    <t>0.172043951764933,0.0700072463298797</t>
  </si>
  <si>
    <t>0.180686626978455,0.0698971951732443</t>
  </si>
  <si>
    <t>0.1590929301783,0.0701617697696438</t>
  </si>
  <si>
    <t>0.370027158981324,0.102593199842174</t>
  </si>
  <si>
    <t>0.378141309597716,0.10223175190353</t>
  </si>
  <si>
    <t>0.357064147972283,0.103151864969771</t>
  </si>
  <si>
    <t>0.300538253475885,0.105326250300723</t>
  </si>
  <si>
    <t>-0.0176757654765739,0.0936439490141893</t>
  </si>
  <si>
    <t>-0.00475604603270723,0.0936575218748501</t>
  </si>
  <si>
    <t>0.01469818937984,0.0936484637629805</t>
  </si>
  <si>
    <t>-0.00459452341072475,0.0936575926032352</t>
  </si>
  <si>
    <t>0.16118018798225,0.0768320067065648</t>
  </si>
  <si>
    <t>0.167056935603869,0.0767558893315072</t>
  </si>
  <si>
    <t>0.169847944126621,0.0767187573712034</t>
  </si>
  <si>
    <t>0.140078540278612,0.0770823252371131</t>
  </si>
  <si>
    <t>0.295793681560776,0.114174434087792</t>
  </si>
  <si>
    <t>0.297193946480591,0.114122475448547</t>
  </si>
  <si>
    <t>0.304814332598171,0.113834982235737</t>
  </si>
  <si>
    <t>0.234592199420208,0.116187440922674</t>
  </si>
  <si>
    <t>-0.0108948602808599,0.103689015086805</t>
  </si>
  <si>
    <t>-0.00439692581347386,0.103694167101092</t>
  </si>
  <si>
    <t>-0.0196024622494549,0.103675244786006</t>
  </si>
  <si>
    <t>-0.0316687427240367,0.103643158005938</t>
  </si>
  <si>
    <t>-0.33232434559437,0.140598761597618</t>
  </si>
  <si>
    <t>-0.350438322025231,0.12515654358044</t>
  </si>
  <si>
    <t>0.210500439996202,0.145731073843524</t>
  </si>
  <si>
    <t>0.131859605642294,0.036317264265886</t>
  </si>
  <si>
    <t>0.143599231580105,0.0363062208145926</t>
  </si>
  <si>
    <t>0.263268583556094,0.0353922388271165</t>
  </si>
  <si>
    <t>-0.022923001214904,0.0366768019438464</t>
  </si>
  <si>
    <t>0.134220893779458,0.036305651596083</t>
  </si>
  <si>
    <t>-0.0251294644756302,0.0347624258579551</t>
  </si>
  <si>
    <t>-0.027217444003761,0.0348026333162846</t>
  </si>
  <si>
    <t>0.401276555672325,0.0318895276030987</t>
  </si>
  <si>
    <t>-0.0157738248340347,0.0348111996337317</t>
  </si>
  <si>
    <t>-0.0235324032194584,0.0347637774832908</t>
  </si>
  <si>
    <t>0.126380891751785,0.0321165962537541</t>
  </si>
  <si>
    <t>0.364523131840461,0.0301485297010907</t>
  </si>
  <si>
    <t>-0.0468215922019432,0.0323406873972185</t>
  </si>
  <si>
    <t>0.0125801800632202,0.0322891288289319</t>
  </si>
  <si>
    <t>0.424924249128748,0.02923136613134</t>
  </si>
  <si>
    <t>-0.0109456778743163,0.0322897497292331</t>
  </si>
  <si>
    <t>0.00411623336513795,0.0338445854466898</t>
  </si>
  <si>
    <t>0.324477276194359,0.0320136443068013</t>
  </si>
  <si>
    <t>-0.0808214058986866,0.0337341520272779</t>
  </si>
  <si>
    <t>-0.016720578784086,0.0366566534881885</t>
  </si>
  <si>
    <t>0.255293391278637,0.0354469405911254</t>
  </si>
  <si>
    <t>0.0469708154769294,0.0366213137616738</t>
  </si>
  <si>
    <t>0.00886706992644958,0.0317168270446081</t>
  </si>
  <si>
    <t>0.407526990966506,0.0289647282835699</t>
  </si>
  <si>
    <t>-0.0558226451628375,0.0316686160058405</t>
  </si>
  <si>
    <t>0.0391448191649517,0.0315827518262678</t>
  </si>
  <si>
    <t>0.385157180422955,0.0291685300148193</t>
  </si>
  <si>
    <t>-0.0222748000285114,0.0315991349241674</t>
  </si>
  <si>
    <t>0.0126877426058353,0.0336881441603213</t>
  </si>
  <si>
    <t>0.248048328095271,0.0326379379072726</t>
  </si>
  <si>
    <t>-0.0234306829002024,0.0336816066690409</t>
  </si>
  <si>
    <t>0.0432424373185229,0.0359338563632796</t>
  </si>
  <si>
    <t>0.225353399935589,0.0350423112415644</t>
  </si>
  <si>
    <t>0.0451438646586087,0.035930831054811</t>
  </si>
  <si>
    <t>-0.00373282477474827,0.0335954229727344</t>
  </si>
  <si>
    <t>0.0729037270949717,0.0335062584123355</t>
  </si>
  <si>
    <t>0.0679844794670362,0.0335179294116551</t>
  </si>
  <si>
    <t>0.028480960843355,0.0335820284570903</t>
  </si>
  <si>
    <t>0.028521689663536,0.0335819894425504</t>
  </si>
  <si>
    <t>0.0307814259352674,0.0335797373839281</t>
  </si>
  <si>
    <t>-0.0523843540182949,0.0335495301016046</t>
  </si>
  <si>
    <t>0.124181510787944,0.0333356104779111</t>
  </si>
  <si>
    <t>0.0907018317808047,0.0334571788871625</t>
  </si>
  <si>
    <t>0.00744312247368067,0.0336899227756073</t>
  </si>
  <si>
    <t>-0.0140673170168181,0.0336875223297486</t>
  </si>
  <si>
    <t>0.0475779580924902,0.0336527020654199</t>
  </si>
  <si>
    <t>0.077060954192071,0.0335906723401335</t>
  </si>
  <si>
    <t>0.0555771203206123,0.0336387833519495</t>
  </si>
  <si>
    <t>0.0777520017135746,0.0335888647402642</t>
  </si>
  <si>
    <t>0.0708916799578296,0.0336060904990403</t>
  </si>
  <si>
    <t>0.0352120987501573,0.0336699630384716</t>
  </si>
  <si>
    <t>0.0546544729484541,0.0336023796646051</t>
  </si>
  <si>
    <t>0.0865199633593765,0.0335264858017584</t>
  </si>
  <si>
    <t>0.068791648914157,0.0335729578432728</t>
  </si>
  <si>
    <t>0.066528616505436,0.0335781224815173</t>
  </si>
  <si>
    <t>0.0819851738814577,0.0335393893151418</t>
  </si>
  <si>
    <t>0.0250418832803535,0.0336421260231011</t>
  </si>
  <si>
    <t>-0.0424334893795775,0.115366049250726</t>
  </si>
  <si>
    <t>0.373532668313822,0.107111987857093</t>
  </si>
  <si>
    <t>0.134481975682328,0.114421128481097</t>
  </si>
  <si>
    <t>-0.236112810655067,0.112205213226752</t>
  </si>
  <si>
    <t>0.572093220866311,0.0947072222968456</t>
  </si>
  <si>
    <t>0.495421192844679,0.100303395866764</t>
  </si>
  <si>
    <t>0.356464394965736,0.107884699880426</t>
  </si>
  <si>
    <t>0.281144669719583,0.110812615087409</t>
  </si>
  <si>
    <t>0.37373818284756,0.107102428897562</t>
  </si>
  <si>
    <t>-0.0893493829118981,0.116573023017867</t>
  </si>
  <si>
    <t>0.416517247218508,0.106405362335876</t>
  </si>
  <si>
    <t>0.111617175814781,0.116309789813</t>
  </si>
  <si>
    <t>0.110462363715547,0.116324891398774</t>
  </si>
  <si>
    <t>-0.0812533231304893,0.116654148560786</t>
  </si>
  <si>
    <t>0.00131506793247632,0.117041045990392</t>
  </si>
  <si>
    <t>0.57677628996762,0.0956111639703737</t>
  </si>
  <si>
    <t>0.514074004976985,0.100391556527492</t>
  </si>
  <si>
    <t>0.373064100643685,0.108591428356378</t>
  </si>
  <si>
    <t>0.20348821850085,0.114592341476588</t>
  </si>
  <si>
    <t>0.281440068560863,0.11231020445522</t>
  </si>
  <si>
    <t>0.0925489626765495,0.0462744813382748</t>
  </si>
  <si>
    <t>-0.000942038931337645,0.0464739206126571</t>
  </si>
  <si>
    <t>0.0962668481727744,0.0462580958752292</t>
  </si>
  <si>
    <t>0.0288339009161144,0.0464546181426287</t>
  </si>
  <si>
    <t>0.116754882574504,0.0438491187949495</t>
  </si>
  <si>
    <t>0.0290718439224785,0.0441324169948453</t>
  </si>
  <si>
    <t>-0.00046473936215234,0.046473936215234</t>
  </si>
  <si>
    <t>-0.05668772946866,0.0463992091736363</t>
  </si>
  <si>
    <t>0.0444934204962407,0.0464279170395555</t>
  </si>
  <si>
    <t>-0.0644565853824667,0.0463772992386041</t>
  </si>
  <si>
    <t>0.0229113872458279,0.0441394888980848</t>
  </si>
  <si>
    <t>-0.0321682416873733,0.0441282289813968</t>
  </si>
  <si>
    <t>gender_control</t>
  </si>
  <si>
    <t>task_cog_control</t>
  </si>
  <si>
    <t>perf_quan_control</t>
  </si>
  <si>
    <t>reward_own_control</t>
  </si>
  <si>
    <t>pos_framing_control</t>
  </si>
  <si>
    <t>lab_control</t>
  </si>
  <si>
    <t>cross_control</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</si>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</sst>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5" x14ac:knownFonts="1">
    <font>
      <sz val="11"/>
      <color theme="1"/>
      <name val="Calibri"/>
      <family val="2"/>
      <scheme val="minor"/>
    </font>
    <font>
      <sz val="12"/>
      <color theme="1"/>
      <name val="Calibri"/>
      <family val="2"/>
      <scheme val="minor"/>
    </font>
    <font>
      <sz val="8"/>
      <name val="Calibri"/>
      <family val="2"/>
      <scheme val="minor"/>
    </font>
    <font>
      <u/>
      <sz val="11"/>
      <color theme="10"/>
      <name val="Calibri"/>
      <family val="2"/>
      <scheme val="minor"/>
    </font>
    <font>
      <i/>
      <sz val="12"/>
      <color theme="1"/>
      <name val="Calibri"/>
      <family val="2"/>
      <scheme val="minor"/>
    </font>
    <font>
      <sz val="12"/>
      <name val="Calibri"/>
      <family val="2"/>
      <scheme val="minor"/>
    </font>
    <font>
      <sz val="12"/>
      <color rgb="FF222222"/>
      <name val="Calibri"/>
      <family val="2"/>
      <scheme val="minor"/>
    </font>
    <font>
      <i/>
      <sz val="12"/>
      <color rgb="FF222222"/>
      <name val="Calibri"/>
      <family val="2"/>
      <scheme val="minor"/>
    </font>
    <font>
      <b/>
      <sz val="12"/>
      <color theme="1"/>
      <name val="Calibri"/>
      <family val="2"/>
      <charset val="238"/>
      <scheme val="minor"/>
    </font>
    <font>
      <sz val="12"/>
      <color theme="1"/>
      <name val="Calibri"/>
      <family val="2"/>
      <charset val="238"/>
      <scheme val="minor"/>
    </font>
    <font>
      <sz val="12"/>
      <color rgb="FFFF0000"/>
      <name val="Calibri"/>
      <family val="2"/>
      <scheme val="minor"/>
    </font>
    <font>
      <sz val="9"/>
      <color indexed="81"/>
      <name val="Tahoma"/>
      <family val="2"/>
      <charset val="238"/>
    </font>
    <font>
      <b/>
      <sz val="9"/>
      <color indexed="81"/>
      <name val="Tahoma"/>
      <family val="2"/>
      <charset val="238"/>
    </font>
    <font>
      <b/>
      <sz val="9"/>
      <color indexed="81"/>
      <name val="Tahoma"/>
      <charset val="1"/>
    </font>
    <font>
      <sz val="9"/>
      <color indexed="81"/>
      <name val="Tahoma"/>
      <charset val="1"/>
    </font>
  </fonts>
  <fills count="14">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66CC"/>
        <bgColor indexed="64"/>
      </patternFill>
    </fill>
    <fill>
      <patternFill patternType="solid">
        <fgColor rgb="FF33CAFF"/>
        <bgColor indexed="64"/>
      </patternFill>
    </fill>
    <fill>
      <patternFill patternType="solid">
        <fgColor rgb="FF66FF66"/>
        <bgColor indexed="64"/>
      </patternFill>
    </fill>
    <fill>
      <patternFill patternType="solid">
        <fgColor rgb="FFFFFF99"/>
        <bgColor indexed="64"/>
      </patternFill>
    </fill>
    <fill>
      <patternFill patternType="solid">
        <fgColor rgb="FFFF9966"/>
        <bgColor indexed="64"/>
      </patternFill>
    </fill>
    <fill>
      <patternFill patternType="solid">
        <fgColor theme="6" tint="0.59999389629810485"/>
        <bgColor indexed="64"/>
      </patternFill>
    </fill>
    <fill>
      <patternFill patternType="solid">
        <fgColor rgb="FF9966FF"/>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FF3300"/>
        <bgColor indexed="64"/>
      </patternFill>
    </fill>
  </fills>
  <borders count="12">
    <border>
      <left/>
      <right/>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dotted">
        <color auto="1"/>
      </top>
      <bottom/>
      <diagonal/>
    </border>
    <border>
      <left/>
      <right/>
      <top/>
      <bottom style="dotted">
        <color indexed="64"/>
      </bottom>
      <diagonal/>
    </border>
    <border>
      <left style="thin">
        <color indexed="64"/>
      </left>
      <right/>
      <top/>
      <bottom style="thin">
        <color indexed="64"/>
      </bottom>
      <diagonal/>
    </border>
    <border>
      <left/>
      <right/>
      <top/>
      <bottom style="medium">
        <color auto="1"/>
      </bottom>
      <diagonal/>
    </border>
    <border>
      <left style="thin">
        <color indexed="64"/>
      </left>
      <right/>
      <top/>
      <bottom style="medium">
        <color indexed="64"/>
      </bottom>
      <diagonal/>
    </border>
  </borders>
  <cellStyleXfs count="2">
    <xf numFmtId="0" fontId="0" fillId="0" borderId="0"/>
    <xf numFmtId="0" fontId="3" fillId="0" borderId="0" applyNumberFormat="0" applyFill="0" applyBorder="0" applyAlignment="0" applyProtection="0"/>
  </cellStyleXfs>
  <cellXfs count="140">
    <xf numFmtId="0" fontId="0" fillId="0" borderId="0" xfId="0"/>
    <xf numFmtId="0" fontId="1" fillId="2" borderId="0" xfId="0" applyFont="1" applyFill="1"/>
    <xf numFmtId="0" fontId="1" fillId="4" borderId="0" xfId="0" applyFont="1" applyFill="1"/>
    <xf numFmtId="0" fontId="1" fillId="3" borderId="0" xfId="0" applyFont="1" applyFill="1"/>
    <xf numFmtId="0" fontId="1" fillId="3" borderId="0" xfId="0" applyFont="1" applyFill="1" applyBorder="1"/>
    <xf numFmtId="9" fontId="1" fillId="3" borderId="0" xfId="0" applyNumberFormat="1" applyFont="1" applyFill="1"/>
    <xf numFmtId="0" fontId="1" fillId="11" borderId="0" xfId="0" applyFont="1" applyFill="1"/>
    <xf numFmtId="0" fontId="1" fillId="9" borderId="0" xfId="0" applyFont="1" applyFill="1"/>
    <xf numFmtId="0" fontId="1" fillId="7" borderId="0" xfId="0" applyFont="1" applyFill="1"/>
    <xf numFmtId="0" fontId="1" fillId="6" borderId="0" xfId="0" applyFont="1" applyFill="1"/>
    <xf numFmtId="0" fontId="1" fillId="8" borderId="0" xfId="0" applyFont="1" applyFill="1"/>
    <xf numFmtId="0" fontId="1" fillId="10" borderId="0" xfId="0" applyFont="1" applyFill="1"/>
    <xf numFmtId="0" fontId="1" fillId="0" borderId="0" xfId="0" applyFont="1"/>
    <xf numFmtId="0" fontId="1" fillId="0" borderId="0" xfId="0" applyFont="1" applyFill="1"/>
    <xf numFmtId="0" fontId="1" fillId="0" borderId="0" xfId="0" applyFont="1" applyFill="1" applyBorder="1"/>
    <xf numFmtId="0" fontId="1" fillId="5" borderId="0" xfId="0" applyFont="1" applyFill="1"/>
    <xf numFmtId="0" fontId="1" fillId="2" borderId="0" xfId="0" applyFont="1" applyFill="1" applyBorder="1"/>
    <xf numFmtId="0" fontId="1" fillId="0" borderId="0" xfId="0" applyFont="1" applyBorder="1"/>
    <xf numFmtId="0" fontId="1" fillId="5" borderId="0" xfId="0" applyFont="1" applyFill="1" applyBorder="1"/>
    <xf numFmtId="2" fontId="1" fillId="0" borderId="0" xfId="0" applyNumberFormat="1" applyFont="1" applyFill="1" applyBorder="1"/>
    <xf numFmtId="0" fontId="1" fillId="2" borderId="1" xfId="0" applyFont="1" applyFill="1" applyBorder="1"/>
    <xf numFmtId="0" fontId="1" fillId="2" borderId="2" xfId="0" applyFont="1" applyFill="1" applyBorder="1"/>
    <xf numFmtId="0" fontId="1" fillId="0" borderId="3" xfId="0" applyFont="1" applyFill="1" applyBorder="1"/>
    <xf numFmtId="0" fontId="1" fillId="0" borderId="4" xfId="0" applyFont="1" applyFill="1" applyBorder="1"/>
    <xf numFmtId="0" fontId="1" fillId="0" borderId="3" xfId="0" applyFont="1" applyBorder="1"/>
    <xf numFmtId="0" fontId="1" fillId="0" borderId="4" xfId="0" applyFont="1" applyBorder="1"/>
    <xf numFmtId="0" fontId="1" fillId="12" borderId="3" xfId="0" applyFont="1" applyFill="1" applyBorder="1"/>
    <xf numFmtId="0" fontId="1" fillId="12" borderId="0" xfId="0" applyFont="1" applyFill="1" applyBorder="1"/>
    <xf numFmtId="0" fontId="1" fillId="12" borderId="4" xfId="0" applyFont="1" applyFill="1" applyBorder="1"/>
    <xf numFmtId="0" fontId="1" fillId="12" borderId="0" xfId="0" applyFont="1" applyFill="1" applyBorder="1" applyAlignment="1">
      <alignment horizontal="right"/>
    </xf>
    <xf numFmtId="0" fontId="1" fillId="0" borderId="0" xfId="0" applyFont="1" applyFill="1" applyBorder="1" applyAlignment="1">
      <alignment horizontal="right"/>
    </xf>
    <xf numFmtId="0" fontId="1" fillId="0" borderId="0" xfId="1" applyFont="1" applyFill="1" applyBorder="1" applyAlignment="1">
      <alignment horizontal="left" vertical="center" wrapText="1"/>
    </xf>
    <xf numFmtId="0" fontId="5" fillId="0" borderId="0" xfId="0" applyFont="1" applyFill="1" applyBorder="1"/>
    <xf numFmtId="0" fontId="6" fillId="0" borderId="0" xfId="0" applyFont="1" applyFill="1" applyBorder="1"/>
    <xf numFmtId="0" fontId="0" fillId="0" borderId="0" xfId="0" applyFill="1" applyBorder="1"/>
    <xf numFmtId="0" fontId="1" fillId="4" borderId="0" xfId="0" applyNumberFormat="1" applyFont="1" applyFill="1"/>
    <xf numFmtId="0" fontId="1" fillId="0" borderId="0" xfId="0" applyNumberFormat="1" applyFont="1" applyFill="1"/>
    <xf numFmtId="0" fontId="1" fillId="5" borderId="0" xfId="0" applyNumberFormat="1" applyFont="1" applyFill="1"/>
    <xf numFmtId="0" fontId="1" fillId="5" borderId="0" xfId="0" applyNumberFormat="1" applyFont="1" applyFill="1" applyBorder="1"/>
    <xf numFmtId="2" fontId="1" fillId="5" borderId="0" xfId="0" applyNumberFormat="1" applyFont="1" applyFill="1"/>
    <xf numFmtId="0" fontId="1" fillId="0" borderId="8" xfId="0" applyFont="1" applyBorder="1"/>
    <xf numFmtId="0" fontId="1" fillId="0" borderId="0" xfId="0" applyFont="1" applyAlignment="1">
      <alignment horizontal="right"/>
    </xf>
    <xf numFmtId="0" fontId="1" fillId="0" borderId="8" xfId="0" applyFont="1" applyBorder="1" applyAlignment="1">
      <alignment horizontal="right"/>
    </xf>
    <xf numFmtId="0" fontId="1" fillId="0" borderId="0" xfId="0" applyFont="1" applyBorder="1" applyAlignment="1">
      <alignment horizontal="right"/>
    </xf>
    <xf numFmtId="0" fontId="9" fillId="0" borderId="0" xfId="0" applyFont="1"/>
    <xf numFmtId="2" fontId="1" fillId="0" borderId="0" xfId="0" applyNumberFormat="1" applyFont="1"/>
    <xf numFmtId="0" fontId="8" fillId="0" borderId="0" xfId="0" applyFont="1"/>
    <xf numFmtId="2" fontId="1" fillId="0" borderId="0" xfId="0" applyNumberFormat="1" applyFont="1" applyBorder="1"/>
    <xf numFmtId="0" fontId="1" fillId="0" borderId="0" xfId="0" applyFont="1" applyAlignment="1">
      <alignment wrapText="1"/>
    </xf>
    <xf numFmtId="0" fontId="8" fillId="0" borderId="0" xfId="0" applyFont="1" applyAlignment="1">
      <alignment wrapText="1"/>
    </xf>
    <xf numFmtId="0" fontId="1" fillId="0" borderId="0" xfId="0" quotePrefix="1" applyFont="1"/>
    <xf numFmtId="0" fontId="1" fillId="0" borderId="8" xfId="1" applyFont="1" applyFill="1" applyBorder="1" applyAlignment="1">
      <alignment horizontal="left" vertical="center" wrapText="1"/>
    </xf>
    <xf numFmtId="0" fontId="5" fillId="0" borderId="8" xfId="0" applyFont="1" applyFill="1" applyBorder="1"/>
    <xf numFmtId="0" fontId="8" fillId="0" borderId="0" xfId="0" applyFont="1" applyBorder="1"/>
    <xf numFmtId="164" fontId="1" fillId="0" borderId="0" xfId="0" applyNumberFormat="1" applyFont="1" applyFill="1"/>
    <xf numFmtId="1" fontId="1" fillId="0" borderId="8" xfId="0" applyNumberFormat="1" applyFont="1" applyFill="1" applyBorder="1"/>
    <xf numFmtId="164" fontId="1" fillId="0" borderId="8" xfId="0" applyNumberFormat="1" applyFont="1" applyFill="1" applyBorder="1"/>
    <xf numFmtId="0" fontId="1" fillId="12" borderId="9" xfId="0" applyFont="1" applyFill="1" applyBorder="1"/>
    <xf numFmtId="0" fontId="1" fillId="12" borderId="5" xfId="0" applyFont="1" applyFill="1" applyBorder="1"/>
    <xf numFmtId="0" fontId="1" fillId="12" borderId="5" xfId="0" applyFont="1" applyFill="1" applyBorder="1" applyAlignment="1">
      <alignment horizontal="right"/>
    </xf>
    <xf numFmtId="0" fontId="1" fillId="12" borderId="6" xfId="0" applyFont="1" applyFill="1" applyBorder="1"/>
    <xf numFmtId="0" fontId="1" fillId="0" borderId="10" xfId="0" applyFont="1" applyBorder="1"/>
    <xf numFmtId="0" fontId="1" fillId="5" borderId="10" xfId="0" applyNumberFormat="1" applyFont="1" applyFill="1" applyBorder="1"/>
    <xf numFmtId="2" fontId="1" fillId="0" borderId="10" xfId="0" applyNumberFormat="1" applyFont="1" applyFill="1" applyBorder="1"/>
    <xf numFmtId="2" fontId="1" fillId="0" borderId="0" xfId="0" applyNumberFormat="1" applyFont="1" applyFill="1"/>
    <xf numFmtId="165" fontId="1" fillId="0" borderId="0" xfId="0" applyNumberFormat="1" applyFont="1" applyFill="1" applyBorder="1"/>
    <xf numFmtId="2" fontId="1" fillId="0" borderId="7" xfId="0" applyNumberFormat="1" applyFont="1" applyFill="1" applyBorder="1"/>
    <xf numFmtId="0" fontId="1" fillId="9" borderId="0" xfId="0" applyFont="1" applyFill="1"/>
    <xf numFmtId="0" fontId="1" fillId="0" borderId="0" xfId="0" applyFont="1" applyFill="1"/>
    <xf numFmtId="0" fontId="1" fillId="0" borderId="0" xfId="0" applyFont="1" applyFill="1" applyBorder="1"/>
    <xf numFmtId="0" fontId="1" fillId="0" borderId="0" xfId="0" applyFont="1" applyBorder="1"/>
    <xf numFmtId="0" fontId="1" fillId="0" borderId="7" xfId="0" applyFont="1" applyBorder="1"/>
    <xf numFmtId="0" fontId="1" fillId="5" borderId="7" xfId="0" applyFont="1" applyFill="1" applyBorder="1"/>
    <xf numFmtId="0" fontId="1" fillId="0" borderId="7" xfId="0" applyFont="1" applyFill="1" applyBorder="1"/>
    <xf numFmtId="0" fontId="1" fillId="5" borderId="7" xfId="0" applyNumberFormat="1" applyFont="1" applyFill="1" applyBorder="1"/>
    <xf numFmtId="0" fontId="1" fillId="0" borderId="8" xfId="0" applyFont="1" applyBorder="1"/>
    <xf numFmtId="0" fontId="1" fillId="5" borderId="8" xfId="0" applyNumberFormat="1" applyFont="1" applyFill="1" applyBorder="1"/>
    <xf numFmtId="0" fontId="1" fillId="0" borderId="8" xfId="0" applyFont="1" applyFill="1" applyBorder="1"/>
    <xf numFmtId="0" fontId="1" fillId="5" borderId="8" xfId="0" applyFont="1" applyFill="1" applyBorder="1"/>
    <xf numFmtId="2" fontId="1" fillId="0" borderId="8" xfId="0" applyNumberFormat="1" applyFont="1" applyFill="1" applyBorder="1"/>
    <xf numFmtId="0" fontId="8" fillId="0" borderId="7" xfId="0" applyFont="1" applyBorder="1"/>
    <xf numFmtId="1" fontId="1" fillId="0" borderId="0" xfId="0" applyNumberFormat="1" applyFont="1" applyFill="1"/>
    <xf numFmtId="0" fontId="1" fillId="0" borderId="10" xfId="0" applyFont="1" applyFill="1" applyBorder="1"/>
    <xf numFmtId="0" fontId="9" fillId="0" borderId="8" xfId="0" applyFont="1" applyBorder="1"/>
    <xf numFmtId="0" fontId="5" fillId="0" borderId="7" xfId="0" applyFont="1" applyFill="1" applyBorder="1"/>
    <xf numFmtId="1" fontId="1" fillId="0" borderId="7" xfId="0" applyNumberFormat="1" applyFont="1" applyFill="1" applyBorder="1"/>
    <xf numFmtId="164" fontId="1" fillId="0" borderId="7" xfId="0" applyNumberFormat="1" applyFont="1" applyFill="1" applyBorder="1"/>
    <xf numFmtId="0" fontId="8" fillId="0" borderId="0" xfId="0" applyFont="1" applyFill="1"/>
    <xf numFmtId="2" fontId="1" fillId="0" borderId="8" xfId="0" applyNumberFormat="1" applyFont="1" applyBorder="1"/>
    <xf numFmtId="2" fontId="1" fillId="0" borderId="7" xfId="0" applyNumberFormat="1" applyFont="1" applyBorder="1"/>
    <xf numFmtId="2" fontId="1" fillId="0" borderId="10" xfId="0" applyNumberFormat="1" applyFont="1" applyBorder="1"/>
    <xf numFmtId="9" fontId="1" fillId="0" borderId="0" xfId="0" applyNumberFormat="1" applyFont="1" applyFill="1"/>
    <xf numFmtId="0" fontId="10" fillId="0" borderId="0" xfId="0" applyFont="1" applyFill="1"/>
    <xf numFmtId="0" fontId="5" fillId="7" borderId="0" xfId="0" applyFont="1" applyFill="1"/>
    <xf numFmtId="0" fontId="5" fillId="0" borderId="0" xfId="0" applyFont="1" applyFill="1"/>
    <xf numFmtId="1" fontId="5" fillId="0" borderId="7" xfId="0" applyNumberFormat="1" applyFont="1" applyFill="1" applyBorder="1"/>
    <xf numFmtId="1" fontId="5" fillId="0" borderId="0" xfId="0" applyNumberFormat="1" applyFont="1" applyFill="1"/>
    <xf numFmtId="1" fontId="5" fillId="0" borderId="8" xfId="0" applyNumberFormat="1" applyFont="1" applyFill="1" applyBorder="1"/>
    <xf numFmtId="0" fontId="5" fillId="0" borderId="10" xfId="0" applyFont="1" applyFill="1" applyBorder="1"/>
    <xf numFmtId="2" fontId="5" fillId="0" borderId="0" xfId="0" applyNumberFormat="1" applyFont="1" applyFill="1"/>
    <xf numFmtId="0" fontId="5" fillId="6" borderId="0" xfId="0" applyFont="1" applyFill="1"/>
    <xf numFmtId="165" fontId="1" fillId="0" borderId="8" xfId="0" applyNumberFormat="1" applyFont="1" applyFill="1" applyBorder="1"/>
    <xf numFmtId="0" fontId="8" fillId="0" borderId="7" xfId="0" applyFont="1" applyBorder="1" applyAlignment="1">
      <alignment wrapText="1"/>
    </xf>
    <xf numFmtId="0" fontId="1" fillId="0" borderId="7" xfId="0" applyFont="1" applyFill="1" applyBorder="1" applyAlignment="1">
      <alignment horizontal="right"/>
    </xf>
    <xf numFmtId="165" fontId="5" fillId="0" borderId="0" xfId="0" applyNumberFormat="1" applyFont="1" applyFill="1"/>
    <xf numFmtId="165" fontId="5" fillId="0" borderId="8" xfId="0" applyNumberFormat="1" applyFont="1" applyFill="1" applyBorder="1"/>
    <xf numFmtId="165" fontId="5" fillId="0" borderId="0" xfId="0" applyNumberFormat="1" applyFont="1" applyFill="1" applyBorder="1"/>
    <xf numFmtId="165" fontId="5" fillId="0" borderId="7" xfId="0" applyNumberFormat="1" applyFont="1" applyFill="1" applyBorder="1"/>
    <xf numFmtId="165" fontId="5" fillId="0" borderId="10" xfId="0" applyNumberFormat="1" applyFont="1" applyFill="1" applyBorder="1"/>
    <xf numFmtId="2" fontId="1" fillId="5" borderId="0" xfId="0" applyNumberFormat="1" applyFont="1" applyFill="1" applyBorder="1"/>
    <xf numFmtId="0" fontId="1" fillId="5" borderId="10" xfId="0" applyFont="1" applyFill="1" applyBorder="1"/>
    <xf numFmtId="0" fontId="1" fillId="13" borderId="0" xfId="0" applyFont="1" applyFill="1" applyBorder="1"/>
    <xf numFmtId="165" fontId="1" fillId="0" borderId="0" xfId="0" applyNumberFormat="1" applyFont="1" applyFill="1"/>
    <xf numFmtId="165" fontId="1" fillId="0" borderId="0" xfId="0" applyNumberFormat="1" applyFont="1"/>
    <xf numFmtId="165" fontId="1" fillId="0" borderId="0" xfId="0" applyNumberFormat="1" applyFont="1" applyBorder="1"/>
    <xf numFmtId="165" fontId="1" fillId="0" borderId="8" xfId="0" applyNumberFormat="1" applyFont="1" applyBorder="1"/>
    <xf numFmtId="165" fontId="1" fillId="0" borderId="7" xfId="0" applyNumberFormat="1" applyFont="1" applyBorder="1"/>
    <xf numFmtId="165" fontId="1" fillId="0" borderId="7" xfId="0" applyNumberFormat="1" applyFont="1" applyFill="1" applyBorder="1"/>
    <xf numFmtId="165" fontId="1" fillId="0" borderId="10" xfId="0" applyNumberFormat="1" applyFont="1" applyBorder="1"/>
    <xf numFmtId="1" fontId="1" fillId="0" borderId="0" xfId="0" applyNumberFormat="1" applyFont="1" applyFill="1" applyBorder="1"/>
    <xf numFmtId="1" fontId="5" fillId="0" borderId="0" xfId="0" applyNumberFormat="1" applyFont="1" applyFill="1" applyBorder="1"/>
    <xf numFmtId="164" fontId="1" fillId="0" borderId="0" xfId="0" applyNumberFormat="1" applyFont="1" applyFill="1" applyBorder="1"/>
    <xf numFmtId="0" fontId="1" fillId="0" borderId="0" xfId="0" quotePrefix="1" applyFont="1" applyBorder="1"/>
    <xf numFmtId="0" fontId="1" fillId="0" borderId="0" xfId="0" applyNumberFormat="1" applyFont="1" applyFill="1" applyBorder="1"/>
    <xf numFmtId="0" fontId="8" fillId="0" borderId="0" xfId="0" applyFont="1" applyFill="1" applyBorder="1"/>
    <xf numFmtId="0" fontId="5" fillId="0" borderId="0" xfId="0" applyFont="1"/>
    <xf numFmtId="1" fontId="1" fillId="0" borderId="0" xfId="0" applyNumberFormat="1" applyFont="1"/>
    <xf numFmtId="0" fontId="10" fillId="0" borderId="0" xfId="0" applyFont="1"/>
    <xf numFmtId="165" fontId="5" fillId="0" borderId="0" xfId="0" applyNumberFormat="1" applyFont="1"/>
    <xf numFmtId="9" fontId="1" fillId="0" borderId="0" xfId="0" applyNumberFormat="1" applyFont="1"/>
    <xf numFmtId="165" fontId="1" fillId="5" borderId="0" xfId="0" applyNumberFormat="1" applyFont="1" applyFill="1"/>
    <xf numFmtId="2" fontId="5" fillId="0" borderId="0" xfId="0" applyNumberFormat="1" applyFont="1"/>
    <xf numFmtId="165" fontId="5" fillId="0" borderId="10" xfId="0" applyNumberFormat="1" applyFont="1" applyBorder="1"/>
    <xf numFmtId="1" fontId="1" fillId="0" borderId="10" xfId="0" applyNumberFormat="1" applyFont="1" applyBorder="1"/>
    <xf numFmtId="164" fontId="1" fillId="0" borderId="10" xfId="0" applyNumberFormat="1" applyFont="1" applyBorder="1"/>
    <xf numFmtId="164" fontId="1" fillId="0" borderId="0" xfId="0" applyNumberFormat="1" applyFont="1"/>
    <xf numFmtId="0" fontId="1" fillId="13" borderId="0" xfId="0" applyFont="1" applyFill="1"/>
    <xf numFmtId="0" fontId="1" fillId="8" borderId="3" xfId="0" applyFont="1" applyFill="1" applyBorder="1"/>
    <xf numFmtId="0" fontId="1" fillId="0" borderId="11" xfId="0" applyFont="1" applyBorder="1"/>
    <xf numFmtId="0" fontId="0" fillId="2" borderId="0" xfId="0" applyFill="1"/>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colors>
    <mruColors>
      <color rgb="FFFFFF99"/>
      <color rgb="FFFFFF66"/>
      <color rgb="FFFF3300"/>
      <color rgb="FF33CAFF"/>
      <color rgb="FF66FF66"/>
      <color rgb="FFFF9966"/>
      <color rgb="FFFFC7CE"/>
      <color rgb="FFFF6600"/>
      <color rgb="FFFF66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K1743"/>
  <sheetViews>
    <sheetView tabSelected="1" zoomScale="85" zoomScaleNormal="85" workbookViewId="0">
      <pane xSplit="3" ySplit="1" topLeftCell="D2" activePane="bottomRight" state="frozen"/>
      <selection pane="topRight" activeCell="D1" sqref="D1"/>
      <selection pane="bottomLeft" activeCell="A2" sqref="A2"/>
      <selection pane="bottomRight"/>
    </sheetView>
  </sheetViews>
  <sheetFormatPr defaultColWidth="8.88671875" defaultRowHeight="15" customHeight="1" x14ac:dyDescent="0.3"/>
  <cols>
    <col min="1" max="1" width="5.6640625" style="17" customWidth="1"/>
    <col min="2" max="2" width="4.44140625" style="12" customWidth="1"/>
    <col min="3" max="3" width="18.44140625" style="12" customWidth="1"/>
    <col min="4" max="4" width="9.109375" style="37" customWidth="1"/>
    <col min="5" max="5" width="9.109375" style="13" customWidth="1"/>
    <col min="6" max="6" width="9.109375" style="14" customWidth="1"/>
    <col min="7" max="12" width="9.109375" style="12" customWidth="1"/>
    <col min="13" max="13" width="9.109375" style="15" customWidth="1"/>
    <col min="14" max="14" width="9.109375" style="13" customWidth="1"/>
    <col min="15" max="15" width="9.109375" style="68" customWidth="1"/>
    <col min="16" max="17" width="7" style="12" customWidth="1"/>
    <col min="18" max="21" width="9.109375" style="12" customWidth="1"/>
    <col min="22" max="22" width="9.109375" style="13" customWidth="1"/>
    <col min="23" max="26" width="9.109375" style="68" customWidth="1"/>
    <col min="27" max="38" width="9.109375" style="13" customWidth="1"/>
    <col min="39" max="41" width="9.109375" style="68" customWidth="1"/>
    <col min="42" max="44" width="9.109375" style="12" customWidth="1"/>
    <col min="45" max="46" width="11.33203125" style="12" customWidth="1"/>
    <col min="47" max="47" width="9.109375" style="12" customWidth="1"/>
    <col min="48" max="48" width="11.109375" style="12" customWidth="1"/>
    <col min="49" max="50" width="12.6640625" style="12" customWidth="1"/>
    <col min="51" max="51" width="9.109375" style="68" customWidth="1"/>
    <col min="52" max="52" width="8.109375" style="68" customWidth="1"/>
    <col min="53" max="53" width="6.77734375" style="94" customWidth="1"/>
    <col min="54" max="54" width="7.44140625" style="94" customWidth="1"/>
    <col min="55" max="56" width="12.6640625" style="12" customWidth="1"/>
    <col min="57" max="57" width="10.6640625" style="94" customWidth="1"/>
    <col min="58" max="58" width="9.88671875" style="94" bestFit="1" customWidth="1"/>
    <col min="59" max="59" width="10.6640625" style="94" customWidth="1"/>
    <col min="60" max="60" width="10.6640625" style="68" customWidth="1"/>
    <col min="61" max="62" width="12.44140625" style="68" customWidth="1"/>
    <col min="63" max="64" width="13.6640625" style="12" customWidth="1"/>
    <col min="65" max="73" width="9.109375" style="12" customWidth="1"/>
    <col min="74" max="76" width="11.6640625" style="12" customWidth="1"/>
    <col min="77" max="83" width="9.109375" style="12" customWidth="1"/>
    <col min="84" max="84" width="13.44140625" style="12" customWidth="1"/>
    <col min="85" max="85" width="16.6640625" style="12" customWidth="1"/>
    <col min="86" max="86" width="18.88671875" style="12" customWidth="1"/>
    <col min="87" max="16384" width="8.88671875" style="12"/>
  </cols>
  <sheetData>
    <row r="1" spans="1:167" ht="15" customHeight="1" x14ac:dyDescent="0.3">
      <c r="A1" s="16" t="s">
        <v>36</v>
      </c>
      <c r="B1" s="1" t="s">
        <v>35</v>
      </c>
      <c r="C1" s="1" t="s">
        <v>1</v>
      </c>
      <c r="D1" s="35" t="s">
        <v>6</v>
      </c>
      <c r="E1" s="3" t="s">
        <v>13</v>
      </c>
      <c r="F1" s="4" t="s">
        <v>14</v>
      </c>
      <c r="G1" s="3" t="s">
        <v>10</v>
      </c>
      <c r="H1" s="5" t="s">
        <v>11</v>
      </c>
      <c r="I1" s="3" t="s">
        <v>12</v>
      </c>
      <c r="J1" s="3" t="s">
        <v>368</v>
      </c>
      <c r="K1" s="3" t="s">
        <v>2155</v>
      </c>
      <c r="L1" s="3" t="s">
        <v>2160</v>
      </c>
      <c r="M1" s="2" t="s">
        <v>2151</v>
      </c>
      <c r="N1" s="3" t="s">
        <v>2154</v>
      </c>
      <c r="O1" s="3" t="s">
        <v>2161</v>
      </c>
      <c r="P1" s="3" t="s">
        <v>15</v>
      </c>
      <c r="Q1" s="3" t="s">
        <v>16</v>
      </c>
      <c r="R1" s="6" t="s">
        <v>2164</v>
      </c>
      <c r="S1" s="6" t="s">
        <v>32</v>
      </c>
      <c r="T1" s="6" t="s">
        <v>908</v>
      </c>
      <c r="U1" s="6" t="s">
        <v>379</v>
      </c>
      <c r="V1" s="7" t="s">
        <v>7</v>
      </c>
      <c r="W1" s="6" t="s">
        <v>2165</v>
      </c>
      <c r="X1" s="6" t="s">
        <v>2166</v>
      </c>
      <c r="Y1" s="6" t="s">
        <v>2167</v>
      </c>
      <c r="Z1" s="6" t="s">
        <v>2176</v>
      </c>
      <c r="AA1" s="7" t="s">
        <v>2156</v>
      </c>
      <c r="AB1" s="7" t="s">
        <v>337</v>
      </c>
      <c r="AC1" s="67" t="s">
        <v>2152</v>
      </c>
      <c r="AD1" s="7" t="s">
        <v>2158</v>
      </c>
      <c r="AE1" s="7" t="s">
        <v>2153</v>
      </c>
      <c r="AF1" s="7" t="s">
        <v>484</v>
      </c>
      <c r="AG1" s="7" t="s">
        <v>2145</v>
      </c>
      <c r="AH1" s="7" t="s">
        <v>2146</v>
      </c>
      <c r="AI1" s="7" t="s">
        <v>2147</v>
      </c>
      <c r="AJ1" s="7" t="s">
        <v>2148</v>
      </c>
      <c r="AK1" s="7" t="s">
        <v>2149</v>
      </c>
      <c r="AL1" s="7" t="s">
        <v>2150</v>
      </c>
      <c r="AM1" s="67" t="s">
        <v>2172</v>
      </c>
      <c r="AN1" s="67" t="s">
        <v>2173</v>
      </c>
      <c r="AO1" s="6" t="s">
        <v>2174</v>
      </c>
      <c r="AP1" s="8" t="s">
        <v>21</v>
      </c>
      <c r="AQ1" s="8" t="s">
        <v>48</v>
      </c>
      <c r="AR1" s="8" t="s">
        <v>31</v>
      </c>
      <c r="AS1" s="8" t="s">
        <v>61</v>
      </c>
      <c r="AT1" s="8" t="s">
        <v>60</v>
      </c>
      <c r="AU1" s="8" t="s">
        <v>18</v>
      </c>
      <c r="AV1" s="8" t="s">
        <v>2163</v>
      </c>
      <c r="AW1" s="8" t="s">
        <v>49</v>
      </c>
      <c r="AX1" s="8" t="s">
        <v>385</v>
      </c>
      <c r="AY1" s="8" t="s">
        <v>2168</v>
      </c>
      <c r="AZ1" s="8" t="s">
        <v>2162</v>
      </c>
      <c r="BA1" s="93" t="s">
        <v>2189</v>
      </c>
      <c r="BB1" s="100" t="s">
        <v>2169</v>
      </c>
      <c r="BC1" s="9" t="s">
        <v>50</v>
      </c>
      <c r="BD1" s="9" t="s">
        <v>2191</v>
      </c>
      <c r="BE1" s="100" t="s">
        <v>2170</v>
      </c>
      <c r="BF1" s="100" t="s">
        <v>2188</v>
      </c>
      <c r="BG1" s="100" t="s">
        <v>2179</v>
      </c>
      <c r="BH1" s="9" t="s">
        <v>2175</v>
      </c>
      <c r="BI1" s="9" t="s">
        <v>2180</v>
      </c>
      <c r="BJ1" s="9" t="s">
        <v>2181</v>
      </c>
      <c r="BK1" s="9" t="s">
        <v>52</v>
      </c>
      <c r="BL1" s="9" t="s">
        <v>51</v>
      </c>
      <c r="BM1" s="9" t="s">
        <v>338</v>
      </c>
      <c r="BN1" s="9" t="s">
        <v>339</v>
      </c>
      <c r="BO1" s="9" t="s">
        <v>340</v>
      </c>
      <c r="BP1" s="9" t="s">
        <v>341</v>
      </c>
      <c r="BQ1" s="9" t="s">
        <v>53</v>
      </c>
      <c r="BR1" s="9" t="s">
        <v>54</v>
      </c>
      <c r="BS1" s="9" t="s">
        <v>55</v>
      </c>
      <c r="BT1" s="9" t="s">
        <v>56</v>
      </c>
      <c r="BU1" s="9" t="s">
        <v>57</v>
      </c>
      <c r="BV1" s="10" t="s">
        <v>2190</v>
      </c>
      <c r="BW1" s="10" t="s">
        <v>58</v>
      </c>
      <c r="BX1" s="10" t="s">
        <v>59</v>
      </c>
      <c r="BY1" s="10" t="s">
        <v>22</v>
      </c>
      <c r="BZ1" s="10" t="s">
        <v>23</v>
      </c>
      <c r="CA1" s="10" t="s">
        <v>2144</v>
      </c>
      <c r="CB1" s="10" t="s">
        <v>20</v>
      </c>
      <c r="CC1" s="10" t="s">
        <v>2143</v>
      </c>
      <c r="CD1" s="11" t="s">
        <v>8</v>
      </c>
      <c r="CE1" s="11" t="s">
        <v>19</v>
      </c>
      <c r="CF1" s="11" t="s">
        <v>24</v>
      </c>
      <c r="CG1" s="11" t="s">
        <v>25</v>
      </c>
      <c r="CH1" s="11" t="s">
        <v>29</v>
      </c>
      <c r="CI1" s="11" t="s">
        <v>9</v>
      </c>
      <c r="CJ1" s="12" t="s">
        <v>347</v>
      </c>
      <c r="CK1" s="12" t="s">
        <v>348</v>
      </c>
    </row>
    <row r="2" spans="1:167" ht="15" customHeight="1" x14ac:dyDescent="0.3">
      <c r="A2" s="70">
        <v>1</v>
      </c>
      <c r="B2" s="12">
        <v>1</v>
      </c>
      <c r="C2" s="12" t="s">
        <v>26</v>
      </c>
      <c r="D2" s="37">
        <v>1.262</v>
      </c>
      <c r="E2" s="68">
        <v>0.154</v>
      </c>
      <c r="F2" s="19">
        <f t="shared" ref="F2:F7" si="0">D2/E2</f>
        <v>8.1948051948051948</v>
      </c>
      <c r="H2" s="12">
        <f t="shared" ref="H2:H65" si="1">D2-E2</f>
        <v>1.1080000000000001</v>
      </c>
      <c r="I2" s="12">
        <f t="shared" ref="I2:I65" si="2">D2+E2</f>
        <v>1.4159999999999999</v>
      </c>
      <c r="J2" s="12" t="s">
        <v>63</v>
      </c>
      <c r="K2" s="12">
        <f t="shared" ref="K2:K65" si="3">IF(AA2=1,D2,-D2)</f>
        <v>1.262</v>
      </c>
      <c r="L2" s="45">
        <f t="shared" ref="L2:L65" si="4">K2/E2</f>
        <v>8.1948051948051948</v>
      </c>
      <c r="M2" s="15">
        <f t="shared" ref="M2:M65" si="5">L2/SQRT(L2^2+AE2)</f>
        <v>0.60718115750834856</v>
      </c>
      <c r="N2" s="68">
        <f t="shared" ref="N2:N65" si="6">SQRT((1-M2^2)/AE2)</f>
        <v>7.4093421756169314E-2</v>
      </c>
      <c r="O2" s="68">
        <f t="shared" ref="O2:O65" si="7">1/N2</f>
        <v>13.496474805696716</v>
      </c>
      <c r="P2" s="12">
        <f t="shared" ref="P2:P65" si="8">M2-N2</f>
        <v>0.53308773575217927</v>
      </c>
      <c r="Q2" s="12">
        <f t="shared" ref="Q2:Q65" si="9">M2+N2</f>
        <v>0.68127457926451784</v>
      </c>
      <c r="R2" s="113">
        <v>4.4067192472642533</v>
      </c>
      <c r="S2" s="12" t="s">
        <v>1637</v>
      </c>
      <c r="T2" s="12" t="s">
        <v>1636</v>
      </c>
      <c r="U2" s="12" t="s">
        <v>382</v>
      </c>
      <c r="V2" s="68" t="s">
        <v>62</v>
      </c>
      <c r="W2" s="68">
        <v>0</v>
      </c>
      <c r="X2" s="68">
        <v>0</v>
      </c>
      <c r="Y2" s="68">
        <v>0</v>
      </c>
      <c r="Z2" s="68">
        <v>1</v>
      </c>
      <c r="AA2" s="68">
        <v>1</v>
      </c>
      <c r="AB2" s="68">
        <v>1</v>
      </c>
      <c r="AC2" s="68">
        <v>1</v>
      </c>
      <c r="AD2" s="68">
        <v>4</v>
      </c>
      <c r="AE2" s="68">
        <v>115</v>
      </c>
      <c r="AF2" s="68">
        <v>0</v>
      </c>
      <c r="AG2" s="68">
        <v>0</v>
      </c>
      <c r="AH2" s="68">
        <v>0</v>
      </c>
      <c r="AI2" s="68">
        <v>0</v>
      </c>
      <c r="AJ2" s="68">
        <v>1</v>
      </c>
      <c r="AK2" s="68">
        <v>0</v>
      </c>
      <c r="AL2" s="68">
        <v>0</v>
      </c>
      <c r="AM2" s="68">
        <v>0</v>
      </c>
      <c r="AN2" s="68">
        <v>0</v>
      </c>
      <c r="AO2" s="68">
        <v>0</v>
      </c>
      <c r="AP2" s="112">
        <v>4.7874917427820458</v>
      </c>
      <c r="AQ2" s="68">
        <v>0</v>
      </c>
      <c r="AR2" s="112">
        <v>3.6888794541139363</v>
      </c>
      <c r="AS2" s="68">
        <v>0</v>
      </c>
      <c r="AT2" s="68">
        <v>1</v>
      </c>
      <c r="AU2" s="68">
        <v>1</v>
      </c>
      <c r="AV2" s="112">
        <v>7.604396348796338</v>
      </c>
      <c r="AW2" s="68">
        <v>1</v>
      </c>
      <c r="AX2" s="68">
        <v>0</v>
      </c>
      <c r="AY2" s="68">
        <v>1</v>
      </c>
      <c r="AZ2" s="68">
        <v>6.9850000000000003</v>
      </c>
      <c r="BA2" s="32">
        <v>651</v>
      </c>
      <c r="BB2" s="94">
        <v>6</v>
      </c>
      <c r="BC2" s="68">
        <v>1</v>
      </c>
      <c r="BD2" s="68">
        <v>0</v>
      </c>
      <c r="BE2" s="104">
        <f>LN(75)</f>
        <v>4.3174881135363101</v>
      </c>
      <c r="BF2" s="104">
        <v>1529.33</v>
      </c>
      <c r="BG2" s="104">
        <f t="shared" ref="BG2:BG65" si="10">BE2/LN(BF2)</f>
        <v>0.58880846354458982</v>
      </c>
      <c r="BH2" s="68">
        <v>1</v>
      </c>
      <c r="BI2" s="68">
        <v>1</v>
      </c>
      <c r="BJ2" s="68">
        <v>0</v>
      </c>
      <c r="BK2" s="68">
        <v>1</v>
      </c>
      <c r="BL2" s="68">
        <v>0</v>
      </c>
      <c r="BM2" s="12">
        <v>0</v>
      </c>
      <c r="BN2" s="12">
        <v>1</v>
      </c>
      <c r="BO2" s="12">
        <v>1</v>
      </c>
      <c r="BP2" s="12">
        <v>0</v>
      </c>
      <c r="BQ2" s="12">
        <v>0</v>
      </c>
      <c r="BR2" s="12">
        <v>0</v>
      </c>
      <c r="BS2" s="12">
        <v>0</v>
      </c>
      <c r="BT2" s="12">
        <v>0</v>
      </c>
      <c r="BU2" s="12">
        <v>1</v>
      </c>
      <c r="BV2" s="12">
        <v>1</v>
      </c>
      <c r="BW2" s="12">
        <v>0</v>
      </c>
      <c r="BX2" s="12">
        <v>0</v>
      </c>
      <c r="BY2" s="12">
        <v>0.5</v>
      </c>
      <c r="BZ2" s="12">
        <f t="shared" ref="BZ2:BZ65" si="11">1-BY2</f>
        <v>0.5</v>
      </c>
      <c r="CA2" s="113">
        <v>2.9957322735539909</v>
      </c>
      <c r="CB2" s="12" t="s">
        <v>30</v>
      </c>
      <c r="CC2" s="12">
        <v>1</v>
      </c>
      <c r="CE2" s="12" t="s">
        <v>78</v>
      </c>
      <c r="CF2" s="12" t="s">
        <v>2171</v>
      </c>
      <c r="CG2" s="12" t="s">
        <v>17</v>
      </c>
      <c r="CH2" s="68" t="s">
        <v>343</v>
      </c>
      <c r="CI2" s="46" t="s">
        <v>1635</v>
      </c>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c r="DW2" s="68"/>
      <c r="DX2" s="68"/>
      <c r="DY2" s="68"/>
      <c r="DZ2" s="68"/>
      <c r="EA2" s="68"/>
      <c r="EB2" s="68"/>
      <c r="EC2" s="68"/>
      <c r="ED2" s="68"/>
      <c r="EE2" s="68"/>
      <c r="EF2" s="68"/>
      <c r="EG2" s="68"/>
      <c r="EH2" s="68"/>
      <c r="EI2" s="68"/>
      <c r="EJ2" s="68"/>
      <c r="EK2" s="68"/>
      <c r="EL2" s="68"/>
      <c r="EM2" s="68"/>
      <c r="EN2" s="68"/>
      <c r="EO2" s="68"/>
      <c r="EP2" s="68"/>
      <c r="EQ2" s="68"/>
      <c r="ER2" s="68"/>
      <c r="ES2" s="68"/>
      <c r="ET2" s="68"/>
      <c r="EU2" s="68"/>
      <c r="EV2" s="68"/>
      <c r="EW2" s="68"/>
      <c r="EX2" s="68"/>
      <c r="EY2" s="68"/>
      <c r="EZ2" s="68"/>
      <c r="FA2" s="68"/>
      <c r="FB2" s="68"/>
      <c r="FC2" s="68"/>
      <c r="FD2" s="68"/>
      <c r="FE2" s="68"/>
      <c r="FF2" s="68"/>
      <c r="FG2" s="68"/>
      <c r="FH2" s="68"/>
      <c r="FI2" s="68"/>
      <c r="FJ2" s="68"/>
      <c r="FK2" s="68"/>
    </row>
    <row r="3" spans="1:167" ht="15" customHeight="1" x14ac:dyDescent="0.3">
      <c r="A3" s="70">
        <v>2</v>
      </c>
      <c r="B3" s="12">
        <v>1</v>
      </c>
      <c r="C3" s="12" t="s">
        <v>26</v>
      </c>
      <c r="D3" s="37">
        <v>0.29199999999999998</v>
      </c>
      <c r="E3" s="13">
        <v>0.35799999999999998</v>
      </c>
      <c r="F3" s="19">
        <f t="shared" si="0"/>
        <v>0.81564245810055869</v>
      </c>
      <c r="H3" s="12">
        <f t="shared" si="1"/>
        <v>-6.6000000000000003E-2</v>
      </c>
      <c r="I3" s="12">
        <f t="shared" si="2"/>
        <v>0.64999999999999991</v>
      </c>
      <c r="J3" s="12" t="s">
        <v>63</v>
      </c>
      <c r="K3" s="12">
        <f t="shared" si="3"/>
        <v>0.29199999999999998</v>
      </c>
      <c r="L3" s="45">
        <f t="shared" si="4"/>
        <v>0.81564245810055869</v>
      </c>
      <c r="M3" s="15">
        <f t="shared" si="5"/>
        <v>7.5840001322692904E-2</v>
      </c>
      <c r="N3" s="13">
        <f t="shared" si="6"/>
        <v>9.2981919429876908E-2</v>
      </c>
      <c r="O3" s="68">
        <f t="shared" si="7"/>
        <v>10.754779059537036</v>
      </c>
      <c r="P3" s="12">
        <f t="shared" si="8"/>
        <v>-1.7141918107184004E-2</v>
      </c>
      <c r="Q3" s="12">
        <f t="shared" si="9"/>
        <v>0.1688219207525698</v>
      </c>
      <c r="R3" s="113">
        <v>4.3694478524670215</v>
      </c>
      <c r="S3" s="12" t="s">
        <v>1638</v>
      </c>
      <c r="T3" s="12" t="s">
        <v>1636</v>
      </c>
      <c r="U3" s="12" t="s">
        <v>383</v>
      </c>
      <c r="V3" s="13" t="s">
        <v>62</v>
      </c>
      <c r="W3" s="68">
        <v>0</v>
      </c>
      <c r="X3" s="68">
        <v>0</v>
      </c>
      <c r="Y3" s="68">
        <v>0</v>
      </c>
      <c r="Z3" s="68">
        <v>1</v>
      </c>
      <c r="AA3" s="68">
        <v>1</v>
      </c>
      <c r="AB3" s="68">
        <v>1</v>
      </c>
      <c r="AC3" s="68">
        <v>1</v>
      </c>
      <c r="AD3" s="68">
        <v>4</v>
      </c>
      <c r="AE3" s="68">
        <v>115</v>
      </c>
      <c r="AF3" s="68">
        <v>0</v>
      </c>
      <c r="AG3" s="68">
        <v>0</v>
      </c>
      <c r="AH3" s="68">
        <v>0</v>
      </c>
      <c r="AI3" s="68">
        <v>0</v>
      </c>
      <c r="AJ3" s="68">
        <v>1</v>
      </c>
      <c r="AK3" s="68">
        <v>0</v>
      </c>
      <c r="AL3" s="68">
        <v>0</v>
      </c>
      <c r="AM3" s="68">
        <v>0</v>
      </c>
      <c r="AN3" s="68">
        <v>0</v>
      </c>
      <c r="AO3" s="68">
        <v>0</v>
      </c>
      <c r="AP3" s="112">
        <v>4.7874917427820458</v>
      </c>
      <c r="AQ3" s="68">
        <v>1</v>
      </c>
      <c r="AR3" s="112">
        <v>3.6888794541139363</v>
      </c>
      <c r="AS3" s="68">
        <v>0</v>
      </c>
      <c r="AT3" s="68">
        <v>1</v>
      </c>
      <c r="AU3" s="68">
        <v>1</v>
      </c>
      <c r="AV3" s="112">
        <v>7.604396348796338</v>
      </c>
      <c r="AW3" s="68">
        <v>1</v>
      </c>
      <c r="AX3" s="68">
        <v>0</v>
      </c>
      <c r="AY3" s="68">
        <v>1</v>
      </c>
      <c r="AZ3" s="69">
        <v>6.9850000000000003</v>
      </c>
      <c r="BA3" s="32">
        <v>651</v>
      </c>
      <c r="BB3" s="94">
        <v>6</v>
      </c>
      <c r="BC3" s="68">
        <v>1</v>
      </c>
      <c r="BD3" s="68">
        <v>0</v>
      </c>
      <c r="BE3" s="104">
        <f>LN(75)</f>
        <v>4.3174881135363101</v>
      </c>
      <c r="BF3" s="104">
        <v>1529.33</v>
      </c>
      <c r="BG3" s="104">
        <f t="shared" si="10"/>
        <v>0.58880846354458982</v>
      </c>
      <c r="BH3" s="68">
        <v>1</v>
      </c>
      <c r="BI3" s="68">
        <v>1</v>
      </c>
      <c r="BJ3" s="68">
        <v>0</v>
      </c>
      <c r="BK3" s="68">
        <v>1</v>
      </c>
      <c r="BL3" s="68">
        <v>0</v>
      </c>
      <c r="BM3" s="12">
        <v>0</v>
      </c>
      <c r="BN3" s="12">
        <v>1</v>
      </c>
      <c r="BO3" s="12">
        <v>1</v>
      </c>
      <c r="BP3" s="12">
        <v>0</v>
      </c>
      <c r="BQ3" s="12">
        <v>0</v>
      </c>
      <c r="BR3" s="12">
        <v>0</v>
      </c>
      <c r="BS3" s="12">
        <v>0</v>
      </c>
      <c r="BT3" s="12">
        <v>0</v>
      </c>
      <c r="BU3" s="12">
        <v>1</v>
      </c>
      <c r="BV3" s="12">
        <v>1</v>
      </c>
      <c r="BW3" s="12">
        <v>0</v>
      </c>
      <c r="BX3" s="12">
        <v>0</v>
      </c>
      <c r="BY3" s="12">
        <v>0.5</v>
      </c>
      <c r="BZ3" s="12">
        <f t="shared" si="11"/>
        <v>0.5</v>
      </c>
      <c r="CA3" s="113">
        <v>2.9957322735539909</v>
      </c>
      <c r="CB3" s="12" t="s">
        <v>30</v>
      </c>
      <c r="CC3" s="12">
        <v>1</v>
      </c>
      <c r="CE3" s="12" t="s">
        <v>17</v>
      </c>
      <c r="CF3" s="12" t="s">
        <v>17</v>
      </c>
      <c r="CG3" s="12" t="s">
        <v>17</v>
      </c>
      <c r="CH3" s="12" t="s">
        <v>344</v>
      </c>
      <c r="CI3" s="12" t="s">
        <v>17</v>
      </c>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c r="EE3" s="68"/>
      <c r="EF3" s="68"/>
      <c r="EG3" s="68"/>
      <c r="EH3" s="68"/>
      <c r="EI3" s="68"/>
      <c r="EJ3" s="68"/>
      <c r="EK3" s="68"/>
      <c r="EL3" s="68"/>
      <c r="EM3" s="68"/>
      <c r="EN3" s="68"/>
      <c r="EO3" s="68"/>
      <c r="EP3" s="68"/>
      <c r="EQ3" s="68"/>
      <c r="ER3" s="68"/>
      <c r="ES3" s="68"/>
      <c r="ET3" s="68"/>
      <c r="EU3" s="68"/>
      <c r="EV3" s="68"/>
      <c r="EW3" s="68"/>
      <c r="EX3" s="68"/>
      <c r="EY3" s="68"/>
      <c r="EZ3" s="68"/>
      <c r="FA3" s="68"/>
      <c r="FB3" s="68"/>
      <c r="FC3" s="68"/>
      <c r="FD3" s="68"/>
      <c r="FE3" s="68"/>
      <c r="FF3" s="68"/>
      <c r="FG3" s="68"/>
      <c r="FH3" s="68"/>
      <c r="FI3" s="68"/>
      <c r="FJ3" s="68"/>
      <c r="FK3" s="68"/>
    </row>
    <row r="4" spans="1:167" s="17" customFormat="1" ht="15" customHeight="1" x14ac:dyDescent="0.3">
      <c r="A4" s="70">
        <v>3</v>
      </c>
      <c r="B4" s="70">
        <v>1</v>
      </c>
      <c r="C4" s="70" t="s">
        <v>26</v>
      </c>
      <c r="D4" s="38">
        <v>1.32</v>
      </c>
      <c r="E4" s="69">
        <v>0.35</v>
      </c>
      <c r="F4" s="19">
        <f t="shared" si="0"/>
        <v>3.7714285714285718</v>
      </c>
      <c r="G4" s="70"/>
      <c r="H4" s="12">
        <f t="shared" si="1"/>
        <v>0.97000000000000008</v>
      </c>
      <c r="I4" s="12">
        <f t="shared" si="2"/>
        <v>1.67</v>
      </c>
      <c r="J4" s="70" t="s">
        <v>63</v>
      </c>
      <c r="K4" s="70">
        <f t="shared" si="3"/>
        <v>1.32</v>
      </c>
      <c r="L4" s="45">
        <f t="shared" si="4"/>
        <v>3.7714285714285718</v>
      </c>
      <c r="M4" s="18">
        <f t="shared" si="5"/>
        <v>0.33176826798206732</v>
      </c>
      <c r="N4" s="69">
        <f t="shared" si="6"/>
        <v>8.7968858934639071E-2</v>
      </c>
      <c r="O4" s="69">
        <f t="shared" si="7"/>
        <v>11.367659102444431</v>
      </c>
      <c r="P4" s="70">
        <f t="shared" si="8"/>
        <v>0.24379940904742825</v>
      </c>
      <c r="Q4" s="70">
        <f t="shared" si="9"/>
        <v>0.41973712691670639</v>
      </c>
      <c r="R4" s="114">
        <v>4.4067192472642533</v>
      </c>
      <c r="S4" s="70" t="s">
        <v>1639</v>
      </c>
      <c r="T4" s="12" t="s">
        <v>1636</v>
      </c>
      <c r="U4" s="70" t="s">
        <v>384</v>
      </c>
      <c r="V4" s="13" t="s">
        <v>62</v>
      </c>
      <c r="W4" s="68">
        <v>0</v>
      </c>
      <c r="X4" s="68">
        <v>0</v>
      </c>
      <c r="Y4" s="68">
        <v>0</v>
      </c>
      <c r="Z4" s="68">
        <v>1</v>
      </c>
      <c r="AA4" s="68">
        <v>1</v>
      </c>
      <c r="AB4" s="69">
        <v>1</v>
      </c>
      <c r="AC4" s="68">
        <v>1</v>
      </c>
      <c r="AD4" s="69">
        <v>4</v>
      </c>
      <c r="AE4" s="69">
        <v>115</v>
      </c>
      <c r="AF4" s="69">
        <v>0</v>
      </c>
      <c r="AG4" s="68">
        <v>0</v>
      </c>
      <c r="AH4" s="68">
        <v>0</v>
      </c>
      <c r="AI4" s="68">
        <v>0</v>
      </c>
      <c r="AJ4" s="68">
        <v>1</v>
      </c>
      <c r="AK4" s="68">
        <v>0</v>
      </c>
      <c r="AL4" s="68">
        <v>0</v>
      </c>
      <c r="AM4" s="68">
        <v>0</v>
      </c>
      <c r="AN4" s="68">
        <v>0</v>
      </c>
      <c r="AO4" s="68">
        <v>0</v>
      </c>
      <c r="AP4" s="65">
        <v>4.7874917427820458</v>
      </c>
      <c r="AQ4" s="69">
        <v>1</v>
      </c>
      <c r="AR4" s="65">
        <v>3.6888794541139363</v>
      </c>
      <c r="AS4" s="68">
        <v>0</v>
      </c>
      <c r="AT4" s="69">
        <v>1</v>
      </c>
      <c r="AU4" s="69">
        <v>1</v>
      </c>
      <c r="AV4" s="112">
        <v>7.604396348796338</v>
      </c>
      <c r="AW4" s="69">
        <v>1</v>
      </c>
      <c r="AX4" s="69">
        <v>0</v>
      </c>
      <c r="AY4" s="68">
        <v>1</v>
      </c>
      <c r="AZ4" s="69">
        <v>6.9850000000000003</v>
      </c>
      <c r="BA4" s="32">
        <v>651</v>
      </c>
      <c r="BB4" s="32">
        <v>6</v>
      </c>
      <c r="BC4" s="69">
        <v>1</v>
      </c>
      <c r="BD4" s="69">
        <v>0</v>
      </c>
      <c r="BE4" s="104">
        <f>LN(75)</f>
        <v>4.3174881135363101</v>
      </c>
      <c r="BF4" s="104">
        <v>1529.33</v>
      </c>
      <c r="BG4" s="104">
        <f t="shared" si="10"/>
        <v>0.58880846354458982</v>
      </c>
      <c r="BH4" s="69">
        <v>1</v>
      </c>
      <c r="BI4" s="69">
        <v>1</v>
      </c>
      <c r="BJ4" s="69">
        <v>0</v>
      </c>
      <c r="BK4" s="69">
        <v>1</v>
      </c>
      <c r="BL4" s="69">
        <v>0</v>
      </c>
      <c r="BM4" s="70">
        <v>0</v>
      </c>
      <c r="BN4" s="70">
        <v>1</v>
      </c>
      <c r="BO4" s="70">
        <v>1</v>
      </c>
      <c r="BP4" s="70">
        <v>0</v>
      </c>
      <c r="BQ4" s="70">
        <v>0</v>
      </c>
      <c r="BR4" s="70">
        <v>0</v>
      </c>
      <c r="BS4" s="70">
        <v>0</v>
      </c>
      <c r="BT4" s="70">
        <v>0</v>
      </c>
      <c r="BU4" s="70">
        <v>1</v>
      </c>
      <c r="BV4" s="70">
        <v>1</v>
      </c>
      <c r="BW4" s="12">
        <v>0</v>
      </c>
      <c r="BX4" s="12">
        <v>0</v>
      </c>
      <c r="BY4" s="70">
        <v>0.5</v>
      </c>
      <c r="BZ4" s="70">
        <f t="shared" si="11"/>
        <v>0.5</v>
      </c>
      <c r="CA4" s="113">
        <v>2.9957322735539909</v>
      </c>
      <c r="CB4" s="70" t="s">
        <v>30</v>
      </c>
      <c r="CC4" s="70">
        <v>1</v>
      </c>
      <c r="CD4" s="70"/>
      <c r="CE4" s="12" t="s">
        <v>17</v>
      </c>
      <c r="CF4" s="70" t="s">
        <v>17</v>
      </c>
      <c r="CG4" s="70" t="s">
        <v>17</v>
      </c>
      <c r="CH4" s="70"/>
      <c r="CI4" s="70"/>
      <c r="CJ4" s="70"/>
      <c r="CK4" s="70"/>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row>
    <row r="5" spans="1:167" ht="15" customHeight="1" x14ac:dyDescent="0.3">
      <c r="A5" s="70">
        <v>4</v>
      </c>
      <c r="B5" s="12">
        <v>1</v>
      </c>
      <c r="C5" s="12" t="s">
        <v>26</v>
      </c>
      <c r="D5" s="37">
        <v>1.0449999999999999</v>
      </c>
      <c r="E5" s="68">
        <v>0.112</v>
      </c>
      <c r="F5" s="19">
        <f t="shared" si="0"/>
        <v>9.3303571428571423</v>
      </c>
      <c r="H5" s="12">
        <f t="shared" si="1"/>
        <v>0.93299999999999994</v>
      </c>
      <c r="I5" s="12">
        <f t="shared" si="2"/>
        <v>1.157</v>
      </c>
      <c r="J5" s="12" t="s">
        <v>63</v>
      </c>
      <c r="K5" s="12">
        <f t="shared" si="3"/>
        <v>1.0449999999999999</v>
      </c>
      <c r="L5" s="45">
        <f t="shared" si="4"/>
        <v>9.3303571428571423</v>
      </c>
      <c r="M5" s="15">
        <f t="shared" si="5"/>
        <v>0.60472663740074517</v>
      </c>
      <c r="N5" s="68">
        <f t="shared" si="6"/>
        <v>6.4812807070701889E-2</v>
      </c>
      <c r="O5" s="68">
        <f t="shared" si="7"/>
        <v>15.429049368424007</v>
      </c>
      <c r="P5" s="12">
        <f t="shared" si="8"/>
        <v>0.53991383033004325</v>
      </c>
      <c r="Q5" s="12">
        <f t="shared" si="9"/>
        <v>0.66953944447144709</v>
      </c>
      <c r="R5" s="65">
        <v>4.3694478524670215</v>
      </c>
      <c r="S5" s="12" t="s">
        <v>1640</v>
      </c>
      <c r="T5" s="12" t="s">
        <v>1636</v>
      </c>
      <c r="U5" s="12" t="s">
        <v>382</v>
      </c>
      <c r="V5" s="68" t="s">
        <v>62</v>
      </c>
      <c r="W5" s="68">
        <v>0</v>
      </c>
      <c r="X5" s="68">
        <v>0</v>
      </c>
      <c r="Y5" s="68">
        <v>0</v>
      </c>
      <c r="Z5" s="68">
        <v>1</v>
      </c>
      <c r="AA5" s="68">
        <v>1</v>
      </c>
      <c r="AB5" s="68">
        <v>1</v>
      </c>
      <c r="AC5" s="68">
        <v>2</v>
      </c>
      <c r="AD5" s="68">
        <v>4</v>
      </c>
      <c r="AE5" s="68">
        <v>151</v>
      </c>
      <c r="AF5" s="68">
        <v>0</v>
      </c>
      <c r="AG5" s="68">
        <v>0</v>
      </c>
      <c r="AH5" s="68">
        <v>0</v>
      </c>
      <c r="AI5" s="68">
        <v>0</v>
      </c>
      <c r="AJ5" s="68">
        <v>1</v>
      </c>
      <c r="AK5" s="68">
        <v>0</v>
      </c>
      <c r="AL5" s="68">
        <v>0</v>
      </c>
      <c r="AM5" s="68">
        <v>0</v>
      </c>
      <c r="AN5" s="68">
        <v>0</v>
      </c>
      <c r="AO5" s="68">
        <v>0</v>
      </c>
      <c r="AP5" s="65">
        <v>5.1239639794032588</v>
      </c>
      <c r="AQ5" s="68">
        <v>0</v>
      </c>
      <c r="AR5" s="65">
        <v>3.6635616461296463</v>
      </c>
      <c r="AS5" s="68">
        <v>0</v>
      </c>
      <c r="AT5" s="68">
        <v>1</v>
      </c>
      <c r="AU5" s="69">
        <v>1</v>
      </c>
      <c r="AV5" s="112">
        <v>7.604396348796338</v>
      </c>
      <c r="AW5" s="68">
        <v>1</v>
      </c>
      <c r="AX5" s="68">
        <v>0</v>
      </c>
      <c r="AY5" s="68">
        <v>1</v>
      </c>
      <c r="AZ5" s="68">
        <v>6.9850000000000003</v>
      </c>
      <c r="BA5" s="94">
        <v>651</v>
      </c>
      <c r="BB5" s="94">
        <v>6</v>
      </c>
      <c r="BC5" s="68">
        <v>1</v>
      </c>
      <c r="BD5" s="68">
        <v>0</v>
      </c>
      <c r="BE5" s="104">
        <f>LN(175)</f>
        <v>5.1647859739235145</v>
      </c>
      <c r="BF5" s="104">
        <v>1529.33</v>
      </c>
      <c r="BG5" s="104">
        <f t="shared" si="10"/>
        <v>0.70436087231094058</v>
      </c>
      <c r="BH5" s="68">
        <v>1</v>
      </c>
      <c r="BI5" s="68">
        <v>1</v>
      </c>
      <c r="BJ5" s="68">
        <v>0</v>
      </c>
      <c r="BK5" s="68">
        <v>1</v>
      </c>
      <c r="BL5" s="68">
        <v>0</v>
      </c>
      <c r="BM5" s="12">
        <v>0</v>
      </c>
      <c r="BN5" s="12">
        <v>1</v>
      </c>
      <c r="BO5" s="12">
        <v>1</v>
      </c>
      <c r="BP5" s="12">
        <v>0</v>
      </c>
      <c r="BQ5" s="12">
        <v>0</v>
      </c>
      <c r="BR5" s="12">
        <v>0</v>
      </c>
      <c r="BS5" s="12">
        <v>0</v>
      </c>
      <c r="BT5" s="12">
        <v>0</v>
      </c>
      <c r="BU5" s="12">
        <v>1</v>
      </c>
      <c r="BV5" s="12">
        <v>1</v>
      </c>
      <c r="BW5" s="12">
        <v>0</v>
      </c>
      <c r="BX5" s="12">
        <v>0</v>
      </c>
      <c r="BY5" s="12">
        <v>0.5</v>
      </c>
      <c r="BZ5" s="12">
        <f t="shared" si="11"/>
        <v>0.5</v>
      </c>
      <c r="CA5" s="113">
        <v>2.9957322735539909</v>
      </c>
      <c r="CB5" s="12" t="s">
        <v>30</v>
      </c>
      <c r="CC5" s="12">
        <v>1</v>
      </c>
      <c r="CE5" s="12" t="s">
        <v>17</v>
      </c>
      <c r="CF5" s="12" t="s">
        <v>17</v>
      </c>
      <c r="CG5" s="12" t="s">
        <v>17</v>
      </c>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c r="EH5" s="68"/>
      <c r="EI5" s="68"/>
      <c r="EJ5" s="68"/>
      <c r="EK5" s="68"/>
      <c r="EL5" s="68"/>
      <c r="EM5" s="68"/>
      <c r="EN5" s="68"/>
      <c r="EO5" s="68"/>
      <c r="EP5" s="68"/>
      <c r="EQ5" s="68"/>
      <c r="ER5" s="68"/>
      <c r="ES5" s="68"/>
      <c r="ET5" s="68"/>
      <c r="EU5" s="68"/>
      <c r="EV5" s="68"/>
      <c r="EW5" s="68"/>
      <c r="EX5" s="68"/>
      <c r="EY5" s="68"/>
      <c r="EZ5" s="68"/>
      <c r="FA5" s="68"/>
      <c r="FB5" s="68"/>
      <c r="FC5" s="68"/>
      <c r="FD5" s="68"/>
      <c r="FE5" s="68"/>
      <c r="FF5" s="68"/>
      <c r="FG5" s="68"/>
      <c r="FH5" s="68"/>
      <c r="FI5" s="68"/>
      <c r="FJ5" s="68"/>
      <c r="FK5" s="68"/>
    </row>
    <row r="6" spans="1:167" ht="15" customHeight="1" x14ac:dyDescent="0.3">
      <c r="A6" s="70">
        <v>5</v>
      </c>
      <c r="B6" s="12">
        <v>1</v>
      </c>
      <c r="C6" s="12" t="s">
        <v>26</v>
      </c>
      <c r="D6" s="37">
        <v>-2.1999999999999999E-2</v>
      </c>
      <c r="E6" s="68">
        <v>0.28899999999999998</v>
      </c>
      <c r="F6" s="19">
        <f t="shared" si="0"/>
        <v>-7.6124567474048443E-2</v>
      </c>
      <c r="H6" s="12">
        <f t="shared" si="1"/>
        <v>-0.311</v>
      </c>
      <c r="I6" s="12">
        <f t="shared" si="2"/>
        <v>0.26699999999999996</v>
      </c>
      <c r="J6" s="12" t="s">
        <v>63</v>
      </c>
      <c r="K6" s="12">
        <f t="shared" si="3"/>
        <v>-2.1999999999999999E-2</v>
      </c>
      <c r="L6" s="45">
        <f t="shared" si="4"/>
        <v>-7.6124567474048443E-2</v>
      </c>
      <c r="M6" s="15">
        <f t="shared" si="5"/>
        <v>-6.1948105754832854E-3</v>
      </c>
      <c r="N6" s="68">
        <f t="shared" si="6"/>
        <v>8.1377284377939521E-2</v>
      </c>
      <c r="O6" s="68">
        <f t="shared" si="7"/>
        <v>12.288441518344509</v>
      </c>
      <c r="P6" s="12">
        <f t="shared" si="8"/>
        <v>-8.7572094953422802E-2</v>
      </c>
      <c r="Q6" s="12">
        <f t="shared" si="9"/>
        <v>7.518247380245624E-2</v>
      </c>
      <c r="R6" s="65">
        <v>5.8861040314501558</v>
      </c>
      <c r="S6" s="12" t="s">
        <v>1641</v>
      </c>
      <c r="T6" s="12" t="s">
        <v>1636</v>
      </c>
      <c r="U6" s="12" t="s">
        <v>383</v>
      </c>
      <c r="V6" s="68" t="s">
        <v>62</v>
      </c>
      <c r="W6" s="68">
        <v>0</v>
      </c>
      <c r="X6" s="68">
        <v>0</v>
      </c>
      <c r="Y6" s="68">
        <v>0</v>
      </c>
      <c r="Z6" s="68">
        <v>1</v>
      </c>
      <c r="AA6" s="68">
        <v>1</v>
      </c>
      <c r="AB6" s="68">
        <v>1</v>
      </c>
      <c r="AC6" s="68">
        <v>2</v>
      </c>
      <c r="AD6" s="68">
        <v>4</v>
      </c>
      <c r="AE6" s="68">
        <v>151</v>
      </c>
      <c r="AF6" s="68">
        <v>0</v>
      </c>
      <c r="AG6" s="68">
        <v>0</v>
      </c>
      <c r="AH6" s="68">
        <v>0</v>
      </c>
      <c r="AI6" s="68">
        <v>0</v>
      </c>
      <c r="AJ6" s="68">
        <v>1</v>
      </c>
      <c r="AK6" s="68">
        <v>0</v>
      </c>
      <c r="AL6" s="68">
        <v>0</v>
      </c>
      <c r="AM6" s="68">
        <v>0</v>
      </c>
      <c r="AN6" s="68">
        <v>0</v>
      </c>
      <c r="AO6" s="68">
        <v>0</v>
      </c>
      <c r="AP6" s="65">
        <v>5.1239639794032588</v>
      </c>
      <c r="AQ6" s="68">
        <v>1</v>
      </c>
      <c r="AR6" s="65">
        <v>4.0430512678345503</v>
      </c>
      <c r="AS6" s="68">
        <v>0</v>
      </c>
      <c r="AT6" s="68">
        <v>1</v>
      </c>
      <c r="AU6" s="69">
        <v>1</v>
      </c>
      <c r="AV6" s="112">
        <v>7.604396348796338</v>
      </c>
      <c r="AW6" s="68">
        <v>1</v>
      </c>
      <c r="AX6" s="68">
        <v>0</v>
      </c>
      <c r="AY6" s="68">
        <v>1</v>
      </c>
      <c r="AZ6" s="68">
        <v>6.9850000000000003</v>
      </c>
      <c r="BA6" s="94">
        <v>651</v>
      </c>
      <c r="BB6" s="94">
        <v>6</v>
      </c>
      <c r="BC6" s="68">
        <v>1</v>
      </c>
      <c r="BD6" s="68">
        <v>0</v>
      </c>
      <c r="BE6" s="104">
        <f>LN(175)</f>
        <v>5.1647859739235145</v>
      </c>
      <c r="BF6" s="104">
        <v>1529.33</v>
      </c>
      <c r="BG6" s="104">
        <f t="shared" si="10"/>
        <v>0.70436087231094058</v>
      </c>
      <c r="BH6" s="68">
        <v>1</v>
      </c>
      <c r="BI6" s="68">
        <v>1</v>
      </c>
      <c r="BJ6" s="68">
        <v>0</v>
      </c>
      <c r="BK6" s="68">
        <v>1</v>
      </c>
      <c r="BL6" s="68">
        <v>0</v>
      </c>
      <c r="BM6" s="12">
        <v>0</v>
      </c>
      <c r="BN6" s="12">
        <v>1</v>
      </c>
      <c r="BO6" s="12">
        <v>1</v>
      </c>
      <c r="BP6" s="12">
        <v>0</v>
      </c>
      <c r="BQ6" s="12">
        <v>0</v>
      </c>
      <c r="BR6" s="12">
        <v>0</v>
      </c>
      <c r="BS6" s="12">
        <v>0</v>
      </c>
      <c r="BT6" s="12">
        <v>0</v>
      </c>
      <c r="BU6" s="12">
        <v>1</v>
      </c>
      <c r="BV6" s="12">
        <v>1</v>
      </c>
      <c r="BW6" s="12">
        <v>0</v>
      </c>
      <c r="BX6" s="12">
        <v>0</v>
      </c>
      <c r="BY6" s="12">
        <v>0.5</v>
      </c>
      <c r="BZ6" s="12">
        <f t="shared" si="11"/>
        <v>0.5</v>
      </c>
      <c r="CA6" s="113">
        <v>2.9957322735539909</v>
      </c>
      <c r="CB6" s="12" t="s">
        <v>30</v>
      </c>
      <c r="CC6" s="12">
        <v>1</v>
      </c>
      <c r="CE6" s="12" t="s">
        <v>17</v>
      </c>
      <c r="CF6" s="12" t="s">
        <v>17</v>
      </c>
      <c r="CG6" s="12" t="s">
        <v>17</v>
      </c>
      <c r="CL6" s="69"/>
      <c r="CM6" s="69"/>
      <c r="CN6" s="69"/>
      <c r="CO6" s="69"/>
      <c r="CP6" s="69"/>
      <c r="CQ6" s="69"/>
      <c r="CR6" s="69"/>
      <c r="CS6" s="69"/>
      <c r="CT6" s="69"/>
      <c r="CU6" s="69"/>
      <c r="CV6" s="69"/>
      <c r="CW6" s="69"/>
      <c r="CX6" s="69"/>
      <c r="CY6" s="69"/>
      <c r="CZ6" s="69"/>
      <c r="DA6" s="69"/>
      <c r="DB6" s="69"/>
      <c r="DC6" s="69"/>
      <c r="DD6" s="69"/>
      <c r="DE6" s="69"/>
      <c r="DF6" s="69"/>
      <c r="DG6" s="69"/>
      <c r="DH6" s="69"/>
      <c r="DI6" s="69"/>
      <c r="DJ6" s="69"/>
      <c r="DK6" s="69"/>
      <c r="DL6" s="69"/>
      <c r="DM6" s="69"/>
      <c r="DN6" s="69"/>
      <c r="DO6" s="69"/>
      <c r="DP6" s="69"/>
      <c r="DQ6" s="69"/>
      <c r="DR6" s="69"/>
      <c r="DS6" s="69"/>
      <c r="DT6" s="69"/>
      <c r="DU6" s="69"/>
      <c r="DV6" s="69"/>
      <c r="DW6" s="69"/>
      <c r="DX6" s="69"/>
      <c r="DY6" s="69"/>
      <c r="DZ6" s="69"/>
      <c r="EA6" s="69"/>
      <c r="EB6" s="69"/>
      <c r="EC6" s="69"/>
      <c r="ED6" s="69"/>
      <c r="EE6" s="69"/>
      <c r="EF6" s="69"/>
      <c r="EG6" s="69"/>
      <c r="EH6" s="69"/>
      <c r="EI6" s="69"/>
      <c r="EJ6" s="69"/>
      <c r="EK6" s="69"/>
      <c r="EL6" s="69"/>
      <c r="EM6" s="69"/>
      <c r="EN6" s="69"/>
      <c r="EO6" s="69"/>
      <c r="EP6" s="69"/>
      <c r="EQ6" s="69"/>
      <c r="ER6" s="69"/>
      <c r="ES6" s="69"/>
      <c r="ET6" s="69"/>
      <c r="EU6" s="69"/>
      <c r="EV6" s="69"/>
      <c r="EW6" s="69"/>
      <c r="EX6" s="69"/>
      <c r="EY6" s="69"/>
      <c r="EZ6" s="69"/>
      <c r="FA6" s="69"/>
      <c r="FB6" s="69"/>
      <c r="FC6" s="69"/>
      <c r="FD6" s="69"/>
      <c r="FE6" s="69"/>
      <c r="FF6" s="69"/>
      <c r="FG6" s="69"/>
      <c r="FH6" s="69"/>
      <c r="FI6" s="69"/>
      <c r="FJ6" s="69"/>
      <c r="FK6" s="69"/>
    </row>
    <row r="7" spans="1:167" s="75" customFormat="1" ht="15" customHeight="1" x14ac:dyDescent="0.3">
      <c r="A7" s="75">
        <v>6</v>
      </c>
      <c r="B7" s="75">
        <v>1</v>
      </c>
      <c r="C7" s="75" t="s">
        <v>26</v>
      </c>
      <c r="D7" s="76">
        <v>0.88400000000000001</v>
      </c>
      <c r="E7" s="77">
        <v>0.28399999999999997</v>
      </c>
      <c r="F7" s="79">
        <f t="shared" si="0"/>
        <v>3.1126760563380285</v>
      </c>
      <c r="H7" s="75">
        <f t="shared" si="1"/>
        <v>0.60000000000000009</v>
      </c>
      <c r="I7" s="75">
        <f t="shared" si="2"/>
        <v>1.1679999999999999</v>
      </c>
      <c r="J7" s="75" t="s">
        <v>63</v>
      </c>
      <c r="K7" s="75">
        <f t="shared" si="3"/>
        <v>0.88400000000000001</v>
      </c>
      <c r="L7" s="88">
        <f t="shared" si="4"/>
        <v>3.1126760563380285</v>
      </c>
      <c r="M7" s="78">
        <f t="shared" si="5"/>
        <v>0.24555070521915903</v>
      </c>
      <c r="N7" s="77">
        <f t="shared" si="6"/>
        <v>7.8887330636019409E-2</v>
      </c>
      <c r="O7" s="77">
        <f t="shared" si="7"/>
        <v>12.676306726791525</v>
      </c>
      <c r="P7" s="75">
        <f t="shared" si="8"/>
        <v>0.16666337458313962</v>
      </c>
      <c r="Q7" s="75">
        <f t="shared" si="9"/>
        <v>0.32443803585517844</v>
      </c>
      <c r="R7" s="101">
        <v>5.8861040314501558</v>
      </c>
      <c r="S7" s="75" t="s">
        <v>1642</v>
      </c>
      <c r="T7" s="75" t="s">
        <v>1636</v>
      </c>
      <c r="U7" s="75" t="s">
        <v>384</v>
      </c>
      <c r="V7" s="77" t="s">
        <v>62</v>
      </c>
      <c r="W7" s="77">
        <v>0</v>
      </c>
      <c r="X7" s="77">
        <v>0</v>
      </c>
      <c r="Y7" s="77">
        <v>0</v>
      </c>
      <c r="Z7" s="77">
        <v>1</v>
      </c>
      <c r="AA7" s="77">
        <v>1</v>
      </c>
      <c r="AB7" s="77">
        <v>1</v>
      </c>
      <c r="AC7" s="77">
        <v>2</v>
      </c>
      <c r="AD7" s="77">
        <v>4</v>
      </c>
      <c r="AE7" s="77">
        <v>151</v>
      </c>
      <c r="AF7" s="77">
        <v>0</v>
      </c>
      <c r="AG7" s="77">
        <v>0</v>
      </c>
      <c r="AH7" s="77">
        <v>0</v>
      </c>
      <c r="AI7" s="77">
        <v>0</v>
      </c>
      <c r="AJ7" s="77">
        <v>1</v>
      </c>
      <c r="AK7" s="77">
        <v>0</v>
      </c>
      <c r="AL7" s="77">
        <v>0</v>
      </c>
      <c r="AM7" s="77">
        <v>0</v>
      </c>
      <c r="AN7" s="77">
        <v>0</v>
      </c>
      <c r="AO7" s="77">
        <v>0</v>
      </c>
      <c r="AP7" s="101">
        <v>5.1239639794032588</v>
      </c>
      <c r="AQ7" s="77">
        <v>1</v>
      </c>
      <c r="AR7" s="101">
        <v>4.0943445622221004</v>
      </c>
      <c r="AS7" s="77">
        <v>0</v>
      </c>
      <c r="AT7" s="77">
        <v>1</v>
      </c>
      <c r="AU7" s="77">
        <v>1</v>
      </c>
      <c r="AV7" s="101">
        <v>7.604396348796338</v>
      </c>
      <c r="AW7" s="77">
        <v>1</v>
      </c>
      <c r="AX7" s="77">
        <v>0</v>
      </c>
      <c r="AY7" s="77">
        <v>1</v>
      </c>
      <c r="AZ7" s="77">
        <v>6.9850000000000003</v>
      </c>
      <c r="BA7" s="52">
        <v>651</v>
      </c>
      <c r="BB7" s="52">
        <v>6</v>
      </c>
      <c r="BC7" s="77">
        <v>1</v>
      </c>
      <c r="BD7" s="77">
        <v>0</v>
      </c>
      <c r="BE7" s="105">
        <f>LN(175)</f>
        <v>5.1647859739235145</v>
      </c>
      <c r="BF7" s="105">
        <v>1529.33</v>
      </c>
      <c r="BG7" s="105">
        <f t="shared" si="10"/>
        <v>0.70436087231094058</v>
      </c>
      <c r="BH7" s="77">
        <v>1</v>
      </c>
      <c r="BI7" s="77">
        <v>1</v>
      </c>
      <c r="BJ7" s="77">
        <v>0</v>
      </c>
      <c r="BK7" s="77">
        <v>1</v>
      </c>
      <c r="BL7" s="77">
        <v>0</v>
      </c>
      <c r="BM7" s="75">
        <v>0</v>
      </c>
      <c r="BN7" s="75">
        <v>1</v>
      </c>
      <c r="BO7" s="75">
        <v>1</v>
      </c>
      <c r="BP7" s="75">
        <v>0</v>
      </c>
      <c r="BQ7" s="75">
        <v>0</v>
      </c>
      <c r="BR7" s="75">
        <v>0</v>
      </c>
      <c r="BS7" s="75">
        <v>0</v>
      </c>
      <c r="BT7" s="75">
        <v>0</v>
      </c>
      <c r="BU7" s="75">
        <v>1</v>
      </c>
      <c r="BV7" s="75">
        <v>1</v>
      </c>
      <c r="BW7" s="75">
        <v>0</v>
      </c>
      <c r="BX7" s="75">
        <v>0</v>
      </c>
      <c r="BY7" s="75">
        <v>0.5</v>
      </c>
      <c r="BZ7" s="75">
        <f t="shared" si="11"/>
        <v>0.5</v>
      </c>
      <c r="CA7" s="115">
        <v>2.9957322735539909</v>
      </c>
      <c r="CB7" s="75" t="s">
        <v>30</v>
      </c>
      <c r="CC7" s="75">
        <v>1</v>
      </c>
      <c r="CE7" s="75" t="s">
        <v>17</v>
      </c>
      <c r="CF7" s="75" t="s">
        <v>17</v>
      </c>
      <c r="CG7" s="75" t="s">
        <v>17</v>
      </c>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row>
    <row r="8" spans="1:167" s="70" customFormat="1" ht="15" customHeight="1" x14ac:dyDescent="0.3">
      <c r="A8" s="70">
        <v>7</v>
      </c>
      <c r="B8" s="70">
        <v>2</v>
      </c>
      <c r="C8" s="70" t="s">
        <v>64</v>
      </c>
      <c r="D8" s="38">
        <v>240.8</v>
      </c>
      <c r="E8" s="65">
        <v>80.000000000000014</v>
      </c>
      <c r="F8" s="69">
        <v>3.01</v>
      </c>
      <c r="G8" s="70" t="s">
        <v>353</v>
      </c>
      <c r="H8" s="70">
        <f t="shared" si="1"/>
        <v>160.80000000000001</v>
      </c>
      <c r="I8" s="70">
        <f t="shared" si="2"/>
        <v>320.8</v>
      </c>
      <c r="J8" s="70">
        <v>0.2</v>
      </c>
      <c r="K8" s="70">
        <f t="shared" si="3"/>
        <v>240.8</v>
      </c>
      <c r="L8" s="45">
        <f t="shared" si="4"/>
        <v>3.01</v>
      </c>
      <c r="M8" s="18">
        <f t="shared" si="5"/>
        <v>0.32075756539141892</v>
      </c>
      <c r="N8" s="69">
        <f t="shared" si="6"/>
        <v>0.10656397521309599</v>
      </c>
      <c r="O8" s="69">
        <f t="shared" si="7"/>
        <v>9.3840343136627542</v>
      </c>
      <c r="P8" s="70">
        <f t="shared" si="8"/>
        <v>0.21419359017832293</v>
      </c>
      <c r="Q8" s="70">
        <f t="shared" si="9"/>
        <v>0.42732154060451488</v>
      </c>
      <c r="R8" s="114">
        <v>5.8861040314501558</v>
      </c>
      <c r="S8" s="70" t="s">
        <v>350</v>
      </c>
      <c r="T8" s="70" t="s">
        <v>1643</v>
      </c>
      <c r="U8" s="70" t="s">
        <v>380</v>
      </c>
      <c r="V8" s="69" t="s">
        <v>352</v>
      </c>
      <c r="W8" s="69">
        <v>0</v>
      </c>
      <c r="X8" s="69">
        <v>1</v>
      </c>
      <c r="Y8" s="69">
        <v>0</v>
      </c>
      <c r="Z8" s="69">
        <v>0</v>
      </c>
      <c r="AA8" s="69">
        <v>1</v>
      </c>
      <c r="AB8" s="69">
        <v>1</v>
      </c>
      <c r="AC8" s="69">
        <v>1</v>
      </c>
      <c r="AD8" s="69">
        <v>2</v>
      </c>
      <c r="AE8" s="69">
        <v>79</v>
      </c>
      <c r="AF8" s="69">
        <v>0</v>
      </c>
      <c r="AG8" s="69">
        <v>1</v>
      </c>
      <c r="AH8" s="69">
        <v>0</v>
      </c>
      <c r="AI8" s="69">
        <v>0</v>
      </c>
      <c r="AJ8" s="69">
        <v>0</v>
      </c>
      <c r="AK8" s="69">
        <v>0</v>
      </c>
      <c r="AL8" s="69">
        <v>0</v>
      </c>
      <c r="AM8" s="68">
        <v>0</v>
      </c>
      <c r="AN8" s="68">
        <v>0</v>
      </c>
      <c r="AO8" s="69">
        <v>0</v>
      </c>
      <c r="AP8" s="65">
        <v>5.0814043649844631</v>
      </c>
      <c r="AQ8" s="69">
        <v>1</v>
      </c>
      <c r="AR8" s="65">
        <v>4.4067192472642533</v>
      </c>
      <c r="AS8" s="69">
        <v>1</v>
      </c>
      <c r="AT8" s="69">
        <v>0</v>
      </c>
      <c r="AU8" s="69">
        <v>1</v>
      </c>
      <c r="AV8" s="65">
        <v>7.6053923648149349</v>
      </c>
      <c r="AW8" s="69">
        <v>1</v>
      </c>
      <c r="AX8" s="69">
        <v>0</v>
      </c>
      <c r="AY8" s="69">
        <v>1</v>
      </c>
      <c r="AZ8" s="69">
        <v>6.9850000000000003</v>
      </c>
      <c r="BA8" s="32">
        <v>1640</v>
      </c>
      <c r="BB8" s="32">
        <v>6</v>
      </c>
      <c r="BC8" s="69">
        <v>1</v>
      </c>
      <c r="BD8" s="69">
        <v>0</v>
      </c>
      <c r="BE8" s="106">
        <f>LN(3.9)</f>
        <v>1.3609765531356006</v>
      </c>
      <c r="BF8" s="106">
        <v>1529.33</v>
      </c>
      <c r="BG8" s="104">
        <f t="shared" si="10"/>
        <v>0.18560665185378405</v>
      </c>
      <c r="BH8" s="69">
        <v>1</v>
      </c>
      <c r="BI8" s="69">
        <v>0</v>
      </c>
      <c r="BJ8" s="69">
        <v>1</v>
      </c>
      <c r="BK8" s="69">
        <v>1</v>
      </c>
      <c r="BL8" s="69">
        <v>0</v>
      </c>
      <c r="BM8" s="70">
        <v>1</v>
      </c>
      <c r="BN8" s="70">
        <v>0</v>
      </c>
      <c r="BO8" s="70">
        <v>1</v>
      </c>
      <c r="BP8" s="70">
        <v>0</v>
      </c>
      <c r="BQ8" s="70">
        <v>1</v>
      </c>
      <c r="BR8" s="70">
        <v>0</v>
      </c>
      <c r="BS8" s="70">
        <v>0</v>
      </c>
      <c r="BT8" s="70">
        <v>0</v>
      </c>
      <c r="BU8" s="70">
        <v>0</v>
      </c>
      <c r="BV8" s="70">
        <v>1</v>
      </c>
      <c r="BW8" s="70">
        <v>0</v>
      </c>
      <c r="BX8" s="70">
        <v>0</v>
      </c>
      <c r="BY8" s="70">
        <v>0.5</v>
      </c>
      <c r="BZ8" s="70">
        <f t="shared" si="11"/>
        <v>0.5</v>
      </c>
      <c r="CA8" s="114">
        <v>2.9957322735539909</v>
      </c>
      <c r="CB8" s="70" t="s">
        <v>349</v>
      </c>
      <c r="CC8" s="70">
        <v>1</v>
      </c>
      <c r="CE8" s="70" t="s">
        <v>342</v>
      </c>
      <c r="CF8" s="70" t="s">
        <v>34</v>
      </c>
      <c r="CG8" s="70" t="s">
        <v>17</v>
      </c>
      <c r="CH8" s="70" t="s">
        <v>345</v>
      </c>
      <c r="CI8" s="53" t="s">
        <v>1644</v>
      </c>
      <c r="CL8" s="91"/>
      <c r="CM8" s="91"/>
      <c r="CN8" s="91"/>
      <c r="CO8" s="91"/>
      <c r="CP8" s="91"/>
      <c r="CQ8" s="91"/>
      <c r="CR8" s="91"/>
      <c r="CS8" s="91"/>
      <c r="CT8" s="91"/>
      <c r="CU8" s="91"/>
      <c r="CV8" s="91"/>
      <c r="CW8" s="91"/>
      <c r="CX8" s="91"/>
      <c r="CY8" s="91"/>
      <c r="CZ8" s="91"/>
      <c r="DA8" s="91"/>
      <c r="DB8" s="91"/>
      <c r="DC8" s="91"/>
      <c r="DD8" s="91"/>
      <c r="DE8" s="91"/>
      <c r="DF8" s="91"/>
      <c r="DG8" s="91"/>
      <c r="DH8" s="91"/>
      <c r="DI8" s="91"/>
      <c r="DJ8" s="91"/>
      <c r="DK8" s="91"/>
      <c r="DL8" s="91"/>
      <c r="DM8" s="91"/>
      <c r="DN8" s="91"/>
      <c r="DO8" s="91"/>
      <c r="DP8" s="91"/>
      <c r="DQ8" s="91"/>
      <c r="DR8" s="91"/>
      <c r="DS8" s="91"/>
      <c r="DT8" s="91"/>
      <c r="DU8" s="91"/>
      <c r="DV8" s="91"/>
      <c r="DW8" s="91"/>
      <c r="DX8" s="91"/>
      <c r="DY8" s="91"/>
      <c r="DZ8" s="91"/>
      <c r="EA8" s="91"/>
      <c r="EB8" s="91"/>
      <c r="EC8" s="91"/>
      <c r="ED8" s="91"/>
      <c r="EE8" s="91"/>
      <c r="EF8" s="91"/>
      <c r="EG8" s="91"/>
      <c r="EH8" s="91"/>
      <c r="EI8" s="91"/>
      <c r="EJ8" s="91"/>
      <c r="EK8" s="91"/>
      <c r="EL8" s="91"/>
      <c r="EM8" s="91"/>
      <c r="EN8" s="91"/>
      <c r="EO8" s="91"/>
      <c r="EP8" s="91"/>
      <c r="EQ8" s="91"/>
      <c r="ER8" s="91"/>
      <c r="ES8" s="91"/>
      <c r="ET8" s="91"/>
      <c r="EU8" s="91"/>
      <c r="EV8" s="91"/>
      <c r="EW8" s="91"/>
      <c r="EX8" s="91"/>
      <c r="EY8" s="91"/>
      <c r="EZ8" s="91"/>
      <c r="FA8" s="91"/>
      <c r="FB8" s="91"/>
      <c r="FC8" s="91"/>
      <c r="FD8" s="91"/>
      <c r="FE8" s="91"/>
      <c r="FF8" s="91"/>
      <c r="FG8" s="91"/>
      <c r="FH8" s="91"/>
      <c r="FI8" s="91"/>
      <c r="FJ8" s="91"/>
      <c r="FK8" s="91"/>
    </row>
    <row r="9" spans="1:167" s="17" customFormat="1" ht="15" customHeight="1" x14ac:dyDescent="0.3">
      <c r="A9" s="70">
        <v>8</v>
      </c>
      <c r="B9" s="70">
        <v>2</v>
      </c>
      <c r="C9" s="70" t="s">
        <v>64</v>
      </c>
      <c r="D9" s="38">
        <v>-88.88</v>
      </c>
      <c r="E9" s="65">
        <v>93.557894736842101</v>
      </c>
      <c r="F9" s="69">
        <v>-0.95</v>
      </c>
      <c r="G9" s="70"/>
      <c r="H9" s="70">
        <f t="shared" si="1"/>
        <v>-182.43789473684211</v>
      </c>
      <c r="I9" s="70">
        <f t="shared" si="2"/>
        <v>4.6778947368421058</v>
      </c>
      <c r="J9" s="70">
        <v>0.28999999999999998</v>
      </c>
      <c r="K9" s="70">
        <f t="shared" si="3"/>
        <v>-88.88</v>
      </c>
      <c r="L9" s="47">
        <f t="shared" si="4"/>
        <v>-0.95</v>
      </c>
      <c r="M9" s="18">
        <f t="shared" si="5"/>
        <v>-0.10833115564558674</v>
      </c>
      <c r="N9" s="69">
        <f t="shared" si="6"/>
        <v>0.1140327954164071</v>
      </c>
      <c r="O9" s="69">
        <f t="shared" si="7"/>
        <v>8.7694070495102459</v>
      </c>
      <c r="P9" s="70">
        <f t="shared" si="8"/>
        <v>-0.22236395106199383</v>
      </c>
      <c r="Q9" s="70">
        <f t="shared" si="9"/>
        <v>5.7016397708203603E-3</v>
      </c>
      <c r="R9" s="114">
        <v>5.8861040314501558</v>
      </c>
      <c r="S9" s="70" t="s">
        <v>351</v>
      </c>
      <c r="T9" s="70" t="s">
        <v>1643</v>
      </c>
      <c r="U9" s="70" t="s">
        <v>381</v>
      </c>
      <c r="V9" s="69" t="s">
        <v>352</v>
      </c>
      <c r="W9" s="69">
        <v>0</v>
      </c>
      <c r="X9" s="69">
        <v>1</v>
      </c>
      <c r="Y9" s="69">
        <v>0</v>
      </c>
      <c r="Z9" s="69">
        <v>0</v>
      </c>
      <c r="AA9" s="69">
        <v>1</v>
      </c>
      <c r="AB9" s="69">
        <v>1</v>
      </c>
      <c r="AC9" s="69">
        <v>1</v>
      </c>
      <c r="AD9" s="69">
        <v>2</v>
      </c>
      <c r="AE9" s="69">
        <v>76</v>
      </c>
      <c r="AF9" s="69">
        <v>0</v>
      </c>
      <c r="AG9" s="69">
        <v>1</v>
      </c>
      <c r="AH9" s="69">
        <v>0</v>
      </c>
      <c r="AI9" s="69">
        <v>0</v>
      </c>
      <c r="AJ9" s="69">
        <v>0</v>
      </c>
      <c r="AK9" s="69">
        <v>0</v>
      </c>
      <c r="AL9" s="69">
        <v>0</v>
      </c>
      <c r="AM9" s="69">
        <v>0</v>
      </c>
      <c r="AN9" s="69">
        <v>0</v>
      </c>
      <c r="AO9" s="69">
        <v>0</v>
      </c>
      <c r="AP9" s="65">
        <v>5.0814043649844631</v>
      </c>
      <c r="AQ9" s="69">
        <v>1</v>
      </c>
      <c r="AR9" s="65">
        <v>4.3694478524670215</v>
      </c>
      <c r="AS9" s="69">
        <v>1</v>
      </c>
      <c r="AT9" s="69">
        <v>0</v>
      </c>
      <c r="AU9" s="69">
        <v>1</v>
      </c>
      <c r="AV9" s="65">
        <v>7.6053923648149349</v>
      </c>
      <c r="AW9" s="69">
        <v>1</v>
      </c>
      <c r="AX9" s="69">
        <v>0</v>
      </c>
      <c r="AY9" s="69">
        <v>1</v>
      </c>
      <c r="AZ9" s="69">
        <v>6.9850000000000003</v>
      </c>
      <c r="BA9" s="32">
        <v>1640</v>
      </c>
      <c r="BB9" s="32">
        <v>6</v>
      </c>
      <c r="BC9" s="69">
        <v>1</v>
      </c>
      <c r="BD9" s="69">
        <v>0</v>
      </c>
      <c r="BE9" s="106">
        <f>LN(3.9)</f>
        <v>1.3609765531356006</v>
      </c>
      <c r="BF9" s="106">
        <v>1529.33</v>
      </c>
      <c r="BG9" s="106">
        <f t="shared" si="10"/>
        <v>0.18560665185378405</v>
      </c>
      <c r="BH9" s="69">
        <v>1</v>
      </c>
      <c r="BI9" s="69">
        <v>0</v>
      </c>
      <c r="BJ9" s="69">
        <v>1</v>
      </c>
      <c r="BK9" s="69">
        <v>1</v>
      </c>
      <c r="BL9" s="69">
        <v>0</v>
      </c>
      <c r="BM9" s="70">
        <v>1</v>
      </c>
      <c r="BN9" s="70">
        <v>0</v>
      </c>
      <c r="BO9" s="70">
        <v>1</v>
      </c>
      <c r="BP9" s="70">
        <v>0</v>
      </c>
      <c r="BQ9" s="70">
        <v>1</v>
      </c>
      <c r="BR9" s="70">
        <v>0</v>
      </c>
      <c r="BS9" s="70">
        <v>0</v>
      </c>
      <c r="BT9" s="70">
        <v>0</v>
      </c>
      <c r="BU9" s="70">
        <v>0</v>
      </c>
      <c r="BV9" s="70">
        <v>1</v>
      </c>
      <c r="BW9" s="70">
        <v>0</v>
      </c>
      <c r="BX9" s="70">
        <v>0</v>
      </c>
      <c r="BY9" s="70">
        <v>0.5</v>
      </c>
      <c r="BZ9" s="70">
        <f t="shared" si="11"/>
        <v>0.5</v>
      </c>
      <c r="CA9" s="114">
        <v>2.9957322735539909</v>
      </c>
      <c r="CB9" s="70" t="s">
        <v>349</v>
      </c>
      <c r="CC9" s="70">
        <v>1</v>
      </c>
      <c r="CD9" s="70"/>
      <c r="CE9" s="70"/>
      <c r="CF9" s="70"/>
      <c r="CG9" s="70"/>
      <c r="CH9" s="70" t="s">
        <v>346</v>
      </c>
      <c r="CI9" s="70" t="s">
        <v>17</v>
      </c>
      <c r="CJ9" s="70"/>
      <c r="CK9" s="70"/>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row>
    <row r="10" spans="1:167" s="17" customFormat="1" ht="15" customHeight="1" x14ac:dyDescent="0.3">
      <c r="A10" s="70">
        <v>9</v>
      </c>
      <c r="B10" s="70">
        <v>2</v>
      </c>
      <c r="C10" s="70" t="s">
        <v>64</v>
      </c>
      <c r="D10" s="38">
        <v>231.95</v>
      </c>
      <c r="E10" s="65">
        <v>82.251773049645394</v>
      </c>
      <c r="F10" s="69">
        <v>2.82</v>
      </c>
      <c r="G10" s="70" t="s">
        <v>353</v>
      </c>
      <c r="H10" s="70">
        <f t="shared" si="1"/>
        <v>149.69822695035458</v>
      </c>
      <c r="I10" s="70">
        <f t="shared" si="2"/>
        <v>314.2017730496454</v>
      </c>
      <c r="J10" s="70">
        <v>0.15</v>
      </c>
      <c r="K10" s="70">
        <f t="shared" si="3"/>
        <v>231.95</v>
      </c>
      <c r="L10" s="45">
        <f t="shared" si="4"/>
        <v>2.82</v>
      </c>
      <c r="M10" s="18">
        <f t="shared" si="5"/>
        <v>0.30241847671516664</v>
      </c>
      <c r="N10" s="69">
        <f t="shared" si="6"/>
        <v>0.10724059457984633</v>
      </c>
      <c r="O10" s="69">
        <f t="shared" si="7"/>
        <v>9.3248270761446292</v>
      </c>
      <c r="P10" s="70">
        <f t="shared" si="8"/>
        <v>0.19517788213532031</v>
      </c>
      <c r="Q10" s="70">
        <f t="shared" si="9"/>
        <v>0.409659071295013</v>
      </c>
      <c r="R10" s="114">
        <v>5.8861040314501558</v>
      </c>
      <c r="S10" s="70" t="s">
        <v>350</v>
      </c>
      <c r="T10" s="70" t="s">
        <v>1643</v>
      </c>
      <c r="U10" s="70" t="s">
        <v>380</v>
      </c>
      <c r="V10" s="69" t="s">
        <v>352</v>
      </c>
      <c r="W10" s="69">
        <v>0</v>
      </c>
      <c r="X10" s="69">
        <v>1</v>
      </c>
      <c r="Y10" s="69">
        <v>0</v>
      </c>
      <c r="Z10" s="69">
        <v>0</v>
      </c>
      <c r="AA10" s="69">
        <v>1</v>
      </c>
      <c r="AB10" s="69">
        <v>1</v>
      </c>
      <c r="AC10" s="69">
        <v>1</v>
      </c>
      <c r="AD10" s="69">
        <v>2</v>
      </c>
      <c r="AE10" s="69">
        <v>79</v>
      </c>
      <c r="AF10" s="69">
        <v>0</v>
      </c>
      <c r="AG10" s="69">
        <v>1</v>
      </c>
      <c r="AH10" s="69">
        <v>0</v>
      </c>
      <c r="AI10" s="69">
        <v>0</v>
      </c>
      <c r="AJ10" s="69">
        <v>0</v>
      </c>
      <c r="AK10" s="69">
        <v>0</v>
      </c>
      <c r="AL10" s="69">
        <v>0</v>
      </c>
      <c r="AM10" s="68">
        <v>0</v>
      </c>
      <c r="AN10" s="68">
        <v>0</v>
      </c>
      <c r="AO10" s="69">
        <v>0</v>
      </c>
      <c r="AP10" s="65">
        <v>5.0814043649844631</v>
      </c>
      <c r="AQ10" s="69">
        <v>1</v>
      </c>
      <c r="AR10" s="65">
        <v>4.4067192472642533</v>
      </c>
      <c r="AS10" s="69">
        <v>1</v>
      </c>
      <c r="AT10" s="69">
        <v>0</v>
      </c>
      <c r="AU10" s="69">
        <v>1</v>
      </c>
      <c r="AV10" s="65">
        <v>7.6053923648149349</v>
      </c>
      <c r="AW10" s="69">
        <v>1</v>
      </c>
      <c r="AX10" s="69">
        <v>0</v>
      </c>
      <c r="AY10" s="69">
        <v>1</v>
      </c>
      <c r="AZ10" s="69">
        <v>6.9850000000000003</v>
      </c>
      <c r="BA10" s="32">
        <v>1640</v>
      </c>
      <c r="BB10" s="32">
        <v>6</v>
      </c>
      <c r="BC10" s="69">
        <v>1</v>
      </c>
      <c r="BD10" s="69">
        <v>0</v>
      </c>
      <c r="BE10" s="106">
        <f>LN(3.9)</f>
        <v>1.3609765531356006</v>
      </c>
      <c r="BF10" s="106">
        <v>1529.33</v>
      </c>
      <c r="BG10" s="104">
        <f t="shared" si="10"/>
        <v>0.18560665185378405</v>
      </c>
      <c r="BH10" s="69">
        <v>1</v>
      </c>
      <c r="BI10" s="69">
        <v>0</v>
      </c>
      <c r="BJ10" s="69">
        <v>1</v>
      </c>
      <c r="BK10" s="69">
        <v>1</v>
      </c>
      <c r="BL10" s="69">
        <v>0</v>
      </c>
      <c r="BM10" s="70">
        <v>1</v>
      </c>
      <c r="BN10" s="70">
        <v>0</v>
      </c>
      <c r="BO10" s="70">
        <v>1</v>
      </c>
      <c r="BP10" s="70">
        <v>0</v>
      </c>
      <c r="BQ10" s="70">
        <v>1</v>
      </c>
      <c r="BR10" s="70">
        <v>0</v>
      </c>
      <c r="BS10" s="70">
        <v>0</v>
      </c>
      <c r="BT10" s="70">
        <v>0</v>
      </c>
      <c r="BU10" s="70">
        <v>0</v>
      </c>
      <c r="BV10" s="70">
        <v>1</v>
      </c>
      <c r="BW10" s="70">
        <v>0</v>
      </c>
      <c r="BX10" s="70">
        <v>0</v>
      </c>
      <c r="BY10" s="70">
        <v>0.5</v>
      </c>
      <c r="BZ10" s="70">
        <f t="shared" si="11"/>
        <v>0.5</v>
      </c>
      <c r="CA10" s="114">
        <v>2.9957322735539909</v>
      </c>
      <c r="CB10" s="70" t="s">
        <v>349</v>
      </c>
      <c r="CC10" s="70">
        <v>1</v>
      </c>
      <c r="CD10" s="70"/>
      <c r="CE10" s="70"/>
      <c r="CF10" s="70"/>
      <c r="CG10" s="70"/>
      <c r="CH10" s="70"/>
      <c r="CI10" s="53" t="s">
        <v>1645</v>
      </c>
      <c r="CJ10" s="70"/>
      <c r="CK10" s="70"/>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row>
    <row r="11" spans="1:167" s="17" customFormat="1" ht="15" customHeight="1" x14ac:dyDescent="0.3">
      <c r="A11" s="70">
        <v>10</v>
      </c>
      <c r="B11" s="70">
        <v>2</v>
      </c>
      <c r="C11" s="70" t="s">
        <v>64</v>
      </c>
      <c r="D11" s="38">
        <v>0.64</v>
      </c>
      <c r="E11" s="65">
        <v>1</v>
      </c>
      <c r="F11" s="69">
        <v>0.64</v>
      </c>
      <c r="G11" s="70"/>
      <c r="H11" s="70">
        <f t="shared" si="1"/>
        <v>-0.36</v>
      </c>
      <c r="I11" s="70">
        <f t="shared" si="2"/>
        <v>1.6400000000000001</v>
      </c>
      <c r="J11" s="70">
        <v>0.28000000000000003</v>
      </c>
      <c r="K11" s="70">
        <f t="shared" si="3"/>
        <v>0.64</v>
      </c>
      <c r="L11" s="45">
        <f t="shared" si="4"/>
        <v>0.64</v>
      </c>
      <c r="M11" s="18">
        <f t="shared" si="5"/>
        <v>7.321600209924925E-2</v>
      </c>
      <c r="N11" s="69">
        <f t="shared" si="6"/>
        <v>0.11440000328007695</v>
      </c>
      <c r="O11" s="69">
        <f t="shared" si="7"/>
        <v>8.7412584906293667</v>
      </c>
      <c r="P11" s="70">
        <f t="shared" si="8"/>
        <v>-4.1184001180827698E-2</v>
      </c>
      <c r="Q11" s="70">
        <f t="shared" si="9"/>
        <v>0.18761600537932621</v>
      </c>
      <c r="R11" s="114">
        <v>5.8861040314501558</v>
      </c>
      <c r="S11" s="70" t="s">
        <v>351</v>
      </c>
      <c r="T11" s="70" t="s">
        <v>1643</v>
      </c>
      <c r="U11" s="70" t="s">
        <v>381</v>
      </c>
      <c r="V11" s="69" t="s">
        <v>352</v>
      </c>
      <c r="W11" s="69">
        <v>0</v>
      </c>
      <c r="X11" s="69">
        <v>1</v>
      </c>
      <c r="Y11" s="69">
        <v>0</v>
      </c>
      <c r="Z11" s="69">
        <v>0</v>
      </c>
      <c r="AA11" s="69">
        <v>1</v>
      </c>
      <c r="AB11" s="69">
        <v>1</v>
      </c>
      <c r="AC11" s="69">
        <v>2</v>
      </c>
      <c r="AD11" s="69">
        <v>2</v>
      </c>
      <c r="AE11" s="69">
        <v>76</v>
      </c>
      <c r="AF11" s="69">
        <v>0</v>
      </c>
      <c r="AG11" s="69">
        <v>1</v>
      </c>
      <c r="AH11" s="69">
        <v>0</v>
      </c>
      <c r="AI11" s="69">
        <v>0</v>
      </c>
      <c r="AJ11" s="69">
        <v>0</v>
      </c>
      <c r="AK11" s="69">
        <v>0</v>
      </c>
      <c r="AL11" s="69">
        <v>0</v>
      </c>
      <c r="AM11" s="68">
        <v>0</v>
      </c>
      <c r="AN11" s="68">
        <v>0</v>
      </c>
      <c r="AO11" s="69">
        <v>0</v>
      </c>
      <c r="AP11" s="65">
        <v>5.0814043649844631</v>
      </c>
      <c r="AQ11" s="69">
        <v>1</v>
      </c>
      <c r="AR11" s="65">
        <v>4.3694478524670215</v>
      </c>
      <c r="AS11" s="69">
        <v>1</v>
      </c>
      <c r="AT11" s="69">
        <v>0</v>
      </c>
      <c r="AU11" s="69">
        <v>1</v>
      </c>
      <c r="AV11" s="65">
        <v>7.6053923648149349</v>
      </c>
      <c r="AW11" s="69">
        <v>1</v>
      </c>
      <c r="AX11" s="69">
        <v>0</v>
      </c>
      <c r="AY11" s="69">
        <v>1</v>
      </c>
      <c r="AZ11" s="69">
        <v>6.9850000000000003</v>
      </c>
      <c r="BA11" s="32">
        <v>1640</v>
      </c>
      <c r="BB11" s="32">
        <v>6</v>
      </c>
      <c r="BC11" s="69">
        <v>1</v>
      </c>
      <c r="BD11" s="69">
        <v>0</v>
      </c>
      <c r="BE11" s="106">
        <f>LN(3.9)</f>
        <v>1.3609765531356006</v>
      </c>
      <c r="BF11" s="106">
        <v>1529.33</v>
      </c>
      <c r="BG11" s="104">
        <f t="shared" si="10"/>
        <v>0.18560665185378405</v>
      </c>
      <c r="BH11" s="69">
        <v>1</v>
      </c>
      <c r="BI11" s="69">
        <v>0</v>
      </c>
      <c r="BJ11" s="69">
        <v>1</v>
      </c>
      <c r="BK11" s="69">
        <v>1</v>
      </c>
      <c r="BL11" s="69">
        <v>0</v>
      </c>
      <c r="BM11" s="70">
        <v>1</v>
      </c>
      <c r="BN11" s="70">
        <v>0</v>
      </c>
      <c r="BO11" s="70">
        <v>1</v>
      </c>
      <c r="BP11" s="70">
        <v>0</v>
      </c>
      <c r="BQ11" s="70">
        <v>1</v>
      </c>
      <c r="BR11" s="70">
        <v>0</v>
      </c>
      <c r="BS11" s="70">
        <v>0</v>
      </c>
      <c r="BT11" s="70">
        <v>0</v>
      </c>
      <c r="BU11" s="70">
        <v>0</v>
      </c>
      <c r="BV11" s="70">
        <v>1</v>
      </c>
      <c r="BW11" s="70">
        <v>0</v>
      </c>
      <c r="BX11" s="70">
        <v>0</v>
      </c>
      <c r="BY11" s="70">
        <v>0.5</v>
      </c>
      <c r="BZ11" s="70">
        <f t="shared" si="11"/>
        <v>0.5</v>
      </c>
      <c r="CA11" s="114">
        <v>2.9957322735539909</v>
      </c>
      <c r="CB11" s="70" t="s">
        <v>349</v>
      </c>
      <c r="CC11" s="70">
        <v>1</v>
      </c>
      <c r="CD11" s="70"/>
      <c r="CE11" s="70"/>
      <c r="CF11" s="70"/>
      <c r="CG11" s="70"/>
      <c r="CH11" s="70"/>
      <c r="CI11" s="70"/>
      <c r="CJ11" s="70"/>
      <c r="CK11" s="70"/>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row>
    <row r="12" spans="1:167" s="17" customFormat="1" ht="15" customHeight="1" x14ac:dyDescent="0.3">
      <c r="A12" s="70">
        <v>11</v>
      </c>
      <c r="B12" s="70">
        <v>2</v>
      </c>
      <c r="C12" s="70" t="s">
        <v>64</v>
      </c>
      <c r="D12" s="38">
        <v>0.56000000000000005</v>
      </c>
      <c r="E12" s="65">
        <v>0.20143884892086333</v>
      </c>
      <c r="F12" s="69">
        <v>2.78</v>
      </c>
      <c r="G12" s="70" t="s">
        <v>353</v>
      </c>
      <c r="H12" s="70">
        <f t="shared" si="1"/>
        <v>0.35856115107913672</v>
      </c>
      <c r="I12" s="70">
        <f t="shared" si="2"/>
        <v>0.76143884892086344</v>
      </c>
      <c r="J12" s="70">
        <v>0.33</v>
      </c>
      <c r="K12" s="70">
        <f t="shared" si="3"/>
        <v>0.56000000000000005</v>
      </c>
      <c r="L12" s="45">
        <f t="shared" si="4"/>
        <v>2.78</v>
      </c>
      <c r="M12" s="18">
        <f t="shared" si="5"/>
        <v>0.32598136896190844</v>
      </c>
      <c r="N12" s="69">
        <f t="shared" si="6"/>
        <v>0.11725948523809657</v>
      </c>
      <c r="O12" s="69">
        <f t="shared" si="7"/>
        <v>8.5280947461903818</v>
      </c>
      <c r="P12" s="70">
        <f t="shared" si="8"/>
        <v>0.20872188372381187</v>
      </c>
      <c r="Q12" s="70">
        <f t="shared" si="9"/>
        <v>0.44324085420000503</v>
      </c>
      <c r="R12" s="114">
        <v>5.8861040314501558</v>
      </c>
      <c r="S12" s="70" t="s">
        <v>350</v>
      </c>
      <c r="T12" s="70" t="s">
        <v>1643</v>
      </c>
      <c r="U12" s="70" t="s">
        <v>380</v>
      </c>
      <c r="V12" s="69" t="s">
        <v>354</v>
      </c>
      <c r="W12" s="69">
        <v>0</v>
      </c>
      <c r="X12" s="69">
        <v>1</v>
      </c>
      <c r="Y12" s="69">
        <v>0</v>
      </c>
      <c r="Z12" s="69">
        <v>0</v>
      </c>
      <c r="AA12" s="69">
        <v>1</v>
      </c>
      <c r="AB12" s="69">
        <v>1</v>
      </c>
      <c r="AC12" s="69">
        <v>2</v>
      </c>
      <c r="AD12" s="69">
        <v>3</v>
      </c>
      <c r="AE12" s="69">
        <v>65</v>
      </c>
      <c r="AF12" s="69">
        <v>0</v>
      </c>
      <c r="AG12" s="69">
        <v>1</v>
      </c>
      <c r="AH12" s="69">
        <v>0</v>
      </c>
      <c r="AI12" s="69">
        <v>0</v>
      </c>
      <c r="AJ12" s="69">
        <v>0</v>
      </c>
      <c r="AK12" s="69">
        <v>0</v>
      </c>
      <c r="AL12" s="69">
        <v>0</v>
      </c>
      <c r="AM12" s="68">
        <v>0</v>
      </c>
      <c r="AN12" s="68">
        <v>0</v>
      </c>
      <c r="AO12" s="69">
        <v>0</v>
      </c>
      <c r="AP12" s="65">
        <v>5.0172798368149243</v>
      </c>
      <c r="AQ12" s="69">
        <v>1</v>
      </c>
      <c r="AR12" s="65">
        <v>4.2341065045972597</v>
      </c>
      <c r="AS12" s="69">
        <v>1</v>
      </c>
      <c r="AT12" s="69">
        <v>0</v>
      </c>
      <c r="AU12" s="69">
        <v>1</v>
      </c>
      <c r="AV12" s="65">
        <v>7.6053923648149349</v>
      </c>
      <c r="AW12" s="69">
        <v>0</v>
      </c>
      <c r="AX12" s="69">
        <v>1</v>
      </c>
      <c r="AY12" s="69">
        <v>1</v>
      </c>
      <c r="AZ12" s="69">
        <v>6.9850000000000003</v>
      </c>
      <c r="BA12" s="32">
        <v>1640</v>
      </c>
      <c r="BB12" s="32">
        <v>6</v>
      </c>
      <c r="BC12" s="69">
        <v>1</v>
      </c>
      <c r="BD12" s="69">
        <v>0</v>
      </c>
      <c r="BE12" s="106">
        <f>LN(2)</f>
        <v>0.69314718055994529</v>
      </c>
      <c r="BF12" s="106">
        <v>1529.33</v>
      </c>
      <c r="BG12" s="104">
        <f t="shared" si="10"/>
        <v>9.4529716275577505E-2</v>
      </c>
      <c r="BH12" s="69">
        <v>1</v>
      </c>
      <c r="BI12" s="69">
        <v>0</v>
      </c>
      <c r="BJ12" s="69">
        <v>1</v>
      </c>
      <c r="BK12" s="69">
        <v>1</v>
      </c>
      <c r="BL12" s="69">
        <v>0</v>
      </c>
      <c r="BM12" s="70">
        <v>0</v>
      </c>
      <c r="BN12" s="70">
        <v>1</v>
      </c>
      <c r="BO12" s="70">
        <v>0</v>
      </c>
      <c r="BP12" s="70">
        <v>1</v>
      </c>
      <c r="BQ12" s="70">
        <v>1</v>
      </c>
      <c r="BR12" s="70">
        <v>0</v>
      </c>
      <c r="BS12" s="70">
        <v>0</v>
      </c>
      <c r="BT12" s="70">
        <v>0</v>
      </c>
      <c r="BU12" s="70">
        <v>0</v>
      </c>
      <c r="BV12" s="70">
        <v>0</v>
      </c>
      <c r="BW12" s="70">
        <v>0</v>
      </c>
      <c r="BX12" s="70">
        <v>1</v>
      </c>
      <c r="BY12" s="70">
        <v>0.5</v>
      </c>
      <c r="BZ12" s="70">
        <f t="shared" si="11"/>
        <v>0.5</v>
      </c>
      <c r="CA12" s="114">
        <v>2.9957322735539909</v>
      </c>
      <c r="CB12" s="70" t="s">
        <v>355</v>
      </c>
      <c r="CC12" s="70">
        <v>1</v>
      </c>
      <c r="CD12" s="70"/>
      <c r="CE12" s="70" t="s">
        <v>356</v>
      </c>
      <c r="CF12" s="70" t="s">
        <v>17</v>
      </c>
      <c r="CG12" s="70"/>
      <c r="CH12" s="70"/>
      <c r="CI12" s="53" t="s">
        <v>2157</v>
      </c>
      <c r="CJ12" s="70"/>
      <c r="CK12" s="70"/>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row>
    <row r="13" spans="1:167" s="75" customFormat="1" ht="15" customHeight="1" x14ac:dyDescent="0.3">
      <c r="A13" s="75">
        <v>12</v>
      </c>
      <c r="B13" s="75">
        <v>2</v>
      </c>
      <c r="C13" s="75" t="s">
        <v>64</v>
      </c>
      <c r="D13" s="76">
        <v>-0.02</v>
      </c>
      <c r="E13" s="101">
        <v>0.2857142857142857</v>
      </c>
      <c r="F13" s="77">
        <v>-7.0000000000000007E-2</v>
      </c>
      <c r="H13" s="75">
        <f t="shared" si="1"/>
        <v>-0.30571428571428572</v>
      </c>
      <c r="I13" s="75">
        <f t="shared" si="2"/>
        <v>0.26571428571428568</v>
      </c>
      <c r="J13" s="75">
        <v>0.18</v>
      </c>
      <c r="K13" s="75">
        <f t="shared" si="3"/>
        <v>-0.02</v>
      </c>
      <c r="L13" s="88">
        <f t="shared" si="4"/>
        <v>-7.0000000000000007E-2</v>
      </c>
      <c r="M13" s="78">
        <f t="shared" si="5"/>
        <v>-7.9256902949574135E-3</v>
      </c>
      <c r="N13" s="77">
        <f t="shared" si="6"/>
        <v>0.11322414707082019</v>
      </c>
      <c r="O13" s="77">
        <f t="shared" si="7"/>
        <v>8.8320382698446238</v>
      </c>
      <c r="P13" s="75">
        <f t="shared" si="8"/>
        <v>-0.12114983736577761</v>
      </c>
      <c r="Q13" s="75">
        <f t="shared" si="9"/>
        <v>0.10529845677586278</v>
      </c>
      <c r="R13" s="115">
        <v>5.8861040314501558</v>
      </c>
      <c r="S13" s="75" t="s">
        <v>351</v>
      </c>
      <c r="T13" s="75" t="s">
        <v>1643</v>
      </c>
      <c r="U13" s="75" t="s">
        <v>381</v>
      </c>
      <c r="V13" s="77" t="s">
        <v>354</v>
      </c>
      <c r="W13" s="77">
        <v>0</v>
      </c>
      <c r="X13" s="77">
        <v>1</v>
      </c>
      <c r="Y13" s="77">
        <v>0</v>
      </c>
      <c r="Z13" s="77">
        <v>0</v>
      </c>
      <c r="AA13" s="77">
        <v>1</v>
      </c>
      <c r="AB13" s="77">
        <v>1</v>
      </c>
      <c r="AC13" s="77">
        <v>2</v>
      </c>
      <c r="AD13" s="77">
        <v>3</v>
      </c>
      <c r="AE13" s="77">
        <v>78</v>
      </c>
      <c r="AF13" s="77">
        <v>0</v>
      </c>
      <c r="AG13" s="77">
        <v>1</v>
      </c>
      <c r="AH13" s="77">
        <v>0</v>
      </c>
      <c r="AI13" s="77">
        <v>0</v>
      </c>
      <c r="AJ13" s="77">
        <v>0</v>
      </c>
      <c r="AK13" s="77">
        <v>0</v>
      </c>
      <c r="AL13" s="77">
        <v>0</v>
      </c>
      <c r="AM13" s="77">
        <v>0</v>
      </c>
      <c r="AN13" s="77">
        <v>0</v>
      </c>
      <c r="AO13" s="77">
        <v>0</v>
      </c>
      <c r="AP13" s="101">
        <v>5.0172798368149243</v>
      </c>
      <c r="AQ13" s="77">
        <v>1</v>
      </c>
      <c r="AR13" s="101">
        <v>4.4067192472642533</v>
      </c>
      <c r="AS13" s="77">
        <v>1</v>
      </c>
      <c r="AT13" s="77">
        <v>0</v>
      </c>
      <c r="AU13" s="77">
        <v>1</v>
      </c>
      <c r="AV13" s="101">
        <v>7.6053923648149349</v>
      </c>
      <c r="AW13" s="77">
        <v>0</v>
      </c>
      <c r="AX13" s="77">
        <v>1</v>
      </c>
      <c r="AY13" s="77">
        <v>1</v>
      </c>
      <c r="AZ13" s="77">
        <v>6.9850000000000003</v>
      </c>
      <c r="BA13" s="52">
        <v>1640</v>
      </c>
      <c r="BB13" s="52">
        <v>6</v>
      </c>
      <c r="BC13" s="77">
        <v>1</v>
      </c>
      <c r="BD13" s="77">
        <v>0</v>
      </c>
      <c r="BE13" s="105">
        <f>LN(2)</f>
        <v>0.69314718055994529</v>
      </c>
      <c r="BF13" s="105">
        <v>1529.33</v>
      </c>
      <c r="BG13" s="105">
        <f t="shared" si="10"/>
        <v>9.4529716275577505E-2</v>
      </c>
      <c r="BH13" s="77">
        <v>1</v>
      </c>
      <c r="BI13" s="77">
        <v>0</v>
      </c>
      <c r="BJ13" s="77">
        <v>1</v>
      </c>
      <c r="BK13" s="77">
        <v>1</v>
      </c>
      <c r="BL13" s="77">
        <v>0</v>
      </c>
      <c r="BM13" s="75">
        <v>0</v>
      </c>
      <c r="BN13" s="75">
        <v>1</v>
      </c>
      <c r="BO13" s="75">
        <v>0</v>
      </c>
      <c r="BP13" s="75">
        <v>1</v>
      </c>
      <c r="BQ13" s="75">
        <v>1</v>
      </c>
      <c r="BR13" s="75">
        <v>0</v>
      </c>
      <c r="BS13" s="75">
        <v>0</v>
      </c>
      <c r="BT13" s="75">
        <v>0</v>
      </c>
      <c r="BU13" s="75">
        <v>0</v>
      </c>
      <c r="BV13" s="75">
        <v>0</v>
      </c>
      <c r="BW13" s="75">
        <v>0</v>
      </c>
      <c r="BX13" s="75">
        <v>1</v>
      </c>
      <c r="BY13" s="75">
        <v>0.5</v>
      </c>
      <c r="BZ13" s="75">
        <f t="shared" si="11"/>
        <v>0.5</v>
      </c>
      <c r="CA13" s="115">
        <v>2.9957322735539909</v>
      </c>
      <c r="CB13" s="75" t="s">
        <v>355</v>
      </c>
      <c r="CC13" s="75">
        <v>1</v>
      </c>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row>
    <row r="14" spans="1:167" s="68" customFormat="1" ht="15" customHeight="1" x14ac:dyDescent="0.3">
      <c r="A14" s="69">
        <v>13</v>
      </c>
      <c r="B14" s="69">
        <v>3</v>
      </c>
      <c r="C14" s="69" t="s">
        <v>69</v>
      </c>
      <c r="D14" s="38">
        <v>2.69</v>
      </c>
      <c r="E14" s="69">
        <v>1.41</v>
      </c>
      <c r="F14" s="19">
        <f t="shared" ref="F14:F77" si="12">D14/E14</f>
        <v>1.9078014184397163</v>
      </c>
      <c r="G14" s="69"/>
      <c r="H14" s="69">
        <f t="shared" si="1"/>
        <v>1.28</v>
      </c>
      <c r="I14" s="69">
        <f t="shared" si="2"/>
        <v>4.0999999999999996</v>
      </c>
      <c r="J14" s="69" t="s">
        <v>63</v>
      </c>
      <c r="K14" s="69">
        <f t="shared" si="3"/>
        <v>2.69</v>
      </c>
      <c r="L14" s="47">
        <f t="shared" si="4"/>
        <v>1.9078014184397163</v>
      </c>
      <c r="M14" s="18">
        <f t="shared" si="5"/>
        <v>1.6209398449569756E-2</v>
      </c>
      <c r="N14" s="69">
        <f t="shared" si="6"/>
        <v>8.4963761389938129E-3</v>
      </c>
      <c r="O14" s="69">
        <f t="shared" si="7"/>
        <v>117.69723746227947</v>
      </c>
      <c r="P14" s="69">
        <f t="shared" si="8"/>
        <v>7.7130223105759434E-3</v>
      </c>
      <c r="Q14" s="69">
        <f t="shared" si="9"/>
        <v>2.4705774588563569E-2</v>
      </c>
      <c r="R14" s="65">
        <v>5.602118820879701</v>
      </c>
      <c r="S14" s="69" t="s">
        <v>365</v>
      </c>
      <c r="T14" s="69" t="s">
        <v>63</v>
      </c>
      <c r="U14" s="69" t="s">
        <v>376</v>
      </c>
      <c r="V14" s="69" t="s">
        <v>367</v>
      </c>
      <c r="W14" s="69">
        <v>0</v>
      </c>
      <c r="X14" s="69">
        <v>0</v>
      </c>
      <c r="Y14" s="69">
        <v>0</v>
      </c>
      <c r="Z14" s="69">
        <v>1</v>
      </c>
      <c r="AA14" s="69">
        <v>1</v>
      </c>
      <c r="AB14" s="69">
        <v>0</v>
      </c>
      <c r="AC14" s="69" t="s">
        <v>63</v>
      </c>
      <c r="AD14" s="69" t="s">
        <v>63</v>
      </c>
      <c r="AE14" s="69">
        <v>13849</v>
      </c>
      <c r="AF14" s="69">
        <v>1</v>
      </c>
      <c r="AG14" s="69">
        <v>0</v>
      </c>
      <c r="AH14" s="69">
        <v>0</v>
      </c>
      <c r="AI14" s="69">
        <v>0</v>
      </c>
      <c r="AJ14" s="69">
        <v>0</v>
      </c>
      <c r="AK14" s="69">
        <v>0</v>
      </c>
      <c r="AL14" s="69">
        <v>0</v>
      </c>
      <c r="AM14" s="69">
        <v>1</v>
      </c>
      <c r="AN14" s="69">
        <v>0</v>
      </c>
      <c r="AO14" s="69">
        <v>0</v>
      </c>
      <c r="AP14" s="65">
        <v>10.565247259854441</v>
      </c>
      <c r="AQ14" s="69">
        <v>0</v>
      </c>
      <c r="AR14" s="65">
        <v>9.536040511615484</v>
      </c>
      <c r="AS14" s="69">
        <v>0</v>
      </c>
      <c r="AT14" s="69">
        <v>1</v>
      </c>
      <c r="AU14" s="69">
        <v>1</v>
      </c>
      <c r="AV14" s="65">
        <v>7.5981486713454611</v>
      </c>
      <c r="AW14" s="69">
        <v>0</v>
      </c>
      <c r="AX14" s="69">
        <v>1</v>
      </c>
      <c r="AY14" s="69">
        <v>0</v>
      </c>
      <c r="AZ14" s="69">
        <v>6.9850000000000003</v>
      </c>
      <c r="BA14" s="32">
        <v>3243</v>
      </c>
      <c r="BB14" s="32">
        <v>13</v>
      </c>
      <c r="BC14" s="69">
        <v>0</v>
      </c>
      <c r="BD14" s="69">
        <v>1</v>
      </c>
      <c r="BE14" s="106">
        <f t="shared" ref="BE14:BE26" si="13">LN(2.96*20)</f>
        <v>4.0809215418899605</v>
      </c>
      <c r="BF14" s="106">
        <v>1319.83</v>
      </c>
      <c r="BG14" s="106">
        <f t="shared" si="10"/>
        <v>0.56795753433984852</v>
      </c>
      <c r="BH14" s="69">
        <v>1</v>
      </c>
      <c r="BI14" s="69">
        <v>1</v>
      </c>
      <c r="BJ14" s="69">
        <v>0</v>
      </c>
      <c r="BK14" s="69">
        <v>1</v>
      </c>
      <c r="BL14" s="69">
        <v>0</v>
      </c>
      <c r="BM14" s="69">
        <v>0</v>
      </c>
      <c r="BN14" s="69">
        <v>1</v>
      </c>
      <c r="BO14" s="69">
        <v>1</v>
      </c>
      <c r="BP14" s="69">
        <v>0</v>
      </c>
      <c r="BQ14" s="69">
        <v>0</v>
      </c>
      <c r="BR14" s="69">
        <v>0</v>
      </c>
      <c r="BS14" s="69">
        <v>0</v>
      </c>
      <c r="BT14" s="69">
        <v>0</v>
      </c>
      <c r="BU14" s="69">
        <v>1</v>
      </c>
      <c r="BV14" s="69">
        <v>0</v>
      </c>
      <c r="BW14" s="69">
        <v>1</v>
      </c>
      <c r="BX14" s="69">
        <v>0</v>
      </c>
      <c r="BY14" s="69">
        <v>0.5</v>
      </c>
      <c r="BZ14" s="69">
        <f t="shared" si="11"/>
        <v>0.5</v>
      </c>
      <c r="CA14" s="65">
        <v>2.9957322735539909</v>
      </c>
      <c r="CB14" s="69" t="s">
        <v>363</v>
      </c>
      <c r="CC14" s="69">
        <v>1</v>
      </c>
      <c r="CD14" s="69"/>
      <c r="CE14" s="69" t="s">
        <v>364</v>
      </c>
      <c r="CF14" s="69" t="s">
        <v>358</v>
      </c>
      <c r="CG14" s="69"/>
      <c r="CH14" s="69" t="s">
        <v>360</v>
      </c>
      <c r="CI14" s="124" t="s">
        <v>1648</v>
      </c>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row>
    <row r="15" spans="1:167" s="68" customFormat="1" ht="15" customHeight="1" x14ac:dyDescent="0.3">
      <c r="A15" s="69">
        <v>14</v>
      </c>
      <c r="B15" s="68">
        <v>3</v>
      </c>
      <c r="C15" s="69" t="s">
        <v>69</v>
      </c>
      <c r="D15" s="37">
        <v>3.23</v>
      </c>
      <c r="E15" s="68">
        <v>1.58</v>
      </c>
      <c r="F15" s="19">
        <f t="shared" si="12"/>
        <v>2.0443037974683542</v>
      </c>
      <c r="H15" s="68">
        <f t="shared" si="1"/>
        <v>1.65</v>
      </c>
      <c r="I15" s="68">
        <f t="shared" si="2"/>
        <v>4.8100000000000005</v>
      </c>
      <c r="J15" s="68" t="s">
        <v>63</v>
      </c>
      <c r="K15" s="68">
        <f t="shared" si="3"/>
        <v>3.23</v>
      </c>
      <c r="L15" s="45">
        <f t="shared" si="4"/>
        <v>2.0443037974683542</v>
      </c>
      <c r="M15" s="15">
        <f t="shared" si="5"/>
        <v>1.6318345804476476E-2</v>
      </c>
      <c r="N15" s="68">
        <f t="shared" si="6"/>
        <v>7.9823487216943764E-3</v>
      </c>
      <c r="O15" s="68">
        <f t="shared" si="7"/>
        <v>125.27641109968127</v>
      </c>
      <c r="P15" s="68">
        <f t="shared" si="8"/>
        <v>8.3359970827821001E-3</v>
      </c>
      <c r="Q15" s="68">
        <f t="shared" si="9"/>
        <v>2.4300694526170855E-2</v>
      </c>
      <c r="R15" s="112">
        <v>5.602118820879701</v>
      </c>
      <c r="S15" s="68" t="s">
        <v>366</v>
      </c>
      <c r="T15" s="68" t="s">
        <v>63</v>
      </c>
      <c r="U15" s="68" t="s">
        <v>376</v>
      </c>
      <c r="V15" s="68" t="s">
        <v>367</v>
      </c>
      <c r="W15" s="68">
        <v>0</v>
      </c>
      <c r="X15" s="68">
        <v>0</v>
      </c>
      <c r="Y15" s="68">
        <v>0</v>
      </c>
      <c r="Z15" s="68">
        <v>1</v>
      </c>
      <c r="AA15" s="68">
        <v>1</v>
      </c>
      <c r="AB15" s="68">
        <v>0</v>
      </c>
      <c r="AC15" s="68" t="s">
        <v>63</v>
      </c>
      <c r="AD15" s="68" t="s">
        <v>63</v>
      </c>
      <c r="AE15" s="68">
        <v>15690</v>
      </c>
      <c r="AF15" s="68">
        <v>1</v>
      </c>
      <c r="AG15" s="68">
        <v>0</v>
      </c>
      <c r="AH15" s="68">
        <v>0</v>
      </c>
      <c r="AI15" s="68">
        <v>0</v>
      </c>
      <c r="AJ15" s="68">
        <v>0</v>
      </c>
      <c r="AK15" s="68">
        <v>0</v>
      </c>
      <c r="AL15" s="68">
        <v>0</v>
      </c>
      <c r="AM15" s="68">
        <v>1</v>
      </c>
      <c r="AN15" s="68">
        <v>0</v>
      </c>
      <c r="AO15" s="68">
        <v>0</v>
      </c>
      <c r="AP15" s="112">
        <v>10.565247259854441</v>
      </c>
      <c r="AQ15" s="68">
        <v>1</v>
      </c>
      <c r="AR15" s="112">
        <v>9.6610337526874179</v>
      </c>
      <c r="AS15" s="68">
        <v>0</v>
      </c>
      <c r="AT15" s="68">
        <v>1</v>
      </c>
      <c r="AU15" s="68">
        <v>1</v>
      </c>
      <c r="AV15" s="112">
        <v>7.5981486713454611</v>
      </c>
      <c r="AW15" s="68">
        <v>0</v>
      </c>
      <c r="AX15" s="68">
        <v>1</v>
      </c>
      <c r="AY15" s="68">
        <v>0</v>
      </c>
      <c r="AZ15" s="68">
        <v>6.9850000000000003</v>
      </c>
      <c r="BA15" s="94">
        <v>3243</v>
      </c>
      <c r="BB15" s="94">
        <v>13</v>
      </c>
      <c r="BC15" s="68">
        <v>0</v>
      </c>
      <c r="BD15" s="68">
        <v>1</v>
      </c>
      <c r="BE15" s="104">
        <f t="shared" si="13"/>
        <v>4.0809215418899605</v>
      </c>
      <c r="BF15" s="104">
        <v>1319.83</v>
      </c>
      <c r="BG15" s="104">
        <f t="shared" si="10"/>
        <v>0.56795753433984852</v>
      </c>
      <c r="BH15" s="68">
        <v>1</v>
      </c>
      <c r="BI15" s="68">
        <v>1</v>
      </c>
      <c r="BJ15" s="68">
        <v>0</v>
      </c>
      <c r="BK15" s="68">
        <v>1</v>
      </c>
      <c r="BL15" s="68">
        <v>0</v>
      </c>
      <c r="BM15" s="68">
        <v>0</v>
      </c>
      <c r="BN15" s="68">
        <v>1</v>
      </c>
      <c r="BO15" s="68">
        <v>1</v>
      </c>
      <c r="BP15" s="68">
        <v>0</v>
      </c>
      <c r="BQ15" s="68">
        <v>0</v>
      </c>
      <c r="BR15" s="68">
        <v>0</v>
      </c>
      <c r="BS15" s="68">
        <v>0</v>
      </c>
      <c r="BT15" s="68">
        <v>0</v>
      </c>
      <c r="BU15" s="68">
        <v>1</v>
      </c>
      <c r="BV15" s="68">
        <v>0</v>
      </c>
      <c r="BW15" s="68">
        <v>1</v>
      </c>
      <c r="BX15" s="68">
        <v>0</v>
      </c>
      <c r="BY15" s="68">
        <v>0.5</v>
      </c>
      <c r="BZ15" s="68">
        <f t="shared" si="11"/>
        <v>0.5</v>
      </c>
      <c r="CA15" s="112">
        <v>2.9957322735539909</v>
      </c>
      <c r="CB15" s="68" t="s">
        <v>363</v>
      </c>
      <c r="CC15" s="68">
        <v>1</v>
      </c>
      <c r="CE15" s="69"/>
      <c r="CF15" s="69"/>
      <c r="CG15" s="69"/>
      <c r="CH15" s="69" t="s">
        <v>361</v>
      </c>
    </row>
    <row r="16" spans="1:167" ht="15" customHeight="1" x14ac:dyDescent="0.3">
      <c r="A16" s="70">
        <v>15</v>
      </c>
      <c r="B16" s="12">
        <v>3</v>
      </c>
      <c r="C16" s="69" t="s">
        <v>69</v>
      </c>
      <c r="D16" s="37">
        <v>0.36</v>
      </c>
      <c r="E16" s="68">
        <v>0.01</v>
      </c>
      <c r="F16" s="19">
        <f t="shared" si="12"/>
        <v>36</v>
      </c>
      <c r="H16" s="12">
        <f t="shared" si="1"/>
        <v>0.35</v>
      </c>
      <c r="I16" s="12">
        <f t="shared" si="2"/>
        <v>0.37</v>
      </c>
      <c r="J16" s="12">
        <v>0.04</v>
      </c>
      <c r="K16" s="12">
        <f t="shared" si="3"/>
        <v>0.36</v>
      </c>
      <c r="L16" s="45">
        <f t="shared" si="4"/>
        <v>36</v>
      </c>
      <c r="M16" s="18">
        <f t="shared" si="5"/>
        <v>0.2000061731253005</v>
      </c>
      <c r="N16" s="69">
        <f t="shared" si="6"/>
        <v>5.5557270312583465E-3</v>
      </c>
      <c r="O16" s="69">
        <f t="shared" si="7"/>
        <v>179.99444435870791</v>
      </c>
      <c r="P16" s="70">
        <f t="shared" si="8"/>
        <v>0.19445044609404216</v>
      </c>
      <c r="Q16" s="70">
        <f t="shared" si="9"/>
        <v>0.20556190015655884</v>
      </c>
      <c r="R16" s="113">
        <v>5.602118820879701</v>
      </c>
      <c r="S16" s="12" t="s">
        <v>366</v>
      </c>
      <c r="T16" s="12" t="s">
        <v>1646</v>
      </c>
      <c r="U16" s="12" t="s">
        <v>373</v>
      </c>
      <c r="V16" s="68" t="s">
        <v>369</v>
      </c>
      <c r="W16" s="68">
        <v>0</v>
      </c>
      <c r="X16" s="68">
        <v>0</v>
      </c>
      <c r="Y16" s="68">
        <v>0</v>
      </c>
      <c r="Z16" s="68">
        <v>1</v>
      </c>
      <c r="AA16" s="69">
        <v>1</v>
      </c>
      <c r="AB16" s="68">
        <v>1</v>
      </c>
      <c r="AC16" s="69">
        <v>1</v>
      </c>
      <c r="AD16" s="68">
        <v>1</v>
      </c>
      <c r="AE16" s="69">
        <v>31102</v>
      </c>
      <c r="AF16" s="68">
        <v>0</v>
      </c>
      <c r="AG16" s="69">
        <v>1</v>
      </c>
      <c r="AH16" s="69">
        <v>0</v>
      </c>
      <c r="AI16" s="69">
        <v>0</v>
      </c>
      <c r="AJ16" s="69">
        <v>0</v>
      </c>
      <c r="AK16" s="69">
        <v>0</v>
      </c>
      <c r="AL16" s="69">
        <v>0</v>
      </c>
      <c r="AM16" s="68">
        <v>0</v>
      </c>
      <c r="AN16" s="68">
        <v>0</v>
      </c>
      <c r="AO16" s="69">
        <v>0</v>
      </c>
      <c r="AP16" s="112">
        <v>10.565247259854441</v>
      </c>
      <c r="AQ16" s="68">
        <v>1</v>
      </c>
      <c r="AR16" s="112">
        <v>10.345091707260165</v>
      </c>
      <c r="AS16" s="68">
        <v>0</v>
      </c>
      <c r="AT16" s="68">
        <v>1</v>
      </c>
      <c r="AU16" s="68">
        <v>1</v>
      </c>
      <c r="AV16" s="112">
        <v>7.5981486713454611</v>
      </c>
      <c r="AW16" s="68">
        <v>0</v>
      </c>
      <c r="AX16" s="68">
        <v>1</v>
      </c>
      <c r="AY16" s="69">
        <v>0</v>
      </c>
      <c r="AZ16" s="68">
        <v>6.9850000000000003</v>
      </c>
      <c r="BA16" s="94">
        <v>3243</v>
      </c>
      <c r="BB16" s="94">
        <v>13</v>
      </c>
      <c r="BC16" s="68">
        <v>0</v>
      </c>
      <c r="BD16" s="68">
        <v>1</v>
      </c>
      <c r="BE16" s="104">
        <f t="shared" si="13"/>
        <v>4.0809215418899605</v>
      </c>
      <c r="BF16" s="104">
        <v>1319.83</v>
      </c>
      <c r="BG16" s="104">
        <f t="shared" si="10"/>
        <v>0.56795753433984852</v>
      </c>
      <c r="BH16" s="68">
        <v>1</v>
      </c>
      <c r="BI16" s="68">
        <v>1</v>
      </c>
      <c r="BJ16" s="68">
        <v>0</v>
      </c>
      <c r="BK16" s="68">
        <v>1</v>
      </c>
      <c r="BL16" s="68">
        <v>0</v>
      </c>
      <c r="BM16" s="12">
        <v>0</v>
      </c>
      <c r="BN16" s="12">
        <v>1</v>
      </c>
      <c r="BO16" s="12">
        <v>1</v>
      </c>
      <c r="BP16" s="12">
        <v>0</v>
      </c>
      <c r="BQ16" s="12">
        <v>0</v>
      </c>
      <c r="BR16" s="12">
        <v>0</v>
      </c>
      <c r="BS16" s="12">
        <v>0</v>
      </c>
      <c r="BT16" s="12">
        <v>0</v>
      </c>
      <c r="BU16" s="12">
        <v>1</v>
      </c>
      <c r="BV16" s="12">
        <v>0</v>
      </c>
      <c r="BW16" s="12">
        <v>1</v>
      </c>
      <c r="BX16" s="12">
        <v>0</v>
      </c>
      <c r="BY16" s="12">
        <v>0.5</v>
      </c>
      <c r="BZ16" s="12">
        <f t="shared" si="11"/>
        <v>0.5</v>
      </c>
      <c r="CA16" s="113">
        <v>2.9957322735539909</v>
      </c>
      <c r="CB16" s="12" t="s">
        <v>363</v>
      </c>
      <c r="CC16" s="12">
        <v>1</v>
      </c>
      <c r="CH16" s="12" t="s">
        <v>362</v>
      </c>
      <c r="CI16" s="46" t="s">
        <v>1480</v>
      </c>
      <c r="CL16" s="68"/>
      <c r="CM16" s="68"/>
      <c r="CN16" s="68"/>
      <c r="CO16" s="68"/>
      <c r="CP16" s="68"/>
      <c r="CQ16" s="68"/>
      <c r="CR16" s="68"/>
      <c r="CS16" s="68"/>
      <c r="CT16" s="68"/>
      <c r="CU16" s="68"/>
      <c r="CV16" s="68"/>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68"/>
      <c r="EA16" s="68"/>
      <c r="EB16" s="68"/>
      <c r="EC16" s="68"/>
      <c r="ED16" s="68"/>
      <c r="EE16" s="68"/>
      <c r="EF16" s="68"/>
      <c r="EG16" s="68"/>
      <c r="EH16" s="68"/>
      <c r="EI16" s="68"/>
      <c r="EJ16" s="68"/>
      <c r="EK16" s="68"/>
      <c r="EL16" s="68"/>
      <c r="EM16" s="68"/>
      <c r="EN16" s="68"/>
      <c r="EO16" s="68"/>
      <c r="EP16" s="68"/>
      <c r="EQ16" s="68"/>
      <c r="ER16" s="68"/>
      <c r="ES16" s="68"/>
      <c r="ET16" s="68"/>
      <c r="EU16" s="68"/>
      <c r="EV16" s="68"/>
      <c r="EW16" s="68"/>
      <c r="EX16" s="68"/>
      <c r="EY16" s="68"/>
      <c r="EZ16" s="68"/>
      <c r="FA16" s="68"/>
      <c r="FB16" s="68"/>
      <c r="FC16" s="68"/>
      <c r="FD16" s="68"/>
      <c r="FE16" s="68"/>
      <c r="FF16" s="68"/>
      <c r="FG16" s="68"/>
      <c r="FH16" s="68"/>
      <c r="FI16" s="68"/>
      <c r="FJ16" s="68"/>
      <c r="FK16" s="68"/>
    </row>
    <row r="17" spans="1:167" ht="15" customHeight="1" x14ac:dyDescent="0.3">
      <c r="A17" s="70">
        <v>16</v>
      </c>
      <c r="B17" s="12">
        <v>3</v>
      </c>
      <c r="C17" s="69" t="s">
        <v>69</v>
      </c>
      <c r="D17" s="39">
        <v>0.2</v>
      </c>
      <c r="E17" s="68">
        <v>0.01</v>
      </c>
      <c r="F17" s="19">
        <f t="shared" si="12"/>
        <v>20</v>
      </c>
      <c r="H17" s="12">
        <f t="shared" si="1"/>
        <v>0.19</v>
      </c>
      <c r="I17" s="12">
        <f t="shared" si="2"/>
        <v>0.21000000000000002</v>
      </c>
      <c r="J17" s="12">
        <v>0.76</v>
      </c>
      <c r="K17" s="12">
        <f t="shared" si="3"/>
        <v>0.2</v>
      </c>
      <c r="L17" s="45">
        <f t="shared" si="4"/>
        <v>20</v>
      </c>
      <c r="M17" s="15">
        <f t="shared" si="5"/>
        <v>0.11268365676163748</v>
      </c>
      <c r="N17" s="68">
        <f t="shared" si="6"/>
        <v>5.6341828380818736E-3</v>
      </c>
      <c r="O17" s="68">
        <f t="shared" si="7"/>
        <v>177.48802776525523</v>
      </c>
      <c r="P17" s="12">
        <f t="shared" si="8"/>
        <v>0.10704947392355561</v>
      </c>
      <c r="Q17" s="12">
        <f t="shared" si="9"/>
        <v>0.11831783959971935</v>
      </c>
      <c r="R17" s="113">
        <v>5.602118820879701</v>
      </c>
      <c r="S17" s="12" t="s">
        <v>366</v>
      </c>
      <c r="T17" s="12" t="s">
        <v>1646</v>
      </c>
      <c r="U17" s="12" t="s">
        <v>373</v>
      </c>
      <c r="V17" s="68" t="s">
        <v>370</v>
      </c>
      <c r="W17" s="68">
        <v>0</v>
      </c>
      <c r="X17" s="68">
        <v>0</v>
      </c>
      <c r="Y17" s="68">
        <v>0</v>
      </c>
      <c r="Z17" s="68">
        <v>1</v>
      </c>
      <c r="AA17" s="69">
        <v>1</v>
      </c>
      <c r="AB17" s="68">
        <v>1</v>
      </c>
      <c r="AC17" s="69">
        <v>2</v>
      </c>
      <c r="AD17" s="68">
        <v>1</v>
      </c>
      <c r="AE17" s="68">
        <v>31102</v>
      </c>
      <c r="AF17" s="68">
        <v>0</v>
      </c>
      <c r="AG17" s="69">
        <v>1</v>
      </c>
      <c r="AH17" s="69">
        <v>0</v>
      </c>
      <c r="AI17" s="69">
        <v>0</v>
      </c>
      <c r="AJ17" s="69">
        <v>0</v>
      </c>
      <c r="AK17" s="69">
        <v>0</v>
      </c>
      <c r="AL17" s="69">
        <v>0</v>
      </c>
      <c r="AM17" s="69">
        <v>0</v>
      </c>
      <c r="AN17" s="69">
        <v>0</v>
      </c>
      <c r="AO17" s="69">
        <v>0</v>
      </c>
      <c r="AP17" s="112">
        <v>10.565247259854441</v>
      </c>
      <c r="AQ17" s="68">
        <v>1</v>
      </c>
      <c r="AR17" s="112">
        <v>10.345091707260165</v>
      </c>
      <c r="AS17" s="68">
        <v>0</v>
      </c>
      <c r="AT17" s="68">
        <v>1</v>
      </c>
      <c r="AU17" s="68">
        <v>1</v>
      </c>
      <c r="AV17" s="112">
        <v>7.5981486713454611</v>
      </c>
      <c r="AW17" s="68">
        <v>0</v>
      </c>
      <c r="AX17" s="68">
        <v>1</v>
      </c>
      <c r="AY17" s="69">
        <v>0</v>
      </c>
      <c r="AZ17" s="68">
        <v>6.9850000000000003</v>
      </c>
      <c r="BA17" s="94">
        <v>3243</v>
      </c>
      <c r="BB17" s="94">
        <v>13</v>
      </c>
      <c r="BC17" s="68">
        <v>0</v>
      </c>
      <c r="BD17" s="68">
        <v>1</v>
      </c>
      <c r="BE17" s="104">
        <f t="shared" si="13"/>
        <v>4.0809215418899605</v>
      </c>
      <c r="BF17" s="104">
        <v>1319.83</v>
      </c>
      <c r="BG17" s="104">
        <f t="shared" si="10"/>
        <v>0.56795753433984852</v>
      </c>
      <c r="BH17" s="68">
        <v>1</v>
      </c>
      <c r="BI17" s="68">
        <v>1</v>
      </c>
      <c r="BJ17" s="68">
        <v>0</v>
      </c>
      <c r="BK17" s="68">
        <v>1</v>
      </c>
      <c r="BL17" s="68">
        <v>0</v>
      </c>
      <c r="BM17" s="12">
        <v>0</v>
      </c>
      <c r="BN17" s="12">
        <v>1</v>
      </c>
      <c r="BO17" s="12">
        <v>1</v>
      </c>
      <c r="BP17" s="12">
        <v>0</v>
      </c>
      <c r="BQ17" s="12">
        <v>0</v>
      </c>
      <c r="BR17" s="12">
        <v>0</v>
      </c>
      <c r="BS17" s="12">
        <v>0</v>
      </c>
      <c r="BT17" s="12">
        <v>0</v>
      </c>
      <c r="BU17" s="12">
        <v>1</v>
      </c>
      <c r="BV17" s="12">
        <v>0</v>
      </c>
      <c r="BW17" s="12">
        <v>1</v>
      </c>
      <c r="BX17" s="12">
        <v>0</v>
      </c>
      <c r="BY17" s="12">
        <v>0.5</v>
      </c>
      <c r="BZ17" s="12">
        <f t="shared" si="11"/>
        <v>0.5</v>
      </c>
      <c r="CA17" s="113">
        <v>2.9957322735539909</v>
      </c>
      <c r="CB17" s="12" t="s">
        <v>363</v>
      </c>
      <c r="CC17" s="12">
        <v>1</v>
      </c>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row>
    <row r="18" spans="1:167" ht="15" customHeight="1" x14ac:dyDescent="0.3">
      <c r="A18" s="70">
        <v>17</v>
      </c>
      <c r="B18" s="12">
        <v>3</v>
      </c>
      <c r="C18" s="69" t="s">
        <v>69</v>
      </c>
      <c r="D18" s="37">
        <v>0.28999999999999998</v>
      </c>
      <c r="E18" s="68">
        <v>0.01</v>
      </c>
      <c r="F18" s="19">
        <f t="shared" si="12"/>
        <v>28.999999999999996</v>
      </c>
      <c r="H18" s="12">
        <f t="shared" si="1"/>
        <v>0.27999999999999997</v>
      </c>
      <c r="I18" s="12">
        <f t="shared" si="2"/>
        <v>0.3</v>
      </c>
      <c r="J18" s="12">
        <v>0.04</v>
      </c>
      <c r="K18" s="12">
        <f t="shared" si="3"/>
        <v>0.28999999999999998</v>
      </c>
      <c r="L18" s="45">
        <f t="shared" si="4"/>
        <v>28.999999999999996</v>
      </c>
      <c r="M18" s="15">
        <f t="shared" si="5"/>
        <v>0.16226458504727637</v>
      </c>
      <c r="N18" s="68">
        <f t="shared" si="6"/>
        <v>5.5953305188715993E-3</v>
      </c>
      <c r="O18" s="68">
        <f t="shared" si="7"/>
        <v>178.72045210327778</v>
      </c>
      <c r="P18" s="12">
        <f t="shared" si="8"/>
        <v>0.15666925452840477</v>
      </c>
      <c r="Q18" s="12">
        <f t="shared" si="9"/>
        <v>0.16785991556614796</v>
      </c>
      <c r="R18" s="113">
        <v>4.7874917427820458</v>
      </c>
      <c r="S18" s="12" t="s">
        <v>366</v>
      </c>
      <c r="T18" s="12" t="s">
        <v>1646</v>
      </c>
      <c r="U18" s="12" t="s">
        <v>373</v>
      </c>
      <c r="V18" s="68" t="s">
        <v>369</v>
      </c>
      <c r="W18" s="68">
        <v>0</v>
      </c>
      <c r="X18" s="68">
        <v>0</v>
      </c>
      <c r="Y18" s="68">
        <v>0</v>
      </c>
      <c r="Z18" s="68">
        <v>1</v>
      </c>
      <c r="AA18" s="69">
        <v>1</v>
      </c>
      <c r="AB18" s="68">
        <v>1</v>
      </c>
      <c r="AC18" s="69">
        <v>3</v>
      </c>
      <c r="AD18" s="68">
        <v>3</v>
      </c>
      <c r="AE18" s="68">
        <v>31100</v>
      </c>
      <c r="AF18" s="68">
        <v>0</v>
      </c>
      <c r="AG18" s="69">
        <v>1</v>
      </c>
      <c r="AH18" s="69">
        <v>0</v>
      </c>
      <c r="AI18" s="69">
        <v>0</v>
      </c>
      <c r="AJ18" s="69">
        <v>0</v>
      </c>
      <c r="AK18" s="69">
        <v>0</v>
      </c>
      <c r="AL18" s="69">
        <v>0</v>
      </c>
      <c r="AM18" s="69">
        <v>0</v>
      </c>
      <c r="AN18" s="69">
        <v>0</v>
      </c>
      <c r="AO18" s="69">
        <v>0</v>
      </c>
      <c r="AP18" s="112">
        <v>10.565247259854441</v>
      </c>
      <c r="AQ18" s="68">
        <v>1</v>
      </c>
      <c r="AR18" s="112">
        <v>10.345091707260165</v>
      </c>
      <c r="AS18" s="68">
        <v>0</v>
      </c>
      <c r="AT18" s="68">
        <v>1</v>
      </c>
      <c r="AU18" s="68">
        <v>1</v>
      </c>
      <c r="AV18" s="112">
        <v>7.5981486713454611</v>
      </c>
      <c r="AW18" s="68">
        <v>0</v>
      </c>
      <c r="AX18" s="68">
        <v>1</v>
      </c>
      <c r="AY18" s="69">
        <v>0</v>
      </c>
      <c r="AZ18" s="68">
        <v>6.9850000000000003</v>
      </c>
      <c r="BA18" s="94">
        <v>3243</v>
      </c>
      <c r="BB18" s="94">
        <v>13</v>
      </c>
      <c r="BC18" s="68">
        <v>0</v>
      </c>
      <c r="BD18" s="68">
        <v>1</v>
      </c>
      <c r="BE18" s="104">
        <f t="shared" si="13"/>
        <v>4.0809215418899605</v>
      </c>
      <c r="BF18" s="104">
        <v>1319.83</v>
      </c>
      <c r="BG18" s="104">
        <f t="shared" si="10"/>
        <v>0.56795753433984852</v>
      </c>
      <c r="BH18" s="68">
        <v>1</v>
      </c>
      <c r="BI18" s="68">
        <v>1</v>
      </c>
      <c r="BJ18" s="68">
        <v>0</v>
      </c>
      <c r="BK18" s="68">
        <v>1</v>
      </c>
      <c r="BL18" s="68">
        <v>0</v>
      </c>
      <c r="BM18" s="12">
        <v>0</v>
      </c>
      <c r="BN18" s="12">
        <v>1</v>
      </c>
      <c r="BO18" s="12">
        <v>1</v>
      </c>
      <c r="BP18" s="12">
        <v>0</v>
      </c>
      <c r="BQ18" s="12">
        <v>0</v>
      </c>
      <c r="BR18" s="12">
        <v>0</v>
      </c>
      <c r="BS18" s="12">
        <v>0</v>
      </c>
      <c r="BT18" s="12">
        <v>0</v>
      </c>
      <c r="BU18" s="12">
        <v>1</v>
      </c>
      <c r="BV18" s="12">
        <v>0</v>
      </c>
      <c r="BW18" s="12">
        <v>1</v>
      </c>
      <c r="BX18" s="12">
        <v>0</v>
      </c>
      <c r="BY18" s="12">
        <v>0.5</v>
      </c>
      <c r="BZ18" s="12">
        <f t="shared" si="11"/>
        <v>0.5</v>
      </c>
      <c r="CA18" s="113">
        <v>2.9957322735539909</v>
      </c>
      <c r="CB18" s="12" t="s">
        <v>363</v>
      </c>
      <c r="CC18" s="12">
        <v>1</v>
      </c>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c r="EE18" s="68"/>
      <c r="EF18" s="68"/>
      <c r="EG18" s="68"/>
      <c r="EH18" s="68"/>
      <c r="EI18" s="68"/>
      <c r="EJ18" s="68"/>
      <c r="EK18" s="68"/>
      <c r="EL18" s="68"/>
      <c r="EM18" s="68"/>
      <c r="EN18" s="68"/>
      <c r="EO18" s="68"/>
      <c r="EP18" s="68"/>
      <c r="EQ18" s="68"/>
      <c r="ER18" s="68"/>
      <c r="ES18" s="68"/>
      <c r="ET18" s="68"/>
      <c r="EU18" s="68"/>
      <c r="EV18" s="68"/>
      <c r="EW18" s="68"/>
      <c r="EX18" s="68"/>
      <c r="EY18" s="68"/>
      <c r="EZ18" s="68"/>
      <c r="FA18" s="68"/>
      <c r="FB18" s="68"/>
      <c r="FC18" s="68"/>
      <c r="FD18" s="68"/>
      <c r="FE18" s="68"/>
      <c r="FF18" s="68"/>
      <c r="FG18" s="68"/>
      <c r="FH18" s="68"/>
      <c r="FI18" s="68"/>
      <c r="FJ18" s="68"/>
      <c r="FK18" s="68"/>
    </row>
    <row r="19" spans="1:167" ht="15" customHeight="1" x14ac:dyDescent="0.3">
      <c r="A19" s="70">
        <v>18</v>
      </c>
      <c r="B19" s="70">
        <v>3</v>
      </c>
      <c r="C19" s="69" t="s">
        <v>69</v>
      </c>
      <c r="D19" s="109">
        <v>0.1</v>
      </c>
      <c r="E19" s="69">
        <v>0.02</v>
      </c>
      <c r="F19" s="19">
        <f t="shared" si="12"/>
        <v>5</v>
      </c>
      <c r="G19" s="70"/>
      <c r="H19" s="70">
        <f t="shared" si="1"/>
        <v>0.08</v>
      </c>
      <c r="I19" s="70">
        <f t="shared" si="2"/>
        <v>0.12000000000000001</v>
      </c>
      <c r="J19" s="70">
        <v>0.04</v>
      </c>
      <c r="K19" s="70">
        <f t="shared" si="3"/>
        <v>0.1</v>
      </c>
      <c r="L19" s="47">
        <f t="shared" si="4"/>
        <v>5</v>
      </c>
      <c r="M19" s="18">
        <f t="shared" si="5"/>
        <v>2.8341010063256789E-2</v>
      </c>
      <c r="N19" s="69">
        <f t="shared" si="6"/>
        <v>5.668202012651358E-3</v>
      </c>
      <c r="O19" s="69">
        <f t="shared" si="7"/>
        <v>176.42278764377349</v>
      </c>
      <c r="P19" s="70">
        <f t="shared" si="8"/>
        <v>2.2672808050605432E-2</v>
      </c>
      <c r="Q19" s="70">
        <f t="shared" si="9"/>
        <v>3.4009212075908145E-2</v>
      </c>
      <c r="R19" s="114">
        <v>4.7874917427820458</v>
      </c>
      <c r="S19" s="70" t="s">
        <v>366</v>
      </c>
      <c r="T19" s="70" t="s">
        <v>1646</v>
      </c>
      <c r="U19" s="70" t="s">
        <v>374</v>
      </c>
      <c r="V19" s="69" t="s">
        <v>371</v>
      </c>
      <c r="W19" s="69">
        <v>0</v>
      </c>
      <c r="X19" s="69">
        <v>0</v>
      </c>
      <c r="Y19" s="69">
        <v>0</v>
      </c>
      <c r="Z19" s="69">
        <v>1</v>
      </c>
      <c r="AA19" s="69">
        <v>1</v>
      </c>
      <c r="AB19" s="69">
        <v>1</v>
      </c>
      <c r="AC19" s="69">
        <v>3</v>
      </c>
      <c r="AD19" s="69">
        <v>3</v>
      </c>
      <c r="AE19" s="69">
        <v>31100</v>
      </c>
      <c r="AF19" s="69">
        <v>0</v>
      </c>
      <c r="AG19" s="69">
        <v>1</v>
      </c>
      <c r="AH19" s="69">
        <v>0</v>
      </c>
      <c r="AI19" s="69">
        <v>0</v>
      </c>
      <c r="AJ19" s="69">
        <v>0</v>
      </c>
      <c r="AK19" s="69">
        <v>0</v>
      </c>
      <c r="AL19" s="69">
        <v>0</v>
      </c>
      <c r="AM19" s="69">
        <v>0</v>
      </c>
      <c r="AN19" s="69">
        <v>0</v>
      </c>
      <c r="AO19" s="69">
        <v>0</v>
      </c>
      <c r="AP19" s="65">
        <v>10.565247259854441</v>
      </c>
      <c r="AQ19" s="69">
        <v>1</v>
      </c>
      <c r="AR19" s="65">
        <v>10.345091707260165</v>
      </c>
      <c r="AS19" s="69">
        <v>0</v>
      </c>
      <c r="AT19" s="69">
        <v>1</v>
      </c>
      <c r="AU19" s="69">
        <v>1</v>
      </c>
      <c r="AV19" s="65">
        <v>7.5981486713454611</v>
      </c>
      <c r="AW19" s="69">
        <v>0</v>
      </c>
      <c r="AX19" s="69">
        <v>1</v>
      </c>
      <c r="AY19" s="69">
        <v>0</v>
      </c>
      <c r="AZ19" s="69">
        <v>6.9850000000000003</v>
      </c>
      <c r="BA19" s="32">
        <v>3243</v>
      </c>
      <c r="BB19" s="32">
        <v>13</v>
      </c>
      <c r="BC19" s="69">
        <v>0</v>
      </c>
      <c r="BD19" s="69">
        <v>1</v>
      </c>
      <c r="BE19" s="106">
        <f t="shared" si="13"/>
        <v>4.0809215418899605</v>
      </c>
      <c r="BF19" s="106">
        <v>1319.83</v>
      </c>
      <c r="BG19" s="106">
        <f t="shared" si="10"/>
        <v>0.56795753433984852</v>
      </c>
      <c r="BH19" s="69">
        <v>1</v>
      </c>
      <c r="BI19" s="69">
        <v>1</v>
      </c>
      <c r="BJ19" s="69">
        <v>0</v>
      </c>
      <c r="BK19" s="69">
        <v>1</v>
      </c>
      <c r="BL19" s="69">
        <v>0</v>
      </c>
      <c r="BM19" s="70">
        <v>0</v>
      </c>
      <c r="BN19" s="70">
        <v>1</v>
      </c>
      <c r="BO19" s="70">
        <v>1</v>
      </c>
      <c r="BP19" s="70">
        <v>0</v>
      </c>
      <c r="BQ19" s="70">
        <v>0</v>
      </c>
      <c r="BR19" s="70">
        <v>0</v>
      </c>
      <c r="BS19" s="70">
        <v>0</v>
      </c>
      <c r="BT19" s="70">
        <v>0</v>
      </c>
      <c r="BU19" s="70">
        <v>1</v>
      </c>
      <c r="BV19" s="70">
        <v>0</v>
      </c>
      <c r="BW19" s="70">
        <v>1</v>
      </c>
      <c r="BX19" s="70">
        <v>0</v>
      </c>
      <c r="BY19" s="70">
        <v>0.5</v>
      </c>
      <c r="BZ19" s="70">
        <f t="shared" si="11"/>
        <v>0.5</v>
      </c>
      <c r="CA19" s="114">
        <v>2.9957322735539909</v>
      </c>
      <c r="CB19" s="70" t="s">
        <v>363</v>
      </c>
      <c r="CC19" s="70">
        <v>1</v>
      </c>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row>
    <row r="20" spans="1:167" ht="15" customHeight="1" x14ac:dyDescent="0.3">
      <c r="A20" s="70">
        <v>19</v>
      </c>
      <c r="B20" s="12">
        <v>3</v>
      </c>
      <c r="C20" s="69" t="s">
        <v>69</v>
      </c>
      <c r="D20" s="37">
        <v>0.26</v>
      </c>
      <c r="E20" s="68">
        <v>0.02</v>
      </c>
      <c r="F20" s="19">
        <f t="shared" si="12"/>
        <v>13</v>
      </c>
      <c r="H20" s="12">
        <f t="shared" si="1"/>
        <v>0.24000000000000002</v>
      </c>
      <c r="I20" s="12">
        <f t="shared" si="2"/>
        <v>0.28000000000000003</v>
      </c>
      <c r="J20" s="12">
        <v>0.04</v>
      </c>
      <c r="K20" s="12">
        <f t="shared" si="3"/>
        <v>0.26</v>
      </c>
      <c r="L20" s="45">
        <f t="shared" si="4"/>
        <v>13</v>
      </c>
      <c r="M20" s="15">
        <f t="shared" si="5"/>
        <v>7.3516759544529506E-2</v>
      </c>
      <c r="N20" s="68">
        <f t="shared" si="6"/>
        <v>5.6551353495791932E-3</v>
      </c>
      <c r="O20" s="68">
        <f t="shared" si="7"/>
        <v>176.83042724599181</v>
      </c>
      <c r="P20" s="12">
        <f t="shared" si="8"/>
        <v>6.7861624194950315E-2</v>
      </c>
      <c r="Q20" s="12">
        <f t="shared" si="9"/>
        <v>7.9171894894108696E-2</v>
      </c>
      <c r="R20" s="113">
        <v>4.7874917427820458</v>
      </c>
      <c r="S20" s="12" t="s">
        <v>366</v>
      </c>
      <c r="T20" s="12" t="s">
        <v>1646</v>
      </c>
      <c r="U20" s="12" t="s">
        <v>375</v>
      </c>
      <c r="V20" s="68" t="s">
        <v>372</v>
      </c>
      <c r="W20" s="68">
        <v>0</v>
      </c>
      <c r="X20" s="68">
        <v>0</v>
      </c>
      <c r="Y20" s="68">
        <v>0</v>
      </c>
      <c r="Z20" s="68">
        <v>1</v>
      </c>
      <c r="AA20" s="69">
        <v>1</v>
      </c>
      <c r="AB20" s="68">
        <v>1</v>
      </c>
      <c r="AC20" s="69">
        <v>3</v>
      </c>
      <c r="AD20" s="68">
        <v>3</v>
      </c>
      <c r="AE20" s="68">
        <v>31100</v>
      </c>
      <c r="AF20" s="68">
        <v>0</v>
      </c>
      <c r="AG20" s="69">
        <v>1</v>
      </c>
      <c r="AH20" s="69">
        <v>0</v>
      </c>
      <c r="AI20" s="69">
        <v>0</v>
      </c>
      <c r="AJ20" s="69">
        <v>0</v>
      </c>
      <c r="AK20" s="69">
        <v>0</v>
      </c>
      <c r="AL20" s="69">
        <v>0</v>
      </c>
      <c r="AM20" s="69">
        <v>0</v>
      </c>
      <c r="AN20" s="69">
        <v>0</v>
      </c>
      <c r="AO20" s="69">
        <v>0</v>
      </c>
      <c r="AP20" s="112">
        <v>10.565247259854441</v>
      </c>
      <c r="AQ20" s="68">
        <v>1</v>
      </c>
      <c r="AR20" s="112">
        <v>10.345091707260165</v>
      </c>
      <c r="AS20" s="68">
        <v>0</v>
      </c>
      <c r="AT20" s="68">
        <v>1</v>
      </c>
      <c r="AU20" s="68">
        <v>1</v>
      </c>
      <c r="AV20" s="112">
        <v>7.5981486713454611</v>
      </c>
      <c r="AW20" s="68">
        <v>0</v>
      </c>
      <c r="AX20" s="68">
        <v>1</v>
      </c>
      <c r="AY20" s="69">
        <v>0</v>
      </c>
      <c r="AZ20" s="68">
        <v>6.9850000000000003</v>
      </c>
      <c r="BA20" s="94">
        <v>3243</v>
      </c>
      <c r="BB20" s="94">
        <v>13</v>
      </c>
      <c r="BC20" s="68">
        <v>0</v>
      </c>
      <c r="BD20" s="68">
        <v>1</v>
      </c>
      <c r="BE20" s="104">
        <f t="shared" si="13"/>
        <v>4.0809215418899605</v>
      </c>
      <c r="BF20" s="104">
        <v>1319.83</v>
      </c>
      <c r="BG20" s="104">
        <f t="shared" si="10"/>
        <v>0.56795753433984852</v>
      </c>
      <c r="BH20" s="68">
        <v>1</v>
      </c>
      <c r="BI20" s="68">
        <v>1</v>
      </c>
      <c r="BJ20" s="68">
        <v>0</v>
      </c>
      <c r="BK20" s="68">
        <v>1</v>
      </c>
      <c r="BL20" s="68">
        <v>0</v>
      </c>
      <c r="BM20" s="12">
        <v>0</v>
      </c>
      <c r="BN20" s="12">
        <v>1</v>
      </c>
      <c r="BO20" s="12">
        <v>1</v>
      </c>
      <c r="BP20" s="12">
        <v>0</v>
      </c>
      <c r="BQ20" s="12">
        <v>0</v>
      </c>
      <c r="BR20" s="12">
        <v>0</v>
      </c>
      <c r="BS20" s="12">
        <v>0</v>
      </c>
      <c r="BT20" s="12">
        <v>0</v>
      </c>
      <c r="BU20" s="12">
        <v>1</v>
      </c>
      <c r="BV20" s="12">
        <v>0</v>
      </c>
      <c r="BW20" s="12">
        <v>1</v>
      </c>
      <c r="BX20" s="12">
        <v>0</v>
      </c>
      <c r="BY20" s="12">
        <v>0.5</v>
      </c>
      <c r="BZ20" s="12">
        <f t="shared" si="11"/>
        <v>0.5</v>
      </c>
      <c r="CA20" s="113">
        <v>2.9957322735539909</v>
      </c>
      <c r="CB20" s="12" t="s">
        <v>363</v>
      </c>
      <c r="CC20" s="12">
        <v>1</v>
      </c>
    </row>
    <row r="21" spans="1:167" ht="15" customHeight="1" x14ac:dyDescent="0.3">
      <c r="A21" s="70">
        <v>20</v>
      </c>
      <c r="B21" s="70">
        <v>3</v>
      </c>
      <c r="C21" s="69" t="s">
        <v>69</v>
      </c>
      <c r="D21" s="38">
        <v>0.20100000000000001</v>
      </c>
      <c r="E21" s="69">
        <v>9.0999999999999998E-2</v>
      </c>
      <c r="F21" s="19">
        <f t="shared" si="12"/>
        <v>2.2087912087912089</v>
      </c>
      <c r="G21" s="70"/>
      <c r="H21" s="70">
        <f t="shared" si="1"/>
        <v>0.11000000000000001</v>
      </c>
      <c r="I21" s="70">
        <f t="shared" si="2"/>
        <v>0.29200000000000004</v>
      </c>
      <c r="J21" s="70" t="s">
        <v>63</v>
      </c>
      <c r="K21" s="70">
        <f t="shared" si="3"/>
        <v>0.20100000000000001</v>
      </c>
      <c r="L21" s="47">
        <f t="shared" si="4"/>
        <v>2.2087912087912089</v>
      </c>
      <c r="M21" s="18">
        <f t="shared" si="5"/>
        <v>1.1218372295778328E-2</v>
      </c>
      <c r="N21" s="69">
        <f t="shared" si="6"/>
        <v>5.0789645717205373E-3</v>
      </c>
      <c r="O21" s="69">
        <f t="shared" si="7"/>
        <v>196.89052480656358</v>
      </c>
      <c r="P21" s="70">
        <f t="shared" si="8"/>
        <v>6.1394077240577907E-3</v>
      </c>
      <c r="Q21" s="70">
        <f t="shared" si="9"/>
        <v>1.6297336867498867E-2</v>
      </c>
      <c r="R21" s="114">
        <v>4.7874917427820458</v>
      </c>
      <c r="S21" s="70" t="s">
        <v>366</v>
      </c>
      <c r="T21" s="70" t="s">
        <v>1649</v>
      </c>
      <c r="U21" s="70" t="s">
        <v>373</v>
      </c>
      <c r="V21" s="69" t="s">
        <v>1650</v>
      </c>
      <c r="W21" s="69">
        <v>0</v>
      </c>
      <c r="X21" s="69">
        <v>0</v>
      </c>
      <c r="Y21" s="69">
        <v>0</v>
      </c>
      <c r="Z21" s="69">
        <v>1</v>
      </c>
      <c r="AA21" s="69">
        <v>1</v>
      </c>
      <c r="AB21" s="69">
        <v>1</v>
      </c>
      <c r="AC21" s="69">
        <v>4</v>
      </c>
      <c r="AD21" s="69">
        <v>2</v>
      </c>
      <c r="AE21" s="69">
        <v>38761</v>
      </c>
      <c r="AF21" s="69">
        <v>0</v>
      </c>
      <c r="AG21" s="69">
        <v>0</v>
      </c>
      <c r="AH21" s="69">
        <v>1</v>
      </c>
      <c r="AI21" s="69">
        <v>0</v>
      </c>
      <c r="AJ21" s="69">
        <v>0</v>
      </c>
      <c r="AK21" s="69">
        <v>0</v>
      </c>
      <c r="AL21" s="69">
        <v>0</v>
      </c>
      <c r="AM21" s="69">
        <v>0</v>
      </c>
      <c r="AN21" s="69">
        <v>0</v>
      </c>
      <c r="AO21" s="69">
        <v>0</v>
      </c>
      <c r="AP21" s="65">
        <v>10.565247259854441</v>
      </c>
      <c r="AQ21" s="69">
        <v>1</v>
      </c>
      <c r="AR21" s="65">
        <v>10.565247259854441</v>
      </c>
      <c r="AS21" s="69">
        <v>0</v>
      </c>
      <c r="AT21" s="69">
        <v>1</v>
      </c>
      <c r="AU21" s="69">
        <v>1</v>
      </c>
      <c r="AV21" s="65">
        <v>7.5981486713454611</v>
      </c>
      <c r="AW21" s="69">
        <v>0</v>
      </c>
      <c r="AX21" s="69">
        <v>1</v>
      </c>
      <c r="AY21" s="69">
        <v>0</v>
      </c>
      <c r="AZ21" s="69">
        <v>6.9850000000000003</v>
      </c>
      <c r="BA21" s="32">
        <v>3243</v>
      </c>
      <c r="BB21" s="32">
        <v>13</v>
      </c>
      <c r="BC21" s="69">
        <v>0</v>
      </c>
      <c r="BD21" s="69">
        <v>1</v>
      </c>
      <c r="BE21" s="106">
        <f t="shared" si="13"/>
        <v>4.0809215418899605</v>
      </c>
      <c r="BF21" s="106">
        <v>1319.83</v>
      </c>
      <c r="BG21" s="106">
        <f t="shared" si="10"/>
        <v>0.56795753433984852</v>
      </c>
      <c r="BH21" s="69">
        <v>1</v>
      </c>
      <c r="BI21" s="69">
        <v>1</v>
      </c>
      <c r="BJ21" s="69">
        <v>0</v>
      </c>
      <c r="BK21" s="69">
        <v>1</v>
      </c>
      <c r="BL21" s="69">
        <v>0</v>
      </c>
      <c r="BM21" s="70">
        <v>0</v>
      </c>
      <c r="BN21" s="70">
        <v>1</v>
      </c>
      <c r="BO21" s="70">
        <v>1</v>
      </c>
      <c r="BP21" s="70">
        <v>0</v>
      </c>
      <c r="BQ21" s="70">
        <v>0</v>
      </c>
      <c r="BR21" s="70">
        <v>0</v>
      </c>
      <c r="BS21" s="70">
        <v>0</v>
      </c>
      <c r="BT21" s="70">
        <v>0</v>
      </c>
      <c r="BU21" s="70">
        <v>1</v>
      </c>
      <c r="BV21" s="70">
        <v>0</v>
      </c>
      <c r="BW21" s="70">
        <v>1</v>
      </c>
      <c r="BX21" s="70">
        <v>0</v>
      </c>
      <c r="BY21" s="70">
        <v>0.5</v>
      </c>
      <c r="BZ21" s="70">
        <f t="shared" si="11"/>
        <v>0.5</v>
      </c>
      <c r="CA21" s="114">
        <v>2.9957322735539909</v>
      </c>
      <c r="CB21" s="70" t="s">
        <v>363</v>
      </c>
      <c r="CC21" s="70">
        <v>1</v>
      </c>
      <c r="CD21" s="70"/>
      <c r="CE21" s="70"/>
      <c r="CF21" s="70"/>
      <c r="CG21" s="70"/>
      <c r="CH21" s="70"/>
      <c r="CI21" s="53" t="s">
        <v>1647</v>
      </c>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row>
    <row r="22" spans="1:167" ht="15" customHeight="1" x14ac:dyDescent="0.3">
      <c r="A22" s="70">
        <v>21</v>
      </c>
      <c r="B22" s="12">
        <v>3</v>
      </c>
      <c r="C22" s="69" t="s">
        <v>69</v>
      </c>
      <c r="D22" s="37">
        <v>-0.111</v>
      </c>
      <c r="E22" s="68">
        <v>2.1999999999999999E-2</v>
      </c>
      <c r="F22" s="19">
        <f t="shared" si="12"/>
        <v>-5.0454545454545459</v>
      </c>
      <c r="H22" s="12">
        <f t="shared" si="1"/>
        <v>-0.13300000000000001</v>
      </c>
      <c r="I22" s="12">
        <f t="shared" si="2"/>
        <v>-8.8999999999999996E-2</v>
      </c>
      <c r="J22" s="12" t="s">
        <v>63</v>
      </c>
      <c r="K22" s="12">
        <f t="shared" si="3"/>
        <v>-0.111</v>
      </c>
      <c r="L22" s="45">
        <f t="shared" si="4"/>
        <v>-5.0454545454545459</v>
      </c>
      <c r="M22" s="15">
        <f t="shared" si="5"/>
        <v>-2.5618886228796996E-2</v>
      </c>
      <c r="N22" s="68">
        <f t="shared" si="6"/>
        <v>5.0776170903921959E-3</v>
      </c>
      <c r="O22" s="68">
        <f t="shared" si="7"/>
        <v>196.9427749666645</v>
      </c>
      <c r="P22" s="12">
        <f t="shared" si="8"/>
        <v>-3.0696503319189192E-2</v>
      </c>
      <c r="Q22" s="12">
        <f t="shared" si="9"/>
        <v>-2.0541269138404799E-2</v>
      </c>
      <c r="R22" s="113">
        <v>4.7874917427820458</v>
      </c>
      <c r="S22" s="12" t="s">
        <v>366</v>
      </c>
      <c r="T22" s="12" t="s">
        <v>1649</v>
      </c>
      <c r="U22" s="12" t="s">
        <v>376</v>
      </c>
      <c r="V22" s="68" t="s">
        <v>1651</v>
      </c>
      <c r="W22" s="68">
        <v>0</v>
      </c>
      <c r="X22" s="68">
        <v>0</v>
      </c>
      <c r="Y22" s="68">
        <v>0</v>
      </c>
      <c r="Z22" s="68">
        <v>1</v>
      </c>
      <c r="AA22" s="68">
        <v>1</v>
      </c>
      <c r="AB22" s="68">
        <v>1</v>
      </c>
      <c r="AC22" s="68">
        <v>4</v>
      </c>
      <c r="AD22" s="68">
        <v>2</v>
      </c>
      <c r="AE22" s="68">
        <v>38761</v>
      </c>
      <c r="AF22" s="68">
        <v>0</v>
      </c>
      <c r="AG22" s="68">
        <v>0</v>
      </c>
      <c r="AH22" s="68">
        <v>1</v>
      </c>
      <c r="AI22" s="68">
        <v>0</v>
      </c>
      <c r="AJ22" s="68">
        <v>0</v>
      </c>
      <c r="AK22" s="68">
        <v>0</v>
      </c>
      <c r="AL22" s="68">
        <v>0</v>
      </c>
      <c r="AM22" s="68">
        <v>0</v>
      </c>
      <c r="AN22" s="68">
        <v>0</v>
      </c>
      <c r="AO22" s="68">
        <v>0</v>
      </c>
      <c r="AP22" s="112">
        <v>10.565247259854441</v>
      </c>
      <c r="AQ22" s="68">
        <v>1</v>
      </c>
      <c r="AR22" s="112">
        <v>10.565247259854441</v>
      </c>
      <c r="AS22" s="68">
        <v>0</v>
      </c>
      <c r="AT22" s="68">
        <v>1</v>
      </c>
      <c r="AU22" s="68">
        <v>1</v>
      </c>
      <c r="AV22" s="112">
        <v>7.5981486713454611</v>
      </c>
      <c r="AW22" s="68">
        <v>0</v>
      </c>
      <c r="AX22" s="68">
        <v>1</v>
      </c>
      <c r="AY22" s="68">
        <v>0</v>
      </c>
      <c r="AZ22" s="68">
        <v>6.9850000000000003</v>
      </c>
      <c r="BA22" s="94">
        <v>3243</v>
      </c>
      <c r="BB22" s="94">
        <v>13</v>
      </c>
      <c r="BC22" s="68">
        <v>0</v>
      </c>
      <c r="BD22" s="68">
        <v>1</v>
      </c>
      <c r="BE22" s="104">
        <f t="shared" si="13"/>
        <v>4.0809215418899605</v>
      </c>
      <c r="BF22" s="104">
        <v>1319.83</v>
      </c>
      <c r="BG22" s="104">
        <f t="shared" si="10"/>
        <v>0.56795753433984852</v>
      </c>
      <c r="BH22" s="68">
        <v>1</v>
      </c>
      <c r="BI22" s="68">
        <v>1</v>
      </c>
      <c r="BJ22" s="68">
        <v>0</v>
      </c>
      <c r="BK22" s="68">
        <v>1</v>
      </c>
      <c r="BL22" s="68">
        <v>0</v>
      </c>
      <c r="BM22" s="12">
        <v>0</v>
      </c>
      <c r="BN22" s="12">
        <v>1</v>
      </c>
      <c r="BO22" s="12">
        <v>1</v>
      </c>
      <c r="BP22" s="12">
        <v>0</v>
      </c>
      <c r="BQ22" s="12">
        <v>0</v>
      </c>
      <c r="BR22" s="12">
        <v>0</v>
      </c>
      <c r="BS22" s="12">
        <v>0</v>
      </c>
      <c r="BT22" s="12">
        <v>0</v>
      </c>
      <c r="BU22" s="12">
        <v>1</v>
      </c>
      <c r="BV22" s="12">
        <v>0</v>
      </c>
      <c r="BW22" s="12">
        <v>1</v>
      </c>
      <c r="BX22" s="12">
        <v>0</v>
      </c>
      <c r="BY22" s="12">
        <v>0.5</v>
      </c>
      <c r="BZ22" s="12">
        <f t="shared" si="11"/>
        <v>0.5</v>
      </c>
      <c r="CA22" s="113">
        <v>2.9957322735539909</v>
      </c>
      <c r="CB22" s="12" t="s">
        <v>363</v>
      </c>
      <c r="CC22" s="12">
        <v>1</v>
      </c>
    </row>
    <row r="23" spans="1:167" ht="15" customHeight="1" x14ac:dyDescent="0.3">
      <c r="A23" s="70">
        <v>22</v>
      </c>
      <c r="B23" s="12">
        <v>3</v>
      </c>
      <c r="C23" s="69" t="s">
        <v>69</v>
      </c>
      <c r="D23" s="37">
        <v>0.46</v>
      </c>
      <c r="E23" s="13">
        <v>0.14699999999999999</v>
      </c>
      <c r="F23" s="19">
        <f t="shared" si="12"/>
        <v>3.1292517006802725</v>
      </c>
      <c r="H23" s="12">
        <f t="shared" si="1"/>
        <v>0.31300000000000006</v>
      </c>
      <c r="I23" s="12">
        <f t="shared" si="2"/>
        <v>0.60699999999999998</v>
      </c>
      <c r="J23" s="12" t="s">
        <v>63</v>
      </c>
      <c r="K23" s="12">
        <f t="shared" si="3"/>
        <v>0.46</v>
      </c>
      <c r="L23" s="45">
        <f t="shared" si="4"/>
        <v>3.1292517006802725</v>
      </c>
      <c r="M23" s="15">
        <f t="shared" si="5"/>
        <v>1.5892761323096589E-2</v>
      </c>
      <c r="N23" s="13">
        <f t="shared" si="6"/>
        <v>5.0787737271634752E-3</v>
      </c>
      <c r="O23" s="68">
        <f t="shared" si="7"/>
        <v>196.89792334152793</v>
      </c>
      <c r="P23" s="12">
        <f t="shared" si="8"/>
        <v>1.0813987595933114E-2</v>
      </c>
      <c r="Q23" s="12">
        <f t="shared" si="9"/>
        <v>2.0971535050260066E-2</v>
      </c>
      <c r="R23" s="113">
        <v>4.7874917427820458</v>
      </c>
      <c r="S23" s="12" t="s">
        <v>366</v>
      </c>
      <c r="T23" s="12" t="s">
        <v>1649</v>
      </c>
      <c r="U23" s="12" t="s">
        <v>373</v>
      </c>
      <c r="V23" s="13" t="s">
        <v>1650</v>
      </c>
      <c r="W23" s="68">
        <v>0</v>
      </c>
      <c r="X23" s="68">
        <v>0</v>
      </c>
      <c r="Y23" s="68">
        <v>0</v>
      </c>
      <c r="Z23" s="68">
        <v>1</v>
      </c>
      <c r="AA23" s="68">
        <v>1</v>
      </c>
      <c r="AB23" s="68">
        <v>1</v>
      </c>
      <c r="AC23" s="68">
        <v>5</v>
      </c>
      <c r="AD23" s="68">
        <v>4</v>
      </c>
      <c r="AE23" s="68">
        <v>38759</v>
      </c>
      <c r="AF23" s="68">
        <v>0</v>
      </c>
      <c r="AG23" s="68">
        <v>0</v>
      </c>
      <c r="AH23" s="68">
        <v>1</v>
      </c>
      <c r="AI23" s="68">
        <v>0</v>
      </c>
      <c r="AJ23" s="68">
        <v>0</v>
      </c>
      <c r="AK23" s="68">
        <v>0</v>
      </c>
      <c r="AL23" s="68">
        <v>0</v>
      </c>
      <c r="AM23" s="68">
        <v>0</v>
      </c>
      <c r="AN23" s="68">
        <v>0</v>
      </c>
      <c r="AO23" s="68">
        <v>0</v>
      </c>
      <c r="AP23" s="112">
        <v>10.565247259854441</v>
      </c>
      <c r="AQ23" s="68">
        <v>1</v>
      </c>
      <c r="AR23" s="112">
        <v>10.565247259854441</v>
      </c>
      <c r="AS23" s="68">
        <v>0</v>
      </c>
      <c r="AT23" s="68">
        <v>1</v>
      </c>
      <c r="AU23" s="68">
        <v>1</v>
      </c>
      <c r="AV23" s="112">
        <v>7.5981486713454611</v>
      </c>
      <c r="AW23" s="68">
        <v>0</v>
      </c>
      <c r="AX23" s="68">
        <v>1</v>
      </c>
      <c r="AY23" s="68">
        <v>0</v>
      </c>
      <c r="AZ23" s="68">
        <v>6.9850000000000003</v>
      </c>
      <c r="BA23" s="94">
        <v>3243</v>
      </c>
      <c r="BB23" s="94">
        <v>13</v>
      </c>
      <c r="BC23" s="68">
        <v>0</v>
      </c>
      <c r="BD23" s="68">
        <v>1</v>
      </c>
      <c r="BE23" s="104">
        <f t="shared" si="13"/>
        <v>4.0809215418899605</v>
      </c>
      <c r="BF23" s="104">
        <v>1319.83</v>
      </c>
      <c r="BG23" s="104">
        <f t="shared" si="10"/>
        <v>0.56795753433984852</v>
      </c>
      <c r="BH23" s="68">
        <v>1</v>
      </c>
      <c r="BI23" s="68">
        <v>1</v>
      </c>
      <c r="BJ23" s="68">
        <v>0</v>
      </c>
      <c r="BK23" s="68">
        <v>1</v>
      </c>
      <c r="BL23" s="68">
        <v>0</v>
      </c>
      <c r="BM23" s="12">
        <v>0</v>
      </c>
      <c r="BN23" s="12">
        <v>1</v>
      </c>
      <c r="BO23" s="12">
        <v>1</v>
      </c>
      <c r="BP23" s="12">
        <v>0</v>
      </c>
      <c r="BQ23" s="12">
        <v>0</v>
      </c>
      <c r="BR23" s="12">
        <v>0</v>
      </c>
      <c r="BS23" s="12">
        <v>0</v>
      </c>
      <c r="BT23" s="12">
        <v>0</v>
      </c>
      <c r="BU23" s="12">
        <v>1</v>
      </c>
      <c r="BV23" s="12">
        <v>0</v>
      </c>
      <c r="BW23" s="12">
        <v>1</v>
      </c>
      <c r="BX23" s="12">
        <v>0</v>
      </c>
      <c r="BY23" s="12">
        <v>0</v>
      </c>
      <c r="BZ23" s="12">
        <f t="shared" si="11"/>
        <v>1</v>
      </c>
      <c r="CA23" s="113">
        <v>2.9957322735539909</v>
      </c>
      <c r="CB23" s="12" t="s">
        <v>363</v>
      </c>
      <c r="CC23" s="12">
        <v>1</v>
      </c>
    </row>
    <row r="24" spans="1:167" ht="15" customHeight="1" x14ac:dyDescent="0.3">
      <c r="A24" s="70">
        <v>23</v>
      </c>
      <c r="B24" s="12">
        <v>3</v>
      </c>
      <c r="C24" s="69" t="s">
        <v>69</v>
      </c>
      <c r="D24" s="37">
        <v>-0.129</v>
      </c>
      <c r="E24" s="13">
        <v>4.2999999999999997E-2</v>
      </c>
      <c r="F24" s="19">
        <f t="shared" si="12"/>
        <v>-3.0000000000000004</v>
      </c>
      <c r="H24" s="12">
        <f t="shared" si="1"/>
        <v>-0.17199999999999999</v>
      </c>
      <c r="I24" s="12">
        <f t="shared" si="2"/>
        <v>-8.6000000000000007E-2</v>
      </c>
      <c r="J24" s="12" t="s">
        <v>63</v>
      </c>
      <c r="K24" s="12">
        <f t="shared" si="3"/>
        <v>-0.129</v>
      </c>
      <c r="L24" s="45">
        <f t="shared" si="4"/>
        <v>-3.0000000000000004</v>
      </c>
      <c r="M24" s="15">
        <f t="shared" si="5"/>
        <v>-1.5236476856259557E-2</v>
      </c>
      <c r="N24" s="13">
        <f t="shared" si="6"/>
        <v>5.0788256187531853E-3</v>
      </c>
      <c r="O24" s="68">
        <f t="shared" si="7"/>
        <v>196.89591158782346</v>
      </c>
      <c r="P24" s="12">
        <f t="shared" si="8"/>
        <v>-2.0315302475012741E-2</v>
      </c>
      <c r="Q24" s="12">
        <f t="shared" si="9"/>
        <v>-1.0157651237506372E-2</v>
      </c>
      <c r="R24" s="113">
        <v>4.7874917427820458</v>
      </c>
      <c r="S24" s="12" t="s">
        <v>366</v>
      </c>
      <c r="T24" s="12" t="s">
        <v>1649</v>
      </c>
      <c r="U24" s="12" t="s">
        <v>376</v>
      </c>
      <c r="V24" s="13" t="s">
        <v>1651</v>
      </c>
      <c r="W24" s="68">
        <v>0</v>
      </c>
      <c r="X24" s="68">
        <v>0</v>
      </c>
      <c r="Y24" s="68">
        <v>0</v>
      </c>
      <c r="Z24" s="68">
        <v>1</v>
      </c>
      <c r="AA24" s="68">
        <v>1</v>
      </c>
      <c r="AB24" s="68">
        <v>1</v>
      </c>
      <c r="AC24" s="68">
        <v>5</v>
      </c>
      <c r="AD24" s="68">
        <v>4</v>
      </c>
      <c r="AE24" s="68">
        <v>38759</v>
      </c>
      <c r="AF24" s="68">
        <v>0</v>
      </c>
      <c r="AG24" s="68">
        <v>0</v>
      </c>
      <c r="AH24" s="68">
        <v>1</v>
      </c>
      <c r="AI24" s="68">
        <v>0</v>
      </c>
      <c r="AJ24" s="68">
        <v>0</v>
      </c>
      <c r="AK24" s="68">
        <v>0</v>
      </c>
      <c r="AL24" s="68">
        <v>0</v>
      </c>
      <c r="AM24" s="68">
        <v>0</v>
      </c>
      <c r="AN24" s="68">
        <v>0</v>
      </c>
      <c r="AO24" s="68">
        <v>0</v>
      </c>
      <c r="AP24" s="112">
        <v>10.565247259854441</v>
      </c>
      <c r="AQ24" s="68">
        <v>1</v>
      </c>
      <c r="AR24" s="112">
        <v>10.565247259854441</v>
      </c>
      <c r="AS24" s="68">
        <v>0</v>
      </c>
      <c r="AT24" s="68">
        <v>1</v>
      </c>
      <c r="AU24" s="68">
        <v>1</v>
      </c>
      <c r="AV24" s="112">
        <v>7.5981486713454611</v>
      </c>
      <c r="AW24" s="68">
        <v>0</v>
      </c>
      <c r="AX24" s="68">
        <v>1</v>
      </c>
      <c r="AY24" s="68">
        <v>0</v>
      </c>
      <c r="AZ24" s="68">
        <v>6.9850000000000003</v>
      </c>
      <c r="BA24" s="94">
        <v>3243</v>
      </c>
      <c r="BB24" s="94">
        <v>13</v>
      </c>
      <c r="BC24" s="68">
        <v>0</v>
      </c>
      <c r="BD24" s="68">
        <v>1</v>
      </c>
      <c r="BE24" s="104">
        <f t="shared" si="13"/>
        <v>4.0809215418899605</v>
      </c>
      <c r="BF24" s="104">
        <v>1319.83</v>
      </c>
      <c r="BG24" s="104">
        <f t="shared" si="10"/>
        <v>0.56795753433984852</v>
      </c>
      <c r="BH24" s="68">
        <v>1</v>
      </c>
      <c r="BI24" s="68">
        <v>1</v>
      </c>
      <c r="BJ24" s="68">
        <v>0</v>
      </c>
      <c r="BK24" s="68">
        <v>1</v>
      </c>
      <c r="BL24" s="68">
        <v>0</v>
      </c>
      <c r="BM24" s="12">
        <v>0</v>
      </c>
      <c r="BN24" s="12">
        <v>1</v>
      </c>
      <c r="BO24" s="12">
        <v>1</v>
      </c>
      <c r="BP24" s="12">
        <v>0</v>
      </c>
      <c r="BQ24" s="12">
        <v>0</v>
      </c>
      <c r="BR24" s="12">
        <v>0</v>
      </c>
      <c r="BS24" s="12">
        <v>0</v>
      </c>
      <c r="BT24" s="12">
        <v>0</v>
      </c>
      <c r="BU24" s="12">
        <v>1</v>
      </c>
      <c r="BV24" s="12">
        <v>0</v>
      </c>
      <c r="BW24" s="12">
        <v>1</v>
      </c>
      <c r="BX24" s="12">
        <v>0</v>
      </c>
      <c r="BY24" s="12">
        <v>0.5</v>
      </c>
      <c r="BZ24" s="12">
        <f t="shared" si="11"/>
        <v>0.5</v>
      </c>
      <c r="CA24" s="113">
        <v>2.9957322735539909</v>
      </c>
      <c r="CB24" s="12" t="s">
        <v>363</v>
      </c>
      <c r="CC24" s="12">
        <v>1</v>
      </c>
    </row>
    <row r="25" spans="1:167" ht="15" customHeight="1" x14ac:dyDescent="0.3">
      <c r="A25" s="70">
        <v>24</v>
      </c>
      <c r="B25" s="70">
        <v>3</v>
      </c>
      <c r="C25" s="69" t="s">
        <v>69</v>
      </c>
      <c r="D25" s="38">
        <v>8.9999999999999993E-3</v>
      </c>
      <c r="E25" s="69">
        <v>3.0000000000000001E-3</v>
      </c>
      <c r="F25" s="19">
        <f t="shared" si="12"/>
        <v>2.9999999999999996</v>
      </c>
      <c r="G25" s="70"/>
      <c r="H25" s="70">
        <f t="shared" si="1"/>
        <v>5.9999999999999993E-3</v>
      </c>
      <c r="I25" s="70">
        <f t="shared" si="2"/>
        <v>1.2E-2</v>
      </c>
      <c r="J25" s="70" t="s">
        <v>63</v>
      </c>
      <c r="K25" s="70">
        <f t="shared" si="3"/>
        <v>8.9999999999999993E-3</v>
      </c>
      <c r="L25" s="47">
        <f t="shared" si="4"/>
        <v>2.9999999999999996</v>
      </c>
      <c r="M25" s="18">
        <f t="shared" si="5"/>
        <v>1.5236476856259552E-2</v>
      </c>
      <c r="N25" s="69">
        <f t="shared" si="6"/>
        <v>5.0788256187531853E-3</v>
      </c>
      <c r="O25" s="69">
        <f t="shared" si="7"/>
        <v>196.89591158782346</v>
      </c>
      <c r="P25" s="70">
        <f t="shared" si="8"/>
        <v>1.0157651237506365E-2</v>
      </c>
      <c r="Q25" s="70">
        <f t="shared" si="9"/>
        <v>2.0315302475012738E-2</v>
      </c>
      <c r="R25" s="114">
        <v>4.7874917427820458</v>
      </c>
      <c r="S25" s="70" t="s">
        <v>366</v>
      </c>
      <c r="T25" s="70" t="s">
        <v>1649</v>
      </c>
      <c r="U25" s="70" t="s">
        <v>377</v>
      </c>
      <c r="V25" s="69" t="s">
        <v>1652</v>
      </c>
      <c r="W25" s="69">
        <v>0</v>
      </c>
      <c r="X25" s="69">
        <v>0</v>
      </c>
      <c r="Y25" s="69">
        <v>0</v>
      </c>
      <c r="Z25" s="69">
        <v>1</v>
      </c>
      <c r="AA25" s="69">
        <v>1</v>
      </c>
      <c r="AB25" s="69">
        <v>1</v>
      </c>
      <c r="AC25" s="69">
        <v>5</v>
      </c>
      <c r="AD25" s="69">
        <v>4</v>
      </c>
      <c r="AE25" s="69">
        <v>38759</v>
      </c>
      <c r="AF25" s="69">
        <v>0</v>
      </c>
      <c r="AG25" s="69">
        <v>0</v>
      </c>
      <c r="AH25" s="69">
        <v>1</v>
      </c>
      <c r="AI25" s="69">
        <v>0</v>
      </c>
      <c r="AJ25" s="69">
        <v>0</v>
      </c>
      <c r="AK25" s="69">
        <v>0</v>
      </c>
      <c r="AL25" s="69">
        <v>0</v>
      </c>
      <c r="AM25" s="69">
        <v>0</v>
      </c>
      <c r="AN25" s="69">
        <v>0</v>
      </c>
      <c r="AO25" s="69">
        <v>0</v>
      </c>
      <c r="AP25" s="65">
        <v>10.565247259854441</v>
      </c>
      <c r="AQ25" s="69">
        <v>1</v>
      </c>
      <c r="AR25" s="65">
        <v>10.565247259854441</v>
      </c>
      <c r="AS25" s="69">
        <v>0</v>
      </c>
      <c r="AT25" s="69">
        <v>1</v>
      </c>
      <c r="AU25" s="69">
        <v>1</v>
      </c>
      <c r="AV25" s="65">
        <v>7.5981486713454611</v>
      </c>
      <c r="AW25" s="69">
        <v>0</v>
      </c>
      <c r="AX25" s="69">
        <v>1</v>
      </c>
      <c r="AY25" s="69">
        <v>0</v>
      </c>
      <c r="AZ25" s="69">
        <v>6.9850000000000003</v>
      </c>
      <c r="BA25" s="32">
        <v>3243</v>
      </c>
      <c r="BB25" s="32">
        <v>13</v>
      </c>
      <c r="BC25" s="69">
        <v>0</v>
      </c>
      <c r="BD25" s="69">
        <v>1</v>
      </c>
      <c r="BE25" s="106">
        <f t="shared" si="13"/>
        <v>4.0809215418899605</v>
      </c>
      <c r="BF25" s="106">
        <v>1319.83</v>
      </c>
      <c r="BG25" s="106">
        <f t="shared" si="10"/>
        <v>0.56795753433984852</v>
      </c>
      <c r="BH25" s="69">
        <v>1</v>
      </c>
      <c r="BI25" s="69">
        <v>1</v>
      </c>
      <c r="BJ25" s="69">
        <v>0</v>
      </c>
      <c r="BK25" s="69">
        <v>1</v>
      </c>
      <c r="BL25" s="69">
        <v>0</v>
      </c>
      <c r="BM25" s="70">
        <v>0</v>
      </c>
      <c r="BN25" s="70">
        <v>1</v>
      </c>
      <c r="BO25" s="70">
        <v>1</v>
      </c>
      <c r="BP25" s="70">
        <v>0</v>
      </c>
      <c r="BQ25" s="70">
        <v>0</v>
      </c>
      <c r="BR25" s="70">
        <v>0</v>
      </c>
      <c r="BS25" s="70">
        <v>0</v>
      </c>
      <c r="BT25" s="70">
        <v>0</v>
      </c>
      <c r="BU25" s="70">
        <v>1</v>
      </c>
      <c r="BV25" s="70">
        <v>0</v>
      </c>
      <c r="BW25" s="70">
        <v>1</v>
      </c>
      <c r="BX25" s="70">
        <v>0</v>
      </c>
      <c r="BY25" s="70">
        <v>0.5</v>
      </c>
      <c r="BZ25" s="70">
        <f t="shared" si="11"/>
        <v>0.5</v>
      </c>
      <c r="CA25" s="114">
        <v>2.9957322735539909</v>
      </c>
      <c r="CB25" s="70" t="s">
        <v>363</v>
      </c>
      <c r="CC25" s="70">
        <v>1</v>
      </c>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row>
    <row r="26" spans="1:167" s="75" customFormat="1" ht="15" customHeight="1" x14ac:dyDescent="0.3">
      <c r="A26" s="75">
        <v>25</v>
      </c>
      <c r="B26" s="75">
        <v>3</v>
      </c>
      <c r="C26" s="77" t="s">
        <v>69</v>
      </c>
      <c r="D26" s="76">
        <v>-9.1999999999999998E-2</v>
      </c>
      <c r="E26" s="77">
        <v>4.2999999999999997E-2</v>
      </c>
      <c r="F26" s="79">
        <f t="shared" si="12"/>
        <v>-2.1395348837209305</v>
      </c>
      <c r="H26" s="75">
        <f t="shared" si="1"/>
        <v>-0.13500000000000001</v>
      </c>
      <c r="I26" s="75">
        <f t="shared" si="2"/>
        <v>-4.9000000000000002E-2</v>
      </c>
      <c r="J26" s="75" t="s">
        <v>63</v>
      </c>
      <c r="K26" s="75">
        <f t="shared" si="3"/>
        <v>-9.1999999999999998E-2</v>
      </c>
      <c r="L26" s="88">
        <f t="shared" si="4"/>
        <v>-2.1395348837209305</v>
      </c>
      <c r="M26" s="78">
        <f t="shared" si="5"/>
        <v>-1.086694441098964E-2</v>
      </c>
      <c r="N26" s="77">
        <f t="shared" si="6"/>
        <v>5.0791153225277653E-3</v>
      </c>
      <c r="O26" s="77">
        <f t="shared" si="7"/>
        <v>196.88468099250042</v>
      </c>
      <c r="P26" s="75">
        <f t="shared" si="8"/>
        <v>-1.5946059733517405E-2</v>
      </c>
      <c r="Q26" s="75">
        <f t="shared" si="9"/>
        <v>-5.7878290884618745E-3</v>
      </c>
      <c r="R26" s="115">
        <v>4.7874917427820458</v>
      </c>
      <c r="S26" s="75" t="s">
        <v>366</v>
      </c>
      <c r="T26" s="75" t="s">
        <v>1649</v>
      </c>
      <c r="U26" s="75" t="s">
        <v>378</v>
      </c>
      <c r="V26" s="77" t="s">
        <v>1653</v>
      </c>
      <c r="W26" s="77">
        <v>0</v>
      </c>
      <c r="X26" s="77">
        <v>0</v>
      </c>
      <c r="Y26" s="77">
        <v>0</v>
      </c>
      <c r="Z26" s="77">
        <v>1</v>
      </c>
      <c r="AA26" s="77">
        <v>1</v>
      </c>
      <c r="AB26" s="77">
        <v>1</v>
      </c>
      <c r="AC26" s="77">
        <v>5</v>
      </c>
      <c r="AD26" s="77">
        <v>4</v>
      </c>
      <c r="AE26" s="77">
        <v>38759</v>
      </c>
      <c r="AF26" s="77">
        <v>0</v>
      </c>
      <c r="AG26" s="77">
        <v>0</v>
      </c>
      <c r="AH26" s="77">
        <v>1</v>
      </c>
      <c r="AI26" s="77">
        <v>0</v>
      </c>
      <c r="AJ26" s="77">
        <v>0</v>
      </c>
      <c r="AK26" s="77">
        <v>0</v>
      </c>
      <c r="AL26" s="77">
        <v>0</v>
      </c>
      <c r="AM26" s="77">
        <v>0</v>
      </c>
      <c r="AN26" s="77">
        <v>0</v>
      </c>
      <c r="AO26" s="77">
        <v>0</v>
      </c>
      <c r="AP26" s="101">
        <v>10.565247259854441</v>
      </c>
      <c r="AQ26" s="77">
        <v>1</v>
      </c>
      <c r="AR26" s="101">
        <v>10.565247259854441</v>
      </c>
      <c r="AS26" s="77">
        <v>0</v>
      </c>
      <c r="AT26" s="77">
        <v>1</v>
      </c>
      <c r="AU26" s="77">
        <v>1</v>
      </c>
      <c r="AV26" s="101">
        <v>7.5981486713454611</v>
      </c>
      <c r="AW26" s="77">
        <v>0</v>
      </c>
      <c r="AX26" s="77">
        <v>1</v>
      </c>
      <c r="AY26" s="77">
        <v>0</v>
      </c>
      <c r="AZ26" s="77">
        <v>6.9850000000000003</v>
      </c>
      <c r="BA26" s="52">
        <v>3243</v>
      </c>
      <c r="BB26" s="52">
        <v>13</v>
      </c>
      <c r="BC26" s="77">
        <v>0</v>
      </c>
      <c r="BD26" s="77">
        <v>1</v>
      </c>
      <c r="BE26" s="105">
        <f t="shared" si="13"/>
        <v>4.0809215418899605</v>
      </c>
      <c r="BF26" s="105">
        <v>1319.83</v>
      </c>
      <c r="BG26" s="105">
        <f t="shared" si="10"/>
        <v>0.56795753433984852</v>
      </c>
      <c r="BH26" s="77">
        <v>1</v>
      </c>
      <c r="BI26" s="77">
        <v>1</v>
      </c>
      <c r="BJ26" s="77">
        <v>0</v>
      </c>
      <c r="BK26" s="77">
        <v>1</v>
      </c>
      <c r="BL26" s="77">
        <v>0</v>
      </c>
      <c r="BM26" s="75">
        <v>0</v>
      </c>
      <c r="BN26" s="75">
        <v>1</v>
      </c>
      <c r="BO26" s="75">
        <v>1</v>
      </c>
      <c r="BP26" s="75">
        <v>0</v>
      </c>
      <c r="BQ26" s="75">
        <v>0</v>
      </c>
      <c r="BR26" s="75">
        <v>0</v>
      </c>
      <c r="BS26" s="75">
        <v>0</v>
      </c>
      <c r="BT26" s="75">
        <v>0</v>
      </c>
      <c r="BU26" s="75">
        <v>1</v>
      </c>
      <c r="BV26" s="75">
        <v>0</v>
      </c>
      <c r="BW26" s="75">
        <v>1</v>
      </c>
      <c r="BX26" s="75">
        <v>0</v>
      </c>
      <c r="BY26" s="75">
        <v>0.5</v>
      </c>
      <c r="BZ26" s="75">
        <f t="shared" si="11"/>
        <v>0.5</v>
      </c>
      <c r="CA26" s="115">
        <v>2.9957322735539909</v>
      </c>
      <c r="CB26" s="75" t="s">
        <v>363</v>
      </c>
      <c r="CC26" s="75">
        <v>1</v>
      </c>
    </row>
    <row r="27" spans="1:167" ht="15" customHeight="1" x14ac:dyDescent="0.3">
      <c r="A27" s="70">
        <v>26</v>
      </c>
      <c r="B27" s="70">
        <v>4</v>
      </c>
      <c r="C27" s="70" t="s">
        <v>73</v>
      </c>
      <c r="D27" s="38">
        <v>5.6000000000000001E-2</v>
      </c>
      <c r="E27" s="69">
        <v>4.9000000000000002E-2</v>
      </c>
      <c r="F27" s="19">
        <f t="shared" si="12"/>
        <v>1.1428571428571428</v>
      </c>
      <c r="G27" s="70"/>
      <c r="H27" s="70">
        <f t="shared" si="1"/>
        <v>6.9999999999999993E-3</v>
      </c>
      <c r="I27" s="70">
        <f t="shared" si="2"/>
        <v>0.10500000000000001</v>
      </c>
      <c r="J27" s="70" t="s">
        <v>63</v>
      </c>
      <c r="K27" s="70">
        <f t="shared" si="3"/>
        <v>5.6000000000000001E-2</v>
      </c>
      <c r="L27" s="45">
        <f t="shared" si="4"/>
        <v>1.1428571428571428</v>
      </c>
      <c r="M27" s="18">
        <f t="shared" si="5"/>
        <v>1.8497517741866521E-2</v>
      </c>
      <c r="N27" s="69">
        <f t="shared" si="6"/>
        <v>1.6185328024133208E-2</v>
      </c>
      <c r="O27" s="69">
        <f t="shared" si="7"/>
        <v>61.784351760368736</v>
      </c>
      <c r="P27" s="70">
        <f t="shared" si="8"/>
        <v>2.312189717733313E-3</v>
      </c>
      <c r="Q27" s="70">
        <f t="shared" si="9"/>
        <v>3.4682845765999726E-2</v>
      </c>
      <c r="R27" s="114">
        <v>4.7874917427820458</v>
      </c>
      <c r="S27" s="70" t="s">
        <v>391</v>
      </c>
      <c r="T27" s="70" t="s">
        <v>1654</v>
      </c>
      <c r="U27" s="70" t="s">
        <v>395</v>
      </c>
      <c r="V27" s="69" t="s">
        <v>397</v>
      </c>
      <c r="W27" s="69">
        <v>1</v>
      </c>
      <c r="X27" s="69">
        <v>0</v>
      </c>
      <c r="Y27" s="69">
        <v>0</v>
      </c>
      <c r="Z27" s="69">
        <v>0</v>
      </c>
      <c r="AA27" s="69">
        <v>1</v>
      </c>
      <c r="AB27" s="69">
        <v>1</v>
      </c>
      <c r="AC27" s="69">
        <v>1</v>
      </c>
      <c r="AD27" s="69">
        <v>4</v>
      </c>
      <c r="AE27" s="69">
        <v>3816</v>
      </c>
      <c r="AF27" s="69">
        <v>0</v>
      </c>
      <c r="AG27" s="69">
        <v>1</v>
      </c>
      <c r="AH27" s="69">
        <v>0</v>
      </c>
      <c r="AI27" s="69">
        <v>0</v>
      </c>
      <c r="AJ27" s="69">
        <v>0</v>
      </c>
      <c r="AK27" s="69">
        <v>0</v>
      </c>
      <c r="AL27" s="69">
        <v>0</v>
      </c>
      <c r="AM27" s="69">
        <v>0</v>
      </c>
      <c r="AN27" s="69">
        <v>0</v>
      </c>
      <c r="AO27" s="69">
        <v>0</v>
      </c>
      <c r="AP27" s="65">
        <v>8.2482674474468993</v>
      </c>
      <c r="AQ27" s="69">
        <v>1</v>
      </c>
      <c r="AR27" s="65">
        <v>8.2482674474468993</v>
      </c>
      <c r="AS27" s="69">
        <v>1</v>
      </c>
      <c r="AT27" s="69">
        <v>0</v>
      </c>
      <c r="AU27" s="69">
        <v>1</v>
      </c>
      <c r="AV27" s="65">
        <v>7.6014023345837334</v>
      </c>
      <c r="AW27" s="69">
        <v>0</v>
      </c>
      <c r="AX27" s="69">
        <v>1</v>
      </c>
      <c r="AY27" s="69">
        <v>0</v>
      </c>
      <c r="AZ27" s="69">
        <v>6.9850000000000003</v>
      </c>
      <c r="BA27" s="32">
        <v>482</v>
      </c>
      <c r="BB27" s="32">
        <v>118</v>
      </c>
      <c r="BC27" s="69">
        <v>1</v>
      </c>
      <c r="BD27" s="69">
        <v>0</v>
      </c>
      <c r="BE27" s="106">
        <f t="shared" ref="BE27:BE58" si="14">LN(2400)</f>
        <v>7.7832240163360371</v>
      </c>
      <c r="BF27" s="106">
        <v>651.86</v>
      </c>
      <c r="BG27" s="106">
        <f t="shared" si="10"/>
        <v>1.2011463631940393</v>
      </c>
      <c r="BH27" s="69">
        <v>0</v>
      </c>
      <c r="BI27" s="69">
        <v>1</v>
      </c>
      <c r="BJ27" s="69">
        <v>0</v>
      </c>
      <c r="BK27" s="69">
        <v>0</v>
      </c>
      <c r="BL27" s="69">
        <v>1</v>
      </c>
      <c r="BM27" s="70">
        <v>1</v>
      </c>
      <c r="BN27" s="70">
        <v>0</v>
      </c>
      <c r="BO27" s="70">
        <v>0</v>
      </c>
      <c r="BP27" s="70">
        <v>1</v>
      </c>
      <c r="BQ27" s="70">
        <v>0</v>
      </c>
      <c r="BR27" s="70">
        <v>0</v>
      </c>
      <c r="BS27" s="70">
        <v>0</v>
      </c>
      <c r="BT27" s="70">
        <v>0</v>
      </c>
      <c r="BU27" s="70">
        <v>1</v>
      </c>
      <c r="BV27" s="70">
        <v>1</v>
      </c>
      <c r="BW27" s="70">
        <v>0</v>
      </c>
      <c r="BX27" s="70">
        <v>0</v>
      </c>
      <c r="BY27" s="70">
        <v>0.5</v>
      </c>
      <c r="BZ27" s="70">
        <f t="shared" si="11"/>
        <v>0.5</v>
      </c>
      <c r="CA27" s="114">
        <v>2.9957322735539909</v>
      </c>
      <c r="CB27" s="70" t="s">
        <v>386</v>
      </c>
      <c r="CC27" s="70">
        <v>1</v>
      </c>
      <c r="CD27" s="70"/>
      <c r="CE27" s="70" t="s">
        <v>389</v>
      </c>
      <c r="CF27" s="70" t="s">
        <v>387</v>
      </c>
      <c r="CG27" s="70" t="s">
        <v>17</v>
      </c>
      <c r="CH27" s="70" t="s">
        <v>390</v>
      </c>
      <c r="CI27" s="53" t="s">
        <v>1655</v>
      </c>
      <c r="CJ27" s="70"/>
      <c r="CK27" s="70"/>
      <c r="CL27" s="70"/>
      <c r="CM27" s="70"/>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row>
    <row r="28" spans="1:167" ht="15" customHeight="1" x14ac:dyDescent="0.3">
      <c r="A28" s="70">
        <v>27</v>
      </c>
      <c r="B28" s="12">
        <v>4</v>
      </c>
      <c r="C28" s="12" t="s">
        <v>73</v>
      </c>
      <c r="D28" s="37">
        <v>5.1999999999999998E-2</v>
      </c>
      <c r="E28" s="68">
        <v>4.7E-2</v>
      </c>
      <c r="F28" s="19">
        <f t="shared" si="12"/>
        <v>1.1063829787234043</v>
      </c>
      <c r="H28" s="12">
        <f t="shared" si="1"/>
        <v>4.9999999999999975E-3</v>
      </c>
      <c r="I28" s="12">
        <f t="shared" si="2"/>
        <v>9.9000000000000005E-2</v>
      </c>
      <c r="J28" s="12" t="s">
        <v>63</v>
      </c>
      <c r="K28" s="12">
        <f t="shared" si="3"/>
        <v>5.1999999999999998E-2</v>
      </c>
      <c r="L28" s="45">
        <f t="shared" si="4"/>
        <v>1.1063829787234043</v>
      </c>
      <c r="M28" s="15">
        <f t="shared" si="5"/>
        <v>1.7907363858916382E-2</v>
      </c>
      <c r="N28" s="68">
        <f t="shared" si="6"/>
        <v>1.6185501949405191E-2</v>
      </c>
      <c r="O28" s="68">
        <f t="shared" si="7"/>
        <v>61.783687841497525</v>
      </c>
      <c r="P28" s="12">
        <f t="shared" si="8"/>
        <v>1.7218619095111902E-3</v>
      </c>
      <c r="Q28" s="12">
        <f t="shared" si="9"/>
        <v>3.4092865808321576E-2</v>
      </c>
      <c r="R28" s="113">
        <v>4.7874917427820458</v>
      </c>
      <c r="S28" s="12" t="s">
        <v>391</v>
      </c>
      <c r="T28" s="12" t="s">
        <v>1654</v>
      </c>
      <c r="U28" s="12" t="s">
        <v>395</v>
      </c>
      <c r="V28" s="68" t="s">
        <v>398</v>
      </c>
      <c r="W28" s="68">
        <v>1</v>
      </c>
      <c r="X28" s="68">
        <v>0</v>
      </c>
      <c r="Y28" s="68">
        <v>0</v>
      </c>
      <c r="Z28" s="68">
        <v>0</v>
      </c>
      <c r="AA28" s="68">
        <v>1</v>
      </c>
      <c r="AB28" s="68">
        <v>1</v>
      </c>
      <c r="AC28" s="68">
        <v>1</v>
      </c>
      <c r="AD28" s="68">
        <v>4</v>
      </c>
      <c r="AE28" s="68">
        <v>3816</v>
      </c>
      <c r="AF28" s="68">
        <v>0</v>
      </c>
      <c r="AG28" s="68">
        <v>1</v>
      </c>
      <c r="AH28" s="68">
        <v>0</v>
      </c>
      <c r="AI28" s="68">
        <v>0</v>
      </c>
      <c r="AJ28" s="68">
        <v>0</v>
      </c>
      <c r="AK28" s="68">
        <v>0</v>
      </c>
      <c r="AL28" s="68">
        <v>0</v>
      </c>
      <c r="AM28" s="68">
        <v>0</v>
      </c>
      <c r="AN28" s="68">
        <v>0</v>
      </c>
      <c r="AO28" s="68">
        <v>0</v>
      </c>
      <c r="AP28" s="112">
        <v>8.2482674474468993</v>
      </c>
      <c r="AQ28" s="68">
        <v>1</v>
      </c>
      <c r="AR28" s="112">
        <v>8.2482674474468993</v>
      </c>
      <c r="AS28" s="68">
        <v>1</v>
      </c>
      <c r="AT28" s="68">
        <v>0</v>
      </c>
      <c r="AU28" s="68">
        <v>1</v>
      </c>
      <c r="AV28" s="112">
        <v>7.6014023345837334</v>
      </c>
      <c r="AW28" s="68">
        <v>0</v>
      </c>
      <c r="AX28" s="68">
        <v>1</v>
      </c>
      <c r="AY28" s="68">
        <v>0</v>
      </c>
      <c r="AZ28" s="68">
        <v>6.9850000000000003</v>
      </c>
      <c r="BA28" s="94">
        <v>482</v>
      </c>
      <c r="BB28" s="94">
        <v>118</v>
      </c>
      <c r="BC28" s="68">
        <v>1</v>
      </c>
      <c r="BD28" s="68">
        <v>0</v>
      </c>
      <c r="BE28" s="104">
        <f t="shared" si="14"/>
        <v>7.7832240163360371</v>
      </c>
      <c r="BF28" s="104">
        <v>651.86</v>
      </c>
      <c r="BG28" s="104">
        <f t="shared" si="10"/>
        <v>1.2011463631940393</v>
      </c>
      <c r="BH28" s="68">
        <v>0</v>
      </c>
      <c r="BI28" s="68">
        <v>1</v>
      </c>
      <c r="BJ28" s="68">
        <v>0</v>
      </c>
      <c r="BK28" s="68">
        <v>0</v>
      </c>
      <c r="BL28" s="68">
        <v>1</v>
      </c>
      <c r="BM28" s="12">
        <v>1</v>
      </c>
      <c r="BN28" s="12">
        <v>0</v>
      </c>
      <c r="BO28" s="12">
        <v>0</v>
      </c>
      <c r="BP28" s="12">
        <v>1</v>
      </c>
      <c r="BQ28" s="12">
        <v>0</v>
      </c>
      <c r="BR28" s="12">
        <v>0</v>
      </c>
      <c r="BS28" s="12">
        <v>0</v>
      </c>
      <c r="BT28" s="12">
        <v>0</v>
      </c>
      <c r="BU28" s="12">
        <v>1</v>
      </c>
      <c r="BV28" s="12">
        <v>1</v>
      </c>
      <c r="BW28" s="12">
        <v>0</v>
      </c>
      <c r="BX28" s="12">
        <v>0</v>
      </c>
      <c r="BY28" s="12">
        <v>0.5</v>
      </c>
      <c r="BZ28" s="12">
        <f t="shared" si="11"/>
        <v>0.5</v>
      </c>
      <c r="CA28" s="113">
        <v>2.9957322735539909</v>
      </c>
      <c r="CB28" s="12" t="s">
        <v>386</v>
      </c>
      <c r="CC28" s="12">
        <v>1</v>
      </c>
      <c r="CI28" s="12" t="s">
        <v>388</v>
      </c>
    </row>
    <row r="29" spans="1:167" ht="15" customHeight="1" x14ac:dyDescent="0.3">
      <c r="A29" s="70">
        <v>28</v>
      </c>
      <c r="B29" s="12">
        <v>4</v>
      </c>
      <c r="C29" s="12" t="s">
        <v>73</v>
      </c>
      <c r="D29" s="37">
        <v>5.1999999999999998E-2</v>
      </c>
      <c r="E29" s="68">
        <v>3.9E-2</v>
      </c>
      <c r="F29" s="19">
        <f t="shared" si="12"/>
        <v>1.3333333333333333</v>
      </c>
      <c r="H29" s="12">
        <f t="shared" si="1"/>
        <v>1.2999999999999998E-2</v>
      </c>
      <c r="I29" s="12">
        <f t="shared" si="2"/>
        <v>9.0999999999999998E-2</v>
      </c>
      <c r="J29" s="12" t="s">
        <v>63</v>
      </c>
      <c r="K29" s="12">
        <f t="shared" si="3"/>
        <v>5.1999999999999998E-2</v>
      </c>
      <c r="L29" s="45">
        <f t="shared" si="4"/>
        <v>1.3333333333333333</v>
      </c>
      <c r="M29" s="15">
        <f t="shared" si="5"/>
        <v>2.1579104280760899E-2</v>
      </c>
      <c r="N29" s="68">
        <f t="shared" si="6"/>
        <v>1.6184328210570677E-2</v>
      </c>
      <c r="O29" s="68">
        <f t="shared" si="7"/>
        <v>61.788168590578707</v>
      </c>
      <c r="P29" s="12">
        <f t="shared" si="8"/>
        <v>5.3947760701902221E-3</v>
      </c>
      <c r="Q29" s="12">
        <f t="shared" si="9"/>
        <v>3.7763432491331572E-2</v>
      </c>
      <c r="R29" s="113">
        <v>4.7874917427820458</v>
      </c>
      <c r="S29" s="12" t="s">
        <v>391</v>
      </c>
      <c r="T29" s="12" t="s">
        <v>1654</v>
      </c>
      <c r="U29" s="12" t="s">
        <v>396</v>
      </c>
      <c r="V29" s="68" t="s">
        <v>399</v>
      </c>
      <c r="W29" s="68">
        <v>1</v>
      </c>
      <c r="X29" s="68">
        <v>0</v>
      </c>
      <c r="Y29" s="68">
        <v>0</v>
      </c>
      <c r="Z29" s="68">
        <v>0</v>
      </c>
      <c r="AA29" s="68">
        <v>1</v>
      </c>
      <c r="AB29" s="68">
        <v>1</v>
      </c>
      <c r="AC29" s="68">
        <v>1</v>
      </c>
      <c r="AD29" s="68">
        <v>4</v>
      </c>
      <c r="AE29" s="68">
        <v>3816</v>
      </c>
      <c r="AF29" s="68">
        <v>0</v>
      </c>
      <c r="AG29" s="68">
        <v>1</v>
      </c>
      <c r="AH29" s="68">
        <v>0</v>
      </c>
      <c r="AI29" s="68">
        <v>0</v>
      </c>
      <c r="AJ29" s="68">
        <v>0</v>
      </c>
      <c r="AK29" s="68">
        <v>0</v>
      </c>
      <c r="AL29" s="68">
        <v>0</v>
      </c>
      <c r="AM29" s="68">
        <v>0</v>
      </c>
      <c r="AN29" s="68">
        <v>0</v>
      </c>
      <c r="AO29" s="68">
        <v>0</v>
      </c>
      <c r="AP29" s="112">
        <v>8.2482674474468993</v>
      </c>
      <c r="AQ29" s="68">
        <v>1</v>
      </c>
      <c r="AR29" s="112">
        <v>8.2482674474468993</v>
      </c>
      <c r="AS29" s="68">
        <v>1</v>
      </c>
      <c r="AT29" s="68">
        <v>0</v>
      </c>
      <c r="AU29" s="68">
        <v>1</v>
      </c>
      <c r="AV29" s="112">
        <v>7.6014023345837334</v>
      </c>
      <c r="AW29" s="68">
        <v>0</v>
      </c>
      <c r="AX29" s="68">
        <v>1</v>
      </c>
      <c r="AY29" s="68">
        <v>0</v>
      </c>
      <c r="AZ29" s="68">
        <v>6.9850000000000003</v>
      </c>
      <c r="BA29" s="94">
        <v>482</v>
      </c>
      <c r="BB29" s="94">
        <v>118</v>
      </c>
      <c r="BC29" s="68">
        <v>1</v>
      </c>
      <c r="BD29" s="68">
        <v>0</v>
      </c>
      <c r="BE29" s="104">
        <f t="shared" si="14"/>
        <v>7.7832240163360371</v>
      </c>
      <c r="BF29" s="104">
        <v>651.86</v>
      </c>
      <c r="BG29" s="104">
        <f t="shared" si="10"/>
        <v>1.2011463631940393</v>
      </c>
      <c r="BH29" s="68">
        <v>0</v>
      </c>
      <c r="BI29" s="68">
        <v>1</v>
      </c>
      <c r="BJ29" s="68">
        <v>0</v>
      </c>
      <c r="BK29" s="68">
        <v>0</v>
      </c>
      <c r="BL29" s="68">
        <v>1</v>
      </c>
      <c r="BM29" s="12">
        <v>1</v>
      </c>
      <c r="BN29" s="12">
        <v>0</v>
      </c>
      <c r="BO29" s="12">
        <v>0</v>
      </c>
      <c r="BP29" s="12">
        <v>1</v>
      </c>
      <c r="BQ29" s="12">
        <v>0</v>
      </c>
      <c r="BR29" s="12">
        <v>0</v>
      </c>
      <c r="BS29" s="12">
        <v>0</v>
      </c>
      <c r="BT29" s="12">
        <v>0</v>
      </c>
      <c r="BU29" s="12">
        <v>1</v>
      </c>
      <c r="BV29" s="12">
        <v>1</v>
      </c>
      <c r="BW29" s="12">
        <v>0</v>
      </c>
      <c r="BX29" s="12">
        <v>0</v>
      </c>
      <c r="BY29" s="12">
        <v>0</v>
      </c>
      <c r="BZ29" s="12">
        <f t="shared" si="11"/>
        <v>1</v>
      </c>
      <c r="CA29" s="113">
        <v>2.9957322735539909</v>
      </c>
      <c r="CB29" s="12" t="s">
        <v>386</v>
      </c>
      <c r="CC29" s="12">
        <v>1</v>
      </c>
      <c r="CI29" s="46"/>
    </row>
    <row r="30" spans="1:167" ht="15" customHeight="1" x14ac:dyDescent="0.3">
      <c r="A30" s="70">
        <v>29</v>
      </c>
      <c r="B30" s="70">
        <v>4</v>
      </c>
      <c r="C30" s="70" t="s">
        <v>73</v>
      </c>
      <c r="D30" s="38">
        <v>6.7000000000000004E-2</v>
      </c>
      <c r="E30" s="69">
        <v>3.5999999999999997E-2</v>
      </c>
      <c r="F30" s="19">
        <f t="shared" si="12"/>
        <v>1.8611111111111114</v>
      </c>
      <c r="G30" s="70"/>
      <c r="H30" s="70">
        <f t="shared" si="1"/>
        <v>3.1000000000000007E-2</v>
      </c>
      <c r="I30" s="70">
        <f t="shared" si="2"/>
        <v>0.10300000000000001</v>
      </c>
      <c r="J30" s="70" t="s">
        <v>63</v>
      </c>
      <c r="K30" s="70">
        <f t="shared" si="3"/>
        <v>6.7000000000000004E-2</v>
      </c>
      <c r="L30" s="47">
        <f t="shared" si="4"/>
        <v>1.8611111111111114</v>
      </c>
      <c r="M30" s="18">
        <f t="shared" si="5"/>
        <v>3.0114184477533772E-2</v>
      </c>
      <c r="N30" s="69">
        <f t="shared" si="6"/>
        <v>1.618075583867486E-2</v>
      </c>
      <c r="O30" s="69">
        <f t="shared" si="7"/>
        <v>61.80181012371645</v>
      </c>
      <c r="P30" s="70">
        <f t="shared" si="8"/>
        <v>1.3933428638858911E-2</v>
      </c>
      <c r="Q30" s="70">
        <f t="shared" si="9"/>
        <v>4.6294940316208635E-2</v>
      </c>
      <c r="R30" s="114">
        <v>4.7874917427820458</v>
      </c>
      <c r="S30" s="70" t="s">
        <v>391</v>
      </c>
      <c r="T30" s="70" t="s">
        <v>1654</v>
      </c>
      <c r="U30" s="70" t="s">
        <v>396</v>
      </c>
      <c r="V30" s="69" t="s">
        <v>400</v>
      </c>
      <c r="W30" s="69">
        <v>1</v>
      </c>
      <c r="X30" s="69">
        <v>0</v>
      </c>
      <c r="Y30" s="69">
        <v>0</v>
      </c>
      <c r="Z30" s="69">
        <v>0</v>
      </c>
      <c r="AA30" s="69">
        <v>1</v>
      </c>
      <c r="AB30" s="69">
        <v>1</v>
      </c>
      <c r="AC30" s="69">
        <v>1</v>
      </c>
      <c r="AD30" s="69">
        <v>4</v>
      </c>
      <c r="AE30" s="69">
        <v>3816</v>
      </c>
      <c r="AF30" s="69">
        <v>0</v>
      </c>
      <c r="AG30" s="69">
        <v>1</v>
      </c>
      <c r="AH30" s="69">
        <v>0</v>
      </c>
      <c r="AI30" s="69">
        <v>0</v>
      </c>
      <c r="AJ30" s="69">
        <v>0</v>
      </c>
      <c r="AK30" s="69">
        <v>0</v>
      </c>
      <c r="AL30" s="69">
        <v>0</v>
      </c>
      <c r="AM30" s="69">
        <v>0</v>
      </c>
      <c r="AN30" s="69">
        <v>0</v>
      </c>
      <c r="AO30" s="69">
        <v>0</v>
      </c>
      <c r="AP30" s="65">
        <v>8.2482674474468993</v>
      </c>
      <c r="AQ30" s="69">
        <v>1</v>
      </c>
      <c r="AR30" s="65">
        <v>8.2482674474468993</v>
      </c>
      <c r="AS30" s="69">
        <v>1</v>
      </c>
      <c r="AT30" s="69">
        <v>0</v>
      </c>
      <c r="AU30" s="69">
        <v>1</v>
      </c>
      <c r="AV30" s="65">
        <v>7.6014023345837334</v>
      </c>
      <c r="AW30" s="69">
        <v>0</v>
      </c>
      <c r="AX30" s="69">
        <v>1</v>
      </c>
      <c r="AY30" s="69">
        <v>0</v>
      </c>
      <c r="AZ30" s="69">
        <v>6.9850000000000003</v>
      </c>
      <c r="BA30" s="32">
        <v>482</v>
      </c>
      <c r="BB30" s="32">
        <v>118</v>
      </c>
      <c r="BC30" s="69">
        <v>1</v>
      </c>
      <c r="BD30" s="69">
        <v>0</v>
      </c>
      <c r="BE30" s="106">
        <f t="shared" si="14"/>
        <v>7.7832240163360371</v>
      </c>
      <c r="BF30" s="106">
        <v>651.86</v>
      </c>
      <c r="BG30" s="106">
        <f t="shared" si="10"/>
        <v>1.2011463631940393</v>
      </c>
      <c r="BH30" s="69">
        <v>0</v>
      </c>
      <c r="BI30" s="69">
        <v>1</v>
      </c>
      <c r="BJ30" s="69">
        <v>0</v>
      </c>
      <c r="BK30" s="69">
        <v>0</v>
      </c>
      <c r="BL30" s="69">
        <v>1</v>
      </c>
      <c r="BM30" s="70">
        <v>1</v>
      </c>
      <c r="BN30" s="70">
        <v>0</v>
      </c>
      <c r="BO30" s="70">
        <v>0</v>
      </c>
      <c r="BP30" s="70">
        <v>1</v>
      </c>
      <c r="BQ30" s="70">
        <v>0</v>
      </c>
      <c r="BR30" s="70">
        <v>0</v>
      </c>
      <c r="BS30" s="70">
        <v>0</v>
      </c>
      <c r="BT30" s="70">
        <v>0</v>
      </c>
      <c r="BU30" s="70">
        <v>1</v>
      </c>
      <c r="BV30" s="70">
        <v>1</v>
      </c>
      <c r="BW30" s="70">
        <v>0</v>
      </c>
      <c r="BX30" s="70">
        <v>0</v>
      </c>
      <c r="BY30" s="70">
        <v>0.5</v>
      </c>
      <c r="BZ30" s="70">
        <f t="shared" si="11"/>
        <v>0.5</v>
      </c>
      <c r="CA30" s="114">
        <v>2.9957322735539909</v>
      </c>
      <c r="CB30" s="70" t="s">
        <v>386</v>
      </c>
      <c r="CC30" s="70">
        <v>1</v>
      </c>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row>
    <row r="31" spans="1:167" ht="15" customHeight="1" x14ac:dyDescent="0.3">
      <c r="A31" s="70">
        <v>30</v>
      </c>
      <c r="B31" s="12">
        <v>4</v>
      </c>
      <c r="C31" s="12" t="s">
        <v>73</v>
      </c>
      <c r="D31" s="37">
        <v>5.0999999999999997E-2</v>
      </c>
      <c r="E31" s="68">
        <v>4.4999999999999998E-2</v>
      </c>
      <c r="F31" s="19">
        <f t="shared" si="12"/>
        <v>1.1333333333333333</v>
      </c>
      <c r="H31" s="12">
        <f t="shared" si="1"/>
        <v>5.9999999999999984E-3</v>
      </c>
      <c r="I31" s="12">
        <f t="shared" si="2"/>
        <v>9.6000000000000002E-2</v>
      </c>
      <c r="J31" s="12" t="s">
        <v>63</v>
      </c>
      <c r="K31" s="12">
        <f t="shared" si="3"/>
        <v>5.0999999999999997E-2</v>
      </c>
      <c r="L31" s="45">
        <f t="shared" si="4"/>
        <v>1.1333333333333333</v>
      </c>
      <c r="M31" s="15">
        <f t="shared" si="5"/>
        <v>1.8343423845764345E-2</v>
      </c>
      <c r="N31" s="68">
        <f t="shared" si="6"/>
        <v>1.6185373981556776E-2</v>
      </c>
      <c r="O31" s="68">
        <f t="shared" si="7"/>
        <v>61.784176327312508</v>
      </c>
      <c r="P31" s="12">
        <f t="shared" si="8"/>
        <v>2.1580498642075688E-3</v>
      </c>
      <c r="Q31" s="12">
        <f t="shared" si="9"/>
        <v>3.4528797827321121E-2</v>
      </c>
      <c r="R31" s="113">
        <v>4.7874917427820458</v>
      </c>
      <c r="S31" s="12" t="s">
        <v>391</v>
      </c>
      <c r="T31" s="12" t="s">
        <v>1654</v>
      </c>
      <c r="U31" s="12" t="s">
        <v>395</v>
      </c>
      <c r="V31" s="68" t="s">
        <v>397</v>
      </c>
      <c r="W31" s="68">
        <v>1</v>
      </c>
      <c r="X31" s="68">
        <v>0</v>
      </c>
      <c r="Y31" s="68">
        <v>0</v>
      </c>
      <c r="Z31" s="68">
        <v>0</v>
      </c>
      <c r="AA31" s="68">
        <v>1</v>
      </c>
      <c r="AB31" s="68">
        <v>1</v>
      </c>
      <c r="AC31" s="68">
        <v>2</v>
      </c>
      <c r="AD31" s="68">
        <v>4</v>
      </c>
      <c r="AE31" s="68">
        <v>3816</v>
      </c>
      <c r="AF31" s="68">
        <v>0</v>
      </c>
      <c r="AG31" s="68">
        <v>0</v>
      </c>
      <c r="AH31" s="68">
        <v>1</v>
      </c>
      <c r="AI31" s="68">
        <v>0</v>
      </c>
      <c r="AJ31" s="68">
        <v>0</v>
      </c>
      <c r="AK31" s="68">
        <v>0</v>
      </c>
      <c r="AL31" s="68">
        <v>0</v>
      </c>
      <c r="AM31" s="68">
        <v>0</v>
      </c>
      <c r="AN31" s="68">
        <v>0</v>
      </c>
      <c r="AO31" s="68">
        <v>0</v>
      </c>
      <c r="AP31" s="112">
        <v>8.2482674474468993</v>
      </c>
      <c r="AQ31" s="68">
        <v>1</v>
      </c>
      <c r="AR31" s="112">
        <v>8.2482674474468993</v>
      </c>
      <c r="AS31" s="68">
        <v>1</v>
      </c>
      <c r="AT31" s="68">
        <v>0</v>
      </c>
      <c r="AU31" s="68">
        <v>1</v>
      </c>
      <c r="AV31" s="112">
        <v>7.6014023345837334</v>
      </c>
      <c r="AW31" s="68">
        <v>0</v>
      </c>
      <c r="AX31" s="68">
        <v>1</v>
      </c>
      <c r="AY31" s="68">
        <v>0</v>
      </c>
      <c r="AZ31" s="68">
        <v>6.9850000000000003</v>
      </c>
      <c r="BA31" s="94">
        <v>482</v>
      </c>
      <c r="BB31" s="94">
        <v>118</v>
      </c>
      <c r="BC31" s="68">
        <v>1</v>
      </c>
      <c r="BD31" s="68">
        <v>0</v>
      </c>
      <c r="BE31" s="104">
        <f t="shared" si="14"/>
        <v>7.7832240163360371</v>
      </c>
      <c r="BF31" s="104">
        <v>651.86</v>
      </c>
      <c r="BG31" s="104">
        <f t="shared" si="10"/>
        <v>1.2011463631940393</v>
      </c>
      <c r="BH31" s="68">
        <v>0</v>
      </c>
      <c r="BI31" s="68">
        <v>1</v>
      </c>
      <c r="BJ31" s="68">
        <v>0</v>
      </c>
      <c r="BK31" s="68">
        <v>0</v>
      </c>
      <c r="BL31" s="68">
        <v>1</v>
      </c>
      <c r="BM31" s="12">
        <v>1</v>
      </c>
      <c r="BN31" s="12">
        <v>0</v>
      </c>
      <c r="BO31" s="12">
        <v>0</v>
      </c>
      <c r="BP31" s="12">
        <v>1</v>
      </c>
      <c r="BQ31" s="12">
        <v>0</v>
      </c>
      <c r="BR31" s="12">
        <v>0</v>
      </c>
      <c r="BS31" s="12">
        <v>0</v>
      </c>
      <c r="BT31" s="12">
        <v>0</v>
      </c>
      <c r="BU31" s="12">
        <v>1</v>
      </c>
      <c r="BV31" s="12">
        <v>1</v>
      </c>
      <c r="BW31" s="12">
        <v>0</v>
      </c>
      <c r="BX31" s="12">
        <v>0</v>
      </c>
      <c r="BY31" s="12">
        <v>0.5</v>
      </c>
      <c r="BZ31" s="12">
        <f t="shared" si="11"/>
        <v>0.5</v>
      </c>
      <c r="CA31" s="113">
        <v>2.9957322735539909</v>
      </c>
      <c r="CB31" s="12" t="s">
        <v>386</v>
      </c>
      <c r="CC31" s="12">
        <v>1</v>
      </c>
    </row>
    <row r="32" spans="1:167" ht="15" customHeight="1" x14ac:dyDescent="0.3">
      <c r="A32" s="70">
        <v>31</v>
      </c>
      <c r="B32" s="70">
        <v>4</v>
      </c>
      <c r="C32" s="70" t="s">
        <v>73</v>
      </c>
      <c r="D32" s="38">
        <v>5.3999999999999999E-2</v>
      </c>
      <c r="E32" s="69">
        <v>4.2999999999999997E-2</v>
      </c>
      <c r="F32" s="19">
        <f t="shared" si="12"/>
        <v>1.2558139534883721</v>
      </c>
      <c r="G32" s="70"/>
      <c r="H32" s="70">
        <f t="shared" si="1"/>
        <v>1.1000000000000003E-2</v>
      </c>
      <c r="I32" s="70">
        <f t="shared" si="2"/>
        <v>9.7000000000000003E-2</v>
      </c>
      <c r="J32" s="70" t="s">
        <v>63</v>
      </c>
      <c r="K32" s="70">
        <f t="shared" si="3"/>
        <v>5.3999999999999999E-2</v>
      </c>
      <c r="L32" s="47">
        <f t="shared" si="4"/>
        <v>1.2558139534883721</v>
      </c>
      <c r="M32" s="18">
        <f t="shared" si="5"/>
        <v>2.0325039468018606E-2</v>
      </c>
      <c r="N32" s="69">
        <f t="shared" si="6"/>
        <v>1.6184753650459262E-2</v>
      </c>
      <c r="O32" s="69">
        <f t="shared" si="7"/>
        <v>61.786544398321674</v>
      </c>
      <c r="P32" s="70">
        <f t="shared" si="8"/>
        <v>4.1402858175593436E-3</v>
      </c>
      <c r="Q32" s="70">
        <f t="shared" si="9"/>
        <v>3.6509793118477865E-2</v>
      </c>
      <c r="R32" s="114">
        <v>4.7874917427820458</v>
      </c>
      <c r="S32" s="70" t="s">
        <v>391</v>
      </c>
      <c r="T32" s="70" t="s">
        <v>1654</v>
      </c>
      <c r="U32" s="70" t="s">
        <v>395</v>
      </c>
      <c r="V32" s="69" t="s">
        <v>398</v>
      </c>
      <c r="W32" s="69">
        <v>1</v>
      </c>
      <c r="X32" s="69">
        <v>0</v>
      </c>
      <c r="Y32" s="69">
        <v>0</v>
      </c>
      <c r="Z32" s="69">
        <v>0</v>
      </c>
      <c r="AA32" s="69">
        <v>1</v>
      </c>
      <c r="AB32" s="69">
        <v>1</v>
      </c>
      <c r="AC32" s="69">
        <v>2</v>
      </c>
      <c r="AD32" s="69">
        <v>4</v>
      </c>
      <c r="AE32" s="69">
        <v>3816</v>
      </c>
      <c r="AF32" s="69">
        <v>0</v>
      </c>
      <c r="AG32" s="69">
        <v>0</v>
      </c>
      <c r="AH32" s="69">
        <v>1</v>
      </c>
      <c r="AI32" s="69">
        <v>0</v>
      </c>
      <c r="AJ32" s="69">
        <v>0</v>
      </c>
      <c r="AK32" s="69">
        <v>0</v>
      </c>
      <c r="AL32" s="69">
        <v>0</v>
      </c>
      <c r="AM32" s="69">
        <v>0</v>
      </c>
      <c r="AN32" s="69">
        <v>0</v>
      </c>
      <c r="AO32" s="69">
        <v>0</v>
      </c>
      <c r="AP32" s="114">
        <v>8.2482674474468993</v>
      </c>
      <c r="AQ32" s="70">
        <v>1</v>
      </c>
      <c r="AR32" s="114">
        <v>8.2482674474468993</v>
      </c>
      <c r="AS32" s="70">
        <v>1</v>
      </c>
      <c r="AT32" s="70">
        <v>0</v>
      </c>
      <c r="AU32" s="70">
        <v>1</v>
      </c>
      <c r="AV32" s="114">
        <v>7.6014023345837334</v>
      </c>
      <c r="AW32" s="70">
        <v>0</v>
      </c>
      <c r="AX32" s="70">
        <v>1</v>
      </c>
      <c r="AY32" s="69">
        <v>0</v>
      </c>
      <c r="AZ32" s="69">
        <v>6.9850000000000003</v>
      </c>
      <c r="BA32" s="32">
        <v>482</v>
      </c>
      <c r="BB32" s="32">
        <v>118</v>
      </c>
      <c r="BC32" s="70">
        <v>1</v>
      </c>
      <c r="BD32" s="70">
        <v>0</v>
      </c>
      <c r="BE32" s="106">
        <f t="shared" si="14"/>
        <v>7.7832240163360371</v>
      </c>
      <c r="BF32" s="106">
        <v>651.86</v>
      </c>
      <c r="BG32" s="106">
        <f t="shared" si="10"/>
        <v>1.2011463631940393</v>
      </c>
      <c r="BH32" s="69">
        <v>0</v>
      </c>
      <c r="BI32" s="69">
        <v>1</v>
      </c>
      <c r="BJ32" s="69">
        <v>0</v>
      </c>
      <c r="BK32" s="70">
        <v>0</v>
      </c>
      <c r="BL32" s="70">
        <v>1</v>
      </c>
      <c r="BM32" s="70">
        <v>1</v>
      </c>
      <c r="BN32" s="70">
        <v>0</v>
      </c>
      <c r="BO32" s="70">
        <v>0</v>
      </c>
      <c r="BP32" s="70">
        <v>1</v>
      </c>
      <c r="BQ32" s="70">
        <v>0</v>
      </c>
      <c r="BR32" s="70">
        <v>0</v>
      </c>
      <c r="BS32" s="70">
        <v>0</v>
      </c>
      <c r="BT32" s="70">
        <v>0</v>
      </c>
      <c r="BU32" s="70">
        <v>1</v>
      </c>
      <c r="BV32" s="70">
        <v>1</v>
      </c>
      <c r="BW32" s="70">
        <v>0</v>
      </c>
      <c r="BX32" s="70">
        <v>0</v>
      </c>
      <c r="BY32" s="70">
        <v>0.5</v>
      </c>
      <c r="BZ32" s="70">
        <f t="shared" si="11"/>
        <v>0.5</v>
      </c>
      <c r="CA32" s="114">
        <v>2.9957322735539909</v>
      </c>
      <c r="CB32" s="70" t="s">
        <v>386</v>
      </c>
      <c r="CC32" s="70">
        <v>1</v>
      </c>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row>
    <row r="33" spans="1:167" ht="15" customHeight="1" x14ac:dyDescent="0.3">
      <c r="A33" s="70">
        <v>32</v>
      </c>
      <c r="B33" s="70">
        <v>4</v>
      </c>
      <c r="C33" s="70" t="s">
        <v>73</v>
      </c>
      <c r="D33" s="38">
        <v>4.7E-2</v>
      </c>
      <c r="E33" s="69">
        <v>3.9E-2</v>
      </c>
      <c r="F33" s="19">
        <f t="shared" si="12"/>
        <v>1.2051282051282051</v>
      </c>
      <c r="G33" s="70"/>
      <c r="H33" s="70">
        <f t="shared" si="1"/>
        <v>8.0000000000000002E-3</v>
      </c>
      <c r="I33" s="70">
        <f t="shared" si="2"/>
        <v>8.5999999999999993E-2</v>
      </c>
      <c r="J33" s="70" t="s">
        <v>63</v>
      </c>
      <c r="K33" s="70">
        <f t="shared" si="3"/>
        <v>4.7E-2</v>
      </c>
      <c r="L33" s="47">
        <f t="shared" si="4"/>
        <v>1.2051282051282051</v>
      </c>
      <c r="M33" s="18">
        <f t="shared" si="5"/>
        <v>1.9505021771273636E-2</v>
      </c>
      <c r="N33" s="69">
        <f t="shared" si="6"/>
        <v>1.6185018065524935E-2</v>
      </c>
      <c r="O33" s="69">
        <f t="shared" si="7"/>
        <v>61.785534989921345</v>
      </c>
      <c r="P33" s="70">
        <f t="shared" si="8"/>
        <v>3.320003705748701E-3</v>
      </c>
      <c r="Q33" s="70">
        <f t="shared" si="9"/>
        <v>3.5690039836798568E-2</v>
      </c>
      <c r="R33" s="114">
        <v>4.7874917427820458</v>
      </c>
      <c r="S33" s="70" t="s">
        <v>391</v>
      </c>
      <c r="T33" s="70" t="s">
        <v>1654</v>
      </c>
      <c r="U33" s="70" t="s">
        <v>396</v>
      </c>
      <c r="V33" s="69" t="s">
        <v>399</v>
      </c>
      <c r="W33" s="69">
        <v>1</v>
      </c>
      <c r="X33" s="69">
        <v>0</v>
      </c>
      <c r="Y33" s="69">
        <v>0</v>
      </c>
      <c r="Z33" s="69">
        <v>0</v>
      </c>
      <c r="AA33" s="69">
        <v>1</v>
      </c>
      <c r="AB33" s="69">
        <v>1</v>
      </c>
      <c r="AC33" s="69">
        <v>2</v>
      </c>
      <c r="AD33" s="69">
        <v>4</v>
      </c>
      <c r="AE33" s="69">
        <v>3816</v>
      </c>
      <c r="AF33" s="69">
        <v>0</v>
      </c>
      <c r="AG33" s="69">
        <v>0</v>
      </c>
      <c r="AH33" s="69">
        <v>1</v>
      </c>
      <c r="AI33" s="69">
        <v>0</v>
      </c>
      <c r="AJ33" s="69">
        <v>0</v>
      </c>
      <c r="AK33" s="69">
        <v>0</v>
      </c>
      <c r="AL33" s="69">
        <v>0</v>
      </c>
      <c r="AM33" s="69">
        <v>0</v>
      </c>
      <c r="AN33" s="69">
        <v>0</v>
      </c>
      <c r="AO33" s="69">
        <v>0</v>
      </c>
      <c r="AP33" s="114">
        <v>8.2482674474468993</v>
      </c>
      <c r="AQ33" s="70">
        <v>1</v>
      </c>
      <c r="AR33" s="114">
        <v>8.2482674474468993</v>
      </c>
      <c r="AS33" s="70">
        <v>1</v>
      </c>
      <c r="AT33" s="70">
        <v>0</v>
      </c>
      <c r="AU33" s="70">
        <v>1</v>
      </c>
      <c r="AV33" s="114">
        <v>7.6014023345837334</v>
      </c>
      <c r="AW33" s="70">
        <v>0</v>
      </c>
      <c r="AX33" s="70">
        <v>1</v>
      </c>
      <c r="AY33" s="69">
        <v>0</v>
      </c>
      <c r="AZ33" s="69">
        <v>6.9850000000000003</v>
      </c>
      <c r="BA33" s="32">
        <v>482</v>
      </c>
      <c r="BB33" s="32">
        <v>118</v>
      </c>
      <c r="BC33" s="70">
        <v>1</v>
      </c>
      <c r="BD33" s="70">
        <v>0</v>
      </c>
      <c r="BE33" s="106">
        <f t="shared" si="14"/>
        <v>7.7832240163360371</v>
      </c>
      <c r="BF33" s="106">
        <v>651.86</v>
      </c>
      <c r="BG33" s="106">
        <f t="shared" si="10"/>
        <v>1.2011463631940393</v>
      </c>
      <c r="BH33" s="69">
        <v>0</v>
      </c>
      <c r="BI33" s="69">
        <v>1</v>
      </c>
      <c r="BJ33" s="69">
        <v>0</v>
      </c>
      <c r="BK33" s="70">
        <v>0</v>
      </c>
      <c r="BL33" s="70">
        <v>1</v>
      </c>
      <c r="BM33" s="70">
        <v>1</v>
      </c>
      <c r="BN33" s="70">
        <v>0</v>
      </c>
      <c r="BO33" s="70">
        <v>0</v>
      </c>
      <c r="BP33" s="70">
        <v>1</v>
      </c>
      <c r="BQ33" s="70">
        <v>0</v>
      </c>
      <c r="BR33" s="70">
        <v>0</v>
      </c>
      <c r="BS33" s="70">
        <v>0</v>
      </c>
      <c r="BT33" s="70">
        <v>0</v>
      </c>
      <c r="BU33" s="70">
        <v>1</v>
      </c>
      <c r="BV33" s="70">
        <v>1</v>
      </c>
      <c r="BW33" s="70">
        <v>0</v>
      </c>
      <c r="BX33" s="70">
        <v>0</v>
      </c>
      <c r="BY33" s="70">
        <v>0.5</v>
      </c>
      <c r="BZ33" s="70">
        <f t="shared" si="11"/>
        <v>0.5</v>
      </c>
      <c r="CA33" s="114">
        <v>2.9957322735539909</v>
      </c>
      <c r="CB33" s="70" t="s">
        <v>386</v>
      </c>
      <c r="CC33" s="70">
        <v>1</v>
      </c>
      <c r="CD33" s="70"/>
      <c r="CE33" s="70"/>
      <c r="CI33" s="70"/>
      <c r="CK33" s="70"/>
      <c r="CL33" s="70"/>
      <c r="CM33" s="70"/>
      <c r="CN33" s="70"/>
      <c r="CO33" s="70"/>
      <c r="CP33" s="70"/>
      <c r="CQ33" s="70"/>
      <c r="CR33" s="70"/>
      <c r="CS33" s="70"/>
      <c r="CT33" s="70"/>
      <c r="CU33" s="70"/>
      <c r="CV33" s="70"/>
      <c r="CW33" s="70"/>
      <c r="CX33" s="70"/>
      <c r="CY33" s="70"/>
      <c r="CZ33" s="70"/>
      <c r="DA33" s="70"/>
      <c r="DB33" s="70"/>
      <c r="DC33" s="70"/>
      <c r="DD33" s="70"/>
      <c r="DE33" s="70"/>
      <c r="DF33" s="70"/>
      <c r="DG33" s="70"/>
      <c r="DH33" s="70"/>
      <c r="DI33" s="70"/>
      <c r="DJ33" s="70"/>
      <c r="DK33" s="70"/>
      <c r="DL33" s="70"/>
      <c r="DM33" s="70"/>
      <c r="DN33" s="70"/>
      <c r="DO33" s="70"/>
      <c r="DP33" s="70"/>
      <c r="DQ33" s="70"/>
      <c r="DR33" s="70"/>
      <c r="DS33" s="70"/>
      <c r="DT33" s="70"/>
      <c r="DU33" s="70"/>
      <c r="DV33" s="70"/>
      <c r="DW33" s="70"/>
      <c r="DX33" s="70"/>
      <c r="DY33" s="70"/>
      <c r="DZ33" s="70"/>
      <c r="EA33" s="70"/>
      <c r="EB33" s="70"/>
      <c r="EC33" s="70"/>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row>
    <row r="34" spans="1:167" ht="15" customHeight="1" x14ac:dyDescent="0.3">
      <c r="A34" s="70">
        <v>33</v>
      </c>
      <c r="B34" s="12">
        <v>4</v>
      </c>
      <c r="C34" s="12" t="s">
        <v>73</v>
      </c>
      <c r="D34" s="37">
        <v>5.5E-2</v>
      </c>
      <c r="E34" s="68">
        <v>3.5999999999999997E-2</v>
      </c>
      <c r="F34" s="19">
        <f t="shared" si="12"/>
        <v>1.5277777777777779</v>
      </c>
      <c r="H34" s="12">
        <f t="shared" si="1"/>
        <v>1.9000000000000003E-2</v>
      </c>
      <c r="I34" s="12">
        <f t="shared" si="2"/>
        <v>9.0999999999999998E-2</v>
      </c>
      <c r="J34" s="12" t="s">
        <v>63</v>
      </c>
      <c r="K34" s="12">
        <f t="shared" si="3"/>
        <v>5.5E-2</v>
      </c>
      <c r="L34" s="45">
        <f t="shared" si="4"/>
        <v>1.5277777777777779</v>
      </c>
      <c r="M34" s="15">
        <f t="shared" si="5"/>
        <v>2.4724255642839567E-2</v>
      </c>
      <c r="N34" s="68">
        <f t="shared" si="6"/>
        <v>1.6183149148040442E-2</v>
      </c>
      <c r="O34" s="68">
        <f t="shared" si="7"/>
        <v>61.792670317265554</v>
      </c>
      <c r="P34" s="12">
        <f t="shared" si="8"/>
        <v>8.541106494799125E-3</v>
      </c>
      <c r="Q34" s="12">
        <f t="shared" si="9"/>
        <v>4.0907404790880009E-2</v>
      </c>
      <c r="R34" s="113">
        <v>4.7874917427820458</v>
      </c>
      <c r="S34" s="12" t="s">
        <v>391</v>
      </c>
      <c r="T34" s="12" t="s">
        <v>1654</v>
      </c>
      <c r="U34" s="12" t="s">
        <v>396</v>
      </c>
      <c r="V34" s="68" t="s">
        <v>400</v>
      </c>
      <c r="W34" s="68">
        <v>1</v>
      </c>
      <c r="X34" s="68">
        <v>0</v>
      </c>
      <c r="Y34" s="68">
        <v>0</v>
      </c>
      <c r="Z34" s="68">
        <v>0</v>
      </c>
      <c r="AA34" s="13">
        <v>1</v>
      </c>
      <c r="AB34" s="13">
        <v>1</v>
      </c>
      <c r="AC34" s="68">
        <v>2</v>
      </c>
      <c r="AD34" s="13">
        <v>4</v>
      </c>
      <c r="AE34" s="13">
        <v>3816</v>
      </c>
      <c r="AF34" s="13">
        <v>0</v>
      </c>
      <c r="AG34" s="13">
        <v>0</v>
      </c>
      <c r="AH34" s="13">
        <v>1</v>
      </c>
      <c r="AI34" s="13">
        <v>0</v>
      </c>
      <c r="AJ34" s="13">
        <v>0</v>
      </c>
      <c r="AK34" s="13">
        <v>0</v>
      </c>
      <c r="AL34" s="13">
        <v>0</v>
      </c>
      <c r="AM34" s="68">
        <v>0</v>
      </c>
      <c r="AN34" s="68">
        <v>0</v>
      </c>
      <c r="AO34" s="68">
        <v>0</v>
      </c>
      <c r="AP34" s="113">
        <v>8.2482674474468993</v>
      </c>
      <c r="AQ34" s="12">
        <v>1</v>
      </c>
      <c r="AR34" s="113">
        <v>8.2482674474468993</v>
      </c>
      <c r="AS34" s="12">
        <v>1</v>
      </c>
      <c r="AT34" s="12">
        <v>0</v>
      </c>
      <c r="AU34" s="12">
        <v>1</v>
      </c>
      <c r="AV34" s="113">
        <v>7.6014023345837334</v>
      </c>
      <c r="AW34" s="12">
        <v>0</v>
      </c>
      <c r="AX34" s="12">
        <v>1</v>
      </c>
      <c r="AY34" s="68">
        <v>0</v>
      </c>
      <c r="AZ34" s="68">
        <v>6.9850000000000003</v>
      </c>
      <c r="BA34" s="94">
        <v>482</v>
      </c>
      <c r="BB34" s="94">
        <v>118</v>
      </c>
      <c r="BC34" s="12">
        <v>1</v>
      </c>
      <c r="BD34" s="12">
        <v>0</v>
      </c>
      <c r="BE34" s="104">
        <f t="shared" si="14"/>
        <v>7.7832240163360371</v>
      </c>
      <c r="BF34" s="104">
        <v>651.86</v>
      </c>
      <c r="BG34" s="104">
        <f t="shared" si="10"/>
        <v>1.2011463631940393</v>
      </c>
      <c r="BH34" s="68">
        <v>0</v>
      </c>
      <c r="BI34" s="68">
        <v>1</v>
      </c>
      <c r="BJ34" s="68">
        <v>0</v>
      </c>
      <c r="BK34" s="12">
        <v>0</v>
      </c>
      <c r="BL34" s="12">
        <v>1</v>
      </c>
      <c r="BM34" s="12">
        <v>1</v>
      </c>
      <c r="BN34" s="12">
        <v>0</v>
      </c>
      <c r="BO34" s="12">
        <v>0</v>
      </c>
      <c r="BP34" s="12">
        <v>1</v>
      </c>
      <c r="BQ34" s="12">
        <v>0</v>
      </c>
      <c r="BR34" s="12">
        <v>0</v>
      </c>
      <c r="BS34" s="12">
        <v>0</v>
      </c>
      <c r="BT34" s="12">
        <v>0</v>
      </c>
      <c r="BU34" s="12">
        <v>1</v>
      </c>
      <c r="BV34" s="12">
        <v>1</v>
      </c>
      <c r="BW34" s="12">
        <v>0</v>
      </c>
      <c r="BX34" s="12">
        <v>0</v>
      </c>
      <c r="BY34" s="12">
        <v>0.5</v>
      </c>
      <c r="BZ34" s="12">
        <f t="shared" si="11"/>
        <v>0.5</v>
      </c>
      <c r="CA34" s="113">
        <v>2.9957322735539909</v>
      </c>
      <c r="CB34" s="12" t="s">
        <v>386</v>
      </c>
      <c r="CC34" s="12">
        <v>1</v>
      </c>
    </row>
    <row r="35" spans="1:167" ht="15" customHeight="1" x14ac:dyDescent="0.3">
      <c r="A35" s="70">
        <v>34</v>
      </c>
      <c r="B35" s="12">
        <v>4</v>
      </c>
      <c r="C35" s="12" t="s">
        <v>73</v>
      </c>
      <c r="D35" s="37">
        <v>-0.01</v>
      </c>
      <c r="E35" s="68">
        <v>5.1999999999999998E-2</v>
      </c>
      <c r="F35" s="19">
        <f t="shared" si="12"/>
        <v>-0.19230769230769232</v>
      </c>
      <c r="H35" s="12">
        <f t="shared" si="1"/>
        <v>-6.2E-2</v>
      </c>
      <c r="I35" s="12">
        <f t="shared" si="2"/>
        <v>4.1999999999999996E-2</v>
      </c>
      <c r="J35" s="12" t="s">
        <v>63</v>
      </c>
      <c r="K35" s="12">
        <f t="shared" si="3"/>
        <v>-0.01</v>
      </c>
      <c r="L35" s="45">
        <f t="shared" si="4"/>
        <v>-0.19230769230769232</v>
      </c>
      <c r="M35" s="15">
        <f t="shared" si="5"/>
        <v>-4.3470750692952915E-3</v>
      </c>
      <c r="N35" s="68">
        <f t="shared" si="6"/>
        <v>2.2604790360335515E-2</v>
      </c>
      <c r="O35" s="68">
        <f t="shared" si="7"/>
        <v>44.238410711151467</v>
      </c>
      <c r="P35" s="12">
        <f t="shared" si="8"/>
        <v>-2.6951865429630805E-2</v>
      </c>
      <c r="Q35" s="12">
        <f t="shared" si="9"/>
        <v>1.8257715291040224E-2</v>
      </c>
      <c r="R35" s="113">
        <v>4.7874917427820458</v>
      </c>
      <c r="S35" s="12" t="s">
        <v>394</v>
      </c>
      <c r="T35" s="12" t="s">
        <v>1654</v>
      </c>
      <c r="U35" s="12" t="s">
        <v>395</v>
      </c>
      <c r="V35" s="68" t="s">
        <v>397</v>
      </c>
      <c r="W35" s="68">
        <v>1</v>
      </c>
      <c r="X35" s="68">
        <v>0</v>
      </c>
      <c r="Y35" s="68">
        <v>0</v>
      </c>
      <c r="Z35" s="68">
        <v>0</v>
      </c>
      <c r="AA35" s="13">
        <v>1</v>
      </c>
      <c r="AB35" s="13">
        <v>1</v>
      </c>
      <c r="AC35" s="68">
        <v>3</v>
      </c>
      <c r="AD35" s="13">
        <v>2</v>
      </c>
      <c r="AE35" s="13">
        <v>1957</v>
      </c>
      <c r="AF35" s="13">
        <v>0</v>
      </c>
      <c r="AG35" s="13">
        <v>1</v>
      </c>
      <c r="AH35" s="13">
        <v>0</v>
      </c>
      <c r="AI35" s="13">
        <v>0</v>
      </c>
      <c r="AJ35" s="13">
        <v>0</v>
      </c>
      <c r="AK35" s="13">
        <v>0</v>
      </c>
      <c r="AL35" s="13">
        <v>0</v>
      </c>
      <c r="AM35" s="68">
        <v>0</v>
      </c>
      <c r="AN35" s="68">
        <v>0</v>
      </c>
      <c r="AO35" s="68">
        <v>0</v>
      </c>
      <c r="AP35" s="113">
        <v>8.2482674474468993</v>
      </c>
      <c r="AQ35" s="12">
        <v>1</v>
      </c>
      <c r="AR35" s="113">
        <v>7.5806997522245627</v>
      </c>
      <c r="AS35" s="12">
        <v>1</v>
      </c>
      <c r="AT35" s="12">
        <v>0</v>
      </c>
      <c r="AU35" s="12">
        <v>1</v>
      </c>
      <c r="AV35" s="113">
        <v>7.6014023345837334</v>
      </c>
      <c r="AW35" s="12">
        <v>0</v>
      </c>
      <c r="AX35" s="12">
        <v>1</v>
      </c>
      <c r="AY35" s="68">
        <v>0</v>
      </c>
      <c r="AZ35" s="68">
        <v>6.9850000000000003</v>
      </c>
      <c r="BA35" s="94">
        <v>482</v>
      </c>
      <c r="BB35" s="94">
        <v>118</v>
      </c>
      <c r="BC35" s="12">
        <v>1</v>
      </c>
      <c r="BD35" s="12">
        <v>0</v>
      </c>
      <c r="BE35" s="104">
        <f t="shared" si="14"/>
        <v>7.7832240163360371</v>
      </c>
      <c r="BF35" s="104">
        <v>651.86</v>
      </c>
      <c r="BG35" s="104">
        <f t="shared" si="10"/>
        <v>1.2011463631940393</v>
      </c>
      <c r="BH35" s="68">
        <v>0</v>
      </c>
      <c r="BI35" s="68">
        <v>1</v>
      </c>
      <c r="BJ35" s="68">
        <v>0</v>
      </c>
      <c r="BK35" s="12">
        <v>0</v>
      </c>
      <c r="BL35" s="12">
        <v>1</v>
      </c>
      <c r="BM35" s="12">
        <v>1</v>
      </c>
      <c r="BN35" s="12">
        <v>0</v>
      </c>
      <c r="BO35" s="12">
        <v>0</v>
      </c>
      <c r="BP35" s="12">
        <v>1</v>
      </c>
      <c r="BQ35" s="12">
        <v>0</v>
      </c>
      <c r="BR35" s="12">
        <v>0</v>
      </c>
      <c r="BS35" s="12">
        <v>0</v>
      </c>
      <c r="BT35" s="12">
        <v>0</v>
      </c>
      <c r="BU35" s="12">
        <v>1</v>
      </c>
      <c r="BV35" s="12">
        <v>1</v>
      </c>
      <c r="BW35" s="12">
        <v>0</v>
      </c>
      <c r="BX35" s="12">
        <v>0</v>
      </c>
      <c r="BY35" s="12">
        <v>0</v>
      </c>
      <c r="BZ35" s="12">
        <f t="shared" si="11"/>
        <v>1</v>
      </c>
      <c r="CA35" s="113">
        <v>2.9957322735539909</v>
      </c>
      <c r="CB35" s="12" t="s">
        <v>386</v>
      </c>
      <c r="CC35" s="12">
        <v>1</v>
      </c>
    </row>
    <row r="36" spans="1:167" ht="15" customHeight="1" x14ac:dyDescent="0.3">
      <c r="A36" s="70">
        <v>35</v>
      </c>
      <c r="B36" s="70">
        <v>4</v>
      </c>
      <c r="C36" s="70" t="s">
        <v>73</v>
      </c>
      <c r="D36" s="38">
        <v>-2.1999999999999999E-2</v>
      </c>
      <c r="E36" s="69">
        <v>4.2999999999999997E-2</v>
      </c>
      <c r="F36" s="19">
        <f t="shared" si="12"/>
        <v>-0.51162790697674421</v>
      </c>
      <c r="G36" s="70"/>
      <c r="H36" s="70">
        <f t="shared" si="1"/>
        <v>-6.5000000000000002E-2</v>
      </c>
      <c r="I36" s="70">
        <f t="shared" si="2"/>
        <v>2.0999999999999998E-2</v>
      </c>
      <c r="J36" s="70" t="s">
        <v>63</v>
      </c>
      <c r="K36" s="70">
        <f t="shared" si="3"/>
        <v>-2.1999999999999999E-2</v>
      </c>
      <c r="L36" s="47">
        <f t="shared" si="4"/>
        <v>-0.51162790697674421</v>
      </c>
      <c r="M36" s="18">
        <f t="shared" si="5"/>
        <v>-1.1564577458096019E-2</v>
      </c>
      <c r="N36" s="69">
        <f t="shared" si="6"/>
        <v>2.2603492304460401E-2</v>
      </c>
      <c r="O36" s="69">
        <f t="shared" si="7"/>
        <v>44.240951200388963</v>
      </c>
      <c r="P36" s="70">
        <f t="shared" si="8"/>
        <v>-3.4168069762556416E-2</v>
      </c>
      <c r="Q36" s="70">
        <f t="shared" si="9"/>
        <v>1.1038914846364382E-2</v>
      </c>
      <c r="R36" s="114">
        <v>5.8861040314501558</v>
      </c>
      <c r="S36" s="70" t="s">
        <v>392</v>
      </c>
      <c r="T36" s="70" t="s">
        <v>1654</v>
      </c>
      <c r="U36" s="70" t="s">
        <v>396</v>
      </c>
      <c r="V36" s="69" t="s">
        <v>399</v>
      </c>
      <c r="W36" s="69">
        <v>1</v>
      </c>
      <c r="X36" s="69">
        <v>0</v>
      </c>
      <c r="Y36" s="69">
        <v>0</v>
      </c>
      <c r="Z36" s="69">
        <v>0</v>
      </c>
      <c r="AA36" s="69">
        <v>1</v>
      </c>
      <c r="AB36" s="69">
        <v>1</v>
      </c>
      <c r="AC36" s="69">
        <v>3</v>
      </c>
      <c r="AD36" s="69">
        <v>2</v>
      </c>
      <c r="AE36" s="69">
        <v>1957</v>
      </c>
      <c r="AF36" s="69">
        <v>0</v>
      </c>
      <c r="AG36" s="69">
        <v>1</v>
      </c>
      <c r="AH36" s="69">
        <v>0</v>
      </c>
      <c r="AI36" s="69">
        <v>0</v>
      </c>
      <c r="AJ36" s="69">
        <v>0</v>
      </c>
      <c r="AK36" s="69">
        <v>0</v>
      </c>
      <c r="AL36" s="69">
        <v>0</v>
      </c>
      <c r="AM36" s="69">
        <v>0</v>
      </c>
      <c r="AN36" s="69">
        <v>0</v>
      </c>
      <c r="AO36" s="69">
        <v>0</v>
      </c>
      <c r="AP36" s="114">
        <v>8.2482674474468993</v>
      </c>
      <c r="AQ36" s="70">
        <v>1</v>
      </c>
      <c r="AR36" s="114">
        <v>7.5806997522245627</v>
      </c>
      <c r="AS36" s="70">
        <v>1</v>
      </c>
      <c r="AT36" s="70">
        <v>0</v>
      </c>
      <c r="AU36" s="70">
        <v>1</v>
      </c>
      <c r="AV36" s="114">
        <v>7.6014023345837334</v>
      </c>
      <c r="AW36" s="70">
        <v>0</v>
      </c>
      <c r="AX36" s="70">
        <v>1</v>
      </c>
      <c r="AY36" s="69">
        <v>0</v>
      </c>
      <c r="AZ36" s="69">
        <v>6.9850000000000003</v>
      </c>
      <c r="BA36" s="32">
        <v>482</v>
      </c>
      <c r="BB36" s="32">
        <v>118</v>
      </c>
      <c r="BC36" s="70">
        <v>1</v>
      </c>
      <c r="BD36" s="70">
        <v>0</v>
      </c>
      <c r="BE36" s="106">
        <f t="shared" si="14"/>
        <v>7.7832240163360371</v>
      </c>
      <c r="BF36" s="106">
        <v>651.86</v>
      </c>
      <c r="BG36" s="106">
        <f t="shared" si="10"/>
        <v>1.2011463631940393</v>
      </c>
      <c r="BH36" s="69">
        <v>0</v>
      </c>
      <c r="BI36" s="69">
        <v>1</v>
      </c>
      <c r="BJ36" s="69">
        <v>0</v>
      </c>
      <c r="BK36" s="70">
        <v>0</v>
      </c>
      <c r="BL36" s="70">
        <v>1</v>
      </c>
      <c r="BM36" s="70">
        <v>1</v>
      </c>
      <c r="BN36" s="70">
        <v>0</v>
      </c>
      <c r="BO36" s="70">
        <v>0</v>
      </c>
      <c r="BP36" s="70">
        <v>1</v>
      </c>
      <c r="BQ36" s="70">
        <v>0</v>
      </c>
      <c r="BR36" s="70">
        <v>0</v>
      </c>
      <c r="BS36" s="70">
        <v>0</v>
      </c>
      <c r="BT36" s="70">
        <v>0</v>
      </c>
      <c r="BU36" s="70">
        <v>1</v>
      </c>
      <c r="BV36" s="70">
        <v>1</v>
      </c>
      <c r="BW36" s="70">
        <v>0</v>
      </c>
      <c r="BX36" s="70">
        <v>0</v>
      </c>
      <c r="BY36" s="70">
        <v>0.5</v>
      </c>
      <c r="BZ36" s="70">
        <f t="shared" si="11"/>
        <v>0.5</v>
      </c>
      <c r="CA36" s="114">
        <v>2.9957322735539909</v>
      </c>
      <c r="CB36" s="70" t="s">
        <v>386</v>
      </c>
      <c r="CC36" s="70">
        <v>1</v>
      </c>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row>
    <row r="37" spans="1:167" ht="15" customHeight="1" x14ac:dyDescent="0.3">
      <c r="A37" s="70">
        <v>36</v>
      </c>
      <c r="B37" s="12">
        <v>4</v>
      </c>
      <c r="C37" s="12" t="s">
        <v>73</v>
      </c>
      <c r="D37" s="37">
        <v>-1.0999999999999999E-2</v>
      </c>
      <c r="E37" s="68">
        <v>5.5E-2</v>
      </c>
      <c r="F37" s="19">
        <f t="shared" si="12"/>
        <v>-0.19999999999999998</v>
      </c>
      <c r="H37" s="12">
        <f t="shared" si="1"/>
        <v>-6.6000000000000003E-2</v>
      </c>
      <c r="I37" s="12">
        <f t="shared" si="2"/>
        <v>4.3999999999999997E-2</v>
      </c>
      <c r="J37" s="12" t="s">
        <v>63</v>
      </c>
      <c r="K37" s="12">
        <f t="shared" si="3"/>
        <v>-1.0999999999999999E-2</v>
      </c>
      <c r="L37" s="45">
        <f t="shared" si="4"/>
        <v>-0.19999999999999998</v>
      </c>
      <c r="M37" s="15">
        <f t="shared" si="5"/>
        <v>-4.520954586411937E-3</v>
      </c>
      <c r="N37" s="68">
        <f t="shared" si="6"/>
        <v>2.2604772932059685E-2</v>
      </c>
      <c r="O37" s="68">
        <f t="shared" si="7"/>
        <v>44.238444818958094</v>
      </c>
      <c r="P37" s="12">
        <f t="shared" si="8"/>
        <v>-2.7125727518471622E-2</v>
      </c>
      <c r="Q37" s="12">
        <f t="shared" si="9"/>
        <v>1.8083818345647748E-2</v>
      </c>
      <c r="R37" s="113">
        <v>5.8861040314501558</v>
      </c>
      <c r="S37" s="12" t="s">
        <v>392</v>
      </c>
      <c r="T37" s="12" t="s">
        <v>1654</v>
      </c>
      <c r="U37" s="12" t="s">
        <v>395</v>
      </c>
      <c r="V37" s="68" t="s">
        <v>397</v>
      </c>
      <c r="W37" s="68">
        <v>1</v>
      </c>
      <c r="X37" s="68">
        <v>0</v>
      </c>
      <c r="Y37" s="68">
        <v>0</v>
      </c>
      <c r="Z37" s="68">
        <v>0</v>
      </c>
      <c r="AA37" s="68">
        <v>1</v>
      </c>
      <c r="AB37" s="68">
        <v>1</v>
      </c>
      <c r="AC37" s="68">
        <v>4</v>
      </c>
      <c r="AD37" s="68">
        <v>2</v>
      </c>
      <c r="AE37" s="68">
        <v>1957</v>
      </c>
      <c r="AF37" s="68">
        <v>0</v>
      </c>
      <c r="AG37" s="68">
        <v>0</v>
      </c>
      <c r="AH37" s="68">
        <v>1</v>
      </c>
      <c r="AI37" s="68">
        <v>0</v>
      </c>
      <c r="AJ37" s="68">
        <v>0</v>
      </c>
      <c r="AK37" s="68">
        <v>0</v>
      </c>
      <c r="AL37" s="68">
        <v>0</v>
      </c>
      <c r="AM37" s="68">
        <v>0</v>
      </c>
      <c r="AN37" s="68">
        <v>0</v>
      </c>
      <c r="AO37" s="68">
        <v>0</v>
      </c>
      <c r="AP37" s="113">
        <v>8.2482674474468993</v>
      </c>
      <c r="AQ37" s="12">
        <v>1</v>
      </c>
      <c r="AR37" s="113">
        <v>7.5806997522245627</v>
      </c>
      <c r="AS37" s="12">
        <v>1</v>
      </c>
      <c r="AT37" s="12">
        <v>0</v>
      </c>
      <c r="AU37" s="12">
        <v>1</v>
      </c>
      <c r="AV37" s="113">
        <v>7.6014023345837334</v>
      </c>
      <c r="AW37" s="12">
        <v>0</v>
      </c>
      <c r="AX37" s="12">
        <v>1</v>
      </c>
      <c r="AY37" s="68">
        <v>0</v>
      </c>
      <c r="AZ37" s="68">
        <v>6.9850000000000003</v>
      </c>
      <c r="BA37" s="94">
        <v>482</v>
      </c>
      <c r="BB37" s="94">
        <v>118</v>
      </c>
      <c r="BC37" s="12">
        <v>1</v>
      </c>
      <c r="BD37" s="12">
        <v>0</v>
      </c>
      <c r="BE37" s="104">
        <f t="shared" si="14"/>
        <v>7.7832240163360371</v>
      </c>
      <c r="BF37" s="104">
        <v>651.86</v>
      </c>
      <c r="BG37" s="104">
        <f t="shared" si="10"/>
        <v>1.2011463631940393</v>
      </c>
      <c r="BH37" s="68">
        <v>0</v>
      </c>
      <c r="BI37" s="68">
        <v>1</v>
      </c>
      <c r="BJ37" s="68">
        <v>0</v>
      </c>
      <c r="BK37" s="12">
        <v>0</v>
      </c>
      <c r="BL37" s="12">
        <v>1</v>
      </c>
      <c r="BM37" s="12">
        <v>1</v>
      </c>
      <c r="BN37" s="12">
        <v>0</v>
      </c>
      <c r="BO37" s="12">
        <v>0</v>
      </c>
      <c r="BP37" s="12">
        <v>1</v>
      </c>
      <c r="BQ37" s="12">
        <v>0</v>
      </c>
      <c r="BR37" s="12">
        <v>0</v>
      </c>
      <c r="BS37" s="12">
        <v>0</v>
      </c>
      <c r="BT37" s="12">
        <v>0</v>
      </c>
      <c r="BU37" s="12">
        <v>1</v>
      </c>
      <c r="BV37" s="12">
        <v>1</v>
      </c>
      <c r="BW37" s="12">
        <v>0</v>
      </c>
      <c r="BX37" s="12">
        <v>0</v>
      </c>
      <c r="BY37" s="12">
        <v>0.5</v>
      </c>
      <c r="BZ37" s="12">
        <f t="shared" si="11"/>
        <v>0.5</v>
      </c>
      <c r="CA37" s="113">
        <v>2.9957322735539909</v>
      </c>
      <c r="CB37" s="12" t="s">
        <v>386</v>
      </c>
      <c r="CC37" s="12">
        <v>1</v>
      </c>
    </row>
    <row r="38" spans="1:167" ht="15" customHeight="1" x14ac:dyDescent="0.3">
      <c r="A38" s="70">
        <v>37</v>
      </c>
      <c r="B38" s="70">
        <v>4</v>
      </c>
      <c r="C38" s="70" t="s">
        <v>73</v>
      </c>
      <c r="D38" s="38">
        <v>-2.3E-2</v>
      </c>
      <c r="E38" s="69">
        <v>4.4999999999999998E-2</v>
      </c>
      <c r="F38" s="19">
        <f t="shared" si="12"/>
        <v>-0.51111111111111107</v>
      </c>
      <c r="G38" s="70"/>
      <c r="H38" s="70">
        <f t="shared" si="1"/>
        <v>-6.8000000000000005E-2</v>
      </c>
      <c r="I38" s="70">
        <f t="shared" si="2"/>
        <v>2.1999999999999999E-2</v>
      </c>
      <c r="J38" s="70" t="s">
        <v>63</v>
      </c>
      <c r="K38" s="70">
        <f t="shared" si="3"/>
        <v>-2.3E-2</v>
      </c>
      <c r="L38" s="47">
        <f t="shared" si="4"/>
        <v>-0.51111111111111107</v>
      </c>
      <c r="M38" s="18">
        <f t="shared" si="5"/>
        <v>-1.1552897626621129E-2</v>
      </c>
      <c r="N38" s="69">
        <f t="shared" si="6"/>
        <v>2.2603495356432649E-2</v>
      </c>
      <c r="O38" s="69">
        <f t="shared" si="7"/>
        <v>44.240945226881188</v>
      </c>
      <c r="P38" s="70">
        <f t="shared" si="8"/>
        <v>-3.4156392983053778E-2</v>
      </c>
      <c r="Q38" s="70">
        <f t="shared" si="9"/>
        <v>1.1050597729811519E-2</v>
      </c>
      <c r="R38" s="114">
        <v>5.8861040314501558</v>
      </c>
      <c r="S38" s="70" t="s">
        <v>392</v>
      </c>
      <c r="T38" s="70" t="s">
        <v>1654</v>
      </c>
      <c r="U38" s="70" t="s">
        <v>396</v>
      </c>
      <c r="V38" s="69" t="s">
        <v>399</v>
      </c>
      <c r="W38" s="69">
        <v>1</v>
      </c>
      <c r="X38" s="69">
        <v>0</v>
      </c>
      <c r="Y38" s="69">
        <v>0</v>
      </c>
      <c r="Z38" s="69">
        <v>0</v>
      </c>
      <c r="AA38" s="69">
        <v>1</v>
      </c>
      <c r="AB38" s="69">
        <v>1</v>
      </c>
      <c r="AC38" s="69">
        <v>4</v>
      </c>
      <c r="AD38" s="69">
        <v>2</v>
      </c>
      <c r="AE38" s="69">
        <v>1957</v>
      </c>
      <c r="AF38" s="69">
        <v>0</v>
      </c>
      <c r="AG38" s="69">
        <v>0</v>
      </c>
      <c r="AH38" s="69">
        <v>1</v>
      </c>
      <c r="AI38" s="69">
        <v>0</v>
      </c>
      <c r="AJ38" s="69">
        <v>0</v>
      </c>
      <c r="AK38" s="69">
        <v>0</v>
      </c>
      <c r="AL38" s="69">
        <v>0</v>
      </c>
      <c r="AM38" s="69">
        <v>0</v>
      </c>
      <c r="AN38" s="69">
        <v>0</v>
      </c>
      <c r="AO38" s="69">
        <v>0</v>
      </c>
      <c r="AP38" s="114">
        <v>8.2482674474468993</v>
      </c>
      <c r="AQ38" s="70">
        <v>1</v>
      </c>
      <c r="AR38" s="114">
        <v>7.5806997522245627</v>
      </c>
      <c r="AS38" s="70">
        <v>1</v>
      </c>
      <c r="AT38" s="70">
        <v>0</v>
      </c>
      <c r="AU38" s="70">
        <v>1</v>
      </c>
      <c r="AV38" s="114">
        <v>7.6014023345837334</v>
      </c>
      <c r="AW38" s="70">
        <v>0</v>
      </c>
      <c r="AX38" s="70">
        <v>1</v>
      </c>
      <c r="AY38" s="69">
        <v>0</v>
      </c>
      <c r="AZ38" s="69">
        <v>6.9850000000000003</v>
      </c>
      <c r="BA38" s="32">
        <v>482</v>
      </c>
      <c r="BB38" s="32">
        <v>118</v>
      </c>
      <c r="BC38" s="70">
        <v>1</v>
      </c>
      <c r="BD38" s="70">
        <v>0</v>
      </c>
      <c r="BE38" s="106">
        <f t="shared" si="14"/>
        <v>7.7832240163360371</v>
      </c>
      <c r="BF38" s="106">
        <v>651.86</v>
      </c>
      <c r="BG38" s="106">
        <f t="shared" si="10"/>
        <v>1.2011463631940393</v>
      </c>
      <c r="BH38" s="69">
        <v>0</v>
      </c>
      <c r="BI38" s="69">
        <v>1</v>
      </c>
      <c r="BJ38" s="69">
        <v>0</v>
      </c>
      <c r="BK38" s="70">
        <v>0</v>
      </c>
      <c r="BL38" s="70">
        <v>1</v>
      </c>
      <c r="BM38" s="70">
        <v>1</v>
      </c>
      <c r="BN38" s="70">
        <v>0</v>
      </c>
      <c r="BO38" s="70">
        <v>0</v>
      </c>
      <c r="BP38" s="70">
        <v>1</v>
      </c>
      <c r="BQ38" s="70">
        <v>0</v>
      </c>
      <c r="BR38" s="70">
        <v>0</v>
      </c>
      <c r="BS38" s="70">
        <v>0</v>
      </c>
      <c r="BT38" s="70">
        <v>0</v>
      </c>
      <c r="BU38" s="70">
        <v>1</v>
      </c>
      <c r="BV38" s="70">
        <v>1</v>
      </c>
      <c r="BW38" s="70">
        <v>0</v>
      </c>
      <c r="BX38" s="70">
        <v>0</v>
      </c>
      <c r="BY38" s="70">
        <v>0.5</v>
      </c>
      <c r="BZ38" s="70">
        <f t="shared" si="11"/>
        <v>0.5</v>
      </c>
      <c r="CA38" s="114">
        <v>2.9957322735539909</v>
      </c>
      <c r="CB38" s="70" t="s">
        <v>386</v>
      </c>
      <c r="CC38" s="70">
        <v>1</v>
      </c>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0"/>
      <c r="DD38" s="70"/>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c r="EC38" s="70"/>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row>
    <row r="39" spans="1:167" ht="15" customHeight="1" x14ac:dyDescent="0.3">
      <c r="A39" s="70">
        <v>38</v>
      </c>
      <c r="B39" s="70">
        <v>4</v>
      </c>
      <c r="C39" s="70" t="s">
        <v>73</v>
      </c>
      <c r="D39" s="38">
        <v>0.105</v>
      </c>
      <c r="E39" s="69">
        <v>6.0999999999999999E-2</v>
      </c>
      <c r="F39" s="19">
        <f t="shared" si="12"/>
        <v>1.721311475409836</v>
      </c>
      <c r="G39" s="70"/>
      <c r="H39" s="70">
        <f t="shared" si="1"/>
        <v>4.3999999999999997E-2</v>
      </c>
      <c r="I39" s="70">
        <f t="shared" si="2"/>
        <v>0.16599999999999998</v>
      </c>
      <c r="J39" s="70" t="s">
        <v>63</v>
      </c>
      <c r="K39" s="70">
        <f t="shared" si="3"/>
        <v>0.105</v>
      </c>
      <c r="L39" s="45">
        <f t="shared" si="4"/>
        <v>1.721311475409836</v>
      </c>
      <c r="M39" s="18">
        <f t="shared" si="5"/>
        <v>3.9901627037975361E-2</v>
      </c>
      <c r="N39" s="69">
        <f t="shared" si="6"/>
        <v>2.3180945231585686E-2</v>
      </c>
      <c r="O39" s="69">
        <f t="shared" si="7"/>
        <v>43.1388793687942</v>
      </c>
      <c r="P39" s="70">
        <f t="shared" si="8"/>
        <v>1.6720681806389675E-2</v>
      </c>
      <c r="Q39" s="70">
        <f t="shared" si="9"/>
        <v>6.3082572269561044E-2</v>
      </c>
      <c r="R39" s="114">
        <v>5.8861040314501558</v>
      </c>
      <c r="S39" s="70" t="s">
        <v>393</v>
      </c>
      <c r="T39" s="70" t="s">
        <v>1654</v>
      </c>
      <c r="U39" s="70" t="s">
        <v>395</v>
      </c>
      <c r="V39" s="69" t="s">
        <v>397</v>
      </c>
      <c r="W39" s="69">
        <v>1</v>
      </c>
      <c r="X39" s="69">
        <v>0</v>
      </c>
      <c r="Y39" s="69">
        <v>0</v>
      </c>
      <c r="Z39" s="69">
        <v>0</v>
      </c>
      <c r="AA39" s="69">
        <v>1</v>
      </c>
      <c r="AB39" s="69">
        <v>1</v>
      </c>
      <c r="AC39" s="69">
        <v>5</v>
      </c>
      <c r="AD39" s="69">
        <v>2</v>
      </c>
      <c r="AE39" s="69">
        <v>1858</v>
      </c>
      <c r="AF39" s="69">
        <v>0</v>
      </c>
      <c r="AG39" s="69">
        <v>1</v>
      </c>
      <c r="AH39" s="69">
        <v>0</v>
      </c>
      <c r="AI39" s="69">
        <v>0</v>
      </c>
      <c r="AJ39" s="69">
        <v>0</v>
      </c>
      <c r="AK39" s="69">
        <v>0</v>
      </c>
      <c r="AL39" s="69">
        <v>0</v>
      </c>
      <c r="AM39" s="69">
        <v>0</v>
      </c>
      <c r="AN39" s="69">
        <v>0</v>
      </c>
      <c r="AO39" s="69">
        <v>0</v>
      </c>
      <c r="AP39" s="114">
        <v>8.2482674474468993</v>
      </c>
      <c r="AQ39" s="70">
        <v>1</v>
      </c>
      <c r="AR39" s="114">
        <v>7.5288692566422508</v>
      </c>
      <c r="AS39" s="70">
        <v>1</v>
      </c>
      <c r="AT39" s="70">
        <v>0</v>
      </c>
      <c r="AU39" s="70">
        <v>1</v>
      </c>
      <c r="AV39" s="114">
        <v>7.6014023345837334</v>
      </c>
      <c r="AW39" s="70">
        <v>0</v>
      </c>
      <c r="AX39" s="70">
        <v>1</v>
      </c>
      <c r="AY39" s="69">
        <v>0</v>
      </c>
      <c r="AZ39" s="69">
        <v>6.9850000000000003</v>
      </c>
      <c r="BA39" s="32">
        <v>482</v>
      </c>
      <c r="BB39" s="32">
        <v>118</v>
      </c>
      <c r="BC39" s="70">
        <v>1</v>
      </c>
      <c r="BD39" s="70">
        <v>0</v>
      </c>
      <c r="BE39" s="106">
        <f t="shared" si="14"/>
        <v>7.7832240163360371</v>
      </c>
      <c r="BF39" s="106">
        <v>651.86</v>
      </c>
      <c r="BG39" s="106">
        <f t="shared" si="10"/>
        <v>1.2011463631940393</v>
      </c>
      <c r="BH39" s="69">
        <v>0</v>
      </c>
      <c r="BI39" s="69">
        <v>1</v>
      </c>
      <c r="BJ39" s="69">
        <v>0</v>
      </c>
      <c r="BK39" s="70">
        <v>0</v>
      </c>
      <c r="BL39" s="70">
        <v>1</v>
      </c>
      <c r="BM39" s="70">
        <v>1</v>
      </c>
      <c r="BN39" s="70">
        <v>0</v>
      </c>
      <c r="BO39" s="70">
        <v>0</v>
      </c>
      <c r="BP39" s="70">
        <v>1</v>
      </c>
      <c r="BQ39" s="70">
        <v>0</v>
      </c>
      <c r="BR39" s="70">
        <v>0</v>
      </c>
      <c r="BS39" s="70">
        <v>0</v>
      </c>
      <c r="BT39" s="70">
        <v>0</v>
      </c>
      <c r="BU39" s="70">
        <v>1</v>
      </c>
      <c r="BV39" s="70">
        <v>1</v>
      </c>
      <c r="BW39" s="70">
        <v>0</v>
      </c>
      <c r="BX39" s="70">
        <v>0</v>
      </c>
      <c r="BY39" s="70">
        <v>0.5</v>
      </c>
      <c r="BZ39" s="70">
        <f t="shared" si="11"/>
        <v>0.5</v>
      </c>
      <c r="CA39" s="114">
        <v>2.9957322735539909</v>
      </c>
      <c r="CB39" s="70" t="s">
        <v>386</v>
      </c>
      <c r="CC39" s="70">
        <v>1</v>
      </c>
      <c r="CD39" s="70"/>
      <c r="CE39" s="70"/>
      <c r="CF39" s="70"/>
      <c r="CG39" s="70"/>
      <c r="CH39" s="70"/>
      <c r="CI39" s="70"/>
      <c r="CJ39" s="70"/>
      <c r="CK39" s="70"/>
    </row>
    <row r="40" spans="1:167" ht="15" customHeight="1" x14ac:dyDescent="0.3">
      <c r="A40" s="70">
        <v>39</v>
      </c>
      <c r="B40" s="12">
        <v>4</v>
      </c>
      <c r="C40" s="12" t="s">
        <v>73</v>
      </c>
      <c r="D40" s="37">
        <v>0.105</v>
      </c>
      <c r="E40" s="13">
        <v>4.7E-2</v>
      </c>
      <c r="F40" s="19">
        <f t="shared" si="12"/>
        <v>2.2340425531914891</v>
      </c>
      <c r="H40" s="12">
        <f t="shared" si="1"/>
        <v>5.7999999999999996E-2</v>
      </c>
      <c r="I40" s="12">
        <f t="shared" si="2"/>
        <v>0.152</v>
      </c>
      <c r="J40" s="12" t="s">
        <v>63</v>
      </c>
      <c r="K40" s="12">
        <f t="shared" si="3"/>
        <v>0.105</v>
      </c>
      <c r="L40" s="45">
        <f t="shared" si="4"/>
        <v>2.2340425531914891</v>
      </c>
      <c r="M40" s="15">
        <f t="shared" si="5"/>
        <v>5.1759022876645522E-2</v>
      </c>
      <c r="N40" s="13">
        <f t="shared" si="6"/>
        <v>2.3168324525736569E-2</v>
      </c>
      <c r="O40" s="68">
        <f t="shared" si="7"/>
        <v>43.16237882843658</v>
      </c>
      <c r="P40" s="12">
        <f t="shared" si="8"/>
        <v>2.8590698350908952E-2</v>
      </c>
      <c r="Q40" s="12">
        <f t="shared" si="9"/>
        <v>7.4927347402382091E-2</v>
      </c>
      <c r="R40" s="113">
        <v>5.8861040314501558</v>
      </c>
      <c r="S40" s="12" t="s">
        <v>393</v>
      </c>
      <c r="T40" s="12" t="s">
        <v>1654</v>
      </c>
      <c r="U40" s="12" t="s">
        <v>396</v>
      </c>
      <c r="V40" s="13" t="s">
        <v>399</v>
      </c>
      <c r="W40" s="68">
        <v>1</v>
      </c>
      <c r="X40" s="68">
        <v>0</v>
      </c>
      <c r="Y40" s="68">
        <v>0</v>
      </c>
      <c r="Z40" s="68">
        <v>0</v>
      </c>
      <c r="AA40" s="13">
        <v>1</v>
      </c>
      <c r="AB40" s="13">
        <v>1</v>
      </c>
      <c r="AC40" s="68">
        <v>5</v>
      </c>
      <c r="AD40" s="13">
        <v>2</v>
      </c>
      <c r="AE40" s="13">
        <v>1858</v>
      </c>
      <c r="AF40" s="13">
        <v>0</v>
      </c>
      <c r="AG40" s="13">
        <v>1</v>
      </c>
      <c r="AH40" s="13">
        <v>0</v>
      </c>
      <c r="AI40" s="13">
        <v>0</v>
      </c>
      <c r="AJ40" s="13">
        <v>0</v>
      </c>
      <c r="AK40" s="13">
        <v>0</v>
      </c>
      <c r="AL40" s="13">
        <v>0</v>
      </c>
      <c r="AM40" s="68">
        <v>0</v>
      </c>
      <c r="AN40" s="68">
        <v>0</v>
      </c>
      <c r="AO40" s="68">
        <v>0</v>
      </c>
      <c r="AP40" s="113">
        <v>8.2482674474468993</v>
      </c>
      <c r="AQ40" s="12">
        <v>1</v>
      </c>
      <c r="AR40" s="113">
        <v>7.5288692566422508</v>
      </c>
      <c r="AS40" s="12">
        <v>1</v>
      </c>
      <c r="AT40" s="12">
        <v>0</v>
      </c>
      <c r="AU40" s="12">
        <v>1</v>
      </c>
      <c r="AV40" s="113">
        <v>7.6014023345837334</v>
      </c>
      <c r="AW40" s="12">
        <v>0</v>
      </c>
      <c r="AX40" s="12">
        <v>1</v>
      </c>
      <c r="AY40" s="68">
        <v>0</v>
      </c>
      <c r="AZ40" s="68">
        <v>6.9850000000000003</v>
      </c>
      <c r="BA40" s="94">
        <v>482</v>
      </c>
      <c r="BB40" s="94">
        <v>118</v>
      </c>
      <c r="BC40" s="12">
        <v>1</v>
      </c>
      <c r="BD40" s="12">
        <v>0</v>
      </c>
      <c r="BE40" s="104">
        <f t="shared" si="14"/>
        <v>7.7832240163360371</v>
      </c>
      <c r="BF40" s="104">
        <v>651.86</v>
      </c>
      <c r="BG40" s="104">
        <f t="shared" si="10"/>
        <v>1.2011463631940393</v>
      </c>
      <c r="BH40" s="68">
        <v>0</v>
      </c>
      <c r="BI40" s="68">
        <v>1</v>
      </c>
      <c r="BJ40" s="68">
        <v>0</v>
      </c>
      <c r="BK40" s="12">
        <v>0</v>
      </c>
      <c r="BL40" s="12">
        <v>1</v>
      </c>
      <c r="BM40" s="12">
        <v>1</v>
      </c>
      <c r="BN40" s="12">
        <v>0</v>
      </c>
      <c r="BO40" s="12">
        <v>0</v>
      </c>
      <c r="BP40" s="12">
        <v>1</v>
      </c>
      <c r="BQ40" s="12">
        <v>0</v>
      </c>
      <c r="BR40" s="12">
        <v>0</v>
      </c>
      <c r="BS40" s="12">
        <v>0</v>
      </c>
      <c r="BT40" s="12">
        <v>0</v>
      </c>
      <c r="BU40" s="12">
        <v>1</v>
      </c>
      <c r="BV40" s="12">
        <v>1</v>
      </c>
      <c r="BW40" s="12">
        <v>0</v>
      </c>
      <c r="BX40" s="12">
        <v>0</v>
      </c>
      <c r="BY40" s="12">
        <v>0.5</v>
      </c>
      <c r="BZ40" s="12">
        <f t="shared" si="11"/>
        <v>0.5</v>
      </c>
      <c r="CA40" s="113">
        <v>2.9957322735539909</v>
      </c>
      <c r="CB40" s="12" t="s">
        <v>386</v>
      </c>
      <c r="CC40" s="12">
        <v>1</v>
      </c>
    </row>
    <row r="41" spans="1:167" ht="15" customHeight="1" x14ac:dyDescent="0.3">
      <c r="A41" s="70">
        <v>40</v>
      </c>
      <c r="B41" s="70">
        <v>4</v>
      </c>
      <c r="C41" s="70" t="s">
        <v>73</v>
      </c>
      <c r="D41" s="38">
        <v>9.2999999999999999E-2</v>
      </c>
      <c r="E41" s="69">
        <v>5.2999999999999999E-2</v>
      </c>
      <c r="F41" s="19">
        <f t="shared" si="12"/>
        <v>1.7547169811320755</v>
      </c>
      <c r="G41" s="70"/>
      <c r="H41" s="70">
        <f t="shared" si="1"/>
        <v>0.04</v>
      </c>
      <c r="I41" s="70">
        <f t="shared" si="2"/>
        <v>0.14599999999999999</v>
      </c>
      <c r="J41" s="70" t="s">
        <v>63</v>
      </c>
      <c r="K41" s="70">
        <f t="shared" si="3"/>
        <v>9.2999999999999999E-2</v>
      </c>
      <c r="L41" s="47">
        <f t="shared" si="4"/>
        <v>1.7547169811320755</v>
      </c>
      <c r="M41" s="18">
        <f t="shared" si="5"/>
        <v>4.0674729265967054E-2</v>
      </c>
      <c r="N41" s="69">
        <f t="shared" si="6"/>
        <v>2.3180222054798423E-2</v>
      </c>
      <c r="O41" s="69">
        <f t="shared" si="7"/>
        <v>43.140225215961422</v>
      </c>
      <c r="P41" s="70">
        <f t="shared" si="8"/>
        <v>1.7494507211168631E-2</v>
      </c>
      <c r="Q41" s="70">
        <f t="shared" si="9"/>
        <v>6.3854951320765477E-2</v>
      </c>
      <c r="R41" s="114">
        <v>5.8861040314501558</v>
      </c>
      <c r="S41" s="70" t="s">
        <v>393</v>
      </c>
      <c r="T41" s="70" t="s">
        <v>1654</v>
      </c>
      <c r="U41" s="70" t="s">
        <v>395</v>
      </c>
      <c r="V41" s="69" t="s">
        <v>397</v>
      </c>
      <c r="W41" s="69">
        <v>1</v>
      </c>
      <c r="X41" s="69">
        <v>0</v>
      </c>
      <c r="Y41" s="69">
        <v>0</v>
      </c>
      <c r="Z41" s="69">
        <v>0</v>
      </c>
      <c r="AA41" s="69">
        <v>1</v>
      </c>
      <c r="AB41" s="69">
        <v>1</v>
      </c>
      <c r="AC41" s="69">
        <v>6</v>
      </c>
      <c r="AD41" s="69">
        <v>2</v>
      </c>
      <c r="AE41" s="69">
        <v>1858</v>
      </c>
      <c r="AF41" s="69">
        <v>0</v>
      </c>
      <c r="AG41" s="69">
        <v>0</v>
      </c>
      <c r="AH41" s="69">
        <v>1</v>
      </c>
      <c r="AI41" s="69">
        <v>0</v>
      </c>
      <c r="AJ41" s="69">
        <v>0</v>
      </c>
      <c r="AK41" s="69">
        <v>0</v>
      </c>
      <c r="AL41" s="69">
        <v>0</v>
      </c>
      <c r="AM41" s="69">
        <v>0</v>
      </c>
      <c r="AN41" s="69">
        <v>0</v>
      </c>
      <c r="AO41" s="69">
        <v>0</v>
      </c>
      <c r="AP41" s="114">
        <v>8.2482674474468993</v>
      </c>
      <c r="AQ41" s="70">
        <v>1</v>
      </c>
      <c r="AR41" s="114">
        <v>7.5288692566422508</v>
      </c>
      <c r="AS41" s="70">
        <v>1</v>
      </c>
      <c r="AT41" s="70">
        <v>0</v>
      </c>
      <c r="AU41" s="70">
        <v>1</v>
      </c>
      <c r="AV41" s="114">
        <v>7.6014023345837334</v>
      </c>
      <c r="AW41" s="70">
        <v>0</v>
      </c>
      <c r="AX41" s="70">
        <v>1</v>
      </c>
      <c r="AY41" s="69">
        <v>0</v>
      </c>
      <c r="AZ41" s="69">
        <v>6.9850000000000003</v>
      </c>
      <c r="BA41" s="32">
        <v>482</v>
      </c>
      <c r="BB41" s="32">
        <v>118</v>
      </c>
      <c r="BC41" s="70">
        <v>1</v>
      </c>
      <c r="BD41" s="70">
        <v>0</v>
      </c>
      <c r="BE41" s="106">
        <f t="shared" si="14"/>
        <v>7.7832240163360371</v>
      </c>
      <c r="BF41" s="106">
        <v>651.86</v>
      </c>
      <c r="BG41" s="106">
        <f t="shared" si="10"/>
        <v>1.2011463631940393</v>
      </c>
      <c r="BH41" s="69">
        <v>0</v>
      </c>
      <c r="BI41" s="69">
        <v>1</v>
      </c>
      <c r="BJ41" s="69">
        <v>0</v>
      </c>
      <c r="BK41" s="70">
        <v>0</v>
      </c>
      <c r="BL41" s="70">
        <v>1</v>
      </c>
      <c r="BM41" s="70">
        <v>1</v>
      </c>
      <c r="BN41" s="70">
        <v>0</v>
      </c>
      <c r="BO41" s="70">
        <v>0</v>
      </c>
      <c r="BP41" s="70">
        <v>1</v>
      </c>
      <c r="BQ41" s="70">
        <v>0</v>
      </c>
      <c r="BR41" s="70">
        <v>0</v>
      </c>
      <c r="BS41" s="70">
        <v>0</v>
      </c>
      <c r="BT41" s="70">
        <v>0</v>
      </c>
      <c r="BU41" s="70">
        <v>1</v>
      </c>
      <c r="BV41" s="70">
        <v>1</v>
      </c>
      <c r="BW41" s="70">
        <v>0</v>
      </c>
      <c r="BX41" s="70">
        <v>0</v>
      </c>
      <c r="BY41" s="70">
        <v>0</v>
      </c>
      <c r="BZ41" s="70">
        <f t="shared" si="11"/>
        <v>1</v>
      </c>
      <c r="CA41" s="114">
        <v>2.9957322735539909</v>
      </c>
      <c r="CB41" s="70" t="s">
        <v>386</v>
      </c>
      <c r="CC41" s="70">
        <v>1</v>
      </c>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row>
    <row r="42" spans="1:167" ht="15" customHeight="1" x14ac:dyDescent="0.3">
      <c r="A42" s="70">
        <v>41</v>
      </c>
      <c r="B42" s="12">
        <v>4</v>
      </c>
      <c r="C42" s="12" t="s">
        <v>73</v>
      </c>
      <c r="D42" s="37">
        <v>9.7000000000000003E-2</v>
      </c>
      <c r="E42" s="68">
        <v>4.5999999999999999E-2</v>
      </c>
      <c r="F42" s="19">
        <f t="shared" si="12"/>
        <v>2.1086956521739131</v>
      </c>
      <c r="H42" s="12">
        <f t="shared" si="1"/>
        <v>5.1000000000000004E-2</v>
      </c>
      <c r="I42" s="12">
        <f t="shared" si="2"/>
        <v>0.14300000000000002</v>
      </c>
      <c r="J42" s="12" t="s">
        <v>63</v>
      </c>
      <c r="K42" s="12">
        <f t="shared" si="3"/>
        <v>9.7000000000000003E-2</v>
      </c>
      <c r="L42" s="45">
        <f t="shared" si="4"/>
        <v>2.1086956521739131</v>
      </c>
      <c r="M42" s="15">
        <f t="shared" si="5"/>
        <v>4.8862084242335124E-2</v>
      </c>
      <c r="N42" s="68">
        <f t="shared" si="6"/>
        <v>2.317171005306614E-2</v>
      </c>
      <c r="O42" s="68">
        <f t="shared" si="7"/>
        <v>43.15607254319486</v>
      </c>
      <c r="P42" s="12">
        <f t="shared" si="8"/>
        <v>2.5690374189268984E-2</v>
      </c>
      <c r="Q42" s="12">
        <f t="shared" si="9"/>
        <v>7.2033794295401271E-2</v>
      </c>
      <c r="R42" s="113">
        <v>4.3307333402863311</v>
      </c>
      <c r="S42" s="12" t="s">
        <v>393</v>
      </c>
      <c r="T42" s="12" t="s">
        <v>1654</v>
      </c>
      <c r="U42" s="12" t="s">
        <v>396</v>
      </c>
      <c r="V42" s="68" t="s">
        <v>399</v>
      </c>
      <c r="W42" s="68">
        <v>1</v>
      </c>
      <c r="X42" s="68">
        <v>0</v>
      </c>
      <c r="Y42" s="68">
        <v>0</v>
      </c>
      <c r="Z42" s="68">
        <v>0</v>
      </c>
      <c r="AA42" s="68">
        <v>1</v>
      </c>
      <c r="AB42" s="68">
        <v>1</v>
      </c>
      <c r="AC42" s="68">
        <v>6</v>
      </c>
      <c r="AD42" s="68">
        <v>2</v>
      </c>
      <c r="AE42" s="68">
        <v>1858</v>
      </c>
      <c r="AF42" s="68">
        <v>0</v>
      </c>
      <c r="AG42" s="68">
        <v>0</v>
      </c>
      <c r="AH42" s="68">
        <v>1</v>
      </c>
      <c r="AI42" s="68">
        <v>0</v>
      </c>
      <c r="AJ42" s="68">
        <v>0</v>
      </c>
      <c r="AK42" s="68">
        <v>0</v>
      </c>
      <c r="AL42" s="68">
        <v>0</v>
      </c>
      <c r="AM42" s="68">
        <v>0</v>
      </c>
      <c r="AN42" s="68">
        <v>0</v>
      </c>
      <c r="AO42" s="68">
        <v>0</v>
      </c>
      <c r="AP42" s="113">
        <v>8.2482674474468993</v>
      </c>
      <c r="AQ42" s="12">
        <v>1</v>
      </c>
      <c r="AR42" s="113">
        <v>7.5288692566422508</v>
      </c>
      <c r="AS42" s="12">
        <v>1</v>
      </c>
      <c r="AT42" s="12">
        <v>0</v>
      </c>
      <c r="AU42" s="12">
        <v>1</v>
      </c>
      <c r="AV42" s="113">
        <v>7.6014023345837334</v>
      </c>
      <c r="AW42" s="12">
        <v>0</v>
      </c>
      <c r="AX42" s="12">
        <v>1</v>
      </c>
      <c r="AY42" s="68">
        <v>0</v>
      </c>
      <c r="AZ42" s="68">
        <v>6.9850000000000003</v>
      </c>
      <c r="BA42" s="94">
        <v>482</v>
      </c>
      <c r="BB42" s="94">
        <v>118</v>
      </c>
      <c r="BC42" s="12">
        <v>1</v>
      </c>
      <c r="BD42" s="12">
        <v>0</v>
      </c>
      <c r="BE42" s="104">
        <f t="shared" si="14"/>
        <v>7.7832240163360371</v>
      </c>
      <c r="BF42" s="104">
        <v>651.86</v>
      </c>
      <c r="BG42" s="104">
        <f t="shared" si="10"/>
        <v>1.2011463631940393</v>
      </c>
      <c r="BH42" s="68">
        <v>0</v>
      </c>
      <c r="BI42" s="68">
        <v>1</v>
      </c>
      <c r="BJ42" s="68">
        <v>0</v>
      </c>
      <c r="BK42" s="12">
        <v>0</v>
      </c>
      <c r="BL42" s="12">
        <v>1</v>
      </c>
      <c r="BM42" s="12">
        <v>1</v>
      </c>
      <c r="BN42" s="12">
        <v>0</v>
      </c>
      <c r="BO42" s="12">
        <v>0</v>
      </c>
      <c r="BP42" s="12">
        <v>1</v>
      </c>
      <c r="BQ42" s="12">
        <v>0</v>
      </c>
      <c r="BR42" s="12">
        <v>0</v>
      </c>
      <c r="BS42" s="12">
        <v>0</v>
      </c>
      <c r="BT42" s="12">
        <v>0</v>
      </c>
      <c r="BU42" s="12">
        <v>1</v>
      </c>
      <c r="BV42" s="12">
        <v>1</v>
      </c>
      <c r="BW42" s="12">
        <v>0</v>
      </c>
      <c r="BX42" s="12">
        <v>0</v>
      </c>
      <c r="BY42" s="12">
        <v>0.5</v>
      </c>
      <c r="BZ42" s="12">
        <f t="shared" si="11"/>
        <v>0.5</v>
      </c>
      <c r="CA42" s="113">
        <v>2.9957322735539909</v>
      </c>
      <c r="CB42" s="12" t="s">
        <v>386</v>
      </c>
      <c r="CC42" s="12">
        <v>1</v>
      </c>
    </row>
    <row r="43" spans="1:167" ht="15" customHeight="1" x14ac:dyDescent="0.3">
      <c r="A43" s="70">
        <v>42</v>
      </c>
      <c r="B43" s="12">
        <v>4</v>
      </c>
      <c r="C43" s="12" t="s">
        <v>73</v>
      </c>
      <c r="D43" s="37">
        <v>0.05</v>
      </c>
      <c r="E43" s="68">
        <v>5.6000000000000001E-2</v>
      </c>
      <c r="F43" s="19">
        <f t="shared" si="12"/>
        <v>0.8928571428571429</v>
      </c>
      <c r="H43" s="12">
        <f t="shared" si="1"/>
        <v>-5.9999999999999984E-3</v>
      </c>
      <c r="I43" s="12">
        <f t="shared" si="2"/>
        <v>0.10600000000000001</v>
      </c>
      <c r="J43" s="12" t="s">
        <v>63</v>
      </c>
      <c r="K43" s="12">
        <f t="shared" si="3"/>
        <v>0.05</v>
      </c>
      <c r="L43" s="45">
        <f t="shared" si="4"/>
        <v>0.8928571428571429</v>
      </c>
      <c r="M43" s="15">
        <f t="shared" si="5"/>
        <v>1.4056303387135996E-2</v>
      </c>
      <c r="N43" s="68">
        <f t="shared" si="6"/>
        <v>1.5743059793592317E-2</v>
      </c>
      <c r="O43" s="68">
        <f t="shared" si="7"/>
        <v>63.520053478232761</v>
      </c>
      <c r="P43" s="12">
        <f t="shared" si="8"/>
        <v>-1.6867564064563211E-3</v>
      </c>
      <c r="Q43" s="12">
        <f t="shared" si="9"/>
        <v>2.9799363180728313E-2</v>
      </c>
      <c r="R43" s="113">
        <v>4.3307333402863311</v>
      </c>
      <c r="S43" s="12" t="s">
        <v>391</v>
      </c>
      <c r="T43" s="12" t="s">
        <v>1654</v>
      </c>
      <c r="U43" s="12" t="s">
        <v>395</v>
      </c>
      <c r="V43" s="68" t="s">
        <v>397</v>
      </c>
      <c r="W43" s="68">
        <v>1</v>
      </c>
      <c r="X43" s="68">
        <v>0</v>
      </c>
      <c r="Y43" s="68">
        <v>0</v>
      </c>
      <c r="Z43" s="68">
        <v>0</v>
      </c>
      <c r="AA43" s="68">
        <v>1</v>
      </c>
      <c r="AB43" s="68">
        <v>1</v>
      </c>
      <c r="AC43" s="68">
        <v>1</v>
      </c>
      <c r="AD43" s="68">
        <v>4</v>
      </c>
      <c r="AE43" s="68">
        <v>4034</v>
      </c>
      <c r="AF43" s="68">
        <v>0</v>
      </c>
      <c r="AG43" s="68">
        <v>1</v>
      </c>
      <c r="AH43" s="68">
        <v>0</v>
      </c>
      <c r="AI43" s="68">
        <v>0</v>
      </c>
      <c r="AJ43" s="68">
        <v>0</v>
      </c>
      <c r="AK43" s="68">
        <v>0</v>
      </c>
      <c r="AL43" s="68">
        <v>0</v>
      </c>
      <c r="AM43" s="68">
        <v>0</v>
      </c>
      <c r="AN43" s="68">
        <v>0</v>
      </c>
      <c r="AO43" s="68">
        <v>0</v>
      </c>
      <c r="AP43" s="113">
        <v>8.3037524155634124</v>
      </c>
      <c r="AQ43" s="12">
        <v>0</v>
      </c>
      <c r="AR43" s="113">
        <v>8.3037524155634124</v>
      </c>
      <c r="AS43" s="12">
        <v>1</v>
      </c>
      <c r="AT43" s="12">
        <v>0</v>
      </c>
      <c r="AU43" s="12">
        <v>1</v>
      </c>
      <c r="AV43" s="113">
        <v>7.6009024595420822</v>
      </c>
      <c r="AW43" s="12">
        <v>0</v>
      </c>
      <c r="AX43" s="12">
        <v>1</v>
      </c>
      <c r="AY43" s="68">
        <v>0</v>
      </c>
      <c r="AZ43" s="68">
        <v>6.9850000000000003</v>
      </c>
      <c r="BA43" s="94">
        <v>482</v>
      </c>
      <c r="BB43" s="94">
        <v>118</v>
      </c>
      <c r="BC43" s="12">
        <v>1</v>
      </c>
      <c r="BD43" s="12">
        <v>0</v>
      </c>
      <c r="BE43" s="104">
        <f t="shared" si="14"/>
        <v>7.7832240163360371</v>
      </c>
      <c r="BF43" s="104">
        <v>651.86</v>
      </c>
      <c r="BG43" s="104">
        <f t="shared" si="10"/>
        <v>1.2011463631940393</v>
      </c>
      <c r="BH43" s="68">
        <v>0</v>
      </c>
      <c r="BI43" s="68">
        <v>1</v>
      </c>
      <c r="BJ43" s="68">
        <v>0</v>
      </c>
      <c r="BK43" s="12">
        <v>0</v>
      </c>
      <c r="BL43" s="12">
        <v>1</v>
      </c>
      <c r="BM43" s="12">
        <v>1</v>
      </c>
      <c r="BN43" s="12">
        <v>0</v>
      </c>
      <c r="BO43" s="12">
        <v>0</v>
      </c>
      <c r="BP43" s="12">
        <v>1</v>
      </c>
      <c r="BQ43" s="12">
        <v>0</v>
      </c>
      <c r="BR43" s="12">
        <v>0</v>
      </c>
      <c r="BS43" s="12">
        <v>0</v>
      </c>
      <c r="BT43" s="12">
        <v>0</v>
      </c>
      <c r="BU43" s="12">
        <v>1</v>
      </c>
      <c r="BV43" s="12">
        <v>1</v>
      </c>
      <c r="BW43" s="12">
        <v>0</v>
      </c>
      <c r="BX43" s="12">
        <v>0</v>
      </c>
      <c r="BY43" s="12">
        <v>0.5</v>
      </c>
      <c r="BZ43" s="12">
        <f t="shared" si="11"/>
        <v>0.5</v>
      </c>
      <c r="CA43" s="113">
        <v>2.9957322735539909</v>
      </c>
      <c r="CB43" s="12" t="s">
        <v>386</v>
      </c>
      <c r="CC43" s="12">
        <v>1</v>
      </c>
      <c r="CI43" s="46" t="s">
        <v>1645</v>
      </c>
    </row>
    <row r="44" spans="1:167" ht="15" customHeight="1" x14ac:dyDescent="0.3">
      <c r="A44" s="70">
        <v>43</v>
      </c>
      <c r="B44" s="12">
        <v>4</v>
      </c>
      <c r="C44" s="12" t="s">
        <v>73</v>
      </c>
      <c r="D44" s="37">
        <v>4.2999999999999997E-2</v>
      </c>
      <c r="E44" s="68">
        <v>5.8999999999999997E-2</v>
      </c>
      <c r="F44" s="19">
        <f t="shared" si="12"/>
        <v>0.72881355932203384</v>
      </c>
      <c r="H44" s="12">
        <f t="shared" si="1"/>
        <v>-1.6E-2</v>
      </c>
      <c r="I44" s="12">
        <f t="shared" si="2"/>
        <v>0.10199999999999999</v>
      </c>
      <c r="J44" s="12" t="s">
        <v>63</v>
      </c>
      <c r="K44" s="12">
        <f t="shared" si="3"/>
        <v>4.2999999999999997E-2</v>
      </c>
      <c r="L44" s="45">
        <f t="shared" si="4"/>
        <v>0.72881355932203384</v>
      </c>
      <c r="M44" s="15">
        <f t="shared" si="5"/>
        <v>1.1474133708762272E-2</v>
      </c>
      <c r="N44" s="68">
        <f t="shared" si="6"/>
        <v>1.5743578809697071E-2</v>
      </c>
      <c r="O44" s="68">
        <f t="shared" si="7"/>
        <v>63.517959422546404</v>
      </c>
      <c r="P44" s="12">
        <f t="shared" si="8"/>
        <v>-4.2694451009347989E-3</v>
      </c>
      <c r="Q44" s="12">
        <f t="shared" si="9"/>
        <v>2.7217712518459343E-2</v>
      </c>
      <c r="R44" s="113">
        <v>4.3307333402863311</v>
      </c>
      <c r="S44" s="12" t="s">
        <v>391</v>
      </c>
      <c r="T44" s="12" t="s">
        <v>1654</v>
      </c>
      <c r="U44" s="12" t="s">
        <v>395</v>
      </c>
      <c r="V44" s="68" t="s">
        <v>398</v>
      </c>
      <c r="W44" s="68">
        <v>1</v>
      </c>
      <c r="X44" s="68">
        <v>0</v>
      </c>
      <c r="Y44" s="68">
        <v>0</v>
      </c>
      <c r="Z44" s="68">
        <v>0</v>
      </c>
      <c r="AA44" s="68">
        <v>1</v>
      </c>
      <c r="AB44" s="68">
        <v>1</v>
      </c>
      <c r="AC44" s="68">
        <v>1</v>
      </c>
      <c r="AD44" s="68">
        <v>4</v>
      </c>
      <c r="AE44" s="68">
        <v>4034</v>
      </c>
      <c r="AF44" s="68">
        <v>0</v>
      </c>
      <c r="AG44" s="68">
        <v>1</v>
      </c>
      <c r="AH44" s="68">
        <v>0</v>
      </c>
      <c r="AI44" s="68">
        <v>0</v>
      </c>
      <c r="AJ44" s="68">
        <v>0</v>
      </c>
      <c r="AK44" s="68">
        <v>0</v>
      </c>
      <c r="AL44" s="68">
        <v>0</v>
      </c>
      <c r="AM44" s="68">
        <v>0</v>
      </c>
      <c r="AN44" s="68">
        <v>0</v>
      </c>
      <c r="AO44" s="68">
        <v>0</v>
      </c>
      <c r="AP44" s="113">
        <v>8.3037524155634124</v>
      </c>
      <c r="AQ44" s="12">
        <v>0</v>
      </c>
      <c r="AR44" s="113">
        <v>8.3037524155634124</v>
      </c>
      <c r="AS44" s="12">
        <v>1</v>
      </c>
      <c r="AT44" s="12">
        <v>0</v>
      </c>
      <c r="AU44" s="12">
        <v>1</v>
      </c>
      <c r="AV44" s="113">
        <v>7.6009024595420822</v>
      </c>
      <c r="AW44" s="12">
        <v>0</v>
      </c>
      <c r="AX44" s="12">
        <v>1</v>
      </c>
      <c r="AY44" s="68">
        <v>0</v>
      </c>
      <c r="AZ44" s="68">
        <v>6.9850000000000003</v>
      </c>
      <c r="BA44" s="94">
        <v>482</v>
      </c>
      <c r="BB44" s="94">
        <v>118</v>
      </c>
      <c r="BC44" s="12">
        <v>1</v>
      </c>
      <c r="BD44" s="12">
        <v>0</v>
      </c>
      <c r="BE44" s="104">
        <f t="shared" si="14"/>
        <v>7.7832240163360371</v>
      </c>
      <c r="BF44" s="104">
        <v>651.86</v>
      </c>
      <c r="BG44" s="104">
        <f t="shared" si="10"/>
        <v>1.2011463631940393</v>
      </c>
      <c r="BH44" s="68">
        <v>0</v>
      </c>
      <c r="BI44" s="68">
        <v>1</v>
      </c>
      <c r="BJ44" s="68">
        <v>0</v>
      </c>
      <c r="BK44" s="12">
        <v>0</v>
      </c>
      <c r="BL44" s="12">
        <v>1</v>
      </c>
      <c r="BM44" s="12">
        <v>1</v>
      </c>
      <c r="BN44" s="12">
        <v>0</v>
      </c>
      <c r="BO44" s="12">
        <v>0</v>
      </c>
      <c r="BP44" s="12">
        <v>1</v>
      </c>
      <c r="BQ44" s="12">
        <v>0</v>
      </c>
      <c r="BR44" s="12">
        <v>0</v>
      </c>
      <c r="BS44" s="12">
        <v>0</v>
      </c>
      <c r="BT44" s="12">
        <v>0</v>
      </c>
      <c r="BU44" s="12">
        <v>1</v>
      </c>
      <c r="BV44" s="12">
        <v>1</v>
      </c>
      <c r="BW44" s="12">
        <v>0</v>
      </c>
      <c r="BX44" s="12">
        <v>0</v>
      </c>
      <c r="BY44" s="12">
        <v>0.5</v>
      </c>
      <c r="BZ44" s="12">
        <f t="shared" si="11"/>
        <v>0.5</v>
      </c>
      <c r="CA44" s="113">
        <v>2.9957322735539909</v>
      </c>
      <c r="CB44" s="12" t="s">
        <v>386</v>
      </c>
      <c r="CC44" s="12">
        <v>1</v>
      </c>
    </row>
    <row r="45" spans="1:167" ht="15" customHeight="1" x14ac:dyDescent="0.3">
      <c r="A45" s="70">
        <v>44</v>
      </c>
      <c r="B45" s="12">
        <v>4</v>
      </c>
      <c r="C45" s="12" t="s">
        <v>73</v>
      </c>
      <c r="D45" s="37">
        <v>0.03</v>
      </c>
      <c r="E45" s="68">
        <v>4.1000000000000002E-2</v>
      </c>
      <c r="F45" s="19">
        <f t="shared" si="12"/>
        <v>0.73170731707317072</v>
      </c>
      <c r="H45" s="12">
        <f t="shared" si="1"/>
        <v>-1.1000000000000003E-2</v>
      </c>
      <c r="I45" s="12">
        <f t="shared" si="2"/>
        <v>7.1000000000000008E-2</v>
      </c>
      <c r="J45" s="12" t="s">
        <v>63</v>
      </c>
      <c r="K45" s="12">
        <f t="shared" si="3"/>
        <v>0.03</v>
      </c>
      <c r="L45" s="45">
        <f t="shared" si="4"/>
        <v>0.73170731707317072</v>
      </c>
      <c r="M45" s="15">
        <f t="shared" si="5"/>
        <v>1.1519685778222389E-2</v>
      </c>
      <c r="N45" s="68">
        <f t="shared" si="6"/>
        <v>1.5743570563570598E-2</v>
      </c>
      <c r="O45" s="68">
        <f t="shared" si="7"/>
        <v>63.517992691818108</v>
      </c>
      <c r="P45" s="12">
        <f t="shared" si="8"/>
        <v>-4.223884785348209E-3</v>
      </c>
      <c r="Q45" s="12">
        <f t="shared" si="9"/>
        <v>2.7263256341792989E-2</v>
      </c>
      <c r="R45" s="113">
        <v>4.3307333402863311</v>
      </c>
      <c r="S45" s="12" t="s">
        <v>391</v>
      </c>
      <c r="T45" s="12" t="s">
        <v>1654</v>
      </c>
      <c r="U45" s="12" t="s">
        <v>396</v>
      </c>
      <c r="V45" s="68" t="s">
        <v>399</v>
      </c>
      <c r="W45" s="68">
        <v>1</v>
      </c>
      <c r="X45" s="68">
        <v>0</v>
      </c>
      <c r="Y45" s="68">
        <v>0</v>
      </c>
      <c r="Z45" s="68">
        <v>0</v>
      </c>
      <c r="AA45" s="68">
        <v>1</v>
      </c>
      <c r="AB45" s="68">
        <v>1</v>
      </c>
      <c r="AC45" s="68">
        <v>1</v>
      </c>
      <c r="AD45" s="68">
        <v>4</v>
      </c>
      <c r="AE45" s="68">
        <v>4034</v>
      </c>
      <c r="AF45" s="68">
        <v>0</v>
      </c>
      <c r="AG45" s="68">
        <v>1</v>
      </c>
      <c r="AH45" s="68">
        <v>0</v>
      </c>
      <c r="AI45" s="68">
        <v>0</v>
      </c>
      <c r="AJ45" s="68">
        <v>0</v>
      </c>
      <c r="AK45" s="68">
        <v>0</v>
      </c>
      <c r="AL45" s="68">
        <v>0</v>
      </c>
      <c r="AM45" s="68">
        <v>0</v>
      </c>
      <c r="AN45" s="68">
        <v>0</v>
      </c>
      <c r="AO45" s="68">
        <v>0</v>
      </c>
      <c r="AP45" s="113">
        <v>8.3037524155634124</v>
      </c>
      <c r="AQ45" s="12">
        <v>0</v>
      </c>
      <c r="AR45" s="113">
        <v>8.3037524155634124</v>
      </c>
      <c r="AS45" s="12">
        <v>1</v>
      </c>
      <c r="AT45" s="12">
        <v>0</v>
      </c>
      <c r="AU45" s="12">
        <v>1</v>
      </c>
      <c r="AV45" s="113">
        <v>7.6009024595420822</v>
      </c>
      <c r="AW45" s="12">
        <v>0</v>
      </c>
      <c r="AX45" s="12">
        <v>1</v>
      </c>
      <c r="AY45" s="68">
        <v>0</v>
      </c>
      <c r="AZ45" s="68">
        <v>6.9850000000000003</v>
      </c>
      <c r="BA45" s="94">
        <v>482</v>
      </c>
      <c r="BB45" s="94">
        <v>118</v>
      </c>
      <c r="BC45" s="12">
        <v>1</v>
      </c>
      <c r="BD45" s="12">
        <v>0</v>
      </c>
      <c r="BE45" s="104">
        <f t="shared" si="14"/>
        <v>7.7832240163360371</v>
      </c>
      <c r="BF45" s="104">
        <v>651.86</v>
      </c>
      <c r="BG45" s="104">
        <f t="shared" si="10"/>
        <v>1.2011463631940393</v>
      </c>
      <c r="BH45" s="68">
        <v>0</v>
      </c>
      <c r="BI45" s="68">
        <v>1</v>
      </c>
      <c r="BJ45" s="68">
        <v>0</v>
      </c>
      <c r="BK45" s="12">
        <v>0</v>
      </c>
      <c r="BL45" s="12">
        <v>1</v>
      </c>
      <c r="BM45" s="12">
        <v>1</v>
      </c>
      <c r="BN45" s="12">
        <v>0</v>
      </c>
      <c r="BO45" s="12">
        <v>0</v>
      </c>
      <c r="BP45" s="12">
        <v>1</v>
      </c>
      <c r="BQ45" s="12">
        <v>0</v>
      </c>
      <c r="BR45" s="12">
        <v>0</v>
      </c>
      <c r="BS45" s="12">
        <v>0</v>
      </c>
      <c r="BT45" s="12">
        <v>0</v>
      </c>
      <c r="BU45" s="12">
        <v>1</v>
      </c>
      <c r="BV45" s="12">
        <v>1</v>
      </c>
      <c r="BW45" s="12">
        <v>0</v>
      </c>
      <c r="BX45" s="12">
        <v>0</v>
      </c>
      <c r="BY45" s="12">
        <v>0.5</v>
      </c>
      <c r="BZ45" s="12">
        <f t="shared" si="11"/>
        <v>0.5</v>
      </c>
      <c r="CA45" s="113">
        <v>2.9957322735539909</v>
      </c>
      <c r="CB45" s="12" t="s">
        <v>386</v>
      </c>
      <c r="CC45" s="12">
        <v>1</v>
      </c>
    </row>
    <row r="46" spans="1:167" ht="15" customHeight="1" x14ac:dyDescent="0.3">
      <c r="A46" s="70">
        <v>45</v>
      </c>
      <c r="B46" s="12">
        <v>4</v>
      </c>
      <c r="C46" s="12" t="s">
        <v>73</v>
      </c>
      <c r="D46" s="37">
        <v>4.2999999999999997E-2</v>
      </c>
      <c r="E46" s="68">
        <v>4.3999999999999997E-2</v>
      </c>
      <c r="F46" s="19">
        <f t="shared" si="12"/>
        <v>0.97727272727272729</v>
      </c>
      <c r="H46" s="12">
        <f t="shared" si="1"/>
        <v>-1.0000000000000009E-3</v>
      </c>
      <c r="I46" s="12">
        <f t="shared" si="2"/>
        <v>8.6999999999999994E-2</v>
      </c>
      <c r="J46" s="12" t="s">
        <v>63</v>
      </c>
      <c r="K46" s="12">
        <f t="shared" si="3"/>
        <v>4.2999999999999997E-2</v>
      </c>
      <c r="L46" s="45">
        <f t="shared" si="4"/>
        <v>0.97727272727272729</v>
      </c>
      <c r="M46" s="15">
        <f t="shared" si="5"/>
        <v>1.5384962002018046E-2</v>
      </c>
      <c r="N46" s="68">
        <f t="shared" si="6"/>
        <v>1.5742751816018467E-2</v>
      </c>
      <c r="O46" s="68">
        <f t="shared" si="7"/>
        <v>63.521296129593189</v>
      </c>
      <c r="P46" s="12">
        <f t="shared" si="8"/>
        <v>-3.577898140004216E-4</v>
      </c>
      <c r="Q46" s="12">
        <f t="shared" si="9"/>
        <v>3.1127713818036515E-2</v>
      </c>
      <c r="R46" s="113">
        <v>4.3307333402863311</v>
      </c>
      <c r="S46" s="12" t="s">
        <v>391</v>
      </c>
      <c r="T46" s="12" t="s">
        <v>1654</v>
      </c>
      <c r="U46" s="12" t="s">
        <v>396</v>
      </c>
      <c r="V46" s="68" t="s">
        <v>400</v>
      </c>
      <c r="W46" s="68">
        <v>1</v>
      </c>
      <c r="X46" s="68">
        <v>0</v>
      </c>
      <c r="Y46" s="68">
        <v>0</v>
      </c>
      <c r="Z46" s="68">
        <v>0</v>
      </c>
      <c r="AA46" s="68">
        <v>1</v>
      </c>
      <c r="AB46" s="68">
        <v>1</v>
      </c>
      <c r="AC46" s="68">
        <v>1</v>
      </c>
      <c r="AD46" s="68">
        <v>4</v>
      </c>
      <c r="AE46" s="68">
        <v>4034</v>
      </c>
      <c r="AF46" s="68">
        <v>0</v>
      </c>
      <c r="AG46" s="68">
        <v>1</v>
      </c>
      <c r="AH46" s="68">
        <v>0</v>
      </c>
      <c r="AI46" s="68">
        <v>0</v>
      </c>
      <c r="AJ46" s="68">
        <v>0</v>
      </c>
      <c r="AK46" s="68">
        <v>0</v>
      </c>
      <c r="AL46" s="68">
        <v>0</v>
      </c>
      <c r="AM46" s="68">
        <v>0</v>
      </c>
      <c r="AN46" s="68">
        <v>0</v>
      </c>
      <c r="AO46" s="68">
        <v>0</v>
      </c>
      <c r="AP46" s="113">
        <v>8.3037524155634124</v>
      </c>
      <c r="AQ46" s="12">
        <v>0</v>
      </c>
      <c r="AR46" s="113">
        <v>8.3037524155634124</v>
      </c>
      <c r="AS46" s="12">
        <v>1</v>
      </c>
      <c r="AT46" s="12">
        <v>0</v>
      </c>
      <c r="AU46" s="12">
        <v>1</v>
      </c>
      <c r="AV46" s="113">
        <v>7.6009024595420822</v>
      </c>
      <c r="AW46" s="12">
        <v>0</v>
      </c>
      <c r="AX46" s="12">
        <v>1</v>
      </c>
      <c r="AY46" s="68">
        <v>0</v>
      </c>
      <c r="AZ46" s="68">
        <v>6.9850000000000003</v>
      </c>
      <c r="BA46" s="94">
        <v>482</v>
      </c>
      <c r="BB46" s="94">
        <v>118</v>
      </c>
      <c r="BC46" s="12">
        <v>1</v>
      </c>
      <c r="BD46" s="12">
        <v>0</v>
      </c>
      <c r="BE46" s="104">
        <f t="shared" si="14"/>
        <v>7.7832240163360371</v>
      </c>
      <c r="BF46" s="104">
        <v>651.86</v>
      </c>
      <c r="BG46" s="104">
        <f t="shared" si="10"/>
        <v>1.2011463631940393</v>
      </c>
      <c r="BH46" s="68">
        <v>0</v>
      </c>
      <c r="BI46" s="68">
        <v>1</v>
      </c>
      <c r="BJ46" s="68">
        <v>0</v>
      </c>
      <c r="BK46" s="12">
        <v>0</v>
      </c>
      <c r="BL46" s="12">
        <v>1</v>
      </c>
      <c r="BM46" s="12">
        <v>1</v>
      </c>
      <c r="BN46" s="12">
        <v>0</v>
      </c>
      <c r="BO46" s="12">
        <v>0</v>
      </c>
      <c r="BP46" s="12">
        <v>1</v>
      </c>
      <c r="BQ46" s="12">
        <v>0</v>
      </c>
      <c r="BR46" s="12">
        <v>0</v>
      </c>
      <c r="BS46" s="12">
        <v>0</v>
      </c>
      <c r="BT46" s="12">
        <v>0</v>
      </c>
      <c r="BU46" s="12">
        <v>1</v>
      </c>
      <c r="BV46" s="12">
        <v>1</v>
      </c>
      <c r="BW46" s="12">
        <v>0</v>
      </c>
      <c r="BX46" s="12">
        <v>0</v>
      </c>
      <c r="BY46" s="12">
        <v>0.5</v>
      </c>
      <c r="BZ46" s="12">
        <f t="shared" si="11"/>
        <v>0.5</v>
      </c>
      <c r="CA46" s="113">
        <v>2.9957322735539909</v>
      </c>
      <c r="CB46" s="12" t="s">
        <v>386</v>
      </c>
      <c r="CC46" s="12">
        <v>1</v>
      </c>
    </row>
    <row r="47" spans="1:167" ht="15" customHeight="1" x14ac:dyDescent="0.3">
      <c r="A47" s="70">
        <v>46</v>
      </c>
      <c r="B47" s="12">
        <v>4</v>
      </c>
      <c r="C47" s="12" t="s">
        <v>73</v>
      </c>
      <c r="D47" s="37">
        <v>4.5999999999999999E-2</v>
      </c>
      <c r="E47" s="68">
        <v>5.0999999999999997E-2</v>
      </c>
      <c r="F47" s="19">
        <f t="shared" si="12"/>
        <v>0.90196078431372551</v>
      </c>
      <c r="H47" s="12">
        <f t="shared" si="1"/>
        <v>-4.9999999999999975E-3</v>
      </c>
      <c r="I47" s="12">
        <f t="shared" si="2"/>
        <v>9.7000000000000003E-2</v>
      </c>
      <c r="J47" s="12" t="s">
        <v>63</v>
      </c>
      <c r="K47" s="12">
        <f t="shared" si="3"/>
        <v>4.5999999999999999E-2</v>
      </c>
      <c r="L47" s="45">
        <f t="shared" si="4"/>
        <v>0.90196078431372551</v>
      </c>
      <c r="M47" s="15">
        <f t="shared" si="5"/>
        <v>1.4199593807505047E-2</v>
      </c>
      <c r="N47" s="68">
        <f t="shared" si="6"/>
        <v>1.5743027917016466E-2</v>
      </c>
      <c r="O47" s="68">
        <f t="shared" si="7"/>
        <v>63.520182094011979</v>
      </c>
      <c r="P47" s="12">
        <f t="shared" si="8"/>
        <v>-1.5434341095114188E-3</v>
      </c>
      <c r="Q47" s="12">
        <f t="shared" si="9"/>
        <v>2.9942621724521515E-2</v>
      </c>
      <c r="R47" s="113">
        <v>4.3307333402863311</v>
      </c>
      <c r="S47" s="12" t="s">
        <v>391</v>
      </c>
      <c r="T47" s="12" t="s">
        <v>1654</v>
      </c>
      <c r="U47" s="12" t="s">
        <v>395</v>
      </c>
      <c r="V47" s="68" t="s">
        <v>397</v>
      </c>
      <c r="W47" s="68">
        <v>1</v>
      </c>
      <c r="X47" s="68">
        <v>0</v>
      </c>
      <c r="Y47" s="68">
        <v>0</v>
      </c>
      <c r="Z47" s="68">
        <v>0</v>
      </c>
      <c r="AA47" s="68">
        <v>1</v>
      </c>
      <c r="AB47" s="68">
        <v>1</v>
      </c>
      <c r="AC47" s="68">
        <v>2</v>
      </c>
      <c r="AD47" s="68">
        <v>4</v>
      </c>
      <c r="AE47" s="68">
        <v>4034</v>
      </c>
      <c r="AF47" s="68">
        <v>0</v>
      </c>
      <c r="AG47" s="68">
        <v>0</v>
      </c>
      <c r="AH47" s="68">
        <v>1</v>
      </c>
      <c r="AI47" s="68">
        <v>0</v>
      </c>
      <c r="AJ47" s="68">
        <v>0</v>
      </c>
      <c r="AK47" s="68">
        <v>0</v>
      </c>
      <c r="AL47" s="68">
        <v>0</v>
      </c>
      <c r="AM47" s="68">
        <v>0</v>
      </c>
      <c r="AN47" s="68">
        <v>0</v>
      </c>
      <c r="AO47" s="68">
        <v>0</v>
      </c>
      <c r="AP47" s="113">
        <v>8.3037524155634124</v>
      </c>
      <c r="AQ47" s="12">
        <v>0</v>
      </c>
      <c r="AR47" s="113">
        <v>8.3037524155634124</v>
      </c>
      <c r="AS47" s="12">
        <v>1</v>
      </c>
      <c r="AT47" s="12">
        <v>0</v>
      </c>
      <c r="AU47" s="12">
        <v>1</v>
      </c>
      <c r="AV47" s="113">
        <v>7.6009024595420822</v>
      </c>
      <c r="AW47" s="12">
        <v>0</v>
      </c>
      <c r="AX47" s="12">
        <v>1</v>
      </c>
      <c r="AY47" s="68">
        <v>0</v>
      </c>
      <c r="AZ47" s="68">
        <v>6.9850000000000003</v>
      </c>
      <c r="BA47" s="94">
        <v>482</v>
      </c>
      <c r="BB47" s="94">
        <v>118</v>
      </c>
      <c r="BC47" s="12">
        <v>1</v>
      </c>
      <c r="BD47" s="12">
        <v>0</v>
      </c>
      <c r="BE47" s="104">
        <f t="shared" si="14"/>
        <v>7.7832240163360371</v>
      </c>
      <c r="BF47" s="104">
        <v>651.86</v>
      </c>
      <c r="BG47" s="104">
        <f t="shared" si="10"/>
        <v>1.2011463631940393</v>
      </c>
      <c r="BH47" s="68">
        <v>0</v>
      </c>
      <c r="BI47" s="68">
        <v>1</v>
      </c>
      <c r="BJ47" s="68">
        <v>0</v>
      </c>
      <c r="BK47" s="12">
        <v>0</v>
      </c>
      <c r="BL47" s="12">
        <v>1</v>
      </c>
      <c r="BM47" s="12">
        <v>1</v>
      </c>
      <c r="BN47" s="12">
        <v>0</v>
      </c>
      <c r="BO47" s="12">
        <v>0</v>
      </c>
      <c r="BP47" s="12">
        <v>1</v>
      </c>
      <c r="BQ47" s="12">
        <v>0</v>
      </c>
      <c r="BR47" s="12">
        <v>0</v>
      </c>
      <c r="BS47" s="12">
        <v>0</v>
      </c>
      <c r="BT47" s="12">
        <v>0</v>
      </c>
      <c r="BU47" s="12">
        <v>1</v>
      </c>
      <c r="BV47" s="12">
        <v>1</v>
      </c>
      <c r="BW47" s="12">
        <v>0</v>
      </c>
      <c r="BX47" s="12">
        <v>0</v>
      </c>
      <c r="BY47" s="12">
        <v>0</v>
      </c>
      <c r="BZ47" s="12">
        <f t="shared" si="11"/>
        <v>1</v>
      </c>
      <c r="CA47" s="113">
        <v>2.9957322735539909</v>
      </c>
      <c r="CB47" s="12" t="s">
        <v>386</v>
      </c>
      <c r="CC47" s="12">
        <v>1</v>
      </c>
    </row>
    <row r="48" spans="1:167" ht="15" customHeight="1" x14ac:dyDescent="0.3">
      <c r="A48" s="70">
        <v>47</v>
      </c>
      <c r="B48" s="12">
        <v>4</v>
      </c>
      <c r="C48" s="12" t="s">
        <v>73</v>
      </c>
      <c r="D48" s="37">
        <v>4.4999999999999998E-2</v>
      </c>
      <c r="E48" s="13">
        <v>5.8000000000000003E-2</v>
      </c>
      <c r="F48" s="19">
        <f t="shared" si="12"/>
        <v>0.77586206896551713</v>
      </c>
      <c r="H48" s="12">
        <f t="shared" si="1"/>
        <v>-1.3000000000000005E-2</v>
      </c>
      <c r="I48" s="12">
        <f t="shared" si="2"/>
        <v>0.10300000000000001</v>
      </c>
      <c r="J48" s="12" t="s">
        <v>63</v>
      </c>
      <c r="K48" s="12">
        <f t="shared" si="3"/>
        <v>4.4999999999999998E-2</v>
      </c>
      <c r="L48" s="45">
        <f t="shared" si="4"/>
        <v>0.77586206896551713</v>
      </c>
      <c r="M48" s="15">
        <f t="shared" si="5"/>
        <v>1.2214738464450496E-2</v>
      </c>
      <c r="N48" s="13">
        <f t="shared" si="6"/>
        <v>1.5743440687513974E-2</v>
      </c>
      <c r="O48" s="68">
        <f t="shared" si="7"/>
        <v>63.518516685688276</v>
      </c>
      <c r="P48" s="12">
        <f t="shared" si="8"/>
        <v>-3.5287022230634773E-3</v>
      </c>
      <c r="Q48" s="12">
        <f t="shared" si="9"/>
        <v>2.7958179151964468E-2</v>
      </c>
      <c r="R48" s="113">
        <v>4.0943445622221004</v>
      </c>
      <c r="S48" s="12" t="s">
        <v>391</v>
      </c>
      <c r="T48" s="12" t="s">
        <v>1654</v>
      </c>
      <c r="U48" s="12" t="s">
        <v>395</v>
      </c>
      <c r="V48" s="13" t="s">
        <v>398</v>
      </c>
      <c r="W48" s="68">
        <v>1</v>
      </c>
      <c r="X48" s="68">
        <v>0</v>
      </c>
      <c r="Y48" s="68">
        <v>0</v>
      </c>
      <c r="Z48" s="68">
        <v>0</v>
      </c>
      <c r="AA48" s="13">
        <v>1</v>
      </c>
      <c r="AB48" s="13">
        <v>1</v>
      </c>
      <c r="AC48" s="68">
        <v>2</v>
      </c>
      <c r="AD48" s="13">
        <v>4</v>
      </c>
      <c r="AE48" s="13">
        <v>4034</v>
      </c>
      <c r="AF48" s="13">
        <v>0</v>
      </c>
      <c r="AG48" s="13">
        <v>0</v>
      </c>
      <c r="AH48" s="13">
        <v>1</v>
      </c>
      <c r="AI48" s="13">
        <v>0</v>
      </c>
      <c r="AJ48" s="13">
        <v>0</v>
      </c>
      <c r="AK48" s="13">
        <v>0</v>
      </c>
      <c r="AL48" s="13">
        <v>0</v>
      </c>
      <c r="AM48" s="68">
        <v>0</v>
      </c>
      <c r="AN48" s="68">
        <v>0</v>
      </c>
      <c r="AO48" s="68">
        <v>0</v>
      </c>
      <c r="AP48" s="113">
        <v>8.3037524155634124</v>
      </c>
      <c r="AQ48" s="12">
        <v>0</v>
      </c>
      <c r="AR48" s="113">
        <v>8.3037524155634124</v>
      </c>
      <c r="AS48" s="12">
        <v>1</v>
      </c>
      <c r="AT48" s="12">
        <v>0</v>
      </c>
      <c r="AU48" s="12">
        <v>1</v>
      </c>
      <c r="AV48" s="113">
        <v>7.6009024595420822</v>
      </c>
      <c r="AW48" s="12">
        <v>0</v>
      </c>
      <c r="AX48" s="12">
        <v>1</v>
      </c>
      <c r="AY48" s="68">
        <v>0</v>
      </c>
      <c r="AZ48" s="68">
        <v>6.9850000000000003</v>
      </c>
      <c r="BA48" s="94">
        <v>482</v>
      </c>
      <c r="BB48" s="94">
        <v>118</v>
      </c>
      <c r="BC48" s="12">
        <v>1</v>
      </c>
      <c r="BD48" s="12">
        <v>0</v>
      </c>
      <c r="BE48" s="104">
        <f t="shared" si="14"/>
        <v>7.7832240163360371</v>
      </c>
      <c r="BF48" s="104">
        <v>651.86</v>
      </c>
      <c r="BG48" s="104">
        <f t="shared" si="10"/>
        <v>1.2011463631940393</v>
      </c>
      <c r="BH48" s="68">
        <v>0</v>
      </c>
      <c r="BI48" s="68">
        <v>1</v>
      </c>
      <c r="BJ48" s="68">
        <v>0</v>
      </c>
      <c r="BK48" s="12">
        <v>0</v>
      </c>
      <c r="BL48" s="12">
        <v>1</v>
      </c>
      <c r="BM48" s="12">
        <v>1</v>
      </c>
      <c r="BN48" s="12">
        <v>0</v>
      </c>
      <c r="BO48" s="12">
        <v>0</v>
      </c>
      <c r="BP48" s="12">
        <v>1</v>
      </c>
      <c r="BQ48" s="12">
        <v>0</v>
      </c>
      <c r="BR48" s="12">
        <v>0</v>
      </c>
      <c r="BS48" s="12">
        <v>0</v>
      </c>
      <c r="BT48" s="12">
        <v>0</v>
      </c>
      <c r="BU48" s="12">
        <v>1</v>
      </c>
      <c r="BV48" s="12">
        <v>1</v>
      </c>
      <c r="BW48" s="12">
        <v>0</v>
      </c>
      <c r="BX48" s="12">
        <v>0</v>
      </c>
      <c r="BY48" s="12">
        <v>0.5</v>
      </c>
      <c r="BZ48" s="12">
        <f t="shared" si="11"/>
        <v>0.5</v>
      </c>
      <c r="CA48" s="113">
        <v>2.9957322735539909</v>
      </c>
      <c r="CB48" s="12" t="s">
        <v>386</v>
      </c>
      <c r="CC48" s="12">
        <v>1</v>
      </c>
    </row>
    <row r="49" spans="1:167" ht="15" customHeight="1" x14ac:dyDescent="0.3">
      <c r="A49" s="70">
        <v>48</v>
      </c>
      <c r="B49" s="12">
        <v>4</v>
      </c>
      <c r="C49" s="12" t="s">
        <v>73</v>
      </c>
      <c r="D49" s="37">
        <v>1.7999999999999999E-2</v>
      </c>
      <c r="E49" s="68">
        <v>4.2000000000000003E-2</v>
      </c>
      <c r="F49" s="19">
        <f t="shared" si="12"/>
        <v>0.42857142857142849</v>
      </c>
      <c r="H49" s="12">
        <f t="shared" si="1"/>
        <v>-2.4000000000000004E-2</v>
      </c>
      <c r="I49" s="12">
        <f t="shared" si="2"/>
        <v>0.06</v>
      </c>
      <c r="J49" s="12" t="s">
        <v>63</v>
      </c>
      <c r="K49" s="12">
        <f t="shared" si="3"/>
        <v>1.7999999999999999E-2</v>
      </c>
      <c r="L49" s="45">
        <f t="shared" si="4"/>
        <v>0.42857142857142849</v>
      </c>
      <c r="M49" s="15">
        <f t="shared" si="5"/>
        <v>6.7475386516169817E-3</v>
      </c>
      <c r="N49" s="68">
        <f t="shared" si="6"/>
        <v>1.574425685377296E-2</v>
      </c>
      <c r="O49" s="68">
        <f t="shared" si="7"/>
        <v>63.515223950399388</v>
      </c>
      <c r="P49" s="12">
        <f t="shared" si="8"/>
        <v>-8.9967182021559785E-3</v>
      </c>
      <c r="Q49" s="12">
        <f t="shared" si="9"/>
        <v>2.249179550538994E-2</v>
      </c>
      <c r="R49" s="113">
        <v>4.0943445622221004</v>
      </c>
      <c r="S49" s="12" t="s">
        <v>391</v>
      </c>
      <c r="T49" s="12" t="s">
        <v>1654</v>
      </c>
      <c r="U49" s="12" t="s">
        <v>396</v>
      </c>
      <c r="V49" s="68" t="s">
        <v>399</v>
      </c>
      <c r="W49" s="68">
        <v>1</v>
      </c>
      <c r="X49" s="68">
        <v>0</v>
      </c>
      <c r="Y49" s="68">
        <v>0</v>
      </c>
      <c r="Z49" s="68">
        <v>0</v>
      </c>
      <c r="AA49" s="68">
        <v>1</v>
      </c>
      <c r="AB49" s="68">
        <v>1</v>
      </c>
      <c r="AC49" s="68">
        <v>2</v>
      </c>
      <c r="AD49" s="68">
        <v>4</v>
      </c>
      <c r="AE49" s="68">
        <v>4034</v>
      </c>
      <c r="AF49" s="68">
        <v>0</v>
      </c>
      <c r="AG49" s="68">
        <v>0</v>
      </c>
      <c r="AH49" s="68">
        <v>1</v>
      </c>
      <c r="AI49" s="68">
        <v>0</v>
      </c>
      <c r="AJ49" s="68">
        <v>0</v>
      </c>
      <c r="AK49" s="68">
        <v>0</v>
      </c>
      <c r="AL49" s="68">
        <v>0</v>
      </c>
      <c r="AM49" s="68">
        <v>0</v>
      </c>
      <c r="AN49" s="68">
        <v>0</v>
      </c>
      <c r="AO49" s="68">
        <v>0</v>
      </c>
      <c r="AP49" s="113">
        <v>8.3037524155634124</v>
      </c>
      <c r="AQ49" s="12">
        <v>0</v>
      </c>
      <c r="AR49" s="113">
        <v>8.3037524155634124</v>
      </c>
      <c r="AS49" s="12">
        <v>1</v>
      </c>
      <c r="AT49" s="12">
        <v>0</v>
      </c>
      <c r="AU49" s="12">
        <v>1</v>
      </c>
      <c r="AV49" s="113">
        <v>7.6009024595420822</v>
      </c>
      <c r="AW49" s="12">
        <v>0</v>
      </c>
      <c r="AX49" s="12">
        <v>1</v>
      </c>
      <c r="AY49" s="68">
        <v>0</v>
      </c>
      <c r="AZ49" s="68">
        <v>6.9850000000000003</v>
      </c>
      <c r="BA49" s="94">
        <v>482</v>
      </c>
      <c r="BB49" s="94">
        <v>118</v>
      </c>
      <c r="BC49" s="12">
        <v>1</v>
      </c>
      <c r="BD49" s="12">
        <v>0</v>
      </c>
      <c r="BE49" s="104">
        <f t="shared" si="14"/>
        <v>7.7832240163360371</v>
      </c>
      <c r="BF49" s="104">
        <v>651.86</v>
      </c>
      <c r="BG49" s="104">
        <f t="shared" si="10"/>
        <v>1.2011463631940393</v>
      </c>
      <c r="BH49" s="68">
        <v>0</v>
      </c>
      <c r="BI49" s="68">
        <v>1</v>
      </c>
      <c r="BJ49" s="68">
        <v>0</v>
      </c>
      <c r="BK49" s="12">
        <v>0</v>
      </c>
      <c r="BL49" s="12">
        <v>1</v>
      </c>
      <c r="BM49" s="12">
        <v>1</v>
      </c>
      <c r="BN49" s="12">
        <v>0</v>
      </c>
      <c r="BO49" s="12">
        <v>0</v>
      </c>
      <c r="BP49" s="12">
        <v>1</v>
      </c>
      <c r="BQ49" s="12">
        <v>0</v>
      </c>
      <c r="BR49" s="12">
        <v>0</v>
      </c>
      <c r="BS49" s="12">
        <v>0</v>
      </c>
      <c r="BT49" s="12">
        <v>0</v>
      </c>
      <c r="BU49" s="12">
        <v>1</v>
      </c>
      <c r="BV49" s="12">
        <v>1</v>
      </c>
      <c r="BW49" s="12">
        <v>0</v>
      </c>
      <c r="BX49" s="12">
        <v>0</v>
      </c>
      <c r="BY49" s="12">
        <v>0.5</v>
      </c>
      <c r="BZ49" s="12">
        <f t="shared" si="11"/>
        <v>0.5</v>
      </c>
      <c r="CA49" s="113">
        <v>2.9957322735539909</v>
      </c>
      <c r="CB49" s="12" t="s">
        <v>386</v>
      </c>
      <c r="CC49" s="12">
        <v>1</v>
      </c>
    </row>
    <row r="50" spans="1:167" ht="15" customHeight="1" x14ac:dyDescent="0.3">
      <c r="A50" s="70">
        <v>49</v>
      </c>
      <c r="B50" s="12">
        <v>4</v>
      </c>
      <c r="C50" s="12" t="s">
        <v>73</v>
      </c>
      <c r="D50" s="37">
        <v>0.03</v>
      </c>
      <c r="E50" s="13">
        <v>4.5999999999999999E-2</v>
      </c>
      <c r="F50" s="19">
        <f t="shared" si="12"/>
        <v>0.65217391304347827</v>
      </c>
      <c r="H50" s="12">
        <f t="shared" si="1"/>
        <v>-1.6E-2</v>
      </c>
      <c r="I50" s="12">
        <f t="shared" si="2"/>
        <v>7.5999999999999998E-2</v>
      </c>
      <c r="J50" s="12" t="s">
        <v>63</v>
      </c>
      <c r="K50" s="12">
        <f t="shared" si="3"/>
        <v>0.03</v>
      </c>
      <c r="L50" s="45">
        <f t="shared" si="4"/>
        <v>0.65217391304347827</v>
      </c>
      <c r="M50" s="15">
        <f t="shared" si="5"/>
        <v>1.0267686075297267E-2</v>
      </c>
      <c r="N50" s="13">
        <f t="shared" si="6"/>
        <v>1.5743785315455807E-2</v>
      </c>
      <c r="O50" s="68">
        <f t="shared" si="7"/>
        <v>63.517126279554354</v>
      </c>
      <c r="P50" s="12">
        <f t="shared" si="8"/>
        <v>-5.4760992401585405E-3</v>
      </c>
      <c r="Q50" s="12">
        <f t="shared" si="9"/>
        <v>2.6011471390753074E-2</v>
      </c>
      <c r="R50" s="113">
        <v>4.0943445622221004</v>
      </c>
      <c r="S50" s="12" t="s">
        <v>391</v>
      </c>
      <c r="T50" s="12" t="s">
        <v>1654</v>
      </c>
      <c r="U50" s="12" t="s">
        <v>396</v>
      </c>
      <c r="V50" s="13" t="s">
        <v>400</v>
      </c>
      <c r="W50" s="68">
        <v>1</v>
      </c>
      <c r="X50" s="68">
        <v>0</v>
      </c>
      <c r="Y50" s="68">
        <v>0</v>
      </c>
      <c r="Z50" s="68">
        <v>0</v>
      </c>
      <c r="AA50" s="13">
        <v>1</v>
      </c>
      <c r="AB50" s="13">
        <v>1</v>
      </c>
      <c r="AC50" s="68">
        <v>2</v>
      </c>
      <c r="AD50" s="13">
        <v>4</v>
      </c>
      <c r="AE50" s="13">
        <v>4034</v>
      </c>
      <c r="AF50" s="13">
        <v>0</v>
      </c>
      <c r="AG50" s="13">
        <v>0</v>
      </c>
      <c r="AH50" s="13">
        <v>1</v>
      </c>
      <c r="AI50" s="13">
        <v>0</v>
      </c>
      <c r="AJ50" s="13">
        <v>0</v>
      </c>
      <c r="AK50" s="13">
        <v>0</v>
      </c>
      <c r="AL50" s="13">
        <v>0</v>
      </c>
      <c r="AM50" s="68">
        <v>0</v>
      </c>
      <c r="AN50" s="68">
        <v>0</v>
      </c>
      <c r="AO50" s="68">
        <v>0</v>
      </c>
      <c r="AP50" s="113">
        <v>8.3037524155634124</v>
      </c>
      <c r="AQ50" s="12">
        <v>0</v>
      </c>
      <c r="AR50" s="113">
        <v>8.3037524155634124</v>
      </c>
      <c r="AS50" s="12">
        <v>1</v>
      </c>
      <c r="AT50" s="12">
        <v>0</v>
      </c>
      <c r="AU50" s="12">
        <v>1</v>
      </c>
      <c r="AV50" s="113">
        <v>7.6009024595420822</v>
      </c>
      <c r="AW50" s="12">
        <v>0</v>
      </c>
      <c r="AX50" s="12">
        <v>1</v>
      </c>
      <c r="AY50" s="68">
        <v>0</v>
      </c>
      <c r="AZ50" s="68">
        <v>6.9850000000000003</v>
      </c>
      <c r="BA50" s="94">
        <v>482</v>
      </c>
      <c r="BB50" s="94">
        <v>118</v>
      </c>
      <c r="BC50" s="12">
        <v>1</v>
      </c>
      <c r="BD50" s="12">
        <v>0</v>
      </c>
      <c r="BE50" s="104">
        <f t="shared" si="14"/>
        <v>7.7832240163360371</v>
      </c>
      <c r="BF50" s="104">
        <v>651.86</v>
      </c>
      <c r="BG50" s="104">
        <f t="shared" si="10"/>
        <v>1.2011463631940393</v>
      </c>
      <c r="BH50" s="68">
        <v>0</v>
      </c>
      <c r="BI50" s="68">
        <v>1</v>
      </c>
      <c r="BJ50" s="68">
        <v>0</v>
      </c>
      <c r="BK50" s="12">
        <v>0</v>
      </c>
      <c r="BL50" s="12">
        <v>1</v>
      </c>
      <c r="BM50" s="12">
        <v>1</v>
      </c>
      <c r="BN50" s="12">
        <v>0</v>
      </c>
      <c r="BO50" s="12">
        <v>0</v>
      </c>
      <c r="BP50" s="12">
        <v>1</v>
      </c>
      <c r="BQ50" s="12">
        <v>0</v>
      </c>
      <c r="BR50" s="12">
        <v>0</v>
      </c>
      <c r="BS50" s="12">
        <v>0</v>
      </c>
      <c r="BT50" s="12">
        <v>0</v>
      </c>
      <c r="BU50" s="12">
        <v>1</v>
      </c>
      <c r="BV50" s="12">
        <v>1</v>
      </c>
      <c r="BW50" s="12">
        <v>0</v>
      </c>
      <c r="BX50" s="12">
        <v>0</v>
      </c>
      <c r="BY50" s="12">
        <v>0.5</v>
      </c>
      <c r="BZ50" s="12">
        <f t="shared" si="11"/>
        <v>0.5</v>
      </c>
      <c r="CA50" s="113">
        <v>2.9957322735539909</v>
      </c>
      <c r="CB50" s="12" t="s">
        <v>386</v>
      </c>
      <c r="CC50" s="12">
        <v>1</v>
      </c>
    </row>
    <row r="51" spans="1:167" ht="15" customHeight="1" x14ac:dyDescent="0.3">
      <c r="A51" s="70">
        <v>50</v>
      </c>
      <c r="B51" s="70">
        <v>4</v>
      </c>
      <c r="C51" s="70" t="s">
        <v>73</v>
      </c>
      <c r="D51" s="38">
        <v>4.4999999999999998E-2</v>
      </c>
      <c r="E51" s="69">
        <v>0.06</v>
      </c>
      <c r="F51" s="19">
        <f t="shared" si="12"/>
        <v>0.75</v>
      </c>
      <c r="G51" s="70"/>
      <c r="H51" s="70">
        <f t="shared" si="1"/>
        <v>-1.4999999999999999E-2</v>
      </c>
      <c r="I51" s="70">
        <f t="shared" si="2"/>
        <v>0.105</v>
      </c>
      <c r="J51" s="70" t="s">
        <v>63</v>
      </c>
      <c r="K51" s="70">
        <f t="shared" si="3"/>
        <v>4.4999999999999998E-2</v>
      </c>
      <c r="L51" s="47">
        <f t="shared" si="4"/>
        <v>0.75</v>
      </c>
      <c r="M51" s="18">
        <f t="shared" si="5"/>
        <v>1.6623368897519669E-2</v>
      </c>
      <c r="N51" s="69">
        <f t="shared" si="6"/>
        <v>2.2164491863359562E-2</v>
      </c>
      <c r="O51" s="69">
        <f t="shared" si="7"/>
        <v>45.117208468609846</v>
      </c>
      <c r="P51" s="70">
        <f t="shared" si="8"/>
        <v>-5.5411229658398932E-3</v>
      </c>
      <c r="Q51" s="70">
        <f t="shared" si="9"/>
        <v>3.8787860760879228E-2</v>
      </c>
      <c r="R51" s="114">
        <v>4.0943445622221004</v>
      </c>
      <c r="S51" s="70" t="s">
        <v>394</v>
      </c>
      <c r="T51" s="70" t="s">
        <v>1654</v>
      </c>
      <c r="U51" s="70" t="s">
        <v>395</v>
      </c>
      <c r="V51" s="69" t="s">
        <v>397</v>
      </c>
      <c r="W51" s="69">
        <v>1</v>
      </c>
      <c r="X51" s="69">
        <v>0</v>
      </c>
      <c r="Y51" s="69">
        <v>0</v>
      </c>
      <c r="Z51" s="69">
        <v>0</v>
      </c>
      <c r="AA51" s="69">
        <v>1</v>
      </c>
      <c r="AB51" s="69">
        <v>1</v>
      </c>
      <c r="AC51" s="69">
        <v>3</v>
      </c>
      <c r="AD51" s="69">
        <v>2</v>
      </c>
      <c r="AE51" s="69">
        <v>2035</v>
      </c>
      <c r="AF51" s="69">
        <v>0</v>
      </c>
      <c r="AG51" s="69">
        <v>1</v>
      </c>
      <c r="AH51" s="69">
        <v>0</v>
      </c>
      <c r="AI51" s="69">
        <v>0</v>
      </c>
      <c r="AJ51" s="69">
        <v>0</v>
      </c>
      <c r="AK51" s="69">
        <v>0</v>
      </c>
      <c r="AL51" s="69">
        <v>0</v>
      </c>
      <c r="AM51" s="69">
        <v>0</v>
      </c>
      <c r="AN51" s="69">
        <v>0</v>
      </c>
      <c r="AO51" s="69">
        <v>0</v>
      </c>
      <c r="AP51" s="114">
        <v>8.3037524155634124</v>
      </c>
      <c r="AQ51" s="70">
        <v>0</v>
      </c>
      <c r="AR51" s="114">
        <v>7.6197242137826704</v>
      </c>
      <c r="AS51" s="70">
        <v>1</v>
      </c>
      <c r="AT51" s="70">
        <v>0</v>
      </c>
      <c r="AU51" s="70">
        <v>1</v>
      </c>
      <c r="AV51" s="114">
        <v>7.6009024595420822</v>
      </c>
      <c r="AW51" s="70">
        <v>0</v>
      </c>
      <c r="AX51" s="70">
        <v>1</v>
      </c>
      <c r="AY51" s="69">
        <v>0</v>
      </c>
      <c r="AZ51" s="69">
        <v>6.9850000000000003</v>
      </c>
      <c r="BA51" s="32">
        <v>482</v>
      </c>
      <c r="BB51" s="32">
        <v>118</v>
      </c>
      <c r="BC51" s="70">
        <v>1</v>
      </c>
      <c r="BD51" s="70">
        <v>0</v>
      </c>
      <c r="BE51" s="106">
        <f t="shared" si="14"/>
        <v>7.7832240163360371</v>
      </c>
      <c r="BF51" s="106">
        <v>651.86</v>
      </c>
      <c r="BG51" s="106">
        <f t="shared" si="10"/>
        <v>1.2011463631940393</v>
      </c>
      <c r="BH51" s="69">
        <v>0</v>
      </c>
      <c r="BI51" s="69">
        <v>1</v>
      </c>
      <c r="BJ51" s="69">
        <v>0</v>
      </c>
      <c r="BK51" s="70">
        <v>0</v>
      </c>
      <c r="BL51" s="70">
        <v>1</v>
      </c>
      <c r="BM51" s="70">
        <v>1</v>
      </c>
      <c r="BN51" s="70">
        <v>0</v>
      </c>
      <c r="BO51" s="70">
        <v>0</v>
      </c>
      <c r="BP51" s="70">
        <v>1</v>
      </c>
      <c r="BQ51" s="70">
        <v>0</v>
      </c>
      <c r="BR51" s="70">
        <v>0</v>
      </c>
      <c r="BS51" s="70">
        <v>0</v>
      </c>
      <c r="BT51" s="70">
        <v>0</v>
      </c>
      <c r="BU51" s="70">
        <v>1</v>
      </c>
      <c r="BV51" s="70">
        <v>1</v>
      </c>
      <c r="BW51" s="70">
        <v>0</v>
      </c>
      <c r="BX51" s="70">
        <v>0</v>
      </c>
      <c r="BY51" s="70">
        <v>0.5</v>
      </c>
      <c r="BZ51" s="70">
        <f t="shared" si="11"/>
        <v>0.5</v>
      </c>
      <c r="CA51" s="114">
        <v>2.9957322735539909</v>
      </c>
      <c r="CB51" s="70" t="s">
        <v>386</v>
      </c>
      <c r="CC51" s="70">
        <v>1</v>
      </c>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row>
    <row r="52" spans="1:167" ht="15" customHeight="1" x14ac:dyDescent="0.3">
      <c r="A52" s="70">
        <v>51</v>
      </c>
      <c r="B52" s="12">
        <v>4</v>
      </c>
      <c r="C52" s="12" t="s">
        <v>73</v>
      </c>
      <c r="D52" s="37">
        <v>8.9999999999999993E-3</v>
      </c>
      <c r="E52" s="68">
        <v>0.05</v>
      </c>
      <c r="F52" s="19">
        <f t="shared" si="12"/>
        <v>0.17999999999999997</v>
      </c>
      <c r="H52" s="12">
        <f t="shared" si="1"/>
        <v>-4.1000000000000002E-2</v>
      </c>
      <c r="I52" s="12">
        <f t="shared" si="2"/>
        <v>5.9000000000000004E-2</v>
      </c>
      <c r="J52" s="12" t="s">
        <v>63</v>
      </c>
      <c r="K52" s="12">
        <f t="shared" si="3"/>
        <v>8.9999999999999993E-3</v>
      </c>
      <c r="L52" s="45">
        <f t="shared" si="4"/>
        <v>0.17999999999999997</v>
      </c>
      <c r="M52" s="15">
        <f t="shared" si="5"/>
        <v>3.9901281226547769E-3</v>
      </c>
      <c r="N52" s="68">
        <f t="shared" si="6"/>
        <v>2.2167378459193209E-2</v>
      </c>
      <c r="O52" s="68">
        <f t="shared" si="7"/>
        <v>45.111333387520261</v>
      </c>
      <c r="P52" s="12">
        <f t="shared" si="8"/>
        <v>-1.8177250336538432E-2</v>
      </c>
      <c r="Q52" s="12">
        <f t="shared" si="9"/>
        <v>2.6157506581847987E-2</v>
      </c>
      <c r="R52" s="113">
        <v>4.0943445622221004</v>
      </c>
      <c r="S52" s="12" t="s">
        <v>394</v>
      </c>
      <c r="T52" s="12" t="s">
        <v>1654</v>
      </c>
      <c r="U52" s="12" t="s">
        <v>396</v>
      </c>
      <c r="V52" s="68" t="s">
        <v>399</v>
      </c>
      <c r="W52" s="68">
        <v>1</v>
      </c>
      <c r="X52" s="68">
        <v>0</v>
      </c>
      <c r="Y52" s="68">
        <v>0</v>
      </c>
      <c r="Z52" s="68">
        <v>0</v>
      </c>
      <c r="AA52" s="68">
        <v>1</v>
      </c>
      <c r="AB52" s="68">
        <v>1</v>
      </c>
      <c r="AC52" s="68">
        <v>3</v>
      </c>
      <c r="AD52" s="68">
        <v>2</v>
      </c>
      <c r="AE52" s="68">
        <v>2035</v>
      </c>
      <c r="AF52" s="68">
        <v>0</v>
      </c>
      <c r="AG52" s="68">
        <v>1</v>
      </c>
      <c r="AH52" s="68">
        <v>0</v>
      </c>
      <c r="AI52" s="68">
        <v>0</v>
      </c>
      <c r="AJ52" s="68">
        <v>0</v>
      </c>
      <c r="AK52" s="68">
        <v>0</v>
      </c>
      <c r="AL52" s="68">
        <v>0</v>
      </c>
      <c r="AM52" s="68">
        <v>0</v>
      </c>
      <c r="AN52" s="68">
        <v>0</v>
      </c>
      <c r="AO52" s="68">
        <v>0</v>
      </c>
      <c r="AP52" s="113">
        <v>8.3037524155634124</v>
      </c>
      <c r="AQ52" s="12">
        <v>0</v>
      </c>
      <c r="AR52" s="113">
        <v>7.6197242137826704</v>
      </c>
      <c r="AS52" s="12">
        <v>1</v>
      </c>
      <c r="AT52" s="12">
        <v>0</v>
      </c>
      <c r="AU52" s="12">
        <v>1</v>
      </c>
      <c r="AV52" s="113">
        <v>7.6009024595420822</v>
      </c>
      <c r="AW52" s="12">
        <v>0</v>
      </c>
      <c r="AX52" s="12">
        <v>1</v>
      </c>
      <c r="AY52" s="68">
        <v>0</v>
      </c>
      <c r="AZ52" s="68">
        <v>6.9850000000000003</v>
      </c>
      <c r="BA52" s="94">
        <v>482</v>
      </c>
      <c r="BB52" s="94">
        <v>118</v>
      </c>
      <c r="BC52" s="12">
        <v>1</v>
      </c>
      <c r="BD52" s="12">
        <v>0</v>
      </c>
      <c r="BE52" s="104">
        <f t="shared" si="14"/>
        <v>7.7832240163360371</v>
      </c>
      <c r="BF52" s="104">
        <v>651.86</v>
      </c>
      <c r="BG52" s="104">
        <f t="shared" si="10"/>
        <v>1.2011463631940393</v>
      </c>
      <c r="BH52" s="68">
        <v>0</v>
      </c>
      <c r="BI52" s="68">
        <v>1</v>
      </c>
      <c r="BJ52" s="68">
        <v>0</v>
      </c>
      <c r="BK52" s="12">
        <v>0</v>
      </c>
      <c r="BL52" s="12">
        <v>1</v>
      </c>
      <c r="BM52" s="12">
        <v>1</v>
      </c>
      <c r="BN52" s="12">
        <v>0</v>
      </c>
      <c r="BO52" s="12">
        <v>0</v>
      </c>
      <c r="BP52" s="12">
        <v>1</v>
      </c>
      <c r="BQ52" s="12">
        <v>0</v>
      </c>
      <c r="BR52" s="12">
        <v>0</v>
      </c>
      <c r="BS52" s="12">
        <v>0</v>
      </c>
      <c r="BT52" s="12">
        <v>0</v>
      </c>
      <c r="BU52" s="12">
        <v>1</v>
      </c>
      <c r="BV52" s="12">
        <v>1</v>
      </c>
      <c r="BW52" s="12">
        <v>0</v>
      </c>
      <c r="BX52" s="12">
        <v>0</v>
      </c>
      <c r="BY52" s="12">
        <v>0.5</v>
      </c>
      <c r="BZ52" s="12">
        <f t="shared" si="11"/>
        <v>0.5</v>
      </c>
      <c r="CA52" s="113">
        <v>2.9957322735539909</v>
      </c>
      <c r="CB52" s="12" t="s">
        <v>386</v>
      </c>
      <c r="CC52" s="12">
        <v>1</v>
      </c>
    </row>
    <row r="53" spans="1:167" ht="15" customHeight="1" x14ac:dyDescent="0.3">
      <c r="A53" s="70">
        <v>52</v>
      </c>
      <c r="B53" s="12">
        <v>4</v>
      </c>
      <c r="C53" s="12" t="s">
        <v>73</v>
      </c>
      <c r="D53" s="37">
        <v>0.04</v>
      </c>
      <c r="E53" s="68">
        <v>5.5E-2</v>
      </c>
      <c r="F53" s="19">
        <f t="shared" si="12"/>
        <v>0.72727272727272729</v>
      </c>
      <c r="H53" s="12">
        <f t="shared" si="1"/>
        <v>-1.4999999999999999E-2</v>
      </c>
      <c r="I53" s="12">
        <f t="shared" si="2"/>
        <v>9.5000000000000001E-2</v>
      </c>
      <c r="J53" s="12" t="s">
        <v>63</v>
      </c>
      <c r="K53" s="12">
        <f t="shared" si="3"/>
        <v>0.04</v>
      </c>
      <c r="L53" s="45">
        <f t="shared" si="4"/>
        <v>0.72727272727272729</v>
      </c>
      <c r="M53" s="15">
        <f t="shared" si="5"/>
        <v>1.6119763385573256E-2</v>
      </c>
      <c r="N53" s="68">
        <f t="shared" si="6"/>
        <v>2.2164674655163225E-2</v>
      </c>
      <c r="O53" s="68">
        <f t="shared" si="7"/>
        <v>45.116836387537575</v>
      </c>
      <c r="P53" s="12">
        <f t="shared" si="8"/>
        <v>-6.0449112695899684E-3</v>
      </c>
      <c r="Q53" s="12">
        <f t="shared" si="9"/>
        <v>3.8284438040736481E-2</v>
      </c>
      <c r="R53" s="113">
        <v>4.0943445622221004</v>
      </c>
      <c r="S53" s="12" t="s">
        <v>394</v>
      </c>
      <c r="T53" s="12" t="s">
        <v>1654</v>
      </c>
      <c r="U53" s="12" t="s">
        <v>395</v>
      </c>
      <c r="V53" s="68" t="s">
        <v>397</v>
      </c>
      <c r="W53" s="68">
        <v>1</v>
      </c>
      <c r="X53" s="68">
        <v>0</v>
      </c>
      <c r="Y53" s="68">
        <v>0</v>
      </c>
      <c r="Z53" s="68">
        <v>0</v>
      </c>
      <c r="AA53" s="68">
        <v>1</v>
      </c>
      <c r="AB53" s="68">
        <v>1</v>
      </c>
      <c r="AC53" s="68">
        <v>4</v>
      </c>
      <c r="AD53" s="68">
        <v>2</v>
      </c>
      <c r="AE53" s="68">
        <v>2035</v>
      </c>
      <c r="AF53" s="68">
        <v>0</v>
      </c>
      <c r="AG53" s="68">
        <v>0</v>
      </c>
      <c r="AH53" s="68">
        <v>1</v>
      </c>
      <c r="AI53" s="68">
        <v>0</v>
      </c>
      <c r="AJ53" s="68">
        <v>0</v>
      </c>
      <c r="AK53" s="68">
        <v>0</v>
      </c>
      <c r="AL53" s="68">
        <v>0</v>
      </c>
      <c r="AM53" s="68">
        <v>0</v>
      </c>
      <c r="AN53" s="68">
        <v>0</v>
      </c>
      <c r="AO53" s="68">
        <v>0</v>
      </c>
      <c r="AP53" s="113">
        <v>8.3037524155634124</v>
      </c>
      <c r="AQ53" s="12">
        <v>0</v>
      </c>
      <c r="AR53" s="113">
        <v>7.6197242137826704</v>
      </c>
      <c r="AS53" s="12">
        <v>1</v>
      </c>
      <c r="AT53" s="12">
        <v>0</v>
      </c>
      <c r="AU53" s="12">
        <v>1</v>
      </c>
      <c r="AV53" s="113">
        <v>7.6009024595420822</v>
      </c>
      <c r="AW53" s="12">
        <v>0</v>
      </c>
      <c r="AX53" s="12">
        <v>1</v>
      </c>
      <c r="AY53" s="68">
        <v>0</v>
      </c>
      <c r="AZ53" s="68">
        <v>6.9850000000000003</v>
      </c>
      <c r="BA53" s="94">
        <v>482</v>
      </c>
      <c r="BB53" s="94">
        <v>118</v>
      </c>
      <c r="BC53" s="12">
        <v>1</v>
      </c>
      <c r="BD53" s="12">
        <v>0</v>
      </c>
      <c r="BE53" s="104">
        <f t="shared" si="14"/>
        <v>7.7832240163360371</v>
      </c>
      <c r="BF53" s="104">
        <v>651.86</v>
      </c>
      <c r="BG53" s="104">
        <f t="shared" si="10"/>
        <v>1.2011463631940393</v>
      </c>
      <c r="BH53" s="68">
        <v>0</v>
      </c>
      <c r="BI53" s="68">
        <v>1</v>
      </c>
      <c r="BJ53" s="68">
        <v>0</v>
      </c>
      <c r="BK53" s="12">
        <v>0</v>
      </c>
      <c r="BL53" s="12">
        <v>1</v>
      </c>
      <c r="BM53" s="12">
        <v>1</v>
      </c>
      <c r="BN53" s="12">
        <v>0</v>
      </c>
      <c r="BO53" s="12">
        <v>0</v>
      </c>
      <c r="BP53" s="12">
        <v>1</v>
      </c>
      <c r="BQ53" s="12">
        <v>0</v>
      </c>
      <c r="BR53" s="12">
        <v>0</v>
      </c>
      <c r="BS53" s="12">
        <v>0</v>
      </c>
      <c r="BT53" s="12">
        <v>0</v>
      </c>
      <c r="BU53" s="12">
        <v>1</v>
      </c>
      <c r="BV53" s="12">
        <v>1</v>
      </c>
      <c r="BW53" s="12">
        <v>0</v>
      </c>
      <c r="BX53" s="12">
        <v>0</v>
      </c>
      <c r="BY53" s="12">
        <v>0</v>
      </c>
      <c r="BZ53" s="12">
        <f t="shared" si="11"/>
        <v>1</v>
      </c>
      <c r="CA53" s="113">
        <v>2.9957322735539909</v>
      </c>
      <c r="CB53" s="12" t="s">
        <v>386</v>
      </c>
      <c r="CC53" s="12">
        <v>1</v>
      </c>
    </row>
    <row r="54" spans="1:167" ht="15" customHeight="1" x14ac:dyDescent="0.3">
      <c r="A54" s="70">
        <v>53</v>
      </c>
      <c r="B54" s="12">
        <v>4</v>
      </c>
      <c r="C54" s="12" t="s">
        <v>73</v>
      </c>
      <c r="D54" s="37">
        <v>6.0000000000000001E-3</v>
      </c>
      <c r="E54" s="68">
        <v>5.1999999999999998E-2</v>
      </c>
      <c r="F54" s="19">
        <f t="shared" si="12"/>
        <v>0.11538461538461539</v>
      </c>
      <c r="H54" s="12">
        <f t="shared" si="1"/>
        <v>-4.5999999999999999E-2</v>
      </c>
      <c r="I54" s="12">
        <f t="shared" si="2"/>
        <v>5.7999999999999996E-2</v>
      </c>
      <c r="J54" s="12" t="s">
        <v>63</v>
      </c>
      <c r="K54" s="12">
        <f t="shared" si="3"/>
        <v>6.0000000000000001E-3</v>
      </c>
      <c r="L54" s="45">
        <f t="shared" si="4"/>
        <v>0.11538461538461539</v>
      </c>
      <c r="M54" s="15">
        <f t="shared" si="5"/>
        <v>2.5577864322547344E-3</v>
      </c>
      <c r="N54" s="68">
        <f t="shared" si="6"/>
        <v>2.2167482412874365E-2</v>
      </c>
      <c r="O54" s="68">
        <f t="shared" si="7"/>
        <v>45.111121839403062</v>
      </c>
      <c r="P54" s="12">
        <f t="shared" si="8"/>
        <v>-1.9609695980619631E-2</v>
      </c>
      <c r="Q54" s="12">
        <f t="shared" si="9"/>
        <v>2.47252688451291E-2</v>
      </c>
      <c r="R54" s="113">
        <v>4.0943445622221004</v>
      </c>
      <c r="S54" s="12" t="s">
        <v>394</v>
      </c>
      <c r="T54" s="12" t="s">
        <v>1654</v>
      </c>
      <c r="U54" s="12" t="s">
        <v>396</v>
      </c>
      <c r="V54" s="68" t="s">
        <v>399</v>
      </c>
      <c r="W54" s="68">
        <v>1</v>
      </c>
      <c r="X54" s="68">
        <v>0</v>
      </c>
      <c r="Y54" s="68">
        <v>0</v>
      </c>
      <c r="Z54" s="68">
        <v>0</v>
      </c>
      <c r="AA54" s="68">
        <v>1</v>
      </c>
      <c r="AB54" s="68">
        <v>1</v>
      </c>
      <c r="AC54" s="68">
        <v>4</v>
      </c>
      <c r="AD54" s="68">
        <v>2</v>
      </c>
      <c r="AE54" s="68">
        <v>2035</v>
      </c>
      <c r="AF54" s="68">
        <v>0</v>
      </c>
      <c r="AG54" s="68">
        <v>0</v>
      </c>
      <c r="AH54" s="68">
        <v>1</v>
      </c>
      <c r="AI54" s="68">
        <v>0</v>
      </c>
      <c r="AJ54" s="68">
        <v>0</v>
      </c>
      <c r="AK54" s="68">
        <v>0</v>
      </c>
      <c r="AL54" s="68">
        <v>0</v>
      </c>
      <c r="AM54" s="68">
        <v>0</v>
      </c>
      <c r="AN54" s="68">
        <v>0</v>
      </c>
      <c r="AO54" s="68">
        <v>0</v>
      </c>
      <c r="AP54" s="113">
        <v>8.3037524155634124</v>
      </c>
      <c r="AQ54" s="12">
        <v>0</v>
      </c>
      <c r="AR54" s="113">
        <v>7.6197242137826704</v>
      </c>
      <c r="AS54" s="12">
        <v>1</v>
      </c>
      <c r="AT54" s="12">
        <v>0</v>
      </c>
      <c r="AU54" s="12">
        <v>1</v>
      </c>
      <c r="AV54" s="113">
        <v>7.6009024595420822</v>
      </c>
      <c r="AW54" s="12">
        <v>0</v>
      </c>
      <c r="AX54" s="12">
        <v>1</v>
      </c>
      <c r="AY54" s="68">
        <v>0</v>
      </c>
      <c r="AZ54" s="68">
        <v>6.9850000000000003</v>
      </c>
      <c r="BA54" s="94">
        <v>482</v>
      </c>
      <c r="BB54" s="94">
        <v>118</v>
      </c>
      <c r="BC54" s="12">
        <v>1</v>
      </c>
      <c r="BD54" s="12">
        <v>0</v>
      </c>
      <c r="BE54" s="104">
        <f t="shared" si="14"/>
        <v>7.7832240163360371</v>
      </c>
      <c r="BF54" s="104">
        <v>651.86</v>
      </c>
      <c r="BG54" s="104">
        <f t="shared" si="10"/>
        <v>1.2011463631940393</v>
      </c>
      <c r="BH54" s="68">
        <v>0</v>
      </c>
      <c r="BI54" s="68">
        <v>1</v>
      </c>
      <c r="BJ54" s="68">
        <v>0</v>
      </c>
      <c r="BK54" s="12">
        <v>0</v>
      </c>
      <c r="BL54" s="12">
        <v>1</v>
      </c>
      <c r="BM54" s="12">
        <v>1</v>
      </c>
      <c r="BN54" s="12">
        <v>0</v>
      </c>
      <c r="BO54" s="12">
        <v>0</v>
      </c>
      <c r="BP54" s="12">
        <v>1</v>
      </c>
      <c r="BQ54" s="12">
        <v>0</v>
      </c>
      <c r="BR54" s="12">
        <v>0</v>
      </c>
      <c r="BS54" s="12">
        <v>0</v>
      </c>
      <c r="BT54" s="12">
        <v>0</v>
      </c>
      <c r="BU54" s="12">
        <v>1</v>
      </c>
      <c r="BV54" s="12">
        <v>1</v>
      </c>
      <c r="BW54" s="12">
        <v>0</v>
      </c>
      <c r="BX54" s="12">
        <v>0</v>
      </c>
      <c r="BY54" s="12">
        <v>0.5</v>
      </c>
      <c r="BZ54" s="12">
        <f t="shared" si="11"/>
        <v>0.5</v>
      </c>
      <c r="CA54" s="113">
        <v>2.9957322735539909</v>
      </c>
      <c r="CB54" s="12" t="s">
        <v>386</v>
      </c>
      <c r="CC54" s="12">
        <v>1</v>
      </c>
    </row>
    <row r="55" spans="1:167" ht="15" customHeight="1" x14ac:dyDescent="0.3">
      <c r="A55" s="70">
        <v>54</v>
      </c>
      <c r="B55" s="12">
        <v>4</v>
      </c>
      <c r="C55" s="12" t="s">
        <v>73</v>
      </c>
      <c r="D55" s="37">
        <v>7.4999999999999997E-2</v>
      </c>
      <c r="E55" s="68">
        <v>6.7000000000000004E-2</v>
      </c>
      <c r="F55" s="19">
        <f t="shared" si="12"/>
        <v>1.1194029850746268</v>
      </c>
      <c r="H55" s="12">
        <f t="shared" si="1"/>
        <v>7.9999999999999932E-3</v>
      </c>
      <c r="I55" s="12">
        <f t="shared" si="2"/>
        <v>0.14200000000000002</v>
      </c>
      <c r="J55" s="12" t="s">
        <v>63</v>
      </c>
      <c r="K55" s="12">
        <f t="shared" si="3"/>
        <v>7.4999999999999997E-2</v>
      </c>
      <c r="L55" s="45">
        <f t="shared" si="4"/>
        <v>1.1194029850746268</v>
      </c>
      <c r="M55" s="15">
        <f t="shared" si="5"/>
        <v>2.5035287070283695E-2</v>
      </c>
      <c r="N55" s="68">
        <f t="shared" si="6"/>
        <v>2.2364856449453435E-2</v>
      </c>
      <c r="O55" s="68">
        <f t="shared" si="7"/>
        <v>44.713007761086637</v>
      </c>
      <c r="P55" s="12">
        <f t="shared" si="8"/>
        <v>2.6704306208302601E-3</v>
      </c>
      <c r="Q55" s="12">
        <f t="shared" si="9"/>
        <v>4.7400143519737134E-2</v>
      </c>
      <c r="R55" s="113">
        <v>4.0943445622221004</v>
      </c>
      <c r="S55" s="12" t="s">
        <v>393</v>
      </c>
      <c r="T55" s="12" t="s">
        <v>1654</v>
      </c>
      <c r="U55" s="12" t="s">
        <v>395</v>
      </c>
      <c r="V55" s="68" t="s">
        <v>397</v>
      </c>
      <c r="W55" s="68">
        <v>1</v>
      </c>
      <c r="X55" s="68">
        <v>0</v>
      </c>
      <c r="Y55" s="68">
        <v>0</v>
      </c>
      <c r="Z55" s="68">
        <v>0</v>
      </c>
      <c r="AA55" s="68">
        <v>1</v>
      </c>
      <c r="AB55" s="68">
        <v>1</v>
      </c>
      <c r="AC55" s="68">
        <v>5</v>
      </c>
      <c r="AD55" s="68">
        <v>2</v>
      </c>
      <c r="AE55" s="68">
        <v>1998</v>
      </c>
      <c r="AF55" s="68">
        <v>0</v>
      </c>
      <c r="AG55" s="68">
        <v>1</v>
      </c>
      <c r="AH55" s="68">
        <v>0</v>
      </c>
      <c r="AI55" s="68">
        <v>0</v>
      </c>
      <c r="AJ55" s="68">
        <v>0</v>
      </c>
      <c r="AK55" s="68">
        <v>0</v>
      </c>
      <c r="AL55" s="68">
        <v>0</v>
      </c>
      <c r="AM55" s="68">
        <v>0</v>
      </c>
      <c r="AN55" s="68">
        <v>0</v>
      </c>
      <c r="AO55" s="68">
        <v>0</v>
      </c>
      <c r="AP55" s="113">
        <v>8.3037524155634124</v>
      </c>
      <c r="AQ55" s="12">
        <v>0</v>
      </c>
      <c r="AR55" s="113">
        <v>7.6014023345837334</v>
      </c>
      <c r="AS55" s="12">
        <v>1</v>
      </c>
      <c r="AT55" s="12">
        <v>0</v>
      </c>
      <c r="AU55" s="12">
        <v>1</v>
      </c>
      <c r="AV55" s="113">
        <v>7.6009024595420822</v>
      </c>
      <c r="AW55" s="12">
        <v>0</v>
      </c>
      <c r="AX55" s="12">
        <v>1</v>
      </c>
      <c r="AY55" s="68">
        <v>0</v>
      </c>
      <c r="AZ55" s="68">
        <v>6.9850000000000003</v>
      </c>
      <c r="BA55" s="94">
        <v>482</v>
      </c>
      <c r="BB55" s="94">
        <v>118</v>
      </c>
      <c r="BC55" s="12">
        <v>1</v>
      </c>
      <c r="BD55" s="12">
        <v>0</v>
      </c>
      <c r="BE55" s="104">
        <f t="shared" si="14"/>
        <v>7.7832240163360371</v>
      </c>
      <c r="BF55" s="104">
        <v>651.86</v>
      </c>
      <c r="BG55" s="104">
        <f t="shared" si="10"/>
        <v>1.2011463631940393</v>
      </c>
      <c r="BH55" s="68">
        <v>0</v>
      </c>
      <c r="BI55" s="68">
        <v>1</v>
      </c>
      <c r="BJ55" s="68">
        <v>0</v>
      </c>
      <c r="BK55" s="12">
        <v>0</v>
      </c>
      <c r="BL55" s="12">
        <v>1</v>
      </c>
      <c r="BM55" s="12">
        <v>1</v>
      </c>
      <c r="BN55" s="12">
        <v>0</v>
      </c>
      <c r="BO55" s="12">
        <v>0</v>
      </c>
      <c r="BP55" s="12">
        <v>1</v>
      </c>
      <c r="BQ55" s="12">
        <v>0</v>
      </c>
      <c r="BR55" s="12">
        <v>0</v>
      </c>
      <c r="BS55" s="12">
        <v>0</v>
      </c>
      <c r="BT55" s="12">
        <v>0</v>
      </c>
      <c r="BU55" s="12">
        <v>1</v>
      </c>
      <c r="BV55" s="12">
        <v>1</v>
      </c>
      <c r="BW55" s="12">
        <v>0</v>
      </c>
      <c r="BX55" s="12">
        <v>0</v>
      </c>
      <c r="BY55" s="12">
        <v>0.5</v>
      </c>
      <c r="BZ55" s="12">
        <f t="shared" si="11"/>
        <v>0.5</v>
      </c>
      <c r="CA55" s="113">
        <v>2.9957322735539909</v>
      </c>
      <c r="CB55" s="12" t="s">
        <v>386</v>
      </c>
      <c r="CC55" s="12">
        <v>1</v>
      </c>
    </row>
    <row r="56" spans="1:167" ht="15" customHeight="1" x14ac:dyDescent="0.3">
      <c r="A56" s="70">
        <v>55</v>
      </c>
      <c r="B56" s="12">
        <v>4</v>
      </c>
      <c r="C56" s="12" t="s">
        <v>73</v>
      </c>
      <c r="D56" s="37">
        <v>6.6000000000000003E-2</v>
      </c>
      <c r="E56" s="68">
        <v>4.5999999999999999E-2</v>
      </c>
      <c r="F56" s="19">
        <f t="shared" si="12"/>
        <v>1.4347826086956523</v>
      </c>
      <c r="H56" s="12">
        <f t="shared" si="1"/>
        <v>2.0000000000000004E-2</v>
      </c>
      <c r="I56" s="12">
        <f t="shared" si="2"/>
        <v>0.112</v>
      </c>
      <c r="J56" s="12" t="s">
        <v>63</v>
      </c>
      <c r="K56" s="12">
        <f t="shared" si="3"/>
        <v>6.6000000000000003E-2</v>
      </c>
      <c r="L56" s="45">
        <f t="shared" si="4"/>
        <v>1.4347826086956523</v>
      </c>
      <c r="M56" s="15">
        <f t="shared" si="5"/>
        <v>3.2082244449244242E-2</v>
      </c>
      <c r="N56" s="68">
        <f t="shared" si="6"/>
        <v>2.2360352191897494E-2</v>
      </c>
      <c r="O56" s="68">
        <f t="shared" si="7"/>
        <v>44.722014725794899</v>
      </c>
      <c r="P56" s="12">
        <f t="shared" si="8"/>
        <v>9.7218922573467474E-3</v>
      </c>
      <c r="Q56" s="12">
        <f t="shared" si="9"/>
        <v>5.4442596641141733E-2</v>
      </c>
      <c r="R56" s="113">
        <v>4.0943445622221004</v>
      </c>
      <c r="S56" s="12" t="s">
        <v>393</v>
      </c>
      <c r="T56" s="12" t="s">
        <v>1654</v>
      </c>
      <c r="U56" s="12" t="s">
        <v>396</v>
      </c>
      <c r="V56" s="68" t="s">
        <v>399</v>
      </c>
      <c r="W56" s="68">
        <v>1</v>
      </c>
      <c r="X56" s="68">
        <v>0</v>
      </c>
      <c r="Y56" s="68">
        <v>0</v>
      </c>
      <c r="Z56" s="68">
        <v>0</v>
      </c>
      <c r="AA56" s="68">
        <v>1</v>
      </c>
      <c r="AB56" s="68">
        <v>1</v>
      </c>
      <c r="AC56" s="68">
        <v>5</v>
      </c>
      <c r="AD56" s="68">
        <v>2</v>
      </c>
      <c r="AE56" s="68">
        <v>1998</v>
      </c>
      <c r="AF56" s="68">
        <v>0</v>
      </c>
      <c r="AG56" s="68">
        <v>1</v>
      </c>
      <c r="AH56" s="68">
        <v>0</v>
      </c>
      <c r="AI56" s="68">
        <v>0</v>
      </c>
      <c r="AJ56" s="68">
        <v>0</v>
      </c>
      <c r="AK56" s="68">
        <v>0</v>
      </c>
      <c r="AL56" s="68">
        <v>0</v>
      </c>
      <c r="AM56" s="68">
        <v>0</v>
      </c>
      <c r="AN56" s="68">
        <v>0</v>
      </c>
      <c r="AO56" s="68">
        <v>0</v>
      </c>
      <c r="AP56" s="113">
        <v>8.3037524155634124</v>
      </c>
      <c r="AQ56" s="12">
        <v>0</v>
      </c>
      <c r="AR56" s="113">
        <v>7.6014023345837334</v>
      </c>
      <c r="AS56" s="12">
        <v>1</v>
      </c>
      <c r="AT56" s="12">
        <v>0</v>
      </c>
      <c r="AU56" s="12">
        <v>1</v>
      </c>
      <c r="AV56" s="113">
        <v>7.6009024595420822</v>
      </c>
      <c r="AW56" s="12">
        <v>0</v>
      </c>
      <c r="AX56" s="12">
        <v>1</v>
      </c>
      <c r="AY56" s="68">
        <v>0</v>
      </c>
      <c r="AZ56" s="68">
        <v>6.9850000000000003</v>
      </c>
      <c r="BA56" s="94">
        <v>482</v>
      </c>
      <c r="BB56" s="94">
        <v>118</v>
      </c>
      <c r="BC56" s="12">
        <v>1</v>
      </c>
      <c r="BD56" s="12">
        <v>0</v>
      </c>
      <c r="BE56" s="104">
        <f t="shared" si="14"/>
        <v>7.7832240163360371</v>
      </c>
      <c r="BF56" s="104">
        <v>651.86</v>
      </c>
      <c r="BG56" s="104">
        <f t="shared" si="10"/>
        <v>1.2011463631940393</v>
      </c>
      <c r="BH56" s="68">
        <v>0</v>
      </c>
      <c r="BI56" s="68">
        <v>1</v>
      </c>
      <c r="BJ56" s="68">
        <v>0</v>
      </c>
      <c r="BK56" s="12">
        <v>0</v>
      </c>
      <c r="BL56" s="12">
        <v>1</v>
      </c>
      <c r="BM56" s="12">
        <v>1</v>
      </c>
      <c r="BN56" s="12">
        <v>0</v>
      </c>
      <c r="BO56" s="12">
        <v>0</v>
      </c>
      <c r="BP56" s="12">
        <v>1</v>
      </c>
      <c r="BQ56" s="12">
        <v>0</v>
      </c>
      <c r="BR56" s="12">
        <v>0</v>
      </c>
      <c r="BS56" s="12">
        <v>0</v>
      </c>
      <c r="BT56" s="12">
        <v>0</v>
      </c>
      <c r="BU56" s="12">
        <v>1</v>
      </c>
      <c r="BV56" s="12">
        <v>1</v>
      </c>
      <c r="BW56" s="12">
        <v>0</v>
      </c>
      <c r="BX56" s="12">
        <v>0</v>
      </c>
      <c r="BY56" s="12">
        <v>0.5</v>
      </c>
      <c r="BZ56" s="12">
        <f t="shared" si="11"/>
        <v>0.5</v>
      </c>
      <c r="CA56" s="113">
        <v>2.9957322735539909</v>
      </c>
      <c r="CB56" s="12" t="s">
        <v>386</v>
      </c>
      <c r="CC56" s="12">
        <v>1</v>
      </c>
    </row>
    <row r="57" spans="1:167" ht="15" customHeight="1" x14ac:dyDescent="0.3">
      <c r="A57" s="70">
        <v>56</v>
      </c>
      <c r="B57" s="12">
        <v>4</v>
      </c>
      <c r="C57" s="12" t="s">
        <v>73</v>
      </c>
      <c r="D57" s="37">
        <v>6.9000000000000006E-2</v>
      </c>
      <c r="E57" s="13">
        <v>6.0999999999999999E-2</v>
      </c>
      <c r="F57" s="19">
        <f t="shared" si="12"/>
        <v>1.1311475409836067</v>
      </c>
      <c r="H57" s="12">
        <f t="shared" si="1"/>
        <v>8.0000000000000071E-3</v>
      </c>
      <c r="I57" s="12">
        <f t="shared" si="2"/>
        <v>0.13</v>
      </c>
      <c r="J57" s="12" t="s">
        <v>63</v>
      </c>
      <c r="K57" s="12">
        <f t="shared" si="3"/>
        <v>6.9000000000000006E-2</v>
      </c>
      <c r="L57" s="45">
        <f t="shared" si="4"/>
        <v>1.1311475409836067</v>
      </c>
      <c r="M57" s="15">
        <f t="shared" si="5"/>
        <v>2.5297785149377628E-2</v>
      </c>
      <c r="N57" s="13">
        <f t="shared" si="6"/>
        <v>2.2364708610319348E-2</v>
      </c>
      <c r="O57" s="68">
        <f t="shared" si="7"/>
        <v>44.713303330882113</v>
      </c>
      <c r="P57" s="12">
        <f t="shared" si="8"/>
        <v>2.9330765390582804E-3</v>
      </c>
      <c r="Q57" s="12">
        <f t="shared" si="9"/>
        <v>4.7662493759696972E-2</v>
      </c>
      <c r="R57" s="113">
        <v>4.0943445622221004</v>
      </c>
      <c r="S57" s="12" t="s">
        <v>393</v>
      </c>
      <c r="T57" s="12" t="s">
        <v>1654</v>
      </c>
      <c r="U57" s="12" t="s">
        <v>395</v>
      </c>
      <c r="V57" s="13" t="s">
        <v>397</v>
      </c>
      <c r="W57" s="68">
        <v>1</v>
      </c>
      <c r="X57" s="68">
        <v>0</v>
      </c>
      <c r="Y57" s="68">
        <v>0</v>
      </c>
      <c r="Z57" s="68">
        <v>0</v>
      </c>
      <c r="AA57" s="13">
        <v>1</v>
      </c>
      <c r="AB57" s="13">
        <v>1</v>
      </c>
      <c r="AC57" s="68">
        <v>6</v>
      </c>
      <c r="AD57" s="13">
        <v>2</v>
      </c>
      <c r="AE57" s="13">
        <v>1998</v>
      </c>
      <c r="AF57" s="13">
        <v>0</v>
      </c>
      <c r="AG57" s="13">
        <v>0</v>
      </c>
      <c r="AH57" s="13">
        <v>1</v>
      </c>
      <c r="AI57" s="13">
        <v>0</v>
      </c>
      <c r="AJ57" s="13">
        <v>0</v>
      </c>
      <c r="AK57" s="13">
        <v>0</v>
      </c>
      <c r="AL57" s="13">
        <v>0</v>
      </c>
      <c r="AM57" s="68">
        <v>0</v>
      </c>
      <c r="AN57" s="68">
        <v>0</v>
      </c>
      <c r="AO57" s="68">
        <v>0</v>
      </c>
      <c r="AP57" s="113">
        <v>8.3037524155634124</v>
      </c>
      <c r="AQ57" s="12">
        <v>0</v>
      </c>
      <c r="AR57" s="113">
        <v>7.6014023345837334</v>
      </c>
      <c r="AS57" s="12">
        <v>1</v>
      </c>
      <c r="AT57" s="12">
        <v>0</v>
      </c>
      <c r="AU57" s="12">
        <v>1</v>
      </c>
      <c r="AV57" s="113">
        <v>7.6009024595420822</v>
      </c>
      <c r="AW57" s="12">
        <v>0</v>
      </c>
      <c r="AX57" s="12">
        <v>1</v>
      </c>
      <c r="AY57" s="68">
        <v>0</v>
      </c>
      <c r="AZ57" s="68">
        <v>6.9850000000000003</v>
      </c>
      <c r="BA57" s="94">
        <v>482</v>
      </c>
      <c r="BB57" s="94">
        <v>118</v>
      </c>
      <c r="BC57" s="12">
        <v>1</v>
      </c>
      <c r="BD57" s="12">
        <v>0</v>
      </c>
      <c r="BE57" s="104">
        <f t="shared" si="14"/>
        <v>7.7832240163360371</v>
      </c>
      <c r="BF57" s="104">
        <v>651.86</v>
      </c>
      <c r="BG57" s="104">
        <f t="shared" si="10"/>
        <v>1.2011463631940393</v>
      </c>
      <c r="BH57" s="68">
        <v>0</v>
      </c>
      <c r="BI57" s="68">
        <v>1</v>
      </c>
      <c r="BJ57" s="68">
        <v>0</v>
      </c>
      <c r="BK57" s="12">
        <v>0</v>
      </c>
      <c r="BL57" s="12">
        <v>1</v>
      </c>
      <c r="BM57" s="12">
        <v>1</v>
      </c>
      <c r="BN57" s="12">
        <v>0</v>
      </c>
      <c r="BO57" s="12">
        <v>0</v>
      </c>
      <c r="BP57" s="12">
        <v>1</v>
      </c>
      <c r="BQ57" s="12">
        <v>0</v>
      </c>
      <c r="BR57" s="12">
        <v>0</v>
      </c>
      <c r="BS57" s="12">
        <v>0</v>
      </c>
      <c r="BT57" s="12">
        <v>0</v>
      </c>
      <c r="BU57" s="12">
        <v>1</v>
      </c>
      <c r="BV57" s="12">
        <v>1</v>
      </c>
      <c r="BW57" s="12">
        <v>0</v>
      </c>
      <c r="BX57" s="12">
        <v>0</v>
      </c>
      <c r="BY57" s="12">
        <v>0.5</v>
      </c>
      <c r="BZ57" s="12">
        <f t="shared" si="11"/>
        <v>0.5</v>
      </c>
      <c r="CA57" s="113">
        <v>2.9957322735539909</v>
      </c>
      <c r="CB57" s="12" t="s">
        <v>386</v>
      </c>
      <c r="CC57" s="12">
        <v>1</v>
      </c>
    </row>
    <row r="58" spans="1:167" ht="15" customHeight="1" x14ac:dyDescent="0.3">
      <c r="A58" s="70">
        <v>57</v>
      </c>
      <c r="B58" s="12">
        <v>4</v>
      </c>
      <c r="C58" s="12" t="s">
        <v>73</v>
      </c>
      <c r="D58" s="37">
        <v>5.0999999999999997E-2</v>
      </c>
      <c r="E58" s="13">
        <v>4.5999999999999999E-2</v>
      </c>
      <c r="F58" s="19">
        <f t="shared" si="12"/>
        <v>1.1086956521739131</v>
      </c>
      <c r="H58" s="12">
        <f t="shared" si="1"/>
        <v>4.9999999999999975E-3</v>
      </c>
      <c r="I58" s="12">
        <f t="shared" si="2"/>
        <v>9.7000000000000003E-2</v>
      </c>
      <c r="J58" s="12" t="s">
        <v>63</v>
      </c>
      <c r="K58" s="12">
        <f t="shared" si="3"/>
        <v>5.0999999999999997E-2</v>
      </c>
      <c r="L58" s="45">
        <f t="shared" si="4"/>
        <v>1.1086956521739131</v>
      </c>
      <c r="M58" s="15">
        <f t="shared" si="5"/>
        <v>2.4795967052005045E-2</v>
      </c>
      <c r="N58" s="13">
        <f t="shared" si="6"/>
        <v>2.2364989890043763E-2</v>
      </c>
      <c r="O58" s="68">
        <f t="shared" si="7"/>
        <v>44.712740981169439</v>
      </c>
      <c r="P58" s="12">
        <f t="shared" si="8"/>
        <v>2.430977161961282E-3</v>
      </c>
      <c r="Q58" s="12">
        <f t="shared" si="9"/>
        <v>4.7160956942048804E-2</v>
      </c>
      <c r="R58" s="113">
        <v>4.0943445622221004</v>
      </c>
      <c r="S58" s="12" t="s">
        <v>393</v>
      </c>
      <c r="T58" s="12" t="s">
        <v>1654</v>
      </c>
      <c r="U58" s="12" t="s">
        <v>396</v>
      </c>
      <c r="V58" s="13" t="s">
        <v>399</v>
      </c>
      <c r="W58" s="68">
        <v>1</v>
      </c>
      <c r="X58" s="68">
        <v>0</v>
      </c>
      <c r="Y58" s="68">
        <v>0</v>
      </c>
      <c r="Z58" s="68">
        <v>0</v>
      </c>
      <c r="AA58" s="13">
        <v>1</v>
      </c>
      <c r="AB58" s="13">
        <v>1</v>
      </c>
      <c r="AC58" s="68">
        <v>6</v>
      </c>
      <c r="AD58" s="13">
        <v>2</v>
      </c>
      <c r="AE58" s="13">
        <v>1998</v>
      </c>
      <c r="AF58" s="13">
        <v>0</v>
      </c>
      <c r="AG58" s="13">
        <v>0</v>
      </c>
      <c r="AH58" s="13">
        <v>1</v>
      </c>
      <c r="AI58" s="13">
        <v>0</v>
      </c>
      <c r="AJ58" s="13">
        <v>0</v>
      </c>
      <c r="AK58" s="13">
        <v>0</v>
      </c>
      <c r="AL58" s="13">
        <v>0</v>
      </c>
      <c r="AM58" s="68">
        <v>0</v>
      </c>
      <c r="AN58" s="68">
        <v>0</v>
      </c>
      <c r="AO58" s="68">
        <v>0</v>
      </c>
      <c r="AP58" s="113">
        <v>8.3037524155634124</v>
      </c>
      <c r="AQ58" s="12">
        <v>0</v>
      </c>
      <c r="AR58" s="113">
        <v>7.6014023345837334</v>
      </c>
      <c r="AS58" s="12">
        <v>1</v>
      </c>
      <c r="AT58" s="12">
        <v>0</v>
      </c>
      <c r="AU58" s="12">
        <v>1</v>
      </c>
      <c r="AV58" s="113">
        <v>7.6009024595420822</v>
      </c>
      <c r="AW58" s="12">
        <v>0</v>
      </c>
      <c r="AX58" s="12">
        <v>1</v>
      </c>
      <c r="AY58" s="68">
        <v>0</v>
      </c>
      <c r="AZ58" s="68">
        <v>6.9850000000000003</v>
      </c>
      <c r="BA58" s="94">
        <v>482</v>
      </c>
      <c r="BB58" s="94">
        <v>118</v>
      </c>
      <c r="BC58" s="12">
        <v>1</v>
      </c>
      <c r="BD58" s="12">
        <v>0</v>
      </c>
      <c r="BE58" s="104">
        <f t="shared" si="14"/>
        <v>7.7832240163360371</v>
      </c>
      <c r="BF58" s="104">
        <v>651.86</v>
      </c>
      <c r="BG58" s="104">
        <f t="shared" si="10"/>
        <v>1.2011463631940393</v>
      </c>
      <c r="BH58" s="68">
        <v>0</v>
      </c>
      <c r="BI58" s="68">
        <v>1</v>
      </c>
      <c r="BJ58" s="68">
        <v>0</v>
      </c>
      <c r="BK58" s="12">
        <v>0</v>
      </c>
      <c r="BL58" s="12">
        <v>1</v>
      </c>
      <c r="BM58" s="12">
        <v>1</v>
      </c>
      <c r="BN58" s="12">
        <v>0</v>
      </c>
      <c r="BO58" s="12">
        <v>0</v>
      </c>
      <c r="BP58" s="12">
        <v>1</v>
      </c>
      <c r="BQ58" s="12">
        <v>0</v>
      </c>
      <c r="BR58" s="12">
        <v>0</v>
      </c>
      <c r="BS58" s="12">
        <v>0</v>
      </c>
      <c r="BT58" s="12">
        <v>0</v>
      </c>
      <c r="BU58" s="12">
        <v>1</v>
      </c>
      <c r="BV58" s="12">
        <v>1</v>
      </c>
      <c r="BW58" s="12">
        <v>0</v>
      </c>
      <c r="BX58" s="12">
        <v>0</v>
      </c>
      <c r="BY58" s="12">
        <v>0.5</v>
      </c>
      <c r="BZ58" s="12">
        <f t="shared" si="11"/>
        <v>0.5</v>
      </c>
      <c r="CA58" s="113">
        <v>2.9957322735539909</v>
      </c>
      <c r="CB58" s="12" t="s">
        <v>386</v>
      </c>
      <c r="CC58" s="12">
        <v>1</v>
      </c>
    </row>
    <row r="59" spans="1:167" ht="15" customHeight="1" x14ac:dyDescent="0.3">
      <c r="A59" s="70">
        <v>58</v>
      </c>
      <c r="B59" s="12">
        <v>4</v>
      </c>
      <c r="C59" s="12" t="s">
        <v>73</v>
      </c>
      <c r="D59" s="37">
        <v>-1.9E-2</v>
      </c>
      <c r="E59" s="68">
        <v>7.0999999999999994E-2</v>
      </c>
      <c r="F59" s="19">
        <f t="shared" si="12"/>
        <v>-0.26760563380281693</v>
      </c>
      <c r="H59" s="12">
        <f t="shared" si="1"/>
        <v>-0.09</v>
      </c>
      <c r="I59" s="12">
        <f t="shared" si="2"/>
        <v>5.1999999999999991E-2</v>
      </c>
      <c r="J59" s="12" t="s">
        <v>63</v>
      </c>
      <c r="K59" s="12">
        <f t="shared" si="3"/>
        <v>-1.9E-2</v>
      </c>
      <c r="L59" s="45">
        <f t="shared" si="4"/>
        <v>-0.26760563380281693</v>
      </c>
      <c r="M59" s="15">
        <f t="shared" si="5"/>
        <v>-4.0700433726900184E-3</v>
      </c>
      <c r="N59" s="68">
        <f t="shared" si="6"/>
        <v>1.5209109445315332E-2</v>
      </c>
      <c r="O59" s="68">
        <f t="shared" si="7"/>
        <v>65.750069298634529</v>
      </c>
      <c r="P59" s="12">
        <f t="shared" si="8"/>
        <v>-1.9279152818005352E-2</v>
      </c>
      <c r="Q59" s="12">
        <f t="shared" si="9"/>
        <v>1.1139066072625313E-2</v>
      </c>
      <c r="R59" s="113">
        <v>4.0943445622221004</v>
      </c>
      <c r="S59" s="12" t="s">
        <v>391</v>
      </c>
      <c r="T59" s="12" t="s">
        <v>1654</v>
      </c>
      <c r="U59" s="12" t="s">
        <v>395</v>
      </c>
      <c r="V59" s="68" t="s">
        <v>397</v>
      </c>
      <c r="W59" s="68">
        <v>1</v>
      </c>
      <c r="X59" s="68">
        <v>0</v>
      </c>
      <c r="Y59" s="68">
        <v>0</v>
      </c>
      <c r="Z59" s="68">
        <v>0</v>
      </c>
      <c r="AA59" s="68">
        <v>1</v>
      </c>
      <c r="AB59" s="68">
        <v>1</v>
      </c>
      <c r="AC59" s="68">
        <v>1</v>
      </c>
      <c r="AD59" s="68">
        <v>4</v>
      </c>
      <c r="AE59" s="68">
        <v>4323</v>
      </c>
      <c r="AF59" s="68">
        <v>0</v>
      </c>
      <c r="AG59" s="68">
        <v>1</v>
      </c>
      <c r="AH59" s="68">
        <v>0</v>
      </c>
      <c r="AI59" s="68">
        <v>0</v>
      </c>
      <c r="AJ59" s="68">
        <v>0</v>
      </c>
      <c r="AK59" s="68">
        <v>0</v>
      </c>
      <c r="AL59" s="68">
        <v>0</v>
      </c>
      <c r="AM59" s="68">
        <v>0</v>
      </c>
      <c r="AN59" s="68">
        <v>0</v>
      </c>
      <c r="AO59" s="68">
        <v>0</v>
      </c>
      <c r="AP59" s="113">
        <v>8.3728608205263182</v>
      </c>
      <c r="AQ59" s="12">
        <v>1</v>
      </c>
      <c r="AR59" s="113">
        <v>8.3728608205263182</v>
      </c>
      <c r="AS59" s="12">
        <v>1</v>
      </c>
      <c r="AT59" s="12">
        <v>0</v>
      </c>
      <c r="AU59" s="12">
        <v>1</v>
      </c>
      <c r="AV59" s="113">
        <v>7.6009024595420822</v>
      </c>
      <c r="AW59" s="12">
        <v>0</v>
      </c>
      <c r="AX59" s="12">
        <v>1</v>
      </c>
      <c r="AY59" s="68">
        <v>0</v>
      </c>
      <c r="AZ59" s="68">
        <v>6.9850000000000003</v>
      </c>
      <c r="BA59" s="94">
        <v>482</v>
      </c>
      <c r="BB59" s="94">
        <v>118</v>
      </c>
      <c r="BC59" s="12">
        <v>1</v>
      </c>
      <c r="BD59" s="12">
        <v>0</v>
      </c>
      <c r="BE59" s="104">
        <f t="shared" ref="BE59:BE90" si="15">LN(2400)</f>
        <v>7.7832240163360371</v>
      </c>
      <c r="BF59" s="104">
        <v>651.86</v>
      </c>
      <c r="BG59" s="104">
        <f t="shared" si="10"/>
        <v>1.2011463631940393</v>
      </c>
      <c r="BH59" s="68">
        <v>0</v>
      </c>
      <c r="BI59" s="68">
        <v>1</v>
      </c>
      <c r="BJ59" s="68">
        <v>0</v>
      </c>
      <c r="BK59" s="12">
        <v>0</v>
      </c>
      <c r="BL59" s="12">
        <v>1</v>
      </c>
      <c r="BM59" s="12">
        <v>1</v>
      </c>
      <c r="BN59" s="12">
        <v>0</v>
      </c>
      <c r="BO59" s="12">
        <v>0</v>
      </c>
      <c r="BP59" s="12">
        <v>1</v>
      </c>
      <c r="BQ59" s="12">
        <v>0</v>
      </c>
      <c r="BR59" s="12">
        <v>0</v>
      </c>
      <c r="BS59" s="12">
        <v>0</v>
      </c>
      <c r="BT59" s="12">
        <v>0</v>
      </c>
      <c r="BU59" s="12">
        <v>1</v>
      </c>
      <c r="BV59" s="12">
        <v>1</v>
      </c>
      <c r="BW59" s="12">
        <v>0</v>
      </c>
      <c r="BX59" s="12">
        <v>0</v>
      </c>
      <c r="BY59" s="12">
        <v>0</v>
      </c>
      <c r="BZ59" s="12">
        <f t="shared" si="11"/>
        <v>1</v>
      </c>
      <c r="CA59" s="113">
        <v>2.9957322735539909</v>
      </c>
      <c r="CB59" s="12" t="s">
        <v>386</v>
      </c>
      <c r="CC59" s="12">
        <v>1</v>
      </c>
      <c r="CI59" s="46" t="s">
        <v>1656</v>
      </c>
    </row>
    <row r="60" spans="1:167" ht="15" customHeight="1" x14ac:dyDescent="0.3">
      <c r="A60" s="70">
        <v>59</v>
      </c>
      <c r="B60" s="12">
        <v>4</v>
      </c>
      <c r="C60" s="12" t="s">
        <v>73</v>
      </c>
      <c r="D60" s="37">
        <v>-1.7999999999999999E-2</v>
      </c>
      <c r="E60" s="68">
        <v>0.05</v>
      </c>
      <c r="F60" s="19">
        <f t="shared" si="12"/>
        <v>-0.35999999999999993</v>
      </c>
      <c r="H60" s="12">
        <f t="shared" si="1"/>
        <v>-6.8000000000000005E-2</v>
      </c>
      <c r="I60" s="12">
        <f t="shared" si="2"/>
        <v>3.2000000000000001E-2</v>
      </c>
      <c r="J60" s="12" t="s">
        <v>63</v>
      </c>
      <c r="K60" s="12">
        <f t="shared" si="3"/>
        <v>-1.7999999999999999E-2</v>
      </c>
      <c r="L60" s="45">
        <f t="shared" si="4"/>
        <v>-0.35999999999999993</v>
      </c>
      <c r="M60" s="15">
        <f t="shared" si="5"/>
        <v>-5.4752426795404629E-3</v>
      </c>
      <c r="N60" s="68">
        <f t="shared" si="6"/>
        <v>1.5209007443167956E-2</v>
      </c>
      <c r="O60" s="68">
        <f t="shared" si="7"/>
        <v>65.750510264179695</v>
      </c>
      <c r="P60" s="12">
        <f t="shared" si="8"/>
        <v>-2.0684250122708418E-2</v>
      </c>
      <c r="Q60" s="12">
        <f t="shared" si="9"/>
        <v>9.7337647636274935E-3</v>
      </c>
      <c r="R60" s="113">
        <v>4.1271343850450917</v>
      </c>
      <c r="S60" s="12" t="s">
        <v>391</v>
      </c>
      <c r="T60" s="12" t="s">
        <v>1654</v>
      </c>
      <c r="U60" s="12" t="s">
        <v>395</v>
      </c>
      <c r="V60" s="68" t="s">
        <v>398</v>
      </c>
      <c r="W60" s="68">
        <v>1</v>
      </c>
      <c r="X60" s="68">
        <v>0</v>
      </c>
      <c r="Y60" s="68">
        <v>0</v>
      </c>
      <c r="Z60" s="68">
        <v>0</v>
      </c>
      <c r="AA60" s="68">
        <v>1</v>
      </c>
      <c r="AB60" s="68">
        <v>1</v>
      </c>
      <c r="AC60" s="68">
        <v>1</v>
      </c>
      <c r="AD60" s="68">
        <v>4</v>
      </c>
      <c r="AE60" s="68">
        <v>4323</v>
      </c>
      <c r="AF60" s="68">
        <v>0</v>
      </c>
      <c r="AG60" s="68">
        <v>1</v>
      </c>
      <c r="AH60" s="68">
        <v>0</v>
      </c>
      <c r="AI60" s="68">
        <v>0</v>
      </c>
      <c r="AJ60" s="68">
        <v>0</v>
      </c>
      <c r="AK60" s="68">
        <v>0</v>
      </c>
      <c r="AL60" s="68">
        <v>0</v>
      </c>
      <c r="AM60" s="68">
        <v>0</v>
      </c>
      <c r="AN60" s="68">
        <v>0</v>
      </c>
      <c r="AO60" s="68">
        <v>0</v>
      </c>
      <c r="AP60" s="113">
        <v>8.3728608205263182</v>
      </c>
      <c r="AQ60" s="12">
        <v>1</v>
      </c>
      <c r="AR60" s="113">
        <v>8.3728608205263182</v>
      </c>
      <c r="AS60" s="12">
        <v>1</v>
      </c>
      <c r="AT60" s="12">
        <v>0</v>
      </c>
      <c r="AU60" s="12">
        <v>1</v>
      </c>
      <c r="AV60" s="113">
        <v>7.6019019598751658</v>
      </c>
      <c r="AW60" s="12">
        <v>0</v>
      </c>
      <c r="AX60" s="12">
        <v>1</v>
      </c>
      <c r="AY60" s="68">
        <v>0</v>
      </c>
      <c r="AZ60" s="68">
        <v>6.9850000000000003</v>
      </c>
      <c r="BA60" s="94">
        <v>482</v>
      </c>
      <c r="BB60" s="94">
        <v>118</v>
      </c>
      <c r="BC60" s="12">
        <v>1</v>
      </c>
      <c r="BD60" s="12">
        <v>0</v>
      </c>
      <c r="BE60" s="104">
        <f t="shared" si="15"/>
        <v>7.7832240163360371</v>
      </c>
      <c r="BF60" s="104">
        <v>651.86</v>
      </c>
      <c r="BG60" s="104">
        <f t="shared" si="10"/>
        <v>1.2011463631940393</v>
      </c>
      <c r="BH60" s="68">
        <v>0</v>
      </c>
      <c r="BI60" s="68">
        <v>1</v>
      </c>
      <c r="BJ60" s="68">
        <v>0</v>
      </c>
      <c r="BK60" s="12">
        <v>0</v>
      </c>
      <c r="BL60" s="12">
        <v>1</v>
      </c>
      <c r="BM60" s="12">
        <v>1</v>
      </c>
      <c r="BN60" s="12">
        <v>0</v>
      </c>
      <c r="BO60" s="12">
        <v>0</v>
      </c>
      <c r="BP60" s="12">
        <v>1</v>
      </c>
      <c r="BQ60" s="12">
        <v>0</v>
      </c>
      <c r="BR60" s="12">
        <v>0</v>
      </c>
      <c r="BS60" s="12">
        <v>0</v>
      </c>
      <c r="BT60" s="12">
        <v>0</v>
      </c>
      <c r="BU60" s="12">
        <v>1</v>
      </c>
      <c r="BV60" s="12">
        <v>1</v>
      </c>
      <c r="BW60" s="12">
        <v>0</v>
      </c>
      <c r="BX60" s="12">
        <v>0</v>
      </c>
      <c r="BY60" s="12">
        <v>0.5</v>
      </c>
      <c r="BZ60" s="12">
        <f t="shared" si="11"/>
        <v>0.5</v>
      </c>
      <c r="CA60" s="113">
        <v>2.9957322735539909</v>
      </c>
      <c r="CB60" s="12" t="s">
        <v>386</v>
      </c>
      <c r="CC60" s="12">
        <v>1</v>
      </c>
    </row>
    <row r="61" spans="1:167" ht="15" customHeight="1" x14ac:dyDescent="0.3">
      <c r="A61" s="70">
        <v>60</v>
      </c>
      <c r="B61" s="12">
        <v>4</v>
      </c>
      <c r="C61" s="12" t="s">
        <v>73</v>
      </c>
      <c r="D61" s="37">
        <v>-2.3E-2</v>
      </c>
      <c r="E61" s="13">
        <v>4.3999999999999997E-2</v>
      </c>
      <c r="F61" s="19">
        <f t="shared" si="12"/>
        <v>-0.52272727272727271</v>
      </c>
      <c r="H61" s="12">
        <f t="shared" si="1"/>
        <v>-6.7000000000000004E-2</v>
      </c>
      <c r="I61" s="12">
        <f t="shared" si="2"/>
        <v>2.0999999999999998E-2</v>
      </c>
      <c r="J61" s="12" t="s">
        <v>63</v>
      </c>
      <c r="K61" s="12">
        <f t="shared" si="3"/>
        <v>-2.3E-2</v>
      </c>
      <c r="L61" s="45">
        <f t="shared" si="4"/>
        <v>-0.52272727272727271</v>
      </c>
      <c r="M61" s="15">
        <f t="shared" si="5"/>
        <v>-7.9500309056737203E-3</v>
      </c>
      <c r="N61" s="13">
        <f t="shared" si="6"/>
        <v>1.5208754776071464E-2</v>
      </c>
      <c r="O61" s="68">
        <f t="shared" si="7"/>
        <v>65.751602594930361</v>
      </c>
      <c r="P61" s="12">
        <f t="shared" si="8"/>
        <v>-2.3158785681745182E-2</v>
      </c>
      <c r="Q61" s="12">
        <f t="shared" si="9"/>
        <v>7.2587238703977434E-3</v>
      </c>
      <c r="R61" s="113">
        <v>4.1271343850450917</v>
      </c>
      <c r="S61" s="12" t="s">
        <v>391</v>
      </c>
      <c r="T61" s="12" t="s">
        <v>1654</v>
      </c>
      <c r="U61" s="12" t="s">
        <v>396</v>
      </c>
      <c r="V61" s="13" t="s">
        <v>399</v>
      </c>
      <c r="W61" s="68">
        <v>1</v>
      </c>
      <c r="X61" s="68">
        <v>0</v>
      </c>
      <c r="Y61" s="68">
        <v>0</v>
      </c>
      <c r="Z61" s="68">
        <v>0</v>
      </c>
      <c r="AA61" s="13">
        <v>1</v>
      </c>
      <c r="AB61" s="13">
        <v>1</v>
      </c>
      <c r="AC61" s="68">
        <v>1</v>
      </c>
      <c r="AD61" s="68">
        <v>4</v>
      </c>
      <c r="AE61" s="13">
        <v>4323</v>
      </c>
      <c r="AF61" s="13">
        <v>0</v>
      </c>
      <c r="AG61" s="13">
        <v>1</v>
      </c>
      <c r="AH61" s="13">
        <v>0</v>
      </c>
      <c r="AI61" s="13">
        <v>0</v>
      </c>
      <c r="AJ61" s="13">
        <v>0</v>
      </c>
      <c r="AK61" s="13">
        <v>0</v>
      </c>
      <c r="AL61" s="13">
        <v>0</v>
      </c>
      <c r="AM61" s="68">
        <v>0</v>
      </c>
      <c r="AN61" s="68">
        <v>0</v>
      </c>
      <c r="AO61" s="68">
        <v>0</v>
      </c>
      <c r="AP61" s="113">
        <v>8.3728608205263182</v>
      </c>
      <c r="AQ61" s="12">
        <v>1</v>
      </c>
      <c r="AR61" s="113">
        <v>8.3728608205263182</v>
      </c>
      <c r="AS61" s="12">
        <v>1</v>
      </c>
      <c r="AT61" s="12">
        <v>0</v>
      </c>
      <c r="AU61" s="12">
        <v>1</v>
      </c>
      <c r="AV61" s="113">
        <v>7.6019019598751658</v>
      </c>
      <c r="AW61" s="12">
        <v>0</v>
      </c>
      <c r="AX61" s="12">
        <v>1</v>
      </c>
      <c r="AY61" s="68">
        <v>0</v>
      </c>
      <c r="AZ61" s="68">
        <v>6.9850000000000003</v>
      </c>
      <c r="BA61" s="94">
        <v>482</v>
      </c>
      <c r="BB61" s="94">
        <v>118</v>
      </c>
      <c r="BC61" s="12">
        <v>1</v>
      </c>
      <c r="BD61" s="12">
        <v>0</v>
      </c>
      <c r="BE61" s="104">
        <f t="shared" si="15"/>
        <v>7.7832240163360371</v>
      </c>
      <c r="BF61" s="104">
        <v>651.86</v>
      </c>
      <c r="BG61" s="104">
        <f t="shared" si="10"/>
        <v>1.2011463631940393</v>
      </c>
      <c r="BH61" s="68">
        <v>0</v>
      </c>
      <c r="BI61" s="68">
        <v>1</v>
      </c>
      <c r="BJ61" s="68">
        <v>0</v>
      </c>
      <c r="BK61" s="12">
        <v>0</v>
      </c>
      <c r="BL61" s="12">
        <v>1</v>
      </c>
      <c r="BM61" s="12">
        <v>1</v>
      </c>
      <c r="BN61" s="12">
        <v>0</v>
      </c>
      <c r="BO61" s="12">
        <v>0</v>
      </c>
      <c r="BP61" s="12">
        <v>1</v>
      </c>
      <c r="BQ61" s="12">
        <v>0</v>
      </c>
      <c r="BR61" s="12">
        <v>0</v>
      </c>
      <c r="BS61" s="12">
        <v>0</v>
      </c>
      <c r="BT61" s="12">
        <v>0</v>
      </c>
      <c r="BU61" s="12">
        <v>1</v>
      </c>
      <c r="BV61" s="12">
        <v>1</v>
      </c>
      <c r="BW61" s="12">
        <v>0</v>
      </c>
      <c r="BX61" s="12">
        <v>0</v>
      </c>
      <c r="BY61" s="12">
        <v>0.5</v>
      </c>
      <c r="BZ61" s="12">
        <f t="shared" si="11"/>
        <v>0.5</v>
      </c>
      <c r="CA61" s="113">
        <v>2.9957322735539909</v>
      </c>
      <c r="CB61" s="12" t="s">
        <v>386</v>
      </c>
      <c r="CC61" s="12">
        <v>1</v>
      </c>
    </row>
    <row r="62" spans="1:167" ht="15" customHeight="1" x14ac:dyDescent="0.3">
      <c r="A62" s="70">
        <v>61</v>
      </c>
      <c r="B62" s="12">
        <v>4</v>
      </c>
      <c r="C62" s="12" t="s">
        <v>73</v>
      </c>
      <c r="D62" s="37">
        <v>-2.7E-2</v>
      </c>
      <c r="E62" s="68">
        <v>3.3000000000000002E-2</v>
      </c>
      <c r="F62" s="19">
        <f t="shared" si="12"/>
        <v>-0.81818181818181812</v>
      </c>
      <c r="H62" s="12">
        <f t="shared" si="1"/>
        <v>-0.06</v>
      </c>
      <c r="I62" s="12">
        <f t="shared" si="2"/>
        <v>6.0000000000000019E-3</v>
      </c>
      <c r="J62" s="12" t="s">
        <v>63</v>
      </c>
      <c r="K62" s="12">
        <f t="shared" si="3"/>
        <v>-2.7E-2</v>
      </c>
      <c r="L62" s="45">
        <f t="shared" si="4"/>
        <v>-0.81818181818181812</v>
      </c>
      <c r="M62" s="15">
        <f t="shared" si="5"/>
        <v>-1.24429565219406E-2</v>
      </c>
      <c r="N62" s="68">
        <f t="shared" si="6"/>
        <v>1.5208057971260736E-2</v>
      </c>
      <c r="O62" s="68">
        <f t="shared" si="7"/>
        <v>65.754615210550838</v>
      </c>
      <c r="P62" s="12">
        <f t="shared" si="8"/>
        <v>-2.7651014493201335E-2</v>
      </c>
      <c r="Q62" s="12">
        <f t="shared" si="9"/>
        <v>2.7651014493201356E-3</v>
      </c>
      <c r="R62" s="113">
        <v>4.1271343850450917</v>
      </c>
      <c r="S62" s="12" t="s">
        <v>391</v>
      </c>
      <c r="T62" s="12" t="s">
        <v>1654</v>
      </c>
      <c r="U62" s="12" t="s">
        <v>396</v>
      </c>
      <c r="V62" s="68" t="s">
        <v>400</v>
      </c>
      <c r="W62" s="68">
        <v>1</v>
      </c>
      <c r="X62" s="68">
        <v>0</v>
      </c>
      <c r="Y62" s="68">
        <v>0</v>
      </c>
      <c r="Z62" s="68">
        <v>0</v>
      </c>
      <c r="AA62" s="68">
        <v>1</v>
      </c>
      <c r="AB62" s="68">
        <v>1</v>
      </c>
      <c r="AC62" s="68">
        <v>1</v>
      </c>
      <c r="AD62" s="68">
        <v>4</v>
      </c>
      <c r="AE62" s="68">
        <v>4323</v>
      </c>
      <c r="AF62" s="68">
        <v>0</v>
      </c>
      <c r="AG62" s="68">
        <v>1</v>
      </c>
      <c r="AH62" s="68">
        <v>0</v>
      </c>
      <c r="AI62" s="68">
        <v>0</v>
      </c>
      <c r="AJ62" s="68">
        <v>0</v>
      </c>
      <c r="AK62" s="68">
        <v>0</v>
      </c>
      <c r="AL62" s="68">
        <v>0</v>
      </c>
      <c r="AM62" s="68">
        <v>0</v>
      </c>
      <c r="AN62" s="68">
        <v>0</v>
      </c>
      <c r="AO62" s="68">
        <v>0</v>
      </c>
      <c r="AP62" s="113">
        <v>8.3728608205263182</v>
      </c>
      <c r="AQ62" s="12">
        <v>1</v>
      </c>
      <c r="AR62" s="113">
        <v>8.3728608205263182</v>
      </c>
      <c r="AS62" s="12">
        <v>1</v>
      </c>
      <c r="AT62" s="12">
        <v>0</v>
      </c>
      <c r="AU62" s="12">
        <v>1</v>
      </c>
      <c r="AV62" s="113">
        <v>7.6019019598751658</v>
      </c>
      <c r="AW62" s="12">
        <v>0</v>
      </c>
      <c r="AX62" s="12">
        <v>1</v>
      </c>
      <c r="AY62" s="68">
        <v>0</v>
      </c>
      <c r="AZ62" s="68">
        <v>6.9850000000000003</v>
      </c>
      <c r="BA62" s="94">
        <v>482</v>
      </c>
      <c r="BB62" s="94">
        <v>118</v>
      </c>
      <c r="BC62" s="12">
        <v>1</v>
      </c>
      <c r="BD62" s="12">
        <v>0</v>
      </c>
      <c r="BE62" s="104">
        <f t="shared" si="15"/>
        <v>7.7832240163360371</v>
      </c>
      <c r="BF62" s="104">
        <v>651.86</v>
      </c>
      <c r="BG62" s="104">
        <f t="shared" si="10"/>
        <v>1.2011463631940393</v>
      </c>
      <c r="BH62" s="68">
        <v>0</v>
      </c>
      <c r="BI62" s="68">
        <v>1</v>
      </c>
      <c r="BJ62" s="68">
        <v>0</v>
      </c>
      <c r="BK62" s="12">
        <v>0</v>
      </c>
      <c r="BL62" s="12">
        <v>1</v>
      </c>
      <c r="BM62" s="12">
        <v>1</v>
      </c>
      <c r="BN62" s="12">
        <v>0</v>
      </c>
      <c r="BO62" s="12">
        <v>0</v>
      </c>
      <c r="BP62" s="12">
        <v>1</v>
      </c>
      <c r="BQ62" s="12">
        <v>0</v>
      </c>
      <c r="BR62" s="12">
        <v>0</v>
      </c>
      <c r="BS62" s="12">
        <v>0</v>
      </c>
      <c r="BT62" s="12">
        <v>0</v>
      </c>
      <c r="BU62" s="12">
        <v>1</v>
      </c>
      <c r="BV62" s="12">
        <v>1</v>
      </c>
      <c r="BW62" s="12">
        <v>0</v>
      </c>
      <c r="BX62" s="12">
        <v>0</v>
      </c>
      <c r="BY62" s="12">
        <v>0.5</v>
      </c>
      <c r="BZ62" s="12">
        <f t="shared" si="11"/>
        <v>0.5</v>
      </c>
      <c r="CA62" s="113">
        <v>2.9957322735539909</v>
      </c>
      <c r="CB62" s="12" t="s">
        <v>386</v>
      </c>
      <c r="CC62" s="12">
        <v>1</v>
      </c>
    </row>
    <row r="63" spans="1:167" ht="15" customHeight="1" x14ac:dyDescent="0.3">
      <c r="A63" s="70">
        <v>62</v>
      </c>
      <c r="B63" s="70">
        <v>4</v>
      </c>
      <c r="C63" s="70" t="s">
        <v>73</v>
      </c>
      <c r="D63" s="38">
        <v>-1.9E-2</v>
      </c>
      <c r="E63" s="69">
        <v>7.0999999999999994E-2</v>
      </c>
      <c r="F63" s="19">
        <f t="shared" si="12"/>
        <v>-0.26760563380281693</v>
      </c>
      <c r="G63" s="70"/>
      <c r="H63" s="70">
        <f t="shared" si="1"/>
        <v>-0.09</v>
      </c>
      <c r="I63" s="70">
        <f t="shared" si="2"/>
        <v>5.1999999999999991E-2</v>
      </c>
      <c r="J63" s="70" t="s">
        <v>63</v>
      </c>
      <c r="K63" s="70">
        <f t="shared" si="3"/>
        <v>-1.9E-2</v>
      </c>
      <c r="L63" s="45">
        <f t="shared" si="4"/>
        <v>-0.26760563380281693</v>
      </c>
      <c r="M63" s="18">
        <f t="shared" si="5"/>
        <v>-4.0700433726900184E-3</v>
      </c>
      <c r="N63" s="69">
        <f t="shared" si="6"/>
        <v>1.5209109445315332E-2</v>
      </c>
      <c r="O63" s="69">
        <f t="shared" si="7"/>
        <v>65.750069298634529</v>
      </c>
      <c r="P63" s="70">
        <f t="shared" si="8"/>
        <v>-1.9279152818005352E-2</v>
      </c>
      <c r="Q63" s="70">
        <f t="shared" si="9"/>
        <v>1.1139066072625313E-2</v>
      </c>
      <c r="R63" s="114">
        <v>4.1271343850450917</v>
      </c>
      <c r="S63" s="70" t="s">
        <v>391</v>
      </c>
      <c r="T63" s="70" t="s">
        <v>1654</v>
      </c>
      <c r="U63" s="70" t="s">
        <v>395</v>
      </c>
      <c r="V63" s="69" t="s">
        <v>397</v>
      </c>
      <c r="W63" s="69">
        <v>1</v>
      </c>
      <c r="X63" s="69">
        <v>0</v>
      </c>
      <c r="Y63" s="69">
        <v>0</v>
      </c>
      <c r="Z63" s="69">
        <v>0</v>
      </c>
      <c r="AA63" s="69">
        <v>1</v>
      </c>
      <c r="AB63" s="69">
        <v>1</v>
      </c>
      <c r="AC63" s="69">
        <v>2</v>
      </c>
      <c r="AD63" s="69">
        <v>4</v>
      </c>
      <c r="AE63" s="69">
        <v>4323</v>
      </c>
      <c r="AF63" s="69">
        <v>0</v>
      </c>
      <c r="AG63" s="69">
        <v>0</v>
      </c>
      <c r="AH63" s="69">
        <v>1</v>
      </c>
      <c r="AI63" s="69">
        <v>0</v>
      </c>
      <c r="AJ63" s="69">
        <v>0</v>
      </c>
      <c r="AK63" s="69">
        <v>0</v>
      </c>
      <c r="AL63" s="69">
        <v>0</v>
      </c>
      <c r="AM63" s="69">
        <v>0</v>
      </c>
      <c r="AN63" s="69">
        <v>0</v>
      </c>
      <c r="AO63" s="69">
        <v>0</v>
      </c>
      <c r="AP63" s="114">
        <v>8.3728608205263182</v>
      </c>
      <c r="AQ63" s="70">
        <v>1</v>
      </c>
      <c r="AR63" s="114">
        <v>8.3728608205263182</v>
      </c>
      <c r="AS63" s="70">
        <v>1</v>
      </c>
      <c r="AT63" s="70">
        <v>0</v>
      </c>
      <c r="AU63" s="70">
        <v>1</v>
      </c>
      <c r="AV63" s="114">
        <v>7.6019019598751658</v>
      </c>
      <c r="AW63" s="70">
        <v>0</v>
      </c>
      <c r="AX63" s="70">
        <v>1</v>
      </c>
      <c r="AY63" s="69">
        <v>0</v>
      </c>
      <c r="AZ63" s="69">
        <v>6.9850000000000003</v>
      </c>
      <c r="BA63" s="32">
        <v>482</v>
      </c>
      <c r="BB63" s="32">
        <v>118</v>
      </c>
      <c r="BC63" s="70">
        <v>1</v>
      </c>
      <c r="BD63" s="70">
        <v>0</v>
      </c>
      <c r="BE63" s="106">
        <f t="shared" si="15"/>
        <v>7.7832240163360371</v>
      </c>
      <c r="BF63" s="106">
        <v>651.86</v>
      </c>
      <c r="BG63" s="106">
        <f t="shared" si="10"/>
        <v>1.2011463631940393</v>
      </c>
      <c r="BH63" s="69">
        <v>0</v>
      </c>
      <c r="BI63" s="69">
        <v>1</v>
      </c>
      <c r="BJ63" s="69">
        <v>0</v>
      </c>
      <c r="BK63" s="70">
        <v>0</v>
      </c>
      <c r="BL63" s="70">
        <v>1</v>
      </c>
      <c r="BM63" s="70">
        <v>1</v>
      </c>
      <c r="BN63" s="70">
        <v>0</v>
      </c>
      <c r="BO63" s="70">
        <v>0</v>
      </c>
      <c r="BP63" s="70">
        <v>1</v>
      </c>
      <c r="BQ63" s="70">
        <v>0</v>
      </c>
      <c r="BR63" s="70">
        <v>0</v>
      </c>
      <c r="BS63" s="70">
        <v>0</v>
      </c>
      <c r="BT63" s="70">
        <v>0</v>
      </c>
      <c r="BU63" s="70">
        <v>1</v>
      </c>
      <c r="BV63" s="70">
        <v>1</v>
      </c>
      <c r="BW63" s="70">
        <v>0</v>
      </c>
      <c r="BX63" s="70">
        <v>0</v>
      </c>
      <c r="BY63" s="70">
        <v>0.5</v>
      </c>
      <c r="BZ63" s="70">
        <f t="shared" si="11"/>
        <v>0.5</v>
      </c>
      <c r="CA63" s="114">
        <v>2.9957322735539909</v>
      </c>
      <c r="CB63" s="70" t="s">
        <v>386</v>
      </c>
      <c r="CC63" s="70">
        <v>1</v>
      </c>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row>
    <row r="64" spans="1:167" ht="15" customHeight="1" x14ac:dyDescent="0.3">
      <c r="A64" s="70">
        <v>63</v>
      </c>
      <c r="B64" s="12">
        <v>4</v>
      </c>
      <c r="C64" s="12" t="s">
        <v>73</v>
      </c>
      <c r="D64" s="37">
        <v>-1.7999999999999999E-2</v>
      </c>
      <c r="E64" s="13">
        <v>5.8999999999999997E-2</v>
      </c>
      <c r="F64" s="19">
        <f t="shared" si="12"/>
        <v>-0.30508474576271188</v>
      </c>
      <c r="H64" s="12">
        <f t="shared" si="1"/>
        <v>-7.6999999999999999E-2</v>
      </c>
      <c r="I64" s="12">
        <f t="shared" si="2"/>
        <v>4.0999999999999995E-2</v>
      </c>
      <c r="J64" s="12" t="s">
        <v>63</v>
      </c>
      <c r="K64" s="12">
        <f t="shared" si="3"/>
        <v>-1.7999999999999999E-2</v>
      </c>
      <c r="L64" s="45">
        <f t="shared" si="4"/>
        <v>-0.30508474576271188</v>
      </c>
      <c r="M64" s="15">
        <f t="shared" si="5"/>
        <v>-4.6400557695435241E-3</v>
      </c>
      <c r="N64" s="13">
        <f t="shared" si="6"/>
        <v>1.520907168905933E-2</v>
      </c>
      <c r="O64" s="68">
        <f t="shared" si="7"/>
        <v>65.750232522038246</v>
      </c>
      <c r="P64" s="12">
        <f t="shared" si="8"/>
        <v>-1.9849127458602855E-2</v>
      </c>
      <c r="Q64" s="12">
        <f t="shared" si="9"/>
        <v>1.0569015919515805E-2</v>
      </c>
      <c r="R64" s="113">
        <v>4.1271343850450917</v>
      </c>
      <c r="S64" s="12" t="s">
        <v>391</v>
      </c>
      <c r="T64" s="12" t="s">
        <v>1654</v>
      </c>
      <c r="U64" s="12" t="s">
        <v>395</v>
      </c>
      <c r="V64" s="13" t="s">
        <v>398</v>
      </c>
      <c r="W64" s="68">
        <v>1</v>
      </c>
      <c r="X64" s="68">
        <v>0</v>
      </c>
      <c r="Y64" s="68">
        <v>0</v>
      </c>
      <c r="Z64" s="68">
        <v>0</v>
      </c>
      <c r="AA64" s="13">
        <v>1</v>
      </c>
      <c r="AB64" s="13">
        <v>1</v>
      </c>
      <c r="AC64" s="68">
        <v>2</v>
      </c>
      <c r="AD64" s="68">
        <v>4</v>
      </c>
      <c r="AE64" s="13">
        <v>4323</v>
      </c>
      <c r="AF64" s="13">
        <v>0</v>
      </c>
      <c r="AG64" s="13">
        <v>0</v>
      </c>
      <c r="AH64" s="13">
        <v>1</v>
      </c>
      <c r="AI64" s="13">
        <v>0</v>
      </c>
      <c r="AJ64" s="13">
        <v>0</v>
      </c>
      <c r="AK64" s="13">
        <v>0</v>
      </c>
      <c r="AL64" s="13">
        <v>0</v>
      </c>
      <c r="AM64" s="68">
        <v>0</v>
      </c>
      <c r="AN64" s="68">
        <v>0</v>
      </c>
      <c r="AO64" s="68">
        <v>0</v>
      </c>
      <c r="AP64" s="113">
        <v>8.3728608205263182</v>
      </c>
      <c r="AQ64" s="12">
        <v>1</v>
      </c>
      <c r="AR64" s="113">
        <v>8.3728608205263182</v>
      </c>
      <c r="AS64" s="12">
        <v>1</v>
      </c>
      <c r="AT64" s="12">
        <v>0</v>
      </c>
      <c r="AU64" s="12">
        <v>1</v>
      </c>
      <c r="AV64" s="113">
        <v>7.6019019598751658</v>
      </c>
      <c r="AW64" s="12">
        <v>0</v>
      </c>
      <c r="AX64" s="12">
        <v>1</v>
      </c>
      <c r="AY64" s="68">
        <v>0</v>
      </c>
      <c r="AZ64" s="68">
        <v>6.9850000000000003</v>
      </c>
      <c r="BA64" s="94">
        <v>482</v>
      </c>
      <c r="BB64" s="94">
        <v>118</v>
      </c>
      <c r="BC64" s="12">
        <v>1</v>
      </c>
      <c r="BD64" s="12">
        <v>0</v>
      </c>
      <c r="BE64" s="104">
        <f t="shared" si="15"/>
        <v>7.7832240163360371</v>
      </c>
      <c r="BF64" s="104">
        <v>651.86</v>
      </c>
      <c r="BG64" s="104">
        <f t="shared" si="10"/>
        <v>1.2011463631940393</v>
      </c>
      <c r="BH64" s="68">
        <v>0</v>
      </c>
      <c r="BI64" s="68">
        <v>1</v>
      </c>
      <c r="BJ64" s="68">
        <v>0</v>
      </c>
      <c r="BK64" s="12">
        <v>0</v>
      </c>
      <c r="BL64" s="12">
        <v>1</v>
      </c>
      <c r="BM64" s="12">
        <v>1</v>
      </c>
      <c r="BN64" s="12">
        <v>0</v>
      </c>
      <c r="BO64" s="12">
        <v>0</v>
      </c>
      <c r="BP64" s="12">
        <v>1</v>
      </c>
      <c r="BQ64" s="12">
        <v>0</v>
      </c>
      <c r="BR64" s="12">
        <v>0</v>
      </c>
      <c r="BS64" s="12">
        <v>0</v>
      </c>
      <c r="BT64" s="12">
        <v>0</v>
      </c>
      <c r="BU64" s="12">
        <v>1</v>
      </c>
      <c r="BV64" s="12">
        <v>1</v>
      </c>
      <c r="BW64" s="12">
        <v>0</v>
      </c>
      <c r="BX64" s="12">
        <v>0</v>
      </c>
      <c r="BY64" s="12">
        <v>0.5</v>
      </c>
      <c r="BZ64" s="12">
        <f t="shared" si="11"/>
        <v>0.5</v>
      </c>
      <c r="CA64" s="113">
        <v>2.9957322735539909</v>
      </c>
      <c r="CB64" s="12" t="s">
        <v>386</v>
      </c>
      <c r="CC64" s="12">
        <v>1</v>
      </c>
    </row>
    <row r="65" spans="1:167" ht="15" customHeight="1" x14ac:dyDescent="0.3">
      <c r="A65" s="70">
        <v>64</v>
      </c>
      <c r="B65" s="12">
        <v>4</v>
      </c>
      <c r="C65" s="12" t="s">
        <v>73</v>
      </c>
      <c r="D65" s="37">
        <v>-2.1000000000000001E-2</v>
      </c>
      <c r="E65" s="68">
        <v>4.4999999999999998E-2</v>
      </c>
      <c r="F65" s="19">
        <f t="shared" si="12"/>
        <v>-0.46666666666666673</v>
      </c>
      <c r="H65" s="12">
        <f t="shared" si="1"/>
        <v>-6.6000000000000003E-2</v>
      </c>
      <c r="I65" s="12">
        <f t="shared" si="2"/>
        <v>2.3999999999999997E-2</v>
      </c>
      <c r="J65" s="12" t="s">
        <v>63</v>
      </c>
      <c r="K65" s="12">
        <f t="shared" si="3"/>
        <v>-2.1000000000000001E-2</v>
      </c>
      <c r="L65" s="45">
        <f t="shared" si="4"/>
        <v>-0.46666666666666673</v>
      </c>
      <c r="M65" s="15">
        <f t="shared" si="5"/>
        <v>-7.0974644245900944E-3</v>
      </c>
      <c r="N65" s="68">
        <f t="shared" si="6"/>
        <v>1.5208852338407344E-2</v>
      </c>
      <c r="O65" s="68">
        <f t="shared" si="7"/>
        <v>65.751180808999749</v>
      </c>
      <c r="P65" s="12">
        <f t="shared" si="8"/>
        <v>-2.2306316762997439E-2</v>
      </c>
      <c r="Q65" s="12">
        <f t="shared" si="9"/>
        <v>8.1113879138172487E-3</v>
      </c>
      <c r="R65" s="113">
        <v>4.1271343850450917</v>
      </c>
      <c r="S65" s="12" t="s">
        <v>391</v>
      </c>
      <c r="T65" s="12" t="s">
        <v>1654</v>
      </c>
      <c r="U65" s="12" t="s">
        <v>396</v>
      </c>
      <c r="V65" s="68" t="s">
        <v>399</v>
      </c>
      <c r="W65" s="68">
        <v>1</v>
      </c>
      <c r="X65" s="68">
        <v>0</v>
      </c>
      <c r="Y65" s="68">
        <v>0</v>
      </c>
      <c r="Z65" s="68">
        <v>0</v>
      </c>
      <c r="AA65" s="68">
        <v>1</v>
      </c>
      <c r="AB65" s="68">
        <v>1</v>
      </c>
      <c r="AC65" s="68">
        <v>2</v>
      </c>
      <c r="AD65" s="68">
        <v>4</v>
      </c>
      <c r="AE65" s="68">
        <v>4323</v>
      </c>
      <c r="AF65" s="68">
        <v>0</v>
      </c>
      <c r="AG65" s="68">
        <v>0</v>
      </c>
      <c r="AH65" s="68">
        <v>1</v>
      </c>
      <c r="AI65" s="68">
        <v>0</v>
      </c>
      <c r="AJ65" s="68">
        <v>0</v>
      </c>
      <c r="AK65" s="68">
        <v>0</v>
      </c>
      <c r="AL65" s="68">
        <v>0</v>
      </c>
      <c r="AM65" s="68">
        <v>0</v>
      </c>
      <c r="AN65" s="68">
        <v>0</v>
      </c>
      <c r="AO65" s="68">
        <v>0</v>
      </c>
      <c r="AP65" s="113">
        <v>8.3728608205263182</v>
      </c>
      <c r="AQ65" s="12">
        <v>1</v>
      </c>
      <c r="AR65" s="113">
        <v>8.3728608205263182</v>
      </c>
      <c r="AS65" s="12">
        <v>1</v>
      </c>
      <c r="AT65" s="12">
        <v>0</v>
      </c>
      <c r="AU65" s="12">
        <v>1</v>
      </c>
      <c r="AV65" s="113">
        <v>7.6019019598751658</v>
      </c>
      <c r="AW65" s="12">
        <v>0</v>
      </c>
      <c r="AX65" s="12">
        <v>1</v>
      </c>
      <c r="AY65" s="68">
        <v>0</v>
      </c>
      <c r="AZ65" s="68">
        <v>6.9850000000000003</v>
      </c>
      <c r="BA65" s="94">
        <v>482</v>
      </c>
      <c r="BB65" s="94">
        <v>118</v>
      </c>
      <c r="BC65" s="12">
        <v>1</v>
      </c>
      <c r="BD65" s="12">
        <v>0</v>
      </c>
      <c r="BE65" s="104">
        <f t="shared" si="15"/>
        <v>7.7832240163360371</v>
      </c>
      <c r="BF65" s="104">
        <v>651.86</v>
      </c>
      <c r="BG65" s="104">
        <f t="shared" si="10"/>
        <v>1.2011463631940393</v>
      </c>
      <c r="BH65" s="68">
        <v>0</v>
      </c>
      <c r="BI65" s="68">
        <v>1</v>
      </c>
      <c r="BJ65" s="68">
        <v>0</v>
      </c>
      <c r="BK65" s="12">
        <v>0</v>
      </c>
      <c r="BL65" s="12">
        <v>1</v>
      </c>
      <c r="BM65" s="12">
        <v>1</v>
      </c>
      <c r="BN65" s="12">
        <v>0</v>
      </c>
      <c r="BO65" s="12">
        <v>0</v>
      </c>
      <c r="BP65" s="12">
        <v>1</v>
      </c>
      <c r="BQ65" s="12">
        <v>0</v>
      </c>
      <c r="BR65" s="12">
        <v>0</v>
      </c>
      <c r="BS65" s="12">
        <v>0</v>
      </c>
      <c r="BT65" s="12">
        <v>0</v>
      </c>
      <c r="BU65" s="12">
        <v>1</v>
      </c>
      <c r="BV65" s="12">
        <v>1</v>
      </c>
      <c r="BW65" s="12">
        <v>0</v>
      </c>
      <c r="BX65" s="12">
        <v>0</v>
      </c>
      <c r="BY65" s="12">
        <v>0</v>
      </c>
      <c r="BZ65" s="12">
        <f t="shared" si="11"/>
        <v>1</v>
      </c>
      <c r="CA65" s="113">
        <v>2.9957322735539909</v>
      </c>
      <c r="CB65" s="12" t="s">
        <v>386</v>
      </c>
      <c r="CC65" s="12">
        <v>1</v>
      </c>
    </row>
    <row r="66" spans="1:167" ht="15" customHeight="1" x14ac:dyDescent="0.3">
      <c r="A66" s="70">
        <v>65</v>
      </c>
      <c r="B66" s="12">
        <v>4</v>
      </c>
      <c r="C66" s="12" t="s">
        <v>73</v>
      </c>
      <c r="D66" s="37">
        <v>-3.3000000000000002E-2</v>
      </c>
      <c r="E66" s="13">
        <v>3.4000000000000002E-2</v>
      </c>
      <c r="F66" s="19">
        <f t="shared" si="12"/>
        <v>-0.97058823529411764</v>
      </c>
      <c r="H66" s="12">
        <f t="shared" ref="H66:H129" si="16">D66-E66</f>
        <v>-6.7000000000000004E-2</v>
      </c>
      <c r="I66" s="12">
        <f t="shared" ref="I66:I129" si="17">D66+E66</f>
        <v>1.0000000000000009E-3</v>
      </c>
      <c r="J66" s="12" t="s">
        <v>63</v>
      </c>
      <c r="K66" s="12">
        <f t="shared" ref="K66:K129" si="18">IF(AA66=1,D66,-D66)</f>
        <v>-3.3000000000000002E-2</v>
      </c>
      <c r="L66" s="45">
        <f t="shared" ref="L66:L129" si="19">K66/E66</f>
        <v>-0.97058823529411764</v>
      </c>
      <c r="M66" s="15">
        <f t="shared" ref="M66:M129" si="20">L66/SQRT(L66^2+AE66)</f>
        <v>-1.4760296815914436E-2</v>
      </c>
      <c r="N66" s="13">
        <f t="shared" ref="N66:N129" si="21">SQRT((1-M66^2)/AE66)</f>
        <v>1.5207578537608811E-2</v>
      </c>
      <c r="O66" s="68">
        <f t="shared" ref="O66:O129" si="22">1/N66</f>
        <v>65.756688188521863</v>
      </c>
      <c r="P66" s="12">
        <f t="shared" ref="P66:P129" si="23">M66-N66</f>
        <v>-2.9967875353523247E-2</v>
      </c>
      <c r="Q66" s="12">
        <f t="shared" ref="Q66:Q129" si="24">M66+N66</f>
        <v>4.4728172169437516E-4</v>
      </c>
      <c r="R66" s="113">
        <v>4.0604430105464191</v>
      </c>
      <c r="S66" s="12" t="s">
        <v>391</v>
      </c>
      <c r="T66" s="12" t="s">
        <v>1654</v>
      </c>
      <c r="U66" s="12" t="s">
        <v>396</v>
      </c>
      <c r="V66" s="13" t="s">
        <v>400</v>
      </c>
      <c r="W66" s="68">
        <v>1</v>
      </c>
      <c r="X66" s="68">
        <v>0</v>
      </c>
      <c r="Y66" s="68">
        <v>0</v>
      </c>
      <c r="Z66" s="68">
        <v>0</v>
      </c>
      <c r="AA66" s="13">
        <v>1</v>
      </c>
      <c r="AB66" s="13">
        <v>1</v>
      </c>
      <c r="AC66" s="68">
        <v>2</v>
      </c>
      <c r="AD66" s="68">
        <v>4</v>
      </c>
      <c r="AE66" s="13">
        <v>4323</v>
      </c>
      <c r="AF66" s="13">
        <v>0</v>
      </c>
      <c r="AG66" s="13">
        <v>0</v>
      </c>
      <c r="AH66" s="13">
        <v>1</v>
      </c>
      <c r="AI66" s="13">
        <v>0</v>
      </c>
      <c r="AJ66" s="13">
        <v>0</v>
      </c>
      <c r="AK66" s="13">
        <v>0</v>
      </c>
      <c r="AL66" s="13">
        <v>0</v>
      </c>
      <c r="AM66" s="68">
        <v>0</v>
      </c>
      <c r="AN66" s="68">
        <v>0</v>
      </c>
      <c r="AO66" s="68">
        <v>0</v>
      </c>
      <c r="AP66" s="113">
        <v>8.3728608205263182</v>
      </c>
      <c r="AQ66" s="12">
        <v>1</v>
      </c>
      <c r="AR66" s="113">
        <v>8.3728608205263182</v>
      </c>
      <c r="AS66" s="12">
        <v>1</v>
      </c>
      <c r="AT66" s="12">
        <v>0</v>
      </c>
      <c r="AU66" s="12">
        <v>1</v>
      </c>
      <c r="AV66" s="113">
        <v>7.6019019598751658</v>
      </c>
      <c r="AW66" s="12">
        <v>0</v>
      </c>
      <c r="AX66" s="12">
        <v>1</v>
      </c>
      <c r="AY66" s="68">
        <v>0</v>
      </c>
      <c r="AZ66" s="68">
        <v>6.9850000000000003</v>
      </c>
      <c r="BA66" s="94">
        <v>482</v>
      </c>
      <c r="BB66" s="94">
        <v>118</v>
      </c>
      <c r="BC66" s="12">
        <v>1</v>
      </c>
      <c r="BD66" s="12">
        <v>0</v>
      </c>
      <c r="BE66" s="104">
        <f t="shared" si="15"/>
        <v>7.7832240163360371</v>
      </c>
      <c r="BF66" s="104">
        <v>651.86</v>
      </c>
      <c r="BG66" s="104">
        <f t="shared" ref="BG66:BG129" si="25">BE66/LN(BF66)</f>
        <v>1.2011463631940393</v>
      </c>
      <c r="BH66" s="68">
        <v>0</v>
      </c>
      <c r="BI66" s="68">
        <v>1</v>
      </c>
      <c r="BJ66" s="68">
        <v>0</v>
      </c>
      <c r="BK66" s="12">
        <v>0</v>
      </c>
      <c r="BL66" s="12">
        <v>1</v>
      </c>
      <c r="BM66" s="12">
        <v>1</v>
      </c>
      <c r="BN66" s="12">
        <v>0</v>
      </c>
      <c r="BO66" s="12">
        <v>0</v>
      </c>
      <c r="BP66" s="12">
        <v>1</v>
      </c>
      <c r="BQ66" s="12">
        <v>0</v>
      </c>
      <c r="BR66" s="12">
        <v>0</v>
      </c>
      <c r="BS66" s="12">
        <v>0</v>
      </c>
      <c r="BT66" s="12">
        <v>0</v>
      </c>
      <c r="BU66" s="12">
        <v>1</v>
      </c>
      <c r="BV66" s="12">
        <v>1</v>
      </c>
      <c r="BW66" s="12">
        <v>0</v>
      </c>
      <c r="BX66" s="12">
        <v>0</v>
      </c>
      <c r="BY66" s="12">
        <v>0.5</v>
      </c>
      <c r="BZ66" s="12">
        <f t="shared" ref="BZ66:BZ129" si="26">1-BY66</f>
        <v>0.5</v>
      </c>
      <c r="CA66" s="113">
        <v>2.9957322735539909</v>
      </c>
      <c r="CB66" s="12" t="s">
        <v>386</v>
      </c>
      <c r="CC66" s="12">
        <v>1</v>
      </c>
    </row>
    <row r="67" spans="1:167" ht="15" customHeight="1" x14ac:dyDescent="0.3">
      <c r="A67" s="70">
        <v>66</v>
      </c>
      <c r="B67" s="70">
        <v>4</v>
      </c>
      <c r="C67" s="70" t="s">
        <v>73</v>
      </c>
      <c r="D67" s="38">
        <v>-2.5999999999999999E-2</v>
      </c>
      <c r="E67" s="69">
        <v>7.2999999999999995E-2</v>
      </c>
      <c r="F67" s="19">
        <f t="shared" si="12"/>
        <v>-0.35616438356164382</v>
      </c>
      <c r="G67" s="70"/>
      <c r="H67" s="70">
        <f t="shared" si="16"/>
        <v>-9.8999999999999991E-2</v>
      </c>
      <c r="I67" s="70">
        <f t="shared" si="17"/>
        <v>4.7E-2</v>
      </c>
      <c r="J67" s="70" t="s">
        <v>63</v>
      </c>
      <c r="K67" s="70">
        <f t="shared" si="18"/>
        <v>-2.5999999999999999E-2</v>
      </c>
      <c r="L67" s="47">
        <f t="shared" si="19"/>
        <v>-0.35616438356164382</v>
      </c>
      <c r="M67" s="18">
        <f t="shared" si="20"/>
        <v>-7.4818393586339313E-3</v>
      </c>
      <c r="N67" s="69">
        <f t="shared" si="21"/>
        <v>2.1006702814626035E-2</v>
      </c>
      <c r="O67" s="69">
        <f t="shared" si="22"/>
        <v>47.603853342645678</v>
      </c>
      <c r="P67" s="70">
        <f t="shared" si="23"/>
        <v>-2.8488542173259968E-2</v>
      </c>
      <c r="Q67" s="70">
        <f t="shared" si="24"/>
        <v>1.3524863455992103E-2</v>
      </c>
      <c r="R67" s="114">
        <v>4.0604430105464191</v>
      </c>
      <c r="S67" s="70" t="s">
        <v>394</v>
      </c>
      <c r="T67" s="70" t="s">
        <v>1654</v>
      </c>
      <c r="U67" s="70" t="s">
        <v>395</v>
      </c>
      <c r="V67" s="69" t="s">
        <v>397</v>
      </c>
      <c r="W67" s="69">
        <v>1</v>
      </c>
      <c r="X67" s="69">
        <v>0</v>
      </c>
      <c r="Y67" s="69">
        <v>0</v>
      </c>
      <c r="Z67" s="69">
        <v>0</v>
      </c>
      <c r="AA67" s="69">
        <v>1</v>
      </c>
      <c r="AB67" s="69">
        <v>1</v>
      </c>
      <c r="AC67" s="69">
        <v>3</v>
      </c>
      <c r="AD67" s="69">
        <v>2</v>
      </c>
      <c r="AE67" s="69">
        <v>2266</v>
      </c>
      <c r="AF67" s="69">
        <v>0</v>
      </c>
      <c r="AG67" s="69">
        <v>1</v>
      </c>
      <c r="AH67" s="69">
        <v>0</v>
      </c>
      <c r="AI67" s="69">
        <v>0</v>
      </c>
      <c r="AJ67" s="69">
        <v>0</v>
      </c>
      <c r="AK67" s="69">
        <v>0</v>
      </c>
      <c r="AL67" s="69">
        <v>0</v>
      </c>
      <c r="AM67" s="69">
        <v>0</v>
      </c>
      <c r="AN67" s="69">
        <v>0</v>
      </c>
      <c r="AO67" s="69">
        <v>0</v>
      </c>
      <c r="AP67" s="114">
        <v>8.3728608205263182</v>
      </c>
      <c r="AQ67" s="70">
        <v>1</v>
      </c>
      <c r="AR67" s="114">
        <v>7.7270944847798413</v>
      </c>
      <c r="AS67" s="70">
        <v>1</v>
      </c>
      <c r="AT67" s="70">
        <v>0</v>
      </c>
      <c r="AU67" s="70">
        <v>1</v>
      </c>
      <c r="AV67" s="114">
        <v>7.6019019598751658</v>
      </c>
      <c r="AW67" s="70">
        <v>0</v>
      </c>
      <c r="AX67" s="70">
        <v>1</v>
      </c>
      <c r="AY67" s="69">
        <v>0</v>
      </c>
      <c r="AZ67" s="69">
        <v>6.9850000000000003</v>
      </c>
      <c r="BA67" s="32">
        <v>482</v>
      </c>
      <c r="BB67" s="32">
        <v>118</v>
      </c>
      <c r="BC67" s="70">
        <v>1</v>
      </c>
      <c r="BD67" s="70">
        <v>0</v>
      </c>
      <c r="BE67" s="106">
        <f t="shared" si="15"/>
        <v>7.7832240163360371</v>
      </c>
      <c r="BF67" s="106">
        <v>651.86</v>
      </c>
      <c r="BG67" s="106">
        <f t="shared" si="25"/>
        <v>1.2011463631940393</v>
      </c>
      <c r="BH67" s="69">
        <v>0</v>
      </c>
      <c r="BI67" s="69">
        <v>1</v>
      </c>
      <c r="BJ67" s="69">
        <v>0</v>
      </c>
      <c r="BK67" s="70">
        <v>0</v>
      </c>
      <c r="BL67" s="70">
        <v>1</v>
      </c>
      <c r="BM67" s="70">
        <v>1</v>
      </c>
      <c r="BN67" s="70">
        <v>0</v>
      </c>
      <c r="BO67" s="70">
        <v>0</v>
      </c>
      <c r="BP67" s="70">
        <v>1</v>
      </c>
      <c r="BQ67" s="70">
        <v>0</v>
      </c>
      <c r="BR67" s="70">
        <v>0</v>
      </c>
      <c r="BS67" s="70">
        <v>0</v>
      </c>
      <c r="BT67" s="70">
        <v>0</v>
      </c>
      <c r="BU67" s="70">
        <v>1</v>
      </c>
      <c r="BV67" s="70">
        <v>1</v>
      </c>
      <c r="BW67" s="70">
        <v>0</v>
      </c>
      <c r="BX67" s="70">
        <v>0</v>
      </c>
      <c r="BY67" s="70">
        <v>0.5</v>
      </c>
      <c r="BZ67" s="70">
        <f t="shared" si="26"/>
        <v>0.5</v>
      </c>
      <c r="CA67" s="114">
        <v>2.9957322735539909</v>
      </c>
      <c r="CB67" s="70" t="s">
        <v>386</v>
      </c>
      <c r="CC67" s="70">
        <v>1</v>
      </c>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row>
    <row r="68" spans="1:167" ht="15" customHeight="1" x14ac:dyDescent="0.3">
      <c r="A68" s="70">
        <v>67</v>
      </c>
      <c r="B68" s="12">
        <v>4</v>
      </c>
      <c r="C68" s="12" t="s">
        <v>73</v>
      </c>
      <c r="D68" s="37">
        <v>-2.5999999999999999E-2</v>
      </c>
      <c r="E68" s="68">
        <v>4.5999999999999999E-2</v>
      </c>
      <c r="F68" s="19">
        <f t="shared" si="12"/>
        <v>-0.56521739130434778</v>
      </c>
      <c r="H68" s="12">
        <f t="shared" si="16"/>
        <v>-7.1999999999999995E-2</v>
      </c>
      <c r="I68" s="12">
        <f t="shared" si="17"/>
        <v>0.02</v>
      </c>
      <c r="J68" s="12" t="s">
        <v>63</v>
      </c>
      <c r="K68" s="12">
        <f t="shared" si="18"/>
        <v>-2.5999999999999999E-2</v>
      </c>
      <c r="L68" s="45">
        <f t="shared" si="19"/>
        <v>-0.56521739130434778</v>
      </c>
      <c r="M68" s="15">
        <f t="shared" si="20"/>
        <v>-1.1872849187674995E-2</v>
      </c>
      <c r="N68" s="68">
        <f t="shared" si="21"/>
        <v>2.1005810101271147E-2</v>
      </c>
      <c r="O68" s="68">
        <f t="shared" si="22"/>
        <v>47.605876430325623</v>
      </c>
      <c r="P68" s="12">
        <f t="shared" si="23"/>
        <v>-3.2878659288946142E-2</v>
      </c>
      <c r="Q68" s="12">
        <f t="shared" si="24"/>
        <v>9.1329609135961526E-3</v>
      </c>
      <c r="R68" s="113">
        <v>4.0604430105464191</v>
      </c>
      <c r="S68" s="12" t="s">
        <v>394</v>
      </c>
      <c r="T68" s="12" t="s">
        <v>1654</v>
      </c>
      <c r="U68" s="12" t="s">
        <v>396</v>
      </c>
      <c r="V68" s="68" t="s">
        <v>399</v>
      </c>
      <c r="W68" s="68">
        <v>1</v>
      </c>
      <c r="X68" s="68">
        <v>0</v>
      </c>
      <c r="Y68" s="68">
        <v>0</v>
      </c>
      <c r="Z68" s="68">
        <v>0</v>
      </c>
      <c r="AA68" s="68">
        <v>1</v>
      </c>
      <c r="AB68" s="68">
        <v>1</v>
      </c>
      <c r="AC68" s="68">
        <v>3</v>
      </c>
      <c r="AD68" s="68">
        <v>2</v>
      </c>
      <c r="AE68" s="68">
        <v>2266</v>
      </c>
      <c r="AF68" s="68">
        <v>0</v>
      </c>
      <c r="AG68" s="68">
        <v>1</v>
      </c>
      <c r="AH68" s="68">
        <v>0</v>
      </c>
      <c r="AI68" s="68">
        <v>0</v>
      </c>
      <c r="AJ68" s="68">
        <v>0</v>
      </c>
      <c r="AK68" s="68">
        <v>0</v>
      </c>
      <c r="AL68" s="68">
        <v>0</v>
      </c>
      <c r="AM68" s="68">
        <v>0</v>
      </c>
      <c r="AN68" s="68">
        <v>0</v>
      </c>
      <c r="AO68" s="68">
        <v>0</v>
      </c>
      <c r="AP68" s="113">
        <v>8.3728608205263182</v>
      </c>
      <c r="AQ68" s="12">
        <v>1</v>
      </c>
      <c r="AR68" s="113">
        <v>7.7270944847798413</v>
      </c>
      <c r="AS68" s="12">
        <v>1</v>
      </c>
      <c r="AT68" s="12">
        <v>0</v>
      </c>
      <c r="AU68" s="12">
        <v>1</v>
      </c>
      <c r="AV68" s="113">
        <v>7.6019019598751658</v>
      </c>
      <c r="AW68" s="12">
        <v>0</v>
      </c>
      <c r="AX68" s="12">
        <v>1</v>
      </c>
      <c r="AY68" s="68">
        <v>0</v>
      </c>
      <c r="AZ68" s="68">
        <v>6.9850000000000003</v>
      </c>
      <c r="BA68" s="94">
        <v>482</v>
      </c>
      <c r="BB68" s="94">
        <v>118</v>
      </c>
      <c r="BC68" s="12">
        <v>1</v>
      </c>
      <c r="BD68" s="12">
        <v>0</v>
      </c>
      <c r="BE68" s="104">
        <f t="shared" si="15"/>
        <v>7.7832240163360371</v>
      </c>
      <c r="BF68" s="104">
        <v>651.86</v>
      </c>
      <c r="BG68" s="104">
        <f t="shared" si="25"/>
        <v>1.2011463631940393</v>
      </c>
      <c r="BH68" s="68">
        <v>0</v>
      </c>
      <c r="BI68" s="68">
        <v>1</v>
      </c>
      <c r="BJ68" s="68">
        <v>0</v>
      </c>
      <c r="BK68" s="12">
        <v>0</v>
      </c>
      <c r="BL68" s="12">
        <v>1</v>
      </c>
      <c r="BM68" s="12">
        <v>1</v>
      </c>
      <c r="BN68" s="12">
        <v>0</v>
      </c>
      <c r="BO68" s="12">
        <v>0</v>
      </c>
      <c r="BP68" s="12">
        <v>1</v>
      </c>
      <c r="BQ68" s="12">
        <v>0</v>
      </c>
      <c r="BR68" s="12">
        <v>0</v>
      </c>
      <c r="BS68" s="12">
        <v>0</v>
      </c>
      <c r="BT68" s="12">
        <v>0</v>
      </c>
      <c r="BU68" s="12">
        <v>1</v>
      </c>
      <c r="BV68" s="12">
        <v>1</v>
      </c>
      <c r="BW68" s="12">
        <v>0</v>
      </c>
      <c r="BX68" s="12">
        <v>0</v>
      </c>
      <c r="BY68" s="12">
        <v>0.5</v>
      </c>
      <c r="BZ68" s="12">
        <f t="shared" si="26"/>
        <v>0.5</v>
      </c>
      <c r="CA68" s="113">
        <v>2.9957322735539909</v>
      </c>
      <c r="CB68" s="12" t="s">
        <v>386</v>
      </c>
      <c r="CC68" s="12">
        <v>1</v>
      </c>
    </row>
    <row r="69" spans="1:167" ht="15" customHeight="1" x14ac:dyDescent="0.3">
      <c r="A69" s="70">
        <v>68</v>
      </c>
      <c r="B69" s="12">
        <v>4</v>
      </c>
      <c r="C69" s="12" t="s">
        <v>73</v>
      </c>
      <c r="D69" s="37">
        <v>-2.8000000000000001E-2</v>
      </c>
      <c r="E69" s="13">
        <v>7.4999999999999997E-2</v>
      </c>
      <c r="F69" s="19">
        <f t="shared" si="12"/>
        <v>-0.37333333333333335</v>
      </c>
      <c r="H69" s="12">
        <f t="shared" si="16"/>
        <v>-0.10299999999999999</v>
      </c>
      <c r="I69" s="12">
        <f t="shared" si="17"/>
        <v>4.7E-2</v>
      </c>
      <c r="J69" s="12" t="s">
        <v>63</v>
      </c>
      <c r="K69" s="12">
        <f t="shared" si="18"/>
        <v>-2.8000000000000001E-2</v>
      </c>
      <c r="L69" s="45">
        <f t="shared" si="19"/>
        <v>-0.37333333333333335</v>
      </c>
      <c r="M69" s="15">
        <f t="shared" si="20"/>
        <v>-7.8424807117616971E-3</v>
      </c>
      <c r="N69" s="13">
        <f t="shared" si="21"/>
        <v>2.1006644763647404E-2</v>
      </c>
      <c r="O69" s="68">
        <f t="shared" si="22"/>
        <v>47.60398489389074</v>
      </c>
      <c r="P69" s="12">
        <f t="shared" si="23"/>
        <v>-2.8849125475409101E-2</v>
      </c>
      <c r="Q69" s="12">
        <f t="shared" si="24"/>
        <v>1.3164164051885707E-2</v>
      </c>
      <c r="R69" s="113">
        <v>4.0604430105464191</v>
      </c>
      <c r="S69" s="12" t="s">
        <v>394</v>
      </c>
      <c r="T69" s="12" t="s">
        <v>1654</v>
      </c>
      <c r="U69" s="12" t="s">
        <v>395</v>
      </c>
      <c r="V69" s="13" t="s">
        <v>397</v>
      </c>
      <c r="W69" s="68">
        <v>1</v>
      </c>
      <c r="X69" s="68">
        <v>0</v>
      </c>
      <c r="Y69" s="68">
        <v>0</v>
      </c>
      <c r="Z69" s="68">
        <v>0</v>
      </c>
      <c r="AA69" s="13">
        <v>1</v>
      </c>
      <c r="AB69" s="13">
        <v>1</v>
      </c>
      <c r="AC69" s="68">
        <v>4</v>
      </c>
      <c r="AD69" s="68">
        <v>2</v>
      </c>
      <c r="AE69" s="13">
        <v>2266</v>
      </c>
      <c r="AF69" s="13">
        <v>0</v>
      </c>
      <c r="AG69" s="13">
        <v>0</v>
      </c>
      <c r="AH69" s="13">
        <v>1</v>
      </c>
      <c r="AI69" s="13">
        <v>0</v>
      </c>
      <c r="AJ69" s="13">
        <v>0</v>
      </c>
      <c r="AK69" s="13">
        <v>0</v>
      </c>
      <c r="AL69" s="13">
        <v>0</v>
      </c>
      <c r="AM69" s="68">
        <v>0</v>
      </c>
      <c r="AN69" s="68">
        <v>0</v>
      </c>
      <c r="AO69" s="68">
        <v>0</v>
      </c>
      <c r="AP69" s="113">
        <v>8.3728608205263182</v>
      </c>
      <c r="AQ69" s="12">
        <v>1</v>
      </c>
      <c r="AR69" s="113">
        <v>7.7270944847798413</v>
      </c>
      <c r="AS69" s="12">
        <v>1</v>
      </c>
      <c r="AT69" s="12">
        <v>0</v>
      </c>
      <c r="AU69" s="12">
        <v>1</v>
      </c>
      <c r="AV69" s="113">
        <v>7.6019019598751658</v>
      </c>
      <c r="AW69" s="12">
        <v>0</v>
      </c>
      <c r="AX69" s="12">
        <v>1</v>
      </c>
      <c r="AY69" s="68">
        <v>0</v>
      </c>
      <c r="AZ69" s="68">
        <v>6.9850000000000003</v>
      </c>
      <c r="BA69" s="94">
        <v>482</v>
      </c>
      <c r="BB69" s="94">
        <v>118</v>
      </c>
      <c r="BC69" s="12">
        <v>1</v>
      </c>
      <c r="BD69" s="12">
        <v>0</v>
      </c>
      <c r="BE69" s="104">
        <f t="shared" si="15"/>
        <v>7.7832240163360371</v>
      </c>
      <c r="BF69" s="104">
        <v>651.86</v>
      </c>
      <c r="BG69" s="104">
        <f t="shared" si="25"/>
        <v>1.2011463631940393</v>
      </c>
      <c r="BH69" s="68">
        <v>0</v>
      </c>
      <c r="BI69" s="68">
        <v>1</v>
      </c>
      <c r="BJ69" s="68">
        <v>0</v>
      </c>
      <c r="BK69" s="12">
        <v>0</v>
      </c>
      <c r="BL69" s="12">
        <v>1</v>
      </c>
      <c r="BM69" s="12">
        <v>1</v>
      </c>
      <c r="BN69" s="12">
        <v>0</v>
      </c>
      <c r="BO69" s="12">
        <v>0</v>
      </c>
      <c r="BP69" s="12">
        <v>1</v>
      </c>
      <c r="BQ69" s="12">
        <v>0</v>
      </c>
      <c r="BR69" s="12">
        <v>0</v>
      </c>
      <c r="BS69" s="12">
        <v>0</v>
      </c>
      <c r="BT69" s="12">
        <v>0</v>
      </c>
      <c r="BU69" s="12">
        <v>1</v>
      </c>
      <c r="BV69" s="12">
        <v>1</v>
      </c>
      <c r="BW69" s="12">
        <v>0</v>
      </c>
      <c r="BX69" s="12">
        <v>0</v>
      </c>
      <c r="BY69" s="12">
        <v>0.5</v>
      </c>
      <c r="BZ69" s="12">
        <f t="shared" si="26"/>
        <v>0.5</v>
      </c>
      <c r="CA69" s="113">
        <v>2.9957322735539909</v>
      </c>
      <c r="CB69" s="12" t="s">
        <v>386</v>
      </c>
      <c r="CC69" s="12">
        <v>1</v>
      </c>
    </row>
    <row r="70" spans="1:167" ht="15" customHeight="1" x14ac:dyDescent="0.3">
      <c r="A70" s="70">
        <v>69</v>
      </c>
      <c r="B70" s="12">
        <v>4</v>
      </c>
      <c r="C70" s="12" t="s">
        <v>73</v>
      </c>
      <c r="D70" s="37">
        <v>-2.4E-2</v>
      </c>
      <c r="E70" s="68">
        <v>4.7E-2</v>
      </c>
      <c r="F70" s="19">
        <f t="shared" si="12"/>
        <v>-0.51063829787234039</v>
      </c>
      <c r="H70" s="12">
        <f t="shared" si="16"/>
        <v>-7.1000000000000008E-2</v>
      </c>
      <c r="I70" s="12">
        <f t="shared" si="17"/>
        <v>2.3E-2</v>
      </c>
      <c r="J70" s="12" t="s">
        <v>63</v>
      </c>
      <c r="K70" s="12">
        <f t="shared" si="18"/>
        <v>-2.4E-2</v>
      </c>
      <c r="L70" s="45">
        <f t="shared" si="19"/>
        <v>-0.51063829787234039</v>
      </c>
      <c r="M70" s="15">
        <f t="shared" si="20"/>
        <v>-1.0726510075755667E-2</v>
      </c>
      <c r="N70" s="68">
        <f t="shared" si="21"/>
        <v>2.1006082231688185E-2</v>
      </c>
      <c r="O70" s="68">
        <f t="shared" si="22"/>
        <v>47.605259703852617</v>
      </c>
      <c r="P70" s="12">
        <f t="shared" si="23"/>
        <v>-3.1732592307443852E-2</v>
      </c>
      <c r="Q70" s="12">
        <f t="shared" si="24"/>
        <v>1.0279572155932518E-2</v>
      </c>
      <c r="R70" s="113">
        <v>4.0604430105464191</v>
      </c>
      <c r="S70" s="12" t="s">
        <v>394</v>
      </c>
      <c r="T70" s="12" t="s">
        <v>1654</v>
      </c>
      <c r="U70" s="12" t="s">
        <v>396</v>
      </c>
      <c r="V70" s="68" t="s">
        <v>399</v>
      </c>
      <c r="W70" s="68">
        <v>1</v>
      </c>
      <c r="X70" s="68">
        <v>0</v>
      </c>
      <c r="Y70" s="68">
        <v>0</v>
      </c>
      <c r="Z70" s="68">
        <v>0</v>
      </c>
      <c r="AA70" s="68">
        <v>1</v>
      </c>
      <c r="AB70" s="68">
        <v>1</v>
      </c>
      <c r="AC70" s="68">
        <v>4</v>
      </c>
      <c r="AD70" s="68">
        <v>2</v>
      </c>
      <c r="AE70" s="68">
        <v>2266</v>
      </c>
      <c r="AF70" s="68">
        <v>0</v>
      </c>
      <c r="AG70" s="68">
        <v>0</v>
      </c>
      <c r="AH70" s="68">
        <v>1</v>
      </c>
      <c r="AI70" s="68">
        <v>0</v>
      </c>
      <c r="AJ70" s="68">
        <v>0</v>
      </c>
      <c r="AK70" s="68">
        <v>0</v>
      </c>
      <c r="AL70" s="68">
        <v>0</v>
      </c>
      <c r="AM70" s="68">
        <v>0</v>
      </c>
      <c r="AN70" s="68">
        <v>0</v>
      </c>
      <c r="AO70" s="68">
        <v>0</v>
      </c>
      <c r="AP70" s="113">
        <v>8.3728608205263182</v>
      </c>
      <c r="AQ70" s="12">
        <v>1</v>
      </c>
      <c r="AR70" s="113">
        <v>7.7270944847798413</v>
      </c>
      <c r="AS70" s="12">
        <v>1</v>
      </c>
      <c r="AT70" s="12">
        <v>0</v>
      </c>
      <c r="AU70" s="12">
        <v>1</v>
      </c>
      <c r="AV70" s="113">
        <v>7.6019019598751658</v>
      </c>
      <c r="AW70" s="12">
        <v>0</v>
      </c>
      <c r="AX70" s="12">
        <v>1</v>
      </c>
      <c r="AY70" s="68">
        <v>0</v>
      </c>
      <c r="AZ70" s="68">
        <v>6.9850000000000003</v>
      </c>
      <c r="BA70" s="94">
        <v>482</v>
      </c>
      <c r="BB70" s="94">
        <v>118</v>
      </c>
      <c r="BC70" s="12">
        <v>1</v>
      </c>
      <c r="BD70" s="12">
        <v>0</v>
      </c>
      <c r="BE70" s="104">
        <f t="shared" si="15"/>
        <v>7.7832240163360371</v>
      </c>
      <c r="BF70" s="104">
        <v>651.86</v>
      </c>
      <c r="BG70" s="104">
        <f t="shared" si="25"/>
        <v>1.2011463631940393</v>
      </c>
      <c r="BH70" s="68">
        <v>0</v>
      </c>
      <c r="BI70" s="68">
        <v>1</v>
      </c>
      <c r="BJ70" s="68">
        <v>0</v>
      </c>
      <c r="BK70" s="12">
        <v>0</v>
      </c>
      <c r="BL70" s="12">
        <v>1</v>
      </c>
      <c r="BM70" s="12">
        <v>1</v>
      </c>
      <c r="BN70" s="12">
        <v>0</v>
      </c>
      <c r="BO70" s="12">
        <v>0</v>
      </c>
      <c r="BP70" s="12">
        <v>1</v>
      </c>
      <c r="BQ70" s="12">
        <v>0</v>
      </c>
      <c r="BR70" s="12">
        <v>0</v>
      </c>
      <c r="BS70" s="12">
        <v>0</v>
      </c>
      <c r="BT70" s="12">
        <v>0</v>
      </c>
      <c r="BU70" s="12">
        <v>1</v>
      </c>
      <c r="BV70" s="12">
        <v>1</v>
      </c>
      <c r="BW70" s="12">
        <v>0</v>
      </c>
      <c r="BX70" s="12">
        <v>0</v>
      </c>
      <c r="BY70" s="12">
        <v>0.5</v>
      </c>
      <c r="BZ70" s="12">
        <f t="shared" si="26"/>
        <v>0.5</v>
      </c>
      <c r="CA70" s="113">
        <v>2.9957322735539909</v>
      </c>
      <c r="CB70" s="12" t="s">
        <v>386</v>
      </c>
      <c r="CC70" s="12">
        <v>1</v>
      </c>
    </row>
    <row r="71" spans="1:167" ht="15" customHeight="1" x14ac:dyDescent="0.3">
      <c r="A71" s="70">
        <v>70</v>
      </c>
      <c r="B71" s="12">
        <v>4</v>
      </c>
      <c r="C71" s="12" t="s">
        <v>73</v>
      </c>
      <c r="D71" s="37">
        <v>-0.01</v>
      </c>
      <c r="E71" s="68">
        <v>7.6999999999999999E-2</v>
      </c>
      <c r="F71" s="19">
        <f t="shared" si="12"/>
        <v>-0.12987012987012989</v>
      </c>
      <c r="H71" s="12">
        <f t="shared" si="16"/>
        <v>-8.6999999999999994E-2</v>
      </c>
      <c r="I71" s="12">
        <f t="shared" si="17"/>
        <v>6.7000000000000004E-2</v>
      </c>
      <c r="J71" s="12" t="s">
        <v>63</v>
      </c>
      <c r="K71" s="12">
        <f t="shared" si="18"/>
        <v>-0.01</v>
      </c>
      <c r="L71" s="45">
        <f t="shared" si="19"/>
        <v>-0.12987012987012989</v>
      </c>
      <c r="M71" s="15">
        <f t="shared" si="20"/>
        <v>-2.8641511832051205E-3</v>
      </c>
      <c r="N71" s="68">
        <f t="shared" si="21"/>
        <v>2.2053964110679423E-2</v>
      </c>
      <c r="O71" s="68">
        <f t="shared" si="22"/>
        <v>45.343322179243025</v>
      </c>
      <c r="P71" s="12">
        <f t="shared" si="23"/>
        <v>-2.4918115293884543E-2</v>
      </c>
      <c r="Q71" s="12">
        <f t="shared" si="24"/>
        <v>1.9189812927474303E-2</v>
      </c>
      <c r="R71" s="113">
        <v>4.0604430105464191</v>
      </c>
      <c r="S71" s="12" t="s">
        <v>393</v>
      </c>
      <c r="T71" s="12" t="s">
        <v>1654</v>
      </c>
      <c r="U71" s="12" t="s">
        <v>395</v>
      </c>
      <c r="V71" s="68" t="s">
        <v>397</v>
      </c>
      <c r="W71" s="68">
        <v>1</v>
      </c>
      <c r="X71" s="68">
        <v>0</v>
      </c>
      <c r="Y71" s="68">
        <v>0</v>
      </c>
      <c r="Z71" s="68">
        <v>0</v>
      </c>
      <c r="AA71" s="68">
        <v>1</v>
      </c>
      <c r="AB71" s="68">
        <v>1</v>
      </c>
      <c r="AC71" s="68">
        <v>5</v>
      </c>
      <c r="AD71" s="68">
        <v>2</v>
      </c>
      <c r="AE71" s="68">
        <v>2056</v>
      </c>
      <c r="AF71" s="68">
        <v>0</v>
      </c>
      <c r="AG71" s="68">
        <v>1</v>
      </c>
      <c r="AH71" s="68">
        <v>0</v>
      </c>
      <c r="AI71" s="68">
        <v>0</v>
      </c>
      <c r="AJ71" s="68">
        <v>0</v>
      </c>
      <c r="AK71" s="68">
        <v>0</v>
      </c>
      <c r="AL71" s="68">
        <v>0</v>
      </c>
      <c r="AM71" s="68">
        <v>0</v>
      </c>
      <c r="AN71" s="68">
        <v>0</v>
      </c>
      <c r="AO71" s="68">
        <v>0</v>
      </c>
      <c r="AP71" s="113">
        <v>8.3728608205263182</v>
      </c>
      <c r="AQ71" s="12">
        <v>1</v>
      </c>
      <c r="AR71" s="113">
        <v>7.6299757070277892</v>
      </c>
      <c r="AS71" s="12">
        <v>1</v>
      </c>
      <c r="AT71" s="12">
        <v>0</v>
      </c>
      <c r="AU71" s="12">
        <v>1</v>
      </c>
      <c r="AV71" s="113">
        <v>7.6019019598751658</v>
      </c>
      <c r="AW71" s="12">
        <v>0</v>
      </c>
      <c r="AX71" s="12">
        <v>1</v>
      </c>
      <c r="AY71" s="68">
        <v>0</v>
      </c>
      <c r="AZ71" s="68">
        <v>6.9850000000000003</v>
      </c>
      <c r="BA71" s="94">
        <v>482</v>
      </c>
      <c r="BB71" s="94">
        <v>118</v>
      </c>
      <c r="BC71" s="12">
        <v>1</v>
      </c>
      <c r="BD71" s="12">
        <v>0</v>
      </c>
      <c r="BE71" s="104">
        <f t="shared" si="15"/>
        <v>7.7832240163360371</v>
      </c>
      <c r="BF71" s="104">
        <v>651.86</v>
      </c>
      <c r="BG71" s="104">
        <f t="shared" si="25"/>
        <v>1.2011463631940393</v>
      </c>
      <c r="BH71" s="68">
        <v>0</v>
      </c>
      <c r="BI71" s="68">
        <v>1</v>
      </c>
      <c r="BJ71" s="68">
        <v>0</v>
      </c>
      <c r="BK71" s="12">
        <v>0</v>
      </c>
      <c r="BL71" s="12">
        <v>1</v>
      </c>
      <c r="BM71" s="12">
        <v>1</v>
      </c>
      <c r="BN71" s="12">
        <v>0</v>
      </c>
      <c r="BO71" s="12">
        <v>0</v>
      </c>
      <c r="BP71" s="12">
        <v>1</v>
      </c>
      <c r="BQ71" s="12">
        <v>0</v>
      </c>
      <c r="BR71" s="12">
        <v>0</v>
      </c>
      <c r="BS71" s="12">
        <v>0</v>
      </c>
      <c r="BT71" s="12">
        <v>0</v>
      </c>
      <c r="BU71" s="12">
        <v>1</v>
      </c>
      <c r="BV71" s="12">
        <v>1</v>
      </c>
      <c r="BW71" s="12">
        <v>0</v>
      </c>
      <c r="BX71" s="12">
        <v>0</v>
      </c>
      <c r="BY71" s="12">
        <v>0</v>
      </c>
      <c r="BZ71" s="12">
        <f t="shared" si="26"/>
        <v>1</v>
      </c>
      <c r="CA71" s="113">
        <v>2.9957322735539909</v>
      </c>
      <c r="CB71" s="12" t="s">
        <v>386</v>
      </c>
      <c r="CC71" s="12">
        <v>1</v>
      </c>
    </row>
    <row r="72" spans="1:167" ht="15" customHeight="1" x14ac:dyDescent="0.3">
      <c r="A72" s="70">
        <v>71</v>
      </c>
      <c r="B72" s="70">
        <v>4</v>
      </c>
      <c r="C72" s="70" t="s">
        <v>73</v>
      </c>
      <c r="D72" s="38">
        <v>-1.4999999999999999E-2</v>
      </c>
      <c r="E72" s="69">
        <v>4.5999999999999999E-2</v>
      </c>
      <c r="F72" s="19">
        <f t="shared" si="12"/>
        <v>-0.32608695652173914</v>
      </c>
      <c r="G72" s="70"/>
      <c r="H72" s="70">
        <f t="shared" si="16"/>
        <v>-6.0999999999999999E-2</v>
      </c>
      <c r="I72" s="70">
        <f t="shared" si="17"/>
        <v>3.1E-2</v>
      </c>
      <c r="J72" s="70" t="s">
        <v>63</v>
      </c>
      <c r="K72" s="70">
        <f t="shared" si="18"/>
        <v>-1.4999999999999999E-2</v>
      </c>
      <c r="L72" s="45">
        <f t="shared" si="19"/>
        <v>-0.32608695652173914</v>
      </c>
      <c r="M72" s="15">
        <f t="shared" si="20"/>
        <v>-7.1913535738788925E-3</v>
      </c>
      <c r="N72" s="68">
        <f t="shared" si="21"/>
        <v>2.2053484293228603E-2</v>
      </c>
      <c r="O72" s="68">
        <f t="shared" si="22"/>
        <v>45.344308713478185</v>
      </c>
      <c r="P72" s="12">
        <f t="shared" si="23"/>
        <v>-2.9244837867107496E-2</v>
      </c>
      <c r="Q72" s="12">
        <f t="shared" si="24"/>
        <v>1.4862130719349709E-2</v>
      </c>
      <c r="R72" s="114">
        <v>4.1108738641733114</v>
      </c>
      <c r="S72" s="70" t="s">
        <v>393</v>
      </c>
      <c r="T72" s="70" t="s">
        <v>1654</v>
      </c>
      <c r="U72" s="70" t="s">
        <v>396</v>
      </c>
      <c r="V72" s="69" t="s">
        <v>399</v>
      </c>
      <c r="W72" s="69">
        <v>1</v>
      </c>
      <c r="X72" s="69">
        <v>0</v>
      </c>
      <c r="Y72" s="69">
        <v>0</v>
      </c>
      <c r="Z72" s="69">
        <v>0</v>
      </c>
      <c r="AA72" s="69">
        <v>1</v>
      </c>
      <c r="AB72" s="69">
        <v>1</v>
      </c>
      <c r="AC72" s="69">
        <v>5</v>
      </c>
      <c r="AD72" s="69">
        <v>2</v>
      </c>
      <c r="AE72" s="69">
        <v>2056</v>
      </c>
      <c r="AF72" s="69">
        <v>0</v>
      </c>
      <c r="AG72" s="69">
        <v>1</v>
      </c>
      <c r="AH72" s="69">
        <v>0</v>
      </c>
      <c r="AI72" s="69">
        <v>0</v>
      </c>
      <c r="AJ72" s="69">
        <v>0</v>
      </c>
      <c r="AK72" s="69">
        <v>0</v>
      </c>
      <c r="AL72" s="69">
        <v>0</v>
      </c>
      <c r="AM72" s="69">
        <v>0</v>
      </c>
      <c r="AN72" s="69">
        <v>0</v>
      </c>
      <c r="AO72" s="69">
        <v>0</v>
      </c>
      <c r="AP72" s="114">
        <v>8.3728608205263182</v>
      </c>
      <c r="AQ72" s="70">
        <v>1</v>
      </c>
      <c r="AR72" s="114">
        <v>7.6299757070277892</v>
      </c>
      <c r="AS72" s="70">
        <v>1</v>
      </c>
      <c r="AT72" s="70">
        <v>0</v>
      </c>
      <c r="AU72" s="70">
        <v>1</v>
      </c>
      <c r="AV72" s="114">
        <v>7.6019019598751658</v>
      </c>
      <c r="AW72" s="70">
        <v>0</v>
      </c>
      <c r="AX72" s="70">
        <v>1</v>
      </c>
      <c r="AY72" s="69">
        <v>0</v>
      </c>
      <c r="AZ72" s="69">
        <v>6.9850000000000003</v>
      </c>
      <c r="BA72" s="32">
        <v>482</v>
      </c>
      <c r="BB72" s="32">
        <v>118</v>
      </c>
      <c r="BC72" s="70">
        <v>1</v>
      </c>
      <c r="BD72" s="70">
        <v>0</v>
      </c>
      <c r="BE72" s="106">
        <f t="shared" si="15"/>
        <v>7.7832240163360371</v>
      </c>
      <c r="BF72" s="106">
        <v>651.86</v>
      </c>
      <c r="BG72" s="106">
        <f t="shared" si="25"/>
        <v>1.2011463631940393</v>
      </c>
      <c r="BH72" s="69">
        <v>0</v>
      </c>
      <c r="BI72" s="69">
        <v>1</v>
      </c>
      <c r="BJ72" s="69">
        <v>0</v>
      </c>
      <c r="BK72" s="70">
        <v>0</v>
      </c>
      <c r="BL72" s="70">
        <v>1</v>
      </c>
      <c r="BM72" s="70">
        <v>1</v>
      </c>
      <c r="BN72" s="70">
        <v>0</v>
      </c>
      <c r="BO72" s="70">
        <v>0</v>
      </c>
      <c r="BP72" s="70">
        <v>1</v>
      </c>
      <c r="BQ72" s="70">
        <v>0</v>
      </c>
      <c r="BR72" s="70">
        <v>0</v>
      </c>
      <c r="BS72" s="70">
        <v>0</v>
      </c>
      <c r="BT72" s="70">
        <v>0</v>
      </c>
      <c r="BU72" s="70">
        <v>1</v>
      </c>
      <c r="BV72" s="70">
        <v>1</v>
      </c>
      <c r="BW72" s="70">
        <v>0</v>
      </c>
      <c r="BX72" s="70">
        <v>0</v>
      </c>
      <c r="BY72" s="70">
        <v>0.5</v>
      </c>
      <c r="BZ72" s="70">
        <f t="shared" si="26"/>
        <v>0.5</v>
      </c>
      <c r="CA72" s="114">
        <v>2.9957322735539909</v>
      </c>
      <c r="CB72" s="70" t="s">
        <v>386</v>
      </c>
      <c r="CC72" s="70">
        <v>1</v>
      </c>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0"/>
      <c r="DD72" s="70"/>
      <c r="DE72" s="70"/>
      <c r="DF72" s="70"/>
      <c r="DG72" s="70"/>
      <c r="DH72" s="70"/>
      <c r="DI72" s="70"/>
      <c r="DJ72" s="70"/>
      <c r="DK72" s="70"/>
      <c r="DL72" s="70"/>
      <c r="DM72" s="70"/>
      <c r="DN72" s="70"/>
      <c r="DO72" s="70"/>
      <c r="DP72" s="70"/>
      <c r="DQ72" s="70"/>
      <c r="DR72" s="70"/>
      <c r="DS72" s="70"/>
      <c r="DT72" s="70"/>
      <c r="DU72" s="70"/>
      <c r="DV72" s="70"/>
      <c r="DW72" s="70"/>
      <c r="DX72" s="70"/>
      <c r="DY72" s="70"/>
      <c r="DZ72" s="70"/>
      <c r="EA72" s="70"/>
      <c r="EB72" s="70"/>
      <c r="EC72" s="70"/>
      <c r="ED72" s="70"/>
      <c r="EE72" s="70"/>
      <c r="EF72" s="70"/>
      <c r="EG72" s="70"/>
      <c r="EH72" s="70"/>
      <c r="EI72" s="70"/>
      <c r="EJ72" s="70"/>
      <c r="EK72" s="70"/>
      <c r="EL72" s="70"/>
      <c r="EM72" s="70"/>
      <c r="EN72" s="70"/>
      <c r="EO72" s="70"/>
      <c r="EP72" s="70"/>
      <c r="EQ72" s="70"/>
      <c r="ER72" s="70"/>
      <c r="ES72" s="70"/>
      <c r="ET72" s="70"/>
      <c r="EU72" s="70"/>
      <c r="EV72" s="70"/>
      <c r="EW72" s="70"/>
      <c r="EX72" s="70"/>
      <c r="EY72" s="70"/>
      <c r="EZ72" s="70"/>
      <c r="FA72" s="70"/>
      <c r="FB72" s="70"/>
      <c r="FC72" s="70"/>
      <c r="FD72" s="70"/>
      <c r="FE72" s="70"/>
      <c r="FF72" s="70"/>
      <c r="FG72" s="70"/>
      <c r="FH72" s="70"/>
      <c r="FI72" s="70"/>
      <c r="FJ72" s="70"/>
      <c r="FK72" s="70"/>
    </row>
    <row r="73" spans="1:167" ht="15" customHeight="1" x14ac:dyDescent="0.3">
      <c r="A73" s="70">
        <v>72</v>
      </c>
      <c r="B73" s="12">
        <v>4</v>
      </c>
      <c r="C73" s="12" t="s">
        <v>73</v>
      </c>
      <c r="D73" s="37">
        <v>-0.01</v>
      </c>
      <c r="E73" s="68">
        <v>7.8E-2</v>
      </c>
      <c r="F73" s="19">
        <f t="shared" si="12"/>
        <v>-0.12820512820512822</v>
      </c>
      <c r="H73" s="12">
        <f t="shared" si="16"/>
        <v>-8.7999999999999995E-2</v>
      </c>
      <c r="I73" s="12">
        <f t="shared" si="17"/>
        <v>6.8000000000000005E-2</v>
      </c>
      <c r="J73" s="12" t="s">
        <v>63</v>
      </c>
      <c r="K73" s="12">
        <f t="shared" si="18"/>
        <v>-0.01</v>
      </c>
      <c r="L73" s="45">
        <f t="shared" si="19"/>
        <v>-0.12820512820512822</v>
      </c>
      <c r="M73" s="15">
        <f t="shared" si="20"/>
        <v>-2.8274315916994616E-3</v>
      </c>
      <c r="N73" s="68">
        <f t="shared" si="21"/>
        <v>2.2053966415255796E-2</v>
      </c>
      <c r="O73" s="68">
        <f t="shared" si="22"/>
        <v>45.343317440995627</v>
      </c>
      <c r="P73" s="12">
        <f t="shared" si="23"/>
        <v>-2.4881398006955258E-2</v>
      </c>
      <c r="Q73" s="12">
        <f t="shared" si="24"/>
        <v>1.9226534823556334E-2</v>
      </c>
      <c r="R73" s="113">
        <v>4.1108738641733114</v>
      </c>
      <c r="S73" s="12" t="s">
        <v>393</v>
      </c>
      <c r="T73" s="12" t="s">
        <v>1654</v>
      </c>
      <c r="U73" s="12" t="s">
        <v>395</v>
      </c>
      <c r="V73" s="68" t="s">
        <v>397</v>
      </c>
      <c r="W73" s="68">
        <v>1</v>
      </c>
      <c r="X73" s="68">
        <v>0</v>
      </c>
      <c r="Y73" s="68">
        <v>0</v>
      </c>
      <c r="Z73" s="68">
        <v>0</v>
      </c>
      <c r="AA73" s="68">
        <v>1</v>
      </c>
      <c r="AB73" s="68">
        <v>1</v>
      </c>
      <c r="AC73" s="68">
        <v>6</v>
      </c>
      <c r="AD73" s="68">
        <v>2</v>
      </c>
      <c r="AE73" s="68">
        <v>2056</v>
      </c>
      <c r="AF73" s="68">
        <v>0</v>
      </c>
      <c r="AG73" s="68">
        <v>0</v>
      </c>
      <c r="AH73" s="68">
        <v>1</v>
      </c>
      <c r="AI73" s="68">
        <v>0</v>
      </c>
      <c r="AJ73" s="68">
        <v>0</v>
      </c>
      <c r="AK73" s="68">
        <v>0</v>
      </c>
      <c r="AL73" s="68">
        <v>0</v>
      </c>
      <c r="AM73" s="68">
        <v>0</v>
      </c>
      <c r="AN73" s="68">
        <v>0</v>
      </c>
      <c r="AO73" s="68">
        <v>0</v>
      </c>
      <c r="AP73" s="113">
        <v>8.3728608205263182</v>
      </c>
      <c r="AQ73" s="12">
        <v>1</v>
      </c>
      <c r="AR73" s="113">
        <v>7.6299757070277892</v>
      </c>
      <c r="AS73" s="12">
        <v>1</v>
      </c>
      <c r="AT73" s="12">
        <v>0</v>
      </c>
      <c r="AU73" s="12">
        <v>1</v>
      </c>
      <c r="AV73" s="113">
        <v>7.6019019598751658</v>
      </c>
      <c r="AW73" s="12">
        <v>0</v>
      </c>
      <c r="AX73" s="12">
        <v>1</v>
      </c>
      <c r="AY73" s="68">
        <v>0</v>
      </c>
      <c r="AZ73" s="68">
        <v>6.9850000000000003</v>
      </c>
      <c r="BA73" s="94">
        <v>482</v>
      </c>
      <c r="BB73" s="94">
        <v>118</v>
      </c>
      <c r="BC73" s="12">
        <v>1</v>
      </c>
      <c r="BD73" s="12">
        <v>0</v>
      </c>
      <c r="BE73" s="104">
        <f t="shared" si="15"/>
        <v>7.7832240163360371</v>
      </c>
      <c r="BF73" s="104">
        <v>651.86</v>
      </c>
      <c r="BG73" s="104">
        <f t="shared" si="25"/>
        <v>1.2011463631940393</v>
      </c>
      <c r="BH73" s="68">
        <v>0</v>
      </c>
      <c r="BI73" s="68">
        <v>1</v>
      </c>
      <c r="BJ73" s="68">
        <v>0</v>
      </c>
      <c r="BK73" s="12">
        <v>0</v>
      </c>
      <c r="BL73" s="12">
        <v>1</v>
      </c>
      <c r="BM73" s="12">
        <v>1</v>
      </c>
      <c r="BN73" s="12">
        <v>0</v>
      </c>
      <c r="BO73" s="12">
        <v>0</v>
      </c>
      <c r="BP73" s="12">
        <v>1</v>
      </c>
      <c r="BQ73" s="12">
        <v>0</v>
      </c>
      <c r="BR73" s="12">
        <v>0</v>
      </c>
      <c r="BS73" s="12">
        <v>0</v>
      </c>
      <c r="BT73" s="12">
        <v>0</v>
      </c>
      <c r="BU73" s="12">
        <v>1</v>
      </c>
      <c r="BV73" s="12">
        <v>1</v>
      </c>
      <c r="BW73" s="12">
        <v>0</v>
      </c>
      <c r="BX73" s="12">
        <v>0</v>
      </c>
      <c r="BY73" s="12">
        <v>0.5</v>
      </c>
      <c r="BZ73" s="12">
        <f t="shared" si="26"/>
        <v>0.5</v>
      </c>
      <c r="CA73" s="113">
        <v>2.9957322735539909</v>
      </c>
      <c r="CB73" s="12" t="s">
        <v>386</v>
      </c>
      <c r="CC73" s="12">
        <v>1</v>
      </c>
    </row>
    <row r="74" spans="1:167" ht="15" customHeight="1" x14ac:dyDescent="0.3">
      <c r="A74" s="17">
        <v>73</v>
      </c>
      <c r="B74" s="12">
        <v>4</v>
      </c>
      <c r="C74" s="12" t="s">
        <v>73</v>
      </c>
      <c r="D74" s="37">
        <v>-1.4E-2</v>
      </c>
      <c r="E74" s="68">
        <v>4.5999999999999999E-2</v>
      </c>
      <c r="F74" s="19">
        <f t="shared" si="12"/>
        <v>-0.30434782608695654</v>
      </c>
      <c r="H74" s="12">
        <f t="shared" si="16"/>
        <v>-0.06</v>
      </c>
      <c r="I74" s="12">
        <f t="shared" si="17"/>
        <v>3.2000000000000001E-2</v>
      </c>
      <c r="J74" s="12" t="s">
        <v>63</v>
      </c>
      <c r="K74" s="12">
        <f t="shared" si="18"/>
        <v>-1.4E-2</v>
      </c>
      <c r="L74" s="45">
        <f t="shared" si="19"/>
        <v>-0.30434782608695654</v>
      </c>
      <c r="M74" s="15">
        <f t="shared" si="20"/>
        <v>-6.7119523717911406E-3</v>
      </c>
      <c r="N74" s="68">
        <f t="shared" si="21"/>
        <v>2.205355779302803E-2</v>
      </c>
      <c r="O74" s="68">
        <f t="shared" si="22"/>
        <v>45.344157590578789</v>
      </c>
      <c r="P74" s="12">
        <f t="shared" si="23"/>
        <v>-2.876551016481917E-2</v>
      </c>
      <c r="Q74" s="12">
        <f t="shared" si="24"/>
        <v>1.534160542123689E-2</v>
      </c>
      <c r="R74" s="113">
        <v>4.1108738641733114</v>
      </c>
      <c r="S74" s="12" t="s">
        <v>393</v>
      </c>
      <c r="T74" s="12" t="s">
        <v>1654</v>
      </c>
      <c r="U74" s="12" t="s">
        <v>396</v>
      </c>
      <c r="V74" s="68" t="s">
        <v>399</v>
      </c>
      <c r="W74" s="68">
        <v>1</v>
      </c>
      <c r="X74" s="68">
        <v>0</v>
      </c>
      <c r="Y74" s="68">
        <v>0</v>
      </c>
      <c r="Z74" s="68">
        <v>0</v>
      </c>
      <c r="AA74" s="68">
        <v>1</v>
      </c>
      <c r="AB74" s="68">
        <v>1</v>
      </c>
      <c r="AC74" s="68">
        <v>6</v>
      </c>
      <c r="AD74" s="68">
        <v>2</v>
      </c>
      <c r="AE74" s="68">
        <v>2056</v>
      </c>
      <c r="AF74" s="68">
        <v>0</v>
      </c>
      <c r="AG74" s="68">
        <v>0</v>
      </c>
      <c r="AH74" s="68">
        <v>1</v>
      </c>
      <c r="AI74" s="68">
        <v>0</v>
      </c>
      <c r="AJ74" s="68">
        <v>0</v>
      </c>
      <c r="AK74" s="68">
        <v>0</v>
      </c>
      <c r="AL74" s="68">
        <v>0</v>
      </c>
      <c r="AM74" s="68">
        <v>0</v>
      </c>
      <c r="AN74" s="68">
        <v>0</v>
      </c>
      <c r="AO74" s="68">
        <v>0</v>
      </c>
      <c r="AP74" s="113">
        <v>8.3728608205263182</v>
      </c>
      <c r="AQ74" s="12">
        <v>1</v>
      </c>
      <c r="AR74" s="113">
        <v>7.6299757070277892</v>
      </c>
      <c r="AS74" s="12">
        <v>1</v>
      </c>
      <c r="AT74" s="12">
        <v>0</v>
      </c>
      <c r="AU74" s="12">
        <v>1</v>
      </c>
      <c r="AV74" s="113">
        <v>7.6019019598751658</v>
      </c>
      <c r="AW74" s="12">
        <v>0</v>
      </c>
      <c r="AX74" s="12">
        <v>1</v>
      </c>
      <c r="AY74" s="68">
        <v>0</v>
      </c>
      <c r="AZ74" s="68">
        <v>6.9850000000000003</v>
      </c>
      <c r="BA74" s="94">
        <v>482</v>
      </c>
      <c r="BB74" s="94">
        <v>118</v>
      </c>
      <c r="BC74" s="12">
        <v>1</v>
      </c>
      <c r="BD74" s="12">
        <v>0</v>
      </c>
      <c r="BE74" s="104">
        <f t="shared" si="15"/>
        <v>7.7832240163360371</v>
      </c>
      <c r="BF74" s="104">
        <v>651.86</v>
      </c>
      <c r="BG74" s="104">
        <f t="shared" si="25"/>
        <v>1.2011463631940393</v>
      </c>
      <c r="BH74" s="68">
        <v>0</v>
      </c>
      <c r="BI74" s="68">
        <v>1</v>
      </c>
      <c r="BJ74" s="68">
        <v>0</v>
      </c>
      <c r="BK74" s="12">
        <v>0</v>
      </c>
      <c r="BL74" s="12">
        <v>1</v>
      </c>
      <c r="BM74" s="12">
        <v>1</v>
      </c>
      <c r="BN74" s="12">
        <v>0</v>
      </c>
      <c r="BO74" s="12">
        <v>0</v>
      </c>
      <c r="BP74" s="12">
        <v>1</v>
      </c>
      <c r="BQ74" s="12">
        <v>0</v>
      </c>
      <c r="BR74" s="12">
        <v>0</v>
      </c>
      <c r="BS74" s="12">
        <v>0</v>
      </c>
      <c r="BT74" s="12">
        <v>0</v>
      </c>
      <c r="BU74" s="12">
        <v>1</v>
      </c>
      <c r="BV74" s="12">
        <v>1</v>
      </c>
      <c r="BW74" s="12">
        <v>0</v>
      </c>
      <c r="BX74" s="12">
        <v>0</v>
      </c>
      <c r="BY74" s="12">
        <v>0.5</v>
      </c>
      <c r="BZ74" s="12">
        <f t="shared" si="26"/>
        <v>0.5</v>
      </c>
      <c r="CA74" s="113">
        <v>2.9957322735539909</v>
      </c>
      <c r="CB74" s="12" t="s">
        <v>386</v>
      </c>
      <c r="CC74" s="12">
        <v>1</v>
      </c>
    </row>
    <row r="75" spans="1:167" ht="15" customHeight="1" x14ac:dyDescent="0.3">
      <c r="A75" s="17">
        <v>74</v>
      </c>
      <c r="B75" s="12">
        <v>4</v>
      </c>
      <c r="C75" s="12" t="s">
        <v>73</v>
      </c>
      <c r="D75" s="37">
        <v>-1.2999999999999999E-2</v>
      </c>
      <c r="E75" s="13">
        <v>8.3000000000000004E-2</v>
      </c>
      <c r="F75" s="19">
        <f t="shared" si="12"/>
        <v>-0.15662650602409636</v>
      </c>
      <c r="H75" s="12">
        <f t="shared" si="16"/>
        <v>-9.6000000000000002E-2</v>
      </c>
      <c r="I75" s="12">
        <f t="shared" si="17"/>
        <v>7.0000000000000007E-2</v>
      </c>
      <c r="J75" s="12" t="s">
        <v>63</v>
      </c>
      <c r="K75" s="12">
        <f t="shared" si="18"/>
        <v>-1.2999999999999999E-2</v>
      </c>
      <c r="L75" s="45">
        <f t="shared" si="19"/>
        <v>-0.15662650602409636</v>
      </c>
      <c r="M75" s="15">
        <f t="shared" si="20"/>
        <v>-5.0108629616305057E-3</v>
      </c>
      <c r="N75" s="13">
        <f t="shared" si="21"/>
        <v>3.1992432755025536E-2</v>
      </c>
      <c r="O75" s="68">
        <f t="shared" si="22"/>
        <v>31.257391635617797</v>
      </c>
      <c r="P75" s="12">
        <f t="shared" si="23"/>
        <v>-3.7003295716656046E-2</v>
      </c>
      <c r="Q75" s="12">
        <f t="shared" si="24"/>
        <v>2.6981569793395031E-2</v>
      </c>
      <c r="R75" s="113">
        <v>4.1108738641733114</v>
      </c>
      <c r="S75" s="12" t="s">
        <v>404</v>
      </c>
      <c r="T75" s="12" t="s">
        <v>1654</v>
      </c>
      <c r="U75" s="12" t="s">
        <v>396</v>
      </c>
      <c r="V75" s="13" t="s">
        <v>402</v>
      </c>
      <c r="W75" s="68">
        <v>1</v>
      </c>
      <c r="X75" s="68">
        <v>0</v>
      </c>
      <c r="Y75" s="68">
        <v>0</v>
      </c>
      <c r="Z75" s="68">
        <v>0</v>
      </c>
      <c r="AA75" s="13">
        <v>1</v>
      </c>
      <c r="AB75" s="13">
        <v>1</v>
      </c>
      <c r="AC75" s="68">
        <v>1</v>
      </c>
      <c r="AD75" s="13">
        <v>2</v>
      </c>
      <c r="AE75" s="13">
        <v>977</v>
      </c>
      <c r="AF75" s="13">
        <v>0</v>
      </c>
      <c r="AG75" s="13">
        <v>0</v>
      </c>
      <c r="AH75" s="13">
        <v>1</v>
      </c>
      <c r="AI75" s="13">
        <v>0</v>
      </c>
      <c r="AJ75" s="13">
        <v>0</v>
      </c>
      <c r="AK75" s="13">
        <v>0</v>
      </c>
      <c r="AL75" s="13">
        <v>0</v>
      </c>
      <c r="AM75" s="68">
        <v>0</v>
      </c>
      <c r="AN75" s="68">
        <v>0</v>
      </c>
      <c r="AO75" s="68">
        <v>0</v>
      </c>
      <c r="AP75" s="113">
        <v>6.8875525716646173</v>
      </c>
      <c r="AQ75" s="12">
        <v>1</v>
      </c>
      <c r="AR75" s="113">
        <v>6.8875525716646173</v>
      </c>
      <c r="AS75" s="12">
        <v>1</v>
      </c>
      <c r="AT75" s="12">
        <v>0</v>
      </c>
      <c r="AU75" s="12">
        <v>1</v>
      </c>
      <c r="AV75" s="113">
        <v>7.6014023345837334</v>
      </c>
      <c r="AW75" s="12">
        <v>0</v>
      </c>
      <c r="AX75" s="12">
        <v>1</v>
      </c>
      <c r="AY75" s="68">
        <v>0</v>
      </c>
      <c r="AZ75" s="68">
        <v>6.9850000000000003</v>
      </c>
      <c r="BA75" s="94">
        <v>482</v>
      </c>
      <c r="BB75" s="94">
        <v>118</v>
      </c>
      <c r="BC75" s="12">
        <v>1</v>
      </c>
      <c r="BD75" s="12">
        <v>0</v>
      </c>
      <c r="BE75" s="104">
        <f t="shared" si="15"/>
        <v>7.7832240163360371</v>
      </c>
      <c r="BF75" s="104">
        <v>651.86</v>
      </c>
      <c r="BG75" s="104">
        <f t="shared" si="25"/>
        <v>1.2011463631940393</v>
      </c>
      <c r="BH75" s="68">
        <v>0</v>
      </c>
      <c r="BI75" s="68">
        <v>1</v>
      </c>
      <c r="BJ75" s="68">
        <v>0</v>
      </c>
      <c r="BK75" s="12">
        <v>0</v>
      </c>
      <c r="BL75" s="12">
        <v>1</v>
      </c>
      <c r="BM75" s="12">
        <v>1</v>
      </c>
      <c r="BN75" s="12">
        <v>0</v>
      </c>
      <c r="BO75" s="12">
        <v>0</v>
      </c>
      <c r="BP75" s="12">
        <v>1</v>
      </c>
      <c r="BQ75" s="12">
        <v>0</v>
      </c>
      <c r="BR75" s="12">
        <v>0</v>
      </c>
      <c r="BS75" s="12">
        <v>0</v>
      </c>
      <c r="BT75" s="12">
        <v>0</v>
      </c>
      <c r="BU75" s="12">
        <v>1</v>
      </c>
      <c r="BV75" s="12">
        <v>1</v>
      </c>
      <c r="BW75" s="12">
        <v>0</v>
      </c>
      <c r="BX75" s="12">
        <v>0</v>
      </c>
      <c r="BY75" s="12">
        <v>0.5</v>
      </c>
      <c r="BZ75" s="12">
        <f t="shared" si="26"/>
        <v>0.5</v>
      </c>
      <c r="CA75" s="113">
        <v>2.9957322735539909</v>
      </c>
      <c r="CB75" s="12" t="s">
        <v>386</v>
      </c>
      <c r="CC75" s="12">
        <v>1</v>
      </c>
      <c r="CI75" s="46" t="s">
        <v>1657</v>
      </c>
    </row>
    <row r="76" spans="1:167" ht="15" customHeight="1" x14ac:dyDescent="0.3">
      <c r="A76" s="70">
        <v>75</v>
      </c>
      <c r="B76" s="70">
        <v>4</v>
      </c>
      <c r="C76" s="70" t="s">
        <v>73</v>
      </c>
      <c r="D76" s="38">
        <v>-8.9999999999999993E-3</v>
      </c>
      <c r="E76" s="69">
        <v>8.3000000000000004E-2</v>
      </c>
      <c r="F76" s="19">
        <f t="shared" si="12"/>
        <v>-0.10843373493975902</v>
      </c>
      <c r="G76" s="70"/>
      <c r="H76" s="70">
        <f t="shared" si="16"/>
        <v>-9.1999999999999998E-2</v>
      </c>
      <c r="I76" s="70">
        <f t="shared" si="17"/>
        <v>7.400000000000001E-2</v>
      </c>
      <c r="J76" s="70" t="s">
        <v>63</v>
      </c>
      <c r="K76" s="70">
        <f t="shared" si="18"/>
        <v>-8.9999999999999993E-3</v>
      </c>
      <c r="L76" s="45">
        <f t="shared" si="19"/>
        <v>-0.10843373493975902</v>
      </c>
      <c r="M76" s="18">
        <f t="shared" si="20"/>
        <v>-3.4690816515521037E-3</v>
      </c>
      <c r="N76" s="69">
        <f t="shared" si="21"/>
        <v>3.1992641897647181E-2</v>
      </c>
      <c r="O76" s="69">
        <f t="shared" si="22"/>
        <v>31.25718729948159</v>
      </c>
      <c r="P76" s="70">
        <f t="shared" si="23"/>
        <v>-3.5461723549199284E-2</v>
      </c>
      <c r="Q76" s="70">
        <f t="shared" si="24"/>
        <v>2.8523560246095078E-2</v>
      </c>
      <c r="R76" s="114">
        <v>4.1108738641733114</v>
      </c>
      <c r="S76" s="70" t="s">
        <v>404</v>
      </c>
      <c r="T76" s="70" t="s">
        <v>1654</v>
      </c>
      <c r="U76" s="70" t="s">
        <v>401</v>
      </c>
      <c r="V76" s="69" t="s">
        <v>403</v>
      </c>
      <c r="W76" s="69">
        <v>1</v>
      </c>
      <c r="X76" s="69">
        <v>0</v>
      </c>
      <c r="Y76" s="69">
        <v>0</v>
      </c>
      <c r="Z76" s="69">
        <v>0</v>
      </c>
      <c r="AA76" s="69">
        <v>1</v>
      </c>
      <c r="AB76" s="69">
        <v>1</v>
      </c>
      <c r="AC76" s="69">
        <v>1</v>
      </c>
      <c r="AD76" s="69">
        <v>2</v>
      </c>
      <c r="AE76" s="69">
        <v>977</v>
      </c>
      <c r="AF76" s="69">
        <v>0</v>
      </c>
      <c r="AG76" s="69">
        <v>0</v>
      </c>
      <c r="AH76" s="69">
        <v>1</v>
      </c>
      <c r="AI76" s="69">
        <v>0</v>
      </c>
      <c r="AJ76" s="69">
        <v>0</v>
      </c>
      <c r="AK76" s="69">
        <v>0</v>
      </c>
      <c r="AL76" s="69">
        <v>0</v>
      </c>
      <c r="AM76" s="69">
        <v>0</v>
      </c>
      <c r="AN76" s="69">
        <v>0</v>
      </c>
      <c r="AO76" s="69">
        <v>0</v>
      </c>
      <c r="AP76" s="114">
        <v>6.8875525716646173</v>
      </c>
      <c r="AQ76" s="70">
        <v>1</v>
      </c>
      <c r="AR76" s="114">
        <v>6.8875525716646173</v>
      </c>
      <c r="AS76" s="70">
        <v>1</v>
      </c>
      <c r="AT76" s="70">
        <v>0</v>
      </c>
      <c r="AU76" s="70">
        <v>1</v>
      </c>
      <c r="AV76" s="114">
        <v>7.6014023345837334</v>
      </c>
      <c r="AW76" s="70">
        <v>0</v>
      </c>
      <c r="AX76" s="70">
        <v>1</v>
      </c>
      <c r="AY76" s="69">
        <v>0</v>
      </c>
      <c r="AZ76" s="69">
        <v>6.9850000000000003</v>
      </c>
      <c r="BA76" s="32">
        <v>482</v>
      </c>
      <c r="BB76" s="32">
        <v>118</v>
      </c>
      <c r="BC76" s="70">
        <v>1</v>
      </c>
      <c r="BD76" s="70">
        <v>0</v>
      </c>
      <c r="BE76" s="106">
        <f t="shared" si="15"/>
        <v>7.7832240163360371</v>
      </c>
      <c r="BF76" s="106">
        <v>651.86</v>
      </c>
      <c r="BG76" s="106">
        <f t="shared" si="25"/>
        <v>1.2011463631940393</v>
      </c>
      <c r="BH76" s="69">
        <v>0</v>
      </c>
      <c r="BI76" s="69">
        <v>1</v>
      </c>
      <c r="BJ76" s="69">
        <v>0</v>
      </c>
      <c r="BK76" s="70">
        <v>0</v>
      </c>
      <c r="BL76" s="70">
        <v>1</v>
      </c>
      <c r="BM76" s="70">
        <v>1</v>
      </c>
      <c r="BN76" s="70">
        <v>0</v>
      </c>
      <c r="BO76" s="70">
        <v>0</v>
      </c>
      <c r="BP76" s="70">
        <v>1</v>
      </c>
      <c r="BQ76" s="70">
        <v>0</v>
      </c>
      <c r="BR76" s="70">
        <v>0</v>
      </c>
      <c r="BS76" s="70">
        <v>0</v>
      </c>
      <c r="BT76" s="70">
        <v>0</v>
      </c>
      <c r="BU76" s="70">
        <v>1</v>
      </c>
      <c r="BV76" s="70">
        <v>1</v>
      </c>
      <c r="BW76" s="70">
        <v>0</v>
      </c>
      <c r="BX76" s="70">
        <v>0</v>
      </c>
      <c r="BY76" s="70">
        <v>0.5</v>
      </c>
      <c r="BZ76" s="70">
        <f t="shared" si="26"/>
        <v>0.5</v>
      </c>
      <c r="CA76" s="114">
        <v>2.9957322735539909</v>
      </c>
      <c r="CB76" s="70" t="s">
        <v>386</v>
      </c>
      <c r="CC76" s="70">
        <v>1</v>
      </c>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0"/>
      <c r="DD76" s="70"/>
      <c r="DE76" s="70"/>
      <c r="DF76" s="70"/>
      <c r="DG76" s="70"/>
      <c r="DH76" s="70"/>
      <c r="DI76" s="70"/>
      <c r="DJ76" s="70"/>
      <c r="DK76" s="70"/>
      <c r="DL76" s="70"/>
      <c r="DM76" s="70"/>
      <c r="DN76" s="70"/>
      <c r="DO76" s="70"/>
      <c r="DP76" s="70"/>
      <c r="DQ76" s="70"/>
      <c r="DR76" s="70"/>
      <c r="DS76" s="70"/>
      <c r="DT76" s="70"/>
      <c r="DU76" s="70"/>
      <c r="DV76" s="70"/>
      <c r="DW76" s="70"/>
      <c r="DX76" s="70"/>
      <c r="DY76" s="70"/>
      <c r="DZ76" s="70"/>
      <c r="EA76" s="70"/>
      <c r="EB76" s="70"/>
      <c r="EC76" s="70"/>
      <c r="ED76" s="70"/>
      <c r="EE76" s="70"/>
      <c r="EF76" s="70"/>
      <c r="EG76" s="70"/>
      <c r="EH76" s="70"/>
      <c r="EI76" s="70"/>
      <c r="EJ76" s="70"/>
      <c r="EK76" s="70"/>
      <c r="EL76" s="70"/>
      <c r="EM76" s="70"/>
      <c r="EN76" s="70"/>
      <c r="EO76" s="70"/>
      <c r="EP76" s="70"/>
      <c r="EQ76" s="70"/>
      <c r="ER76" s="70"/>
      <c r="ES76" s="70"/>
      <c r="ET76" s="70"/>
      <c r="EU76" s="70"/>
      <c r="EV76" s="70"/>
      <c r="EW76" s="70"/>
      <c r="EX76" s="70"/>
      <c r="EY76" s="70"/>
      <c r="EZ76" s="70"/>
      <c r="FA76" s="70"/>
      <c r="FB76" s="70"/>
      <c r="FC76" s="70"/>
      <c r="FD76" s="70"/>
      <c r="FE76" s="70"/>
      <c r="FF76" s="70"/>
      <c r="FG76" s="70"/>
      <c r="FH76" s="70"/>
      <c r="FI76" s="70"/>
      <c r="FJ76" s="70"/>
      <c r="FK76" s="70"/>
    </row>
    <row r="77" spans="1:167" ht="15" customHeight="1" x14ac:dyDescent="0.3">
      <c r="A77" s="17">
        <v>76</v>
      </c>
      <c r="B77" s="12">
        <v>4</v>
      </c>
      <c r="C77" s="12" t="s">
        <v>73</v>
      </c>
      <c r="D77" s="37">
        <v>7.0000000000000001E-3</v>
      </c>
      <c r="E77" s="13">
        <v>1.6E-2</v>
      </c>
      <c r="F77" s="19">
        <f t="shared" si="12"/>
        <v>0.4375</v>
      </c>
      <c r="H77" s="12">
        <f t="shared" si="16"/>
        <v>-9.0000000000000011E-3</v>
      </c>
      <c r="I77" s="12">
        <f t="shared" si="17"/>
        <v>2.3E-2</v>
      </c>
      <c r="J77" s="12" t="s">
        <v>63</v>
      </c>
      <c r="K77" s="12">
        <f t="shared" si="18"/>
        <v>7.0000000000000001E-3</v>
      </c>
      <c r="L77" s="45">
        <f t="shared" si="19"/>
        <v>0.4375</v>
      </c>
      <c r="M77" s="15">
        <f t="shared" si="20"/>
        <v>1.3995494176196138E-2</v>
      </c>
      <c r="N77" s="13">
        <f t="shared" si="21"/>
        <v>3.1989700974162608E-2</v>
      </c>
      <c r="O77" s="68">
        <f t="shared" si="22"/>
        <v>31.260060880458948</v>
      </c>
      <c r="P77" s="12">
        <f t="shared" si="23"/>
        <v>-1.7994206797966469E-2</v>
      </c>
      <c r="Q77" s="12">
        <f t="shared" si="24"/>
        <v>4.5985195150358746E-2</v>
      </c>
      <c r="R77" s="113">
        <v>4.1108738641733114</v>
      </c>
      <c r="S77" s="12" t="s">
        <v>405</v>
      </c>
      <c r="T77" s="12" t="s">
        <v>1654</v>
      </c>
      <c r="U77" s="12" t="s">
        <v>396</v>
      </c>
      <c r="V77" s="13" t="s">
        <v>402</v>
      </c>
      <c r="W77" s="68">
        <v>1</v>
      </c>
      <c r="X77" s="68">
        <v>0</v>
      </c>
      <c r="Y77" s="68">
        <v>0</v>
      </c>
      <c r="Z77" s="68">
        <v>0</v>
      </c>
      <c r="AA77" s="13">
        <v>1</v>
      </c>
      <c r="AB77" s="13">
        <v>1</v>
      </c>
      <c r="AC77" s="68">
        <v>2</v>
      </c>
      <c r="AD77" s="68">
        <v>2</v>
      </c>
      <c r="AE77" s="13">
        <v>977</v>
      </c>
      <c r="AF77" s="13">
        <v>0</v>
      </c>
      <c r="AG77" s="13">
        <v>0</v>
      </c>
      <c r="AH77" s="13">
        <v>1</v>
      </c>
      <c r="AI77" s="13">
        <v>0</v>
      </c>
      <c r="AJ77" s="13">
        <v>0</v>
      </c>
      <c r="AK77" s="13">
        <v>0</v>
      </c>
      <c r="AL77" s="13">
        <v>0</v>
      </c>
      <c r="AM77" s="68">
        <v>0</v>
      </c>
      <c r="AN77" s="68">
        <v>0</v>
      </c>
      <c r="AO77" s="68">
        <v>0</v>
      </c>
      <c r="AP77" s="113">
        <v>6.8875525716646173</v>
      </c>
      <c r="AQ77" s="12">
        <v>1</v>
      </c>
      <c r="AR77" s="113">
        <v>6.8875525716646173</v>
      </c>
      <c r="AS77" s="12">
        <v>1</v>
      </c>
      <c r="AT77" s="12">
        <v>0</v>
      </c>
      <c r="AU77" s="12">
        <v>1</v>
      </c>
      <c r="AV77" s="113">
        <v>7.6014023345837334</v>
      </c>
      <c r="AW77" s="12">
        <v>0</v>
      </c>
      <c r="AX77" s="12">
        <v>1</v>
      </c>
      <c r="AY77" s="68">
        <v>0</v>
      </c>
      <c r="AZ77" s="68">
        <v>6.9850000000000003</v>
      </c>
      <c r="BA77" s="94">
        <v>482</v>
      </c>
      <c r="BB77" s="94">
        <v>118</v>
      </c>
      <c r="BC77" s="12">
        <v>1</v>
      </c>
      <c r="BD77" s="12">
        <v>0</v>
      </c>
      <c r="BE77" s="104">
        <f t="shared" si="15"/>
        <v>7.7832240163360371</v>
      </c>
      <c r="BF77" s="104">
        <v>651.86</v>
      </c>
      <c r="BG77" s="104">
        <f t="shared" si="25"/>
        <v>1.2011463631940393</v>
      </c>
      <c r="BH77" s="68">
        <v>0</v>
      </c>
      <c r="BI77" s="68">
        <v>1</v>
      </c>
      <c r="BJ77" s="68">
        <v>0</v>
      </c>
      <c r="BK77" s="12">
        <v>0</v>
      </c>
      <c r="BL77" s="12">
        <v>1</v>
      </c>
      <c r="BM77" s="12">
        <v>1</v>
      </c>
      <c r="BN77" s="12">
        <v>0</v>
      </c>
      <c r="BO77" s="12">
        <v>0</v>
      </c>
      <c r="BP77" s="12">
        <v>1</v>
      </c>
      <c r="BQ77" s="12">
        <v>0</v>
      </c>
      <c r="BR77" s="12">
        <v>0</v>
      </c>
      <c r="BS77" s="12">
        <v>0</v>
      </c>
      <c r="BT77" s="12">
        <v>0</v>
      </c>
      <c r="BU77" s="12">
        <v>1</v>
      </c>
      <c r="BV77" s="12">
        <v>1</v>
      </c>
      <c r="BW77" s="12">
        <v>0</v>
      </c>
      <c r="BX77" s="12">
        <v>0</v>
      </c>
      <c r="BY77" s="12">
        <v>0</v>
      </c>
      <c r="BZ77" s="12">
        <f t="shared" si="26"/>
        <v>1</v>
      </c>
      <c r="CA77" s="113">
        <v>2.9957322735539909</v>
      </c>
      <c r="CB77" s="12" t="s">
        <v>386</v>
      </c>
      <c r="CC77" s="12">
        <v>1</v>
      </c>
    </row>
    <row r="78" spans="1:167" ht="15" customHeight="1" x14ac:dyDescent="0.3">
      <c r="A78" s="17">
        <v>77</v>
      </c>
      <c r="B78" s="12">
        <v>4</v>
      </c>
      <c r="C78" s="12" t="s">
        <v>73</v>
      </c>
      <c r="D78" s="37">
        <v>7.0000000000000001E-3</v>
      </c>
      <c r="E78" s="68">
        <v>1.7000000000000001E-2</v>
      </c>
      <c r="F78" s="19">
        <f t="shared" ref="F78:F141" si="27">D78/E78</f>
        <v>0.41176470588235292</v>
      </c>
      <c r="H78" s="12">
        <f t="shared" si="16"/>
        <v>-1.0000000000000002E-2</v>
      </c>
      <c r="I78" s="12">
        <f t="shared" si="17"/>
        <v>2.4E-2</v>
      </c>
      <c r="J78" s="12" t="s">
        <v>63</v>
      </c>
      <c r="K78" s="12">
        <f t="shared" si="18"/>
        <v>7.0000000000000001E-3</v>
      </c>
      <c r="L78" s="45">
        <f t="shared" si="19"/>
        <v>0.41176470588235292</v>
      </c>
      <c r="M78" s="15">
        <f t="shared" si="20"/>
        <v>1.3172377121849852E-2</v>
      </c>
      <c r="N78" s="68">
        <f t="shared" si="21"/>
        <v>3.1990058724492502E-2</v>
      </c>
      <c r="O78" s="68">
        <f t="shared" si="22"/>
        <v>31.259711293820523</v>
      </c>
      <c r="P78" s="12">
        <f t="shared" si="23"/>
        <v>-1.881768160264265E-2</v>
      </c>
      <c r="Q78" s="12">
        <f t="shared" si="24"/>
        <v>4.5162435846342358E-2</v>
      </c>
      <c r="R78" s="113">
        <v>4.0775374439057197</v>
      </c>
      <c r="S78" s="12" t="s">
        <v>405</v>
      </c>
      <c r="T78" s="12" t="s">
        <v>1654</v>
      </c>
      <c r="U78" s="12" t="s">
        <v>401</v>
      </c>
      <c r="V78" s="68" t="s">
        <v>403</v>
      </c>
      <c r="W78" s="68">
        <v>1</v>
      </c>
      <c r="X78" s="68">
        <v>0</v>
      </c>
      <c r="Y78" s="68">
        <v>0</v>
      </c>
      <c r="Z78" s="68">
        <v>0</v>
      </c>
      <c r="AA78" s="68">
        <v>1</v>
      </c>
      <c r="AB78" s="68">
        <v>1</v>
      </c>
      <c r="AC78" s="68">
        <v>2</v>
      </c>
      <c r="AD78" s="68">
        <v>2</v>
      </c>
      <c r="AE78" s="68">
        <v>977</v>
      </c>
      <c r="AF78" s="68">
        <v>0</v>
      </c>
      <c r="AG78" s="68">
        <v>0</v>
      </c>
      <c r="AH78" s="68">
        <v>1</v>
      </c>
      <c r="AI78" s="68">
        <v>0</v>
      </c>
      <c r="AJ78" s="68">
        <v>0</v>
      </c>
      <c r="AK78" s="68">
        <v>0</v>
      </c>
      <c r="AL78" s="68">
        <v>0</v>
      </c>
      <c r="AM78" s="68">
        <v>0</v>
      </c>
      <c r="AN78" s="68">
        <v>0</v>
      </c>
      <c r="AO78" s="68">
        <v>0</v>
      </c>
      <c r="AP78" s="113">
        <v>6.8875525716646173</v>
      </c>
      <c r="AQ78" s="12">
        <v>1</v>
      </c>
      <c r="AR78" s="113">
        <v>6.8875525716646173</v>
      </c>
      <c r="AS78" s="12">
        <v>1</v>
      </c>
      <c r="AT78" s="12">
        <v>0</v>
      </c>
      <c r="AU78" s="12">
        <v>1</v>
      </c>
      <c r="AV78" s="113">
        <v>7.6014023345837334</v>
      </c>
      <c r="AW78" s="12">
        <v>0</v>
      </c>
      <c r="AX78" s="12">
        <v>1</v>
      </c>
      <c r="AY78" s="68">
        <v>0</v>
      </c>
      <c r="AZ78" s="68">
        <v>6.9850000000000003</v>
      </c>
      <c r="BA78" s="94">
        <v>482</v>
      </c>
      <c r="BB78" s="94">
        <v>118</v>
      </c>
      <c r="BC78" s="12">
        <v>1</v>
      </c>
      <c r="BD78" s="12">
        <v>0</v>
      </c>
      <c r="BE78" s="104">
        <f t="shared" si="15"/>
        <v>7.7832240163360371</v>
      </c>
      <c r="BF78" s="104">
        <v>651.86</v>
      </c>
      <c r="BG78" s="104">
        <f t="shared" si="25"/>
        <v>1.2011463631940393</v>
      </c>
      <c r="BH78" s="68">
        <v>0</v>
      </c>
      <c r="BI78" s="68">
        <v>1</v>
      </c>
      <c r="BJ78" s="68">
        <v>0</v>
      </c>
      <c r="BK78" s="12">
        <v>0</v>
      </c>
      <c r="BL78" s="12">
        <v>1</v>
      </c>
      <c r="BM78" s="12">
        <v>1</v>
      </c>
      <c r="BN78" s="12">
        <v>0</v>
      </c>
      <c r="BO78" s="12">
        <v>0</v>
      </c>
      <c r="BP78" s="12">
        <v>1</v>
      </c>
      <c r="BQ78" s="12">
        <v>0</v>
      </c>
      <c r="BR78" s="12">
        <v>0</v>
      </c>
      <c r="BS78" s="12">
        <v>0</v>
      </c>
      <c r="BT78" s="12">
        <v>0</v>
      </c>
      <c r="BU78" s="12">
        <v>1</v>
      </c>
      <c r="BV78" s="12">
        <v>1</v>
      </c>
      <c r="BW78" s="12">
        <v>0</v>
      </c>
      <c r="BX78" s="12">
        <v>0</v>
      </c>
      <c r="BY78" s="12">
        <v>0.5</v>
      </c>
      <c r="BZ78" s="12">
        <f t="shared" si="26"/>
        <v>0.5</v>
      </c>
      <c r="CA78" s="113">
        <v>2.9957322735539909</v>
      </c>
      <c r="CB78" s="12" t="s">
        <v>386</v>
      </c>
      <c r="CC78" s="12">
        <v>1</v>
      </c>
    </row>
    <row r="79" spans="1:167" ht="15" customHeight="1" x14ac:dyDescent="0.3">
      <c r="A79" s="17">
        <v>78</v>
      </c>
      <c r="B79" s="12">
        <v>4</v>
      </c>
      <c r="C79" s="12" t="s">
        <v>73</v>
      </c>
      <c r="D79" s="37">
        <v>0.20599999999999999</v>
      </c>
      <c r="E79" s="13">
        <v>7.9000000000000001E-2</v>
      </c>
      <c r="F79" s="19">
        <f t="shared" si="27"/>
        <v>2.6075949367088604</v>
      </c>
      <c r="H79" s="12">
        <f t="shared" si="16"/>
        <v>0.127</v>
      </c>
      <c r="I79" s="12">
        <f t="shared" si="17"/>
        <v>0.28499999999999998</v>
      </c>
      <c r="J79" s="12" t="s">
        <v>63</v>
      </c>
      <c r="K79" s="12">
        <f t="shared" si="18"/>
        <v>0.20599999999999999</v>
      </c>
      <c r="L79" s="45">
        <f t="shared" si="19"/>
        <v>2.6075949367088604</v>
      </c>
      <c r="M79" s="15">
        <f t="shared" si="20"/>
        <v>8.5195526673069927E-2</v>
      </c>
      <c r="N79" s="13">
        <f t="shared" si="21"/>
        <v>3.2672070908604488E-2</v>
      </c>
      <c r="O79" s="68">
        <f t="shared" si="22"/>
        <v>30.60718136898512</v>
      </c>
      <c r="P79" s="12">
        <f t="shared" si="23"/>
        <v>5.2523455764465439E-2</v>
      </c>
      <c r="Q79" s="12">
        <f t="shared" si="24"/>
        <v>0.11786759758167442</v>
      </c>
      <c r="R79" s="113">
        <v>4.0775374439057197</v>
      </c>
      <c r="S79" s="12" t="s">
        <v>406</v>
      </c>
      <c r="T79" s="12" t="s">
        <v>1654</v>
      </c>
      <c r="U79" s="12" t="s">
        <v>396</v>
      </c>
      <c r="V79" s="13" t="s">
        <v>402</v>
      </c>
      <c r="W79" s="68">
        <v>1</v>
      </c>
      <c r="X79" s="68">
        <v>0</v>
      </c>
      <c r="Y79" s="68">
        <v>0</v>
      </c>
      <c r="Z79" s="68">
        <v>0</v>
      </c>
      <c r="AA79" s="13">
        <v>1</v>
      </c>
      <c r="AB79" s="13">
        <v>1</v>
      </c>
      <c r="AC79" s="68">
        <v>3</v>
      </c>
      <c r="AD79" s="68">
        <v>2</v>
      </c>
      <c r="AE79" s="13">
        <v>930</v>
      </c>
      <c r="AF79" s="13">
        <v>0</v>
      </c>
      <c r="AG79" s="13">
        <v>0</v>
      </c>
      <c r="AH79" s="13">
        <v>1</v>
      </c>
      <c r="AI79" s="13">
        <v>0</v>
      </c>
      <c r="AJ79" s="13">
        <v>0</v>
      </c>
      <c r="AK79" s="13">
        <v>0</v>
      </c>
      <c r="AL79" s="13">
        <v>0</v>
      </c>
      <c r="AM79" s="68">
        <v>0</v>
      </c>
      <c r="AN79" s="68">
        <v>0</v>
      </c>
      <c r="AO79" s="68">
        <v>0</v>
      </c>
      <c r="AP79" s="113">
        <v>6.8384052008473439</v>
      </c>
      <c r="AQ79" s="12">
        <v>1</v>
      </c>
      <c r="AR79" s="113">
        <v>6.8384052008473439</v>
      </c>
      <c r="AS79" s="12">
        <v>1</v>
      </c>
      <c r="AT79" s="12">
        <v>0</v>
      </c>
      <c r="AU79" s="12">
        <v>1</v>
      </c>
      <c r="AV79" s="113">
        <v>7.6014023345837334</v>
      </c>
      <c r="AW79" s="12">
        <v>0</v>
      </c>
      <c r="AX79" s="12">
        <v>1</v>
      </c>
      <c r="AY79" s="68">
        <v>0</v>
      </c>
      <c r="AZ79" s="68">
        <v>6.9850000000000003</v>
      </c>
      <c r="BA79" s="94">
        <v>482</v>
      </c>
      <c r="BB79" s="94">
        <v>118</v>
      </c>
      <c r="BC79" s="12">
        <v>1</v>
      </c>
      <c r="BD79" s="12">
        <v>0</v>
      </c>
      <c r="BE79" s="104">
        <f t="shared" si="15"/>
        <v>7.7832240163360371</v>
      </c>
      <c r="BF79" s="104">
        <v>651.86</v>
      </c>
      <c r="BG79" s="104">
        <f t="shared" si="25"/>
        <v>1.2011463631940393</v>
      </c>
      <c r="BH79" s="68">
        <v>0</v>
      </c>
      <c r="BI79" s="68">
        <v>1</v>
      </c>
      <c r="BJ79" s="68">
        <v>0</v>
      </c>
      <c r="BK79" s="12">
        <v>0</v>
      </c>
      <c r="BL79" s="12">
        <v>1</v>
      </c>
      <c r="BM79" s="12">
        <v>1</v>
      </c>
      <c r="BN79" s="12">
        <v>0</v>
      </c>
      <c r="BO79" s="12">
        <v>0</v>
      </c>
      <c r="BP79" s="12">
        <v>1</v>
      </c>
      <c r="BQ79" s="12">
        <v>0</v>
      </c>
      <c r="BR79" s="12">
        <v>0</v>
      </c>
      <c r="BS79" s="12">
        <v>0</v>
      </c>
      <c r="BT79" s="12">
        <v>0</v>
      </c>
      <c r="BU79" s="12">
        <v>1</v>
      </c>
      <c r="BV79" s="12">
        <v>1</v>
      </c>
      <c r="BW79" s="12">
        <v>0</v>
      </c>
      <c r="BX79" s="12">
        <v>0</v>
      </c>
      <c r="BY79" s="12">
        <v>0.5</v>
      </c>
      <c r="BZ79" s="12">
        <f t="shared" si="26"/>
        <v>0.5</v>
      </c>
      <c r="CA79" s="113">
        <v>2.9957322735539909</v>
      </c>
      <c r="CB79" s="12" t="s">
        <v>386</v>
      </c>
      <c r="CC79" s="12">
        <v>1</v>
      </c>
    </row>
    <row r="80" spans="1:167" ht="15" customHeight="1" x14ac:dyDescent="0.3">
      <c r="A80" s="70">
        <v>79</v>
      </c>
      <c r="B80" s="12">
        <v>4</v>
      </c>
      <c r="C80" s="12" t="s">
        <v>73</v>
      </c>
      <c r="D80" s="37">
        <v>0.21299999999999999</v>
      </c>
      <c r="E80" s="68">
        <v>7.9000000000000001E-2</v>
      </c>
      <c r="F80" s="19">
        <f t="shared" si="27"/>
        <v>2.6962025316455693</v>
      </c>
      <c r="H80" s="12">
        <f t="shared" si="16"/>
        <v>0.13400000000000001</v>
      </c>
      <c r="I80" s="12">
        <f t="shared" si="17"/>
        <v>0.29199999999999998</v>
      </c>
      <c r="J80" s="12" t="s">
        <v>63</v>
      </c>
      <c r="K80" s="12">
        <f t="shared" si="18"/>
        <v>0.21299999999999999</v>
      </c>
      <c r="L80" s="45">
        <f t="shared" si="19"/>
        <v>2.6962025316455693</v>
      </c>
      <c r="M80" s="15">
        <f t="shared" si="20"/>
        <v>8.8068432774537131E-2</v>
      </c>
      <c r="N80" s="68">
        <f t="shared" si="21"/>
        <v>3.266387882248091E-2</v>
      </c>
      <c r="O80" s="68">
        <f t="shared" si="22"/>
        <v>30.614857636312014</v>
      </c>
      <c r="P80" s="12">
        <f t="shared" si="23"/>
        <v>5.5404553952056221E-2</v>
      </c>
      <c r="Q80" s="12">
        <f t="shared" si="24"/>
        <v>0.12073231159701804</v>
      </c>
      <c r="R80" s="113">
        <v>4.0775374439057197</v>
      </c>
      <c r="S80" s="12" t="s">
        <v>406</v>
      </c>
      <c r="T80" s="12" t="s">
        <v>1654</v>
      </c>
      <c r="U80" s="12" t="s">
        <v>401</v>
      </c>
      <c r="V80" s="68" t="s">
        <v>403</v>
      </c>
      <c r="W80" s="68">
        <v>1</v>
      </c>
      <c r="X80" s="68">
        <v>0</v>
      </c>
      <c r="Y80" s="68">
        <v>0</v>
      </c>
      <c r="Z80" s="68">
        <v>0</v>
      </c>
      <c r="AA80" s="68">
        <v>1</v>
      </c>
      <c r="AB80" s="68">
        <v>1</v>
      </c>
      <c r="AC80" s="68">
        <v>3</v>
      </c>
      <c r="AD80" s="68">
        <v>2</v>
      </c>
      <c r="AE80" s="68">
        <v>930</v>
      </c>
      <c r="AF80" s="68">
        <v>0</v>
      </c>
      <c r="AG80" s="68">
        <v>0</v>
      </c>
      <c r="AH80" s="68">
        <v>1</v>
      </c>
      <c r="AI80" s="68">
        <v>0</v>
      </c>
      <c r="AJ80" s="68">
        <v>0</v>
      </c>
      <c r="AK80" s="68">
        <v>0</v>
      </c>
      <c r="AL80" s="68">
        <v>0</v>
      </c>
      <c r="AM80" s="68">
        <v>0</v>
      </c>
      <c r="AN80" s="68">
        <v>0</v>
      </c>
      <c r="AO80" s="68">
        <v>0</v>
      </c>
      <c r="AP80" s="113">
        <v>6.8384052008473439</v>
      </c>
      <c r="AQ80" s="12">
        <v>1</v>
      </c>
      <c r="AR80" s="113">
        <v>6.8384052008473439</v>
      </c>
      <c r="AS80" s="12">
        <v>1</v>
      </c>
      <c r="AT80" s="12">
        <v>0</v>
      </c>
      <c r="AU80" s="12">
        <v>1</v>
      </c>
      <c r="AV80" s="113">
        <v>7.6014023345837334</v>
      </c>
      <c r="AW80" s="12">
        <v>0</v>
      </c>
      <c r="AX80" s="12">
        <v>1</v>
      </c>
      <c r="AY80" s="68">
        <v>0</v>
      </c>
      <c r="AZ80" s="68">
        <v>6.9850000000000003</v>
      </c>
      <c r="BA80" s="94">
        <v>482</v>
      </c>
      <c r="BB80" s="94">
        <v>118</v>
      </c>
      <c r="BC80" s="12">
        <v>1</v>
      </c>
      <c r="BD80" s="12">
        <v>0</v>
      </c>
      <c r="BE80" s="104">
        <f t="shared" si="15"/>
        <v>7.7832240163360371</v>
      </c>
      <c r="BF80" s="104">
        <v>651.86</v>
      </c>
      <c r="BG80" s="104">
        <f t="shared" si="25"/>
        <v>1.2011463631940393</v>
      </c>
      <c r="BH80" s="68">
        <v>0</v>
      </c>
      <c r="BI80" s="68">
        <v>1</v>
      </c>
      <c r="BJ80" s="68">
        <v>0</v>
      </c>
      <c r="BK80" s="12">
        <v>0</v>
      </c>
      <c r="BL80" s="12">
        <v>1</v>
      </c>
      <c r="BM80" s="12">
        <v>1</v>
      </c>
      <c r="BN80" s="12">
        <v>0</v>
      </c>
      <c r="BO80" s="12">
        <v>0</v>
      </c>
      <c r="BP80" s="12">
        <v>1</v>
      </c>
      <c r="BQ80" s="12">
        <v>0</v>
      </c>
      <c r="BR80" s="12">
        <v>0</v>
      </c>
      <c r="BS80" s="12">
        <v>0</v>
      </c>
      <c r="BT80" s="12">
        <v>0</v>
      </c>
      <c r="BU80" s="12">
        <v>1</v>
      </c>
      <c r="BV80" s="12">
        <v>1</v>
      </c>
      <c r="BW80" s="12">
        <v>0</v>
      </c>
      <c r="BX80" s="12">
        <v>0</v>
      </c>
      <c r="BY80" s="12">
        <v>0.5</v>
      </c>
      <c r="BZ80" s="12">
        <f t="shared" si="26"/>
        <v>0.5</v>
      </c>
      <c r="CA80" s="113">
        <v>2.9957322735539909</v>
      </c>
      <c r="CB80" s="12" t="s">
        <v>386</v>
      </c>
      <c r="CC80" s="12">
        <v>1</v>
      </c>
    </row>
    <row r="81" spans="1:167" ht="15" customHeight="1" x14ac:dyDescent="0.3">
      <c r="A81" s="70">
        <v>80</v>
      </c>
      <c r="B81" s="12">
        <v>4</v>
      </c>
      <c r="C81" s="12" t="s">
        <v>73</v>
      </c>
      <c r="D81" s="37">
        <v>-0.02</v>
      </c>
      <c r="E81" s="68">
        <v>2.4E-2</v>
      </c>
      <c r="F81" s="19">
        <f t="shared" si="27"/>
        <v>-0.83333333333333337</v>
      </c>
      <c r="H81" s="12">
        <f t="shared" si="16"/>
        <v>-4.3999999999999997E-2</v>
      </c>
      <c r="I81" s="12">
        <f t="shared" si="17"/>
        <v>4.0000000000000001E-3</v>
      </c>
      <c r="J81" s="12" t="s">
        <v>63</v>
      </c>
      <c r="K81" s="12">
        <f t="shared" si="18"/>
        <v>-0.02</v>
      </c>
      <c r="L81" s="45">
        <f t="shared" si="19"/>
        <v>-0.83333333333333337</v>
      </c>
      <c r="M81" s="15">
        <f t="shared" si="20"/>
        <v>-2.7389551783238836E-2</v>
      </c>
      <c r="N81" s="68">
        <f t="shared" si="21"/>
        <v>3.2867462139886602E-2</v>
      </c>
      <c r="O81" s="68">
        <f t="shared" si="22"/>
        <v>30.425227105881142</v>
      </c>
      <c r="P81" s="12">
        <f t="shared" si="23"/>
        <v>-6.0257013923125435E-2</v>
      </c>
      <c r="Q81" s="12">
        <f t="shared" si="24"/>
        <v>5.4779103566477659E-3</v>
      </c>
      <c r="R81" s="113">
        <v>4.0775374439057197</v>
      </c>
      <c r="S81" s="12" t="s">
        <v>407</v>
      </c>
      <c r="T81" s="12" t="s">
        <v>1654</v>
      </c>
      <c r="U81" s="12" t="s">
        <v>396</v>
      </c>
      <c r="V81" s="68" t="s">
        <v>402</v>
      </c>
      <c r="W81" s="68">
        <v>1</v>
      </c>
      <c r="X81" s="68">
        <v>0</v>
      </c>
      <c r="Y81" s="68">
        <v>0</v>
      </c>
      <c r="Z81" s="68">
        <v>0</v>
      </c>
      <c r="AA81" s="68">
        <v>1</v>
      </c>
      <c r="AB81" s="68">
        <v>1</v>
      </c>
      <c r="AC81" s="68">
        <v>4</v>
      </c>
      <c r="AD81" s="68">
        <v>2</v>
      </c>
      <c r="AE81" s="68">
        <v>925</v>
      </c>
      <c r="AF81" s="68">
        <v>0</v>
      </c>
      <c r="AG81" s="68">
        <v>0</v>
      </c>
      <c r="AH81" s="68">
        <v>1</v>
      </c>
      <c r="AI81" s="68">
        <v>0</v>
      </c>
      <c r="AJ81" s="68">
        <v>0</v>
      </c>
      <c r="AK81" s="68">
        <v>0</v>
      </c>
      <c r="AL81" s="68">
        <v>0</v>
      </c>
      <c r="AM81" s="68">
        <v>0</v>
      </c>
      <c r="AN81" s="68">
        <v>0</v>
      </c>
      <c r="AO81" s="68">
        <v>0</v>
      </c>
      <c r="AP81" s="113">
        <v>6.8330317327862007</v>
      </c>
      <c r="AQ81" s="12">
        <v>1</v>
      </c>
      <c r="AR81" s="113">
        <v>6.8330317327862007</v>
      </c>
      <c r="AS81" s="12">
        <v>1</v>
      </c>
      <c r="AT81" s="12">
        <v>0</v>
      </c>
      <c r="AU81" s="12">
        <v>1</v>
      </c>
      <c r="AV81" s="113">
        <v>7.6014023345837334</v>
      </c>
      <c r="AW81" s="12">
        <v>0</v>
      </c>
      <c r="AX81" s="12">
        <v>1</v>
      </c>
      <c r="AY81" s="68">
        <v>0</v>
      </c>
      <c r="AZ81" s="68">
        <v>6.9850000000000003</v>
      </c>
      <c r="BA81" s="94">
        <v>482</v>
      </c>
      <c r="BB81" s="94">
        <v>118</v>
      </c>
      <c r="BC81" s="12">
        <v>1</v>
      </c>
      <c r="BD81" s="12">
        <v>0</v>
      </c>
      <c r="BE81" s="104">
        <f t="shared" si="15"/>
        <v>7.7832240163360371</v>
      </c>
      <c r="BF81" s="104">
        <v>651.86</v>
      </c>
      <c r="BG81" s="104">
        <f t="shared" si="25"/>
        <v>1.2011463631940393</v>
      </c>
      <c r="BH81" s="68">
        <v>0</v>
      </c>
      <c r="BI81" s="68">
        <v>1</v>
      </c>
      <c r="BJ81" s="68">
        <v>0</v>
      </c>
      <c r="BK81" s="12">
        <v>0</v>
      </c>
      <c r="BL81" s="12">
        <v>1</v>
      </c>
      <c r="BM81" s="12">
        <v>1</v>
      </c>
      <c r="BN81" s="12">
        <v>0</v>
      </c>
      <c r="BO81" s="12">
        <v>0</v>
      </c>
      <c r="BP81" s="12">
        <v>1</v>
      </c>
      <c r="BQ81" s="12">
        <v>0</v>
      </c>
      <c r="BR81" s="12">
        <v>0</v>
      </c>
      <c r="BS81" s="12">
        <v>0</v>
      </c>
      <c r="BT81" s="12">
        <v>0</v>
      </c>
      <c r="BU81" s="12">
        <v>1</v>
      </c>
      <c r="BV81" s="12">
        <v>1</v>
      </c>
      <c r="BW81" s="12">
        <v>0</v>
      </c>
      <c r="BX81" s="12">
        <v>0</v>
      </c>
      <c r="BY81" s="12">
        <v>0.5</v>
      </c>
      <c r="BZ81" s="12">
        <f t="shared" si="26"/>
        <v>0.5</v>
      </c>
      <c r="CA81" s="113">
        <v>2.9957322735539909</v>
      </c>
      <c r="CB81" s="12" t="s">
        <v>386</v>
      </c>
      <c r="CC81" s="12">
        <v>1</v>
      </c>
    </row>
    <row r="82" spans="1:167" ht="15" customHeight="1" x14ac:dyDescent="0.3">
      <c r="A82" s="17">
        <v>81</v>
      </c>
      <c r="B82" s="12">
        <v>4</v>
      </c>
      <c r="C82" s="12" t="s">
        <v>73</v>
      </c>
      <c r="D82" s="37">
        <v>-2.1000000000000001E-2</v>
      </c>
      <c r="E82" s="13">
        <v>2.1999999999999999E-2</v>
      </c>
      <c r="F82" s="19">
        <f t="shared" si="27"/>
        <v>-0.9545454545454547</v>
      </c>
      <c r="H82" s="12">
        <f t="shared" si="16"/>
        <v>-4.2999999999999997E-2</v>
      </c>
      <c r="I82" s="12">
        <f t="shared" si="17"/>
        <v>9.9999999999999742E-4</v>
      </c>
      <c r="J82" s="12" t="s">
        <v>63</v>
      </c>
      <c r="K82" s="12">
        <f t="shared" si="18"/>
        <v>-2.1000000000000001E-2</v>
      </c>
      <c r="L82" s="45">
        <f t="shared" si="19"/>
        <v>-0.9545454545454547</v>
      </c>
      <c r="M82" s="15">
        <f t="shared" si="20"/>
        <v>-3.1369814838866396E-2</v>
      </c>
      <c r="N82" s="13">
        <f t="shared" si="21"/>
        <v>3.2863615545479084E-2</v>
      </c>
      <c r="O82" s="68">
        <f t="shared" si="22"/>
        <v>30.42878829373252</v>
      </c>
      <c r="P82" s="12">
        <f t="shared" si="23"/>
        <v>-6.423343038434548E-2</v>
      </c>
      <c r="Q82" s="12">
        <f t="shared" si="24"/>
        <v>1.4938007066126885E-3</v>
      </c>
      <c r="R82" s="113">
        <v>4.0775374439057197</v>
      </c>
      <c r="S82" s="12" t="s">
        <v>407</v>
      </c>
      <c r="T82" s="12" t="s">
        <v>1654</v>
      </c>
      <c r="U82" s="12" t="s">
        <v>401</v>
      </c>
      <c r="V82" s="13" t="s">
        <v>403</v>
      </c>
      <c r="W82" s="68">
        <v>1</v>
      </c>
      <c r="X82" s="68">
        <v>0</v>
      </c>
      <c r="Y82" s="68">
        <v>0</v>
      </c>
      <c r="Z82" s="68">
        <v>0</v>
      </c>
      <c r="AA82" s="13">
        <v>1</v>
      </c>
      <c r="AB82" s="13">
        <v>1</v>
      </c>
      <c r="AC82" s="68">
        <v>4</v>
      </c>
      <c r="AD82" s="68">
        <v>2</v>
      </c>
      <c r="AE82" s="13">
        <v>925</v>
      </c>
      <c r="AF82" s="13">
        <v>0</v>
      </c>
      <c r="AG82" s="13">
        <v>0</v>
      </c>
      <c r="AH82" s="13">
        <v>1</v>
      </c>
      <c r="AI82" s="13">
        <v>0</v>
      </c>
      <c r="AJ82" s="13">
        <v>0</v>
      </c>
      <c r="AK82" s="13">
        <v>0</v>
      </c>
      <c r="AL82" s="13">
        <v>0</v>
      </c>
      <c r="AM82" s="68">
        <v>0</v>
      </c>
      <c r="AN82" s="68">
        <v>0</v>
      </c>
      <c r="AO82" s="68">
        <v>0</v>
      </c>
      <c r="AP82" s="113">
        <v>6.8330317327862007</v>
      </c>
      <c r="AQ82" s="12">
        <v>1</v>
      </c>
      <c r="AR82" s="113">
        <v>6.8330317327862007</v>
      </c>
      <c r="AS82" s="12">
        <v>1</v>
      </c>
      <c r="AT82" s="12">
        <v>0</v>
      </c>
      <c r="AU82" s="12">
        <v>1</v>
      </c>
      <c r="AV82" s="113">
        <v>7.6014023345837334</v>
      </c>
      <c r="AW82" s="12">
        <v>0</v>
      </c>
      <c r="AX82" s="12">
        <v>1</v>
      </c>
      <c r="AY82" s="68">
        <v>0</v>
      </c>
      <c r="AZ82" s="68">
        <v>6.9850000000000003</v>
      </c>
      <c r="BA82" s="94">
        <v>482</v>
      </c>
      <c r="BB82" s="94">
        <v>118</v>
      </c>
      <c r="BC82" s="12">
        <v>1</v>
      </c>
      <c r="BD82" s="12">
        <v>0</v>
      </c>
      <c r="BE82" s="104">
        <f t="shared" si="15"/>
        <v>7.7832240163360371</v>
      </c>
      <c r="BF82" s="104">
        <v>651.86</v>
      </c>
      <c r="BG82" s="104">
        <f t="shared" si="25"/>
        <v>1.2011463631940393</v>
      </c>
      <c r="BH82" s="68">
        <v>0</v>
      </c>
      <c r="BI82" s="68">
        <v>1</v>
      </c>
      <c r="BJ82" s="68">
        <v>0</v>
      </c>
      <c r="BK82" s="12">
        <v>0</v>
      </c>
      <c r="BL82" s="12">
        <v>1</v>
      </c>
      <c r="BM82" s="12">
        <v>1</v>
      </c>
      <c r="BN82" s="12">
        <v>0</v>
      </c>
      <c r="BO82" s="12">
        <v>0</v>
      </c>
      <c r="BP82" s="12">
        <v>1</v>
      </c>
      <c r="BQ82" s="12">
        <v>0</v>
      </c>
      <c r="BR82" s="12">
        <v>0</v>
      </c>
      <c r="BS82" s="12">
        <v>0</v>
      </c>
      <c r="BT82" s="12">
        <v>0</v>
      </c>
      <c r="BU82" s="12">
        <v>1</v>
      </c>
      <c r="BV82" s="12">
        <v>1</v>
      </c>
      <c r="BW82" s="12">
        <v>0</v>
      </c>
      <c r="BX82" s="12">
        <v>0</v>
      </c>
      <c r="BY82" s="12">
        <v>0.5</v>
      </c>
      <c r="BZ82" s="12">
        <f t="shared" si="26"/>
        <v>0.5</v>
      </c>
      <c r="CA82" s="113">
        <v>2.9957322735539909</v>
      </c>
      <c r="CB82" s="12" t="s">
        <v>386</v>
      </c>
      <c r="CC82" s="12">
        <v>1</v>
      </c>
    </row>
    <row r="83" spans="1:167" ht="15" customHeight="1" x14ac:dyDescent="0.3">
      <c r="A83" s="17">
        <v>82</v>
      </c>
      <c r="B83" s="12">
        <v>4</v>
      </c>
      <c r="C83" s="12" t="s">
        <v>73</v>
      </c>
      <c r="D83" s="37">
        <v>-4.7E-2</v>
      </c>
      <c r="E83" s="13">
        <v>7.6999999999999999E-2</v>
      </c>
      <c r="F83" s="19">
        <f t="shared" si="27"/>
        <v>-0.61038961038961037</v>
      </c>
      <c r="H83" s="12">
        <f t="shared" si="16"/>
        <v>-0.124</v>
      </c>
      <c r="I83" s="12">
        <f t="shared" si="17"/>
        <v>0.03</v>
      </c>
      <c r="J83" s="12" t="s">
        <v>63</v>
      </c>
      <c r="K83" s="12">
        <f t="shared" si="18"/>
        <v>-4.7E-2</v>
      </c>
      <c r="L83" s="45">
        <f t="shared" si="19"/>
        <v>-0.61038961038961037</v>
      </c>
      <c r="M83" s="15">
        <f t="shared" si="20"/>
        <v>-1.9524371309340448E-2</v>
      </c>
      <c r="N83" s="13">
        <f t="shared" si="21"/>
        <v>3.1986735974876904E-2</v>
      </c>
      <c r="O83" s="68">
        <f t="shared" si="22"/>
        <v>31.262958520851342</v>
      </c>
      <c r="P83" s="12">
        <f t="shared" si="23"/>
        <v>-5.1511107284217351E-2</v>
      </c>
      <c r="Q83" s="12">
        <f t="shared" si="24"/>
        <v>1.2462364665536456E-2</v>
      </c>
      <c r="R83" s="113">
        <v>4.0775374439057197</v>
      </c>
      <c r="S83" s="12" t="s">
        <v>408</v>
      </c>
      <c r="T83" s="12" t="s">
        <v>1654</v>
      </c>
      <c r="U83" s="12" t="s">
        <v>396</v>
      </c>
      <c r="V83" s="13" t="s">
        <v>402</v>
      </c>
      <c r="W83" s="68">
        <v>1</v>
      </c>
      <c r="X83" s="68">
        <v>0</v>
      </c>
      <c r="Y83" s="68">
        <v>0</v>
      </c>
      <c r="Z83" s="68">
        <v>0</v>
      </c>
      <c r="AA83" s="13">
        <v>1</v>
      </c>
      <c r="AB83" s="13">
        <v>1</v>
      </c>
      <c r="AC83" s="68">
        <v>5</v>
      </c>
      <c r="AD83" s="68">
        <v>2</v>
      </c>
      <c r="AE83" s="13">
        <v>977</v>
      </c>
      <c r="AF83" s="13">
        <v>0</v>
      </c>
      <c r="AG83" s="13">
        <v>0</v>
      </c>
      <c r="AH83" s="13">
        <v>1</v>
      </c>
      <c r="AI83" s="13">
        <v>0</v>
      </c>
      <c r="AJ83" s="13">
        <v>0</v>
      </c>
      <c r="AK83" s="13">
        <v>0</v>
      </c>
      <c r="AL83" s="13">
        <v>0</v>
      </c>
      <c r="AM83" s="68">
        <v>0</v>
      </c>
      <c r="AN83" s="68">
        <v>0</v>
      </c>
      <c r="AO83" s="68">
        <v>0</v>
      </c>
      <c r="AP83" s="113">
        <v>6.8875525716646173</v>
      </c>
      <c r="AQ83" s="12">
        <v>1</v>
      </c>
      <c r="AR83" s="113">
        <v>6.8875525716646173</v>
      </c>
      <c r="AS83" s="12">
        <v>1</v>
      </c>
      <c r="AT83" s="12">
        <v>0</v>
      </c>
      <c r="AU83" s="12">
        <v>1</v>
      </c>
      <c r="AV83" s="113">
        <v>7.6014023345837334</v>
      </c>
      <c r="AW83" s="12">
        <v>0</v>
      </c>
      <c r="AX83" s="12">
        <v>1</v>
      </c>
      <c r="AY83" s="68">
        <v>0</v>
      </c>
      <c r="AZ83" s="68">
        <v>6.9850000000000003</v>
      </c>
      <c r="BA83" s="94">
        <v>482</v>
      </c>
      <c r="BB83" s="94">
        <v>118</v>
      </c>
      <c r="BC83" s="12">
        <v>1</v>
      </c>
      <c r="BD83" s="12">
        <v>0</v>
      </c>
      <c r="BE83" s="104">
        <f t="shared" si="15"/>
        <v>7.7832240163360371</v>
      </c>
      <c r="BF83" s="104">
        <v>651.86</v>
      </c>
      <c r="BG83" s="104">
        <f t="shared" si="25"/>
        <v>1.2011463631940393</v>
      </c>
      <c r="BH83" s="68">
        <v>0</v>
      </c>
      <c r="BI83" s="68">
        <v>1</v>
      </c>
      <c r="BJ83" s="68">
        <v>0</v>
      </c>
      <c r="BK83" s="12">
        <v>0</v>
      </c>
      <c r="BL83" s="12">
        <v>1</v>
      </c>
      <c r="BM83" s="12">
        <v>1</v>
      </c>
      <c r="BN83" s="12">
        <v>0</v>
      </c>
      <c r="BO83" s="12">
        <v>0</v>
      </c>
      <c r="BP83" s="12">
        <v>1</v>
      </c>
      <c r="BQ83" s="12">
        <v>0</v>
      </c>
      <c r="BR83" s="12">
        <v>0</v>
      </c>
      <c r="BS83" s="12">
        <v>0</v>
      </c>
      <c r="BT83" s="12">
        <v>0</v>
      </c>
      <c r="BU83" s="12">
        <v>1</v>
      </c>
      <c r="BV83" s="12">
        <v>1</v>
      </c>
      <c r="BW83" s="12">
        <v>0</v>
      </c>
      <c r="BX83" s="12">
        <v>0</v>
      </c>
      <c r="BY83" s="12">
        <v>0</v>
      </c>
      <c r="BZ83" s="12">
        <f t="shared" si="26"/>
        <v>1</v>
      </c>
      <c r="CA83" s="113">
        <v>2.9957322735539909</v>
      </c>
      <c r="CB83" s="12" t="s">
        <v>386</v>
      </c>
      <c r="CC83" s="12">
        <v>1</v>
      </c>
    </row>
    <row r="84" spans="1:167" ht="15" customHeight="1" x14ac:dyDescent="0.3">
      <c r="A84" s="17">
        <v>83</v>
      </c>
      <c r="B84" s="12">
        <v>4</v>
      </c>
      <c r="C84" s="12" t="s">
        <v>73</v>
      </c>
      <c r="D84" s="37">
        <v>-4.3999999999999997E-2</v>
      </c>
      <c r="E84" s="13">
        <v>7.9000000000000001E-2</v>
      </c>
      <c r="F84" s="19">
        <f t="shared" si="27"/>
        <v>-0.55696202531645567</v>
      </c>
      <c r="H84" s="12">
        <f t="shared" si="16"/>
        <v>-0.123</v>
      </c>
      <c r="I84" s="12">
        <f t="shared" si="17"/>
        <v>3.5000000000000003E-2</v>
      </c>
      <c r="J84" s="12" t="s">
        <v>63</v>
      </c>
      <c r="K84" s="12">
        <f t="shared" si="18"/>
        <v>-4.3999999999999997E-2</v>
      </c>
      <c r="L84" s="45">
        <f t="shared" si="19"/>
        <v>-0.55696202531645567</v>
      </c>
      <c r="M84" s="15">
        <f t="shared" si="20"/>
        <v>-1.7815965703298686E-2</v>
      </c>
      <c r="N84" s="13">
        <f t="shared" si="21"/>
        <v>3.1987756603649914E-2</v>
      </c>
      <c r="O84" s="68">
        <f t="shared" si="22"/>
        <v>31.261961018107051</v>
      </c>
      <c r="P84" s="12">
        <f t="shared" si="23"/>
        <v>-4.98037223069486E-2</v>
      </c>
      <c r="Q84" s="12">
        <f t="shared" si="24"/>
        <v>1.4171790900351228E-2</v>
      </c>
      <c r="R84" s="113">
        <v>5.8522024797744745</v>
      </c>
      <c r="S84" s="12" t="s">
        <v>408</v>
      </c>
      <c r="T84" s="12" t="s">
        <v>1654</v>
      </c>
      <c r="U84" s="12" t="s">
        <v>401</v>
      </c>
      <c r="V84" s="13" t="s">
        <v>403</v>
      </c>
      <c r="W84" s="68">
        <v>1</v>
      </c>
      <c r="X84" s="68">
        <v>0</v>
      </c>
      <c r="Y84" s="68">
        <v>0</v>
      </c>
      <c r="Z84" s="68">
        <v>0</v>
      </c>
      <c r="AA84" s="13">
        <v>1</v>
      </c>
      <c r="AB84" s="13">
        <v>1</v>
      </c>
      <c r="AC84" s="68">
        <v>5</v>
      </c>
      <c r="AD84" s="68">
        <v>2</v>
      </c>
      <c r="AE84" s="13">
        <v>977</v>
      </c>
      <c r="AF84" s="13">
        <v>0</v>
      </c>
      <c r="AG84" s="13">
        <v>0</v>
      </c>
      <c r="AH84" s="13">
        <v>1</v>
      </c>
      <c r="AI84" s="13">
        <v>0</v>
      </c>
      <c r="AJ84" s="13">
        <v>0</v>
      </c>
      <c r="AK84" s="13">
        <v>0</v>
      </c>
      <c r="AL84" s="13">
        <v>0</v>
      </c>
      <c r="AM84" s="68">
        <v>0</v>
      </c>
      <c r="AN84" s="68">
        <v>0</v>
      </c>
      <c r="AO84" s="68">
        <v>0</v>
      </c>
      <c r="AP84" s="113">
        <v>6.8875525716646173</v>
      </c>
      <c r="AQ84" s="12">
        <v>1</v>
      </c>
      <c r="AR84" s="113">
        <v>6.8875525716646173</v>
      </c>
      <c r="AS84" s="12">
        <v>1</v>
      </c>
      <c r="AT84" s="12">
        <v>0</v>
      </c>
      <c r="AU84" s="12">
        <v>1</v>
      </c>
      <c r="AV84" s="113">
        <v>7.6014023345837334</v>
      </c>
      <c r="AW84" s="12">
        <v>0</v>
      </c>
      <c r="AX84" s="12">
        <v>1</v>
      </c>
      <c r="AY84" s="68">
        <v>0</v>
      </c>
      <c r="AZ84" s="68">
        <v>6.9850000000000003</v>
      </c>
      <c r="BA84" s="94">
        <v>482</v>
      </c>
      <c r="BB84" s="94">
        <v>118</v>
      </c>
      <c r="BC84" s="12">
        <v>1</v>
      </c>
      <c r="BD84" s="12">
        <v>0</v>
      </c>
      <c r="BE84" s="104">
        <f t="shared" si="15"/>
        <v>7.7832240163360371</v>
      </c>
      <c r="BF84" s="104">
        <v>651.86</v>
      </c>
      <c r="BG84" s="104">
        <f t="shared" si="25"/>
        <v>1.2011463631940393</v>
      </c>
      <c r="BH84" s="68">
        <v>0</v>
      </c>
      <c r="BI84" s="68">
        <v>1</v>
      </c>
      <c r="BJ84" s="68">
        <v>0</v>
      </c>
      <c r="BK84" s="12">
        <v>0</v>
      </c>
      <c r="BL84" s="12">
        <v>1</v>
      </c>
      <c r="BM84" s="12">
        <v>1</v>
      </c>
      <c r="BN84" s="12">
        <v>0</v>
      </c>
      <c r="BO84" s="12">
        <v>0</v>
      </c>
      <c r="BP84" s="12">
        <v>1</v>
      </c>
      <c r="BQ84" s="12">
        <v>0</v>
      </c>
      <c r="BR84" s="12">
        <v>0</v>
      </c>
      <c r="BS84" s="12">
        <v>0</v>
      </c>
      <c r="BT84" s="12">
        <v>0</v>
      </c>
      <c r="BU84" s="12">
        <v>1</v>
      </c>
      <c r="BV84" s="12">
        <v>1</v>
      </c>
      <c r="BW84" s="12">
        <v>0</v>
      </c>
      <c r="BX84" s="12">
        <v>0</v>
      </c>
      <c r="BY84" s="12">
        <v>0.5</v>
      </c>
      <c r="BZ84" s="12">
        <f t="shared" si="26"/>
        <v>0.5</v>
      </c>
      <c r="CA84" s="113">
        <v>2.9957322735539909</v>
      </c>
      <c r="CB84" s="12" t="s">
        <v>386</v>
      </c>
      <c r="CC84" s="12">
        <v>1</v>
      </c>
    </row>
    <row r="85" spans="1:167" ht="15" customHeight="1" x14ac:dyDescent="0.3">
      <c r="A85" s="17">
        <v>84</v>
      </c>
      <c r="B85" s="12">
        <v>4</v>
      </c>
      <c r="C85" s="12" t="s">
        <v>73</v>
      </c>
      <c r="D85" s="37">
        <v>5.0000000000000001E-3</v>
      </c>
      <c r="E85" s="13">
        <v>1.6E-2</v>
      </c>
      <c r="F85" s="19">
        <f t="shared" si="27"/>
        <v>0.3125</v>
      </c>
      <c r="H85" s="12">
        <f t="shared" si="16"/>
        <v>-1.0999999999999999E-2</v>
      </c>
      <c r="I85" s="12">
        <f t="shared" si="17"/>
        <v>2.1000000000000001E-2</v>
      </c>
      <c r="J85" s="12" t="s">
        <v>63</v>
      </c>
      <c r="K85" s="12">
        <f t="shared" si="18"/>
        <v>5.0000000000000001E-3</v>
      </c>
      <c r="L85" s="45">
        <f t="shared" si="19"/>
        <v>0.3125</v>
      </c>
      <c r="M85" s="15">
        <f t="shared" si="20"/>
        <v>9.9972611256259752E-3</v>
      </c>
      <c r="N85" s="13">
        <f t="shared" si="21"/>
        <v>3.1991235602003121E-2</v>
      </c>
      <c r="O85" s="68">
        <f t="shared" si="22"/>
        <v>31.258561327258811</v>
      </c>
      <c r="P85" s="12">
        <f t="shared" si="23"/>
        <v>-2.1993974476377146E-2</v>
      </c>
      <c r="Q85" s="12">
        <f t="shared" si="24"/>
        <v>4.1988496727629096E-2</v>
      </c>
      <c r="R85" s="113">
        <v>5.8522024797744745</v>
      </c>
      <c r="S85" s="12" t="s">
        <v>409</v>
      </c>
      <c r="T85" s="12" t="s">
        <v>1654</v>
      </c>
      <c r="U85" s="12" t="s">
        <v>396</v>
      </c>
      <c r="V85" s="13" t="s">
        <v>402</v>
      </c>
      <c r="W85" s="68">
        <v>1</v>
      </c>
      <c r="X85" s="68">
        <v>0</v>
      </c>
      <c r="Y85" s="68">
        <v>0</v>
      </c>
      <c r="Z85" s="68">
        <v>0</v>
      </c>
      <c r="AA85" s="13">
        <v>1</v>
      </c>
      <c r="AB85" s="13">
        <v>1</v>
      </c>
      <c r="AC85" s="68">
        <v>6</v>
      </c>
      <c r="AD85" s="68">
        <v>2</v>
      </c>
      <c r="AE85" s="13">
        <v>977</v>
      </c>
      <c r="AF85" s="13">
        <v>0</v>
      </c>
      <c r="AG85" s="13">
        <v>0</v>
      </c>
      <c r="AH85" s="13">
        <v>1</v>
      </c>
      <c r="AI85" s="13">
        <v>0</v>
      </c>
      <c r="AJ85" s="13">
        <v>0</v>
      </c>
      <c r="AK85" s="13">
        <v>0</v>
      </c>
      <c r="AL85" s="13">
        <v>0</v>
      </c>
      <c r="AM85" s="68">
        <v>0</v>
      </c>
      <c r="AN85" s="68">
        <v>0</v>
      </c>
      <c r="AO85" s="68">
        <v>0</v>
      </c>
      <c r="AP85" s="113">
        <v>6.8875525716646173</v>
      </c>
      <c r="AQ85" s="12">
        <v>1</v>
      </c>
      <c r="AR85" s="113">
        <v>6.8875525716646173</v>
      </c>
      <c r="AS85" s="12">
        <v>1</v>
      </c>
      <c r="AT85" s="12">
        <v>0</v>
      </c>
      <c r="AU85" s="12">
        <v>1</v>
      </c>
      <c r="AV85" s="113">
        <v>7.6014023345837334</v>
      </c>
      <c r="AW85" s="12">
        <v>0</v>
      </c>
      <c r="AX85" s="12">
        <v>1</v>
      </c>
      <c r="AY85" s="68">
        <v>0</v>
      </c>
      <c r="AZ85" s="68">
        <v>6.9850000000000003</v>
      </c>
      <c r="BA85" s="94">
        <v>482</v>
      </c>
      <c r="BB85" s="94">
        <v>118</v>
      </c>
      <c r="BC85" s="12">
        <v>1</v>
      </c>
      <c r="BD85" s="12">
        <v>0</v>
      </c>
      <c r="BE85" s="104">
        <f t="shared" si="15"/>
        <v>7.7832240163360371</v>
      </c>
      <c r="BF85" s="104">
        <v>651.86</v>
      </c>
      <c r="BG85" s="104">
        <f t="shared" si="25"/>
        <v>1.2011463631940393</v>
      </c>
      <c r="BH85" s="68">
        <v>0</v>
      </c>
      <c r="BI85" s="68">
        <v>1</v>
      </c>
      <c r="BJ85" s="68">
        <v>0</v>
      </c>
      <c r="BK85" s="12">
        <v>0</v>
      </c>
      <c r="BL85" s="12">
        <v>1</v>
      </c>
      <c r="BM85" s="12">
        <v>1</v>
      </c>
      <c r="BN85" s="12">
        <v>0</v>
      </c>
      <c r="BO85" s="12">
        <v>0</v>
      </c>
      <c r="BP85" s="12">
        <v>1</v>
      </c>
      <c r="BQ85" s="12">
        <v>0</v>
      </c>
      <c r="BR85" s="12">
        <v>0</v>
      </c>
      <c r="BS85" s="12">
        <v>0</v>
      </c>
      <c r="BT85" s="12">
        <v>0</v>
      </c>
      <c r="BU85" s="12">
        <v>1</v>
      </c>
      <c r="BV85" s="12">
        <v>1</v>
      </c>
      <c r="BW85" s="12">
        <v>0</v>
      </c>
      <c r="BX85" s="12">
        <v>0</v>
      </c>
      <c r="BY85" s="12">
        <v>0.5</v>
      </c>
      <c r="BZ85" s="12">
        <f t="shared" si="26"/>
        <v>0.5</v>
      </c>
      <c r="CA85" s="113">
        <v>2.9957322735539909</v>
      </c>
      <c r="CB85" s="12" t="s">
        <v>386</v>
      </c>
      <c r="CC85" s="12">
        <v>1</v>
      </c>
    </row>
    <row r="86" spans="1:167" ht="15" customHeight="1" x14ac:dyDescent="0.3">
      <c r="A86" s="70">
        <v>85</v>
      </c>
      <c r="B86" s="12">
        <v>4</v>
      </c>
      <c r="C86" s="12" t="s">
        <v>73</v>
      </c>
      <c r="D86" s="37">
        <v>1E-3</v>
      </c>
      <c r="E86" s="68">
        <v>1.7000000000000001E-2</v>
      </c>
      <c r="F86" s="19">
        <f t="shared" si="27"/>
        <v>5.8823529411764705E-2</v>
      </c>
      <c r="H86" s="12">
        <f t="shared" si="16"/>
        <v>-1.6E-2</v>
      </c>
      <c r="I86" s="12">
        <f t="shared" si="17"/>
        <v>1.8000000000000002E-2</v>
      </c>
      <c r="J86" s="12" t="s">
        <v>63</v>
      </c>
      <c r="K86" s="12">
        <f t="shared" si="18"/>
        <v>1E-3</v>
      </c>
      <c r="L86" s="45">
        <f t="shared" si="19"/>
        <v>5.8823529411764705E-2</v>
      </c>
      <c r="M86" s="15">
        <f t="shared" si="20"/>
        <v>1.8819281031608171E-3</v>
      </c>
      <c r="N86" s="68">
        <f t="shared" si="21"/>
        <v>3.1992777753733895E-2</v>
      </c>
      <c r="O86" s="68">
        <f t="shared" si="22"/>
        <v>31.257054567051135</v>
      </c>
      <c r="P86" s="12">
        <f t="shared" si="23"/>
        <v>-3.0110849650573077E-2</v>
      </c>
      <c r="Q86" s="12">
        <f t="shared" si="24"/>
        <v>3.3874705856894713E-2</v>
      </c>
      <c r="R86" s="113">
        <v>5.8522024797744745</v>
      </c>
      <c r="S86" s="12" t="s">
        <v>409</v>
      </c>
      <c r="T86" s="12" t="s">
        <v>1654</v>
      </c>
      <c r="U86" s="12" t="s">
        <v>401</v>
      </c>
      <c r="V86" s="68" t="s">
        <v>403</v>
      </c>
      <c r="W86" s="68">
        <v>1</v>
      </c>
      <c r="X86" s="68">
        <v>0</v>
      </c>
      <c r="Y86" s="68">
        <v>0</v>
      </c>
      <c r="Z86" s="68">
        <v>0</v>
      </c>
      <c r="AA86" s="68">
        <v>1</v>
      </c>
      <c r="AB86" s="68">
        <v>1</v>
      </c>
      <c r="AC86" s="68">
        <v>6</v>
      </c>
      <c r="AD86" s="68">
        <v>2</v>
      </c>
      <c r="AE86" s="68">
        <v>977</v>
      </c>
      <c r="AF86" s="68">
        <v>0</v>
      </c>
      <c r="AG86" s="68">
        <v>0</v>
      </c>
      <c r="AH86" s="68">
        <v>1</v>
      </c>
      <c r="AI86" s="68">
        <v>0</v>
      </c>
      <c r="AJ86" s="68">
        <v>0</v>
      </c>
      <c r="AK86" s="68">
        <v>0</v>
      </c>
      <c r="AL86" s="68">
        <v>0</v>
      </c>
      <c r="AM86" s="68">
        <v>0</v>
      </c>
      <c r="AN86" s="68">
        <v>0</v>
      </c>
      <c r="AO86" s="68">
        <v>0</v>
      </c>
      <c r="AP86" s="113">
        <v>6.8875525716646173</v>
      </c>
      <c r="AQ86" s="12">
        <v>1</v>
      </c>
      <c r="AR86" s="113">
        <v>6.8875525716646173</v>
      </c>
      <c r="AS86" s="12">
        <v>1</v>
      </c>
      <c r="AT86" s="12">
        <v>0</v>
      </c>
      <c r="AU86" s="12">
        <v>1</v>
      </c>
      <c r="AV86" s="113">
        <v>7.6014023345837334</v>
      </c>
      <c r="AW86" s="12">
        <v>0</v>
      </c>
      <c r="AX86" s="12">
        <v>1</v>
      </c>
      <c r="AY86" s="68">
        <v>0</v>
      </c>
      <c r="AZ86" s="68">
        <v>6.9850000000000003</v>
      </c>
      <c r="BA86" s="94">
        <v>482</v>
      </c>
      <c r="BB86" s="94">
        <v>118</v>
      </c>
      <c r="BC86" s="12">
        <v>1</v>
      </c>
      <c r="BD86" s="12">
        <v>0</v>
      </c>
      <c r="BE86" s="104">
        <f t="shared" si="15"/>
        <v>7.7832240163360371</v>
      </c>
      <c r="BF86" s="104">
        <v>651.86</v>
      </c>
      <c r="BG86" s="104">
        <f t="shared" si="25"/>
        <v>1.2011463631940393</v>
      </c>
      <c r="BH86" s="68">
        <v>0</v>
      </c>
      <c r="BI86" s="68">
        <v>1</v>
      </c>
      <c r="BJ86" s="68">
        <v>0</v>
      </c>
      <c r="BK86" s="12">
        <v>0</v>
      </c>
      <c r="BL86" s="12">
        <v>1</v>
      </c>
      <c r="BM86" s="12">
        <v>1</v>
      </c>
      <c r="BN86" s="12">
        <v>0</v>
      </c>
      <c r="BO86" s="12">
        <v>0</v>
      </c>
      <c r="BP86" s="12">
        <v>1</v>
      </c>
      <c r="BQ86" s="12">
        <v>0</v>
      </c>
      <c r="BR86" s="12">
        <v>0</v>
      </c>
      <c r="BS86" s="12">
        <v>0</v>
      </c>
      <c r="BT86" s="12">
        <v>0</v>
      </c>
      <c r="BU86" s="12">
        <v>1</v>
      </c>
      <c r="BV86" s="12">
        <v>1</v>
      </c>
      <c r="BW86" s="12">
        <v>0</v>
      </c>
      <c r="BX86" s="12">
        <v>0</v>
      </c>
      <c r="BY86" s="12">
        <v>0.5</v>
      </c>
      <c r="BZ86" s="12">
        <f t="shared" si="26"/>
        <v>0.5</v>
      </c>
      <c r="CA86" s="113">
        <v>2.9957322735539909</v>
      </c>
      <c r="CB86" s="12" t="s">
        <v>386</v>
      </c>
      <c r="CC86" s="12">
        <v>1</v>
      </c>
    </row>
    <row r="87" spans="1:167" ht="15" customHeight="1" x14ac:dyDescent="0.3">
      <c r="A87" s="17">
        <v>86</v>
      </c>
      <c r="B87" s="12">
        <v>4</v>
      </c>
      <c r="C87" s="12" t="s">
        <v>73</v>
      </c>
      <c r="D87" s="37">
        <v>0.19400000000000001</v>
      </c>
      <c r="E87" s="68">
        <v>7.6999999999999999E-2</v>
      </c>
      <c r="F87" s="19">
        <f t="shared" si="27"/>
        <v>2.5194805194805197</v>
      </c>
      <c r="H87" s="12">
        <f t="shared" si="16"/>
        <v>0.11700000000000001</v>
      </c>
      <c r="I87" s="12">
        <f t="shared" si="17"/>
        <v>0.27100000000000002</v>
      </c>
      <c r="J87" s="12" t="s">
        <v>63</v>
      </c>
      <c r="K87" s="12">
        <f t="shared" si="18"/>
        <v>0.19400000000000001</v>
      </c>
      <c r="L87" s="45">
        <f t="shared" si="19"/>
        <v>2.5194805194805197</v>
      </c>
      <c r="M87" s="15">
        <f t="shared" si="20"/>
        <v>8.2380503952390091E-2</v>
      </c>
      <c r="N87" s="68">
        <f t="shared" si="21"/>
        <v>3.2697416517185753E-2</v>
      </c>
      <c r="O87" s="68">
        <f t="shared" si="22"/>
        <v>30.583456019358604</v>
      </c>
      <c r="P87" s="12">
        <f t="shared" si="23"/>
        <v>4.9683087435204339E-2</v>
      </c>
      <c r="Q87" s="12">
        <f t="shared" si="24"/>
        <v>0.11507792046957585</v>
      </c>
      <c r="R87" s="113">
        <v>5.8522024797744745</v>
      </c>
      <c r="S87" s="12" t="s">
        <v>410</v>
      </c>
      <c r="T87" s="12" t="s">
        <v>1654</v>
      </c>
      <c r="U87" s="12" t="s">
        <v>396</v>
      </c>
      <c r="V87" s="68" t="s">
        <v>402</v>
      </c>
      <c r="W87" s="68">
        <v>1</v>
      </c>
      <c r="X87" s="68">
        <v>0</v>
      </c>
      <c r="Y87" s="68">
        <v>0</v>
      </c>
      <c r="Z87" s="68">
        <v>0</v>
      </c>
      <c r="AA87" s="68">
        <v>1</v>
      </c>
      <c r="AB87" s="68">
        <v>1</v>
      </c>
      <c r="AC87" s="68">
        <v>7</v>
      </c>
      <c r="AD87" s="68">
        <v>2</v>
      </c>
      <c r="AE87" s="68">
        <v>929</v>
      </c>
      <c r="AF87" s="68">
        <v>0</v>
      </c>
      <c r="AG87" s="68">
        <v>0</v>
      </c>
      <c r="AH87" s="68">
        <v>1</v>
      </c>
      <c r="AI87" s="68">
        <v>0</v>
      </c>
      <c r="AJ87" s="68">
        <v>0</v>
      </c>
      <c r="AK87" s="68">
        <v>0</v>
      </c>
      <c r="AL87" s="68">
        <v>0</v>
      </c>
      <c r="AM87" s="68">
        <v>0</v>
      </c>
      <c r="AN87" s="68">
        <v>0</v>
      </c>
      <c r="AO87" s="68">
        <v>0</v>
      </c>
      <c r="AP87" s="113">
        <v>6.837332814685591</v>
      </c>
      <c r="AQ87" s="12">
        <v>1</v>
      </c>
      <c r="AR87" s="113">
        <v>6.837332814685591</v>
      </c>
      <c r="AS87" s="12">
        <v>1</v>
      </c>
      <c r="AT87" s="12">
        <v>0</v>
      </c>
      <c r="AU87" s="12">
        <v>1</v>
      </c>
      <c r="AV87" s="113">
        <v>7.6014023345837334</v>
      </c>
      <c r="AW87" s="12">
        <v>0</v>
      </c>
      <c r="AX87" s="12">
        <v>1</v>
      </c>
      <c r="AY87" s="68">
        <v>0</v>
      </c>
      <c r="AZ87" s="68">
        <v>6.9850000000000003</v>
      </c>
      <c r="BA87" s="94">
        <v>482</v>
      </c>
      <c r="BB87" s="94">
        <v>118</v>
      </c>
      <c r="BC87" s="12">
        <v>1</v>
      </c>
      <c r="BD87" s="12">
        <v>0</v>
      </c>
      <c r="BE87" s="104">
        <f t="shared" si="15"/>
        <v>7.7832240163360371</v>
      </c>
      <c r="BF87" s="104">
        <v>651.86</v>
      </c>
      <c r="BG87" s="104">
        <f t="shared" si="25"/>
        <v>1.2011463631940393</v>
      </c>
      <c r="BH87" s="68">
        <v>0</v>
      </c>
      <c r="BI87" s="68">
        <v>1</v>
      </c>
      <c r="BJ87" s="68">
        <v>0</v>
      </c>
      <c r="BK87" s="12">
        <v>0</v>
      </c>
      <c r="BL87" s="12">
        <v>1</v>
      </c>
      <c r="BM87" s="12">
        <v>1</v>
      </c>
      <c r="BN87" s="12">
        <v>0</v>
      </c>
      <c r="BO87" s="12">
        <v>0</v>
      </c>
      <c r="BP87" s="12">
        <v>1</v>
      </c>
      <c r="BQ87" s="12">
        <v>0</v>
      </c>
      <c r="BR87" s="12">
        <v>0</v>
      </c>
      <c r="BS87" s="12">
        <v>0</v>
      </c>
      <c r="BT87" s="12">
        <v>0</v>
      </c>
      <c r="BU87" s="12">
        <v>1</v>
      </c>
      <c r="BV87" s="12">
        <v>1</v>
      </c>
      <c r="BW87" s="12">
        <v>0</v>
      </c>
      <c r="BX87" s="12">
        <v>0</v>
      </c>
      <c r="BY87" s="12">
        <v>0.5</v>
      </c>
      <c r="BZ87" s="12">
        <f t="shared" si="26"/>
        <v>0.5</v>
      </c>
      <c r="CA87" s="113">
        <v>2.9957322735539909</v>
      </c>
      <c r="CB87" s="12" t="s">
        <v>386</v>
      </c>
      <c r="CC87" s="12">
        <v>1</v>
      </c>
    </row>
    <row r="88" spans="1:167" ht="15" customHeight="1" x14ac:dyDescent="0.3">
      <c r="A88" s="70">
        <v>87</v>
      </c>
      <c r="B88" s="12">
        <v>4</v>
      </c>
      <c r="C88" s="12" t="s">
        <v>73</v>
      </c>
      <c r="D88" s="37">
        <v>0.20699999999999999</v>
      </c>
      <c r="E88" s="68">
        <v>7.8E-2</v>
      </c>
      <c r="F88" s="19">
        <f t="shared" si="27"/>
        <v>2.6538461538461537</v>
      </c>
      <c r="H88" s="12">
        <f t="shared" si="16"/>
        <v>0.129</v>
      </c>
      <c r="I88" s="12">
        <f t="shared" si="17"/>
        <v>0.28499999999999998</v>
      </c>
      <c r="J88" s="12" t="s">
        <v>63</v>
      </c>
      <c r="K88" s="12">
        <f t="shared" si="18"/>
        <v>0.20699999999999999</v>
      </c>
      <c r="L88" s="45">
        <f t="shared" si="19"/>
        <v>2.6538461538461537</v>
      </c>
      <c r="M88" s="15">
        <f t="shared" si="20"/>
        <v>8.6741687377132018E-2</v>
      </c>
      <c r="N88" s="68">
        <f t="shared" si="21"/>
        <v>3.2685273504426557E-2</v>
      </c>
      <c r="O88" s="68">
        <f t="shared" si="22"/>
        <v>30.594818179036203</v>
      </c>
      <c r="P88" s="12">
        <f t="shared" si="23"/>
        <v>5.4056413872705461E-2</v>
      </c>
      <c r="Q88" s="12">
        <f t="shared" si="24"/>
        <v>0.11942696088155857</v>
      </c>
      <c r="R88" s="113">
        <v>5.8522024797744745</v>
      </c>
      <c r="S88" s="12" t="s">
        <v>410</v>
      </c>
      <c r="T88" s="12" t="s">
        <v>1654</v>
      </c>
      <c r="U88" s="12" t="s">
        <v>401</v>
      </c>
      <c r="V88" s="68" t="s">
        <v>403</v>
      </c>
      <c r="W88" s="68">
        <v>1</v>
      </c>
      <c r="X88" s="68">
        <v>0</v>
      </c>
      <c r="Y88" s="68">
        <v>0</v>
      </c>
      <c r="Z88" s="68">
        <v>0</v>
      </c>
      <c r="AA88" s="68">
        <v>1</v>
      </c>
      <c r="AB88" s="68">
        <v>1</v>
      </c>
      <c r="AC88" s="68">
        <v>7</v>
      </c>
      <c r="AD88" s="68">
        <v>2</v>
      </c>
      <c r="AE88" s="68">
        <v>929</v>
      </c>
      <c r="AF88" s="68">
        <v>0</v>
      </c>
      <c r="AG88" s="68">
        <v>0</v>
      </c>
      <c r="AH88" s="68">
        <v>1</v>
      </c>
      <c r="AI88" s="68">
        <v>0</v>
      </c>
      <c r="AJ88" s="68">
        <v>0</v>
      </c>
      <c r="AK88" s="68">
        <v>0</v>
      </c>
      <c r="AL88" s="68">
        <v>0</v>
      </c>
      <c r="AM88" s="68">
        <v>0</v>
      </c>
      <c r="AN88" s="68">
        <v>0</v>
      </c>
      <c r="AO88" s="68">
        <v>0</v>
      </c>
      <c r="AP88" s="113">
        <v>6.837332814685591</v>
      </c>
      <c r="AQ88" s="12">
        <v>1</v>
      </c>
      <c r="AR88" s="113">
        <v>6.837332814685591</v>
      </c>
      <c r="AS88" s="12">
        <v>1</v>
      </c>
      <c r="AT88" s="12">
        <v>0</v>
      </c>
      <c r="AU88" s="12">
        <v>1</v>
      </c>
      <c r="AV88" s="113">
        <v>7.6014023345837334</v>
      </c>
      <c r="AW88" s="12">
        <v>0</v>
      </c>
      <c r="AX88" s="12">
        <v>1</v>
      </c>
      <c r="AY88" s="68">
        <v>0</v>
      </c>
      <c r="AZ88" s="68">
        <v>6.9850000000000003</v>
      </c>
      <c r="BA88" s="94">
        <v>482</v>
      </c>
      <c r="BB88" s="94">
        <v>118</v>
      </c>
      <c r="BC88" s="12">
        <v>1</v>
      </c>
      <c r="BD88" s="12">
        <v>0</v>
      </c>
      <c r="BE88" s="104">
        <f t="shared" si="15"/>
        <v>7.7832240163360371</v>
      </c>
      <c r="BF88" s="104">
        <v>651.86</v>
      </c>
      <c r="BG88" s="104">
        <f t="shared" si="25"/>
        <v>1.2011463631940393</v>
      </c>
      <c r="BH88" s="68">
        <v>0</v>
      </c>
      <c r="BI88" s="68">
        <v>1</v>
      </c>
      <c r="BJ88" s="68">
        <v>0</v>
      </c>
      <c r="BK88" s="12">
        <v>0</v>
      </c>
      <c r="BL88" s="12">
        <v>1</v>
      </c>
      <c r="BM88" s="12">
        <v>1</v>
      </c>
      <c r="BN88" s="12">
        <v>0</v>
      </c>
      <c r="BO88" s="12">
        <v>0</v>
      </c>
      <c r="BP88" s="12">
        <v>1</v>
      </c>
      <c r="BQ88" s="12">
        <v>0</v>
      </c>
      <c r="BR88" s="12">
        <v>0</v>
      </c>
      <c r="BS88" s="12">
        <v>0</v>
      </c>
      <c r="BT88" s="12">
        <v>0</v>
      </c>
      <c r="BU88" s="12">
        <v>1</v>
      </c>
      <c r="BV88" s="12">
        <v>1</v>
      </c>
      <c r="BW88" s="12">
        <v>0</v>
      </c>
      <c r="BX88" s="12">
        <v>0</v>
      </c>
      <c r="BY88" s="12">
        <v>0.5</v>
      </c>
      <c r="BZ88" s="12">
        <f t="shared" si="26"/>
        <v>0.5</v>
      </c>
      <c r="CA88" s="113">
        <v>2.9957322735539909</v>
      </c>
      <c r="CB88" s="12" t="s">
        <v>386</v>
      </c>
      <c r="CC88" s="12">
        <v>1</v>
      </c>
    </row>
    <row r="89" spans="1:167" ht="15" customHeight="1" x14ac:dyDescent="0.3">
      <c r="A89" s="17">
        <v>88</v>
      </c>
      <c r="B89" s="12">
        <v>4</v>
      </c>
      <c r="C89" s="12" t="s">
        <v>73</v>
      </c>
      <c r="D89" s="37">
        <v>-1.4999999999999999E-2</v>
      </c>
      <c r="E89" s="13">
        <v>2.3E-2</v>
      </c>
      <c r="F89" s="19">
        <f t="shared" si="27"/>
        <v>-0.65217391304347827</v>
      </c>
      <c r="H89" s="12">
        <f t="shared" si="16"/>
        <v>-3.7999999999999999E-2</v>
      </c>
      <c r="I89" s="12">
        <f t="shared" si="17"/>
        <v>8.0000000000000002E-3</v>
      </c>
      <c r="J89" s="12" t="s">
        <v>63</v>
      </c>
      <c r="K89" s="12">
        <f t="shared" si="18"/>
        <v>-1.4999999999999999E-2</v>
      </c>
      <c r="L89" s="45">
        <f t="shared" si="19"/>
        <v>-0.65217391304347827</v>
      </c>
      <c r="M89" s="15">
        <f t="shared" si="20"/>
        <v>-2.1426844232170578E-2</v>
      </c>
      <c r="N89" s="13">
        <f t="shared" si="21"/>
        <v>3.2854494489328222E-2</v>
      </c>
      <c r="O89" s="68">
        <f t="shared" si="22"/>
        <v>30.437235925964998</v>
      </c>
      <c r="P89" s="12">
        <f t="shared" si="23"/>
        <v>-5.4281338721498804E-2</v>
      </c>
      <c r="Q89" s="12">
        <f t="shared" si="24"/>
        <v>1.1427650257157643E-2</v>
      </c>
      <c r="R89" s="113">
        <v>5.8522024797744745</v>
      </c>
      <c r="S89" s="12" t="s">
        <v>411</v>
      </c>
      <c r="T89" s="12" t="s">
        <v>1654</v>
      </c>
      <c r="U89" s="12" t="s">
        <v>396</v>
      </c>
      <c r="V89" s="13" t="s">
        <v>402</v>
      </c>
      <c r="W89" s="68">
        <v>1</v>
      </c>
      <c r="X89" s="68">
        <v>0</v>
      </c>
      <c r="Y89" s="68">
        <v>0</v>
      </c>
      <c r="Z89" s="68">
        <v>0</v>
      </c>
      <c r="AA89" s="13">
        <v>1</v>
      </c>
      <c r="AB89" s="13">
        <v>1</v>
      </c>
      <c r="AC89" s="68">
        <v>8</v>
      </c>
      <c r="AD89" s="68">
        <v>2</v>
      </c>
      <c r="AE89" s="13">
        <v>926</v>
      </c>
      <c r="AF89" s="13">
        <v>0</v>
      </c>
      <c r="AG89" s="13">
        <v>0</v>
      </c>
      <c r="AH89" s="13">
        <v>1</v>
      </c>
      <c r="AI89" s="13">
        <v>0</v>
      </c>
      <c r="AJ89" s="13">
        <v>0</v>
      </c>
      <c r="AK89" s="13">
        <v>0</v>
      </c>
      <c r="AL89" s="13">
        <v>0</v>
      </c>
      <c r="AM89" s="68">
        <v>0</v>
      </c>
      <c r="AN89" s="68">
        <v>0</v>
      </c>
      <c r="AO89" s="68">
        <v>0</v>
      </c>
      <c r="AP89" s="113">
        <v>6.8341087388138382</v>
      </c>
      <c r="AQ89" s="12">
        <v>1</v>
      </c>
      <c r="AR89" s="113">
        <v>6.8341087388138382</v>
      </c>
      <c r="AS89" s="12">
        <v>1</v>
      </c>
      <c r="AT89" s="12">
        <v>0</v>
      </c>
      <c r="AU89" s="12">
        <v>1</v>
      </c>
      <c r="AV89" s="113">
        <v>7.6014023345837334</v>
      </c>
      <c r="AW89" s="12">
        <v>0</v>
      </c>
      <c r="AX89" s="12">
        <v>1</v>
      </c>
      <c r="AY89" s="68">
        <v>0</v>
      </c>
      <c r="AZ89" s="68">
        <v>6.9850000000000003</v>
      </c>
      <c r="BA89" s="94">
        <v>482</v>
      </c>
      <c r="BB89" s="94">
        <v>118</v>
      </c>
      <c r="BC89" s="12">
        <v>1</v>
      </c>
      <c r="BD89" s="12">
        <v>0</v>
      </c>
      <c r="BE89" s="104">
        <f t="shared" si="15"/>
        <v>7.7832240163360371</v>
      </c>
      <c r="BF89" s="104">
        <v>651.86</v>
      </c>
      <c r="BG89" s="104">
        <f t="shared" si="25"/>
        <v>1.2011463631940393</v>
      </c>
      <c r="BH89" s="68">
        <v>0</v>
      </c>
      <c r="BI89" s="68">
        <v>1</v>
      </c>
      <c r="BJ89" s="68">
        <v>0</v>
      </c>
      <c r="BK89" s="12">
        <v>0</v>
      </c>
      <c r="BL89" s="12">
        <v>1</v>
      </c>
      <c r="BM89" s="12">
        <v>1</v>
      </c>
      <c r="BN89" s="12">
        <v>0</v>
      </c>
      <c r="BO89" s="12">
        <v>0</v>
      </c>
      <c r="BP89" s="12">
        <v>1</v>
      </c>
      <c r="BQ89" s="12">
        <v>0</v>
      </c>
      <c r="BR89" s="12">
        <v>0</v>
      </c>
      <c r="BS89" s="12">
        <v>0</v>
      </c>
      <c r="BT89" s="12">
        <v>0</v>
      </c>
      <c r="BU89" s="12">
        <v>1</v>
      </c>
      <c r="BV89" s="12">
        <v>1</v>
      </c>
      <c r="BW89" s="12">
        <v>0</v>
      </c>
      <c r="BX89" s="12">
        <v>0</v>
      </c>
      <c r="BY89" s="12">
        <v>0.5</v>
      </c>
      <c r="BZ89" s="12">
        <f t="shared" si="26"/>
        <v>0.5</v>
      </c>
      <c r="CA89" s="113">
        <v>2.9957322735539909</v>
      </c>
      <c r="CB89" s="12" t="s">
        <v>386</v>
      </c>
      <c r="CC89" s="12">
        <v>1</v>
      </c>
    </row>
    <row r="90" spans="1:167" ht="15" customHeight="1" x14ac:dyDescent="0.3">
      <c r="A90" s="70">
        <v>89</v>
      </c>
      <c r="B90" s="70">
        <v>4</v>
      </c>
      <c r="C90" s="70" t="s">
        <v>73</v>
      </c>
      <c r="D90" s="38">
        <v>-1.9E-2</v>
      </c>
      <c r="E90" s="69">
        <v>2.5999999999999999E-2</v>
      </c>
      <c r="F90" s="19">
        <f t="shared" si="27"/>
        <v>-0.73076923076923084</v>
      </c>
      <c r="G90" s="70"/>
      <c r="H90" s="70">
        <f t="shared" si="16"/>
        <v>-4.4999999999999998E-2</v>
      </c>
      <c r="I90" s="70">
        <f t="shared" si="17"/>
        <v>6.9999999999999993E-3</v>
      </c>
      <c r="J90" s="70" t="s">
        <v>63</v>
      </c>
      <c r="K90" s="70">
        <f t="shared" si="18"/>
        <v>-1.9E-2</v>
      </c>
      <c r="L90" s="47">
        <f t="shared" si="19"/>
        <v>-0.73076923076923084</v>
      </c>
      <c r="M90" s="18">
        <f t="shared" si="20"/>
        <v>-2.4007645358038857E-2</v>
      </c>
      <c r="N90" s="69">
        <f t="shared" si="21"/>
        <v>3.2852567332053169E-2</v>
      </c>
      <c r="O90" s="69">
        <f t="shared" si="22"/>
        <v>30.439021398012109</v>
      </c>
      <c r="P90" s="70">
        <f t="shared" si="23"/>
        <v>-5.6860212690092025E-2</v>
      </c>
      <c r="Q90" s="70">
        <f t="shared" si="24"/>
        <v>8.8449219740143123E-3</v>
      </c>
      <c r="R90" s="114">
        <v>5.8522024797744745</v>
      </c>
      <c r="S90" s="70" t="s">
        <v>411</v>
      </c>
      <c r="T90" s="70" t="s">
        <v>1654</v>
      </c>
      <c r="U90" s="70" t="s">
        <v>401</v>
      </c>
      <c r="V90" s="69" t="s">
        <v>403</v>
      </c>
      <c r="W90" s="69">
        <v>1</v>
      </c>
      <c r="X90" s="69">
        <v>0</v>
      </c>
      <c r="Y90" s="69">
        <v>0</v>
      </c>
      <c r="Z90" s="69">
        <v>0</v>
      </c>
      <c r="AA90" s="69">
        <v>1</v>
      </c>
      <c r="AB90" s="69">
        <v>1</v>
      </c>
      <c r="AC90" s="69">
        <v>8</v>
      </c>
      <c r="AD90" s="69">
        <v>2</v>
      </c>
      <c r="AE90" s="69">
        <v>926</v>
      </c>
      <c r="AF90" s="69">
        <v>0</v>
      </c>
      <c r="AG90" s="69">
        <v>0</v>
      </c>
      <c r="AH90" s="69">
        <v>1</v>
      </c>
      <c r="AI90" s="69">
        <v>0</v>
      </c>
      <c r="AJ90" s="69">
        <v>0</v>
      </c>
      <c r="AK90" s="69">
        <v>0</v>
      </c>
      <c r="AL90" s="69">
        <v>0</v>
      </c>
      <c r="AM90" s="69">
        <v>0</v>
      </c>
      <c r="AN90" s="69">
        <v>0</v>
      </c>
      <c r="AO90" s="69">
        <v>0</v>
      </c>
      <c r="AP90" s="114">
        <v>6.8341087388138382</v>
      </c>
      <c r="AQ90" s="70">
        <v>1</v>
      </c>
      <c r="AR90" s="114">
        <v>6.8341087388138382</v>
      </c>
      <c r="AS90" s="70">
        <v>1</v>
      </c>
      <c r="AT90" s="70">
        <v>0</v>
      </c>
      <c r="AU90" s="70">
        <v>1</v>
      </c>
      <c r="AV90" s="114">
        <v>7.6014023345837334</v>
      </c>
      <c r="AW90" s="70">
        <v>0</v>
      </c>
      <c r="AX90" s="70">
        <v>1</v>
      </c>
      <c r="AY90" s="69">
        <v>0</v>
      </c>
      <c r="AZ90" s="69">
        <v>6.9850000000000003</v>
      </c>
      <c r="BA90" s="32">
        <v>482</v>
      </c>
      <c r="BB90" s="32">
        <v>118</v>
      </c>
      <c r="BC90" s="70">
        <v>1</v>
      </c>
      <c r="BD90" s="70">
        <v>0</v>
      </c>
      <c r="BE90" s="106">
        <f t="shared" si="15"/>
        <v>7.7832240163360371</v>
      </c>
      <c r="BF90" s="106">
        <v>651.86</v>
      </c>
      <c r="BG90" s="106">
        <f t="shared" si="25"/>
        <v>1.2011463631940393</v>
      </c>
      <c r="BH90" s="69">
        <v>0</v>
      </c>
      <c r="BI90" s="69">
        <v>1</v>
      </c>
      <c r="BJ90" s="69">
        <v>0</v>
      </c>
      <c r="BK90" s="70">
        <v>0</v>
      </c>
      <c r="BL90" s="70">
        <v>1</v>
      </c>
      <c r="BM90" s="70">
        <v>1</v>
      </c>
      <c r="BN90" s="70">
        <v>0</v>
      </c>
      <c r="BO90" s="70">
        <v>0</v>
      </c>
      <c r="BP90" s="70">
        <v>1</v>
      </c>
      <c r="BQ90" s="70">
        <v>0</v>
      </c>
      <c r="BR90" s="70">
        <v>0</v>
      </c>
      <c r="BS90" s="70">
        <v>0</v>
      </c>
      <c r="BT90" s="70">
        <v>0</v>
      </c>
      <c r="BU90" s="70">
        <v>1</v>
      </c>
      <c r="BV90" s="70">
        <v>1</v>
      </c>
      <c r="BW90" s="70">
        <v>0</v>
      </c>
      <c r="BX90" s="70">
        <v>0</v>
      </c>
      <c r="BY90" s="70">
        <v>0.5</v>
      </c>
      <c r="BZ90" s="70">
        <f t="shared" si="26"/>
        <v>0.5</v>
      </c>
      <c r="CA90" s="114">
        <v>2.9957322735539909</v>
      </c>
      <c r="CB90" s="70" t="s">
        <v>386</v>
      </c>
      <c r="CC90" s="70">
        <v>1</v>
      </c>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0"/>
      <c r="DD90" s="70"/>
      <c r="DE90" s="70"/>
      <c r="DF90" s="70"/>
      <c r="DG90" s="70"/>
      <c r="DH90" s="70"/>
      <c r="DI90" s="70"/>
      <c r="DJ90" s="70"/>
      <c r="DK90" s="70"/>
      <c r="DL90" s="70"/>
      <c r="DM90" s="70"/>
      <c r="DN90" s="70"/>
      <c r="DO90" s="70"/>
      <c r="DP90" s="70"/>
      <c r="DQ90" s="70"/>
      <c r="DR90" s="70"/>
      <c r="DS90" s="70"/>
      <c r="DT90" s="70"/>
      <c r="DU90" s="70"/>
      <c r="DV90" s="70"/>
      <c r="DW90" s="70"/>
      <c r="DX90" s="70"/>
      <c r="DY90" s="70"/>
      <c r="DZ90" s="70"/>
      <c r="EA90" s="70"/>
      <c r="EB90" s="70"/>
      <c r="EC90" s="70"/>
      <c r="ED90" s="70"/>
      <c r="EE90" s="70"/>
      <c r="EF90" s="70"/>
      <c r="EG90" s="70"/>
      <c r="EH90" s="70"/>
      <c r="EI90" s="70"/>
      <c r="EJ90" s="70"/>
      <c r="EK90" s="70"/>
      <c r="EL90" s="70"/>
      <c r="EM90" s="70"/>
      <c r="EN90" s="70"/>
      <c r="EO90" s="70"/>
      <c r="EP90" s="70"/>
      <c r="EQ90" s="70"/>
      <c r="ER90" s="70"/>
      <c r="ES90" s="70"/>
      <c r="ET90" s="70"/>
      <c r="EU90" s="70"/>
      <c r="EV90" s="70"/>
      <c r="EW90" s="70"/>
      <c r="EX90" s="70"/>
      <c r="EY90" s="70"/>
      <c r="EZ90" s="70"/>
      <c r="FA90" s="70"/>
      <c r="FB90" s="70"/>
      <c r="FC90" s="70"/>
      <c r="FD90" s="70"/>
      <c r="FE90" s="70"/>
      <c r="FF90" s="70"/>
      <c r="FG90" s="70"/>
      <c r="FH90" s="70"/>
      <c r="FI90" s="70"/>
      <c r="FJ90" s="70"/>
      <c r="FK90" s="70"/>
    </row>
    <row r="91" spans="1:167" ht="15" customHeight="1" x14ac:dyDescent="0.3">
      <c r="A91" s="70">
        <v>90</v>
      </c>
      <c r="B91" s="12">
        <v>4</v>
      </c>
      <c r="C91" s="12" t="s">
        <v>73</v>
      </c>
      <c r="D91" s="37">
        <v>5.5E-2</v>
      </c>
      <c r="E91" s="68">
        <v>7.9000000000000001E-2</v>
      </c>
      <c r="F91" s="19">
        <f t="shared" si="27"/>
        <v>0.69620253164556967</v>
      </c>
      <c r="H91" s="12">
        <f t="shared" si="16"/>
        <v>-2.4E-2</v>
      </c>
      <c r="I91" s="12">
        <f t="shared" si="17"/>
        <v>0.13400000000000001</v>
      </c>
      <c r="J91" s="12" t="s">
        <v>63</v>
      </c>
      <c r="K91" s="12">
        <f t="shared" si="18"/>
        <v>5.5E-2</v>
      </c>
      <c r="L91" s="45">
        <f t="shared" si="19"/>
        <v>0.69620253164556967</v>
      </c>
      <c r="M91" s="15">
        <f t="shared" si="20"/>
        <v>2.1804455321788669E-2</v>
      </c>
      <c r="N91" s="68">
        <f t="shared" si="21"/>
        <v>3.1319126734932812E-2</v>
      </c>
      <c r="O91" s="68">
        <f t="shared" si="22"/>
        <v>31.92937045989272</v>
      </c>
      <c r="P91" s="12">
        <f t="shared" si="23"/>
        <v>-9.5146714131441427E-3</v>
      </c>
      <c r="Q91" s="12">
        <f t="shared" si="24"/>
        <v>5.3123582056721477E-2</v>
      </c>
      <c r="R91" s="113">
        <v>5.8522024797744745</v>
      </c>
      <c r="S91" s="12" t="s">
        <v>404</v>
      </c>
      <c r="T91" s="12" t="s">
        <v>1654</v>
      </c>
      <c r="U91" s="12" t="s">
        <v>396</v>
      </c>
      <c r="V91" s="68" t="s">
        <v>402</v>
      </c>
      <c r="W91" s="68">
        <v>1</v>
      </c>
      <c r="X91" s="68">
        <v>0</v>
      </c>
      <c r="Y91" s="68">
        <v>0</v>
      </c>
      <c r="Z91" s="68">
        <v>0</v>
      </c>
      <c r="AA91" s="68">
        <v>1</v>
      </c>
      <c r="AB91" s="68">
        <v>1</v>
      </c>
      <c r="AC91" s="68">
        <v>1</v>
      </c>
      <c r="AD91" s="68">
        <v>2</v>
      </c>
      <c r="AE91" s="68">
        <v>1019</v>
      </c>
      <c r="AF91" s="68">
        <v>0</v>
      </c>
      <c r="AG91" s="68">
        <v>0</v>
      </c>
      <c r="AH91" s="68">
        <v>1</v>
      </c>
      <c r="AI91" s="68">
        <v>0</v>
      </c>
      <c r="AJ91" s="68">
        <v>0</v>
      </c>
      <c r="AK91" s="68">
        <v>0</v>
      </c>
      <c r="AL91" s="68">
        <v>0</v>
      </c>
      <c r="AM91" s="68">
        <v>0</v>
      </c>
      <c r="AN91" s="68">
        <v>0</v>
      </c>
      <c r="AO91" s="68">
        <v>0</v>
      </c>
      <c r="AP91" s="113">
        <v>6.9295167707636498</v>
      </c>
      <c r="AQ91" s="12">
        <v>0</v>
      </c>
      <c r="AR91" s="113">
        <v>6.9295167707636498</v>
      </c>
      <c r="AS91" s="12">
        <v>1</v>
      </c>
      <c r="AT91" s="12">
        <v>0</v>
      </c>
      <c r="AU91" s="12">
        <v>1</v>
      </c>
      <c r="AV91" s="113">
        <v>7.6009024595420822</v>
      </c>
      <c r="AW91" s="12">
        <v>0</v>
      </c>
      <c r="AX91" s="12">
        <v>1</v>
      </c>
      <c r="AY91" s="68">
        <v>0</v>
      </c>
      <c r="AZ91" s="68">
        <v>6.9850000000000003</v>
      </c>
      <c r="BA91" s="94">
        <v>482</v>
      </c>
      <c r="BB91" s="94">
        <v>118</v>
      </c>
      <c r="BC91" s="12">
        <v>1</v>
      </c>
      <c r="BD91" s="12">
        <v>0</v>
      </c>
      <c r="BE91" s="104">
        <f t="shared" ref="BE91:BE122" si="28">LN(2400)</f>
        <v>7.7832240163360371</v>
      </c>
      <c r="BF91" s="104">
        <v>651.86</v>
      </c>
      <c r="BG91" s="104">
        <f t="shared" si="25"/>
        <v>1.2011463631940393</v>
      </c>
      <c r="BH91" s="68">
        <v>0</v>
      </c>
      <c r="BI91" s="68">
        <v>1</v>
      </c>
      <c r="BJ91" s="68">
        <v>0</v>
      </c>
      <c r="BK91" s="12">
        <v>0</v>
      </c>
      <c r="BL91" s="12">
        <v>1</v>
      </c>
      <c r="BM91" s="12">
        <v>1</v>
      </c>
      <c r="BN91" s="12">
        <v>0</v>
      </c>
      <c r="BO91" s="12">
        <v>0</v>
      </c>
      <c r="BP91" s="12">
        <v>1</v>
      </c>
      <c r="BQ91" s="12">
        <v>0</v>
      </c>
      <c r="BR91" s="12">
        <v>0</v>
      </c>
      <c r="BS91" s="12">
        <v>0</v>
      </c>
      <c r="BT91" s="12">
        <v>0</v>
      </c>
      <c r="BU91" s="12">
        <v>1</v>
      </c>
      <c r="BV91" s="12">
        <v>1</v>
      </c>
      <c r="BW91" s="12">
        <v>0</v>
      </c>
      <c r="BX91" s="12">
        <v>0</v>
      </c>
      <c r="BY91" s="12">
        <v>0.5</v>
      </c>
      <c r="BZ91" s="12">
        <f t="shared" si="26"/>
        <v>0.5</v>
      </c>
      <c r="CA91" s="113">
        <v>2.9957322735539909</v>
      </c>
      <c r="CB91" s="12" t="s">
        <v>386</v>
      </c>
      <c r="CC91" s="12">
        <v>1</v>
      </c>
      <c r="CI91" s="46" t="s">
        <v>1645</v>
      </c>
    </row>
    <row r="92" spans="1:167" ht="15" customHeight="1" x14ac:dyDescent="0.3">
      <c r="A92" s="17">
        <v>91</v>
      </c>
      <c r="B92" s="12">
        <v>4</v>
      </c>
      <c r="C92" s="12" t="s">
        <v>73</v>
      </c>
      <c r="D92" s="37">
        <v>5.5E-2</v>
      </c>
      <c r="E92" s="68">
        <v>7.9000000000000001E-2</v>
      </c>
      <c r="F92" s="19">
        <f t="shared" si="27"/>
        <v>0.69620253164556967</v>
      </c>
      <c r="H92" s="12">
        <f t="shared" si="16"/>
        <v>-2.4E-2</v>
      </c>
      <c r="I92" s="12">
        <f t="shared" si="17"/>
        <v>0.13400000000000001</v>
      </c>
      <c r="J92" s="12" t="s">
        <v>63</v>
      </c>
      <c r="K92" s="12">
        <f t="shared" si="18"/>
        <v>5.5E-2</v>
      </c>
      <c r="L92" s="45">
        <f t="shared" si="19"/>
        <v>0.69620253164556967</v>
      </c>
      <c r="M92" s="15">
        <f t="shared" si="20"/>
        <v>2.1804455321788669E-2</v>
      </c>
      <c r="N92" s="68">
        <f t="shared" si="21"/>
        <v>3.1319126734932812E-2</v>
      </c>
      <c r="O92" s="68">
        <f t="shared" si="22"/>
        <v>31.92937045989272</v>
      </c>
      <c r="P92" s="12">
        <f t="shared" si="23"/>
        <v>-9.5146714131441427E-3</v>
      </c>
      <c r="Q92" s="12">
        <f t="shared" si="24"/>
        <v>5.3123582056721477E-2</v>
      </c>
      <c r="R92" s="113">
        <v>5.8522024797744745</v>
      </c>
      <c r="S92" s="12" t="s">
        <v>404</v>
      </c>
      <c r="T92" s="12" t="s">
        <v>1654</v>
      </c>
      <c r="U92" s="12" t="s">
        <v>401</v>
      </c>
      <c r="V92" s="68" t="s">
        <v>403</v>
      </c>
      <c r="W92" s="68">
        <v>1</v>
      </c>
      <c r="X92" s="68">
        <v>0</v>
      </c>
      <c r="Y92" s="68">
        <v>0</v>
      </c>
      <c r="Z92" s="68">
        <v>0</v>
      </c>
      <c r="AA92" s="68">
        <v>1</v>
      </c>
      <c r="AB92" s="68">
        <v>1</v>
      </c>
      <c r="AC92" s="68">
        <v>1</v>
      </c>
      <c r="AD92" s="68">
        <v>2</v>
      </c>
      <c r="AE92" s="68">
        <v>1019</v>
      </c>
      <c r="AF92" s="68">
        <v>0</v>
      </c>
      <c r="AG92" s="68">
        <v>0</v>
      </c>
      <c r="AH92" s="68">
        <v>1</v>
      </c>
      <c r="AI92" s="68">
        <v>0</v>
      </c>
      <c r="AJ92" s="68">
        <v>0</v>
      </c>
      <c r="AK92" s="68">
        <v>0</v>
      </c>
      <c r="AL92" s="68">
        <v>0</v>
      </c>
      <c r="AM92" s="68">
        <v>0</v>
      </c>
      <c r="AN92" s="68">
        <v>0</v>
      </c>
      <c r="AO92" s="68">
        <v>0</v>
      </c>
      <c r="AP92" s="113">
        <v>6.9295167707636498</v>
      </c>
      <c r="AQ92" s="12">
        <v>0</v>
      </c>
      <c r="AR92" s="113">
        <v>6.9295167707636498</v>
      </c>
      <c r="AS92" s="12">
        <v>1</v>
      </c>
      <c r="AT92" s="12">
        <v>0</v>
      </c>
      <c r="AU92" s="12">
        <v>1</v>
      </c>
      <c r="AV92" s="113">
        <v>7.6009024595420822</v>
      </c>
      <c r="AW92" s="12">
        <v>0</v>
      </c>
      <c r="AX92" s="12">
        <v>1</v>
      </c>
      <c r="AY92" s="68">
        <v>0</v>
      </c>
      <c r="AZ92" s="68">
        <v>6.9850000000000003</v>
      </c>
      <c r="BA92" s="94">
        <v>482</v>
      </c>
      <c r="BB92" s="94">
        <v>118</v>
      </c>
      <c r="BC92" s="12">
        <v>1</v>
      </c>
      <c r="BD92" s="12">
        <v>0</v>
      </c>
      <c r="BE92" s="104">
        <f t="shared" si="28"/>
        <v>7.7832240163360371</v>
      </c>
      <c r="BF92" s="104">
        <v>651.86</v>
      </c>
      <c r="BG92" s="104">
        <f t="shared" si="25"/>
        <v>1.2011463631940393</v>
      </c>
      <c r="BH92" s="68">
        <v>0</v>
      </c>
      <c r="BI92" s="68">
        <v>1</v>
      </c>
      <c r="BJ92" s="68">
        <v>0</v>
      </c>
      <c r="BK92" s="12">
        <v>0</v>
      </c>
      <c r="BL92" s="12">
        <v>1</v>
      </c>
      <c r="BM92" s="12">
        <v>1</v>
      </c>
      <c r="BN92" s="12">
        <v>0</v>
      </c>
      <c r="BO92" s="12">
        <v>0</v>
      </c>
      <c r="BP92" s="12">
        <v>1</v>
      </c>
      <c r="BQ92" s="12">
        <v>0</v>
      </c>
      <c r="BR92" s="12">
        <v>0</v>
      </c>
      <c r="BS92" s="12">
        <v>0</v>
      </c>
      <c r="BT92" s="12">
        <v>0</v>
      </c>
      <c r="BU92" s="12">
        <v>1</v>
      </c>
      <c r="BV92" s="12">
        <v>1</v>
      </c>
      <c r="BW92" s="12">
        <v>0</v>
      </c>
      <c r="BX92" s="12">
        <v>0</v>
      </c>
      <c r="BY92" s="12">
        <v>0.5</v>
      </c>
      <c r="BZ92" s="12">
        <f t="shared" si="26"/>
        <v>0.5</v>
      </c>
      <c r="CA92" s="113">
        <v>2.9957322735539909</v>
      </c>
      <c r="CB92" s="12" t="s">
        <v>386</v>
      </c>
      <c r="CC92" s="12">
        <v>1</v>
      </c>
    </row>
    <row r="93" spans="1:167" ht="15" customHeight="1" x14ac:dyDescent="0.3">
      <c r="A93" s="17">
        <v>92</v>
      </c>
      <c r="B93" s="12">
        <v>4</v>
      </c>
      <c r="C93" s="12" t="s">
        <v>73</v>
      </c>
      <c r="D93" s="37">
        <v>-1.4E-2</v>
      </c>
      <c r="E93" s="68">
        <v>3.5000000000000003E-2</v>
      </c>
      <c r="F93" s="19">
        <f t="shared" si="27"/>
        <v>-0.39999999999999997</v>
      </c>
      <c r="H93" s="12">
        <f t="shared" si="16"/>
        <v>-4.9000000000000002E-2</v>
      </c>
      <c r="I93" s="12">
        <f t="shared" si="17"/>
        <v>2.1000000000000005E-2</v>
      </c>
      <c r="J93" s="12" t="s">
        <v>63</v>
      </c>
      <c r="K93" s="12">
        <f t="shared" si="18"/>
        <v>-1.4E-2</v>
      </c>
      <c r="L93" s="45">
        <f t="shared" si="19"/>
        <v>-0.39999999999999997</v>
      </c>
      <c r="M93" s="15">
        <f t="shared" si="20"/>
        <v>-1.2566692077590962E-2</v>
      </c>
      <c r="N93" s="68">
        <f t="shared" si="21"/>
        <v>3.1416730193977407E-2</v>
      </c>
      <c r="O93" s="68">
        <f t="shared" si="22"/>
        <v>31.830174363330151</v>
      </c>
      <c r="P93" s="12">
        <f t="shared" si="23"/>
        <v>-4.3983422271568373E-2</v>
      </c>
      <c r="Q93" s="12">
        <f t="shared" si="24"/>
        <v>1.8850038116386445E-2</v>
      </c>
      <c r="R93" s="113">
        <v>5.8522024797744745</v>
      </c>
      <c r="S93" s="12" t="s">
        <v>405</v>
      </c>
      <c r="T93" s="12" t="s">
        <v>1654</v>
      </c>
      <c r="U93" s="12" t="s">
        <v>396</v>
      </c>
      <c r="V93" s="68" t="s">
        <v>402</v>
      </c>
      <c r="W93" s="68">
        <v>1</v>
      </c>
      <c r="X93" s="68">
        <v>0</v>
      </c>
      <c r="Y93" s="68">
        <v>0</v>
      </c>
      <c r="Z93" s="68">
        <v>0</v>
      </c>
      <c r="AA93" s="68">
        <v>1</v>
      </c>
      <c r="AB93" s="68">
        <v>1</v>
      </c>
      <c r="AC93" s="68">
        <v>2</v>
      </c>
      <c r="AD93" s="68">
        <v>2</v>
      </c>
      <c r="AE93" s="68">
        <v>1013</v>
      </c>
      <c r="AF93" s="68">
        <v>0</v>
      </c>
      <c r="AG93" s="68">
        <v>0</v>
      </c>
      <c r="AH93" s="68">
        <v>1</v>
      </c>
      <c r="AI93" s="68">
        <v>0</v>
      </c>
      <c r="AJ93" s="68">
        <v>0</v>
      </c>
      <c r="AK93" s="68">
        <v>0</v>
      </c>
      <c r="AL93" s="68">
        <v>0</v>
      </c>
      <c r="AM93" s="68">
        <v>0</v>
      </c>
      <c r="AN93" s="68">
        <v>0</v>
      </c>
      <c r="AO93" s="68">
        <v>0</v>
      </c>
      <c r="AP93" s="113">
        <v>6.9236286281384274</v>
      </c>
      <c r="AQ93" s="12">
        <v>0</v>
      </c>
      <c r="AR93" s="113">
        <v>6.9236286281384274</v>
      </c>
      <c r="AS93" s="12">
        <v>1</v>
      </c>
      <c r="AT93" s="12">
        <v>0</v>
      </c>
      <c r="AU93" s="12">
        <v>1</v>
      </c>
      <c r="AV93" s="113">
        <v>7.6009024595420822</v>
      </c>
      <c r="AW93" s="12">
        <v>0</v>
      </c>
      <c r="AX93" s="12">
        <v>1</v>
      </c>
      <c r="AY93" s="68">
        <v>0</v>
      </c>
      <c r="AZ93" s="68">
        <v>6.9850000000000003</v>
      </c>
      <c r="BA93" s="94">
        <v>482</v>
      </c>
      <c r="BB93" s="94">
        <v>118</v>
      </c>
      <c r="BC93" s="12">
        <v>1</v>
      </c>
      <c r="BD93" s="12">
        <v>0</v>
      </c>
      <c r="BE93" s="104">
        <f t="shared" si="28"/>
        <v>7.7832240163360371</v>
      </c>
      <c r="BF93" s="104">
        <v>651.86</v>
      </c>
      <c r="BG93" s="104">
        <f t="shared" si="25"/>
        <v>1.2011463631940393</v>
      </c>
      <c r="BH93" s="68">
        <v>0</v>
      </c>
      <c r="BI93" s="68">
        <v>1</v>
      </c>
      <c r="BJ93" s="68">
        <v>0</v>
      </c>
      <c r="BK93" s="12">
        <v>0</v>
      </c>
      <c r="BL93" s="12">
        <v>1</v>
      </c>
      <c r="BM93" s="12">
        <v>1</v>
      </c>
      <c r="BN93" s="12">
        <v>0</v>
      </c>
      <c r="BO93" s="12">
        <v>0</v>
      </c>
      <c r="BP93" s="12">
        <v>1</v>
      </c>
      <c r="BQ93" s="12">
        <v>0</v>
      </c>
      <c r="BR93" s="12">
        <v>0</v>
      </c>
      <c r="BS93" s="12">
        <v>0</v>
      </c>
      <c r="BT93" s="12">
        <v>0</v>
      </c>
      <c r="BU93" s="12">
        <v>1</v>
      </c>
      <c r="BV93" s="12">
        <v>1</v>
      </c>
      <c r="BW93" s="12">
        <v>0</v>
      </c>
      <c r="BX93" s="12">
        <v>0</v>
      </c>
      <c r="BY93" s="12">
        <v>0.5</v>
      </c>
      <c r="BZ93" s="12">
        <f t="shared" si="26"/>
        <v>0.5</v>
      </c>
      <c r="CA93" s="113">
        <v>2.9957322735539909</v>
      </c>
      <c r="CB93" s="12" t="s">
        <v>386</v>
      </c>
      <c r="CC93" s="12">
        <v>1</v>
      </c>
    </row>
    <row r="94" spans="1:167" ht="15" customHeight="1" x14ac:dyDescent="0.3">
      <c r="A94" s="70">
        <v>93</v>
      </c>
      <c r="B94" s="12">
        <v>4</v>
      </c>
      <c r="C94" s="12" t="s">
        <v>73</v>
      </c>
      <c r="D94" s="37">
        <v>-1.4E-2</v>
      </c>
      <c r="E94" s="68">
        <v>3.5000000000000003E-2</v>
      </c>
      <c r="F94" s="19">
        <f t="shared" si="27"/>
        <v>-0.39999999999999997</v>
      </c>
      <c r="H94" s="12">
        <f t="shared" si="16"/>
        <v>-4.9000000000000002E-2</v>
      </c>
      <c r="I94" s="12">
        <f t="shared" si="17"/>
        <v>2.1000000000000005E-2</v>
      </c>
      <c r="J94" s="12" t="s">
        <v>63</v>
      </c>
      <c r="K94" s="12">
        <f t="shared" si="18"/>
        <v>-1.4E-2</v>
      </c>
      <c r="L94" s="45">
        <f t="shared" si="19"/>
        <v>-0.39999999999999997</v>
      </c>
      <c r="M94" s="15">
        <f t="shared" si="20"/>
        <v>-1.2566692077590962E-2</v>
      </c>
      <c r="N94" s="68">
        <f t="shared" si="21"/>
        <v>3.1416730193977407E-2</v>
      </c>
      <c r="O94" s="68">
        <f t="shared" si="22"/>
        <v>31.830174363330151</v>
      </c>
      <c r="P94" s="12">
        <f t="shared" si="23"/>
        <v>-4.3983422271568373E-2</v>
      </c>
      <c r="Q94" s="12">
        <f t="shared" si="24"/>
        <v>1.8850038116386445E-2</v>
      </c>
      <c r="R94" s="113">
        <v>5.8522024797744745</v>
      </c>
      <c r="S94" s="12" t="s">
        <v>405</v>
      </c>
      <c r="T94" s="12" t="s">
        <v>1654</v>
      </c>
      <c r="U94" s="12" t="s">
        <v>401</v>
      </c>
      <c r="V94" s="68" t="s">
        <v>403</v>
      </c>
      <c r="W94" s="68">
        <v>1</v>
      </c>
      <c r="X94" s="68">
        <v>0</v>
      </c>
      <c r="Y94" s="68">
        <v>0</v>
      </c>
      <c r="Z94" s="68">
        <v>0</v>
      </c>
      <c r="AA94" s="68">
        <v>1</v>
      </c>
      <c r="AB94" s="68">
        <v>1</v>
      </c>
      <c r="AC94" s="68">
        <v>2</v>
      </c>
      <c r="AD94" s="68">
        <v>2</v>
      </c>
      <c r="AE94" s="68">
        <v>1013</v>
      </c>
      <c r="AF94" s="68">
        <v>0</v>
      </c>
      <c r="AG94" s="68">
        <v>0</v>
      </c>
      <c r="AH94" s="68">
        <v>1</v>
      </c>
      <c r="AI94" s="68">
        <v>0</v>
      </c>
      <c r="AJ94" s="68">
        <v>0</v>
      </c>
      <c r="AK94" s="68">
        <v>0</v>
      </c>
      <c r="AL94" s="68">
        <v>0</v>
      </c>
      <c r="AM94" s="68">
        <v>0</v>
      </c>
      <c r="AN94" s="68">
        <v>0</v>
      </c>
      <c r="AO94" s="68">
        <v>0</v>
      </c>
      <c r="AP94" s="113">
        <v>6.9236286281384274</v>
      </c>
      <c r="AQ94" s="12">
        <v>0</v>
      </c>
      <c r="AR94" s="113">
        <v>6.9236286281384274</v>
      </c>
      <c r="AS94" s="12">
        <v>1</v>
      </c>
      <c r="AT94" s="12">
        <v>0</v>
      </c>
      <c r="AU94" s="12">
        <v>1</v>
      </c>
      <c r="AV94" s="113">
        <v>7.6009024595420822</v>
      </c>
      <c r="AW94" s="12">
        <v>0</v>
      </c>
      <c r="AX94" s="12">
        <v>1</v>
      </c>
      <c r="AY94" s="68">
        <v>0</v>
      </c>
      <c r="AZ94" s="68">
        <v>6.9850000000000003</v>
      </c>
      <c r="BA94" s="94">
        <v>482</v>
      </c>
      <c r="BB94" s="94">
        <v>118</v>
      </c>
      <c r="BC94" s="12">
        <v>1</v>
      </c>
      <c r="BD94" s="12">
        <v>0</v>
      </c>
      <c r="BE94" s="104">
        <f t="shared" si="28"/>
        <v>7.7832240163360371</v>
      </c>
      <c r="BF94" s="104">
        <v>651.86</v>
      </c>
      <c r="BG94" s="104">
        <f t="shared" si="25"/>
        <v>1.2011463631940393</v>
      </c>
      <c r="BH94" s="68">
        <v>0</v>
      </c>
      <c r="BI94" s="68">
        <v>1</v>
      </c>
      <c r="BJ94" s="68">
        <v>0</v>
      </c>
      <c r="BK94" s="12">
        <v>0</v>
      </c>
      <c r="BL94" s="12">
        <v>1</v>
      </c>
      <c r="BM94" s="12">
        <v>1</v>
      </c>
      <c r="BN94" s="12">
        <v>0</v>
      </c>
      <c r="BO94" s="12">
        <v>0</v>
      </c>
      <c r="BP94" s="12">
        <v>1</v>
      </c>
      <c r="BQ94" s="12">
        <v>0</v>
      </c>
      <c r="BR94" s="12">
        <v>0</v>
      </c>
      <c r="BS94" s="12">
        <v>0</v>
      </c>
      <c r="BT94" s="12">
        <v>0</v>
      </c>
      <c r="BU94" s="12">
        <v>1</v>
      </c>
      <c r="BV94" s="12">
        <v>1</v>
      </c>
      <c r="BW94" s="12">
        <v>0</v>
      </c>
      <c r="BX94" s="12">
        <v>0</v>
      </c>
      <c r="BY94" s="12">
        <v>0.5</v>
      </c>
      <c r="BZ94" s="12">
        <f t="shared" si="26"/>
        <v>0.5</v>
      </c>
      <c r="CA94" s="113">
        <v>2.9957322735539909</v>
      </c>
      <c r="CB94" s="12" t="s">
        <v>386</v>
      </c>
      <c r="CC94" s="12">
        <v>1</v>
      </c>
    </row>
    <row r="95" spans="1:167" ht="15" customHeight="1" x14ac:dyDescent="0.3">
      <c r="A95" s="17">
        <v>94</v>
      </c>
      <c r="B95" s="70">
        <v>4</v>
      </c>
      <c r="C95" s="70" t="s">
        <v>73</v>
      </c>
      <c r="D95" s="38">
        <v>9.8000000000000004E-2</v>
      </c>
      <c r="E95" s="69">
        <v>7.3999999999999996E-2</v>
      </c>
      <c r="F95" s="19">
        <f t="shared" si="27"/>
        <v>1.3243243243243243</v>
      </c>
      <c r="G95" s="70"/>
      <c r="H95" s="70">
        <f t="shared" si="16"/>
        <v>2.4000000000000007E-2</v>
      </c>
      <c r="I95" s="70">
        <f t="shared" si="17"/>
        <v>0.17199999999999999</v>
      </c>
      <c r="J95" s="70" t="s">
        <v>63</v>
      </c>
      <c r="K95" s="70">
        <f t="shared" si="18"/>
        <v>9.8000000000000004E-2</v>
      </c>
      <c r="L95" s="47">
        <f t="shared" si="19"/>
        <v>1.3243243243243243</v>
      </c>
      <c r="M95" s="18">
        <f t="shared" si="20"/>
        <v>4.182126741307951E-2</v>
      </c>
      <c r="N95" s="69">
        <f t="shared" si="21"/>
        <v>3.1579324373141669E-2</v>
      </c>
      <c r="O95" s="69">
        <f t="shared" si="22"/>
        <v>31.666288619224026</v>
      </c>
      <c r="P95" s="70">
        <f t="shared" si="23"/>
        <v>1.0241943039937841E-2</v>
      </c>
      <c r="Q95" s="70">
        <f t="shared" si="24"/>
        <v>7.3400591786221187E-2</v>
      </c>
      <c r="R95" s="114">
        <v>5.8522024797744745</v>
      </c>
      <c r="S95" s="70" t="s">
        <v>406</v>
      </c>
      <c r="T95" s="70" t="s">
        <v>1654</v>
      </c>
      <c r="U95" s="70" t="s">
        <v>396</v>
      </c>
      <c r="V95" s="69" t="s">
        <v>402</v>
      </c>
      <c r="W95" s="69">
        <v>1</v>
      </c>
      <c r="X95" s="69">
        <v>0</v>
      </c>
      <c r="Y95" s="69">
        <v>0</v>
      </c>
      <c r="Z95" s="69">
        <v>0</v>
      </c>
      <c r="AA95" s="69">
        <v>1</v>
      </c>
      <c r="AB95" s="69">
        <v>1</v>
      </c>
      <c r="AC95" s="69">
        <v>3</v>
      </c>
      <c r="AD95" s="69">
        <v>2</v>
      </c>
      <c r="AE95" s="69">
        <v>1001</v>
      </c>
      <c r="AF95" s="69">
        <v>0</v>
      </c>
      <c r="AG95" s="69">
        <v>0</v>
      </c>
      <c r="AH95" s="69">
        <v>1</v>
      </c>
      <c r="AI95" s="69">
        <v>0</v>
      </c>
      <c r="AJ95" s="69">
        <v>0</v>
      </c>
      <c r="AK95" s="69">
        <v>0</v>
      </c>
      <c r="AL95" s="69">
        <v>0</v>
      </c>
      <c r="AM95" s="69">
        <v>0</v>
      </c>
      <c r="AN95" s="69">
        <v>0</v>
      </c>
      <c r="AO95" s="69">
        <v>0</v>
      </c>
      <c r="AP95" s="114">
        <v>6.9117473002516743</v>
      </c>
      <c r="AQ95" s="70">
        <v>0</v>
      </c>
      <c r="AR95" s="114">
        <v>6.9117473002516743</v>
      </c>
      <c r="AS95" s="70">
        <v>1</v>
      </c>
      <c r="AT95" s="70">
        <v>0</v>
      </c>
      <c r="AU95" s="70">
        <v>1</v>
      </c>
      <c r="AV95" s="114">
        <v>7.6009024595420822</v>
      </c>
      <c r="AW95" s="70">
        <v>0</v>
      </c>
      <c r="AX95" s="70">
        <v>1</v>
      </c>
      <c r="AY95" s="69">
        <v>0</v>
      </c>
      <c r="AZ95" s="69">
        <v>6.9850000000000003</v>
      </c>
      <c r="BA95" s="32">
        <v>482</v>
      </c>
      <c r="BB95" s="32">
        <v>118</v>
      </c>
      <c r="BC95" s="70">
        <v>1</v>
      </c>
      <c r="BD95" s="70">
        <v>0</v>
      </c>
      <c r="BE95" s="106">
        <f t="shared" si="28"/>
        <v>7.7832240163360371</v>
      </c>
      <c r="BF95" s="106">
        <v>651.86</v>
      </c>
      <c r="BG95" s="106">
        <f t="shared" si="25"/>
        <v>1.2011463631940393</v>
      </c>
      <c r="BH95" s="69">
        <v>0</v>
      </c>
      <c r="BI95" s="69">
        <v>1</v>
      </c>
      <c r="BJ95" s="69">
        <v>0</v>
      </c>
      <c r="BK95" s="70">
        <v>0</v>
      </c>
      <c r="BL95" s="70">
        <v>1</v>
      </c>
      <c r="BM95" s="70">
        <v>1</v>
      </c>
      <c r="BN95" s="70">
        <v>0</v>
      </c>
      <c r="BO95" s="70">
        <v>0</v>
      </c>
      <c r="BP95" s="70">
        <v>1</v>
      </c>
      <c r="BQ95" s="70">
        <v>0</v>
      </c>
      <c r="BR95" s="70">
        <v>0</v>
      </c>
      <c r="BS95" s="70">
        <v>0</v>
      </c>
      <c r="BT95" s="70">
        <v>0</v>
      </c>
      <c r="BU95" s="70">
        <v>1</v>
      </c>
      <c r="BV95" s="70">
        <v>1</v>
      </c>
      <c r="BW95" s="70">
        <v>0</v>
      </c>
      <c r="BX95" s="70">
        <v>0</v>
      </c>
      <c r="BY95" s="70">
        <v>0.5</v>
      </c>
      <c r="BZ95" s="70">
        <f t="shared" si="26"/>
        <v>0.5</v>
      </c>
      <c r="CA95" s="114">
        <v>2.9957322735539909</v>
      </c>
      <c r="CB95" s="70" t="s">
        <v>386</v>
      </c>
      <c r="CC95" s="70">
        <v>1</v>
      </c>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0"/>
      <c r="DD95" s="70"/>
      <c r="DE95" s="70"/>
      <c r="DF95" s="70"/>
      <c r="DG95" s="70"/>
      <c r="DH95" s="70"/>
      <c r="DI95" s="70"/>
      <c r="DJ95" s="70"/>
      <c r="DK95" s="70"/>
      <c r="DL95" s="70"/>
      <c r="DM95" s="70"/>
      <c r="DN95" s="70"/>
      <c r="DO95" s="70"/>
      <c r="DP95" s="70"/>
      <c r="DQ95" s="70"/>
      <c r="DR95" s="70"/>
      <c r="DS95" s="70"/>
      <c r="DT95" s="70"/>
      <c r="DU95" s="70"/>
      <c r="DV95" s="70"/>
      <c r="DW95" s="70"/>
      <c r="DX95" s="70"/>
      <c r="DY95" s="70"/>
      <c r="DZ95" s="70"/>
      <c r="EA95" s="70"/>
      <c r="EB95" s="70"/>
      <c r="EC95" s="70"/>
      <c r="ED95" s="70"/>
      <c r="EE95" s="70"/>
      <c r="EF95" s="70"/>
      <c r="EG95" s="70"/>
      <c r="EH95" s="70"/>
      <c r="EI95" s="70"/>
      <c r="EJ95" s="70"/>
      <c r="EK95" s="70"/>
      <c r="EL95" s="70"/>
      <c r="EM95" s="70"/>
      <c r="EN95" s="70"/>
      <c r="EO95" s="70"/>
      <c r="EP95" s="70"/>
      <c r="EQ95" s="70"/>
      <c r="ER95" s="70"/>
      <c r="ES95" s="70"/>
      <c r="ET95" s="70"/>
      <c r="EU95" s="70"/>
      <c r="EV95" s="70"/>
      <c r="EW95" s="70"/>
      <c r="EX95" s="70"/>
      <c r="EY95" s="70"/>
      <c r="EZ95" s="70"/>
      <c r="FA95" s="70"/>
      <c r="FB95" s="70"/>
      <c r="FC95" s="70"/>
      <c r="FD95" s="70"/>
      <c r="FE95" s="70"/>
      <c r="FF95" s="70"/>
      <c r="FG95" s="70"/>
      <c r="FH95" s="70"/>
      <c r="FI95" s="70"/>
      <c r="FJ95" s="70"/>
      <c r="FK95" s="70"/>
    </row>
    <row r="96" spans="1:167" ht="15" customHeight="1" x14ac:dyDescent="0.3">
      <c r="A96" s="17">
        <v>95</v>
      </c>
      <c r="B96" s="12">
        <v>4</v>
      </c>
      <c r="C96" s="12" t="s">
        <v>73</v>
      </c>
      <c r="D96" s="37">
        <v>9.4E-2</v>
      </c>
      <c r="E96" s="13">
        <v>7.1999999999999995E-2</v>
      </c>
      <c r="F96" s="19">
        <f t="shared" si="27"/>
        <v>1.3055555555555556</v>
      </c>
      <c r="H96" s="12">
        <f t="shared" si="16"/>
        <v>2.2000000000000006E-2</v>
      </c>
      <c r="I96" s="12">
        <f t="shared" si="17"/>
        <v>0.16599999999999998</v>
      </c>
      <c r="J96" s="12" t="s">
        <v>63</v>
      </c>
      <c r="K96" s="12">
        <f t="shared" si="18"/>
        <v>9.4E-2</v>
      </c>
      <c r="L96" s="45">
        <f t="shared" si="19"/>
        <v>1.3055555555555556</v>
      </c>
      <c r="M96" s="15">
        <f t="shared" si="20"/>
        <v>4.1229577131967253E-2</v>
      </c>
      <c r="N96" s="13">
        <f t="shared" si="21"/>
        <v>3.1580101632996189E-2</v>
      </c>
      <c r="O96" s="68">
        <f t="shared" si="22"/>
        <v>31.665509238107038</v>
      </c>
      <c r="P96" s="12">
        <f t="shared" si="23"/>
        <v>9.6494754989710635E-3</v>
      </c>
      <c r="Q96" s="12">
        <f t="shared" si="24"/>
        <v>7.2809678764963442E-2</v>
      </c>
      <c r="R96" s="113">
        <v>5.8522024797744745</v>
      </c>
      <c r="S96" s="12" t="s">
        <v>406</v>
      </c>
      <c r="T96" s="12" t="s">
        <v>1654</v>
      </c>
      <c r="U96" s="12" t="s">
        <v>401</v>
      </c>
      <c r="V96" s="13" t="s">
        <v>403</v>
      </c>
      <c r="W96" s="68">
        <v>1</v>
      </c>
      <c r="X96" s="68">
        <v>0</v>
      </c>
      <c r="Y96" s="68">
        <v>0</v>
      </c>
      <c r="Z96" s="68">
        <v>0</v>
      </c>
      <c r="AA96" s="13">
        <v>1</v>
      </c>
      <c r="AB96" s="13">
        <v>1</v>
      </c>
      <c r="AC96" s="68">
        <v>3</v>
      </c>
      <c r="AD96" s="68">
        <v>2</v>
      </c>
      <c r="AE96" s="13">
        <v>1001</v>
      </c>
      <c r="AF96" s="13">
        <v>0</v>
      </c>
      <c r="AG96" s="13">
        <v>0</v>
      </c>
      <c r="AH96" s="13">
        <v>1</v>
      </c>
      <c r="AI96" s="13">
        <v>0</v>
      </c>
      <c r="AJ96" s="13">
        <v>0</v>
      </c>
      <c r="AK96" s="13">
        <v>0</v>
      </c>
      <c r="AL96" s="13">
        <v>0</v>
      </c>
      <c r="AM96" s="68">
        <v>0</v>
      </c>
      <c r="AN96" s="68">
        <v>0</v>
      </c>
      <c r="AO96" s="68">
        <v>0</v>
      </c>
      <c r="AP96" s="113">
        <v>6.9117473002516743</v>
      </c>
      <c r="AQ96" s="12">
        <v>0</v>
      </c>
      <c r="AR96" s="113">
        <v>6.9117473002516743</v>
      </c>
      <c r="AS96" s="12">
        <v>1</v>
      </c>
      <c r="AT96" s="12">
        <v>0</v>
      </c>
      <c r="AU96" s="12">
        <v>1</v>
      </c>
      <c r="AV96" s="113">
        <v>7.6009024595420822</v>
      </c>
      <c r="AW96" s="12">
        <v>0</v>
      </c>
      <c r="AX96" s="12">
        <v>1</v>
      </c>
      <c r="AY96" s="68">
        <v>0</v>
      </c>
      <c r="AZ96" s="68">
        <v>6.9850000000000003</v>
      </c>
      <c r="BA96" s="94">
        <v>482</v>
      </c>
      <c r="BB96" s="94">
        <v>118</v>
      </c>
      <c r="BC96" s="12">
        <v>1</v>
      </c>
      <c r="BD96" s="12">
        <v>0</v>
      </c>
      <c r="BE96" s="104">
        <f t="shared" si="28"/>
        <v>7.7832240163360371</v>
      </c>
      <c r="BF96" s="104">
        <v>651.86</v>
      </c>
      <c r="BG96" s="104">
        <f t="shared" si="25"/>
        <v>1.2011463631940393</v>
      </c>
      <c r="BH96" s="68">
        <v>0</v>
      </c>
      <c r="BI96" s="68">
        <v>1</v>
      </c>
      <c r="BJ96" s="68">
        <v>0</v>
      </c>
      <c r="BK96" s="12">
        <v>0</v>
      </c>
      <c r="BL96" s="12">
        <v>1</v>
      </c>
      <c r="BM96" s="12">
        <v>1</v>
      </c>
      <c r="BN96" s="12">
        <v>0</v>
      </c>
      <c r="BO96" s="12">
        <v>0</v>
      </c>
      <c r="BP96" s="12">
        <v>1</v>
      </c>
      <c r="BQ96" s="12">
        <v>0</v>
      </c>
      <c r="BR96" s="12">
        <v>0</v>
      </c>
      <c r="BS96" s="12">
        <v>0</v>
      </c>
      <c r="BT96" s="12">
        <v>0</v>
      </c>
      <c r="BU96" s="12">
        <v>1</v>
      </c>
      <c r="BV96" s="12">
        <v>1</v>
      </c>
      <c r="BW96" s="12">
        <v>0</v>
      </c>
      <c r="BX96" s="12">
        <v>0</v>
      </c>
      <c r="BY96" s="12">
        <v>0.5</v>
      </c>
      <c r="BZ96" s="12">
        <f t="shared" si="26"/>
        <v>0.5</v>
      </c>
      <c r="CA96" s="113">
        <v>2.9957322735539909</v>
      </c>
      <c r="CB96" s="12" t="s">
        <v>386</v>
      </c>
      <c r="CC96" s="12">
        <v>1</v>
      </c>
    </row>
    <row r="97" spans="1:167" ht="15" customHeight="1" x14ac:dyDescent="0.3">
      <c r="A97" s="17">
        <v>96</v>
      </c>
      <c r="B97" s="12">
        <v>4</v>
      </c>
      <c r="C97" s="12" t="s">
        <v>73</v>
      </c>
      <c r="D97" s="37">
        <v>8.9999999999999993E-3</v>
      </c>
      <c r="E97" s="68">
        <v>2.7E-2</v>
      </c>
      <c r="F97" s="19">
        <f t="shared" si="27"/>
        <v>0.33333333333333331</v>
      </c>
      <c r="H97" s="12">
        <f t="shared" si="16"/>
        <v>-1.8000000000000002E-2</v>
      </c>
      <c r="I97" s="12">
        <f t="shared" si="17"/>
        <v>3.5999999999999997E-2</v>
      </c>
      <c r="J97" s="12" t="s">
        <v>63</v>
      </c>
      <c r="K97" s="12">
        <f t="shared" si="18"/>
        <v>8.9999999999999993E-3</v>
      </c>
      <c r="L97" s="45">
        <f t="shared" si="19"/>
        <v>0.33333333333333331</v>
      </c>
      <c r="M97" s="15">
        <f t="shared" si="20"/>
        <v>1.0572100460550994E-2</v>
      </c>
      <c r="N97" s="68">
        <f t="shared" si="21"/>
        <v>3.1716301381652989E-2</v>
      </c>
      <c r="O97" s="68">
        <f t="shared" si="22"/>
        <v>31.529527606849914</v>
      </c>
      <c r="P97" s="12">
        <f t="shared" si="23"/>
        <v>-2.1144200921101995E-2</v>
      </c>
      <c r="Q97" s="12">
        <f t="shared" si="24"/>
        <v>4.2288401842203983E-2</v>
      </c>
      <c r="R97" s="113">
        <v>5.8522024797744745</v>
      </c>
      <c r="S97" s="12" t="s">
        <v>407</v>
      </c>
      <c r="T97" s="12" t="s">
        <v>1654</v>
      </c>
      <c r="U97" s="12" t="s">
        <v>396</v>
      </c>
      <c r="V97" s="68" t="s">
        <v>402</v>
      </c>
      <c r="W97" s="68">
        <v>1</v>
      </c>
      <c r="X97" s="68">
        <v>0</v>
      </c>
      <c r="Y97" s="68">
        <v>0</v>
      </c>
      <c r="Z97" s="68">
        <v>0</v>
      </c>
      <c r="AA97" s="68">
        <v>1</v>
      </c>
      <c r="AB97" s="68">
        <v>1</v>
      </c>
      <c r="AC97" s="68">
        <v>4</v>
      </c>
      <c r="AD97" s="68">
        <v>2</v>
      </c>
      <c r="AE97" s="68">
        <v>994</v>
      </c>
      <c r="AF97" s="68">
        <v>0</v>
      </c>
      <c r="AG97" s="68">
        <v>0</v>
      </c>
      <c r="AH97" s="68">
        <v>1</v>
      </c>
      <c r="AI97" s="68">
        <v>0</v>
      </c>
      <c r="AJ97" s="68">
        <v>0</v>
      </c>
      <c r="AK97" s="68">
        <v>0</v>
      </c>
      <c r="AL97" s="68">
        <v>0</v>
      </c>
      <c r="AM97" s="68">
        <v>0</v>
      </c>
      <c r="AN97" s="68">
        <v>0</v>
      </c>
      <c r="AO97" s="68">
        <v>0</v>
      </c>
      <c r="AP97" s="113">
        <v>6.9047507699618382</v>
      </c>
      <c r="AQ97" s="12">
        <v>0</v>
      </c>
      <c r="AR97" s="113">
        <v>6.9047507699618382</v>
      </c>
      <c r="AS97" s="12">
        <v>1</v>
      </c>
      <c r="AT97" s="12">
        <v>0</v>
      </c>
      <c r="AU97" s="12">
        <v>1</v>
      </c>
      <c r="AV97" s="113">
        <v>7.6009024595420822</v>
      </c>
      <c r="AW97" s="12">
        <v>0</v>
      </c>
      <c r="AX97" s="12">
        <v>1</v>
      </c>
      <c r="AY97" s="68">
        <v>0</v>
      </c>
      <c r="AZ97" s="68">
        <v>6.9850000000000003</v>
      </c>
      <c r="BA97" s="94">
        <v>482</v>
      </c>
      <c r="BB97" s="94">
        <v>118</v>
      </c>
      <c r="BC97" s="12">
        <v>1</v>
      </c>
      <c r="BD97" s="12">
        <v>0</v>
      </c>
      <c r="BE97" s="104">
        <f t="shared" si="28"/>
        <v>7.7832240163360371</v>
      </c>
      <c r="BF97" s="104">
        <v>651.86</v>
      </c>
      <c r="BG97" s="104">
        <f t="shared" si="25"/>
        <v>1.2011463631940393</v>
      </c>
      <c r="BH97" s="68">
        <v>0</v>
      </c>
      <c r="BI97" s="68">
        <v>1</v>
      </c>
      <c r="BJ97" s="68">
        <v>0</v>
      </c>
      <c r="BK97" s="12">
        <v>0</v>
      </c>
      <c r="BL97" s="12">
        <v>1</v>
      </c>
      <c r="BM97" s="12">
        <v>1</v>
      </c>
      <c r="BN97" s="12">
        <v>0</v>
      </c>
      <c r="BO97" s="12">
        <v>0</v>
      </c>
      <c r="BP97" s="12">
        <v>1</v>
      </c>
      <c r="BQ97" s="12">
        <v>0</v>
      </c>
      <c r="BR97" s="12">
        <v>0</v>
      </c>
      <c r="BS97" s="12">
        <v>0</v>
      </c>
      <c r="BT97" s="12">
        <v>0</v>
      </c>
      <c r="BU97" s="12">
        <v>1</v>
      </c>
      <c r="BV97" s="12">
        <v>1</v>
      </c>
      <c r="BW97" s="12">
        <v>0</v>
      </c>
      <c r="BX97" s="12">
        <v>0</v>
      </c>
      <c r="BY97" s="12">
        <v>0.5</v>
      </c>
      <c r="BZ97" s="12">
        <f t="shared" si="26"/>
        <v>0.5</v>
      </c>
      <c r="CA97" s="113">
        <v>2.9957322735539909</v>
      </c>
      <c r="CB97" s="12" t="s">
        <v>386</v>
      </c>
      <c r="CC97" s="12">
        <v>1</v>
      </c>
    </row>
    <row r="98" spans="1:167" ht="15" customHeight="1" x14ac:dyDescent="0.3">
      <c r="A98" s="17">
        <v>97</v>
      </c>
      <c r="B98" s="12">
        <v>4</v>
      </c>
      <c r="C98" s="12" t="s">
        <v>73</v>
      </c>
      <c r="D98" s="37">
        <v>7.0000000000000001E-3</v>
      </c>
      <c r="E98" s="68">
        <v>2.5999999999999999E-2</v>
      </c>
      <c r="F98" s="19">
        <f t="shared" si="27"/>
        <v>0.26923076923076927</v>
      </c>
      <c r="H98" s="12">
        <f t="shared" si="16"/>
        <v>-1.9E-2</v>
      </c>
      <c r="I98" s="12">
        <f t="shared" si="17"/>
        <v>3.3000000000000002E-2</v>
      </c>
      <c r="J98" s="12" t="s">
        <v>63</v>
      </c>
      <c r="K98" s="12">
        <f t="shared" si="18"/>
        <v>7.0000000000000001E-3</v>
      </c>
      <c r="L98" s="45">
        <f t="shared" si="19"/>
        <v>0.26923076923076927</v>
      </c>
      <c r="M98" s="15">
        <f t="shared" si="20"/>
        <v>8.5391701132598273E-3</v>
      </c>
      <c r="N98" s="68">
        <f t="shared" si="21"/>
        <v>3.1716917563536492E-2</v>
      </c>
      <c r="O98" s="68">
        <f t="shared" si="22"/>
        <v>31.528915065493464</v>
      </c>
      <c r="P98" s="12">
        <f t="shared" si="23"/>
        <v>-2.3177747450276665E-2</v>
      </c>
      <c r="Q98" s="12">
        <f t="shared" si="24"/>
        <v>4.0256087676796323E-2</v>
      </c>
      <c r="R98" s="113">
        <v>5.8522024797744745</v>
      </c>
      <c r="S98" s="12" t="s">
        <v>407</v>
      </c>
      <c r="T98" s="12" t="s">
        <v>1654</v>
      </c>
      <c r="U98" s="12" t="s">
        <v>401</v>
      </c>
      <c r="V98" s="68" t="s">
        <v>403</v>
      </c>
      <c r="W98" s="68">
        <v>1</v>
      </c>
      <c r="X98" s="68">
        <v>0</v>
      </c>
      <c r="Y98" s="68">
        <v>0</v>
      </c>
      <c r="Z98" s="68">
        <v>0</v>
      </c>
      <c r="AA98" s="68">
        <v>1</v>
      </c>
      <c r="AB98" s="68">
        <v>1</v>
      </c>
      <c r="AC98" s="68">
        <v>4</v>
      </c>
      <c r="AD98" s="68">
        <v>2</v>
      </c>
      <c r="AE98" s="68">
        <v>994</v>
      </c>
      <c r="AF98" s="68">
        <v>0</v>
      </c>
      <c r="AG98" s="68">
        <v>0</v>
      </c>
      <c r="AH98" s="68">
        <v>1</v>
      </c>
      <c r="AI98" s="68">
        <v>0</v>
      </c>
      <c r="AJ98" s="68">
        <v>0</v>
      </c>
      <c r="AK98" s="68">
        <v>0</v>
      </c>
      <c r="AL98" s="68">
        <v>0</v>
      </c>
      <c r="AM98" s="68">
        <v>0</v>
      </c>
      <c r="AN98" s="68">
        <v>0</v>
      </c>
      <c r="AO98" s="68">
        <v>0</v>
      </c>
      <c r="AP98" s="113">
        <v>6.9047507699618382</v>
      </c>
      <c r="AQ98" s="12">
        <v>0</v>
      </c>
      <c r="AR98" s="113">
        <v>6.9047507699618382</v>
      </c>
      <c r="AS98" s="12">
        <v>1</v>
      </c>
      <c r="AT98" s="12">
        <v>0</v>
      </c>
      <c r="AU98" s="12">
        <v>1</v>
      </c>
      <c r="AV98" s="113">
        <v>7.6009024595420822</v>
      </c>
      <c r="AW98" s="12">
        <v>0</v>
      </c>
      <c r="AX98" s="12">
        <v>1</v>
      </c>
      <c r="AY98" s="68">
        <v>0</v>
      </c>
      <c r="AZ98" s="68">
        <v>6.9850000000000003</v>
      </c>
      <c r="BA98" s="94">
        <v>482</v>
      </c>
      <c r="BB98" s="94">
        <v>118</v>
      </c>
      <c r="BC98" s="12">
        <v>1</v>
      </c>
      <c r="BD98" s="12">
        <v>0</v>
      </c>
      <c r="BE98" s="104">
        <f t="shared" si="28"/>
        <v>7.7832240163360371</v>
      </c>
      <c r="BF98" s="104">
        <v>651.86</v>
      </c>
      <c r="BG98" s="104">
        <f t="shared" si="25"/>
        <v>1.2011463631940393</v>
      </c>
      <c r="BH98" s="68">
        <v>0</v>
      </c>
      <c r="BI98" s="68">
        <v>1</v>
      </c>
      <c r="BJ98" s="68">
        <v>0</v>
      </c>
      <c r="BK98" s="12">
        <v>0</v>
      </c>
      <c r="BL98" s="12">
        <v>1</v>
      </c>
      <c r="BM98" s="12">
        <v>1</v>
      </c>
      <c r="BN98" s="12">
        <v>0</v>
      </c>
      <c r="BO98" s="12">
        <v>0</v>
      </c>
      <c r="BP98" s="12">
        <v>1</v>
      </c>
      <c r="BQ98" s="12">
        <v>0</v>
      </c>
      <c r="BR98" s="12">
        <v>0</v>
      </c>
      <c r="BS98" s="12">
        <v>0</v>
      </c>
      <c r="BT98" s="12">
        <v>0</v>
      </c>
      <c r="BU98" s="12">
        <v>1</v>
      </c>
      <c r="BV98" s="12">
        <v>1</v>
      </c>
      <c r="BW98" s="12">
        <v>0</v>
      </c>
      <c r="BX98" s="12">
        <v>0</v>
      </c>
      <c r="BY98" s="12">
        <v>0.5</v>
      </c>
      <c r="BZ98" s="12">
        <f t="shared" si="26"/>
        <v>0.5</v>
      </c>
      <c r="CA98" s="113">
        <v>2.9957322735539909</v>
      </c>
      <c r="CB98" s="12" t="s">
        <v>386</v>
      </c>
      <c r="CC98" s="12">
        <v>1</v>
      </c>
    </row>
    <row r="99" spans="1:167" ht="15" customHeight="1" x14ac:dyDescent="0.3">
      <c r="A99" s="17">
        <v>98</v>
      </c>
      <c r="B99" s="12">
        <v>4</v>
      </c>
      <c r="C99" s="12" t="s">
        <v>73</v>
      </c>
      <c r="D99" s="37">
        <v>3.3000000000000002E-2</v>
      </c>
      <c r="E99" s="13">
        <v>7.8E-2</v>
      </c>
      <c r="F99" s="19">
        <f t="shared" si="27"/>
        <v>0.42307692307692307</v>
      </c>
      <c r="H99" s="12">
        <f t="shared" si="16"/>
        <v>-4.4999999999999998E-2</v>
      </c>
      <c r="I99" s="12">
        <f t="shared" si="17"/>
        <v>0.111</v>
      </c>
      <c r="J99" s="12" t="s">
        <v>63</v>
      </c>
      <c r="K99" s="12">
        <f t="shared" si="18"/>
        <v>3.3000000000000002E-2</v>
      </c>
      <c r="L99" s="45">
        <f t="shared" si="19"/>
        <v>0.42307692307692307</v>
      </c>
      <c r="M99" s="15">
        <f t="shared" si="20"/>
        <v>1.3258893149070224E-2</v>
      </c>
      <c r="N99" s="13">
        <f t="shared" si="21"/>
        <v>3.1339201988711436E-2</v>
      </c>
      <c r="O99" s="68">
        <f t="shared" si="22"/>
        <v>31.908917156225161</v>
      </c>
      <c r="P99" s="12">
        <f t="shared" si="23"/>
        <v>-1.8080308839641214E-2</v>
      </c>
      <c r="Q99" s="12">
        <f t="shared" si="24"/>
        <v>4.4598095137781658E-2</v>
      </c>
      <c r="R99" s="113">
        <v>5.8522024797744745</v>
      </c>
      <c r="S99" s="12" t="s">
        <v>408</v>
      </c>
      <c r="T99" s="12" t="s">
        <v>1654</v>
      </c>
      <c r="U99" s="12" t="s">
        <v>396</v>
      </c>
      <c r="V99" s="13" t="s">
        <v>402</v>
      </c>
      <c r="W99" s="68">
        <v>1</v>
      </c>
      <c r="X99" s="68">
        <v>0</v>
      </c>
      <c r="Y99" s="68">
        <v>0</v>
      </c>
      <c r="Z99" s="68">
        <v>0</v>
      </c>
      <c r="AA99" s="13">
        <v>1</v>
      </c>
      <c r="AB99" s="13">
        <v>1</v>
      </c>
      <c r="AC99" s="68">
        <v>5</v>
      </c>
      <c r="AD99" s="68">
        <v>2</v>
      </c>
      <c r="AE99" s="13">
        <v>1018</v>
      </c>
      <c r="AF99" s="13">
        <v>0</v>
      </c>
      <c r="AG99" s="13">
        <v>0</v>
      </c>
      <c r="AH99" s="13">
        <v>1</v>
      </c>
      <c r="AI99" s="13">
        <v>0</v>
      </c>
      <c r="AJ99" s="13">
        <v>0</v>
      </c>
      <c r="AK99" s="13">
        <v>0</v>
      </c>
      <c r="AL99" s="13">
        <v>0</v>
      </c>
      <c r="AM99" s="68">
        <v>0</v>
      </c>
      <c r="AN99" s="68">
        <v>0</v>
      </c>
      <c r="AO99" s="68">
        <v>0</v>
      </c>
      <c r="AP99" s="113">
        <v>6.9285378181646653</v>
      </c>
      <c r="AQ99" s="12">
        <v>0</v>
      </c>
      <c r="AR99" s="113">
        <v>6.9285378181646653</v>
      </c>
      <c r="AS99" s="12">
        <v>1</v>
      </c>
      <c r="AT99" s="12">
        <v>0</v>
      </c>
      <c r="AU99" s="12">
        <v>1</v>
      </c>
      <c r="AV99" s="113">
        <v>7.6009024595420822</v>
      </c>
      <c r="AW99" s="12">
        <v>0</v>
      </c>
      <c r="AX99" s="12">
        <v>1</v>
      </c>
      <c r="AY99" s="68">
        <v>0</v>
      </c>
      <c r="AZ99" s="68">
        <v>6.9850000000000003</v>
      </c>
      <c r="BA99" s="94">
        <v>482</v>
      </c>
      <c r="BB99" s="94">
        <v>118</v>
      </c>
      <c r="BC99" s="12">
        <v>1</v>
      </c>
      <c r="BD99" s="12">
        <v>0</v>
      </c>
      <c r="BE99" s="104">
        <f t="shared" si="28"/>
        <v>7.7832240163360371</v>
      </c>
      <c r="BF99" s="104">
        <v>651.86</v>
      </c>
      <c r="BG99" s="104">
        <f t="shared" si="25"/>
        <v>1.2011463631940393</v>
      </c>
      <c r="BH99" s="68">
        <v>0</v>
      </c>
      <c r="BI99" s="68">
        <v>1</v>
      </c>
      <c r="BJ99" s="68">
        <v>0</v>
      </c>
      <c r="BK99" s="12">
        <v>0</v>
      </c>
      <c r="BL99" s="12">
        <v>1</v>
      </c>
      <c r="BM99" s="12">
        <v>1</v>
      </c>
      <c r="BN99" s="12">
        <v>0</v>
      </c>
      <c r="BO99" s="12">
        <v>0</v>
      </c>
      <c r="BP99" s="12">
        <v>1</v>
      </c>
      <c r="BQ99" s="12">
        <v>0</v>
      </c>
      <c r="BR99" s="12">
        <v>0</v>
      </c>
      <c r="BS99" s="12">
        <v>0</v>
      </c>
      <c r="BT99" s="12">
        <v>0</v>
      </c>
      <c r="BU99" s="12">
        <v>1</v>
      </c>
      <c r="BV99" s="12">
        <v>1</v>
      </c>
      <c r="BW99" s="12">
        <v>0</v>
      </c>
      <c r="BX99" s="12">
        <v>0</v>
      </c>
      <c r="BY99" s="12">
        <v>0.5</v>
      </c>
      <c r="BZ99" s="12">
        <f t="shared" si="26"/>
        <v>0.5</v>
      </c>
      <c r="CA99" s="113">
        <v>2.9957322735539909</v>
      </c>
      <c r="CB99" s="12" t="s">
        <v>386</v>
      </c>
      <c r="CC99" s="12">
        <v>1</v>
      </c>
    </row>
    <row r="100" spans="1:167" ht="15" customHeight="1" x14ac:dyDescent="0.3">
      <c r="A100" s="70">
        <v>99</v>
      </c>
      <c r="B100" s="12">
        <v>4</v>
      </c>
      <c r="C100" s="12" t="s">
        <v>73</v>
      </c>
      <c r="D100" s="37">
        <v>0.01</v>
      </c>
      <c r="E100" s="68">
        <v>7.6999999999999999E-2</v>
      </c>
      <c r="F100" s="19">
        <f t="shared" si="27"/>
        <v>0.12987012987012989</v>
      </c>
      <c r="H100" s="12">
        <f t="shared" si="16"/>
        <v>-6.7000000000000004E-2</v>
      </c>
      <c r="I100" s="12">
        <f t="shared" si="17"/>
        <v>8.6999999999999994E-2</v>
      </c>
      <c r="J100" s="12" t="s">
        <v>63</v>
      </c>
      <c r="K100" s="12">
        <f t="shared" si="18"/>
        <v>0.01</v>
      </c>
      <c r="L100" s="45">
        <f t="shared" si="19"/>
        <v>0.12987012987012989</v>
      </c>
      <c r="M100" s="15">
        <f t="shared" si="20"/>
        <v>4.070350312520162E-3</v>
      </c>
      <c r="N100" s="68">
        <f t="shared" si="21"/>
        <v>3.1341697406405244E-2</v>
      </c>
      <c r="O100" s="68">
        <f t="shared" si="22"/>
        <v>31.906376576644245</v>
      </c>
      <c r="P100" s="12">
        <f t="shared" si="23"/>
        <v>-2.7271347093885082E-2</v>
      </c>
      <c r="Q100" s="12">
        <f t="shared" si="24"/>
        <v>3.5412047718925407E-2</v>
      </c>
      <c r="R100" s="113">
        <v>5.1474944768134527</v>
      </c>
      <c r="S100" s="12" t="s">
        <v>408</v>
      </c>
      <c r="T100" s="12" t="s">
        <v>1654</v>
      </c>
      <c r="U100" s="12" t="s">
        <v>401</v>
      </c>
      <c r="V100" s="68" t="s">
        <v>403</v>
      </c>
      <c r="W100" s="68">
        <v>1</v>
      </c>
      <c r="X100" s="68">
        <v>0</v>
      </c>
      <c r="Y100" s="68">
        <v>0</v>
      </c>
      <c r="Z100" s="68">
        <v>0</v>
      </c>
      <c r="AA100" s="68">
        <v>1</v>
      </c>
      <c r="AB100" s="68">
        <v>1</v>
      </c>
      <c r="AC100" s="68">
        <v>5</v>
      </c>
      <c r="AD100" s="68">
        <v>2</v>
      </c>
      <c r="AE100" s="68">
        <v>1018</v>
      </c>
      <c r="AF100" s="68">
        <v>0</v>
      </c>
      <c r="AG100" s="68">
        <v>0</v>
      </c>
      <c r="AH100" s="68">
        <v>1</v>
      </c>
      <c r="AI100" s="68">
        <v>0</v>
      </c>
      <c r="AJ100" s="68">
        <v>0</v>
      </c>
      <c r="AK100" s="68">
        <v>0</v>
      </c>
      <c r="AL100" s="68">
        <v>0</v>
      </c>
      <c r="AM100" s="68">
        <v>0</v>
      </c>
      <c r="AN100" s="68">
        <v>0</v>
      </c>
      <c r="AO100" s="68">
        <v>0</v>
      </c>
      <c r="AP100" s="113">
        <v>6.9285378181646653</v>
      </c>
      <c r="AQ100" s="12">
        <v>0</v>
      </c>
      <c r="AR100" s="113">
        <v>6.9285378181646653</v>
      </c>
      <c r="AS100" s="12">
        <v>1</v>
      </c>
      <c r="AT100" s="12">
        <v>0</v>
      </c>
      <c r="AU100" s="12">
        <v>1</v>
      </c>
      <c r="AV100" s="113">
        <v>7.6009024595420822</v>
      </c>
      <c r="AW100" s="12">
        <v>0</v>
      </c>
      <c r="AX100" s="12">
        <v>1</v>
      </c>
      <c r="AY100" s="68">
        <v>0</v>
      </c>
      <c r="AZ100" s="68">
        <v>6.9850000000000003</v>
      </c>
      <c r="BA100" s="94">
        <v>482</v>
      </c>
      <c r="BB100" s="94">
        <v>118</v>
      </c>
      <c r="BC100" s="12">
        <v>1</v>
      </c>
      <c r="BD100" s="12">
        <v>0</v>
      </c>
      <c r="BE100" s="104">
        <f t="shared" si="28"/>
        <v>7.7832240163360371</v>
      </c>
      <c r="BF100" s="104">
        <v>651.86</v>
      </c>
      <c r="BG100" s="104">
        <f t="shared" si="25"/>
        <v>1.2011463631940393</v>
      </c>
      <c r="BH100" s="68">
        <v>0</v>
      </c>
      <c r="BI100" s="68">
        <v>1</v>
      </c>
      <c r="BJ100" s="68">
        <v>0</v>
      </c>
      <c r="BK100" s="12">
        <v>0</v>
      </c>
      <c r="BL100" s="12">
        <v>1</v>
      </c>
      <c r="BM100" s="12">
        <v>1</v>
      </c>
      <c r="BN100" s="12">
        <v>0</v>
      </c>
      <c r="BO100" s="12">
        <v>0</v>
      </c>
      <c r="BP100" s="12">
        <v>1</v>
      </c>
      <c r="BQ100" s="12">
        <v>0</v>
      </c>
      <c r="BR100" s="12">
        <v>0</v>
      </c>
      <c r="BS100" s="12">
        <v>0</v>
      </c>
      <c r="BT100" s="12">
        <v>0</v>
      </c>
      <c r="BU100" s="12">
        <v>1</v>
      </c>
      <c r="BV100" s="12">
        <v>1</v>
      </c>
      <c r="BW100" s="12">
        <v>0</v>
      </c>
      <c r="BX100" s="12">
        <v>0</v>
      </c>
      <c r="BY100" s="12">
        <v>0.5</v>
      </c>
      <c r="BZ100" s="12">
        <f t="shared" si="26"/>
        <v>0.5</v>
      </c>
      <c r="CA100" s="113">
        <v>2.9957322735539909</v>
      </c>
      <c r="CB100" s="12" t="s">
        <v>386</v>
      </c>
      <c r="CC100" s="12">
        <v>1</v>
      </c>
    </row>
    <row r="101" spans="1:167" ht="15" customHeight="1" x14ac:dyDescent="0.3">
      <c r="A101" s="17">
        <v>100</v>
      </c>
      <c r="B101" s="12">
        <v>4</v>
      </c>
      <c r="C101" s="12" t="s">
        <v>73</v>
      </c>
      <c r="D101" s="37">
        <v>4.0000000000000001E-3</v>
      </c>
      <c r="E101" s="13">
        <v>2.7E-2</v>
      </c>
      <c r="F101" s="19">
        <f t="shared" si="27"/>
        <v>0.14814814814814814</v>
      </c>
      <c r="H101" s="12">
        <f t="shared" si="16"/>
        <v>-2.3E-2</v>
      </c>
      <c r="I101" s="12">
        <f t="shared" si="17"/>
        <v>3.1E-2</v>
      </c>
      <c r="J101" s="12" t="s">
        <v>63</v>
      </c>
      <c r="K101" s="12">
        <f t="shared" si="18"/>
        <v>4.0000000000000001E-3</v>
      </c>
      <c r="L101" s="45">
        <f t="shared" si="19"/>
        <v>0.14814814814814814</v>
      </c>
      <c r="M101" s="15">
        <f t="shared" si="20"/>
        <v>4.6523518210815525E-3</v>
      </c>
      <c r="N101" s="13">
        <f t="shared" si="21"/>
        <v>3.140337479230048E-2</v>
      </c>
      <c r="O101" s="68">
        <f t="shared" si="22"/>
        <v>31.843711276699512</v>
      </c>
      <c r="P101" s="12">
        <f t="shared" si="23"/>
        <v>-2.6751022971218927E-2</v>
      </c>
      <c r="Q101" s="12">
        <f t="shared" si="24"/>
        <v>3.6055726613382036E-2</v>
      </c>
      <c r="R101" s="113">
        <v>5.1474944768134527</v>
      </c>
      <c r="S101" s="12" t="s">
        <v>409</v>
      </c>
      <c r="T101" s="12" t="s">
        <v>1654</v>
      </c>
      <c r="U101" s="12" t="s">
        <v>396</v>
      </c>
      <c r="V101" s="13" t="s">
        <v>402</v>
      </c>
      <c r="W101" s="68">
        <v>1</v>
      </c>
      <c r="X101" s="68">
        <v>0</v>
      </c>
      <c r="Y101" s="68">
        <v>0</v>
      </c>
      <c r="Z101" s="68">
        <v>0</v>
      </c>
      <c r="AA101" s="13">
        <v>1</v>
      </c>
      <c r="AB101" s="13">
        <v>1</v>
      </c>
      <c r="AC101" s="68">
        <v>6</v>
      </c>
      <c r="AD101" s="68">
        <v>2</v>
      </c>
      <c r="AE101" s="13">
        <v>1014</v>
      </c>
      <c r="AF101" s="13">
        <v>0</v>
      </c>
      <c r="AG101" s="13">
        <v>0</v>
      </c>
      <c r="AH101" s="13">
        <v>1</v>
      </c>
      <c r="AI101" s="13">
        <v>0</v>
      </c>
      <c r="AJ101" s="13">
        <v>0</v>
      </c>
      <c r="AK101" s="13">
        <v>0</v>
      </c>
      <c r="AL101" s="13">
        <v>0</v>
      </c>
      <c r="AM101" s="68">
        <v>0</v>
      </c>
      <c r="AN101" s="68">
        <v>0</v>
      </c>
      <c r="AO101" s="68">
        <v>0</v>
      </c>
      <c r="AP101" s="113">
        <v>6.9246123960485599</v>
      </c>
      <c r="AQ101" s="12">
        <v>0</v>
      </c>
      <c r="AR101" s="113">
        <v>6.9246123960485599</v>
      </c>
      <c r="AS101" s="12">
        <v>1</v>
      </c>
      <c r="AT101" s="12">
        <v>0</v>
      </c>
      <c r="AU101" s="12">
        <v>1</v>
      </c>
      <c r="AV101" s="113">
        <v>7.6009024595420822</v>
      </c>
      <c r="AW101" s="12">
        <v>0</v>
      </c>
      <c r="AX101" s="12">
        <v>1</v>
      </c>
      <c r="AY101" s="68">
        <v>0</v>
      </c>
      <c r="AZ101" s="68">
        <v>6.9850000000000003</v>
      </c>
      <c r="BA101" s="94">
        <v>482</v>
      </c>
      <c r="BB101" s="94">
        <v>118</v>
      </c>
      <c r="BC101" s="12">
        <v>1</v>
      </c>
      <c r="BD101" s="12">
        <v>0</v>
      </c>
      <c r="BE101" s="104">
        <f t="shared" si="28"/>
        <v>7.7832240163360371</v>
      </c>
      <c r="BF101" s="104">
        <v>651.86</v>
      </c>
      <c r="BG101" s="104">
        <f t="shared" si="25"/>
        <v>1.2011463631940393</v>
      </c>
      <c r="BH101" s="68">
        <v>0</v>
      </c>
      <c r="BI101" s="68">
        <v>1</v>
      </c>
      <c r="BJ101" s="68">
        <v>0</v>
      </c>
      <c r="BK101" s="12">
        <v>0</v>
      </c>
      <c r="BL101" s="12">
        <v>1</v>
      </c>
      <c r="BM101" s="12">
        <v>1</v>
      </c>
      <c r="BN101" s="12">
        <v>0</v>
      </c>
      <c r="BO101" s="12">
        <v>0</v>
      </c>
      <c r="BP101" s="12">
        <v>1</v>
      </c>
      <c r="BQ101" s="12">
        <v>0</v>
      </c>
      <c r="BR101" s="12">
        <v>0</v>
      </c>
      <c r="BS101" s="12">
        <v>0</v>
      </c>
      <c r="BT101" s="12">
        <v>0</v>
      </c>
      <c r="BU101" s="12">
        <v>1</v>
      </c>
      <c r="BV101" s="12">
        <v>1</v>
      </c>
      <c r="BW101" s="12">
        <v>0</v>
      </c>
      <c r="BX101" s="12">
        <v>0</v>
      </c>
      <c r="BY101" s="12">
        <v>0.5</v>
      </c>
      <c r="BZ101" s="12">
        <f t="shared" si="26"/>
        <v>0.5</v>
      </c>
      <c r="CA101" s="113">
        <v>2.9957322735539909</v>
      </c>
      <c r="CB101" s="12" t="s">
        <v>386</v>
      </c>
      <c r="CC101" s="12">
        <v>1</v>
      </c>
    </row>
    <row r="102" spans="1:167" ht="15" customHeight="1" x14ac:dyDescent="0.3">
      <c r="A102" s="17">
        <v>101</v>
      </c>
      <c r="B102" s="12">
        <v>4</v>
      </c>
      <c r="C102" s="12" t="s">
        <v>73</v>
      </c>
      <c r="D102" s="37">
        <v>0</v>
      </c>
      <c r="E102" s="68">
        <v>2.8000000000000001E-2</v>
      </c>
      <c r="F102" s="19">
        <f t="shared" si="27"/>
        <v>0</v>
      </c>
      <c r="H102" s="12">
        <f t="shared" si="16"/>
        <v>-2.8000000000000001E-2</v>
      </c>
      <c r="I102" s="12">
        <f t="shared" si="17"/>
        <v>2.8000000000000001E-2</v>
      </c>
      <c r="J102" s="12" t="s">
        <v>63</v>
      </c>
      <c r="K102" s="12">
        <f t="shared" si="18"/>
        <v>0</v>
      </c>
      <c r="L102" s="45">
        <f t="shared" si="19"/>
        <v>0</v>
      </c>
      <c r="M102" s="15">
        <f t="shared" si="20"/>
        <v>0</v>
      </c>
      <c r="N102" s="68">
        <f t="shared" si="21"/>
        <v>3.1403714651066388E-2</v>
      </c>
      <c r="O102" s="68">
        <f t="shared" si="22"/>
        <v>31.843366656181313</v>
      </c>
      <c r="P102" s="12">
        <f t="shared" si="23"/>
        <v>-3.1403714651066388E-2</v>
      </c>
      <c r="Q102" s="12">
        <f t="shared" si="24"/>
        <v>3.1403714651066388E-2</v>
      </c>
      <c r="R102" s="113">
        <v>5.1474944768134527</v>
      </c>
      <c r="S102" s="12" t="s">
        <v>409</v>
      </c>
      <c r="T102" s="12" t="s">
        <v>1654</v>
      </c>
      <c r="U102" s="12" t="s">
        <v>401</v>
      </c>
      <c r="V102" s="68" t="s">
        <v>403</v>
      </c>
      <c r="W102" s="68">
        <v>1</v>
      </c>
      <c r="X102" s="68">
        <v>0</v>
      </c>
      <c r="Y102" s="68">
        <v>0</v>
      </c>
      <c r="Z102" s="68">
        <v>0</v>
      </c>
      <c r="AA102" s="68">
        <v>1</v>
      </c>
      <c r="AB102" s="68">
        <v>1</v>
      </c>
      <c r="AC102" s="68">
        <v>6</v>
      </c>
      <c r="AD102" s="68">
        <v>2</v>
      </c>
      <c r="AE102" s="68">
        <v>1014</v>
      </c>
      <c r="AF102" s="68">
        <v>0</v>
      </c>
      <c r="AG102" s="68">
        <v>0</v>
      </c>
      <c r="AH102" s="68">
        <v>1</v>
      </c>
      <c r="AI102" s="68">
        <v>0</v>
      </c>
      <c r="AJ102" s="68">
        <v>0</v>
      </c>
      <c r="AK102" s="68">
        <v>0</v>
      </c>
      <c r="AL102" s="68">
        <v>0</v>
      </c>
      <c r="AM102" s="68">
        <v>0</v>
      </c>
      <c r="AN102" s="68">
        <v>0</v>
      </c>
      <c r="AO102" s="68">
        <v>0</v>
      </c>
      <c r="AP102" s="113">
        <v>6.9246123960485599</v>
      </c>
      <c r="AQ102" s="12">
        <v>0</v>
      </c>
      <c r="AR102" s="113">
        <v>6.9246123960485599</v>
      </c>
      <c r="AS102" s="12">
        <v>1</v>
      </c>
      <c r="AT102" s="12">
        <v>0</v>
      </c>
      <c r="AU102" s="12">
        <v>1</v>
      </c>
      <c r="AV102" s="113">
        <v>7.6009024595420822</v>
      </c>
      <c r="AW102" s="12">
        <v>0</v>
      </c>
      <c r="AX102" s="12">
        <v>1</v>
      </c>
      <c r="AY102" s="68">
        <v>0</v>
      </c>
      <c r="AZ102" s="68">
        <v>6.9850000000000003</v>
      </c>
      <c r="BA102" s="94">
        <v>482</v>
      </c>
      <c r="BB102" s="94">
        <v>118</v>
      </c>
      <c r="BC102" s="12">
        <v>1</v>
      </c>
      <c r="BD102" s="12">
        <v>0</v>
      </c>
      <c r="BE102" s="104">
        <f t="shared" si="28"/>
        <v>7.7832240163360371</v>
      </c>
      <c r="BF102" s="104">
        <v>651.86</v>
      </c>
      <c r="BG102" s="104">
        <f t="shared" si="25"/>
        <v>1.2011463631940393</v>
      </c>
      <c r="BH102" s="68">
        <v>0</v>
      </c>
      <c r="BI102" s="68">
        <v>1</v>
      </c>
      <c r="BJ102" s="68">
        <v>0</v>
      </c>
      <c r="BK102" s="12">
        <v>0</v>
      </c>
      <c r="BL102" s="12">
        <v>1</v>
      </c>
      <c r="BM102" s="12">
        <v>1</v>
      </c>
      <c r="BN102" s="12">
        <v>0</v>
      </c>
      <c r="BO102" s="12">
        <v>0</v>
      </c>
      <c r="BP102" s="12">
        <v>1</v>
      </c>
      <c r="BQ102" s="12">
        <v>0</v>
      </c>
      <c r="BR102" s="12">
        <v>0</v>
      </c>
      <c r="BS102" s="12">
        <v>0</v>
      </c>
      <c r="BT102" s="12">
        <v>0</v>
      </c>
      <c r="BU102" s="12">
        <v>1</v>
      </c>
      <c r="BV102" s="12">
        <v>1</v>
      </c>
      <c r="BW102" s="12">
        <v>0</v>
      </c>
      <c r="BX102" s="12">
        <v>0</v>
      </c>
      <c r="BY102" s="12">
        <v>0.5</v>
      </c>
      <c r="BZ102" s="12">
        <f t="shared" si="26"/>
        <v>0.5</v>
      </c>
      <c r="CA102" s="113">
        <v>2.9957322735539909</v>
      </c>
      <c r="CB102" s="12" t="s">
        <v>386</v>
      </c>
      <c r="CC102" s="12">
        <v>1</v>
      </c>
    </row>
    <row r="103" spans="1:167" ht="15" customHeight="1" x14ac:dyDescent="0.3">
      <c r="A103" s="17">
        <v>102</v>
      </c>
      <c r="B103" s="12">
        <v>4</v>
      </c>
      <c r="C103" s="12" t="s">
        <v>73</v>
      </c>
      <c r="D103" s="37">
        <v>8.5999999999999993E-2</v>
      </c>
      <c r="E103" s="68">
        <v>7.0999999999999994E-2</v>
      </c>
      <c r="F103" s="19">
        <f t="shared" si="27"/>
        <v>1.2112676056338028</v>
      </c>
      <c r="H103" s="12">
        <f t="shared" si="16"/>
        <v>1.4999999999999999E-2</v>
      </c>
      <c r="I103" s="12">
        <f t="shared" si="17"/>
        <v>0.15699999999999997</v>
      </c>
      <c r="J103" s="12" t="s">
        <v>63</v>
      </c>
      <c r="K103" s="12">
        <f t="shared" si="18"/>
        <v>8.5999999999999993E-2</v>
      </c>
      <c r="L103" s="45">
        <f t="shared" si="19"/>
        <v>1.2112676056338028</v>
      </c>
      <c r="M103" s="15">
        <f t="shared" si="20"/>
        <v>3.8294700889655545E-2</v>
      </c>
      <c r="N103" s="68">
        <f t="shared" si="21"/>
        <v>3.1615392594948187E-2</v>
      </c>
      <c r="O103" s="68">
        <f t="shared" si="22"/>
        <v>31.630162333008311</v>
      </c>
      <c r="P103" s="12">
        <f t="shared" si="23"/>
        <v>6.6793082947073576E-3</v>
      </c>
      <c r="Q103" s="12">
        <f t="shared" si="24"/>
        <v>6.9910093484603725E-2</v>
      </c>
      <c r="R103" s="113">
        <v>5.1474944768134527</v>
      </c>
      <c r="S103" s="12" t="s">
        <v>410</v>
      </c>
      <c r="T103" s="12" t="s">
        <v>1654</v>
      </c>
      <c r="U103" s="12" t="s">
        <v>396</v>
      </c>
      <c r="V103" s="68" t="s">
        <v>402</v>
      </c>
      <c r="W103" s="68">
        <v>1</v>
      </c>
      <c r="X103" s="68">
        <v>0</v>
      </c>
      <c r="Y103" s="68">
        <v>0</v>
      </c>
      <c r="Z103" s="68">
        <v>0</v>
      </c>
      <c r="AA103" s="68">
        <v>1</v>
      </c>
      <c r="AB103" s="68">
        <v>1</v>
      </c>
      <c r="AC103" s="68">
        <v>7</v>
      </c>
      <c r="AD103" s="68">
        <v>2</v>
      </c>
      <c r="AE103" s="68">
        <v>999</v>
      </c>
      <c r="AF103" s="68">
        <v>0</v>
      </c>
      <c r="AG103" s="68">
        <v>0</v>
      </c>
      <c r="AH103" s="68">
        <v>1</v>
      </c>
      <c r="AI103" s="68">
        <v>0</v>
      </c>
      <c r="AJ103" s="68">
        <v>0</v>
      </c>
      <c r="AK103" s="68">
        <v>0</v>
      </c>
      <c r="AL103" s="68">
        <v>0</v>
      </c>
      <c r="AM103" s="68">
        <v>0</v>
      </c>
      <c r="AN103" s="68">
        <v>0</v>
      </c>
      <c r="AO103" s="68">
        <v>0</v>
      </c>
      <c r="AP103" s="113">
        <v>6.90975328164481</v>
      </c>
      <c r="AQ103" s="12">
        <v>0</v>
      </c>
      <c r="AR103" s="113">
        <v>6.90975328164481</v>
      </c>
      <c r="AS103" s="12">
        <v>1</v>
      </c>
      <c r="AT103" s="12">
        <v>0</v>
      </c>
      <c r="AU103" s="12">
        <v>1</v>
      </c>
      <c r="AV103" s="113">
        <v>7.6009024595420822</v>
      </c>
      <c r="AW103" s="12">
        <v>0</v>
      </c>
      <c r="AX103" s="12">
        <v>1</v>
      </c>
      <c r="AY103" s="68">
        <v>0</v>
      </c>
      <c r="AZ103" s="68">
        <v>6.9850000000000003</v>
      </c>
      <c r="BA103" s="94">
        <v>482</v>
      </c>
      <c r="BB103" s="94">
        <v>118</v>
      </c>
      <c r="BC103" s="12">
        <v>1</v>
      </c>
      <c r="BD103" s="12">
        <v>0</v>
      </c>
      <c r="BE103" s="104">
        <f t="shared" si="28"/>
        <v>7.7832240163360371</v>
      </c>
      <c r="BF103" s="104">
        <v>651.86</v>
      </c>
      <c r="BG103" s="104">
        <f t="shared" si="25"/>
        <v>1.2011463631940393</v>
      </c>
      <c r="BH103" s="68">
        <v>0</v>
      </c>
      <c r="BI103" s="68">
        <v>1</v>
      </c>
      <c r="BJ103" s="68">
        <v>0</v>
      </c>
      <c r="BK103" s="12">
        <v>0</v>
      </c>
      <c r="BL103" s="12">
        <v>1</v>
      </c>
      <c r="BM103" s="12">
        <v>1</v>
      </c>
      <c r="BN103" s="12">
        <v>0</v>
      </c>
      <c r="BO103" s="12">
        <v>0</v>
      </c>
      <c r="BP103" s="12">
        <v>1</v>
      </c>
      <c r="BQ103" s="12">
        <v>0</v>
      </c>
      <c r="BR103" s="12">
        <v>0</v>
      </c>
      <c r="BS103" s="12">
        <v>0</v>
      </c>
      <c r="BT103" s="12">
        <v>0</v>
      </c>
      <c r="BU103" s="12">
        <v>1</v>
      </c>
      <c r="BV103" s="12">
        <v>1</v>
      </c>
      <c r="BW103" s="12">
        <v>0</v>
      </c>
      <c r="BX103" s="12">
        <v>0</v>
      </c>
      <c r="BY103" s="12">
        <v>0.5</v>
      </c>
      <c r="BZ103" s="12">
        <f t="shared" si="26"/>
        <v>0.5</v>
      </c>
      <c r="CA103" s="113">
        <v>2.9957322735539909</v>
      </c>
      <c r="CB103" s="12" t="s">
        <v>386</v>
      </c>
      <c r="CC103" s="12">
        <v>1</v>
      </c>
    </row>
    <row r="104" spans="1:167" ht="15" customHeight="1" x14ac:dyDescent="0.3">
      <c r="A104" s="70">
        <v>103</v>
      </c>
      <c r="B104" s="12">
        <v>4</v>
      </c>
      <c r="C104" s="12" t="s">
        <v>73</v>
      </c>
      <c r="D104" s="37">
        <v>8.8999999999999996E-2</v>
      </c>
      <c r="E104" s="68">
        <v>7.0000000000000007E-2</v>
      </c>
      <c r="F104" s="19">
        <f t="shared" si="27"/>
        <v>1.2714285714285714</v>
      </c>
      <c r="H104" s="12">
        <f t="shared" si="16"/>
        <v>1.8999999999999989E-2</v>
      </c>
      <c r="I104" s="12">
        <f t="shared" si="17"/>
        <v>0.159</v>
      </c>
      <c r="J104" s="12" t="s">
        <v>63</v>
      </c>
      <c r="K104" s="12">
        <f t="shared" si="18"/>
        <v>8.8999999999999996E-2</v>
      </c>
      <c r="L104" s="45">
        <f t="shared" si="19"/>
        <v>1.2714285714285714</v>
      </c>
      <c r="M104" s="15">
        <f t="shared" si="20"/>
        <v>4.0193713261126578E-2</v>
      </c>
      <c r="N104" s="68">
        <f t="shared" si="21"/>
        <v>3.1613032902009668E-2</v>
      </c>
      <c r="O104" s="68">
        <f t="shared" si="22"/>
        <v>31.632523304539664</v>
      </c>
      <c r="P104" s="12">
        <f t="shared" si="23"/>
        <v>8.5806803591169101E-3</v>
      </c>
      <c r="Q104" s="12">
        <f t="shared" si="24"/>
        <v>7.1806746163136245E-2</v>
      </c>
      <c r="R104" s="113">
        <v>5.1474944768134527</v>
      </c>
      <c r="S104" s="12" t="s">
        <v>410</v>
      </c>
      <c r="T104" s="12" t="s">
        <v>1654</v>
      </c>
      <c r="U104" s="12" t="s">
        <v>401</v>
      </c>
      <c r="V104" s="68" t="s">
        <v>403</v>
      </c>
      <c r="W104" s="68">
        <v>1</v>
      </c>
      <c r="X104" s="68">
        <v>0</v>
      </c>
      <c r="Y104" s="68">
        <v>0</v>
      </c>
      <c r="Z104" s="68">
        <v>0</v>
      </c>
      <c r="AA104" s="68">
        <v>1</v>
      </c>
      <c r="AB104" s="68">
        <v>1</v>
      </c>
      <c r="AC104" s="68">
        <v>7</v>
      </c>
      <c r="AD104" s="68">
        <v>2</v>
      </c>
      <c r="AE104" s="68">
        <v>999</v>
      </c>
      <c r="AF104" s="68">
        <v>0</v>
      </c>
      <c r="AG104" s="68">
        <v>0</v>
      </c>
      <c r="AH104" s="68">
        <v>1</v>
      </c>
      <c r="AI104" s="68">
        <v>0</v>
      </c>
      <c r="AJ104" s="68">
        <v>0</v>
      </c>
      <c r="AK104" s="68">
        <v>0</v>
      </c>
      <c r="AL104" s="68">
        <v>0</v>
      </c>
      <c r="AM104" s="68">
        <v>0</v>
      </c>
      <c r="AN104" s="68">
        <v>0</v>
      </c>
      <c r="AO104" s="68">
        <v>0</v>
      </c>
      <c r="AP104" s="113">
        <v>6.90975328164481</v>
      </c>
      <c r="AQ104" s="12">
        <v>0</v>
      </c>
      <c r="AR104" s="113">
        <v>6.90975328164481</v>
      </c>
      <c r="AS104" s="12">
        <v>1</v>
      </c>
      <c r="AT104" s="12">
        <v>0</v>
      </c>
      <c r="AU104" s="12">
        <v>1</v>
      </c>
      <c r="AV104" s="113">
        <v>7.6009024595420822</v>
      </c>
      <c r="AW104" s="12">
        <v>0</v>
      </c>
      <c r="AX104" s="12">
        <v>1</v>
      </c>
      <c r="AY104" s="68">
        <v>0</v>
      </c>
      <c r="AZ104" s="68">
        <v>6.9850000000000003</v>
      </c>
      <c r="BA104" s="94">
        <v>482</v>
      </c>
      <c r="BB104" s="94">
        <v>118</v>
      </c>
      <c r="BC104" s="12">
        <v>1</v>
      </c>
      <c r="BD104" s="12">
        <v>0</v>
      </c>
      <c r="BE104" s="104">
        <f t="shared" si="28"/>
        <v>7.7832240163360371</v>
      </c>
      <c r="BF104" s="104">
        <v>651.86</v>
      </c>
      <c r="BG104" s="104">
        <f t="shared" si="25"/>
        <v>1.2011463631940393</v>
      </c>
      <c r="BH104" s="68">
        <v>0</v>
      </c>
      <c r="BI104" s="68">
        <v>1</v>
      </c>
      <c r="BJ104" s="68">
        <v>0</v>
      </c>
      <c r="BK104" s="12">
        <v>0</v>
      </c>
      <c r="BL104" s="12">
        <v>1</v>
      </c>
      <c r="BM104" s="12">
        <v>1</v>
      </c>
      <c r="BN104" s="12">
        <v>0</v>
      </c>
      <c r="BO104" s="12">
        <v>0</v>
      </c>
      <c r="BP104" s="12">
        <v>1</v>
      </c>
      <c r="BQ104" s="12">
        <v>0</v>
      </c>
      <c r="BR104" s="12">
        <v>0</v>
      </c>
      <c r="BS104" s="12">
        <v>0</v>
      </c>
      <c r="BT104" s="12">
        <v>0</v>
      </c>
      <c r="BU104" s="12">
        <v>1</v>
      </c>
      <c r="BV104" s="12">
        <v>1</v>
      </c>
      <c r="BW104" s="12">
        <v>0</v>
      </c>
      <c r="BX104" s="12">
        <v>0</v>
      </c>
      <c r="BY104" s="12">
        <v>0.5</v>
      </c>
      <c r="BZ104" s="12">
        <f t="shared" si="26"/>
        <v>0.5</v>
      </c>
      <c r="CA104" s="113">
        <v>2.9957322735539909</v>
      </c>
      <c r="CB104" s="12" t="s">
        <v>386</v>
      </c>
      <c r="CC104" s="12">
        <v>1</v>
      </c>
    </row>
    <row r="105" spans="1:167" ht="15" customHeight="1" x14ac:dyDescent="0.3">
      <c r="A105" s="70">
        <v>104</v>
      </c>
      <c r="B105" s="70">
        <v>4</v>
      </c>
      <c r="C105" s="70" t="s">
        <v>73</v>
      </c>
      <c r="D105" s="38">
        <v>8.9999999999999993E-3</v>
      </c>
      <c r="E105" s="69">
        <v>2.3E-2</v>
      </c>
      <c r="F105" s="19">
        <f t="shared" si="27"/>
        <v>0.39130434782608692</v>
      </c>
      <c r="G105" s="70"/>
      <c r="H105" s="70">
        <f t="shared" si="16"/>
        <v>-1.4E-2</v>
      </c>
      <c r="I105" s="70">
        <f t="shared" si="17"/>
        <v>3.2000000000000001E-2</v>
      </c>
      <c r="J105" s="70" t="s">
        <v>63</v>
      </c>
      <c r="K105" s="70">
        <f t="shared" si="18"/>
        <v>8.9999999999999993E-3</v>
      </c>
      <c r="L105" s="47">
        <f t="shared" si="19"/>
        <v>0.39130434782608692</v>
      </c>
      <c r="M105" s="18">
        <f t="shared" si="20"/>
        <v>1.239799976705077E-2</v>
      </c>
      <c r="N105" s="69">
        <f t="shared" si="21"/>
        <v>3.1683777182463076E-2</v>
      </c>
      <c r="O105" s="69">
        <f t="shared" si="22"/>
        <v>31.561893464946426</v>
      </c>
      <c r="P105" s="70">
        <f t="shared" si="23"/>
        <v>-1.9285777415412306E-2</v>
      </c>
      <c r="Q105" s="70">
        <f t="shared" si="24"/>
        <v>4.4081776949513846E-2</v>
      </c>
      <c r="R105" s="114">
        <v>5.1474944768134527</v>
      </c>
      <c r="S105" s="70" t="s">
        <v>411</v>
      </c>
      <c r="T105" s="70" t="s">
        <v>1654</v>
      </c>
      <c r="U105" s="70" t="s">
        <v>396</v>
      </c>
      <c r="V105" s="69" t="s">
        <v>402</v>
      </c>
      <c r="W105" s="69">
        <v>1</v>
      </c>
      <c r="X105" s="69">
        <v>0</v>
      </c>
      <c r="Y105" s="69">
        <v>0</v>
      </c>
      <c r="Z105" s="69">
        <v>0</v>
      </c>
      <c r="AA105" s="69">
        <v>1</v>
      </c>
      <c r="AB105" s="69">
        <v>1</v>
      </c>
      <c r="AC105" s="69">
        <v>8</v>
      </c>
      <c r="AD105" s="69">
        <v>2</v>
      </c>
      <c r="AE105" s="69">
        <v>996</v>
      </c>
      <c r="AF105" s="69">
        <v>0</v>
      </c>
      <c r="AG105" s="69">
        <v>0</v>
      </c>
      <c r="AH105" s="69">
        <v>1</v>
      </c>
      <c r="AI105" s="69">
        <v>0</v>
      </c>
      <c r="AJ105" s="69">
        <v>0</v>
      </c>
      <c r="AK105" s="69">
        <v>0</v>
      </c>
      <c r="AL105" s="69">
        <v>0</v>
      </c>
      <c r="AM105" s="69">
        <v>0</v>
      </c>
      <c r="AN105" s="69">
        <v>0</v>
      </c>
      <c r="AO105" s="69">
        <v>0</v>
      </c>
      <c r="AP105" s="114">
        <v>6.9067547786485539</v>
      </c>
      <c r="AQ105" s="70">
        <v>0</v>
      </c>
      <c r="AR105" s="114">
        <v>6.9067547786485539</v>
      </c>
      <c r="AS105" s="70">
        <v>1</v>
      </c>
      <c r="AT105" s="70">
        <v>0</v>
      </c>
      <c r="AU105" s="70">
        <v>1</v>
      </c>
      <c r="AV105" s="114">
        <v>7.6009024595420822</v>
      </c>
      <c r="AW105" s="70">
        <v>0</v>
      </c>
      <c r="AX105" s="70">
        <v>1</v>
      </c>
      <c r="AY105" s="69">
        <v>0</v>
      </c>
      <c r="AZ105" s="69">
        <v>6.9850000000000003</v>
      </c>
      <c r="BA105" s="32">
        <v>482</v>
      </c>
      <c r="BB105" s="32">
        <v>118</v>
      </c>
      <c r="BC105" s="70">
        <v>1</v>
      </c>
      <c r="BD105" s="70">
        <v>0</v>
      </c>
      <c r="BE105" s="106">
        <f t="shared" si="28"/>
        <v>7.7832240163360371</v>
      </c>
      <c r="BF105" s="106">
        <v>651.86</v>
      </c>
      <c r="BG105" s="106">
        <f t="shared" si="25"/>
        <v>1.2011463631940393</v>
      </c>
      <c r="BH105" s="69">
        <v>0</v>
      </c>
      <c r="BI105" s="69">
        <v>1</v>
      </c>
      <c r="BJ105" s="69">
        <v>0</v>
      </c>
      <c r="BK105" s="70">
        <v>0</v>
      </c>
      <c r="BL105" s="70">
        <v>1</v>
      </c>
      <c r="BM105" s="70">
        <v>1</v>
      </c>
      <c r="BN105" s="70">
        <v>0</v>
      </c>
      <c r="BO105" s="70">
        <v>0</v>
      </c>
      <c r="BP105" s="70">
        <v>1</v>
      </c>
      <c r="BQ105" s="70">
        <v>0</v>
      </c>
      <c r="BR105" s="70">
        <v>0</v>
      </c>
      <c r="BS105" s="70">
        <v>0</v>
      </c>
      <c r="BT105" s="70">
        <v>0</v>
      </c>
      <c r="BU105" s="70">
        <v>1</v>
      </c>
      <c r="BV105" s="70">
        <v>1</v>
      </c>
      <c r="BW105" s="70">
        <v>0</v>
      </c>
      <c r="BX105" s="70">
        <v>0</v>
      </c>
      <c r="BY105" s="70">
        <v>0.5</v>
      </c>
      <c r="BZ105" s="70">
        <f t="shared" si="26"/>
        <v>0.5</v>
      </c>
      <c r="CA105" s="114">
        <v>2.9957322735539909</v>
      </c>
      <c r="CB105" s="70" t="s">
        <v>386</v>
      </c>
      <c r="CC105" s="70">
        <v>1</v>
      </c>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0"/>
      <c r="DD105" s="70"/>
      <c r="DE105" s="70"/>
      <c r="DF105" s="70"/>
      <c r="DG105" s="70"/>
      <c r="DH105" s="70"/>
      <c r="DI105" s="70"/>
      <c r="DJ105" s="70"/>
      <c r="DK105" s="70"/>
      <c r="DL105" s="70"/>
      <c r="DM105" s="70"/>
      <c r="DN105" s="70"/>
      <c r="DO105" s="70"/>
      <c r="DP105" s="70"/>
      <c r="DQ105" s="70"/>
      <c r="DR105" s="70"/>
      <c r="DS105" s="70"/>
      <c r="DT105" s="70"/>
      <c r="DU105" s="70"/>
      <c r="DV105" s="70"/>
      <c r="DW105" s="70"/>
      <c r="DX105" s="70"/>
      <c r="DY105" s="70"/>
      <c r="DZ105" s="70"/>
      <c r="EA105" s="70"/>
      <c r="EB105" s="70"/>
      <c r="EC105" s="70"/>
      <c r="ED105" s="70"/>
      <c r="EE105" s="70"/>
      <c r="EF105" s="70"/>
      <c r="EG105" s="70"/>
      <c r="EH105" s="70"/>
      <c r="EI105" s="70"/>
      <c r="EJ105" s="70"/>
      <c r="EK105" s="70"/>
      <c r="EL105" s="70"/>
      <c r="EM105" s="70"/>
      <c r="EN105" s="70"/>
      <c r="EO105" s="70"/>
      <c r="EP105" s="70"/>
      <c r="EQ105" s="70"/>
      <c r="ER105" s="70"/>
      <c r="ES105" s="70"/>
      <c r="ET105" s="70"/>
      <c r="EU105" s="70"/>
      <c r="EV105" s="70"/>
      <c r="EW105" s="70"/>
      <c r="EX105" s="70"/>
      <c r="EY105" s="70"/>
      <c r="EZ105" s="70"/>
      <c r="FA105" s="70"/>
      <c r="FB105" s="70"/>
      <c r="FC105" s="70"/>
      <c r="FD105" s="70"/>
      <c r="FE105" s="70"/>
      <c r="FF105" s="70"/>
      <c r="FG105" s="70"/>
      <c r="FH105" s="70"/>
      <c r="FI105" s="70"/>
      <c r="FJ105" s="70"/>
      <c r="FK105" s="70"/>
    </row>
    <row r="106" spans="1:167" ht="15" customHeight="1" x14ac:dyDescent="0.3">
      <c r="A106" s="70">
        <v>105</v>
      </c>
      <c r="B106" s="70">
        <v>4</v>
      </c>
      <c r="C106" s="70" t="s">
        <v>73</v>
      </c>
      <c r="D106" s="38">
        <v>7.0000000000000001E-3</v>
      </c>
      <c r="E106" s="69">
        <v>2.4E-2</v>
      </c>
      <c r="F106" s="19">
        <f t="shared" si="27"/>
        <v>0.29166666666666669</v>
      </c>
      <c r="G106" s="70"/>
      <c r="H106" s="70">
        <f t="shared" si="16"/>
        <v>-1.7000000000000001E-2</v>
      </c>
      <c r="I106" s="70">
        <f t="shared" si="17"/>
        <v>3.1E-2</v>
      </c>
      <c r="J106" s="70" t="s">
        <v>63</v>
      </c>
      <c r="K106" s="70">
        <f t="shared" si="18"/>
        <v>7.0000000000000001E-3</v>
      </c>
      <c r="L106" s="47">
        <f t="shared" si="19"/>
        <v>0.29166666666666669</v>
      </c>
      <c r="M106" s="18">
        <f t="shared" si="20"/>
        <v>9.241417335483686E-3</v>
      </c>
      <c r="N106" s="69">
        <f t="shared" si="21"/>
        <v>3.1684859435944061E-2</v>
      </c>
      <c r="O106" s="69">
        <f t="shared" si="22"/>
        <v>31.560815411589804</v>
      </c>
      <c r="P106" s="70">
        <f t="shared" si="23"/>
        <v>-2.2443442100460377E-2</v>
      </c>
      <c r="Q106" s="70">
        <f t="shared" si="24"/>
        <v>4.0926276771427746E-2</v>
      </c>
      <c r="R106" s="114">
        <v>5.1474944768134527</v>
      </c>
      <c r="S106" s="70" t="s">
        <v>411</v>
      </c>
      <c r="T106" s="70" t="s">
        <v>1654</v>
      </c>
      <c r="U106" s="70" t="s">
        <v>401</v>
      </c>
      <c r="V106" s="69" t="s">
        <v>403</v>
      </c>
      <c r="W106" s="69">
        <v>1</v>
      </c>
      <c r="X106" s="69">
        <v>0</v>
      </c>
      <c r="Y106" s="69">
        <v>0</v>
      </c>
      <c r="Z106" s="69">
        <v>0</v>
      </c>
      <c r="AA106" s="69">
        <v>1</v>
      </c>
      <c r="AB106" s="69">
        <v>1</v>
      </c>
      <c r="AC106" s="69">
        <v>8</v>
      </c>
      <c r="AD106" s="69">
        <v>2</v>
      </c>
      <c r="AE106" s="69">
        <v>996</v>
      </c>
      <c r="AF106" s="69">
        <v>0</v>
      </c>
      <c r="AG106" s="69">
        <v>0</v>
      </c>
      <c r="AH106" s="69">
        <v>1</v>
      </c>
      <c r="AI106" s="69">
        <v>0</v>
      </c>
      <c r="AJ106" s="69">
        <v>0</v>
      </c>
      <c r="AK106" s="69">
        <v>0</v>
      </c>
      <c r="AL106" s="69">
        <v>0</v>
      </c>
      <c r="AM106" s="69">
        <v>0</v>
      </c>
      <c r="AN106" s="69">
        <v>0</v>
      </c>
      <c r="AO106" s="69">
        <v>0</v>
      </c>
      <c r="AP106" s="114">
        <v>6.9067547786485539</v>
      </c>
      <c r="AQ106" s="70">
        <v>0</v>
      </c>
      <c r="AR106" s="114">
        <v>6.9067547786485539</v>
      </c>
      <c r="AS106" s="70">
        <v>1</v>
      </c>
      <c r="AT106" s="70">
        <v>0</v>
      </c>
      <c r="AU106" s="70">
        <v>1</v>
      </c>
      <c r="AV106" s="114">
        <v>7.6009024595420822</v>
      </c>
      <c r="AW106" s="70">
        <v>0</v>
      </c>
      <c r="AX106" s="70">
        <v>1</v>
      </c>
      <c r="AY106" s="69">
        <v>0</v>
      </c>
      <c r="AZ106" s="69">
        <v>6.9850000000000003</v>
      </c>
      <c r="BA106" s="32">
        <v>482</v>
      </c>
      <c r="BB106" s="32">
        <v>118</v>
      </c>
      <c r="BC106" s="70">
        <v>1</v>
      </c>
      <c r="BD106" s="70">
        <v>0</v>
      </c>
      <c r="BE106" s="106">
        <f t="shared" si="28"/>
        <v>7.7832240163360371</v>
      </c>
      <c r="BF106" s="106">
        <v>651.86</v>
      </c>
      <c r="BG106" s="106">
        <f t="shared" si="25"/>
        <v>1.2011463631940393</v>
      </c>
      <c r="BH106" s="69">
        <v>0</v>
      </c>
      <c r="BI106" s="69">
        <v>1</v>
      </c>
      <c r="BJ106" s="69">
        <v>0</v>
      </c>
      <c r="BK106" s="70">
        <v>0</v>
      </c>
      <c r="BL106" s="70">
        <v>1</v>
      </c>
      <c r="BM106" s="70">
        <v>1</v>
      </c>
      <c r="BN106" s="70">
        <v>0</v>
      </c>
      <c r="BO106" s="70">
        <v>0</v>
      </c>
      <c r="BP106" s="70">
        <v>1</v>
      </c>
      <c r="BQ106" s="70">
        <v>0</v>
      </c>
      <c r="BR106" s="70">
        <v>0</v>
      </c>
      <c r="BS106" s="70">
        <v>0</v>
      </c>
      <c r="BT106" s="70">
        <v>0</v>
      </c>
      <c r="BU106" s="70">
        <v>1</v>
      </c>
      <c r="BV106" s="70">
        <v>1</v>
      </c>
      <c r="BW106" s="70">
        <v>0</v>
      </c>
      <c r="BX106" s="70">
        <v>0</v>
      </c>
      <c r="BY106" s="70">
        <v>0.5</v>
      </c>
      <c r="BZ106" s="70">
        <f t="shared" si="26"/>
        <v>0.5</v>
      </c>
      <c r="CA106" s="114">
        <v>2.9957322735539909</v>
      </c>
      <c r="CB106" s="70" t="s">
        <v>386</v>
      </c>
      <c r="CC106" s="70">
        <v>1</v>
      </c>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0"/>
      <c r="DD106" s="70"/>
      <c r="DE106" s="70"/>
      <c r="DF106" s="70"/>
      <c r="DG106" s="70"/>
      <c r="DH106" s="70"/>
      <c r="DI106" s="70"/>
      <c r="DJ106" s="70"/>
      <c r="DK106" s="70"/>
      <c r="DL106" s="70"/>
      <c r="DM106" s="70"/>
      <c r="DN106" s="70"/>
      <c r="DO106" s="70"/>
      <c r="DP106" s="70"/>
      <c r="DQ106" s="70"/>
      <c r="DR106" s="70"/>
      <c r="DS106" s="70"/>
      <c r="DT106" s="70"/>
      <c r="DU106" s="70"/>
      <c r="DV106" s="70"/>
      <c r="DW106" s="70"/>
      <c r="DX106" s="70"/>
      <c r="DY106" s="70"/>
      <c r="DZ106" s="70"/>
      <c r="EA106" s="70"/>
      <c r="EB106" s="70"/>
      <c r="EC106" s="70"/>
      <c r="ED106" s="70"/>
      <c r="EE106" s="70"/>
      <c r="EF106" s="70"/>
      <c r="EG106" s="70"/>
      <c r="EH106" s="70"/>
      <c r="EI106" s="70"/>
      <c r="EJ106" s="70"/>
      <c r="EK106" s="70"/>
      <c r="EL106" s="70"/>
      <c r="EM106" s="70"/>
      <c r="EN106" s="70"/>
      <c r="EO106" s="70"/>
      <c r="EP106" s="70"/>
      <c r="EQ106" s="70"/>
      <c r="ER106" s="70"/>
      <c r="ES106" s="70"/>
      <c r="ET106" s="70"/>
      <c r="EU106" s="70"/>
      <c r="EV106" s="70"/>
      <c r="EW106" s="70"/>
      <c r="EX106" s="70"/>
      <c r="EY106" s="70"/>
      <c r="EZ106" s="70"/>
      <c r="FA106" s="70"/>
      <c r="FB106" s="70"/>
      <c r="FC106" s="70"/>
      <c r="FD106" s="70"/>
      <c r="FE106" s="70"/>
      <c r="FF106" s="70"/>
      <c r="FG106" s="70"/>
      <c r="FH106" s="70"/>
      <c r="FI106" s="70"/>
      <c r="FJ106" s="70"/>
      <c r="FK106" s="70"/>
    </row>
    <row r="107" spans="1:167" ht="15" customHeight="1" x14ac:dyDescent="0.3">
      <c r="A107" s="70">
        <v>106</v>
      </c>
      <c r="B107" s="12">
        <v>4</v>
      </c>
      <c r="C107" s="12" t="s">
        <v>73</v>
      </c>
      <c r="D107" s="37">
        <v>-1.7999999999999999E-2</v>
      </c>
      <c r="E107" s="68">
        <v>0.10100000000000001</v>
      </c>
      <c r="F107" s="19">
        <f t="shared" si="27"/>
        <v>-0.17821782178217818</v>
      </c>
      <c r="H107" s="12">
        <f t="shared" si="16"/>
        <v>-0.11900000000000001</v>
      </c>
      <c r="I107" s="12">
        <f t="shared" si="17"/>
        <v>8.3000000000000004E-2</v>
      </c>
      <c r="J107" s="12" t="s">
        <v>63</v>
      </c>
      <c r="K107" s="12">
        <f t="shared" si="18"/>
        <v>-1.7999999999999999E-2</v>
      </c>
      <c r="L107" s="45">
        <f t="shared" si="19"/>
        <v>-0.17821782178217818</v>
      </c>
      <c r="M107" s="15">
        <f t="shared" si="20"/>
        <v>-5.2969006256004883E-3</v>
      </c>
      <c r="N107" s="68">
        <f t="shared" si="21"/>
        <v>2.9721497954758303E-2</v>
      </c>
      <c r="O107" s="68">
        <f t="shared" si="22"/>
        <v>33.645679686878083</v>
      </c>
      <c r="P107" s="12">
        <f t="shared" si="23"/>
        <v>-3.5018398580358795E-2</v>
      </c>
      <c r="Q107" s="12">
        <f t="shared" si="24"/>
        <v>2.4424597329157815E-2</v>
      </c>
      <c r="R107" s="113">
        <v>5.1474944768134527</v>
      </c>
      <c r="S107" s="12" t="s">
        <v>404</v>
      </c>
      <c r="T107" s="12" t="s">
        <v>1654</v>
      </c>
      <c r="U107" s="12" t="s">
        <v>396</v>
      </c>
      <c r="V107" s="68" t="s">
        <v>402</v>
      </c>
      <c r="W107" s="68">
        <v>1</v>
      </c>
      <c r="X107" s="68">
        <v>0</v>
      </c>
      <c r="Y107" s="68">
        <v>0</v>
      </c>
      <c r="Z107" s="68">
        <v>0</v>
      </c>
      <c r="AA107" s="68">
        <v>1</v>
      </c>
      <c r="AB107" s="68">
        <v>1</v>
      </c>
      <c r="AC107" s="68">
        <v>1</v>
      </c>
      <c r="AD107" s="68">
        <v>2</v>
      </c>
      <c r="AE107" s="68">
        <v>1132</v>
      </c>
      <c r="AF107" s="68">
        <v>0</v>
      </c>
      <c r="AG107" s="68">
        <v>0</v>
      </c>
      <c r="AH107" s="68">
        <v>1</v>
      </c>
      <c r="AI107" s="68">
        <v>0</v>
      </c>
      <c r="AJ107" s="68">
        <v>0</v>
      </c>
      <c r="AK107" s="68">
        <v>0</v>
      </c>
      <c r="AL107" s="68">
        <v>0</v>
      </c>
      <c r="AM107" s="68">
        <v>0</v>
      </c>
      <c r="AN107" s="68">
        <v>0</v>
      </c>
      <c r="AO107" s="68">
        <v>0</v>
      </c>
      <c r="AP107" s="113">
        <v>7.0343879299155034</v>
      </c>
      <c r="AQ107" s="12">
        <v>1</v>
      </c>
      <c r="AR107" s="113">
        <v>7.0343879299155034</v>
      </c>
      <c r="AS107" s="12">
        <v>1</v>
      </c>
      <c r="AT107" s="12">
        <v>0</v>
      </c>
      <c r="AU107" s="12">
        <v>1</v>
      </c>
      <c r="AV107" s="113">
        <v>7.6009024595420822</v>
      </c>
      <c r="AW107" s="12">
        <v>0</v>
      </c>
      <c r="AX107" s="12">
        <v>1</v>
      </c>
      <c r="AY107" s="68">
        <v>0</v>
      </c>
      <c r="AZ107" s="68">
        <v>6.9850000000000003</v>
      </c>
      <c r="BA107" s="94">
        <v>482</v>
      </c>
      <c r="BB107" s="94">
        <v>118</v>
      </c>
      <c r="BC107" s="12">
        <v>1</v>
      </c>
      <c r="BD107" s="12">
        <v>0</v>
      </c>
      <c r="BE107" s="104">
        <f t="shared" si="28"/>
        <v>7.7832240163360371</v>
      </c>
      <c r="BF107" s="104">
        <v>651.86</v>
      </c>
      <c r="BG107" s="104">
        <f t="shared" si="25"/>
        <v>1.2011463631940393</v>
      </c>
      <c r="BH107" s="68">
        <v>0</v>
      </c>
      <c r="BI107" s="68">
        <v>1</v>
      </c>
      <c r="BJ107" s="68">
        <v>0</v>
      </c>
      <c r="BK107" s="12">
        <v>0</v>
      </c>
      <c r="BL107" s="12">
        <v>1</v>
      </c>
      <c r="BM107" s="12">
        <v>1</v>
      </c>
      <c r="BN107" s="12">
        <v>0</v>
      </c>
      <c r="BO107" s="12">
        <v>0</v>
      </c>
      <c r="BP107" s="12">
        <v>1</v>
      </c>
      <c r="BQ107" s="12">
        <v>0</v>
      </c>
      <c r="BR107" s="12">
        <v>0</v>
      </c>
      <c r="BS107" s="12">
        <v>0</v>
      </c>
      <c r="BT107" s="12">
        <v>0</v>
      </c>
      <c r="BU107" s="12">
        <v>1</v>
      </c>
      <c r="BV107" s="12">
        <v>1</v>
      </c>
      <c r="BW107" s="12">
        <v>0</v>
      </c>
      <c r="BX107" s="12">
        <v>0</v>
      </c>
      <c r="BY107" s="12">
        <v>0.5</v>
      </c>
      <c r="BZ107" s="12">
        <f t="shared" si="26"/>
        <v>0.5</v>
      </c>
      <c r="CA107" s="113">
        <v>2.9957322735539909</v>
      </c>
      <c r="CB107" s="12" t="s">
        <v>386</v>
      </c>
      <c r="CC107" s="12">
        <v>1</v>
      </c>
      <c r="CI107" s="46" t="s">
        <v>1656</v>
      </c>
    </row>
    <row r="108" spans="1:167" ht="15" customHeight="1" x14ac:dyDescent="0.3">
      <c r="A108" s="70">
        <v>107</v>
      </c>
      <c r="B108" s="12">
        <v>4</v>
      </c>
      <c r="C108" s="12" t="s">
        <v>73</v>
      </c>
      <c r="D108" s="37">
        <v>-8.0000000000000002E-3</v>
      </c>
      <c r="E108" s="68">
        <v>9.7000000000000003E-2</v>
      </c>
      <c r="F108" s="19">
        <f t="shared" si="27"/>
        <v>-8.247422680412371E-2</v>
      </c>
      <c r="H108" s="12">
        <f t="shared" si="16"/>
        <v>-0.10500000000000001</v>
      </c>
      <c r="I108" s="12">
        <f t="shared" si="17"/>
        <v>8.8999999999999996E-2</v>
      </c>
      <c r="J108" s="12" t="s">
        <v>63</v>
      </c>
      <c r="K108" s="12">
        <f t="shared" si="18"/>
        <v>-8.0000000000000002E-3</v>
      </c>
      <c r="L108" s="45">
        <f t="shared" si="19"/>
        <v>-8.247422680412371E-2</v>
      </c>
      <c r="M108" s="15">
        <f t="shared" si="20"/>
        <v>-2.4512845869930273E-3</v>
      </c>
      <c r="N108" s="68">
        <f t="shared" si="21"/>
        <v>2.9721825617290459E-2</v>
      </c>
      <c r="O108" s="68">
        <f t="shared" si="22"/>
        <v>33.645308766573784</v>
      </c>
      <c r="P108" s="12">
        <f t="shared" si="23"/>
        <v>-3.2173110204283484E-2</v>
      </c>
      <c r="Q108" s="12">
        <f t="shared" si="24"/>
        <v>2.727054103029743E-2</v>
      </c>
      <c r="R108" s="113">
        <v>5.1474944768134527</v>
      </c>
      <c r="S108" s="12" t="s">
        <v>404</v>
      </c>
      <c r="T108" s="12" t="s">
        <v>1654</v>
      </c>
      <c r="U108" s="12" t="s">
        <v>401</v>
      </c>
      <c r="V108" s="68" t="s">
        <v>403</v>
      </c>
      <c r="W108" s="68">
        <v>1</v>
      </c>
      <c r="X108" s="68">
        <v>0</v>
      </c>
      <c r="Y108" s="68">
        <v>0</v>
      </c>
      <c r="Z108" s="68">
        <v>0</v>
      </c>
      <c r="AA108" s="68">
        <v>1</v>
      </c>
      <c r="AB108" s="68">
        <v>1</v>
      </c>
      <c r="AC108" s="68">
        <v>1</v>
      </c>
      <c r="AD108" s="68">
        <v>2</v>
      </c>
      <c r="AE108" s="68">
        <v>1132</v>
      </c>
      <c r="AF108" s="68">
        <v>0</v>
      </c>
      <c r="AG108" s="68">
        <v>0</v>
      </c>
      <c r="AH108" s="68">
        <v>1</v>
      </c>
      <c r="AI108" s="68">
        <v>0</v>
      </c>
      <c r="AJ108" s="68">
        <v>0</v>
      </c>
      <c r="AK108" s="68">
        <v>0</v>
      </c>
      <c r="AL108" s="68">
        <v>0</v>
      </c>
      <c r="AM108" s="68">
        <v>0</v>
      </c>
      <c r="AN108" s="68">
        <v>0</v>
      </c>
      <c r="AO108" s="68">
        <v>0</v>
      </c>
      <c r="AP108" s="113">
        <v>7.0343879299155034</v>
      </c>
      <c r="AQ108" s="12">
        <v>1</v>
      </c>
      <c r="AR108" s="113">
        <v>7.0343879299155034</v>
      </c>
      <c r="AS108" s="12">
        <v>1</v>
      </c>
      <c r="AT108" s="12">
        <v>0</v>
      </c>
      <c r="AU108" s="12">
        <v>1</v>
      </c>
      <c r="AV108" s="113">
        <v>7.6019019598751658</v>
      </c>
      <c r="AW108" s="12">
        <v>0</v>
      </c>
      <c r="AX108" s="12">
        <v>1</v>
      </c>
      <c r="AY108" s="68">
        <v>0</v>
      </c>
      <c r="AZ108" s="68">
        <v>6.9850000000000003</v>
      </c>
      <c r="BA108" s="94">
        <v>482</v>
      </c>
      <c r="BB108" s="94">
        <v>118</v>
      </c>
      <c r="BC108" s="12">
        <v>1</v>
      </c>
      <c r="BD108" s="12">
        <v>0</v>
      </c>
      <c r="BE108" s="104">
        <f t="shared" si="28"/>
        <v>7.7832240163360371</v>
      </c>
      <c r="BF108" s="104">
        <v>651.86</v>
      </c>
      <c r="BG108" s="104">
        <f t="shared" si="25"/>
        <v>1.2011463631940393</v>
      </c>
      <c r="BH108" s="68">
        <v>0</v>
      </c>
      <c r="BI108" s="68">
        <v>1</v>
      </c>
      <c r="BJ108" s="68">
        <v>0</v>
      </c>
      <c r="BK108" s="12">
        <v>0</v>
      </c>
      <c r="BL108" s="12">
        <v>1</v>
      </c>
      <c r="BM108" s="12">
        <v>1</v>
      </c>
      <c r="BN108" s="12">
        <v>0</v>
      </c>
      <c r="BO108" s="12">
        <v>0</v>
      </c>
      <c r="BP108" s="12">
        <v>1</v>
      </c>
      <c r="BQ108" s="12">
        <v>0</v>
      </c>
      <c r="BR108" s="12">
        <v>0</v>
      </c>
      <c r="BS108" s="12">
        <v>0</v>
      </c>
      <c r="BT108" s="12">
        <v>0</v>
      </c>
      <c r="BU108" s="12">
        <v>1</v>
      </c>
      <c r="BV108" s="12">
        <v>1</v>
      </c>
      <c r="BW108" s="12">
        <v>0</v>
      </c>
      <c r="BX108" s="12">
        <v>0</v>
      </c>
      <c r="BY108" s="12">
        <v>0.5</v>
      </c>
      <c r="BZ108" s="12">
        <f t="shared" si="26"/>
        <v>0.5</v>
      </c>
      <c r="CA108" s="113">
        <v>2.9957322735539909</v>
      </c>
      <c r="CB108" s="12" t="s">
        <v>386</v>
      </c>
      <c r="CC108" s="12">
        <v>1</v>
      </c>
    </row>
    <row r="109" spans="1:167" ht="15" customHeight="1" x14ac:dyDescent="0.3">
      <c r="A109" s="70">
        <v>108</v>
      </c>
      <c r="B109" s="12">
        <v>4</v>
      </c>
      <c r="C109" s="12" t="s">
        <v>73</v>
      </c>
      <c r="D109" s="37">
        <v>-4.0000000000000001E-3</v>
      </c>
      <c r="E109" s="68">
        <v>1.6E-2</v>
      </c>
      <c r="F109" s="19">
        <f t="shared" si="27"/>
        <v>-0.25</v>
      </c>
      <c r="H109" s="12">
        <f t="shared" si="16"/>
        <v>-0.02</v>
      </c>
      <c r="I109" s="12">
        <f t="shared" si="17"/>
        <v>1.2E-2</v>
      </c>
      <c r="J109" s="12" t="s">
        <v>63</v>
      </c>
      <c r="K109" s="12">
        <f t="shared" si="18"/>
        <v>-4.0000000000000001E-3</v>
      </c>
      <c r="L109" s="45">
        <f t="shared" si="19"/>
        <v>-0.25</v>
      </c>
      <c r="M109" s="15">
        <f t="shared" si="20"/>
        <v>-7.433557528679499E-3</v>
      </c>
      <c r="N109" s="68">
        <f t="shared" si="21"/>
        <v>2.9734230114717992E-2</v>
      </c>
      <c r="O109" s="68">
        <f t="shared" si="22"/>
        <v>33.631272649128228</v>
      </c>
      <c r="P109" s="12">
        <f t="shared" si="23"/>
        <v>-3.7167787643397489E-2</v>
      </c>
      <c r="Q109" s="12">
        <f t="shared" si="24"/>
        <v>2.2300672586038493E-2</v>
      </c>
      <c r="R109" s="113">
        <v>5.1474944768134527</v>
      </c>
      <c r="S109" s="12" t="s">
        <v>405</v>
      </c>
      <c r="T109" s="12" t="s">
        <v>1654</v>
      </c>
      <c r="U109" s="12" t="s">
        <v>396</v>
      </c>
      <c r="V109" s="68" t="s">
        <v>402</v>
      </c>
      <c r="W109" s="68">
        <v>1</v>
      </c>
      <c r="X109" s="68">
        <v>0</v>
      </c>
      <c r="Y109" s="68">
        <v>0</v>
      </c>
      <c r="Z109" s="68">
        <v>0</v>
      </c>
      <c r="AA109" s="68">
        <v>1</v>
      </c>
      <c r="AB109" s="68">
        <v>1</v>
      </c>
      <c r="AC109" s="68">
        <v>2</v>
      </c>
      <c r="AD109" s="68">
        <v>2</v>
      </c>
      <c r="AE109" s="68">
        <v>1131</v>
      </c>
      <c r="AF109" s="68">
        <v>0</v>
      </c>
      <c r="AG109" s="68">
        <v>0</v>
      </c>
      <c r="AH109" s="68">
        <v>1</v>
      </c>
      <c r="AI109" s="68">
        <v>0</v>
      </c>
      <c r="AJ109" s="68">
        <v>0</v>
      </c>
      <c r="AK109" s="68">
        <v>0</v>
      </c>
      <c r="AL109" s="68">
        <v>0</v>
      </c>
      <c r="AM109" s="68">
        <v>0</v>
      </c>
      <c r="AN109" s="68">
        <v>0</v>
      </c>
      <c r="AO109" s="68">
        <v>0</v>
      </c>
      <c r="AP109" s="113">
        <v>7.0335064842876971</v>
      </c>
      <c r="AQ109" s="12">
        <v>1</v>
      </c>
      <c r="AR109" s="113">
        <v>7.0335064842876971</v>
      </c>
      <c r="AS109" s="12">
        <v>1</v>
      </c>
      <c r="AT109" s="12">
        <v>0</v>
      </c>
      <c r="AU109" s="12">
        <v>1</v>
      </c>
      <c r="AV109" s="113">
        <v>7.6019019598751658</v>
      </c>
      <c r="AW109" s="12">
        <v>0</v>
      </c>
      <c r="AX109" s="12">
        <v>1</v>
      </c>
      <c r="AY109" s="68">
        <v>0</v>
      </c>
      <c r="AZ109" s="68">
        <v>6.9850000000000003</v>
      </c>
      <c r="BA109" s="94">
        <v>482</v>
      </c>
      <c r="BB109" s="94">
        <v>118</v>
      </c>
      <c r="BC109" s="12">
        <v>1</v>
      </c>
      <c r="BD109" s="12">
        <v>0</v>
      </c>
      <c r="BE109" s="104">
        <f t="shared" si="28"/>
        <v>7.7832240163360371</v>
      </c>
      <c r="BF109" s="104">
        <v>651.86</v>
      </c>
      <c r="BG109" s="104">
        <f t="shared" si="25"/>
        <v>1.2011463631940393</v>
      </c>
      <c r="BH109" s="68">
        <v>0</v>
      </c>
      <c r="BI109" s="68">
        <v>1</v>
      </c>
      <c r="BJ109" s="68">
        <v>0</v>
      </c>
      <c r="BK109" s="12">
        <v>0</v>
      </c>
      <c r="BL109" s="12">
        <v>1</v>
      </c>
      <c r="BM109" s="12">
        <v>1</v>
      </c>
      <c r="BN109" s="12">
        <v>0</v>
      </c>
      <c r="BO109" s="12">
        <v>0</v>
      </c>
      <c r="BP109" s="12">
        <v>1</v>
      </c>
      <c r="BQ109" s="12">
        <v>0</v>
      </c>
      <c r="BR109" s="12">
        <v>0</v>
      </c>
      <c r="BS109" s="12">
        <v>0</v>
      </c>
      <c r="BT109" s="12">
        <v>0</v>
      </c>
      <c r="BU109" s="12">
        <v>1</v>
      </c>
      <c r="BV109" s="12">
        <v>1</v>
      </c>
      <c r="BW109" s="12">
        <v>0</v>
      </c>
      <c r="BX109" s="12">
        <v>0</v>
      </c>
      <c r="BY109" s="12">
        <v>0.5</v>
      </c>
      <c r="BZ109" s="12">
        <f t="shared" si="26"/>
        <v>0.5</v>
      </c>
      <c r="CA109" s="113">
        <v>2.9957322735539909</v>
      </c>
      <c r="CB109" s="12" t="s">
        <v>386</v>
      </c>
      <c r="CC109" s="12">
        <v>1</v>
      </c>
      <c r="CL109" s="70"/>
      <c r="CM109" s="70"/>
      <c r="CN109" s="70"/>
      <c r="CO109" s="70"/>
      <c r="CP109" s="70"/>
      <c r="CQ109" s="70"/>
      <c r="CR109" s="70"/>
      <c r="CS109" s="70"/>
      <c r="CT109" s="70"/>
      <c r="CU109" s="70"/>
      <c r="CV109" s="70"/>
      <c r="CW109" s="70"/>
      <c r="CX109" s="70"/>
      <c r="CY109" s="70"/>
      <c r="CZ109" s="70"/>
      <c r="DA109" s="70"/>
      <c r="DB109" s="70"/>
      <c r="DC109" s="70"/>
      <c r="DD109" s="70"/>
      <c r="DE109" s="70"/>
      <c r="DF109" s="70"/>
      <c r="DG109" s="70"/>
      <c r="DH109" s="70"/>
      <c r="DI109" s="70"/>
      <c r="DJ109" s="70"/>
      <c r="DK109" s="70"/>
      <c r="DL109" s="70"/>
      <c r="DM109" s="70"/>
      <c r="DN109" s="70"/>
      <c r="DO109" s="70"/>
      <c r="DP109" s="70"/>
      <c r="DQ109" s="70"/>
      <c r="DR109" s="70"/>
      <c r="DS109" s="70"/>
      <c r="DT109" s="70"/>
      <c r="DU109" s="70"/>
      <c r="DV109" s="70"/>
      <c r="DW109" s="70"/>
      <c r="DX109" s="70"/>
      <c r="DY109" s="70"/>
      <c r="DZ109" s="70"/>
      <c r="EA109" s="70"/>
      <c r="EB109" s="70"/>
      <c r="EC109" s="70"/>
      <c r="ED109" s="70"/>
      <c r="EE109" s="70"/>
      <c r="EF109" s="70"/>
      <c r="EG109" s="70"/>
      <c r="EH109" s="70"/>
      <c r="EI109" s="70"/>
      <c r="EJ109" s="70"/>
      <c r="EK109" s="70"/>
      <c r="EL109" s="70"/>
      <c r="EM109" s="70"/>
      <c r="EN109" s="70"/>
      <c r="EO109" s="70"/>
      <c r="EP109" s="70"/>
      <c r="EQ109" s="70"/>
      <c r="ER109" s="70"/>
      <c r="ES109" s="70"/>
      <c r="ET109" s="70"/>
      <c r="EU109" s="70"/>
      <c r="EV109" s="70"/>
      <c r="EW109" s="70"/>
      <c r="EX109" s="70"/>
      <c r="EY109" s="70"/>
      <c r="EZ109" s="70"/>
      <c r="FA109" s="70"/>
      <c r="FB109" s="70"/>
      <c r="FC109" s="70"/>
      <c r="FD109" s="70"/>
      <c r="FE109" s="70"/>
      <c r="FF109" s="70"/>
      <c r="FG109" s="70"/>
      <c r="FH109" s="70"/>
      <c r="FI109" s="70"/>
      <c r="FJ109" s="70"/>
      <c r="FK109" s="70"/>
    </row>
    <row r="110" spans="1:167" ht="15" customHeight="1" x14ac:dyDescent="0.3">
      <c r="A110" s="70">
        <v>109</v>
      </c>
      <c r="B110" s="12">
        <v>4</v>
      </c>
      <c r="C110" s="12" t="s">
        <v>73</v>
      </c>
      <c r="D110" s="37">
        <v>-3.0000000000000001E-3</v>
      </c>
      <c r="E110" s="68">
        <v>1.6E-2</v>
      </c>
      <c r="F110" s="19">
        <f t="shared" si="27"/>
        <v>-0.1875</v>
      </c>
      <c r="H110" s="12">
        <f t="shared" si="16"/>
        <v>-1.9E-2</v>
      </c>
      <c r="I110" s="12">
        <f t="shared" si="17"/>
        <v>1.3000000000000001E-2</v>
      </c>
      <c r="J110" s="12" t="s">
        <v>63</v>
      </c>
      <c r="K110" s="12">
        <f t="shared" si="18"/>
        <v>-3.0000000000000001E-3</v>
      </c>
      <c r="L110" s="45">
        <f t="shared" si="19"/>
        <v>-0.1875</v>
      </c>
      <c r="M110" s="15">
        <f t="shared" si="20"/>
        <v>-5.5752355383505399E-3</v>
      </c>
      <c r="N110" s="68">
        <f t="shared" si="21"/>
        <v>2.9734589537869543E-2</v>
      </c>
      <c r="O110" s="68">
        <f t="shared" si="22"/>
        <v>33.63086612399389</v>
      </c>
      <c r="P110" s="12">
        <f t="shared" si="23"/>
        <v>-3.5309825076220082E-2</v>
      </c>
      <c r="Q110" s="12">
        <f t="shared" si="24"/>
        <v>2.4159353999519004E-2</v>
      </c>
      <c r="R110" s="113">
        <v>5.1474944768134527</v>
      </c>
      <c r="S110" s="12" t="s">
        <v>405</v>
      </c>
      <c r="T110" s="12" t="s">
        <v>1654</v>
      </c>
      <c r="U110" s="12" t="s">
        <v>401</v>
      </c>
      <c r="V110" s="68" t="s">
        <v>403</v>
      </c>
      <c r="W110" s="68">
        <v>1</v>
      </c>
      <c r="X110" s="68">
        <v>0</v>
      </c>
      <c r="Y110" s="68">
        <v>0</v>
      </c>
      <c r="Z110" s="68">
        <v>0</v>
      </c>
      <c r="AA110" s="68">
        <v>1</v>
      </c>
      <c r="AB110" s="68">
        <v>1</v>
      </c>
      <c r="AC110" s="68">
        <v>2</v>
      </c>
      <c r="AD110" s="68">
        <v>2</v>
      </c>
      <c r="AE110" s="68">
        <v>1131</v>
      </c>
      <c r="AF110" s="68">
        <v>0</v>
      </c>
      <c r="AG110" s="68">
        <v>0</v>
      </c>
      <c r="AH110" s="68">
        <v>1</v>
      </c>
      <c r="AI110" s="68">
        <v>0</v>
      </c>
      <c r="AJ110" s="68">
        <v>0</v>
      </c>
      <c r="AK110" s="68">
        <v>0</v>
      </c>
      <c r="AL110" s="68">
        <v>0</v>
      </c>
      <c r="AM110" s="68">
        <v>0</v>
      </c>
      <c r="AN110" s="68">
        <v>0</v>
      </c>
      <c r="AO110" s="68">
        <v>0</v>
      </c>
      <c r="AP110" s="113">
        <v>7.0335064842876971</v>
      </c>
      <c r="AQ110" s="12">
        <v>1</v>
      </c>
      <c r="AR110" s="113">
        <v>7.0335064842876971</v>
      </c>
      <c r="AS110" s="12">
        <v>1</v>
      </c>
      <c r="AT110" s="12">
        <v>0</v>
      </c>
      <c r="AU110" s="12">
        <v>1</v>
      </c>
      <c r="AV110" s="113">
        <v>7.6019019598751658</v>
      </c>
      <c r="AW110" s="12">
        <v>0</v>
      </c>
      <c r="AX110" s="12">
        <v>1</v>
      </c>
      <c r="AY110" s="68">
        <v>0</v>
      </c>
      <c r="AZ110" s="68">
        <v>6.9850000000000003</v>
      </c>
      <c r="BA110" s="94">
        <v>482</v>
      </c>
      <c r="BB110" s="94">
        <v>118</v>
      </c>
      <c r="BC110" s="12">
        <v>1</v>
      </c>
      <c r="BD110" s="12">
        <v>0</v>
      </c>
      <c r="BE110" s="104">
        <f t="shared" si="28"/>
        <v>7.7832240163360371</v>
      </c>
      <c r="BF110" s="104">
        <v>651.86</v>
      </c>
      <c r="BG110" s="104">
        <f t="shared" si="25"/>
        <v>1.2011463631940393</v>
      </c>
      <c r="BH110" s="68">
        <v>0</v>
      </c>
      <c r="BI110" s="68">
        <v>1</v>
      </c>
      <c r="BJ110" s="68">
        <v>0</v>
      </c>
      <c r="BK110" s="12">
        <v>0</v>
      </c>
      <c r="BL110" s="12">
        <v>1</v>
      </c>
      <c r="BM110" s="12">
        <v>1</v>
      </c>
      <c r="BN110" s="12">
        <v>0</v>
      </c>
      <c r="BO110" s="12">
        <v>0</v>
      </c>
      <c r="BP110" s="12">
        <v>1</v>
      </c>
      <c r="BQ110" s="12">
        <v>0</v>
      </c>
      <c r="BR110" s="12">
        <v>0</v>
      </c>
      <c r="BS110" s="12">
        <v>0</v>
      </c>
      <c r="BT110" s="12">
        <v>0</v>
      </c>
      <c r="BU110" s="12">
        <v>1</v>
      </c>
      <c r="BV110" s="12">
        <v>1</v>
      </c>
      <c r="BW110" s="12">
        <v>0</v>
      </c>
      <c r="BX110" s="12">
        <v>0</v>
      </c>
      <c r="BY110" s="12">
        <v>0.5</v>
      </c>
      <c r="BZ110" s="12">
        <f t="shared" si="26"/>
        <v>0.5</v>
      </c>
      <c r="CA110" s="113">
        <v>2.9957322735539909</v>
      </c>
      <c r="CB110" s="12" t="s">
        <v>386</v>
      </c>
      <c r="CC110" s="12">
        <v>1</v>
      </c>
    </row>
    <row r="111" spans="1:167" ht="15" customHeight="1" x14ac:dyDescent="0.3">
      <c r="A111" s="70">
        <v>110</v>
      </c>
      <c r="B111" s="70">
        <v>4</v>
      </c>
      <c r="C111" s="70" t="s">
        <v>73</v>
      </c>
      <c r="D111" s="38">
        <v>-1.7000000000000001E-2</v>
      </c>
      <c r="E111" s="69">
        <v>8.7999999999999995E-2</v>
      </c>
      <c r="F111" s="19">
        <f t="shared" si="27"/>
        <v>-0.1931818181818182</v>
      </c>
      <c r="G111" s="70"/>
      <c r="H111" s="70">
        <f t="shared" si="16"/>
        <v>-0.105</v>
      </c>
      <c r="I111" s="70">
        <f t="shared" si="17"/>
        <v>7.0999999999999994E-2</v>
      </c>
      <c r="J111" s="70" t="s">
        <v>63</v>
      </c>
      <c r="K111" s="70">
        <f t="shared" si="18"/>
        <v>-1.7000000000000001E-2</v>
      </c>
      <c r="L111" s="47">
        <f t="shared" si="19"/>
        <v>-0.1931818181818182</v>
      </c>
      <c r="M111" s="18">
        <f t="shared" si="20"/>
        <v>-6.0133786071987806E-3</v>
      </c>
      <c r="N111" s="69">
        <f t="shared" si="21"/>
        <v>3.1128077496087807E-2</v>
      </c>
      <c r="O111" s="69">
        <f t="shared" si="22"/>
        <v>32.125337651375368</v>
      </c>
      <c r="P111" s="70">
        <f t="shared" si="23"/>
        <v>-3.7141456103286591E-2</v>
      </c>
      <c r="Q111" s="70">
        <f t="shared" si="24"/>
        <v>2.5114698888889026E-2</v>
      </c>
      <c r="R111" s="114">
        <v>5.1474944768134527</v>
      </c>
      <c r="S111" s="70" t="s">
        <v>406</v>
      </c>
      <c r="T111" s="70" t="s">
        <v>1654</v>
      </c>
      <c r="U111" s="70" t="s">
        <v>396</v>
      </c>
      <c r="V111" s="69" t="s">
        <v>402</v>
      </c>
      <c r="W111" s="69">
        <v>1</v>
      </c>
      <c r="X111" s="69">
        <v>0</v>
      </c>
      <c r="Y111" s="69">
        <v>0</v>
      </c>
      <c r="Z111" s="69">
        <v>0</v>
      </c>
      <c r="AA111" s="69">
        <v>1</v>
      </c>
      <c r="AB111" s="69">
        <v>1</v>
      </c>
      <c r="AC111" s="69">
        <v>3</v>
      </c>
      <c r="AD111" s="69">
        <v>2</v>
      </c>
      <c r="AE111" s="69">
        <v>1032</v>
      </c>
      <c r="AF111" s="69">
        <v>0</v>
      </c>
      <c r="AG111" s="69">
        <v>0</v>
      </c>
      <c r="AH111" s="69">
        <v>1</v>
      </c>
      <c r="AI111" s="69">
        <v>0</v>
      </c>
      <c r="AJ111" s="69">
        <v>0</v>
      </c>
      <c r="AK111" s="69">
        <v>0</v>
      </c>
      <c r="AL111" s="69">
        <v>0</v>
      </c>
      <c r="AM111" s="69">
        <v>0</v>
      </c>
      <c r="AN111" s="69">
        <v>0</v>
      </c>
      <c r="AO111" s="69">
        <v>0</v>
      </c>
      <c r="AP111" s="114">
        <v>6.9421567056994693</v>
      </c>
      <c r="AQ111" s="70">
        <v>1</v>
      </c>
      <c r="AR111" s="114">
        <v>6.9421567056994693</v>
      </c>
      <c r="AS111" s="70">
        <v>1</v>
      </c>
      <c r="AT111" s="70">
        <v>0</v>
      </c>
      <c r="AU111" s="70">
        <v>1</v>
      </c>
      <c r="AV111" s="114">
        <v>7.6019019598751658</v>
      </c>
      <c r="AW111" s="70">
        <v>0</v>
      </c>
      <c r="AX111" s="70">
        <v>1</v>
      </c>
      <c r="AY111" s="69">
        <v>0</v>
      </c>
      <c r="AZ111" s="69">
        <v>6.9850000000000003</v>
      </c>
      <c r="BA111" s="32">
        <v>482</v>
      </c>
      <c r="BB111" s="32">
        <v>118</v>
      </c>
      <c r="BC111" s="70">
        <v>1</v>
      </c>
      <c r="BD111" s="70">
        <v>0</v>
      </c>
      <c r="BE111" s="106">
        <f t="shared" si="28"/>
        <v>7.7832240163360371</v>
      </c>
      <c r="BF111" s="106">
        <v>651.86</v>
      </c>
      <c r="BG111" s="106">
        <f t="shared" si="25"/>
        <v>1.2011463631940393</v>
      </c>
      <c r="BH111" s="69">
        <v>0</v>
      </c>
      <c r="BI111" s="69">
        <v>1</v>
      </c>
      <c r="BJ111" s="69">
        <v>0</v>
      </c>
      <c r="BK111" s="70">
        <v>0</v>
      </c>
      <c r="BL111" s="70">
        <v>1</v>
      </c>
      <c r="BM111" s="70">
        <v>1</v>
      </c>
      <c r="BN111" s="70">
        <v>0</v>
      </c>
      <c r="BO111" s="70">
        <v>0</v>
      </c>
      <c r="BP111" s="70">
        <v>1</v>
      </c>
      <c r="BQ111" s="70">
        <v>0</v>
      </c>
      <c r="BR111" s="70">
        <v>0</v>
      </c>
      <c r="BS111" s="70">
        <v>0</v>
      </c>
      <c r="BT111" s="70">
        <v>0</v>
      </c>
      <c r="BU111" s="70">
        <v>1</v>
      </c>
      <c r="BV111" s="70">
        <v>1</v>
      </c>
      <c r="BW111" s="70">
        <v>0</v>
      </c>
      <c r="BX111" s="70">
        <v>0</v>
      </c>
      <c r="BY111" s="70">
        <v>0.5</v>
      </c>
      <c r="BZ111" s="70">
        <f t="shared" si="26"/>
        <v>0.5</v>
      </c>
      <c r="CA111" s="114">
        <v>2.9957322735539909</v>
      </c>
      <c r="CB111" s="70" t="s">
        <v>386</v>
      </c>
      <c r="CC111" s="70">
        <v>1</v>
      </c>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0"/>
      <c r="DD111" s="70"/>
      <c r="DE111" s="70"/>
      <c r="DF111" s="70"/>
      <c r="DG111" s="70"/>
      <c r="DH111" s="70"/>
      <c r="DI111" s="70"/>
      <c r="DJ111" s="70"/>
      <c r="DK111" s="70"/>
      <c r="DL111" s="70"/>
      <c r="DM111" s="70"/>
      <c r="DN111" s="70"/>
      <c r="DO111" s="70"/>
      <c r="DP111" s="70"/>
      <c r="DQ111" s="70"/>
      <c r="DR111" s="70"/>
      <c r="DS111" s="70"/>
      <c r="DT111" s="70"/>
      <c r="DU111" s="70"/>
      <c r="DV111" s="70"/>
      <c r="DW111" s="70"/>
      <c r="DX111" s="70"/>
      <c r="DY111" s="70"/>
      <c r="DZ111" s="70"/>
      <c r="EA111" s="70"/>
      <c r="EB111" s="70"/>
      <c r="EC111" s="70"/>
      <c r="ED111" s="70"/>
      <c r="EE111" s="70"/>
      <c r="EF111" s="70"/>
      <c r="EG111" s="70"/>
      <c r="EH111" s="70"/>
      <c r="EI111" s="70"/>
      <c r="EJ111" s="70"/>
      <c r="EK111" s="70"/>
      <c r="EL111" s="70"/>
      <c r="EM111" s="70"/>
      <c r="EN111" s="70"/>
      <c r="EO111" s="70"/>
      <c r="EP111" s="70"/>
      <c r="EQ111" s="70"/>
      <c r="ER111" s="70"/>
      <c r="ES111" s="70"/>
      <c r="ET111" s="70"/>
      <c r="EU111" s="70"/>
      <c r="EV111" s="70"/>
      <c r="EW111" s="70"/>
      <c r="EX111" s="70"/>
      <c r="EY111" s="70"/>
      <c r="EZ111" s="70"/>
      <c r="FA111" s="70"/>
      <c r="FB111" s="70"/>
      <c r="FC111" s="70"/>
      <c r="FD111" s="70"/>
      <c r="FE111" s="70"/>
      <c r="FF111" s="70"/>
      <c r="FG111" s="70"/>
      <c r="FH111" s="70"/>
      <c r="FI111" s="70"/>
      <c r="FJ111" s="70"/>
      <c r="FK111" s="70"/>
    </row>
    <row r="112" spans="1:167" ht="15" customHeight="1" x14ac:dyDescent="0.3">
      <c r="A112" s="70">
        <v>111</v>
      </c>
      <c r="B112" s="12">
        <v>4</v>
      </c>
      <c r="C112" s="12" t="s">
        <v>73</v>
      </c>
      <c r="D112" s="37">
        <v>-1.2999999999999999E-2</v>
      </c>
      <c r="E112" s="68">
        <v>8.7999999999999995E-2</v>
      </c>
      <c r="F112" s="19">
        <f t="shared" si="27"/>
        <v>-0.14772727272727273</v>
      </c>
      <c r="H112" s="12">
        <f t="shared" si="16"/>
        <v>-0.10099999999999999</v>
      </c>
      <c r="I112" s="12">
        <f t="shared" si="17"/>
        <v>7.4999999999999997E-2</v>
      </c>
      <c r="J112" s="12" t="s">
        <v>63</v>
      </c>
      <c r="K112" s="12">
        <f t="shared" si="18"/>
        <v>-1.2999999999999999E-2</v>
      </c>
      <c r="L112" s="45">
        <f t="shared" si="19"/>
        <v>-0.14772727272727273</v>
      </c>
      <c r="M112" s="15">
        <f t="shared" si="20"/>
        <v>-4.5985005167279783E-3</v>
      </c>
      <c r="N112" s="68">
        <f t="shared" si="21"/>
        <v>3.112831119015862E-2</v>
      </c>
      <c r="O112" s="68">
        <f t="shared" si="22"/>
        <v>32.125096472183664</v>
      </c>
      <c r="P112" s="12">
        <f t="shared" si="23"/>
        <v>-3.5726811706886602E-2</v>
      </c>
      <c r="Q112" s="12">
        <f t="shared" si="24"/>
        <v>2.6529810673430642E-2</v>
      </c>
      <c r="R112" s="113">
        <v>5.1704839950381514</v>
      </c>
      <c r="S112" s="12" t="s">
        <v>406</v>
      </c>
      <c r="T112" s="12" t="s">
        <v>1654</v>
      </c>
      <c r="U112" s="12" t="s">
        <v>401</v>
      </c>
      <c r="V112" s="68" t="s">
        <v>403</v>
      </c>
      <c r="W112" s="68">
        <v>1</v>
      </c>
      <c r="X112" s="68">
        <v>0</v>
      </c>
      <c r="Y112" s="68">
        <v>0</v>
      </c>
      <c r="Z112" s="68">
        <v>0</v>
      </c>
      <c r="AA112" s="68">
        <v>1</v>
      </c>
      <c r="AB112" s="68">
        <v>1</v>
      </c>
      <c r="AC112" s="68">
        <v>3</v>
      </c>
      <c r="AD112" s="68">
        <v>2</v>
      </c>
      <c r="AE112" s="68">
        <v>1032</v>
      </c>
      <c r="AF112" s="68">
        <v>0</v>
      </c>
      <c r="AG112" s="68">
        <v>0</v>
      </c>
      <c r="AH112" s="68">
        <v>1</v>
      </c>
      <c r="AI112" s="68">
        <v>0</v>
      </c>
      <c r="AJ112" s="68">
        <v>0</v>
      </c>
      <c r="AK112" s="68">
        <v>0</v>
      </c>
      <c r="AL112" s="68">
        <v>0</v>
      </c>
      <c r="AM112" s="68">
        <v>0</v>
      </c>
      <c r="AN112" s="68">
        <v>0</v>
      </c>
      <c r="AO112" s="68">
        <v>0</v>
      </c>
      <c r="AP112" s="113">
        <v>6.9421567056994693</v>
      </c>
      <c r="AQ112" s="12">
        <v>1</v>
      </c>
      <c r="AR112" s="113">
        <v>6.9421567056994693</v>
      </c>
      <c r="AS112" s="12">
        <v>1</v>
      </c>
      <c r="AT112" s="12">
        <v>0</v>
      </c>
      <c r="AU112" s="12">
        <v>1</v>
      </c>
      <c r="AV112" s="113">
        <v>7.6019019598751658</v>
      </c>
      <c r="AW112" s="12">
        <v>0</v>
      </c>
      <c r="AX112" s="12">
        <v>1</v>
      </c>
      <c r="AY112" s="68">
        <v>0</v>
      </c>
      <c r="AZ112" s="68">
        <v>6.9850000000000003</v>
      </c>
      <c r="BA112" s="94">
        <v>482</v>
      </c>
      <c r="BB112" s="94">
        <v>118</v>
      </c>
      <c r="BC112" s="12">
        <v>1</v>
      </c>
      <c r="BD112" s="12">
        <v>0</v>
      </c>
      <c r="BE112" s="104">
        <f t="shared" si="28"/>
        <v>7.7832240163360371</v>
      </c>
      <c r="BF112" s="104">
        <v>651.86</v>
      </c>
      <c r="BG112" s="104">
        <f t="shared" si="25"/>
        <v>1.2011463631940393</v>
      </c>
      <c r="BH112" s="68">
        <v>0</v>
      </c>
      <c r="BI112" s="68">
        <v>1</v>
      </c>
      <c r="BJ112" s="68">
        <v>0</v>
      </c>
      <c r="BK112" s="12">
        <v>0</v>
      </c>
      <c r="BL112" s="12">
        <v>1</v>
      </c>
      <c r="BM112" s="12">
        <v>1</v>
      </c>
      <c r="BN112" s="12">
        <v>0</v>
      </c>
      <c r="BO112" s="12">
        <v>0</v>
      </c>
      <c r="BP112" s="12">
        <v>1</v>
      </c>
      <c r="BQ112" s="12">
        <v>0</v>
      </c>
      <c r="BR112" s="12">
        <v>0</v>
      </c>
      <c r="BS112" s="12">
        <v>0</v>
      </c>
      <c r="BT112" s="12">
        <v>0</v>
      </c>
      <c r="BU112" s="12">
        <v>1</v>
      </c>
      <c r="BV112" s="12">
        <v>1</v>
      </c>
      <c r="BW112" s="12">
        <v>0</v>
      </c>
      <c r="BX112" s="12">
        <v>0</v>
      </c>
      <c r="BY112" s="12">
        <v>0.5</v>
      </c>
      <c r="BZ112" s="12">
        <f t="shared" si="26"/>
        <v>0.5</v>
      </c>
      <c r="CA112" s="113">
        <v>2.9957322735539909</v>
      </c>
      <c r="CB112" s="12" t="s">
        <v>386</v>
      </c>
      <c r="CC112" s="12">
        <v>1</v>
      </c>
    </row>
    <row r="113" spans="1:167" ht="15" customHeight="1" x14ac:dyDescent="0.3">
      <c r="A113" s="70">
        <v>112</v>
      </c>
      <c r="B113" s="12">
        <v>4</v>
      </c>
      <c r="C113" s="12" t="s">
        <v>73</v>
      </c>
      <c r="D113" s="37">
        <v>-0.03</v>
      </c>
      <c r="E113" s="68">
        <v>3.2000000000000001E-2</v>
      </c>
      <c r="F113" s="19">
        <f t="shared" si="27"/>
        <v>-0.9375</v>
      </c>
      <c r="H113" s="12">
        <f t="shared" si="16"/>
        <v>-6.2E-2</v>
      </c>
      <c r="I113" s="12">
        <f t="shared" si="17"/>
        <v>2.0000000000000018E-3</v>
      </c>
      <c r="J113" s="12" t="s">
        <v>63</v>
      </c>
      <c r="K113" s="12">
        <f t="shared" si="18"/>
        <v>-0.03</v>
      </c>
      <c r="L113" s="45">
        <f t="shared" si="19"/>
        <v>-0.9375</v>
      </c>
      <c r="M113" s="15">
        <f t="shared" si="20"/>
        <v>-2.9327264709129636E-2</v>
      </c>
      <c r="N113" s="68">
        <f t="shared" si="21"/>
        <v>3.1282415689738274E-2</v>
      </c>
      <c r="O113" s="68">
        <f t="shared" si="22"/>
        <v>31.96684072988759</v>
      </c>
      <c r="P113" s="12">
        <f t="shared" si="23"/>
        <v>-6.060968039886791E-2</v>
      </c>
      <c r="Q113" s="12">
        <f t="shared" si="24"/>
        <v>1.9551509806086387E-3</v>
      </c>
      <c r="R113" s="113">
        <v>5.1704839950381514</v>
      </c>
      <c r="S113" s="12" t="s">
        <v>407</v>
      </c>
      <c r="T113" s="12" t="s">
        <v>1654</v>
      </c>
      <c r="U113" s="12" t="s">
        <v>396</v>
      </c>
      <c r="V113" s="68" t="s">
        <v>402</v>
      </c>
      <c r="W113" s="68">
        <v>1</v>
      </c>
      <c r="X113" s="68">
        <v>0</v>
      </c>
      <c r="Y113" s="68">
        <v>0</v>
      </c>
      <c r="Z113" s="68">
        <v>0</v>
      </c>
      <c r="AA113" s="68">
        <v>1</v>
      </c>
      <c r="AB113" s="68">
        <v>1</v>
      </c>
      <c r="AC113" s="68">
        <v>4</v>
      </c>
      <c r="AD113" s="68">
        <v>2</v>
      </c>
      <c r="AE113" s="68">
        <v>1021</v>
      </c>
      <c r="AF113" s="68">
        <v>0</v>
      </c>
      <c r="AG113" s="68">
        <v>0</v>
      </c>
      <c r="AH113" s="68">
        <v>1</v>
      </c>
      <c r="AI113" s="68">
        <v>0</v>
      </c>
      <c r="AJ113" s="68">
        <v>0</v>
      </c>
      <c r="AK113" s="68">
        <v>0</v>
      </c>
      <c r="AL113" s="68">
        <v>0</v>
      </c>
      <c r="AM113" s="68">
        <v>0</v>
      </c>
      <c r="AN113" s="68">
        <v>0</v>
      </c>
      <c r="AO113" s="68">
        <v>0</v>
      </c>
      <c r="AP113" s="113">
        <v>6.9314718055994531</v>
      </c>
      <c r="AQ113" s="12">
        <v>1</v>
      </c>
      <c r="AR113" s="113">
        <v>6.9314718055994531</v>
      </c>
      <c r="AS113" s="12">
        <v>1</v>
      </c>
      <c r="AT113" s="12">
        <v>0</v>
      </c>
      <c r="AU113" s="12">
        <v>1</v>
      </c>
      <c r="AV113" s="113">
        <v>7.6019019598751658</v>
      </c>
      <c r="AW113" s="12">
        <v>0</v>
      </c>
      <c r="AX113" s="12">
        <v>1</v>
      </c>
      <c r="AY113" s="68">
        <v>0</v>
      </c>
      <c r="AZ113" s="68">
        <v>6.9850000000000003</v>
      </c>
      <c r="BA113" s="94">
        <v>482</v>
      </c>
      <c r="BB113" s="94">
        <v>118</v>
      </c>
      <c r="BC113" s="12">
        <v>1</v>
      </c>
      <c r="BD113" s="12">
        <v>0</v>
      </c>
      <c r="BE113" s="104">
        <f t="shared" si="28"/>
        <v>7.7832240163360371</v>
      </c>
      <c r="BF113" s="104">
        <v>651.86</v>
      </c>
      <c r="BG113" s="104">
        <f t="shared" si="25"/>
        <v>1.2011463631940393</v>
      </c>
      <c r="BH113" s="68">
        <v>0</v>
      </c>
      <c r="BI113" s="68">
        <v>1</v>
      </c>
      <c r="BJ113" s="68">
        <v>0</v>
      </c>
      <c r="BK113" s="12">
        <v>0</v>
      </c>
      <c r="BL113" s="12">
        <v>1</v>
      </c>
      <c r="BM113" s="12">
        <v>1</v>
      </c>
      <c r="BN113" s="12">
        <v>0</v>
      </c>
      <c r="BO113" s="12">
        <v>0</v>
      </c>
      <c r="BP113" s="12">
        <v>1</v>
      </c>
      <c r="BQ113" s="12">
        <v>0</v>
      </c>
      <c r="BR113" s="12">
        <v>0</v>
      </c>
      <c r="BS113" s="12">
        <v>0</v>
      </c>
      <c r="BT113" s="12">
        <v>0</v>
      </c>
      <c r="BU113" s="12">
        <v>1</v>
      </c>
      <c r="BV113" s="12">
        <v>1</v>
      </c>
      <c r="BW113" s="12">
        <v>0</v>
      </c>
      <c r="BX113" s="12">
        <v>0</v>
      </c>
      <c r="BY113" s="12">
        <v>0.5</v>
      </c>
      <c r="BZ113" s="12">
        <f t="shared" si="26"/>
        <v>0.5</v>
      </c>
      <c r="CA113" s="113">
        <v>2.9957322735539909</v>
      </c>
      <c r="CB113" s="12" t="s">
        <v>386</v>
      </c>
      <c r="CC113" s="12">
        <v>1</v>
      </c>
    </row>
    <row r="114" spans="1:167" ht="15" customHeight="1" x14ac:dyDescent="0.3">
      <c r="A114" s="17">
        <v>113</v>
      </c>
      <c r="B114" s="12">
        <v>4</v>
      </c>
      <c r="C114" s="12" t="s">
        <v>73</v>
      </c>
      <c r="D114" s="37">
        <v>-3.6999999999999998E-2</v>
      </c>
      <c r="E114" s="68">
        <v>3.1E-2</v>
      </c>
      <c r="F114" s="19">
        <f t="shared" si="27"/>
        <v>-1.1935483870967742</v>
      </c>
      <c r="H114" s="12">
        <f t="shared" si="16"/>
        <v>-6.8000000000000005E-2</v>
      </c>
      <c r="I114" s="12">
        <f t="shared" si="17"/>
        <v>-5.9999999999999984E-3</v>
      </c>
      <c r="J114" s="12" t="s">
        <v>63</v>
      </c>
      <c r="K114" s="12">
        <f t="shared" si="18"/>
        <v>-3.6999999999999998E-2</v>
      </c>
      <c r="L114" s="45">
        <f t="shared" si="19"/>
        <v>-1.1935483870967742</v>
      </c>
      <c r="M114" s="15">
        <f t="shared" si="20"/>
        <v>-3.7327112363380432E-2</v>
      </c>
      <c r="N114" s="68">
        <f t="shared" si="21"/>
        <v>3.1274067115264682E-2</v>
      </c>
      <c r="O114" s="68">
        <f t="shared" si="22"/>
        <v>31.975374239441535</v>
      </c>
      <c r="P114" s="12">
        <f t="shared" si="23"/>
        <v>-6.8601179478645108E-2</v>
      </c>
      <c r="Q114" s="12">
        <f t="shared" si="24"/>
        <v>-6.0530452481157501E-3</v>
      </c>
      <c r="R114" s="113">
        <v>5.1704839950381514</v>
      </c>
      <c r="S114" s="12" t="s">
        <v>407</v>
      </c>
      <c r="T114" s="12" t="s">
        <v>1654</v>
      </c>
      <c r="U114" s="12" t="s">
        <v>401</v>
      </c>
      <c r="V114" s="68" t="s">
        <v>403</v>
      </c>
      <c r="W114" s="68">
        <v>1</v>
      </c>
      <c r="X114" s="68">
        <v>0</v>
      </c>
      <c r="Y114" s="68">
        <v>0</v>
      </c>
      <c r="Z114" s="68">
        <v>0</v>
      </c>
      <c r="AA114" s="68">
        <v>1</v>
      </c>
      <c r="AB114" s="68">
        <v>1</v>
      </c>
      <c r="AC114" s="68">
        <v>4</v>
      </c>
      <c r="AD114" s="68">
        <v>2</v>
      </c>
      <c r="AE114" s="68">
        <v>1021</v>
      </c>
      <c r="AF114" s="68">
        <v>0</v>
      </c>
      <c r="AG114" s="68">
        <v>0</v>
      </c>
      <c r="AH114" s="68">
        <v>1</v>
      </c>
      <c r="AI114" s="68">
        <v>0</v>
      </c>
      <c r="AJ114" s="68">
        <v>0</v>
      </c>
      <c r="AK114" s="68">
        <v>0</v>
      </c>
      <c r="AL114" s="68">
        <v>0</v>
      </c>
      <c r="AM114" s="68">
        <v>0</v>
      </c>
      <c r="AN114" s="68">
        <v>0</v>
      </c>
      <c r="AO114" s="68">
        <v>0</v>
      </c>
      <c r="AP114" s="113">
        <v>6.9314718055994531</v>
      </c>
      <c r="AQ114" s="12">
        <v>1</v>
      </c>
      <c r="AR114" s="113">
        <v>6.9314718055994531</v>
      </c>
      <c r="AS114" s="12">
        <v>1</v>
      </c>
      <c r="AT114" s="12">
        <v>0</v>
      </c>
      <c r="AU114" s="12">
        <v>1</v>
      </c>
      <c r="AV114" s="113">
        <v>7.6019019598751658</v>
      </c>
      <c r="AW114" s="12">
        <v>0</v>
      </c>
      <c r="AX114" s="12">
        <v>1</v>
      </c>
      <c r="AY114" s="68">
        <v>0</v>
      </c>
      <c r="AZ114" s="68">
        <v>6.9850000000000003</v>
      </c>
      <c r="BA114" s="94">
        <v>482</v>
      </c>
      <c r="BB114" s="94">
        <v>118</v>
      </c>
      <c r="BC114" s="12">
        <v>1</v>
      </c>
      <c r="BD114" s="12">
        <v>0</v>
      </c>
      <c r="BE114" s="104">
        <f t="shared" si="28"/>
        <v>7.7832240163360371</v>
      </c>
      <c r="BF114" s="104">
        <v>651.86</v>
      </c>
      <c r="BG114" s="104">
        <f t="shared" si="25"/>
        <v>1.2011463631940393</v>
      </c>
      <c r="BH114" s="68">
        <v>0</v>
      </c>
      <c r="BI114" s="68">
        <v>1</v>
      </c>
      <c r="BJ114" s="68">
        <v>0</v>
      </c>
      <c r="BK114" s="12">
        <v>0</v>
      </c>
      <c r="BL114" s="12">
        <v>1</v>
      </c>
      <c r="BM114" s="12">
        <v>1</v>
      </c>
      <c r="BN114" s="12">
        <v>0</v>
      </c>
      <c r="BO114" s="12">
        <v>0</v>
      </c>
      <c r="BP114" s="12">
        <v>1</v>
      </c>
      <c r="BQ114" s="12">
        <v>0</v>
      </c>
      <c r="BR114" s="12">
        <v>0</v>
      </c>
      <c r="BS114" s="12">
        <v>0</v>
      </c>
      <c r="BT114" s="12">
        <v>0</v>
      </c>
      <c r="BU114" s="12">
        <v>1</v>
      </c>
      <c r="BV114" s="12">
        <v>1</v>
      </c>
      <c r="BW114" s="12">
        <v>0</v>
      </c>
      <c r="BX114" s="12">
        <v>0</v>
      </c>
      <c r="BY114" s="12">
        <v>0.5</v>
      </c>
      <c r="BZ114" s="12">
        <f t="shared" si="26"/>
        <v>0.5</v>
      </c>
      <c r="CA114" s="113">
        <v>2.9957322735539909</v>
      </c>
      <c r="CB114" s="12" t="s">
        <v>386</v>
      </c>
      <c r="CC114" s="12">
        <v>1</v>
      </c>
    </row>
    <row r="115" spans="1:167" ht="15" customHeight="1" x14ac:dyDescent="0.3">
      <c r="A115" s="17">
        <v>114</v>
      </c>
      <c r="B115" s="12">
        <v>4</v>
      </c>
      <c r="C115" s="12" t="s">
        <v>73</v>
      </c>
      <c r="D115" s="37">
        <v>-2.9000000000000001E-2</v>
      </c>
      <c r="E115" s="68">
        <v>9.8000000000000004E-2</v>
      </c>
      <c r="F115" s="19">
        <f t="shared" si="27"/>
        <v>-0.29591836734693877</v>
      </c>
      <c r="H115" s="12">
        <f t="shared" si="16"/>
        <v>-0.127</v>
      </c>
      <c r="I115" s="12">
        <f t="shared" si="17"/>
        <v>6.9000000000000006E-2</v>
      </c>
      <c r="J115" s="12" t="s">
        <v>63</v>
      </c>
      <c r="K115" s="12">
        <f t="shared" si="18"/>
        <v>-2.9000000000000001E-2</v>
      </c>
      <c r="L115" s="45">
        <f t="shared" si="19"/>
        <v>-0.29591836734693877</v>
      </c>
      <c r="M115" s="15">
        <f t="shared" si="20"/>
        <v>-8.7949203697175824E-3</v>
      </c>
      <c r="N115" s="68">
        <f t="shared" si="21"/>
        <v>2.9720765387321487E-2</v>
      </c>
      <c r="O115" s="68">
        <f t="shared" si="22"/>
        <v>33.64650899692468</v>
      </c>
      <c r="P115" s="12">
        <f t="shared" si="23"/>
        <v>-3.8515685757039071E-2</v>
      </c>
      <c r="Q115" s="12">
        <f t="shared" si="24"/>
        <v>2.0925845017603903E-2</v>
      </c>
      <c r="R115" s="113">
        <v>5.1704839950381514</v>
      </c>
      <c r="S115" s="12" t="s">
        <v>408</v>
      </c>
      <c r="T115" s="12" t="s">
        <v>1654</v>
      </c>
      <c r="U115" s="12" t="s">
        <v>396</v>
      </c>
      <c r="V115" s="68" t="s">
        <v>402</v>
      </c>
      <c r="W115" s="68">
        <v>1</v>
      </c>
      <c r="X115" s="68">
        <v>0</v>
      </c>
      <c r="Y115" s="68">
        <v>0</v>
      </c>
      <c r="Z115" s="68">
        <v>0</v>
      </c>
      <c r="AA115" s="68">
        <v>1</v>
      </c>
      <c r="AB115" s="68">
        <v>1</v>
      </c>
      <c r="AC115" s="68">
        <v>5</v>
      </c>
      <c r="AD115" s="68">
        <v>2</v>
      </c>
      <c r="AE115" s="68">
        <v>1132</v>
      </c>
      <c r="AF115" s="68">
        <v>0</v>
      </c>
      <c r="AG115" s="68">
        <v>0</v>
      </c>
      <c r="AH115" s="68">
        <v>1</v>
      </c>
      <c r="AI115" s="68">
        <v>0</v>
      </c>
      <c r="AJ115" s="68">
        <v>0</v>
      </c>
      <c r="AK115" s="68">
        <v>0</v>
      </c>
      <c r="AL115" s="68">
        <v>0</v>
      </c>
      <c r="AM115" s="68">
        <v>0</v>
      </c>
      <c r="AN115" s="68">
        <v>0</v>
      </c>
      <c r="AO115" s="68">
        <v>0</v>
      </c>
      <c r="AP115" s="113">
        <v>7.0343879299155034</v>
      </c>
      <c r="AQ115" s="12">
        <v>1</v>
      </c>
      <c r="AR115" s="113">
        <v>7.0343879299155034</v>
      </c>
      <c r="AS115" s="12">
        <v>1</v>
      </c>
      <c r="AT115" s="12">
        <v>0</v>
      </c>
      <c r="AU115" s="12">
        <v>1</v>
      </c>
      <c r="AV115" s="113">
        <v>7.6019019598751658</v>
      </c>
      <c r="AW115" s="12">
        <v>0</v>
      </c>
      <c r="AX115" s="12">
        <v>1</v>
      </c>
      <c r="AY115" s="68">
        <v>0</v>
      </c>
      <c r="AZ115" s="68">
        <v>6.9850000000000003</v>
      </c>
      <c r="BA115" s="94">
        <v>482</v>
      </c>
      <c r="BB115" s="94">
        <v>118</v>
      </c>
      <c r="BC115" s="12">
        <v>1</v>
      </c>
      <c r="BD115" s="12">
        <v>0</v>
      </c>
      <c r="BE115" s="104">
        <f t="shared" si="28"/>
        <v>7.7832240163360371</v>
      </c>
      <c r="BF115" s="104">
        <v>651.86</v>
      </c>
      <c r="BG115" s="104">
        <f t="shared" si="25"/>
        <v>1.2011463631940393</v>
      </c>
      <c r="BH115" s="68">
        <v>0</v>
      </c>
      <c r="BI115" s="68">
        <v>1</v>
      </c>
      <c r="BJ115" s="68">
        <v>0</v>
      </c>
      <c r="BK115" s="12">
        <v>0</v>
      </c>
      <c r="BL115" s="12">
        <v>1</v>
      </c>
      <c r="BM115" s="12">
        <v>1</v>
      </c>
      <c r="BN115" s="12">
        <v>0</v>
      </c>
      <c r="BO115" s="12">
        <v>0</v>
      </c>
      <c r="BP115" s="12">
        <v>1</v>
      </c>
      <c r="BQ115" s="12">
        <v>0</v>
      </c>
      <c r="BR115" s="12">
        <v>0</v>
      </c>
      <c r="BS115" s="12">
        <v>0</v>
      </c>
      <c r="BT115" s="12">
        <v>0</v>
      </c>
      <c r="BU115" s="12">
        <v>1</v>
      </c>
      <c r="BV115" s="12">
        <v>1</v>
      </c>
      <c r="BW115" s="12">
        <v>0</v>
      </c>
      <c r="BX115" s="12">
        <v>0</v>
      </c>
      <c r="BY115" s="12">
        <v>0.5</v>
      </c>
      <c r="BZ115" s="12">
        <f t="shared" si="26"/>
        <v>0.5</v>
      </c>
      <c r="CA115" s="113">
        <v>2.9957322735539909</v>
      </c>
      <c r="CB115" s="12" t="s">
        <v>386</v>
      </c>
      <c r="CC115" s="12">
        <v>1</v>
      </c>
    </row>
    <row r="116" spans="1:167" ht="15" customHeight="1" x14ac:dyDescent="0.3">
      <c r="A116" s="17">
        <v>115</v>
      </c>
      <c r="B116" s="12">
        <v>4</v>
      </c>
      <c r="C116" s="12" t="s">
        <v>73</v>
      </c>
      <c r="D116" s="37">
        <v>-3.2000000000000001E-2</v>
      </c>
      <c r="E116" s="68">
        <v>8.7999999999999995E-2</v>
      </c>
      <c r="F116" s="19">
        <f t="shared" si="27"/>
        <v>-0.36363636363636365</v>
      </c>
      <c r="H116" s="12">
        <f t="shared" si="16"/>
        <v>-0.12</v>
      </c>
      <c r="I116" s="12">
        <f t="shared" si="17"/>
        <v>5.5999999999999994E-2</v>
      </c>
      <c r="J116" s="12" t="s">
        <v>63</v>
      </c>
      <c r="K116" s="12">
        <f t="shared" si="18"/>
        <v>-3.2000000000000001E-2</v>
      </c>
      <c r="L116" s="45">
        <f t="shared" si="19"/>
        <v>-0.36363636363636365</v>
      </c>
      <c r="M116" s="15">
        <f t="shared" si="20"/>
        <v>-1.0807337863597999E-2</v>
      </c>
      <c r="N116" s="13">
        <f t="shared" si="21"/>
        <v>2.9720179124894493E-2</v>
      </c>
      <c r="O116" s="68">
        <f t="shared" si="22"/>
        <v>33.647172710421877</v>
      </c>
      <c r="P116" s="12">
        <f t="shared" si="23"/>
        <v>-4.0527516988492496E-2</v>
      </c>
      <c r="Q116" s="12">
        <f t="shared" si="24"/>
        <v>1.8912841261296495E-2</v>
      </c>
      <c r="R116" s="113">
        <v>5.1704839950381514</v>
      </c>
      <c r="S116" s="12" t="s">
        <v>408</v>
      </c>
      <c r="T116" s="12" t="s">
        <v>1654</v>
      </c>
      <c r="U116" s="12" t="s">
        <v>401</v>
      </c>
      <c r="V116" s="13" t="s">
        <v>403</v>
      </c>
      <c r="W116" s="68">
        <v>1</v>
      </c>
      <c r="X116" s="68">
        <v>0</v>
      </c>
      <c r="Y116" s="68">
        <v>0</v>
      </c>
      <c r="Z116" s="68">
        <v>0</v>
      </c>
      <c r="AA116" s="13">
        <v>1</v>
      </c>
      <c r="AB116" s="13">
        <v>1</v>
      </c>
      <c r="AC116" s="68">
        <v>5</v>
      </c>
      <c r="AD116" s="68">
        <v>2</v>
      </c>
      <c r="AE116" s="13">
        <v>1132</v>
      </c>
      <c r="AF116" s="13">
        <v>0</v>
      </c>
      <c r="AG116" s="13">
        <v>0</v>
      </c>
      <c r="AH116" s="13">
        <v>1</v>
      </c>
      <c r="AI116" s="13">
        <v>0</v>
      </c>
      <c r="AJ116" s="13">
        <v>0</v>
      </c>
      <c r="AK116" s="13">
        <v>0</v>
      </c>
      <c r="AL116" s="13">
        <v>0</v>
      </c>
      <c r="AM116" s="68">
        <v>0</v>
      </c>
      <c r="AN116" s="68">
        <v>0</v>
      </c>
      <c r="AO116" s="68">
        <v>0</v>
      </c>
      <c r="AP116" s="113">
        <v>7.0343879299155034</v>
      </c>
      <c r="AQ116" s="12">
        <v>1</v>
      </c>
      <c r="AR116" s="113">
        <v>7.0343879299155034</v>
      </c>
      <c r="AS116" s="12">
        <v>1</v>
      </c>
      <c r="AT116" s="12">
        <v>0</v>
      </c>
      <c r="AU116" s="12">
        <v>1</v>
      </c>
      <c r="AV116" s="113">
        <v>7.6019019598751658</v>
      </c>
      <c r="AW116" s="12">
        <v>0</v>
      </c>
      <c r="AX116" s="12">
        <v>1</v>
      </c>
      <c r="AY116" s="68">
        <v>0</v>
      </c>
      <c r="AZ116" s="68">
        <v>6.9850000000000003</v>
      </c>
      <c r="BA116" s="94">
        <v>482</v>
      </c>
      <c r="BB116" s="94">
        <v>118</v>
      </c>
      <c r="BC116" s="12">
        <v>1</v>
      </c>
      <c r="BD116" s="12">
        <v>0</v>
      </c>
      <c r="BE116" s="104">
        <f t="shared" si="28"/>
        <v>7.7832240163360371</v>
      </c>
      <c r="BF116" s="104">
        <v>651.86</v>
      </c>
      <c r="BG116" s="104">
        <f t="shared" si="25"/>
        <v>1.2011463631940393</v>
      </c>
      <c r="BH116" s="68">
        <v>0</v>
      </c>
      <c r="BI116" s="68">
        <v>1</v>
      </c>
      <c r="BJ116" s="68">
        <v>0</v>
      </c>
      <c r="BK116" s="12">
        <v>0</v>
      </c>
      <c r="BL116" s="12">
        <v>1</v>
      </c>
      <c r="BM116" s="12">
        <v>1</v>
      </c>
      <c r="BN116" s="12">
        <v>0</v>
      </c>
      <c r="BO116" s="12">
        <v>0</v>
      </c>
      <c r="BP116" s="12">
        <v>1</v>
      </c>
      <c r="BQ116" s="12">
        <v>0</v>
      </c>
      <c r="BR116" s="12">
        <v>0</v>
      </c>
      <c r="BS116" s="12">
        <v>0</v>
      </c>
      <c r="BT116" s="12">
        <v>0</v>
      </c>
      <c r="BU116" s="12">
        <v>1</v>
      </c>
      <c r="BV116" s="12">
        <v>1</v>
      </c>
      <c r="BW116" s="12">
        <v>0</v>
      </c>
      <c r="BX116" s="12">
        <v>0</v>
      </c>
      <c r="BY116" s="12">
        <v>0.5</v>
      </c>
      <c r="BZ116" s="12">
        <f t="shared" si="26"/>
        <v>0.5</v>
      </c>
      <c r="CA116" s="113">
        <v>2.9957322735539909</v>
      </c>
      <c r="CB116" s="12" t="s">
        <v>386</v>
      </c>
      <c r="CC116" s="12">
        <v>1</v>
      </c>
    </row>
    <row r="117" spans="1:167" ht="15" customHeight="1" x14ac:dyDescent="0.3">
      <c r="A117" s="70">
        <v>116</v>
      </c>
      <c r="B117" s="70">
        <v>4</v>
      </c>
      <c r="C117" s="70" t="s">
        <v>73</v>
      </c>
      <c r="D117" s="38">
        <v>-7.0000000000000001E-3</v>
      </c>
      <c r="E117" s="69">
        <v>1.7000000000000001E-2</v>
      </c>
      <c r="F117" s="19">
        <f t="shared" si="27"/>
        <v>-0.41176470588235292</v>
      </c>
      <c r="G117" s="70"/>
      <c r="H117" s="70">
        <f t="shared" si="16"/>
        <v>-2.4E-2</v>
      </c>
      <c r="I117" s="70">
        <f t="shared" si="17"/>
        <v>1.0000000000000002E-2</v>
      </c>
      <c r="J117" s="70" t="s">
        <v>63</v>
      </c>
      <c r="K117" s="70">
        <f t="shared" si="18"/>
        <v>-7.0000000000000001E-3</v>
      </c>
      <c r="L117" s="45">
        <f t="shared" si="19"/>
        <v>-0.41176470588235292</v>
      </c>
      <c r="M117" s="18">
        <f t="shared" si="20"/>
        <v>-1.2242927161484703E-2</v>
      </c>
      <c r="N117" s="69">
        <f t="shared" si="21"/>
        <v>2.9732823106462844E-2</v>
      </c>
      <c r="O117" s="69">
        <f t="shared" si="22"/>
        <v>33.63286413871127</v>
      </c>
      <c r="P117" s="70">
        <f t="shared" si="23"/>
        <v>-4.1975750267947545E-2</v>
      </c>
      <c r="Q117" s="70">
        <f t="shared" si="24"/>
        <v>1.7489895944978143E-2</v>
      </c>
      <c r="R117" s="114">
        <v>5.7397929121792339</v>
      </c>
      <c r="S117" s="70" t="s">
        <v>409</v>
      </c>
      <c r="T117" s="70" t="s">
        <v>1654</v>
      </c>
      <c r="U117" s="70" t="s">
        <v>396</v>
      </c>
      <c r="V117" s="69" t="s">
        <v>402</v>
      </c>
      <c r="W117" s="69">
        <v>1</v>
      </c>
      <c r="X117" s="69">
        <v>0</v>
      </c>
      <c r="Y117" s="69">
        <v>0</v>
      </c>
      <c r="Z117" s="69">
        <v>0</v>
      </c>
      <c r="AA117" s="69">
        <v>1</v>
      </c>
      <c r="AB117" s="69">
        <v>1</v>
      </c>
      <c r="AC117" s="69">
        <v>6</v>
      </c>
      <c r="AD117" s="69">
        <v>2</v>
      </c>
      <c r="AE117" s="69">
        <v>1131</v>
      </c>
      <c r="AF117" s="69">
        <v>0</v>
      </c>
      <c r="AG117" s="69">
        <v>0</v>
      </c>
      <c r="AH117" s="69">
        <v>1</v>
      </c>
      <c r="AI117" s="69">
        <v>0</v>
      </c>
      <c r="AJ117" s="69">
        <v>0</v>
      </c>
      <c r="AK117" s="69">
        <v>0</v>
      </c>
      <c r="AL117" s="69">
        <v>0</v>
      </c>
      <c r="AM117" s="69">
        <v>0</v>
      </c>
      <c r="AN117" s="69">
        <v>0</v>
      </c>
      <c r="AO117" s="69">
        <v>0</v>
      </c>
      <c r="AP117" s="114">
        <v>7.0335064842876971</v>
      </c>
      <c r="AQ117" s="70">
        <v>1</v>
      </c>
      <c r="AR117" s="114">
        <v>7.0335064842876971</v>
      </c>
      <c r="AS117" s="70">
        <v>1</v>
      </c>
      <c r="AT117" s="70">
        <v>0</v>
      </c>
      <c r="AU117" s="70">
        <v>1</v>
      </c>
      <c r="AV117" s="114">
        <v>7.6019019598751658</v>
      </c>
      <c r="AW117" s="70">
        <v>0</v>
      </c>
      <c r="AX117" s="70">
        <v>1</v>
      </c>
      <c r="AY117" s="69">
        <v>0</v>
      </c>
      <c r="AZ117" s="69">
        <v>6.9850000000000003</v>
      </c>
      <c r="BA117" s="32">
        <v>482</v>
      </c>
      <c r="BB117" s="32">
        <v>118</v>
      </c>
      <c r="BC117" s="70">
        <v>1</v>
      </c>
      <c r="BD117" s="70">
        <v>0</v>
      </c>
      <c r="BE117" s="106">
        <f t="shared" si="28"/>
        <v>7.7832240163360371</v>
      </c>
      <c r="BF117" s="106">
        <v>651.86</v>
      </c>
      <c r="BG117" s="106">
        <f t="shared" si="25"/>
        <v>1.2011463631940393</v>
      </c>
      <c r="BH117" s="69">
        <v>0</v>
      </c>
      <c r="BI117" s="69">
        <v>1</v>
      </c>
      <c r="BJ117" s="69">
        <v>0</v>
      </c>
      <c r="BK117" s="70">
        <v>0</v>
      </c>
      <c r="BL117" s="70">
        <v>1</v>
      </c>
      <c r="BM117" s="70">
        <v>1</v>
      </c>
      <c r="BN117" s="70">
        <v>0</v>
      </c>
      <c r="BO117" s="70">
        <v>0</v>
      </c>
      <c r="BP117" s="70">
        <v>1</v>
      </c>
      <c r="BQ117" s="70">
        <v>0</v>
      </c>
      <c r="BR117" s="70">
        <v>0</v>
      </c>
      <c r="BS117" s="70">
        <v>0</v>
      </c>
      <c r="BT117" s="70">
        <v>0</v>
      </c>
      <c r="BU117" s="70">
        <v>1</v>
      </c>
      <c r="BV117" s="70">
        <v>1</v>
      </c>
      <c r="BW117" s="70">
        <v>0</v>
      </c>
      <c r="BX117" s="70">
        <v>0</v>
      </c>
      <c r="BY117" s="70">
        <v>0.5</v>
      </c>
      <c r="BZ117" s="70">
        <f t="shared" si="26"/>
        <v>0.5</v>
      </c>
      <c r="CA117" s="114">
        <v>2.9957322735539909</v>
      </c>
      <c r="CB117" s="70" t="s">
        <v>386</v>
      </c>
      <c r="CC117" s="70">
        <v>1</v>
      </c>
      <c r="CD117" s="70"/>
      <c r="CE117" s="70"/>
      <c r="CF117" s="70"/>
      <c r="CG117" s="70"/>
      <c r="CH117" s="70"/>
      <c r="CI117" s="70"/>
      <c r="CJ117" s="70"/>
      <c r="CK117" s="70"/>
    </row>
    <row r="118" spans="1:167" ht="15" customHeight="1" x14ac:dyDescent="0.3">
      <c r="A118" s="70">
        <v>117</v>
      </c>
      <c r="B118" s="12">
        <v>4</v>
      </c>
      <c r="C118" s="12" t="s">
        <v>73</v>
      </c>
      <c r="D118" s="37">
        <v>-1.4999999999999999E-2</v>
      </c>
      <c r="E118" s="68">
        <v>2.1000000000000001E-2</v>
      </c>
      <c r="F118" s="19">
        <f t="shared" si="27"/>
        <v>-0.71428571428571419</v>
      </c>
      <c r="H118" s="12">
        <f t="shared" si="16"/>
        <v>-3.6000000000000004E-2</v>
      </c>
      <c r="I118" s="12">
        <f t="shared" si="17"/>
        <v>6.0000000000000019E-3</v>
      </c>
      <c r="J118" s="12" t="s">
        <v>63</v>
      </c>
      <c r="K118" s="12">
        <f t="shared" si="18"/>
        <v>-1.4999999999999999E-2</v>
      </c>
      <c r="L118" s="45">
        <f t="shared" si="19"/>
        <v>-0.71428571428571419</v>
      </c>
      <c r="M118" s="15">
        <f t="shared" si="20"/>
        <v>-2.1234533620484899E-2</v>
      </c>
      <c r="N118" s="13">
        <f t="shared" si="21"/>
        <v>2.9728347068678863E-2</v>
      </c>
      <c r="O118" s="68">
        <f t="shared" si="22"/>
        <v>33.637928058690427</v>
      </c>
      <c r="P118" s="12">
        <f t="shared" si="23"/>
        <v>-5.0962880689163763E-2</v>
      </c>
      <c r="Q118" s="12">
        <f t="shared" si="24"/>
        <v>8.4938134481939639E-3</v>
      </c>
      <c r="R118" s="113">
        <v>5.7397929121792339</v>
      </c>
      <c r="S118" s="12" t="s">
        <v>409</v>
      </c>
      <c r="T118" s="12" t="s">
        <v>1654</v>
      </c>
      <c r="U118" s="12" t="s">
        <v>401</v>
      </c>
      <c r="V118" s="13" t="s">
        <v>403</v>
      </c>
      <c r="W118" s="68">
        <v>1</v>
      </c>
      <c r="X118" s="68">
        <v>0</v>
      </c>
      <c r="Y118" s="68">
        <v>0</v>
      </c>
      <c r="Z118" s="68">
        <v>0</v>
      </c>
      <c r="AA118" s="13">
        <v>1</v>
      </c>
      <c r="AB118" s="13">
        <v>1</v>
      </c>
      <c r="AC118" s="68">
        <v>6</v>
      </c>
      <c r="AD118" s="68">
        <v>2</v>
      </c>
      <c r="AE118" s="13">
        <v>1131</v>
      </c>
      <c r="AF118" s="13">
        <v>0</v>
      </c>
      <c r="AG118" s="13">
        <v>0</v>
      </c>
      <c r="AH118" s="13">
        <v>1</v>
      </c>
      <c r="AI118" s="13">
        <v>0</v>
      </c>
      <c r="AJ118" s="13">
        <v>0</v>
      </c>
      <c r="AK118" s="13">
        <v>0</v>
      </c>
      <c r="AL118" s="13">
        <v>0</v>
      </c>
      <c r="AM118" s="68">
        <v>0</v>
      </c>
      <c r="AN118" s="68">
        <v>0</v>
      </c>
      <c r="AO118" s="68">
        <v>0</v>
      </c>
      <c r="AP118" s="113">
        <v>7.0335064842876971</v>
      </c>
      <c r="AQ118" s="12">
        <v>1</v>
      </c>
      <c r="AR118" s="113">
        <v>7.0335064842876971</v>
      </c>
      <c r="AS118" s="12">
        <v>1</v>
      </c>
      <c r="AT118" s="12">
        <v>0</v>
      </c>
      <c r="AU118" s="12">
        <v>1</v>
      </c>
      <c r="AV118" s="113">
        <v>7.6019019598751658</v>
      </c>
      <c r="AW118" s="12">
        <v>0</v>
      </c>
      <c r="AX118" s="12">
        <v>1</v>
      </c>
      <c r="AY118" s="68">
        <v>0</v>
      </c>
      <c r="AZ118" s="68">
        <v>6.9850000000000003</v>
      </c>
      <c r="BA118" s="94">
        <v>482</v>
      </c>
      <c r="BB118" s="94">
        <v>118</v>
      </c>
      <c r="BC118" s="12">
        <v>1</v>
      </c>
      <c r="BD118" s="12">
        <v>0</v>
      </c>
      <c r="BE118" s="104">
        <f t="shared" si="28"/>
        <v>7.7832240163360371</v>
      </c>
      <c r="BF118" s="104">
        <v>651.86</v>
      </c>
      <c r="BG118" s="104">
        <f t="shared" si="25"/>
        <v>1.2011463631940393</v>
      </c>
      <c r="BH118" s="68">
        <v>0</v>
      </c>
      <c r="BI118" s="68">
        <v>1</v>
      </c>
      <c r="BJ118" s="68">
        <v>0</v>
      </c>
      <c r="BK118" s="12">
        <v>0</v>
      </c>
      <c r="BL118" s="12">
        <v>1</v>
      </c>
      <c r="BM118" s="12">
        <v>1</v>
      </c>
      <c r="BN118" s="12">
        <v>0</v>
      </c>
      <c r="BO118" s="12">
        <v>0</v>
      </c>
      <c r="BP118" s="12">
        <v>1</v>
      </c>
      <c r="BQ118" s="12">
        <v>0</v>
      </c>
      <c r="BR118" s="12">
        <v>0</v>
      </c>
      <c r="BS118" s="12">
        <v>0</v>
      </c>
      <c r="BT118" s="12">
        <v>0</v>
      </c>
      <c r="BU118" s="12">
        <v>1</v>
      </c>
      <c r="BV118" s="12">
        <v>1</v>
      </c>
      <c r="BW118" s="12">
        <v>0</v>
      </c>
      <c r="BX118" s="12">
        <v>0</v>
      </c>
      <c r="BY118" s="12">
        <v>0.5</v>
      </c>
      <c r="BZ118" s="12">
        <f t="shared" si="26"/>
        <v>0.5</v>
      </c>
      <c r="CA118" s="113">
        <v>2.9957322735539909</v>
      </c>
      <c r="CB118" s="12" t="s">
        <v>386</v>
      </c>
      <c r="CC118" s="12">
        <v>1</v>
      </c>
    </row>
    <row r="119" spans="1:167" ht="15" customHeight="1" x14ac:dyDescent="0.3">
      <c r="A119" s="70">
        <v>118</v>
      </c>
      <c r="B119" s="70">
        <v>4</v>
      </c>
      <c r="C119" s="70" t="s">
        <v>73</v>
      </c>
      <c r="D119" s="38">
        <v>-6.0000000000000001E-3</v>
      </c>
      <c r="E119" s="69">
        <v>7.8E-2</v>
      </c>
      <c r="F119" s="19">
        <f t="shared" si="27"/>
        <v>-7.6923076923076927E-2</v>
      </c>
      <c r="G119" s="70"/>
      <c r="H119" s="70">
        <f t="shared" si="16"/>
        <v>-8.4000000000000005E-2</v>
      </c>
      <c r="I119" s="70">
        <f t="shared" si="17"/>
        <v>7.1999999999999995E-2</v>
      </c>
      <c r="J119" s="70" t="s">
        <v>63</v>
      </c>
      <c r="K119" s="70">
        <f t="shared" si="18"/>
        <v>-6.0000000000000001E-3</v>
      </c>
      <c r="L119" s="47">
        <f t="shared" si="19"/>
        <v>-7.6923076923076927E-2</v>
      </c>
      <c r="M119" s="18">
        <f t="shared" si="20"/>
        <v>-2.4003256982876148E-3</v>
      </c>
      <c r="N119" s="69">
        <f t="shared" si="21"/>
        <v>3.120423407773899E-2</v>
      </c>
      <c r="O119" s="69">
        <f t="shared" si="22"/>
        <v>32.046933038276272</v>
      </c>
      <c r="P119" s="70">
        <f t="shared" si="23"/>
        <v>-3.3604559776026603E-2</v>
      </c>
      <c r="Q119" s="70">
        <f t="shared" si="24"/>
        <v>2.8803908379451376E-2</v>
      </c>
      <c r="R119" s="114">
        <v>5.7397929121792339</v>
      </c>
      <c r="S119" s="70" t="s">
        <v>410</v>
      </c>
      <c r="T119" s="70" t="s">
        <v>1654</v>
      </c>
      <c r="U119" s="70" t="s">
        <v>396</v>
      </c>
      <c r="V119" s="69" t="s">
        <v>402</v>
      </c>
      <c r="W119" s="69">
        <v>1</v>
      </c>
      <c r="X119" s="69">
        <v>0</v>
      </c>
      <c r="Y119" s="69">
        <v>0</v>
      </c>
      <c r="Z119" s="69">
        <v>0</v>
      </c>
      <c r="AA119" s="69">
        <v>1</v>
      </c>
      <c r="AB119" s="69">
        <v>1</v>
      </c>
      <c r="AC119" s="69">
        <v>7</v>
      </c>
      <c r="AD119" s="69">
        <v>2</v>
      </c>
      <c r="AE119" s="69">
        <v>1027</v>
      </c>
      <c r="AF119" s="69">
        <v>0</v>
      </c>
      <c r="AG119" s="69">
        <v>0</v>
      </c>
      <c r="AH119" s="69">
        <v>1</v>
      </c>
      <c r="AI119" s="69">
        <v>0</v>
      </c>
      <c r="AJ119" s="69">
        <v>0</v>
      </c>
      <c r="AK119" s="69">
        <v>0</v>
      </c>
      <c r="AL119" s="69">
        <v>0</v>
      </c>
      <c r="AM119" s="69">
        <v>0</v>
      </c>
      <c r="AN119" s="69">
        <v>0</v>
      </c>
      <c r="AO119" s="69">
        <v>0</v>
      </c>
      <c r="AP119" s="114">
        <v>6.9373140812236818</v>
      </c>
      <c r="AQ119" s="70">
        <v>1</v>
      </c>
      <c r="AR119" s="114">
        <v>6.9373140812236818</v>
      </c>
      <c r="AS119" s="70">
        <v>1</v>
      </c>
      <c r="AT119" s="70">
        <v>0</v>
      </c>
      <c r="AU119" s="70">
        <v>1</v>
      </c>
      <c r="AV119" s="114">
        <v>7.6019019598751658</v>
      </c>
      <c r="AW119" s="70">
        <v>0</v>
      </c>
      <c r="AX119" s="70">
        <v>1</v>
      </c>
      <c r="AY119" s="69">
        <v>0</v>
      </c>
      <c r="AZ119" s="69">
        <v>6.9850000000000003</v>
      </c>
      <c r="BA119" s="32">
        <v>482</v>
      </c>
      <c r="BB119" s="32">
        <v>118</v>
      </c>
      <c r="BC119" s="70">
        <v>1</v>
      </c>
      <c r="BD119" s="70">
        <v>0</v>
      </c>
      <c r="BE119" s="106">
        <f t="shared" si="28"/>
        <v>7.7832240163360371</v>
      </c>
      <c r="BF119" s="106">
        <v>651.86</v>
      </c>
      <c r="BG119" s="106">
        <f t="shared" si="25"/>
        <v>1.2011463631940393</v>
      </c>
      <c r="BH119" s="69">
        <v>0</v>
      </c>
      <c r="BI119" s="69">
        <v>1</v>
      </c>
      <c r="BJ119" s="69">
        <v>0</v>
      </c>
      <c r="BK119" s="70">
        <v>0</v>
      </c>
      <c r="BL119" s="70">
        <v>1</v>
      </c>
      <c r="BM119" s="70">
        <v>1</v>
      </c>
      <c r="BN119" s="70">
        <v>0</v>
      </c>
      <c r="BO119" s="70">
        <v>0</v>
      </c>
      <c r="BP119" s="70">
        <v>1</v>
      </c>
      <c r="BQ119" s="70">
        <v>0</v>
      </c>
      <c r="BR119" s="70">
        <v>0</v>
      </c>
      <c r="BS119" s="70">
        <v>0</v>
      </c>
      <c r="BT119" s="70">
        <v>0</v>
      </c>
      <c r="BU119" s="70">
        <v>1</v>
      </c>
      <c r="BV119" s="70">
        <v>1</v>
      </c>
      <c r="BW119" s="70">
        <v>0</v>
      </c>
      <c r="BX119" s="70">
        <v>0</v>
      </c>
      <c r="BY119" s="70">
        <v>0.5</v>
      </c>
      <c r="BZ119" s="70">
        <f t="shared" si="26"/>
        <v>0.5</v>
      </c>
      <c r="CA119" s="114">
        <v>2.9957322735539909</v>
      </c>
      <c r="CB119" s="70" t="s">
        <v>386</v>
      </c>
      <c r="CC119" s="70">
        <v>1</v>
      </c>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0"/>
      <c r="DD119" s="70"/>
      <c r="DE119" s="70"/>
      <c r="DF119" s="70"/>
      <c r="DG119" s="70"/>
      <c r="DH119" s="70"/>
      <c r="DI119" s="70"/>
      <c r="DJ119" s="70"/>
      <c r="DK119" s="70"/>
      <c r="DL119" s="70"/>
      <c r="DM119" s="70"/>
      <c r="DN119" s="70"/>
      <c r="DO119" s="70"/>
      <c r="DP119" s="70"/>
      <c r="DQ119" s="70"/>
      <c r="DR119" s="70"/>
      <c r="DS119" s="70"/>
      <c r="DT119" s="70"/>
      <c r="DU119" s="70"/>
      <c r="DV119" s="70"/>
      <c r="DW119" s="70"/>
      <c r="DX119" s="70"/>
      <c r="DY119" s="70"/>
      <c r="DZ119" s="70"/>
      <c r="EA119" s="70"/>
      <c r="EB119" s="70"/>
      <c r="EC119" s="70"/>
      <c r="ED119" s="70"/>
      <c r="EE119" s="70"/>
      <c r="EF119" s="70"/>
      <c r="EG119" s="70"/>
      <c r="EH119" s="70"/>
      <c r="EI119" s="70"/>
      <c r="EJ119" s="70"/>
      <c r="EK119" s="70"/>
      <c r="EL119" s="70"/>
      <c r="EM119" s="70"/>
      <c r="EN119" s="70"/>
      <c r="EO119" s="70"/>
      <c r="EP119" s="70"/>
      <c r="EQ119" s="70"/>
      <c r="ER119" s="70"/>
      <c r="ES119" s="70"/>
      <c r="ET119" s="70"/>
      <c r="EU119" s="70"/>
      <c r="EV119" s="70"/>
      <c r="EW119" s="70"/>
      <c r="EX119" s="70"/>
      <c r="EY119" s="70"/>
      <c r="EZ119" s="70"/>
      <c r="FA119" s="70"/>
      <c r="FB119" s="70"/>
      <c r="FC119" s="70"/>
      <c r="FD119" s="70"/>
      <c r="FE119" s="70"/>
      <c r="FF119" s="70"/>
      <c r="FG119" s="70"/>
      <c r="FH119" s="70"/>
      <c r="FI119" s="70"/>
      <c r="FJ119" s="70"/>
      <c r="FK119" s="70"/>
    </row>
    <row r="120" spans="1:167" ht="15" customHeight="1" x14ac:dyDescent="0.3">
      <c r="A120" s="17">
        <v>119</v>
      </c>
      <c r="B120" s="12">
        <v>4</v>
      </c>
      <c r="C120" s="12" t="s">
        <v>73</v>
      </c>
      <c r="D120" s="37">
        <v>-1E-3</v>
      </c>
      <c r="E120" s="68">
        <v>7.2999999999999995E-2</v>
      </c>
      <c r="F120" s="19">
        <f t="shared" si="27"/>
        <v>-1.3698630136986302E-2</v>
      </c>
      <c r="H120" s="12">
        <f t="shared" si="16"/>
        <v>-7.3999999999999996E-2</v>
      </c>
      <c r="I120" s="12">
        <f t="shared" si="17"/>
        <v>7.1999999999999995E-2</v>
      </c>
      <c r="J120" s="12" t="s">
        <v>63</v>
      </c>
      <c r="K120" s="12">
        <f t="shared" si="18"/>
        <v>-1E-3</v>
      </c>
      <c r="L120" s="45">
        <f t="shared" si="19"/>
        <v>-1.3698630136986302E-2</v>
      </c>
      <c r="M120" s="15">
        <f t="shared" si="20"/>
        <v>-4.2745645369730081E-4</v>
      </c>
      <c r="N120" s="68">
        <f t="shared" si="21"/>
        <v>3.1204321119902956E-2</v>
      </c>
      <c r="O120" s="68">
        <f t="shared" si="22"/>
        <v>32.046843645708194</v>
      </c>
      <c r="P120" s="12">
        <f t="shared" si="23"/>
        <v>-3.1631777573600257E-2</v>
      </c>
      <c r="Q120" s="12">
        <f t="shared" si="24"/>
        <v>3.0776864666205654E-2</v>
      </c>
      <c r="R120" s="113">
        <v>5.7397929121792339</v>
      </c>
      <c r="S120" s="12" t="s">
        <v>410</v>
      </c>
      <c r="T120" s="12" t="s">
        <v>1654</v>
      </c>
      <c r="U120" s="12" t="s">
        <v>401</v>
      </c>
      <c r="V120" s="68" t="s">
        <v>403</v>
      </c>
      <c r="W120" s="68">
        <v>1</v>
      </c>
      <c r="X120" s="68">
        <v>0</v>
      </c>
      <c r="Y120" s="68">
        <v>0</v>
      </c>
      <c r="Z120" s="68">
        <v>0</v>
      </c>
      <c r="AA120" s="68">
        <v>1</v>
      </c>
      <c r="AB120" s="68">
        <v>1</v>
      </c>
      <c r="AC120" s="68">
        <v>7</v>
      </c>
      <c r="AD120" s="68">
        <v>2</v>
      </c>
      <c r="AE120" s="68">
        <v>1027</v>
      </c>
      <c r="AF120" s="68">
        <v>0</v>
      </c>
      <c r="AG120" s="68">
        <v>0</v>
      </c>
      <c r="AH120" s="68">
        <v>1</v>
      </c>
      <c r="AI120" s="68">
        <v>0</v>
      </c>
      <c r="AJ120" s="68">
        <v>0</v>
      </c>
      <c r="AK120" s="68">
        <v>0</v>
      </c>
      <c r="AL120" s="68">
        <v>0</v>
      </c>
      <c r="AM120" s="68">
        <v>0</v>
      </c>
      <c r="AN120" s="68">
        <v>0</v>
      </c>
      <c r="AO120" s="68">
        <v>0</v>
      </c>
      <c r="AP120" s="113">
        <v>6.9373140812236818</v>
      </c>
      <c r="AQ120" s="12">
        <v>1</v>
      </c>
      <c r="AR120" s="113">
        <v>6.9373140812236818</v>
      </c>
      <c r="AS120" s="12">
        <v>1</v>
      </c>
      <c r="AT120" s="12">
        <v>0</v>
      </c>
      <c r="AU120" s="12">
        <v>1</v>
      </c>
      <c r="AV120" s="113">
        <v>7.6019019598751658</v>
      </c>
      <c r="AW120" s="12">
        <v>0</v>
      </c>
      <c r="AX120" s="12">
        <v>1</v>
      </c>
      <c r="AY120" s="68">
        <v>0</v>
      </c>
      <c r="AZ120" s="68">
        <v>6.9850000000000003</v>
      </c>
      <c r="BA120" s="94">
        <v>482</v>
      </c>
      <c r="BB120" s="94">
        <v>118</v>
      </c>
      <c r="BC120" s="12">
        <v>1</v>
      </c>
      <c r="BD120" s="12">
        <v>0</v>
      </c>
      <c r="BE120" s="104">
        <f t="shared" si="28"/>
        <v>7.7832240163360371</v>
      </c>
      <c r="BF120" s="104">
        <v>651.86</v>
      </c>
      <c r="BG120" s="104">
        <f t="shared" si="25"/>
        <v>1.2011463631940393</v>
      </c>
      <c r="BH120" s="68">
        <v>0</v>
      </c>
      <c r="BI120" s="68">
        <v>1</v>
      </c>
      <c r="BJ120" s="68">
        <v>0</v>
      </c>
      <c r="BK120" s="12">
        <v>0</v>
      </c>
      <c r="BL120" s="12">
        <v>1</v>
      </c>
      <c r="BM120" s="12">
        <v>1</v>
      </c>
      <c r="BN120" s="12">
        <v>0</v>
      </c>
      <c r="BO120" s="12">
        <v>0</v>
      </c>
      <c r="BP120" s="12">
        <v>1</v>
      </c>
      <c r="BQ120" s="12">
        <v>0</v>
      </c>
      <c r="BR120" s="12">
        <v>0</v>
      </c>
      <c r="BS120" s="12">
        <v>0</v>
      </c>
      <c r="BT120" s="12">
        <v>0</v>
      </c>
      <c r="BU120" s="12">
        <v>1</v>
      </c>
      <c r="BV120" s="12">
        <v>1</v>
      </c>
      <c r="BW120" s="12">
        <v>0</v>
      </c>
      <c r="BX120" s="12">
        <v>0</v>
      </c>
      <c r="BY120" s="12">
        <v>0.5</v>
      </c>
      <c r="BZ120" s="12">
        <f t="shared" si="26"/>
        <v>0.5</v>
      </c>
      <c r="CA120" s="113">
        <v>2.9957322735539909</v>
      </c>
      <c r="CB120" s="12" t="s">
        <v>386</v>
      </c>
      <c r="CC120" s="12">
        <v>1</v>
      </c>
    </row>
    <row r="121" spans="1:167" ht="15" customHeight="1" x14ac:dyDescent="0.3">
      <c r="A121" s="17">
        <v>120</v>
      </c>
      <c r="B121" s="12">
        <v>4</v>
      </c>
      <c r="C121" s="12" t="s">
        <v>73</v>
      </c>
      <c r="D121" s="37">
        <v>-2.1000000000000001E-2</v>
      </c>
      <c r="E121" s="68">
        <v>2.9000000000000001E-2</v>
      </c>
      <c r="F121" s="19">
        <f t="shared" si="27"/>
        <v>-0.72413793103448276</v>
      </c>
      <c r="H121" s="12">
        <f t="shared" si="16"/>
        <v>-0.05</v>
      </c>
      <c r="I121" s="12">
        <f t="shared" si="17"/>
        <v>8.0000000000000002E-3</v>
      </c>
      <c r="J121" s="12" t="s">
        <v>63</v>
      </c>
      <c r="K121" s="12">
        <f t="shared" si="18"/>
        <v>-2.1000000000000001E-2</v>
      </c>
      <c r="L121" s="45">
        <f t="shared" si="19"/>
        <v>-0.72413793103448276</v>
      </c>
      <c r="M121" s="15">
        <f t="shared" si="20"/>
        <v>-2.2601468801870341E-2</v>
      </c>
      <c r="N121" s="68">
        <f t="shared" si="21"/>
        <v>3.1211552154963799E-2</v>
      </c>
      <c r="O121" s="68">
        <f t="shared" si="22"/>
        <v>32.039419091849389</v>
      </c>
      <c r="P121" s="12">
        <f t="shared" si="23"/>
        <v>-5.3813020956834143E-2</v>
      </c>
      <c r="Q121" s="12">
        <f t="shared" si="24"/>
        <v>8.6100833530934583E-3</v>
      </c>
      <c r="R121" s="113">
        <v>5.7397929121792339</v>
      </c>
      <c r="S121" s="12" t="s">
        <v>411</v>
      </c>
      <c r="T121" s="12" t="s">
        <v>1654</v>
      </c>
      <c r="U121" s="12" t="s">
        <v>396</v>
      </c>
      <c r="V121" s="68" t="s">
        <v>402</v>
      </c>
      <c r="W121" s="68">
        <v>1</v>
      </c>
      <c r="X121" s="68">
        <v>0</v>
      </c>
      <c r="Y121" s="68">
        <v>0</v>
      </c>
      <c r="Z121" s="68">
        <v>0</v>
      </c>
      <c r="AA121" s="68">
        <v>1</v>
      </c>
      <c r="AB121" s="68">
        <v>1</v>
      </c>
      <c r="AC121" s="68">
        <v>8</v>
      </c>
      <c r="AD121" s="68">
        <v>2</v>
      </c>
      <c r="AE121" s="68">
        <v>1026</v>
      </c>
      <c r="AF121" s="68">
        <v>0</v>
      </c>
      <c r="AG121" s="68">
        <v>0</v>
      </c>
      <c r="AH121" s="68">
        <v>1</v>
      </c>
      <c r="AI121" s="68">
        <v>0</v>
      </c>
      <c r="AJ121" s="68">
        <v>0</v>
      </c>
      <c r="AK121" s="68">
        <v>0</v>
      </c>
      <c r="AL121" s="68">
        <v>0</v>
      </c>
      <c r="AM121" s="68">
        <v>0</v>
      </c>
      <c r="AN121" s="68">
        <v>0</v>
      </c>
      <c r="AO121" s="68">
        <v>0</v>
      </c>
      <c r="AP121" s="113">
        <v>6.9363427358340495</v>
      </c>
      <c r="AQ121" s="12">
        <v>1</v>
      </c>
      <c r="AR121" s="113">
        <v>6.9363427358340495</v>
      </c>
      <c r="AS121" s="12">
        <v>1</v>
      </c>
      <c r="AT121" s="12">
        <v>0</v>
      </c>
      <c r="AU121" s="12">
        <v>1</v>
      </c>
      <c r="AV121" s="113">
        <v>7.6019019598751658</v>
      </c>
      <c r="AW121" s="12">
        <v>0</v>
      </c>
      <c r="AX121" s="12">
        <v>1</v>
      </c>
      <c r="AY121" s="68">
        <v>0</v>
      </c>
      <c r="AZ121" s="68">
        <v>6.9850000000000003</v>
      </c>
      <c r="BA121" s="94">
        <v>482</v>
      </c>
      <c r="BB121" s="94">
        <v>118</v>
      </c>
      <c r="BC121" s="12">
        <v>1</v>
      </c>
      <c r="BD121" s="12">
        <v>0</v>
      </c>
      <c r="BE121" s="104">
        <f t="shared" si="28"/>
        <v>7.7832240163360371</v>
      </c>
      <c r="BF121" s="104">
        <v>651.86</v>
      </c>
      <c r="BG121" s="104">
        <f t="shared" si="25"/>
        <v>1.2011463631940393</v>
      </c>
      <c r="BH121" s="68">
        <v>0</v>
      </c>
      <c r="BI121" s="68">
        <v>1</v>
      </c>
      <c r="BJ121" s="68">
        <v>0</v>
      </c>
      <c r="BK121" s="12">
        <v>0</v>
      </c>
      <c r="BL121" s="12">
        <v>1</v>
      </c>
      <c r="BM121" s="12">
        <v>1</v>
      </c>
      <c r="BN121" s="12">
        <v>0</v>
      </c>
      <c r="BO121" s="12">
        <v>0</v>
      </c>
      <c r="BP121" s="12">
        <v>1</v>
      </c>
      <c r="BQ121" s="12">
        <v>0</v>
      </c>
      <c r="BR121" s="12">
        <v>0</v>
      </c>
      <c r="BS121" s="12">
        <v>0</v>
      </c>
      <c r="BT121" s="12">
        <v>0</v>
      </c>
      <c r="BU121" s="12">
        <v>1</v>
      </c>
      <c r="BV121" s="12">
        <v>1</v>
      </c>
      <c r="BW121" s="12">
        <v>0</v>
      </c>
      <c r="BX121" s="12">
        <v>0</v>
      </c>
      <c r="BY121" s="12">
        <v>0.5</v>
      </c>
      <c r="BZ121" s="12">
        <f t="shared" si="26"/>
        <v>0.5</v>
      </c>
      <c r="CA121" s="113">
        <v>2.9957322735539909</v>
      </c>
      <c r="CB121" s="12" t="s">
        <v>386</v>
      </c>
      <c r="CC121" s="12">
        <v>1</v>
      </c>
    </row>
    <row r="122" spans="1:167" s="40" customFormat="1" ht="15" customHeight="1" x14ac:dyDescent="0.3">
      <c r="A122" s="75">
        <v>121</v>
      </c>
      <c r="B122" s="75">
        <v>4</v>
      </c>
      <c r="C122" s="75" t="s">
        <v>73</v>
      </c>
      <c r="D122" s="76">
        <v>-0.02</v>
      </c>
      <c r="E122" s="77">
        <v>2.8000000000000001E-2</v>
      </c>
      <c r="F122" s="79">
        <f t="shared" si="27"/>
        <v>-0.7142857142857143</v>
      </c>
      <c r="G122" s="75"/>
      <c r="H122" s="75">
        <f t="shared" si="16"/>
        <v>-4.8000000000000001E-2</v>
      </c>
      <c r="I122" s="75">
        <f t="shared" si="17"/>
        <v>8.0000000000000002E-3</v>
      </c>
      <c r="J122" s="75" t="s">
        <v>63</v>
      </c>
      <c r="K122" s="75">
        <f t="shared" si="18"/>
        <v>-0.02</v>
      </c>
      <c r="L122" s="47">
        <f t="shared" si="19"/>
        <v>-0.7142857142857143</v>
      </c>
      <c r="M122" s="78">
        <f t="shared" si="20"/>
        <v>-2.2294119716014946E-2</v>
      </c>
      <c r="N122" s="77">
        <f t="shared" si="21"/>
        <v>3.121176760242092E-2</v>
      </c>
      <c r="O122" s="77">
        <f t="shared" si="22"/>
        <v>32.039197931309587</v>
      </c>
      <c r="P122" s="75">
        <f t="shared" si="23"/>
        <v>-5.3505887318435863E-2</v>
      </c>
      <c r="Q122" s="75">
        <f t="shared" si="24"/>
        <v>8.9176478864059737E-3</v>
      </c>
      <c r="R122" s="115">
        <v>5.7397929121792339</v>
      </c>
      <c r="S122" s="75" t="s">
        <v>411</v>
      </c>
      <c r="T122" s="75" t="s">
        <v>1654</v>
      </c>
      <c r="U122" s="75" t="s">
        <v>401</v>
      </c>
      <c r="V122" s="77" t="s">
        <v>403</v>
      </c>
      <c r="W122" s="77">
        <v>1</v>
      </c>
      <c r="X122" s="77">
        <v>0</v>
      </c>
      <c r="Y122" s="77">
        <v>0</v>
      </c>
      <c r="Z122" s="77">
        <v>0</v>
      </c>
      <c r="AA122" s="77">
        <v>1</v>
      </c>
      <c r="AB122" s="77">
        <v>1</v>
      </c>
      <c r="AC122" s="77">
        <v>8</v>
      </c>
      <c r="AD122" s="77">
        <v>2</v>
      </c>
      <c r="AE122" s="77">
        <v>1026</v>
      </c>
      <c r="AF122" s="77">
        <v>0</v>
      </c>
      <c r="AG122" s="77">
        <v>0</v>
      </c>
      <c r="AH122" s="77">
        <v>1</v>
      </c>
      <c r="AI122" s="77">
        <v>0</v>
      </c>
      <c r="AJ122" s="77">
        <v>0</v>
      </c>
      <c r="AK122" s="77">
        <v>0</v>
      </c>
      <c r="AL122" s="77">
        <v>0</v>
      </c>
      <c r="AM122" s="77">
        <v>0</v>
      </c>
      <c r="AN122" s="77">
        <v>0</v>
      </c>
      <c r="AO122" s="77">
        <v>0</v>
      </c>
      <c r="AP122" s="115">
        <v>6.9363427358340495</v>
      </c>
      <c r="AQ122" s="75">
        <v>1</v>
      </c>
      <c r="AR122" s="115">
        <v>6.9363427358340495</v>
      </c>
      <c r="AS122" s="75">
        <v>1</v>
      </c>
      <c r="AT122" s="75">
        <v>0</v>
      </c>
      <c r="AU122" s="75">
        <v>1</v>
      </c>
      <c r="AV122" s="115">
        <v>7.6019019598751658</v>
      </c>
      <c r="AW122" s="75">
        <v>0</v>
      </c>
      <c r="AX122" s="75">
        <v>1</v>
      </c>
      <c r="AY122" s="77">
        <v>0</v>
      </c>
      <c r="AZ122" s="77">
        <v>6.9850000000000003</v>
      </c>
      <c r="BA122" s="52">
        <v>482</v>
      </c>
      <c r="BB122" s="52">
        <v>118</v>
      </c>
      <c r="BC122" s="75">
        <v>1</v>
      </c>
      <c r="BD122" s="75">
        <v>0</v>
      </c>
      <c r="BE122" s="105">
        <f t="shared" si="28"/>
        <v>7.7832240163360371</v>
      </c>
      <c r="BF122" s="105">
        <v>651.86</v>
      </c>
      <c r="BG122" s="105">
        <f t="shared" si="25"/>
        <v>1.2011463631940393</v>
      </c>
      <c r="BH122" s="77">
        <v>0</v>
      </c>
      <c r="BI122" s="77">
        <v>1</v>
      </c>
      <c r="BJ122" s="77">
        <v>0</v>
      </c>
      <c r="BK122" s="75">
        <v>0</v>
      </c>
      <c r="BL122" s="75">
        <v>1</v>
      </c>
      <c r="BM122" s="75">
        <v>1</v>
      </c>
      <c r="BN122" s="75">
        <v>0</v>
      </c>
      <c r="BO122" s="75">
        <v>0</v>
      </c>
      <c r="BP122" s="75">
        <v>1</v>
      </c>
      <c r="BQ122" s="75">
        <v>0</v>
      </c>
      <c r="BR122" s="75">
        <v>0</v>
      </c>
      <c r="BS122" s="75">
        <v>0</v>
      </c>
      <c r="BT122" s="75">
        <v>0</v>
      </c>
      <c r="BU122" s="75">
        <v>1</v>
      </c>
      <c r="BV122" s="75">
        <v>1</v>
      </c>
      <c r="BW122" s="75">
        <v>0</v>
      </c>
      <c r="BX122" s="75">
        <v>0</v>
      </c>
      <c r="BY122" s="75">
        <v>0.5</v>
      </c>
      <c r="BZ122" s="75">
        <f t="shared" si="26"/>
        <v>0.5</v>
      </c>
      <c r="CA122" s="115">
        <v>2.9957322735539909</v>
      </c>
      <c r="CB122" s="75" t="s">
        <v>386</v>
      </c>
      <c r="CC122" s="75">
        <v>1</v>
      </c>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5"/>
      <c r="CZ122" s="75"/>
      <c r="DA122" s="75"/>
      <c r="DB122" s="75"/>
      <c r="DC122" s="75"/>
      <c r="DD122" s="75"/>
      <c r="DE122" s="75"/>
      <c r="DF122" s="75"/>
      <c r="DG122" s="75"/>
      <c r="DH122" s="75"/>
      <c r="DI122" s="75"/>
      <c r="DJ122" s="75"/>
      <c r="DK122" s="75"/>
      <c r="DL122" s="75"/>
      <c r="DM122" s="75"/>
      <c r="DN122" s="75"/>
      <c r="DO122" s="75"/>
      <c r="DP122" s="75"/>
      <c r="DQ122" s="75"/>
      <c r="DR122" s="75"/>
      <c r="DS122" s="75"/>
      <c r="DT122" s="75"/>
      <c r="DU122" s="75"/>
      <c r="DV122" s="75"/>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5"/>
      <c r="ET122" s="75"/>
      <c r="EU122" s="75"/>
      <c r="EV122" s="75"/>
      <c r="EW122" s="75"/>
      <c r="EX122" s="75"/>
      <c r="EY122" s="75"/>
      <c r="EZ122" s="75"/>
      <c r="FA122" s="75"/>
      <c r="FB122" s="75"/>
      <c r="FC122" s="75"/>
      <c r="FD122" s="75"/>
      <c r="FE122" s="75"/>
      <c r="FF122" s="75"/>
      <c r="FG122" s="75"/>
      <c r="FH122" s="75"/>
      <c r="FI122" s="75"/>
      <c r="FJ122" s="75"/>
      <c r="FK122" s="75"/>
    </row>
    <row r="123" spans="1:167" ht="15" customHeight="1" x14ac:dyDescent="0.3">
      <c r="A123" s="70">
        <v>122</v>
      </c>
      <c r="B123" s="12">
        <v>5</v>
      </c>
      <c r="C123" s="12" t="s">
        <v>118</v>
      </c>
      <c r="D123" s="37">
        <v>0.17</v>
      </c>
      <c r="E123" s="68">
        <v>0.12</v>
      </c>
      <c r="F123" s="19">
        <f t="shared" si="27"/>
        <v>1.4166666666666667</v>
      </c>
      <c r="H123" s="12">
        <f t="shared" si="16"/>
        <v>5.0000000000000017E-2</v>
      </c>
      <c r="I123" s="12">
        <f t="shared" si="17"/>
        <v>0.29000000000000004</v>
      </c>
      <c r="J123" s="41" t="s">
        <v>422</v>
      </c>
      <c r="K123" s="41">
        <f t="shared" si="18"/>
        <v>0.17</v>
      </c>
      <c r="L123" s="45">
        <f t="shared" si="19"/>
        <v>1.4166666666666667</v>
      </c>
      <c r="M123" s="15">
        <f t="shared" si="20"/>
        <v>7.4977221670177285E-2</v>
      </c>
      <c r="N123" s="68">
        <f t="shared" si="21"/>
        <v>5.2925097649536908E-2</v>
      </c>
      <c r="O123" s="68">
        <f t="shared" si="22"/>
        <v>18.894627396285021</v>
      </c>
      <c r="P123" s="12">
        <f t="shared" si="23"/>
        <v>2.2052124020640378E-2</v>
      </c>
      <c r="Q123" s="12">
        <f t="shared" si="24"/>
        <v>0.12790231931971419</v>
      </c>
      <c r="R123" s="113">
        <v>5.7397929121792339</v>
      </c>
      <c r="S123" s="12">
        <v>1</v>
      </c>
      <c r="T123" s="12" t="s">
        <v>1659</v>
      </c>
      <c r="U123" s="12" t="s">
        <v>416</v>
      </c>
      <c r="V123" s="68" t="s">
        <v>415</v>
      </c>
      <c r="W123" s="68">
        <v>0</v>
      </c>
      <c r="X123" s="68">
        <v>0</v>
      </c>
      <c r="Y123" s="68">
        <v>1</v>
      </c>
      <c r="Z123" s="68">
        <v>0</v>
      </c>
      <c r="AA123" s="68">
        <v>1</v>
      </c>
      <c r="AB123" s="68">
        <v>1</v>
      </c>
      <c r="AC123" s="68">
        <v>1</v>
      </c>
      <c r="AD123" s="68">
        <v>4</v>
      </c>
      <c r="AE123" s="68">
        <v>355</v>
      </c>
      <c r="AF123" s="68">
        <v>0</v>
      </c>
      <c r="AG123" s="68">
        <v>0</v>
      </c>
      <c r="AH123" s="68">
        <v>0</v>
      </c>
      <c r="AI123" s="68">
        <v>1</v>
      </c>
      <c r="AJ123" s="68">
        <v>0</v>
      </c>
      <c r="AK123" s="68">
        <v>0</v>
      </c>
      <c r="AL123" s="68">
        <v>0</v>
      </c>
      <c r="AM123" s="68">
        <v>0</v>
      </c>
      <c r="AN123" s="68">
        <v>0</v>
      </c>
      <c r="AO123" s="68">
        <v>0</v>
      </c>
      <c r="AP123" s="113">
        <v>6.2225762680713688</v>
      </c>
      <c r="AQ123" s="12">
        <v>1</v>
      </c>
      <c r="AR123" s="113">
        <v>5.8861040314501558</v>
      </c>
      <c r="AS123" s="12">
        <v>1</v>
      </c>
      <c r="AT123" s="12">
        <v>0</v>
      </c>
      <c r="AU123" s="12">
        <v>1</v>
      </c>
      <c r="AV123" s="113">
        <v>7.6053923648149349</v>
      </c>
      <c r="AW123" s="12">
        <v>1</v>
      </c>
      <c r="AX123" s="12">
        <v>0</v>
      </c>
      <c r="AY123" s="68">
        <v>0</v>
      </c>
      <c r="AZ123" s="68">
        <v>6.9850000000000003</v>
      </c>
      <c r="BA123" s="94">
        <v>266</v>
      </c>
      <c r="BB123" s="94">
        <v>12</v>
      </c>
      <c r="BC123" s="12">
        <v>1</v>
      </c>
      <c r="BD123" s="12">
        <v>0</v>
      </c>
      <c r="BE123" s="104">
        <f t="shared" ref="BE123:BE134" si="29">LN(35)</f>
        <v>3.5553480614894135</v>
      </c>
      <c r="BF123" s="104">
        <v>1591.48</v>
      </c>
      <c r="BG123" s="104">
        <f t="shared" si="25"/>
        <v>0.48224981971538955</v>
      </c>
      <c r="BH123" s="68">
        <v>1</v>
      </c>
      <c r="BI123" s="68">
        <v>1</v>
      </c>
      <c r="BJ123" s="68">
        <v>0</v>
      </c>
      <c r="BK123" s="12">
        <v>0</v>
      </c>
      <c r="BL123" s="12">
        <v>1</v>
      </c>
      <c r="BM123" s="12">
        <v>1</v>
      </c>
      <c r="BN123" s="12">
        <v>0</v>
      </c>
      <c r="BO123" s="12">
        <v>1</v>
      </c>
      <c r="BP123" s="12">
        <v>0</v>
      </c>
      <c r="BQ123" s="12">
        <v>0</v>
      </c>
      <c r="BR123" s="12">
        <v>0</v>
      </c>
      <c r="BS123" s="12">
        <v>1</v>
      </c>
      <c r="BT123" s="12">
        <v>0</v>
      </c>
      <c r="BU123" s="12">
        <v>0</v>
      </c>
      <c r="BV123" s="12">
        <v>1</v>
      </c>
      <c r="BW123" s="12">
        <v>0</v>
      </c>
      <c r="BX123" s="12">
        <v>0</v>
      </c>
      <c r="BY123" s="12">
        <v>0.5</v>
      </c>
      <c r="BZ123" s="12">
        <f t="shared" si="26"/>
        <v>0.5</v>
      </c>
      <c r="CA123" s="113">
        <v>2.9957322735539909</v>
      </c>
      <c r="CB123" s="12" t="s">
        <v>412</v>
      </c>
      <c r="CC123" s="12">
        <v>1</v>
      </c>
      <c r="CD123" s="12" t="s">
        <v>2178</v>
      </c>
      <c r="CE123" s="12" t="s">
        <v>413</v>
      </c>
      <c r="CF123" s="12" t="s">
        <v>2177</v>
      </c>
      <c r="CG123" s="12" t="s">
        <v>17</v>
      </c>
      <c r="CH123" s="12" t="s">
        <v>414</v>
      </c>
      <c r="CI123" s="46" t="s">
        <v>1658</v>
      </c>
    </row>
    <row r="124" spans="1:167" ht="15" customHeight="1" x14ac:dyDescent="0.3">
      <c r="A124" s="17">
        <v>123</v>
      </c>
      <c r="B124" s="12">
        <v>5</v>
      </c>
      <c r="C124" s="12" t="s">
        <v>118</v>
      </c>
      <c r="D124" s="37">
        <v>0.20799999999999999</v>
      </c>
      <c r="E124" s="68">
        <v>6.2E-2</v>
      </c>
      <c r="F124" s="19">
        <f t="shared" si="27"/>
        <v>3.354838709677419</v>
      </c>
      <c r="G124" s="12" t="s">
        <v>353</v>
      </c>
      <c r="H124" s="12">
        <f t="shared" si="16"/>
        <v>0.14599999999999999</v>
      </c>
      <c r="I124" s="12">
        <f t="shared" si="17"/>
        <v>0.27</v>
      </c>
      <c r="J124" s="41" t="s">
        <v>422</v>
      </c>
      <c r="K124" s="41">
        <f t="shared" si="18"/>
        <v>0.20799999999999999</v>
      </c>
      <c r="L124" s="45">
        <f t="shared" si="19"/>
        <v>3.354838709677419</v>
      </c>
      <c r="M124" s="15">
        <f t="shared" si="20"/>
        <v>0.17529918552040144</v>
      </c>
      <c r="N124" s="68">
        <f t="shared" si="21"/>
        <v>5.2252641837811982E-2</v>
      </c>
      <c r="O124" s="68">
        <f t="shared" si="22"/>
        <v>19.137788345782017</v>
      </c>
      <c r="P124" s="12">
        <f t="shared" si="23"/>
        <v>0.12304654368258947</v>
      </c>
      <c r="Q124" s="12">
        <f t="shared" si="24"/>
        <v>0.22755182735821342</v>
      </c>
      <c r="R124" s="113">
        <v>5.7397929121792339</v>
      </c>
      <c r="S124" s="12">
        <v>1</v>
      </c>
      <c r="T124" s="12" t="s">
        <v>1659</v>
      </c>
      <c r="U124" s="12" t="s">
        <v>417</v>
      </c>
      <c r="V124" s="68" t="s">
        <v>415</v>
      </c>
      <c r="W124" s="68">
        <v>0</v>
      </c>
      <c r="X124" s="68">
        <v>0</v>
      </c>
      <c r="Y124" s="68">
        <v>1</v>
      </c>
      <c r="Z124" s="68">
        <v>0</v>
      </c>
      <c r="AA124" s="68">
        <v>1</v>
      </c>
      <c r="AB124" s="68">
        <v>1</v>
      </c>
      <c r="AC124" s="68">
        <v>1</v>
      </c>
      <c r="AD124" s="68">
        <v>4</v>
      </c>
      <c r="AE124" s="68">
        <v>355</v>
      </c>
      <c r="AF124" s="68">
        <v>0</v>
      </c>
      <c r="AG124" s="68">
        <v>0</v>
      </c>
      <c r="AH124" s="68">
        <v>0</v>
      </c>
      <c r="AI124" s="68">
        <v>1</v>
      </c>
      <c r="AJ124" s="68">
        <v>0</v>
      </c>
      <c r="AK124" s="68">
        <v>0</v>
      </c>
      <c r="AL124" s="68">
        <v>0</v>
      </c>
      <c r="AM124" s="68">
        <v>0</v>
      </c>
      <c r="AN124" s="68">
        <v>0</v>
      </c>
      <c r="AO124" s="68">
        <v>0</v>
      </c>
      <c r="AP124" s="113">
        <v>6.2225762680713688</v>
      </c>
      <c r="AQ124" s="12">
        <v>1</v>
      </c>
      <c r="AR124" s="113">
        <v>5.8861040314501558</v>
      </c>
      <c r="AS124" s="12">
        <v>1</v>
      </c>
      <c r="AT124" s="12">
        <v>0</v>
      </c>
      <c r="AU124" s="12">
        <v>1</v>
      </c>
      <c r="AV124" s="113">
        <v>7.6053923648149349</v>
      </c>
      <c r="AW124" s="12">
        <v>1</v>
      </c>
      <c r="AX124" s="12">
        <v>0</v>
      </c>
      <c r="AY124" s="68">
        <v>0</v>
      </c>
      <c r="AZ124" s="68">
        <v>6.9850000000000003</v>
      </c>
      <c r="BA124" s="94">
        <v>266</v>
      </c>
      <c r="BB124" s="94">
        <v>12</v>
      </c>
      <c r="BC124" s="12">
        <v>1</v>
      </c>
      <c r="BD124" s="12">
        <v>0</v>
      </c>
      <c r="BE124" s="104">
        <f t="shared" si="29"/>
        <v>3.5553480614894135</v>
      </c>
      <c r="BF124" s="104">
        <v>1591.48</v>
      </c>
      <c r="BG124" s="104">
        <f t="shared" si="25"/>
        <v>0.48224981971538955</v>
      </c>
      <c r="BH124" s="68">
        <v>1</v>
      </c>
      <c r="BI124" s="68">
        <v>1</v>
      </c>
      <c r="BJ124" s="68">
        <v>0</v>
      </c>
      <c r="BK124" s="12">
        <v>0</v>
      </c>
      <c r="BL124" s="12">
        <v>1</v>
      </c>
      <c r="BM124" s="12">
        <v>1</v>
      </c>
      <c r="BN124" s="12">
        <v>0</v>
      </c>
      <c r="BO124" s="12">
        <v>1</v>
      </c>
      <c r="BP124" s="12">
        <v>0</v>
      </c>
      <c r="BQ124" s="12">
        <v>0</v>
      </c>
      <c r="BR124" s="12">
        <v>0</v>
      </c>
      <c r="BS124" s="12">
        <v>1</v>
      </c>
      <c r="BT124" s="12">
        <v>0</v>
      </c>
      <c r="BU124" s="12">
        <v>0</v>
      </c>
      <c r="BV124" s="12">
        <v>1</v>
      </c>
      <c r="BW124" s="12">
        <v>0</v>
      </c>
      <c r="BX124" s="12">
        <v>0</v>
      </c>
      <c r="BY124" s="12">
        <v>0.5</v>
      </c>
      <c r="BZ124" s="12">
        <f t="shared" si="26"/>
        <v>0.5</v>
      </c>
      <c r="CA124" s="113">
        <v>2.9957322735539909</v>
      </c>
      <c r="CB124" s="12" t="s">
        <v>412</v>
      </c>
      <c r="CC124" s="12">
        <v>1</v>
      </c>
    </row>
    <row r="125" spans="1:167" ht="15" customHeight="1" x14ac:dyDescent="0.3">
      <c r="A125" s="17">
        <v>124</v>
      </c>
      <c r="B125" s="12">
        <v>5</v>
      </c>
      <c r="C125" s="12" t="s">
        <v>118</v>
      </c>
      <c r="D125" s="37">
        <v>-0.371</v>
      </c>
      <c r="E125" s="68">
        <v>0.153</v>
      </c>
      <c r="F125" s="19">
        <f t="shared" si="27"/>
        <v>-2.4248366013071894</v>
      </c>
      <c r="G125" s="12" t="s">
        <v>420</v>
      </c>
      <c r="H125" s="12">
        <f t="shared" si="16"/>
        <v>-0.52400000000000002</v>
      </c>
      <c r="I125" s="12">
        <f t="shared" si="17"/>
        <v>-0.218</v>
      </c>
      <c r="J125" s="41" t="s">
        <v>422</v>
      </c>
      <c r="K125" s="41">
        <f t="shared" si="18"/>
        <v>-0.371</v>
      </c>
      <c r="L125" s="45">
        <f t="shared" si="19"/>
        <v>-2.4248366013071894</v>
      </c>
      <c r="M125" s="15">
        <f t="shared" si="20"/>
        <v>-0.12764422549628926</v>
      </c>
      <c r="N125" s="13">
        <f t="shared" si="21"/>
        <v>5.2640340972863228E-2</v>
      </c>
      <c r="O125" s="68">
        <f t="shared" si="22"/>
        <v>18.996837435295355</v>
      </c>
      <c r="P125" s="12">
        <f t="shared" si="23"/>
        <v>-0.18028456646915247</v>
      </c>
      <c r="Q125" s="12">
        <f t="shared" si="24"/>
        <v>-7.5003884523426032E-2</v>
      </c>
      <c r="R125" s="113">
        <v>5.7397929121792339</v>
      </c>
      <c r="S125" s="12">
        <v>1</v>
      </c>
      <c r="T125" s="12" t="s">
        <v>1659</v>
      </c>
      <c r="U125" s="12" t="s">
        <v>418</v>
      </c>
      <c r="V125" s="13" t="s">
        <v>415</v>
      </c>
      <c r="W125" s="68">
        <v>0</v>
      </c>
      <c r="X125" s="68">
        <v>0</v>
      </c>
      <c r="Y125" s="68">
        <v>1</v>
      </c>
      <c r="Z125" s="68">
        <v>0</v>
      </c>
      <c r="AA125" s="13">
        <v>1</v>
      </c>
      <c r="AB125" s="13">
        <v>1</v>
      </c>
      <c r="AC125" s="68">
        <v>1</v>
      </c>
      <c r="AD125" s="68">
        <v>4</v>
      </c>
      <c r="AE125" s="13">
        <v>355</v>
      </c>
      <c r="AF125" s="13">
        <v>0</v>
      </c>
      <c r="AG125" s="13">
        <v>0</v>
      </c>
      <c r="AH125" s="13">
        <v>0</v>
      </c>
      <c r="AI125" s="13">
        <v>1</v>
      </c>
      <c r="AJ125" s="13">
        <v>0</v>
      </c>
      <c r="AK125" s="13">
        <v>0</v>
      </c>
      <c r="AL125" s="13">
        <v>0</v>
      </c>
      <c r="AM125" s="68">
        <v>0</v>
      </c>
      <c r="AN125" s="68">
        <v>0</v>
      </c>
      <c r="AO125" s="68">
        <v>0</v>
      </c>
      <c r="AP125" s="113">
        <v>6.2225762680713688</v>
      </c>
      <c r="AQ125" s="12">
        <v>1</v>
      </c>
      <c r="AR125" s="113">
        <v>5.8861040314501558</v>
      </c>
      <c r="AS125" s="12">
        <v>1</v>
      </c>
      <c r="AT125" s="12">
        <v>0</v>
      </c>
      <c r="AU125" s="12">
        <v>1</v>
      </c>
      <c r="AV125" s="113">
        <v>7.6053923648149349</v>
      </c>
      <c r="AW125" s="12">
        <v>1</v>
      </c>
      <c r="AX125" s="12">
        <v>0</v>
      </c>
      <c r="AY125" s="68">
        <v>0</v>
      </c>
      <c r="AZ125" s="68">
        <v>6.9850000000000003</v>
      </c>
      <c r="BA125" s="94">
        <v>266</v>
      </c>
      <c r="BB125" s="94">
        <v>12</v>
      </c>
      <c r="BC125" s="12">
        <v>1</v>
      </c>
      <c r="BD125" s="12">
        <v>0</v>
      </c>
      <c r="BE125" s="104">
        <f t="shared" si="29"/>
        <v>3.5553480614894135</v>
      </c>
      <c r="BF125" s="104">
        <v>1591.48</v>
      </c>
      <c r="BG125" s="104">
        <f t="shared" si="25"/>
        <v>0.48224981971538955</v>
      </c>
      <c r="BH125" s="68">
        <v>1</v>
      </c>
      <c r="BI125" s="68">
        <v>1</v>
      </c>
      <c r="BJ125" s="68">
        <v>0</v>
      </c>
      <c r="BK125" s="12">
        <v>0</v>
      </c>
      <c r="BL125" s="12">
        <v>1</v>
      </c>
      <c r="BM125" s="12">
        <v>1</v>
      </c>
      <c r="BN125" s="12">
        <v>0</v>
      </c>
      <c r="BO125" s="12">
        <v>1</v>
      </c>
      <c r="BP125" s="12">
        <v>0</v>
      </c>
      <c r="BQ125" s="12">
        <v>0</v>
      </c>
      <c r="BR125" s="12">
        <v>0</v>
      </c>
      <c r="BS125" s="12">
        <v>1</v>
      </c>
      <c r="BT125" s="12">
        <v>0</v>
      </c>
      <c r="BU125" s="12">
        <v>0</v>
      </c>
      <c r="BV125" s="12">
        <v>1</v>
      </c>
      <c r="BW125" s="12">
        <v>0</v>
      </c>
      <c r="BX125" s="12">
        <v>0</v>
      </c>
      <c r="BY125" s="12">
        <v>0.5</v>
      </c>
      <c r="BZ125" s="12">
        <f t="shared" si="26"/>
        <v>0.5</v>
      </c>
      <c r="CA125" s="113">
        <v>2.9957322735539909</v>
      </c>
      <c r="CB125" s="12" t="s">
        <v>412</v>
      </c>
      <c r="CC125" s="12">
        <v>1</v>
      </c>
    </row>
    <row r="126" spans="1:167" ht="15" customHeight="1" x14ac:dyDescent="0.3">
      <c r="A126" s="17">
        <v>125</v>
      </c>
      <c r="B126" s="12">
        <v>5</v>
      </c>
      <c r="C126" s="12" t="s">
        <v>118</v>
      </c>
      <c r="D126" s="37">
        <v>-4.0000000000000001E-3</v>
      </c>
      <c r="E126" s="68">
        <v>2E-3</v>
      </c>
      <c r="F126" s="19">
        <f t="shared" si="27"/>
        <v>-2</v>
      </c>
      <c r="G126" s="12" t="s">
        <v>420</v>
      </c>
      <c r="H126" s="12">
        <f t="shared" si="16"/>
        <v>-6.0000000000000001E-3</v>
      </c>
      <c r="I126" s="12">
        <f t="shared" si="17"/>
        <v>-2E-3</v>
      </c>
      <c r="J126" s="41" t="s">
        <v>422</v>
      </c>
      <c r="K126" s="41">
        <f t="shared" si="18"/>
        <v>-4.0000000000000001E-3</v>
      </c>
      <c r="L126" s="45">
        <f t="shared" si="19"/>
        <v>-2</v>
      </c>
      <c r="M126" s="15">
        <f t="shared" si="20"/>
        <v>-0.1055559627938519</v>
      </c>
      <c r="N126" s="68">
        <f t="shared" si="21"/>
        <v>5.2777981396925952E-2</v>
      </c>
      <c r="O126" s="68">
        <f t="shared" si="22"/>
        <v>18.947295321496416</v>
      </c>
      <c r="P126" s="12">
        <f t="shared" si="23"/>
        <v>-0.15833394419077784</v>
      </c>
      <c r="Q126" s="12">
        <f t="shared" si="24"/>
        <v>-5.2777981396925952E-2</v>
      </c>
      <c r="R126" s="113">
        <v>5.0875963352323836</v>
      </c>
      <c r="S126" s="12">
        <v>1</v>
      </c>
      <c r="T126" s="12" t="s">
        <v>1659</v>
      </c>
      <c r="U126" s="12" t="s">
        <v>419</v>
      </c>
      <c r="V126" s="68" t="s">
        <v>415</v>
      </c>
      <c r="W126" s="68">
        <v>0</v>
      </c>
      <c r="X126" s="68">
        <v>0</v>
      </c>
      <c r="Y126" s="68">
        <v>1</v>
      </c>
      <c r="Z126" s="68">
        <v>0</v>
      </c>
      <c r="AA126" s="68">
        <v>1</v>
      </c>
      <c r="AB126" s="68">
        <v>1</v>
      </c>
      <c r="AC126" s="68">
        <v>1</v>
      </c>
      <c r="AD126" s="68">
        <v>4</v>
      </c>
      <c r="AE126" s="68">
        <v>355</v>
      </c>
      <c r="AF126" s="68">
        <v>0</v>
      </c>
      <c r="AG126" s="68">
        <v>0</v>
      </c>
      <c r="AH126" s="68">
        <v>0</v>
      </c>
      <c r="AI126" s="68">
        <v>1</v>
      </c>
      <c r="AJ126" s="68">
        <v>0</v>
      </c>
      <c r="AK126" s="68">
        <v>0</v>
      </c>
      <c r="AL126" s="68">
        <v>0</v>
      </c>
      <c r="AM126" s="68">
        <v>0</v>
      </c>
      <c r="AN126" s="68">
        <v>0</v>
      </c>
      <c r="AO126" s="68">
        <v>0</v>
      </c>
      <c r="AP126" s="113">
        <v>6.2225762680713688</v>
      </c>
      <c r="AQ126" s="12">
        <v>1</v>
      </c>
      <c r="AR126" s="113">
        <v>5.8861040314501558</v>
      </c>
      <c r="AS126" s="12">
        <v>1</v>
      </c>
      <c r="AT126" s="12">
        <v>0</v>
      </c>
      <c r="AU126" s="12">
        <v>1</v>
      </c>
      <c r="AV126" s="113">
        <v>7.6053923648149349</v>
      </c>
      <c r="AW126" s="12">
        <v>1</v>
      </c>
      <c r="AX126" s="12">
        <v>0</v>
      </c>
      <c r="AY126" s="68">
        <v>0</v>
      </c>
      <c r="AZ126" s="68">
        <v>6.9850000000000003</v>
      </c>
      <c r="BA126" s="94">
        <v>266</v>
      </c>
      <c r="BB126" s="94">
        <v>12</v>
      </c>
      <c r="BC126" s="12">
        <v>1</v>
      </c>
      <c r="BD126" s="12">
        <v>0</v>
      </c>
      <c r="BE126" s="104">
        <f t="shared" si="29"/>
        <v>3.5553480614894135</v>
      </c>
      <c r="BF126" s="104">
        <v>1591.48</v>
      </c>
      <c r="BG126" s="104">
        <f t="shared" si="25"/>
        <v>0.48224981971538955</v>
      </c>
      <c r="BH126" s="68">
        <v>1</v>
      </c>
      <c r="BI126" s="68">
        <v>1</v>
      </c>
      <c r="BJ126" s="68">
        <v>0</v>
      </c>
      <c r="BK126" s="12">
        <v>0</v>
      </c>
      <c r="BL126" s="12">
        <v>1</v>
      </c>
      <c r="BM126" s="12">
        <v>1</v>
      </c>
      <c r="BN126" s="12">
        <v>0</v>
      </c>
      <c r="BO126" s="12">
        <v>1</v>
      </c>
      <c r="BP126" s="12">
        <v>0</v>
      </c>
      <c r="BQ126" s="12">
        <v>0</v>
      </c>
      <c r="BR126" s="12">
        <v>0</v>
      </c>
      <c r="BS126" s="12">
        <v>1</v>
      </c>
      <c r="BT126" s="12">
        <v>0</v>
      </c>
      <c r="BU126" s="12">
        <v>0</v>
      </c>
      <c r="BV126" s="12">
        <v>1</v>
      </c>
      <c r="BW126" s="12">
        <v>0</v>
      </c>
      <c r="BX126" s="12">
        <v>0</v>
      </c>
      <c r="BY126" s="12">
        <v>0.5</v>
      </c>
      <c r="BZ126" s="12">
        <f t="shared" si="26"/>
        <v>0.5</v>
      </c>
      <c r="CA126" s="113">
        <v>2.9957322735539909</v>
      </c>
      <c r="CB126" s="12" t="s">
        <v>412</v>
      </c>
      <c r="CC126" s="12">
        <v>1</v>
      </c>
    </row>
    <row r="127" spans="1:167" ht="15" customHeight="1" x14ac:dyDescent="0.3">
      <c r="A127" s="70">
        <v>126</v>
      </c>
      <c r="B127" s="70">
        <v>5</v>
      </c>
      <c r="C127" s="70" t="s">
        <v>118</v>
      </c>
      <c r="D127" s="38">
        <v>0.19400000000000001</v>
      </c>
      <c r="E127" s="69">
        <v>0.11</v>
      </c>
      <c r="F127" s="19">
        <f t="shared" si="27"/>
        <v>1.7636363636363637</v>
      </c>
      <c r="G127" s="70" t="s">
        <v>421</v>
      </c>
      <c r="H127" s="70">
        <f t="shared" si="16"/>
        <v>8.4000000000000005E-2</v>
      </c>
      <c r="I127" s="70">
        <f t="shared" si="17"/>
        <v>0.30399999999999999</v>
      </c>
      <c r="J127" s="43" t="s">
        <v>423</v>
      </c>
      <c r="K127" s="43">
        <f t="shared" si="18"/>
        <v>0.19400000000000001</v>
      </c>
      <c r="L127" s="47">
        <f t="shared" si="19"/>
        <v>1.7636363636363637</v>
      </c>
      <c r="M127" s="18">
        <f t="shared" si="20"/>
        <v>9.3196707556060882E-2</v>
      </c>
      <c r="N127" s="69">
        <f t="shared" si="21"/>
        <v>5.2843493975086073E-2</v>
      </c>
      <c r="O127" s="69">
        <f t="shared" si="22"/>
        <v>18.923805463572609</v>
      </c>
      <c r="P127" s="70">
        <f t="shared" si="23"/>
        <v>4.0353213580974809E-2</v>
      </c>
      <c r="Q127" s="70">
        <f t="shared" si="24"/>
        <v>0.14604020153114694</v>
      </c>
      <c r="R127" s="114">
        <v>5.0875963352323836</v>
      </c>
      <c r="S127" s="70">
        <v>2</v>
      </c>
      <c r="T127" s="70" t="s">
        <v>1659</v>
      </c>
      <c r="U127" s="70" t="s">
        <v>416</v>
      </c>
      <c r="V127" s="69" t="s">
        <v>415</v>
      </c>
      <c r="W127" s="69">
        <v>0</v>
      </c>
      <c r="X127" s="69">
        <v>0</v>
      </c>
      <c r="Y127" s="69">
        <v>1</v>
      </c>
      <c r="Z127" s="69">
        <v>0</v>
      </c>
      <c r="AA127" s="69">
        <v>1</v>
      </c>
      <c r="AB127" s="69">
        <v>1</v>
      </c>
      <c r="AC127" s="69">
        <v>2</v>
      </c>
      <c r="AD127" s="69">
        <v>4</v>
      </c>
      <c r="AE127" s="69">
        <v>355</v>
      </c>
      <c r="AF127" s="69">
        <v>0</v>
      </c>
      <c r="AG127" s="69">
        <v>0</v>
      </c>
      <c r="AH127" s="69">
        <v>0</v>
      </c>
      <c r="AI127" s="69">
        <v>1</v>
      </c>
      <c r="AJ127" s="69">
        <v>0</v>
      </c>
      <c r="AK127" s="69">
        <v>0</v>
      </c>
      <c r="AL127" s="69">
        <v>0</v>
      </c>
      <c r="AM127" s="69">
        <v>0</v>
      </c>
      <c r="AN127" s="69">
        <v>0</v>
      </c>
      <c r="AO127" s="69">
        <v>0</v>
      </c>
      <c r="AP127" s="114">
        <v>6.2225762680713688</v>
      </c>
      <c r="AQ127" s="70">
        <v>1</v>
      </c>
      <c r="AR127" s="114">
        <v>5.8861040314501558</v>
      </c>
      <c r="AS127" s="70">
        <v>1</v>
      </c>
      <c r="AT127" s="70">
        <v>0</v>
      </c>
      <c r="AU127" s="70">
        <v>1</v>
      </c>
      <c r="AV127" s="114">
        <v>7.6053923648149349</v>
      </c>
      <c r="AW127" s="70">
        <v>1</v>
      </c>
      <c r="AX127" s="70">
        <v>0</v>
      </c>
      <c r="AY127" s="69">
        <v>0</v>
      </c>
      <c r="AZ127" s="69">
        <v>6.9850000000000003</v>
      </c>
      <c r="BA127" s="32">
        <v>266</v>
      </c>
      <c r="BB127" s="32">
        <v>12</v>
      </c>
      <c r="BC127" s="70">
        <v>1</v>
      </c>
      <c r="BD127" s="70">
        <v>0</v>
      </c>
      <c r="BE127" s="106">
        <f t="shared" si="29"/>
        <v>3.5553480614894135</v>
      </c>
      <c r="BF127" s="106">
        <v>1591.48</v>
      </c>
      <c r="BG127" s="106">
        <f t="shared" si="25"/>
        <v>0.48224981971538955</v>
      </c>
      <c r="BH127" s="69">
        <v>1</v>
      </c>
      <c r="BI127" s="69">
        <v>1</v>
      </c>
      <c r="BJ127" s="69">
        <v>0</v>
      </c>
      <c r="BK127" s="70">
        <v>0</v>
      </c>
      <c r="BL127" s="70">
        <v>1</v>
      </c>
      <c r="BM127" s="70">
        <v>1</v>
      </c>
      <c r="BN127" s="70">
        <v>0</v>
      </c>
      <c r="BO127" s="70">
        <v>1</v>
      </c>
      <c r="BP127" s="70">
        <v>0</v>
      </c>
      <c r="BQ127" s="70">
        <v>0</v>
      </c>
      <c r="BR127" s="70">
        <v>0</v>
      </c>
      <c r="BS127" s="70">
        <v>1</v>
      </c>
      <c r="BT127" s="70">
        <v>0</v>
      </c>
      <c r="BU127" s="70">
        <v>0</v>
      </c>
      <c r="BV127" s="70">
        <v>1</v>
      </c>
      <c r="BW127" s="70">
        <v>0</v>
      </c>
      <c r="BX127" s="70">
        <v>0</v>
      </c>
      <c r="BY127" s="70">
        <v>0.5</v>
      </c>
      <c r="BZ127" s="70">
        <f t="shared" si="26"/>
        <v>0.5</v>
      </c>
      <c r="CA127" s="114">
        <v>2.9957322735539909</v>
      </c>
      <c r="CB127" s="70" t="s">
        <v>412</v>
      </c>
      <c r="CC127" s="70">
        <v>1</v>
      </c>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0"/>
      <c r="DD127" s="70"/>
      <c r="DE127" s="70"/>
      <c r="DF127" s="70"/>
      <c r="DG127" s="70"/>
      <c r="DH127" s="70"/>
      <c r="DI127" s="70"/>
      <c r="DJ127" s="70"/>
      <c r="DK127" s="70"/>
      <c r="DL127" s="70"/>
      <c r="DM127" s="70"/>
      <c r="DN127" s="70"/>
      <c r="DO127" s="70"/>
      <c r="DP127" s="70"/>
      <c r="DQ127" s="70"/>
      <c r="DR127" s="70"/>
      <c r="DS127" s="70"/>
      <c r="DT127" s="70"/>
      <c r="DU127" s="70"/>
      <c r="DV127" s="70"/>
      <c r="DW127" s="70"/>
      <c r="DX127" s="70"/>
      <c r="DY127" s="70"/>
      <c r="DZ127" s="70"/>
      <c r="EA127" s="70"/>
      <c r="EB127" s="70"/>
      <c r="EC127" s="70"/>
      <c r="ED127" s="70"/>
      <c r="EE127" s="70"/>
      <c r="EF127" s="70"/>
      <c r="EG127" s="70"/>
      <c r="EH127" s="70"/>
      <c r="EI127" s="70"/>
      <c r="EJ127" s="70"/>
      <c r="EK127" s="70"/>
      <c r="EL127" s="70"/>
      <c r="EM127" s="70"/>
      <c r="EN127" s="70"/>
      <c r="EO127" s="70"/>
      <c r="EP127" s="70"/>
      <c r="EQ127" s="70"/>
      <c r="ER127" s="70"/>
      <c r="ES127" s="70"/>
      <c r="ET127" s="70"/>
      <c r="EU127" s="70"/>
      <c r="EV127" s="70"/>
      <c r="EW127" s="70"/>
      <c r="EX127" s="70"/>
      <c r="EY127" s="70"/>
      <c r="EZ127" s="70"/>
      <c r="FA127" s="70"/>
      <c r="FB127" s="70"/>
      <c r="FC127" s="70"/>
      <c r="FD127" s="70"/>
      <c r="FE127" s="70"/>
      <c r="FF127" s="70"/>
      <c r="FG127" s="70"/>
      <c r="FH127" s="70"/>
      <c r="FI127" s="70"/>
      <c r="FJ127" s="70"/>
      <c r="FK127" s="70"/>
    </row>
    <row r="128" spans="1:167" ht="15" customHeight="1" x14ac:dyDescent="0.3">
      <c r="A128" s="17">
        <v>127</v>
      </c>
      <c r="B128" s="12">
        <v>5</v>
      </c>
      <c r="C128" s="12" t="s">
        <v>118</v>
      </c>
      <c r="D128" s="37">
        <v>0.189</v>
      </c>
      <c r="E128" s="68">
        <v>6.0999999999999999E-2</v>
      </c>
      <c r="F128" s="19">
        <f t="shared" si="27"/>
        <v>3.098360655737705</v>
      </c>
      <c r="G128" s="12" t="s">
        <v>353</v>
      </c>
      <c r="H128" s="12">
        <f t="shared" si="16"/>
        <v>0.128</v>
      </c>
      <c r="I128" s="12">
        <f t="shared" si="17"/>
        <v>0.25</v>
      </c>
      <c r="J128" s="41" t="s">
        <v>423</v>
      </c>
      <c r="K128" s="41">
        <f t="shared" si="18"/>
        <v>0.189</v>
      </c>
      <c r="L128" s="45">
        <f t="shared" si="19"/>
        <v>3.098360655737705</v>
      </c>
      <c r="M128" s="15">
        <f t="shared" si="20"/>
        <v>0.16226458113630801</v>
      </c>
      <c r="N128" s="13">
        <f t="shared" si="21"/>
        <v>5.2371108197432743E-2</v>
      </c>
      <c r="O128" s="68">
        <f t="shared" si="22"/>
        <v>19.094497604101118</v>
      </c>
      <c r="P128" s="12">
        <f t="shared" si="23"/>
        <v>0.10989347293887528</v>
      </c>
      <c r="Q128" s="12">
        <f t="shared" si="24"/>
        <v>0.21463568933374075</v>
      </c>
      <c r="R128" s="113">
        <v>5.0875963352323836</v>
      </c>
      <c r="S128" s="12">
        <v>2</v>
      </c>
      <c r="T128" s="12" t="s">
        <v>1659</v>
      </c>
      <c r="U128" s="12" t="s">
        <v>417</v>
      </c>
      <c r="V128" s="13" t="s">
        <v>415</v>
      </c>
      <c r="W128" s="68">
        <v>0</v>
      </c>
      <c r="X128" s="68">
        <v>0</v>
      </c>
      <c r="Y128" s="68">
        <v>1</v>
      </c>
      <c r="Z128" s="68">
        <v>0</v>
      </c>
      <c r="AA128" s="13">
        <v>1</v>
      </c>
      <c r="AB128" s="13">
        <v>1</v>
      </c>
      <c r="AC128" s="68">
        <v>2</v>
      </c>
      <c r="AD128" s="68">
        <v>4</v>
      </c>
      <c r="AE128" s="13">
        <v>355</v>
      </c>
      <c r="AF128" s="13">
        <v>0</v>
      </c>
      <c r="AG128" s="13">
        <v>0</v>
      </c>
      <c r="AH128" s="13">
        <v>0</v>
      </c>
      <c r="AI128" s="13">
        <v>1</v>
      </c>
      <c r="AJ128" s="13">
        <v>0</v>
      </c>
      <c r="AK128" s="13">
        <v>0</v>
      </c>
      <c r="AL128" s="13">
        <v>0</v>
      </c>
      <c r="AM128" s="68">
        <v>0</v>
      </c>
      <c r="AN128" s="68">
        <v>0</v>
      </c>
      <c r="AO128" s="68">
        <v>0</v>
      </c>
      <c r="AP128" s="113">
        <v>6.2225762680713688</v>
      </c>
      <c r="AQ128" s="12">
        <v>1</v>
      </c>
      <c r="AR128" s="113">
        <v>5.8861040314501558</v>
      </c>
      <c r="AS128" s="12">
        <v>1</v>
      </c>
      <c r="AT128" s="12">
        <v>0</v>
      </c>
      <c r="AU128" s="12">
        <v>1</v>
      </c>
      <c r="AV128" s="113">
        <v>7.6053923648149349</v>
      </c>
      <c r="AW128" s="12">
        <v>1</v>
      </c>
      <c r="AX128" s="12">
        <v>0</v>
      </c>
      <c r="AY128" s="68">
        <v>0</v>
      </c>
      <c r="AZ128" s="68">
        <v>6.9850000000000003</v>
      </c>
      <c r="BA128" s="94">
        <v>266</v>
      </c>
      <c r="BB128" s="94">
        <v>12</v>
      </c>
      <c r="BC128" s="12">
        <v>1</v>
      </c>
      <c r="BD128" s="12">
        <v>0</v>
      </c>
      <c r="BE128" s="104">
        <f t="shared" si="29"/>
        <v>3.5553480614894135</v>
      </c>
      <c r="BF128" s="104">
        <v>1591.48</v>
      </c>
      <c r="BG128" s="104">
        <f t="shared" si="25"/>
        <v>0.48224981971538955</v>
      </c>
      <c r="BH128" s="68">
        <v>1</v>
      </c>
      <c r="BI128" s="68">
        <v>1</v>
      </c>
      <c r="BJ128" s="68">
        <v>0</v>
      </c>
      <c r="BK128" s="12">
        <v>0</v>
      </c>
      <c r="BL128" s="12">
        <v>1</v>
      </c>
      <c r="BM128" s="12">
        <v>1</v>
      </c>
      <c r="BN128" s="12">
        <v>0</v>
      </c>
      <c r="BO128" s="12">
        <v>1</v>
      </c>
      <c r="BP128" s="12">
        <v>0</v>
      </c>
      <c r="BQ128" s="12">
        <v>0</v>
      </c>
      <c r="BR128" s="12">
        <v>0</v>
      </c>
      <c r="BS128" s="12">
        <v>1</v>
      </c>
      <c r="BT128" s="12">
        <v>0</v>
      </c>
      <c r="BU128" s="12">
        <v>0</v>
      </c>
      <c r="BV128" s="12">
        <v>1</v>
      </c>
      <c r="BW128" s="12">
        <v>0</v>
      </c>
      <c r="BX128" s="12">
        <v>0</v>
      </c>
      <c r="BY128" s="12">
        <v>0.5</v>
      </c>
      <c r="BZ128" s="12">
        <f t="shared" si="26"/>
        <v>0.5</v>
      </c>
      <c r="CA128" s="113">
        <v>2.9957322735539909</v>
      </c>
      <c r="CB128" s="12" t="s">
        <v>412</v>
      </c>
      <c r="CC128" s="12">
        <v>1</v>
      </c>
    </row>
    <row r="129" spans="1:167" ht="15" customHeight="1" x14ac:dyDescent="0.3">
      <c r="A129" s="70">
        <v>128</v>
      </c>
      <c r="B129" s="12">
        <v>5</v>
      </c>
      <c r="C129" s="12" t="s">
        <v>118</v>
      </c>
      <c r="D129" s="37">
        <v>-0.41</v>
      </c>
      <c r="E129" s="68">
        <v>0.14899999999999999</v>
      </c>
      <c r="F129" s="19">
        <f t="shared" si="27"/>
        <v>-2.7516778523489931</v>
      </c>
      <c r="G129" s="12" t="s">
        <v>353</v>
      </c>
      <c r="H129" s="12">
        <f t="shared" si="16"/>
        <v>-0.55899999999999994</v>
      </c>
      <c r="I129" s="12">
        <f t="shared" si="17"/>
        <v>-0.26100000000000001</v>
      </c>
      <c r="J129" s="41" t="s">
        <v>423</v>
      </c>
      <c r="K129" s="41">
        <f t="shared" si="18"/>
        <v>-0.41</v>
      </c>
      <c r="L129" s="45">
        <f t="shared" si="19"/>
        <v>-2.7516778523489931</v>
      </c>
      <c r="M129" s="15">
        <f t="shared" si="20"/>
        <v>-0.14451090416584225</v>
      </c>
      <c r="N129" s="68">
        <f t="shared" si="21"/>
        <v>5.2517377367586576E-2</v>
      </c>
      <c r="O129" s="68">
        <f t="shared" si="22"/>
        <v>19.041316419909315</v>
      </c>
      <c r="P129" s="12">
        <f t="shared" si="23"/>
        <v>-0.19702828153342883</v>
      </c>
      <c r="Q129" s="12">
        <f t="shared" si="24"/>
        <v>-9.1993526798255676E-2</v>
      </c>
      <c r="R129" s="113">
        <v>5.0875963352323836</v>
      </c>
      <c r="S129" s="12">
        <v>2</v>
      </c>
      <c r="T129" s="12" t="s">
        <v>1659</v>
      </c>
      <c r="U129" s="12" t="s">
        <v>418</v>
      </c>
      <c r="V129" s="68" t="s">
        <v>415</v>
      </c>
      <c r="W129" s="68">
        <v>0</v>
      </c>
      <c r="X129" s="68">
        <v>0</v>
      </c>
      <c r="Y129" s="68">
        <v>1</v>
      </c>
      <c r="Z129" s="68">
        <v>0</v>
      </c>
      <c r="AA129" s="68">
        <v>1</v>
      </c>
      <c r="AB129" s="68">
        <v>1</v>
      </c>
      <c r="AC129" s="68">
        <v>2</v>
      </c>
      <c r="AD129" s="68">
        <v>4</v>
      </c>
      <c r="AE129" s="68">
        <v>355</v>
      </c>
      <c r="AF129" s="68">
        <v>0</v>
      </c>
      <c r="AG129" s="68">
        <v>0</v>
      </c>
      <c r="AH129" s="68">
        <v>0</v>
      </c>
      <c r="AI129" s="68">
        <v>1</v>
      </c>
      <c r="AJ129" s="68">
        <v>0</v>
      </c>
      <c r="AK129" s="68">
        <v>0</v>
      </c>
      <c r="AL129" s="68">
        <v>0</v>
      </c>
      <c r="AM129" s="68">
        <v>0</v>
      </c>
      <c r="AN129" s="68">
        <v>0</v>
      </c>
      <c r="AO129" s="68">
        <v>0</v>
      </c>
      <c r="AP129" s="113">
        <v>6.2225762680713688</v>
      </c>
      <c r="AQ129" s="12">
        <v>1</v>
      </c>
      <c r="AR129" s="113">
        <v>5.8861040314501558</v>
      </c>
      <c r="AS129" s="12">
        <v>1</v>
      </c>
      <c r="AT129" s="12">
        <v>0</v>
      </c>
      <c r="AU129" s="12">
        <v>1</v>
      </c>
      <c r="AV129" s="113">
        <v>7.6053923648149349</v>
      </c>
      <c r="AW129" s="12">
        <v>1</v>
      </c>
      <c r="AX129" s="12">
        <v>0</v>
      </c>
      <c r="AY129" s="68">
        <v>0</v>
      </c>
      <c r="AZ129" s="68">
        <v>6.9850000000000003</v>
      </c>
      <c r="BA129" s="94">
        <v>266</v>
      </c>
      <c r="BB129" s="94">
        <v>12</v>
      </c>
      <c r="BC129" s="12">
        <v>1</v>
      </c>
      <c r="BD129" s="12">
        <v>0</v>
      </c>
      <c r="BE129" s="104">
        <f t="shared" si="29"/>
        <v>3.5553480614894135</v>
      </c>
      <c r="BF129" s="104">
        <v>1591.48</v>
      </c>
      <c r="BG129" s="104">
        <f t="shared" si="25"/>
        <v>0.48224981971538955</v>
      </c>
      <c r="BH129" s="68">
        <v>1</v>
      </c>
      <c r="BI129" s="68">
        <v>1</v>
      </c>
      <c r="BJ129" s="68">
        <v>0</v>
      </c>
      <c r="BK129" s="12">
        <v>0</v>
      </c>
      <c r="BL129" s="12">
        <v>1</v>
      </c>
      <c r="BM129" s="12">
        <v>1</v>
      </c>
      <c r="BN129" s="12">
        <v>0</v>
      </c>
      <c r="BO129" s="12">
        <v>1</v>
      </c>
      <c r="BP129" s="12">
        <v>0</v>
      </c>
      <c r="BQ129" s="12">
        <v>0</v>
      </c>
      <c r="BR129" s="12">
        <v>0</v>
      </c>
      <c r="BS129" s="12">
        <v>1</v>
      </c>
      <c r="BT129" s="12">
        <v>0</v>
      </c>
      <c r="BU129" s="12">
        <v>0</v>
      </c>
      <c r="BV129" s="12">
        <v>1</v>
      </c>
      <c r="BW129" s="12">
        <v>0</v>
      </c>
      <c r="BX129" s="12">
        <v>0</v>
      </c>
      <c r="BY129" s="12">
        <v>0.5</v>
      </c>
      <c r="BZ129" s="12">
        <f t="shared" si="26"/>
        <v>0.5</v>
      </c>
      <c r="CA129" s="113">
        <v>2.9957322735539909</v>
      </c>
      <c r="CB129" s="12" t="s">
        <v>412</v>
      </c>
      <c r="CC129" s="12">
        <v>1</v>
      </c>
    </row>
    <row r="130" spans="1:167" ht="15" customHeight="1" x14ac:dyDescent="0.3">
      <c r="A130" s="17">
        <v>129</v>
      </c>
      <c r="B130" s="12">
        <v>5</v>
      </c>
      <c r="C130" s="12" t="s">
        <v>118</v>
      </c>
      <c r="D130" s="37">
        <v>-5.0000000000000001E-3</v>
      </c>
      <c r="E130" s="68">
        <v>3.0000000000000001E-3</v>
      </c>
      <c r="F130" s="19">
        <f t="shared" si="27"/>
        <v>-1.6666666666666667</v>
      </c>
      <c r="H130" s="12">
        <f t="shared" ref="H130:H193" si="30">D130-E130</f>
        <v>-8.0000000000000002E-3</v>
      </c>
      <c r="I130" s="12">
        <f t="shared" ref="I130:I193" si="31">D130+E130</f>
        <v>-2E-3</v>
      </c>
      <c r="J130" s="41" t="s">
        <v>423</v>
      </c>
      <c r="K130" s="41">
        <f t="shared" ref="K130:K193" si="32">IF(AA130=1,D130,-D130)</f>
        <v>-5.0000000000000001E-3</v>
      </c>
      <c r="L130" s="45">
        <f t="shared" ref="L130:L193" si="33">K130/E130</f>
        <v>-1.6666666666666667</v>
      </c>
      <c r="M130" s="15">
        <f t="shared" ref="M130:M193" si="34">L130/SQRT(L130^2+AE130)</f>
        <v>-8.8113422106280162E-2</v>
      </c>
      <c r="N130" s="68">
        <f t="shared" ref="N130:N193" si="35">SQRT((1-M130^2)/AE130)</f>
        <v>5.2868053263768103E-2</v>
      </c>
      <c r="O130" s="68">
        <f t="shared" ref="O130:O193" si="36">1/N130</f>
        <v>18.915014612148145</v>
      </c>
      <c r="P130" s="12">
        <f t="shared" ref="P130:P193" si="37">M130-N130</f>
        <v>-0.14098147537004826</v>
      </c>
      <c r="Q130" s="12">
        <f t="shared" ref="Q130:Q193" si="38">M130+N130</f>
        <v>-3.5245368842512059E-2</v>
      </c>
      <c r="R130" s="113">
        <v>5.0875963352323836</v>
      </c>
      <c r="S130" s="12">
        <v>2</v>
      </c>
      <c r="T130" s="12" t="s">
        <v>1659</v>
      </c>
      <c r="U130" s="12" t="s">
        <v>419</v>
      </c>
      <c r="V130" s="68" t="s">
        <v>415</v>
      </c>
      <c r="W130" s="68">
        <v>0</v>
      </c>
      <c r="X130" s="68">
        <v>0</v>
      </c>
      <c r="Y130" s="68">
        <v>1</v>
      </c>
      <c r="Z130" s="68">
        <v>0</v>
      </c>
      <c r="AA130" s="68">
        <v>1</v>
      </c>
      <c r="AB130" s="68">
        <v>1</v>
      </c>
      <c r="AC130" s="68">
        <v>2</v>
      </c>
      <c r="AD130" s="68">
        <v>4</v>
      </c>
      <c r="AE130" s="68">
        <v>355</v>
      </c>
      <c r="AF130" s="68">
        <v>0</v>
      </c>
      <c r="AG130" s="68">
        <v>0</v>
      </c>
      <c r="AH130" s="68">
        <v>0</v>
      </c>
      <c r="AI130" s="68">
        <v>1</v>
      </c>
      <c r="AJ130" s="68">
        <v>0</v>
      </c>
      <c r="AK130" s="68">
        <v>0</v>
      </c>
      <c r="AL130" s="68">
        <v>0</v>
      </c>
      <c r="AM130" s="68">
        <v>0</v>
      </c>
      <c r="AN130" s="68">
        <v>0</v>
      </c>
      <c r="AO130" s="68">
        <v>0</v>
      </c>
      <c r="AP130" s="113">
        <v>6.2225762680713688</v>
      </c>
      <c r="AQ130" s="12">
        <v>1</v>
      </c>
      <c r="AR130" s="113">
        <v>5.8861040314501558</v>
      </c>
      <c r="AS130" s="12">
        <v>1</v>
      </c>
      <c r="AT130" s="12">
        <v>0</v>
      </c>
      <c r="AU130" s="12">
        <v>1</v>
      </c>
      <c r="AV130" s="113">
        <v>7.6053923648149349</v>
      </c>
      <c r="AW130" s="12">
        <v>1</v>
      </c>
      <c r="AX130" s="12">
        <v>0</v>
      </c>
      <c r="AY130" s="68">
        <v>0</v>
      </c>
      <c r="AZ130" s="68">
        <v>6.9850000000000003</v>
      </c>
      <c r="BA130" s="94">
        <v>266</v>
      </c>
      <c r="BB130" s="94">
        <v>12</v>
      </c>
      <c r="BC130" s="12">
        <v>1</v>
      </c>
      <c r="BD130" s="12">
        <v>0</v>
      </c>
      <c r="BE130" s="104">
        <f t="shared" si="29"/>
        <v>3.5553480614894135</v>
      </c>
      <c r="BF130" s="104">
        <v>1591.48</v>
      </c>
      <c r="BG130" s="104">
        <f t="shared" ref="BG130:BG193" si="39">BE130/LN(BF130)</f>
        <v>0.48224981971538955</v>
      </c>
      <c r="BH130" s="68">
        <v>1</v>
      </c>
      <c r="BI130" s="68">
        <v>1</v>
      </c>
      <c r="BJ130" s="68">
        <v>0</v>
      </c>
      <c r="BK130" s="12">
        <v>0</v>
      </c>
      <c r="BL130" s="12">
        <v>1</v>
      </c>
      <c r="BM130" s="12">
        <v>1</v>
      </c>
      <c r="BN130" s="12">
        <v>0</v>
      </c>
      <c r="BO130" s="12">
        <v>1</v>
      </c>
      <c r="BP130" s="12">
        <v>0</v>
      </c>
      <c r="BQ130" s="12">
        <v>0</v>
      </c>
      <c r="BR130" s="12">
        <v>0</v>
      </c>
      <c r="BS130" s="12">
        <v>1</v>
      </c>
      <c r="BT130" s="12">
        <v>0</v>
      </c>
      <c r="BU130" s="12">
        <v>0</v>
      </c>
      <c r="BV130" s="12">
        <v>1</v>
      </c>
      <c r="BW130" s="12">
        <v>0</v>
      </c>
      <c r="BX130" s="12">
        <v>0</v>
      </c>
      <c r="BY130" s="12">
        <v>0.5</v>
      </c>
      <c r="BZ130" s="12">
        <f t="shared" ref="BZ130:BZ193" si="40">1-BY130</f>
        <v>0.5</v>
      </c>
      <c r="CA130" s="113">
        <v>2.9957322735539909</v>
      </c>
      <c r="CB130" s="12" t="s">
        <v>412</v>
      </c>
      <c r="CC130" s="12">
        <v>1</v>
      </c>
    </row>
    <row r="131" spans="1:167" ht="15" customHeight="1" x14ac:dyDescent="0.3">
      <c r="A131" s="17">
        <v>130</v>
      </c>
      <c r="B131" s="12">
        <v>5</v>
      </c>
      <c r="C131" s="12" t="s">
        <v>118</v>
      </c>
      <c r="D131" s="37">
        <v>0.191</v>
      </c>
      <c r="E131" s="68">
        <v>0.129</v>
      </c>
      <c r="F131" s="19">
        <f t="shared" si="27"/>
        <v>1.4806201550387597</v>
      </c>
      <c r="H131" s="12">
        <f t="shared" si="30"/>
        <v>6.2E-2</v>
      </c>
      <c r="I131" s="12">
        <f t="shared" si="31"/>
        <v>0.32</v>
      </c>
      <c r="J131" s="41" t="s">
        <v>424</v>
      </c>
      <c r="K131" s="41">
        <f t="shared" si="32"/>
        <v>0.191</v>
      </c>
      <c r="L131" s="45">
        <f t="shared" si="33"/>
        <v>1.4806201550387597</v>
      </c>
      <c r="M131" s="15">
        <f t="shared" si="34"/>
        <v>9.0410850843052934E-2</v>
      </c>
      <c r="N131" s="68">
        <f t="shared" si="35"/>
        <v>6.1062825962061931E-2</v>
      </c>
      <c r="O131" s="68">
        <f t="shared" si="36"/>
        <v>16.376575833900901</v>
      </c>
      <c r="P131" s="12">
        <f t="shared" si="37"/>
        <v>2.9348024880991003E-2</v>
      </c>
      <c r="Q131" s="12">
        <f t="shared" si="38"/>
        <v>0.15147367680511487</v>
      </c>
      <c r="R131" s="113">
        <v>5.0875963352323836</v>
      </c>
      <c r="S131" s="12">
        <v>3</v>
      </c>
      <c r="T131" s="12" t="s">
        <v>1659</v>
      </c>
      <c r="U131" s="12" t="s">
        <v>416</v>
      </c>
      <c r="V131" s="68" t="s">
        <v>415</v>
      </c>
      <c r="W131" s="68">
        <v>0</v>
      </c>
      <c r="X131" s="68">
        <v>0</v>
      </c>
      <c r="Y131" s="68">
        <v>1</v>
      </c>
      <c r="Z131" s="68">
        <v>0</v>
      </c>
      <c r="AA131" s="68">
        <v>1</v>
      </c>
      <c r="AB131" s="68">
        <v>1</v>
      </c>
      <c r="AC131" s="68">
        <v>3</v>
      </c>
      <c r="AD131" s="68">
        <v>4</v>
      </c>
      <c r="AE131" s="68">
        <v>266</v>
      </c>
      <c r="AF131" s="68">
        <v>0</v>
      </c>
      <c r="AG131" s="68">
        <v>0</v>
      </c>
      <c r="AH131" s="68">
        <v>0</v>
      </c>
      <c r="AI131" s="68">
        <v>1</v>
      </c>
      <c r="AJ131" s="68">
        <v>0</v>
      </c>
      <c r="AK131" s="68">
        <v>0</v>
      </c>
      <c r="AL131" s="68">
        <v>0</v>
      </c>
      <c r="AM131" s="68">
        <v>0</v>
      </c>
      <c r="AN131" s="68">
        <v>0</v>
      </c>
      <c r="AO131" s="68">
        <v>0</v>
      </c>
      <c r="AP131" s="113">
        <v>6.2225762680713688</v>
      </c>
      <c r="AQ131" s="12">
        <v>1</v>
      </c>
      <c r="AR131" s="113">
        <v>5.602118820879701</v>
      </c>
      <c r="AS131" s="12">
        <v>1</v>
      </c>
      <c r="AT131" s="12">
        <v>0</v>
      </c>
      <c r="AU131" s="12">
        <v>1</v>
      </c>
      <c r="AV131" s="113">
        <v>7.6053923648149349</v>
      </c>
      <c r="AW131" s="12">
        <v>1</v>
      </c>
      <c r="AX131" s="12">
        <v>0</v>
      </c>
      <c r="AY131" s="68">
        <v>0</v>
      </c>
      <c r="AZ131" s="68">
        <v>6.9850000000000003</v>
      </c>
      <c r="BA131" s="94">
        <v>266</v>
      </c>
      <c r="BB131" s="94">
        <v>12</v>
      </c>
      <c r="BC131" s="12">
        <v>1</v>
      </c>
      <c r="BD131" s="12">
        <v>0</v>
      </c>
      <c r="BE131" s="104">
        <f t="shared" si="29"/>
        <v>3.5553480614894135</v>
      </c>
      <c r="BF131" s="104">
        <v>1591.48</v>
      </c>
      <c r="BG131" s="104">
        <f t="shared" si="39"/>
        <v>0.48224981971538955</v>
      </c>
      <c r="BH131" s="68">
        <v>1</v>
      </c>
      <c r="BI131" s="68">
        <v>1</v>
      </c>
      <c r="BJ131" s="68">
        <v>0</v>
      </c>
      <c r="BK131" s="12">
        <v>0</v>
      </c>
      <c r="BL131" s="12">
        <v>1</v>
      </c>
      <c r="BM131" s="12">
        <v>1</v>
      </c>
      <c r="BN131" s="12">
        <v>0</v>
      </c>
      <c r="BO131" s="12">
        <v>1</v>
      </c>
      <c r="BP131" s="12">
        <v>0</v>
      </c>
      <c r="BQ131" s="12">
        <v>0</v>
      </c>
      <c r="BR131" s="12">
        <v>0</v>
      </c>
      <c r="BS131" s="12">
        <v>1</v>
      </c>
      <c r="BT131" s="12">
        <v>0</v>
      </c>
      <c r="BU131" s="12">
        <v>0</v>
      </c>
      <c r="BV131" s="12">
        <v>1</v>
      </c>
      <c r="BW131" s="12">
        <v>0</v>
      </c>
      <c r="BX131" s="12">
        <v>0</v>
      </c>
      <c r="BY131" s="12">
        <v>0.5</v>
      </c>
      <c r="BZ131" s="12">
        <f t="shared" si="40"/>
        <v>0.5</v>
      </c>
      <c r="CA131" s="113">
        <v>2.9957322735539909</v>
      </c>
      <c r="CB131" s="12" t="s">
        <v>412</v>
      </c>
      <c r="CC131" s="12">
        <v>1</v>
      </c>
    </row>
    <row r="132" spans="1:167" ht="15" customHeight="1" x14ac:dyDescent="0.3">
      <c r="A132" s="70">
        <v>131</v>
      </c>
      <c r="B132" s="70">
        <v>5</v>
      </c>
      <c r="C132" s="70" t="s">
        <v>118</v>
      </c>
      <c r="D132" s="38">
        <v>0.122</v>
      </c>
      <c r="E132" s="69">
        <v>5.8999999999999997E-2</v>
      </c>
      <c r="F132" s="19">
        <f t="shared" si="27"/>
        <v>2.0677966101694918</v>
      </c>
      <c r="G132" s="70" t="s">
        <v>420</v>
      </c>
      <c r="H132" s="70">
        <f t="shared" si="30"/>
        <v>6.3E-2</v>
      </c>
      <c r="I132" s="70">
        <f t="shared" si="31"/>
        <v>0.18099999999999999</v>
      </c>
      <c r="J132" s="43" t="s">
        <v>424</v>
      </c>
      <c r="K132" s="43">
        <f t="shared" si="32"/>
        <v>0.122</v>
      </c>
      <c r="L132" s="47">
        <f t="shared" si="33"/>
        <v>2.0677966101694918</v>
      </c>
      <c r="M132" s="18">
        <f t="shared" si="34"/>
        <v>0.12577787470240789</v>
      </c>
      <c r="N132" s="69">
        <f t="shared" si="35"/>
        <v>6.082700497903331E-2</v>
      </c>
      <c r="O132" s="69">
        <f t="shared" si="36"/>
        <v>16.440066387366823</v>
      </c>
      <c r="P132" s="70">
        <f t="shared" si="37"/>
        <v>6.4950869723374577E-2</v>
      </c>
      <c r="Q132" s="70">
        <f t="shared" si="38"/>
        <v>0.18660487968144121</v>
      </c>
      <c r="R132" s="114">
        <v>5.1239639794032588</v>
      </c>
      <c r="S132" s="70">
        <v>3</v>
      </c>
      <c r="T132" s="70" t="s">
        <v>1659</v>
      </c>
      <c r="U132" s="70" t="s">
        <v>417</v>
      </c>
      <c r="V132" s="69" t="s">
        <v>415</v>
      </c>
      <c r="W132" s="69">
        <v>0</v>
      </c>
      <c r="X132" s="69">
        <v>0</v>
      </c>
      <c r="Y132" s="69">
        <v>1</v>
      </c>
      <c r="Z132" s="69">
        <v>0</v>
      </c>
      <c r="AA132" s="69">
        <v>1</v>
      </c>
      <c r="AB132" s="69">
        <v>1</v>
      </c>
      <c r="AC132" s="69">
        <v>3</v>
      </c>
      <c r="AD132" s="69">
        <v>4</v>
      </c>
      <c r="AE132" s="69">
        <v>266</v>
      </c>
      <c r="AF132" s="69">
        <v>0</v>
      </c>
      <c r="AG132" s="69">
        <v>0</v>
      </c>
      <c r="AH132" s="69">
        <v>0</v>
      </c>
      <c r="AI132" s="69">
        <v>1</v>
      </c>
      <c r="AJ132" s="69">
        <v>0</v>
      </c>
      <c r="AK132" s="69">
        <v>0</v>
      </c>
      <c r="AL132" s="69">
        <v>0</v>
      </c>
      <c r="AM132" s="69">
        <v>0</v>
      </c>
      <c r="AN132" s="69">
        <v>0</v>
      </c>
      <c r="AO132" s="69">
        <v>0</v>
      </c>
      <c r="AP132" s="114">
        <v>6.2225762680713688</v>
      </c>
      <c r="AQ132" s="70">
        <v>1</v>
      </c>
      <c r="AR132" s="114">
        <v>5.602118820879701</v>
      </c>
      <c r="AS132" s="70">
        <v>1</v>
      </c>
      <c r="AT132" s="70">
        <v>0</v>
      </c>
      <c r="AU132" s="70">
        <v>1</v>
      </c>
      <c r="AV132" s="114">
        <v>7.6053923648149349</v>
      </c>
      <c r="AW132" s="70">
        <v>1</v>
      </c>
      <c r="AX132" s="70">
        <v>0</v>
      </c>
      <c r="AY132" s="69">
        <v>0</v>
      </c>
      <c r="AZ132" s="69">
        <v>6.9850000000000003</v>
      </c>
      <c r="BA132" s="32">
        <v>266</v>
      </c>
      <c r="BB132" s="32">
        <v>12</v>
      </c>
      <c r="BC132" s="70">
        <v>1</v>
      </c>
      <c r="BD132" s="70">
        <v>0</v>
      </c>
      <c r="BE132" s="106">
        <f t="shared" si="29"/>
        <v>3.5553480614894135</v>
      </c>
      <c r="BF132" s="106">
        <v>1591.48</v>
      </c>
      <c r="BG132" s="106">
        <f t="shared" si="39"/>
        <v>0.48224981971538955</v>
      </c>
      <c r="BH132" s="69">
        <v>1</v>
      </c>
      <c r="BI132" s="69">
        <v>1</v>
      </c>
      <c r="BJ132" s="69">
        <v>0</v>
      </c>
      <c r="BK132" s="70">
        <v>0</v>
      </c>
      <c r="BL132" s="70">
        <v>1</v>
      </c>
      <c r="BM132" s="70">
        <v>1</v>
      </c>
      <c r="BN132" s="70">
        <v>0</v>
      </c>
      <c r="BO132" s="70">
        <v>1</v>
      </c>
      <c r="BP132" s="70">
        <v>0</v>
      </c>
      <c r="BQ132" s="70">
        <v>0</v>
      </c>
      <c r="BR132" s="70">
        <v>0</v>
      </c>
      <c r="BS132" s="70">
        <v>1</v>
      </c>
      <c r="BT132" s="70">
        <v>0</v>
      </c>
      <c r="BU132" s="70">
        <v>0</v>
      </c>
      <c r="BV132" s="70">
        <v>1</v>
      </c>
      <c r="BW132" s="70">
        <v>0</v>
      </c>
      <c r="BX132" s="70">
        <v>0</v>
      </c>
      <c r="BY132" s="70">
        <v>0.5</v>
      </c>
      <c r="BZ132" s="70">
        <f t="shared" si="40"/>
        <v>0.5</v>
      </c>
      <c r="CA132" s="114">
        <v>2.9957322735539909</v>
      </c>
      <c r="CB132" s="70" t="s">
        <v>412</v>
      </c>
      <c r="CC132" s="70">
        <v>1</v>
      </c>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0"/>
      <c r="DD132" s="70"/>
      <c r="DE132" s="70"/>
      <c r="DF132" s="70"/>
      <c r="DG132" s="70"/>
      <c r="DH132" s="70"/>
      <c r="DI132" s="70"/>
      <c r="DJ132" s="70"/>
      <c r="DK132" s="70"/>
      <c r="DL132" s="70"/>
      <c r="DM132" s="70"/>
      <c r="DN132" s="70"/>
      <c r="DO132" s="70"/>
      <c r="DP132" s="70"/>
      <c r="DQ132" s="70"/>
      <c r="DR132" s="70"/>
      <c r="DS132" s="70"/>
      <c r="DT132" s="70"/>
      <c r="DU132" s="70"/>
      <c r="DV132" s="70"/>
      <c r="DW132" s="70"/>
      <c r="DX132" s="70"/>
      <c r="DY132" s="70"/>
      <c r="DZ132" s="70"/>
      <c r="EA132" s="70"/>
      <c r="EB132" s="70"/>
      <c r="EC132" s="70"/>
      <c r="ED132" s="70"/>
      <c r="EE132" s="70"/>
      <c r="EF132" s="70"/>
      <c r="EG132" s="70"/>
      <c r="EH132" s="70"/>
      <c r="EI132" s="70"/>
      <c r="EJ132" s="70"/>
      <c r="EK132" s="70"/>
      <c r="EL132" s="70"/>
      <c r="EM132" s="70"/>
      <c r="EN132" s="70"/>
      <c r="EO132" s="70"/>
      <c r="EP132" s="70"/>
      <c r="EQ132" s="70"/>
      <c r="ER132" s="70"/>
      <c r="ES132" s="70"/>
      <c r="ET132" s="70"/>
      <c r="EU132" s="70"/>
      <c r="EV132" s="70"/>
      <c r="EW132" s="70"/>
      <c r="EX132" s="70"/>
      <c r="EY132" s="70"/>
      <c r="EZ132" s="70"/>
      <c r="FA132" s="70"/>
      <c r="FB132" s="70"/>
      <c r="FC132" s="70"/>
      <c r="FD132" s="70"/>
      <c r="FE132" s="70"/>
      <c r="FF132" s="70"/>
      <c r="FG132" s="70"/>
      <c r="FH132" s="70"/>
      <c r="FI132" s="70"/>
      <c r="FJ132" s="70"/>
      <c r="FK132" s="70"/>
    </row>
    <row r="133" spans="1:167" ht="15" customHeight="1" x14ac:dyDescent="0.3">
      <c r="A133" s="17">
        <v>132</v>
      </c>
      <c r="B133" s="12">
        <v>5</v>
      </c>
      <c r="C133" s="12" t="s">
        <v>118</v>
      </c>
      <c r="D133" s="37">
        <v>-0.32300000000000001</v>
      </c>
      <c r="E133" s="68">
        <v>0.159</v>
      </c>
      <c r="F133" s="19">
        <f t="shared" si="27"/>
        <v>-2.0314465408805034</v>
      </c>
      <c r="G133" s="12" t="s">
        <v>420</v>
      </c>
      <c r="H133" s="12">
        <f t="shared" si="30"/>
        <v>-0.48199999999999998</v>
      </c>
      <c r="I133" s="12">
        <f t="shared" si="31"/>
        <v>-0.16400000000000001</v>
      </c>
      <c r="J133" s="41" t="s">
        <v>424</v>
      </c>
      <c r="K133" s="41">
        <f t="shared" si="32"/>
        <v>-0.32300000000000001</v>
      </c>
      <c r="L133" s="45">
        <f t="shared" si="33"/>
        <v>-2.0314465408805034</v>
      </c>
      <c r="M133" s="15">
        <f t="shared" si="34"/>
        <v>-0.12360088522050962</v>
      </c>
      <c r="N133" s="68">
        <f t="shared" si="35"/>
        <v>6.0843779411953652E-2</v>
      </c>
      <c r="O133" s="68">
        <f t="shared" si="36"/>
        <v>16.435533914310643</v>
      </c>
      <c r="P133" s="12">
        <f t="shared" si="37"/>
        <v>-0.18444466463246328</v>
      </c>
      <c r="Q133" s="12">
        <f t="shared" si="38"/>
        <v>-6.2757105808555966E-2</v>
      </c>
      <c r="R133" s="113">
        <v>5.1239639794032588</v>
      </c>
      <c r="S133" s="12">
        <v>3</v>
      </c>
      <c r="T133" s="12" t="s">
        <v>1659</v>
      </c>
      <c r="U133" s="12" t="s">
        <v>418</v>
      </c>
      <c r="V133" s="68" t="s">
        <v>415</v>
      </c>
      <c r="W133" s="68">
        <v>0</v>
      </c>
      <c r="X133" s="68">
        <v>0</v>
      </c>
      <c r="Y133" s="68">
        <v>1</v>
      </c>
      <c r="Z133" s="68">
        <v>0</v>
      </c>
      <c r="AA133" s="68">
        <v>1</v>
      </c>
      <c r="AB133" s="68">
        <v>1</v>
      </c>
      <c r="AC133" s="68">
        <v>3</v>
      </c>
      <c r="AD133" s="68">
        <v>4</v>
      </c>
      <c r="AE133" s="68">
        <v>266</v>
      </c>
      <c r="AF133" s="68">
        <v>0</v>
      </c>
      <c r="AG133" s="68">
        <v>0</v>
      </c>
      <c r="AH133" s="68">
        <v>0</v>
      </c>
      <c r="AI133" s="68">
        <v>1</v>
      </c>
      <c r="AJ133" s="68">
        <v>0</v>
      </c>
      <c r="AK133" s="68">
        <v>0</v>
      </c>
      <c r="AL133" s="68">
        <v>0</v>
      </c>
      <c r="AM133" s="68">
        <v>0</v>
      </c>
      <c r="AN133" s="68">
        <v>0</v>
      </c>
      <c r="AO133" s="68">
        <v>0</v>
      </c>
      <c r="AP133" s="113">
        <v>6.2225762680713688</v>
      </c>
      <c r="AQ133" s="12">
        <v>1</v>
      </c>
      <c r="AR133" s="113">
        <v>5.602118820879701</v>
      </c>
      <c r="AS133" s="12">
        <v>1</v>
      </c>
      <c r="AT133" s="12">
        <v>0</v>
      </c>
      <c r="AU133" s="12">
        <v>1</v>
      </c>
      <c r="AV133" s="113">
        <v>7.6053923648149349</v>
      </c>
      <c r="AW133" s="12">
        <v>1</v>
      </c>
      <c r="AX133" s="12">
        <v>0</v>
      </c>
      <c r="AY133" s="68">
        <v>0</v>
      </c>
      <c r="AZ133" s="68">
        <v>6.9850000000000003</v>
      </c>
      <c r="BA133" s="94">
        <v>266</v>
      </c>
      <c r="BB133" s="94">
        <v>12</v>
      </c>
      <c r="BC133" s="12">
        <v>1</v>
      </c>
      <c r="BD133" s="12">
        <v>0</v>
      </c>
      <c r="BE133" s="104">
        <f t="shared" si="29"/>
        <v>3.5553480614894135</v>
      </c>
      <c r="BF133" s="104">
        <v>1591.48</v>
      </c>
      <c r="BG133" s="104">
        <f t="shared" si="39"/>
        <v>0.48224981971538955</v>
      </c>
      <c r="BH133" s="68">
        <v>1</v>
      </c>
      <c r="BI133" s="68">
        <v>1</v>
      </c>
      <c r="BJ133" s="68">
        <v>0</v>
      </c>
      <c r="BK133" s="12">
        <v>0</v>
      </c>
      <c r="BL133" s="12">
        <v>1</v>
      </c>
      <c r="BM133" s="12">
        <v>1</v>
      </c>
      <c r="BN133" s="12">
        <v>0</v>
      </c>
      <c r="BO133" s="12">
        <v>1</v>
      </c>
      <c r="BP133" s="12">
        <v>0</v>
      </c>
      <c r="BQ133" s="12">
        <v>0</v>
      </c>
      <c r="BR133" s="12">
        <v>0</v>
      </c>
      <c r="BS133" s="12">
        <v>1</v>
      </c>
      <c r="BT133" s="12">
        <v>0</v>
      </c>
      <c r="BU133" s="12">
        <v>0</v>
      </c>
      <c r="BV133" s="12">
        <v>1</v>
      </c>
      <c r="BW133" s="12">
        <v>0</v>
      </c>
      <c r="BX133" s="12">
        <v>0</v>
      </c>
      <c r="BY133" s="12">
        <v>0.5</v>
      </c>
      <c r="BZ133" s="12">
        <f t="shared" si="40"/>
        <v>0.5</v>
      </c>
      <c r="CA133" s="113">
        <v>2.9957322735539909</v>
      </c>
      <c r="CB133" s="12" t="s">
        <v>412</v>
      </c>
      <c r="CC133" s="12">
        <v>1</v>
      </c>
    </row>
    <row r="134" spans="1:167" s="40" customFormat="1" ht="15" customHeight="1" x14ac:dyDescent="0.3">
      <c r="A134" s="75">
        <v>133</v>
      </c>
      <c r="B134" s="75">
        <v>5</v>
      </c>
      <c r="C134" s="75" t="s">
        <v>118</v>
      </c>
      <c r="D134" s="76">
        <v>-2E-3</v>
      </c>
      <c r="E134" s="77">
        <v>2E-3</v>
      </c>
      <c r="F134" s="79">
        <f t="shared" si="27"/>
        <v>-1</v>
      </c>
      <c r="G134" s="75"/>
      <c r="H134" s="75">
        <f t="shared" si="30"/>
        <v>-4.0000000000000001E-3</v>
      </c>
      <c r="I134" s="75">
        <f t="shared" si="31"/>
        <v>0</v>
      </c>
      <c r="J134" s="42" t="s">
        <v>424</v>
      </c>
      <c r="K134" s="42">
        <f t="shared" si="32"/>
        <v>-2E-3</v>
      </c>
      <c r="L134" s="45">
        <f t="shared" si="33"/>
        <v>-1</v>
      </c>
      <c r="M134" s="78">
        <f t="shared" si="34"/>
        <v>-6.119900613621046E-2</v>
      </c>
      <c r="N134" s="77">
        <f t="shared" si="35"/>
        <v>6.119900613621046E-2</v>
      </c>
      <c r="O134" s="77">
        <f t="shared" si="36"/>
        <v>16.340134638368191</v>
      </c>
      <c r="P134" s="75">
        <f t="shared" si="37"/>
        <v>-0.12239801227242092</v>
      </c>
      <c r="Q134" s="75">
        <f t="shared" si="38"/>
        <v>0</v>
      </c>
      <c r="R134" s="115">
        <v>5.1239639794032588</v>
      </c>
      <c r="S134" s="75">
        <v>3</v>
      </c>
      <c r="T134" s="75" t="s">
        <v>1659</v>
      </c>
      <c r="U134" s="75" t="s">
        <v>419</v>
      </c>
      <c r="V134" s="77" t="s">
        <v>415</v>
      </c>
      <c r="W134" s="77">
        <v>0</v>
      </c>
      <c r="X134" s="77">
        <v>0</v>
      </c>
      <c r="Y134" s="77">
        <v>1</v>
      </c>
      <c r="Z134" s="77">
        <v>0</v>
      </c>
      <c r="AA134" s="77">
        <v>1</v>
      </c>
      <c r="AB134" s="77">
        <v>1</v>
      </c>
      <c r="AC134" s="77">
        <v>3</v>
      </c>
      <c r="AD134" s="77">
        <v>4</v>
      </c>
      <c r="AE134" s="77">
        <v>266</v>
      </c>
      <c r="AF134" s="77">
        <v>0</v>
      </c>
      <c r="AG134" s="77">
        <v>0</v>
      </c>
      <c r="AH134" s="77">
        <v>0</v>
      </c>
      <c r="AI134" s="77">
        <v>1</v>
      </c>
      <c r="AJ134" s="77">
        <v>0</v>
      </c>
      <c r="AK134" s="77">
        <v>0</v>
      </c>
      <c r="AL134" s="77">
        <v>0</v>
      </c>
      <c r="AM134" s="77">
        <v>0</v>
      </c>
      <c r="AN134" s="77">
        <v>0</v>
      </c>
      <c r="AO134" s="77">
        <v>0</v>
      </c>
      <c r="AP134" s="115">
        <v>6.2225762680713688</v>
      </c>
      <c r="AQ134" s="75">
        <v>1</v>
      </c>
      <c r="AR134" s="115">
        <v>5.602118820879701</v>
      </c>
      <c r="AS134" s="75">
        <v>1</v>
      </c>
      <c r="AT134" s="75">
        <v>0</v>
      </c>
      <c r="AU134" s="75">
        <v>1</v>
      </c>
      <c r="AV134" s="115">
        <v>7.6053923648149349</v>
      </c>
      <c r="AW134" s="75">
        <v>1</v>
      </c>
      <c r="AX134" s="75">
        <v>0</v>
      </c>
      <c r="AY134" s="77">
        <v>0</v>
      </c>
      <c r="AZ134" s="77">
        <v>6.9850000000000003</v>
      </c>
      <c r="BA134" s="52">
        <v>266</v>
      </c>
      <c r="BB134" s="52">
        <v>12</v>
      </c>
      <c r="BC134" s="75">
        <v>1</v>
      </c>
      <c r="BD134" s="75">
        <v>0</v>
      </c>
      <c r="BE134" s="105">
        <f t="shared" si="29"/>
        <v>3.5553480614894135</v>
      </c>
      <c r="BF134" s="105">
        <v>1591.48</v>
      </c>
      <c r="BG134" s="105">
        <f t="shared" si="39"/>
        <v>0.48224981971538955</v>
      </c>
      <c r="BH134" s="77">
        <v>1</v>
      </c>
      <c r="BI134" s="77">
        <v>1</v>
      </c>
      <c r="BJ134" s="77">
        <v>0</v>
      </c>
      <c r="BK134" s="75">
        <v>0</v>
      </c>
      <c r="BL134" s="75">
        <v>1</v>
      </c>
      <c r="BM134" s="75">
        <v>1</v>
      </c>
      <c r="BN134" s="75">
        <v>0</v>
      </c>
      <c r="BO134" s="75">
        <v>1</v>
      </c>
      <c r="BP134" s="75">
        <v>0</v>
      </c>
      <c r="BQ134" s="75">
        <v>0</v>
      </c>
      <c r="BR134" s="75">
        <v>0</v>
      </c>
      <c r="BS134" s="75">
        <v>1</v>
      </c>
      <c r="BT134" s="75">
        <v>0</v>
      </c>
      <c r="BU134" s="75">
        <v>0</v>
      </c>
      <c r="BV134" s="75">
        <v>1</v>
      </c>
      <c r="BW134" s="75">
        <v>0</v>
      </c>
      <c r="BX134" s="75">
        <v>0</v>
      </c>
      <c r="BY134" s="75">
        <v>0.5</v>
      </c>
      <c r="BZ134" s="75">
        <f t="shared" si="40"/>
        <v>0.5</v>
      </c>
      <c r="CA134" s="115">
        <v>2.9957322735539909</v>
      </c>
      <c r="CB134" s="75" t="s">
        <v>412</v>
      </c>
      <c r="CC134" s="75">
        <v>1</v>
      </c>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5"/>
      <c r="ET134" s="75"/>
      <c r="EU134" s="75"/>
      <c r="EV134" s="75"/>
      <c r="EW134" s="75"/>
      <c r="EX134" s="75"/>
      <c r="EY134" s="75"/>
      <c r="EZ134" s="75"/>
      <c r="FA134" s="75"/>
      <c r="FB134" s="75"/>
      <c r="FC134" s="75"/>
      <c r="FD134" s="75"/>
      <c r="FE134" s="75"/>
      <c r="FF134" s="75"/>
      <c r="FG134" s="75"/>
      <c r="FH134" s="75"/>
      <c r="FI134" s="75"/>
      <c r="FJ134" s="75"/>
      <c r="FK134" s="75"/>
    </row>
    <row r="135" spans="1:167" ht="15" customHeight="1" x14ac:dyDescent="0.3">
      <c r="A135" s="70">
        <v>134</v>
      </c>
      <c r="B135" s="12">
        <v>6</v>
      </c>
      <c r="C135" s="69" t="s">
        <v>79</v>
      </c>
      <c r="D135" s="37">
        <v>4.3999999999999997E-2</v>
      </c>
      <c r="E135" s="68">
        <v>8.9999999999999993E-3</v>
      </c>
      <c r="F135" s="19">
        <f t="shared" si="27"/>
        <v>4.8888888888888893</v>
      </c>
      <c r="H135" s="70">
        <f t="shared" si="30"/>
        <v>3.4999999999999996E-2</v>
      </c>
      <c r="I135" s="70">
        <f t="shared" si="31"/>
        <v>5.2999999999999999E-2</v>
      </c>
      <c r="J135" s="41" t="s">
        <v>446</v>
      </c>
      <c r="K135" s="41">
        <f t="shared" si="32"/>
        <v>4.3999999999999997E-2</v>
      </c>
      <c r="L135" s="45">
        <f t="shared" si="33"/>
        <v>4.8888888888888893</v>
      </c>
      <c r="M135" s="15">
        <f t="shared" si="34"/>
        <v>0.41783660560520253</v>
      </c>
      <c r="N135" s="68">
        <f t="shared" si="35"/>
        <v>8.5466578419245959E-2</v>
      </c>
      <c r="O135" s="68">
        <f t="shared" si="36"/>
        <v>11.700480099889116</v>
      </c>
      <c r="P135" s="12">
        <f t="shared" si="37"/>
        <v>0.33237002718595654</v>
      </c>
      <c r="Q135" s="12">
        <f t="shared" si="38"/>
        <v>0.50330318402444851</v>
      </c>
      <c r="R135" s="113">
        <v>5.1239639794032588</v>
      </c>
      <c r="S135" s="12" t="s">
        <v>438</v>
      </c>
      <c r="T135" s="12" t="s">
        <v>1661</v>
      </c>
      <c r="U135" s="12" t="s">
        <v>442</v>
      </c>
      <c r="V135" s="68" t="s">
        <v>437</v>
      </c>
      <c r="W135" s="68">
        <v>0</v>
      </c>
      <c r="X135" s="68">
        <v>0</v>
      </c>
      <c r="Y135" s="68">
        <v>1</v>
      </c>
      <c r="Z135" s="68">
        <v>0</v>
      </c>
      <c r="AA135" s="68">
        <v>1</v>
      </c>
      <c r="AB135" s="68">
        <v>1</v>
      </c>
      <c r="AC135" s="68">
        <v>1</v>
      </c>
      <c r="AD135" s="68">
        <v>6</v>
      </c>
      <c r="AE135" s="69">
        <v>113</v>
      </c>
      <c r="AF135" s="68">
        <v>0</v>
      </c>
      <c r="AG135" s="68">
        <v>0</v>
      </c>
      <c r="AH135" s="68">
        <v>0</v>
      </c>
      <c r="AI135" s="68">
        <v>1</v>
      </c>
      <c r="AJ135" s="68">
        <v>0</v>
      </c>
      <c r="AK135" s="68">
        <v>0</v>
      </c>
      <c r="AL135" s="68">
        <v>0</v>
      </c>
      <c r="AM135" s="68">
        <v>0</v>
      </c>
      <c r="AN135" s="68">
        <v>0</v>
      </c>
      <c r="AO135" s="68">
        <v>0</v>
      </c>
      <c r="AP135" s="113">
        <v>5.8861040314501558</v>
      </c>
      <c r="AQ135" s="12">
        <v>1</v>
      </c>
      <c r="AR135" s="113">
        <v>4.7874917427820458</v>
      </c>
      <c r="AS135" s="12">
        <v>1</v>
      </c>
      <c r="AT135" s="12">
        <v>0</v>
      </c>
      <c r="AU135" s="12">
        <v>1</v>
      </c>
      <c r="AV135" s="113">
        <v>7.6063873897726522</v>
      </c>
      <c r="AW135" s="12">
        <v>1</v>
      </c>
      <c r="AX135" s="12">
        <v>0</v>
      </c>
      <c r="AY135" s="68">
        <v>0</v>
      </c>
      <c r="AZ135" s="68">
        <v>6.9850000000000003</v>
      </c>
      <c r="BA135" s="94">
        <v>850</v>
      </c>
      <c r="BB135" s="94">
        <v>66</v>
      </c>
      <c r="BC135" s="12">
        <v>1</v>
      </c>
      <c r="BD135" s="12">
        <v>0</v>
      </c>
      <c r="BE135" s="104">
        <f t="shared" ref="BE135:BE166" si="41">LN(21.2)</f>
        <v>3.0540011816779669</v>
      </c>
      <c r="BF135" s="104">
        <v>1376.05</v>
      </c>
      <c r="BG135" s="104">
        <f t="shared" si="39"/>
        <v>0.42258376421588578</v>
      </c>
      <c r="BH135" s="68">
        <v>1</v>
      </c>
      <c r="BI135" s="68">
        <v>1</v>
      </c>
      <c r="BJ135" s="68">
        <v>0</v>
      </c>
      <c r="BK135" s="12">
        <v>1</v>
      </c>
      <c r="BL135" s="12">
        <v>0</v>
      </c>
      <c r="BM135" s="12">
        <v>1</v>
      </c>
      <c r="BN135" s="12">
        <v>0</v>
      </c>
      <c r="BO135" s="12">
        <v>1</v>
      </c>
      <c r="BP135" s="12">
        <v>0</v>
      </c>
      <c r="BQ135" s="12">
        <v>0</v>
      </c>
      <c r="BR135" s="12">
        <v>0</v>
      </c>
      <c r="BS135" s="12">
        <v>0</v>
      </c>
      <c r="BT135" s="12">
        <v>0</v>
      </c>
      <c r="BU135" s="12">
        <v>1</v>
      </c>
      <c r="BV135" s="12">
        <v>1</v>
      </c>
      <c r="BW135" s="12">
        <v>0</v>
      </c>
      <c r="BX135" s="12">
        <v>0</v>
      </c>
      <c r="BY135" s="12">
        <v>0.5</v>
      </c>
      <c r="BZ135" s="12">
        <f t="shared" si="40"/>
        <v>0.5</v>
      </c>
      <c r="CA135" s="113">
        <v>2.9957322735539909</v>
      </c>
      <c r="CB135" s="12" t="s">
        <v>430</v>
      </c>
      <c r="CC135" s="12">
        <v>1</v>
      </c>
      <c r="CD135" s="68" t="s">
        <v>431</v>
      </c>
      <c r="CE135" s="68" t="s">
        <v>428</v>
      </c>
      <c r="CF135" s="68" t="s">
        <v>429</v>
      </c>
      <c r="CI135" s="46" t="s">
        <v>1660</v>
      </c>
    </row>
    <row r="136" spans="1:167" ht="15" customHeight="1" x14ac:dyDescent="0.3">
      <c r="A136" s="17">
        <v>135</v>
      </c>
      <c r="B136" s="12">
        <v>6</v>
      </c>
      <c r="C136" s="69" t="s">
        <v>79</v>
      </c>
      <c r="D136" s="37">
        <v>5.2999999999999999E-2</v>
      </c>
      <c r="E136" s="13">
        <v>1.4999999999999999E-2</v>
      </c>
      <c r="F136" s="19">
        <f t="shared" si="27"/>
        <v>3.5333333333333332</v>
      </c>
      <c r="H136" s="70">
        <f t="shared" si="30"/>
        <v>3.7999999999999999E-2</v>
      </c>
      <c r="I136" s="70">
        <f t="shared" si="31"/>
        <v>6.8000000000000005E-2</v>
      </c>
      <c r="J136" s="41" t="s">
        <v>446</v>
      </c>
      <c r="K136" s="41">
        <f t="shared" si="32"/>
        <v>5.2999999999999999E-2</v>
      </c>
      <c r="L136" s="45">
        <f t="shared" si="33"/>
        <v>3.5333333333333332</v>
      </c>
      <c r="M136" s="15">
        <f t="shared" si="34"/>
        <v>0.31542031739240989</v>
      </c>
      <c r="N136" s="13">
        <f t="shared" si="35"/>
        <v>8.9269901148795253E-2</v>
      </c>
      <c r="O136" s="68">
        <f t="shared" si="36"/>
        <v>11.201983951267046</v>
      </c>
      <c r="P136" s="12">
        <f t="shared" si="37"/>
        <v>0.22615041624361465</v>
      </c>
      <c r="Q136" s="12">
        <f t="shared" si="38"/>
        <v>0.40469021854120513</v>
      </c>
      <c r="R136" s="113">
        <v>5.1239639794032588</v>
      </c>
      <c r="S136" s="12" t="s">
        <v>438</v>
      </c>
      <c r="T136" s="12" t="s">
        <v>1661</v>
      </c>
      <c r="U136" s="12" t="s">
        <v>432</v>
      </c>
      <c r="V136" s="13" t="s">
        <v>437</v>
      </c>
      <c r="W136" s="68">
        <v>0</v>
      </c>
      <c r="X136" s="68">
        <v>0</v>
      </c>
      <c r="Y136" s="68">
        <v>1</v>
      </c>
      <c r="Z136" s="68">
        <v>0</v>
      </c>
      <c r="AA136" s="13">
        <v>1</v>
      </c>
      <c r="AB136" s="13">
        <v>1</v>
      </c>
      <c r="AC136" s="68">
        <v>1</v>
      </c>
      <c r="AD136" s="68">
        <v>6</v>
      </c>
      <c r="AE136" s="13">
        <v>113</v>
      </c>
      <c r="AF136" s="13">
        <v>0</v>
      </c>
      <c r="AG136" s="13">
        <v>0</v>
      </c>
      <c r="AH136" s="13">
        <v>0</v>
      </c>
      <c r="AI136" s="13">
        <v>1</v>
      </c>
      <c r="AJ136" s="13">
        <v>0</v>
      </c>
      <c r="AK136" s="13">
        <v>0</v>
      </c>
      <c r="AL136" s="13">
        <v>0</v>
      </c>
      <c r="AM136" s="68">
        <v>0</v>
      </c>
      <c r="AN136" s="68">
        <v>0</v>
      </c>
      <c r="AO136" s="68">
        <v>0</v>
      </c>
      <c r="AP136" s="113">
        <v>5.8861040314501558</v>
      </c>
      <c r="AQ136" s="12">
        <v>1</v>
      </c>
      <c r="AR136" s="113">
        <v>4.7874917427820458</v>
      </c>
      <c r="AS136" s="12">
        <v>1</v>
      </c>
      <c r="AT136" s="12">
        <v>0</v>
      </c>
      <c r="AU136" s="12">
        <v>1</v>
      </c>
      <c r="AV136" s="113">
        <v>7.6063873897726522</v>
      </c>
      <c r="AW136" s="12">
        <v>1</v>
      </c>
      <c r="AX136" s="12">
        <v>0</v>
      </c>
      <c r="AY136" s="68">
        <v>0</v>
      </c>
      <c r="AZ136" s="68">
        <v>6.9850000000000003</v>
      </c>
      <c r="BA136" s="94">
        <v>850</v>
      </c>
      <c r="BB136" s="94">
        <v>66</v>
      </c>
      <c r="BC136" s="12">
        <v>1</v>
      </c>
      <c r="BD136" s="12">
        <v>0</v>
      </c>
      <c r="BE136" s="104">
        <f t="shared" si="41"/>
        <v>3.0540011816779669</v>
      </c>
      <c r="BF136" s="104">
        <v>1376.05</v>
      </c>
      <c r="BG136" s="104">
        <f t="shared" si="39"/>
        <v>0.42258376421588578</v>
      </c>
      <c r="BH136" s="68">
        <v>1</v>
      </c>
      <c r="BI136" s="68">
        <v>1</v>
      </c>
      <c r="BJ136" s="68">
        <v>0</v>
      </c>
      <c r="BK136" s="12">
        <v>1</v>
      </c>
      <c r="BL136" s="12">
        <v>0</v>
      </c>
      <c r="BM136" s="12">
        <v>1</v>
      </c>
      <c r="BN136" s="12">
        <v>0</v>
      </c>
      <c r="BO136" s="12">
        <v>1</v>
      </c>
      <c r="BP136" s="12">
        <v>0</v>
      </c>
      <c r="BQ136" s="12">
        <v>0</v>
      </c>
      <c r="BR136" s="12">
        <v>0</v>
      </c>
      <c r="BS136" s="12">
        <v>0</v>
      </c>
      <c r="BT136" s="12">
        <v>0</v>
      </c>
      <c r="BU136" s="12">
        <v>1</v>
      </c>
      <c r="BV136" s="12">
        <v>1</v>
      </c>
      <c r="BW136" s="12">
        <v>0</v>
      </c>
      <c r="BX136" s="12">
        <v>0</v>
      </c>
      <c r="BY136" s="12">
        <v>0.5</v>
      </c>
      <c r="BZ136" s="12">
        <f t="shared" si="40"/>
        <v>0.5</v>
      </c>
      <c r="CA136" s="113">
        <v>2.9957322735539909</v>
      </c>
      <c r="CB136" s="12" t="s">
        <v>430</v>
      </c>
      <c r="CC136" s="12">
        <v>1</v>
      </c>
    </row>
    <row r="137" spans="1:167" ht="15" customHeight="1" x14ac:dyDescent="0.3">
      <c r="A137" s="17">
        <v>136</v>
      </c>
      <c r="B137" s="12">
        <v>6</v>
      </c>
      <c r="C137" s="69" t="s">
        <v>79</v>
      </c>
      <c r="D137" s="37">
        <v>3.0000000000000001E-3</v>
      </c>
      <c r="E137" s="13">
        <v>1.4999999999999999E-2</v>
      </c>
      <c r="F137" s="19">
        <f t="shared" si="27"/>
        <v>0.2</v>
      </c>
      <c r="H137" s="70">
        <f t="shared" si="30"/>
        <v>-1.2E-2</v>
      </c>
      <c r="I137" s="70">
        <f t="shared" si="31"/>
        <v>1.7999999999999999E-2</v>
      </c>
      <c r="J137" s="41" t="s">
        <v>446</v>
      </c>
      <c r="K137" s="41">
        <f t="shared" si="32"/>
        <v>3.0000000000000001E-3</v>
      </c>
      <c r="L137" s="45">
        <f t="shared" si="33"/>
        <v>0.2</v>
      </c>
      <c r="M137" s="15">
        <f t="shared" si="34"/>
        <v>1.8811088266103344E-2</v>
      </c>
      <c r="N137" s="13">
        <f t="shared" si="35"/>
        <v>9.4055441330516729E-2</v>
      </c>
      <c r="O137" s="68">
        <f t="shared" si="36"/>
        <v>10.63202708800161</v>
      </c>
      <c r="P137" s="12">
        <f t="shared" si="37"/>
        <v>-7.5244353064413377E-2</v>
      </c>
      <c r="Q137" s="12">
        <f t="shared" si="38"/>
        <v>0.11286652959662008</v>
      </c>
      <c r="R137" s="113">
        <v>5.1239639794032588</v>
      </c>
      <c r="S137" s="12" t="s">
        <v>438</v>
      </c>
      <c r="T137" s="12" t="s">
        <v>1661</v>
      </c>
      <c r="U137" s="12" t="s">
        <v>433</v>
      </c>
      <c r="V137" s="13" t="s">
        <v>437</v>
      </c>
      <c r="W137" s="68">
        <v>0</v>
      </c>
      <c r="X137" s="68">
        <v>0</v>
      </c>
      <c r="Y137" s="68">
        <v>1</v>
      </c>
      <c r="Z137" s="68">
        <v>0</v>
      </c>
      <c r="AA137" s="13">
        <v>1</v>
      </c>
      <c r="AB137" s="13">
        <v>1</v>
      </c>
      <c r="AC137" s="68">
        <v>1</v>
      </c>
      <c r="AD137" s="68">
        <v>6</v>
      </c>
      <c r="AE137" s="13">
        <v>113</v>
      </c>
      <c r="AF137" s="13">
        <v>0</v>
      </c>
      <c r="AG137" s="13">
        <v>0</v>
      </c>
      <c r="AH137" s="13">
        <v>0</v>
      </c>
      <c r="AI137" s="13">
        <v>1</v>
      </c>
      <c r="AJ137" s="13">
        <v>0</v>
      </c>
      <c r="AK137" s="13">
        <v>0</v>
      </c>
      <c r="AL137" s="13">
        <v>0</v>
      </c>
      <c r="AM137" s="68">
        <v>0</v>
      </c>
      <c r="AN137" s="68">
        <v>0</v>
      </c>
      <c r="AO137" s="68">
        <v>0</v>
      </c>
      <c r="AP137" s="113">
        <v>5.8861040314501558</v>
      </c>
      <c r="AQ137" s="12">
        <v>1</v>
      </c>
      <c r="AR137" s="113">
        <v>4.7874917427820458</v>
      </c>
      <c r="AS137" s="12">
        <v>1</v>
      </c>
      <c r="AT137" s="12">
        <v>0</v>
      </c>
      <c r="AU137" s="12">
        <v>1</v>
      </c>
      <c r="AV137" s="113">
        <v>7.6063873897726522</v>
      </c>
      <c r="AW137" s="12">
        <v>1</v>
      </c>
      <c r="AX137" s="12">
        <v>0</v>
      </c>
      <c r="AY137" s="68">
        <v>0</v>
      </c>
      <c r="AZ137" s="68">
        <v>6.9850000000000003</v>
      </c>
      <c r="BA137" s="94">
        <v>850</v>
      </c>
      <c r="BB137" s="94">
        <v>66</v>
      </c>
      <c r="BC137" s="12">
        <v>1</v>
      </c>
      <c r="BD137" s="12">
        <v>0</v>
      </c>
      <c r="BE137" s="104">
        <f t="shared" si="41"/>
        <v>3.0540011816779669</v>
      </c>
      <c r="BF137" s="104">
        <v>1376.05</v>
      </c>
      <c r="BG137" s="104">
        <f t="shared" si="39"/>
        <v>0.42258376421588578</v>
      </c>
      <c r="BH137" s="68">
        <v>1</v>
      </c>
      <c r="BI137" s="68">
        <v>1</v>
      </c>
      <c r="BJ137" s="68">
        <v>0</v>
      </c>
      <c r="BK137" s="12">
        <v>1</v>
      </c>
      <c r="BL137" s="12">
        <v>0</v>
      </c>
      <c r="BM137" s="12">
        <v>1</v>
      </c>
      <c r="BN137" s="12">
        <v>0</v>
      </c>
      <c r="BO137" s="12">
        <v>1</v>
      </c>
      <c r="BP137" s="12">
        <v>0</v>
      </c>
      <c r="BQ137" s="12">
        <v>0</v>
      </c>
      <c r="BR137" s="12">
        <v>0</v>
      </c>
      <c r="BS137" s="12">
        <v>0</v>
      </c>
      <c r="BT137" s="12">
        <v>0</v>
      </c>
      <c r="BU137" s="12">
        <v>1</v>
      </c>
      <c r="BV137" s="12">
        <v>1</v>
      </c>
      <c r="BW137" s="12">
        <v>0</v>
      </c>
      <c r="BX137" s="12">
        <v>0</v>
      </c>
      <c r="BY137" s="12">
        <v>0.5</v>
      </c>
      <c r="BZ137" s="12">
        <f t="shared" si="40"/>
        <v>0.5</v>
      </c>
      <c r="CA137" s="113">
        <v>2.9957322735539909</v>
      </c>
      <c r="CB137" s="12" t="s">
        <v>430</v>
      </c>
      <c r="CC137" s="12">
        <v>1</v>
      </c>
    </row>
    <row r="138" spans="1:167" ht="15" customHeight="1" x14ac:dyDescent="0.3">
      <c r="A138" s="17">
        <v>137</v>
      </c>
      <c r="B138" s="12">
        <v>6</v>
      </c>
      <c r="C138" s="69" t="s">
        <v>79</v>
      </c>
      <c r="D138" s="37">
        <v>2E-3</v>
      </c>
      <c r="E138" s="13">
        <v>1E-3</v>
      </c>
      <c r="F138" s="19">
        <f t="shared" si="27"/>
        <v>2</v>
      </c>
      <c r="H138" s="70">
        <f t="shared" si="30"/>
        <v>1E-3</v>
      </c>
      <c r="I138" s="70">
        <f t="shared" si="31"/>
        <v>3.0000000000000001E-3</v>
      </c>
      <c r="J138" s="41" t="s">
        <v>446</v>
      </c>
      <c r="K138" s="41">
        <f t="shared" si="32"/>
        <v>2E-3</v>
      </c>
      <c r="L138" s="45">
        <f t="shared" si="33"/>
        <v>2</v>
      </c>
      <c r="M138" s="15">
        <f t="shared" si="34"/>
        <v>0.1849000654084097</v>
      </c>
      <c r="N138" s="13">
        <f t="shared" si="35"/>
        <v>9.2450032704204863E-2</v>
      </c>
      <c r="O138" s="68">
        <f t="shared" si="36"/>
        <v>10.816653826391967</v>
      </c>
      <c r="P138" s="12">
        <f t="shared" si="37"/>
        <v>9.2450032704204835E-2</v>
      </c>
      <c r="Q138" s="12">
        <f t="shared" si="38"/>
        <v>0.27735009811261457</v>
      </c>
      <c r="R138" s="113">
        <v>5.8522024797744745</v>
      </c>
      <c r="S138" s="12" t="s">
        <v>438</v>
      </c>
      <c r="T138" s="12" t="s">
        <v>1661</v>
      </c>
      <c r="U138" s="12" t="s">
        <v>434</v>
      </c>
      <c r="V138" s="13" t="s">
        <v>437</v>
      </c>
      <c r="W138" s="68">
        <v>0</v>
      </c>
      <c r="X138" s="68">
        <v>0</v>
      </c>
      <c r="Y138" s="68">
        <v>1</v>
      </c>
      <c r="Z138" s="68">
        <v>0</v>
      </c>
      <c r="AA138" s="13">
        <v>1</v>
      </c>
      <c r="AB138" s="13">
        <v>1</v>
      </c>
      <c r="AC138" s="68">
        <v>1</v>
      </c>
      <c r="AD138" s="68">
        <v>6</v>
      </c>
      <c r="AE138" s="13">
        <v>113</v>
      </c>
      <c r="AF138" s="13">
        <v>0</v>
      </c>
      <c r="AG138" s="13">
        <v>0</v>
      </c>
      <c r="AH138" s="13">
        <v>0</v>
      </c>
      <c r="AI138" s="13">
        <v>1</v>
      </c>
      <c r="AJ138" s="13">
        <v>0</v>
      </c>
      <c r="AK138" s="13">
        <v>0</v>
      </c>
      <c r="AL138" s="13">
        <v>0</v>
      </c>
      <c r="AM138" s="68">
        <v>0</v>
      </c>
      <c r="AN138" s="68">
        <v>0</v>
      </c>
      <c r="AO138" s="68">
        <v>0</v>
      </c>
      <c r="AP138" s="113">
        <v>5.8861040314501558</v>
      </c>
      <c r="AQ138" s="12">
        <v>1</v>
      </c>
      <c r="AR138" s="113">
        <v>4.7874917427820458</v>
      </c>
      <c r="AS138" s="12">
        <v>1</v>
      </c>
      <c r="AT138" s="12">
        <v>0</v>
      </c>
      <c r="AU138" s="12">
        <v>1</v>
      </c>
      <c r="AV138" s="113">
        <v>7.6063873897726522</v>
      </c>
      <c r="AW138" s="12">
        <v>1</v>
      </c>
      <c r="AX138" s="12">
        <v>0</v>
      </c>
      <c r="AY138" s="68">
        <v>0</v>
      </c>
      <c r="AZ138" s="68">
        <v>6.9850000000000003</v>
      </c>
      <c r="BA138" s="94">
        <v>850</v>
      </c>
      <c r="BB138" s="94">
        <v>66</v>
      </c>
      <c r="BC138" s="12">
        <v>1</v>
      </c>
      <c r="BD138" s="12">
        <v>0</v>
      </c>
      <c r="BE138" s="104">
        <f t="shared" si="41"/>
        <v>3.0540011816779669</v>
      </c>
      <c r="BF138" s="104">
        <v>1376.05</v>
      </c>
      <c r="BG138" s="104">
        <f t="shared" si="39"/>
        <v>0.42258376421588578</v>
      </c>
      <c r="BH138" s="68">
        <v>1</v>
      </c>
      <c r="BI138" s="68">
        <v>1</v>
      </c>
      <c r="BJ138" s="68">
        <v>0</v>
      </c>
      <c r="BK138" s="12">
        <v>1</v>
      </c>
      <c r="BL138" s="12">
        <v>0</v>
      </c>
      <c r="BM138" s="12">
        <v>1</v>
      </c>
      <c r="BN138" s="12">
        <v>0</v>
      </c>
      <c r="BO138" s="12">
        <v>1</v>
      </c>
      <c r="BP138" s="12">
        <v>0</v>
      </c>
      <c r="BQ138" s="12">
        <v>0</v>
      </c>
      <c r="BR138" s="12">
        <v>1</v>
      </c>
      <c r="BS138" s="12">
        <v>0</v>
      </c>
      <c r="BT138" s="12">
        <v>0</v>
      </c>
      <c r="BU138" s="12">
        <v>0</v>
      </c>
      <c r="BV138" s="12">
        <v>1</v>
      </c>
      <c r="BW138" s="12">
        <v>0</v>
      </c>
      <c r="BX138" s="12">
        <v>0</v>
      </c>
      <c r="BY138" s="12">
        <v>0.5</v>
      </c>
      <c r="BZ138" s="12">
        <f t="shared" si="40"/>
        <v>0.5</v>
      </c>
      <c r="CA138" s="113">
        <v>2.9957322735539909</v>
      </c>
      <c r="CB138" s="12" t="s">
        <v>430</v>
      </c>
      <c r="CC138" s="12">
        <v>1</v>
      </c>
    </row>
    <row r="139" spans="1:167" ht="15" customHeight="1" x14ac:dyDescent="0.3">
      <c r="A139" s="17">
        <v>138</v>
      </c>
      <c r="B139" s="12">
        <v>6</v>
      </c>
      <c r="C139" s="69" t="s">
        <v>79</v>
      </c>
      <c r="D139" s="37">
        <v>6.0000000000000001E-3</v>
      </c>
      <c r="E139" s="68">
        <v>4.1000000000000002E-2</v>
      </c>
      <c r="F139" s="19">
        <f t="shared" si="27"/>
        <v>0.14634146341463414</v>
      </c>
      <c r="H139" s="70">
        <f t="shared" si="30"/>
        <v>-3.5000000000000003E-2</v>
      </c>
      <c r="I139" s="70">
        <f t="shared" si="31"/>
        <v>4.7E-2</v>
      </c>
      <c r="J139" s="41" t="s">
        <v>446</v>
      </c>
      <c r="K139" s="41">
        <f t="shared" si="32"/>
        <v>6.0000000000000001E-3</v>
      </c>
      <c r="L139" s="45">
        <f t="shared" si="33"/>
        <v>0.14634146341463414</v>
      </c>
      <c r="M139" s="15">
        <f t="shared" si="34"/>
        <v>1.376534250844224E-2</v>
      </c>
      <c r="N139" s="68">
        <f t="shared" si="35"/>
        <v>9.4063173807688652E-2</v>
      </c>
      <c r="O139" s="68">
        <f t="shared" si="36"/>
        <v>10.631153080635908</v>
      </c>
      <c r="P139" s="12">
        <f t="shared" si="37"/>
        <v>-8.0297831299246419E-2</v>
      </c>
      <c r="Q139" s="12">
        <f t="shared" si="38"/>
        <v>0.10782851631613088</v>
      </c>
      <c r="R139" s="113">
        <v>5.8522024797744745</v>
      </c>
      <c r="S139" s="12" t="s">
        <v>438</v>
      </c>
      <c r="T139" s="12" t="s">
        <v>1661</v>
      </c>
      <c r="U139" s="12" t="s">
        <v>435</v>
      </c>
      <c r="V139" s="68" t="s">
        <v>437</v>
      </c>
      <c r="W139" s="68">
        <v>0</v>
      </c>
      <c r="X139" s="68">
        <v>0</v>
      </c>
      <c r="Y139" s="68">
        <v>1</v>
      </c>
      <c r="Z139" s="68">
        <v>0</v>
      </c>
      <c r="AA139" s="68">
        <v>1</v>
      </c>
      <c r="AB139" s="68">
        <v>1</v>
      </c>
      <c r="AC139" s="68">
        <v>1</v>
      </c>
      <c r="AD139" s="68">
        <v>6</v>
      </c>
      <c r="AE139" s="68">
        <v>113</v>
      </c>
      <c r="AF139" s="68">
        <v>0</v>
      </c>
      <c r="AG139" s="68">
        <v>0</v>
      </c>
      <c r="AH139" s="68">
        <v>0</v>
      </c>
      <c r="AI139" s="68">
        <v>1</v>
      </c>
      <c r="AJ139" s="68">
        <v>0</v>
      </c>
      <c r="AK139" s="68">
        <v>0</v>
      </c>
      <c r="AL139" s="68">
        <v>0</v>
      </c>
      <c r="AM139" s="68">
        <v>0</v>
      </c>
      <c r="AN139" s="68">
        <v>0</v>
      </c>
      <c r="AO139" s="68">
        <v>0</v>
      </c>
      <c r="AP139" s="113">
        <v>5.8861040314501558</v>
      </c>
      <c r="AQ139" s="12">
        <v>1</v>
      </c>
      <c r="AR139" s="113">
        <v>4.7874917427820458</v>
      </c>
      <c r="AS139" s="12">
        <v>1</v>
      </c>
      <c r="AT139" s="12">
        <v>0</v>
      </c>
      <c r="AU139" s="12">
        <v>1</v>
      </c>
      <c r="AV139" s="113">
        <v>7.6063873897726522</v>
      </c>
      <c r="AW139" s="12">
        <v>1</v>
      </c>
      <c r="AX139" s="12">
        <v>0</v>
      </c>
      <c r="AY139" s="68">
        <v>0</v>
      </c>
      <c r="AZ139" s="68">
        <v>6.9850000000000003</v>
      </c>
      <c r="BA139" s="94">
        <v>850</v>
      </c>
      <c r="BB139" s="94">
        <v>66</v>
      </c>
      <c r="BC139" s="12">
        <v>1</v>
      </c>
      <c r="BD139" s="12">
        <v>0</v>
      </c>
      <c r="BE139" s="104">
        <f t="shared" si="41"/>
        <v>3.0540011816779669</v>
      </c>
      <c r="BF139" s="104">
        <v>1376.05</v>
      </c>
      <c r="BG139" s="104">
        <f t="shared" si="39"/>
        <v>0.42258376421588578</v>
      </c>
      <c r="BH139" s="68">
        <v>1</v>
      </c>
      <c r="BI139" s="68">
        <v>1</v>
      </c>
      <c r="BJ139" s="68">
        <v>0</v>
      </c>
      <c r="BK139" s="12">
        <v>1</v>
      </c>
      <c r="BL139" s="12">
        <v>0</v>
      </c>
      <c r="BM139" s="12">
        <v>1</v>
      </c>
      <c r="BN139" s="12">
        <v>0</v>
      </c>
      <c r="BO139" s="12">
        <v>1</v>
      </c>
      <c r="BP139" s="12">
        <v>0</v>
      </c>
      <c r="BQ139" s="12">
        <v>0</v>
      </c>
      <c r="BR139" s="12">
        <v>0</v>
      </c>
      <c r="BS139" s="12">
        <v>1</v>
      </c>
      <c r="BT139" s="12">
        <v>0</v>
      </c>
      <c r="BU139" s="12">
        <v>0</v>
      </c>
      <c r="BV139" s="12">
        <v>1</v>
      </c>
      <c r="BW139" s="12">
        <v>0</v>
      </c>
      <c r="BX139" s="12">
        <v>0</v>
      </c>
      <c r="BY139" s="12">
        <v>0.5</v>
      </c>
      <c r="BZ139" s="12">
        <f t="shared" si="40"/>
        <v>0.5</v>
      </c>
      <c r="CA139" s="113">
        <v>2.9957322735539909</v>
      </c>
      <c r="CB139" s="12" t="s">
        <v>430</v>
      </c>
      <c r="CC139" s="12">
        <v>1</v>
      </c>
    </row>
    <row r="140" spans="1:167" ht="15" customHeight="1" x14ac:dyDescent="0.3">
      <c r="A140" s="17">
        <v>139</v>
      </c>
      <c r="B140" s="70">
        <v>6</v>
      </c>
      <c r="C140" s="69" t="s">
        <v>79</v>
      </c>
      <c r="D140" s="38">
        <v>2.9000000000000001E-2</v>
      </c>
      <c r="E140" s="69">
        <v>0.121</v>
      </c>
      <c r="F140" s="19">
        <f t="shared" si="27"/>
        <v>0.23966942148760331</v>
      </c>
      <c r="G140" s="70"/>
      <c r="H140" s="70">
        <f t="shared" si="30"/>
        <v>-9.1999999999999998E-2</v>
      </c>
      <c r="I140" s="70">
        <f t="shared" si="31"/>
        <v>0.15</v>
      </c>
      <c r="J140" s="43" t="s">
        <v>446</v>
      </c>
      <c r="K140" s="43">
        <f t="shared" si="32"/>
        <v>2.9000000000000001E-2</v>
      </c>
      <c r="L140" s="47">
        <f t="shared" si="33"/>
        <v>0.23966942148760331</v>
      </c>
      <c r="M140" s="18">
        <f t="shared" si="34"/>
        <v>2.2540474344771293E-2</v>
      </c>
      <c r="N140" s="69">
        <f t="shared" si="35"/>
        <v>9.404818605921815E-2</v>
      </c>
      <c r="O140" s="69">
        <f t="shared" si="36"/>
        <v>10.632847287137919</v>
      </c>
      <c r="P140" s="70">
        <f t="shared" si="37"/>
        <v>-7.1507711714446864E-2</v>
      </c>
      <c r="Q140" s="70">
        <f t="shared" si="38"/>
        <v>0.11658866040398944</v>
      </c>
      <c r="R140" s="114">
        <v>5.8522024797744745</v>
      </c>
      <c r="S140" s="70" t="s">
        <v>438</v>
      </c>
      <c r="T140" s="70" t="s">
        <v>1661</v>
      </c>
      <c r="U140" s="70" t="s">
        <v>436</v>
      </c>
      <c r="V140" s="69" t="s">
        <v>437</v>
      </c>
      <c r="W140" s="69">
        <v>0</v>
      </c>
      <c r="X140" s="69">
        <v>0</v>
      </c>
      <c r="Y140" s="69">
        <v>1</v>
      </c>
      <c r="Z140" s="69">
        <v>0</v>
      </c>
      <c r="AA140" s="69">
        <v>1</v>
      </c>
      <c r="AB140" s="69">
        <v>1</v>
      </c>
      <c r="AC140" s="69">
        <v>1</v>
      </c>
      <c r="AD140" s="69">
        <v>6</v>
      </c>
      <c r="AE140" s="69">
        <v>113</v>
      </c>
      <c r="AF140" s="69">
        <v>0</v>
      </c>
      <c r="AG140" s="69">
        <v>0</v>
      </c>
      <c r="AH140" s="69">
        <v>0</v>
      </c>
      <c r="AI140" s="69">
        <v>1</v>
      </c>
      <c r="AJ140" s="69">
        <v>0</v>
      </c>
      <c r="AK140" s="69">
        <v>0</v>
      </c>
      <c r="AL140" s="69">
        <v>0</v>
      </c>
      <c r="AM140" s="69">
        <v>0</v>
      </c>
      <c r="AN140" s="69">
        <v>0</v>
      </c>
      <c r="AO140" s="69">
        <v>0</v>
      </c>
      <c r="AP140" s="114">
        <v>5.8861040314501558</v>
      </c>
      <c r="AQ140" s="70">
        <v>1</v>
      </c>
      <c r="AR140" s="114">
        <v>4.7874917427820458</v>
      </c>
      <c r="AS140" s="70">
        <v>1</v>
      </c>
      <c r="AT140" s="70">
        <v>0</v>
      </c>
      <c r="AU140" s="70">
        <v>1</v>
      </c>
      <c r="AV140" s="114">
        <v>7.6063873897726522</v>
      </c>
      <c r="AW140" s="70">
        <v>1</v>
      </c>
      <c r="AX140" s="70">
        <v>0</v>
      </c>
      <c r="AY140" s="69">
        <v>0</v>
      </c>
      <c r="AZ140" s="69">
        <v>6.9850000000000003</v>
      </c>
      <c r="BA140" s="32">
        <v>850</v>
      </c>
      <c r="BB140" s="32">
        <v>66</v>
      </c>
      <c r="BC140" s="70">
        <v>1</v>
      </c>
      <c r="BD140" s="70">
        <v>0</v>
      </c>
      <c r="BE140" s="106">
        <f t="shared" si="41"/>
        <v>3.0540011816779669</v>
      </c>
      <c r="BF140" s="106">
        <v>1376.05</v>
      </c>
      <c r="BG140" s="106">
        <f t="shared" si="39"/>
        <v>0.42258376421588578</v>
      </c>
      <c r="BH140" s="69">
        <v>1</v>
      </c>
      <c r="BI140" s="69">
        <v>1</v>
      </c>
      <c r="BJ140" s="69">
        <v>0</v>
      </c>
      <c r="BK140" s="70">
        <v>1</v>
      </c>
      <c r="BL140" s="70">
        <v>0</v>
      </c>
      <c r="BM140" s="70">
        <v>1</v>
      </c>
      <c r="BN140" s="70">
        <v>0</v>
      </c>
      <c r="BO140" s="70">
        <v>1</v>
      </c>
      <c r="BP140" s="70">
        <v>0</v>
      </c>
      <c r="BQ140" s="70">
        <v>0</v>
      </c>
      <c r="BR140" s="70">
        <v>0</v>
      </c>
      <c r="BS140" s="70">
        <v>0</v>
      </c>
      <c r="BT140" s="70">
        <v>0</v>
      </c>
      <c r="BU140" s="70">
        <v>1</v>
      </c>
      <c r="BV140" s="70">
        <v>1</v>
      </c>
      <c r="BW140" s="70">
        <v>0</v>
      </c>
      <c r="BX140" s="70">
        <v>0</v>
      </c>
      <c r="BY140" s="70">
        <v>0.5</v>
      </c>
      <c r="BZ140" s="70">
        <f t="shared" si="40"/>
        <v>0.5</v>
      </c>
      <c r="CA140" s="114">
        <v>2.9957322735539909</v>
      </c>
      <c r="CB140" s="70" t="s">
        <v>430</v>
      </c>
      <c r="CC140" s="70">
        <v>1</v>
      </c>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0"/>
      <c r="DD140" s="70"/>
      <c r="DE140" s="70"/>
      <c r="DF140" s="70"/>
      <c r="DG140" s="70"/>
      <c r="DH140" s="70"/>
      <c r="DI140" s="70"/>
      <c r="DJ140" s="70"/>
      <c r="DK140" s="70"/>
      <c r="DL140" s="70"/>
      <c r="DM140" s="70"/>
      <c r="DN140" s="70"/>
      <c r="DO140" s="70"/>
      <c r="DP140" s="70"/>
      <c r="DQ140" s="70"/>
      <c r="DR140" s="70"/>
      <c r="DS140" s="70"/>
      <c r="DT140" s="70"/>
      <c r="DU140" s="70"/>
      <c r="DV140" s="70"/>
      <c r="DW140" s="70"/>
      <c r="DX140" s="70"/>
      <c r="DY140" s="70"/>
      <c r="DZ140" s="70"/>
      <c r="EA140" s="70"/>
      <c r="EB140" s="70"/>
      <c r="EC140" s="70"/>
      <c r="ED140" s="70"/>
      <c r="EE140" s="70"/>
      <c r="EF140" s="70"/>
      <c r="EG140" s="70"/>
      <c r="EH140" s="70"/>
      <c r="EI140" s="70"/>
      <c r="EJ140" s="70"/>
      <c r="EK140" s="70"/>
      <c r="EL140" s="70"/>
      <c r="EM140" s="70"/>
      <c r="EN140" s="70"/>
      <c r="EO140" s="70"/>
      <c r="EP140" s="70"/>
      <c r="EQ140" s="70"/>
      <c r="ER140" s="70"/>
      <c r="ES140" s="70"/>
      <c r="ET140" s="70"/>
      <c r="EU140" s="70"/>
      <c r="EV140" s="70"/>
      <c r="EW140" s="70"/>
      <c r="EX140" s="70"/>
      <c r="EY140" s="70"/>
      <c r="EZ140" s="70"/>
      <c r="FA140" s="70"/>
      <c r="FB140" s="70"/>
      <c r="FC140" s="70"/>
      <c r="FD140" s="70"/>
      <c r="FE140" s="70"/>
      <c r="FF140" s="70"/>
      <c r="FG140" s="70"/>
      <c r="FH140" s="70"/>
      <c r="FI140" s="70"/>
      <c r="FJ140" s="70"/>
      <c r="FK140" s="70"/>
    </row>
    <row r="141" spans="1:167" ht="15" customHeight="1" x14ac:dyDescent="0.3">
      <c r="A141" s="17">
        <v>140</v>
      </c>
      <c r="B141" s="12">
        <v>6</v>
      </c>
      <c r="C141" s="69" t="s">
        <v>79</v>
      </c>
      <c r="D141" s="37">
        <v>1.7999999999999999E-2</v>
      </c>
      <c r="E141" s="68">
        <v>7.0000000000000001E-3</v>
      </c>
      <c r="F141" s="19">
        <f t="shared" si="27"/>
        <v>2.5714285714285712</v>
      </c>
      <c r="H141" s="70">
        <f t="shared" si="30"/>
        <v>1.0999999999999999E-2</v>
      </c>
      <c r="I141" s="70">
        <f t="shared" si="31"/>
        <v>2.4999999999999998E-2</v>
      </c>
      <c r="J141" s="41" t="s">
        <v>447</v>
      </c>
      <c r="K141" s="41">
        <f t="shared" si="32"/>
        <v>1.7999999999999999E-2</v>
      </c>
      <c r="L141" s="45">
        <f t="shared" si="33"/>
        <v>2.5714285714285712</v>
      </c>
      <c r="M141" s="15">
        <f t="shared" si="34"/>
        <v>0.23511841448054438</v>
      </c>
      <c r="N141" s="68">
        <f t="shared" si="35"/>
        <v>9.1434938964656154E-2</v>
      </c>
      <c r="O141" s="68">
        <f t="shared" si="36"/>
        <v>10.936738311670403</v>
      </c>
      <c r="P141" s="12">
        <f t="shared" si="37"/>
        <v>0.14368347551588823</v>
      </c>
      <c r="Q141" s="12">
        <f t="shared" si="38"/>
        <v>0.32655335344520053</v>
      </c>
      <c r="R141" s="113">
        <v>5.8522024797744745</v>
      </c>
      <c r="S141" s="12" t="s">
        <v>439</v>
      </c>
      <c r="T141" s="12" t="s">
        <v>1662</v>
      </c>
      <c r="U141" s="12" t="s">
        <v>442</v>
      </c>
      <c r="V141" s="68" t="s">
        <v>443</v>
      </c>
      <c r="W141" s="68">
        <v>0</v>
      </c>
      <c r="X141" s="68">
        <v>0</v>
      </c>
      <c r="Y141" s="68">
        <v>1</v>
      </c>
      <c r="Z141" s="68">
        <v>0</v>
      </c>
      <c r="AA141" s="68">
        <v>1</v>
      </c>
      <c r="AB141" s="68">
        <v>1</v>
      </c>
      <c r="AC141" s="68">
        <v>2</v>
      </c>
      <c r="AD141" s="68">
        <v>6</v>
      </c>
      <c r="AE141" s="68">
        <v>113</v>
      </c>
      <c r="AF141" s="68">
        <v>0</v>
      </c>
      <c r="AG141" s="68">
        <v>0</v>
      </c>
      <c r="AH141" s="68">
        <v>0</v>
      </c>
      <c r="AI141" s="68">
        <v>1</v>
      </c>
      <c r="AJ141" s="68">
        <v>0</v>
      </c>
      <c r="AK141" s="68">
        <v>0</v>
      </c>
      <c r="AL141" s="68">
        <v>0</v>
      </c>
      <c r="AM141" s="68">
        <v>0</v>
      </c>
      <c r="AN141" s="68">
        <v>0</v>
      </c>
      <c r="AO141" s="68">
        <v>0</v>
      </c>
      <c r="AP141" s="113">
        <v>5.8861040314501558</v>
      </c>
      <c r="AQ141" s="12">
        <v>1</v>
      </c>
      <c r="AR141" s="113">
        <v>4.7874917427820458</v>
      </c>
      <c r="AS141" s="12">
        <v>1</v>
      </c>
      <c r="AT141" s="12">
        <v>0</v>
      </c>
      <c r="AU141" s="12">
        <v>1</v>
      </c>
      <c r="AV141" s="113">
        <v>7.6063873897726522</v>
      </c>
      <c r="AW141" s="12">
        <v>1</v>
      </c>
      <c r="AX141" s="12">
        <v>0</v>
      </c>
      <c r="AY141" s="68">
        <v>0</v>
      </c>
      <c r="AZ141" s="68">
        <v>6.9850000000000003</v>
      </c>
      <c r="BA141" s="94">
        <v>850</v>
      </c>
      <c r="BB141" s="94">
        <v>66</v>
      </c>
      <c r="BC141" s="12">
        <v>1</v>
      </c>
      <c r="BD141" s="12">
        <v>0</v>
      </c>
      <c r="BE141" s="104">
        <f t="shared" si="41"/>
        <v>3.0540011816779669</v>
      </c>
      <c r="BF141" s="104">
        <v>1376.05</v>
      </c>
      <c r="BG141" s="104">
        <f t="shared" si="39"/>
        <v>0.42258376421588578</v>
      </c>
      <c r="BH141" s="68">
        <v>1</v>
      </c>
      <c r="BI141" s="68">
        <v>1</v>
      </c>
      <c r="BJ141" s="68">
        <v>0</v>
      </c>
      <c r="BK141" s="12">
        <v>1</v>
      </c>
      <c r="BL141" s="12">
        <v>0</v>
      </c>
      <c r="BM141" s="12">
        <v>1</v>
      </c>
      <c r="BN141" s="12">
        <v>0</v>
      </c>
      <c r="BO141" s="12">
        <v>1</v>
      </c>
      <c r="BP141" s="12">
        <v>0</v>
      </c>
      <c r="BQ141" s="12">
        <v>0</v>
      </c>
      <c r="BR141" s="12">
        <v>0</v>
      </c>
      <c r="BS141" s="12">
        <v>0</v>
      </c>
      <c r="BT141" s="12">
        <v>0</v>
      </c>
      <c r="BU141" s="12">
        <v>1</v>
      </c>
      <c r="BV141" s="12">
        <v>1</v>
      </c>
      <c r="BW141" s="12">
        <v>0</v>
      </c>
      <c r="BX141" s="12">
        <v>0</v>
      </c>
      <c r="BY141" s="12">
        <v>0.5</v>
      </c>
      <c r="BZ141" s="12">
        <f t="shared" si="40"/>
        <v>0.5</v>
      </c>
      <c r="CA141" s="113">
        <v>2.9957322735539909</v>
      </c>
      <c r="CB141" s="12" t="s">
        <v>430</v>
      </c>
      <c r="CC141" s="12">
        <v>1</v>
      </c>
    </row>
    <row r="142" spans="1:167" ht="15" customHeight="1" x14ac:dyDescent="0.3">
      <c r="A142" s="70">
        <v>141</v>
      </c>
      <c r="B142" s="70">
        <v>6</v>
      </c>
      <c r="C142" s="69" t="s">
        <v>79</v>
      </c>
      <c r="D142" s="38">
        <v>8.6999999999999994E-2</v>
      </c>
      <c r="E142" s="69">
        <v>3.2000000000000001E-2</v>
      </c>
      <c r="F142" s="19">
        <f t="shared" ref="F142:F205" si="42">D142/E142</f>
        <v>2.7187499999999996</v>
      </c>
      <c r="G142" s="70"/>
      <c r="H142" s="70">
        <f t="shared" si="30"/>
        <v>5.4999999999999993E-2</v>
      </c>
      <c r="I142" s="70">
        <f t="shared" si="31"/>
        <v>0.11899999999999999</v>
      </c>
      <c r="J142" s="43" t="s">
        <v>447</v>
      </c>
      <c r="K142" s="43">
        <f t="shared" si="32"/>
        <v>8.6999999999999994E-2</v>
      </c>
      <c r="L142" s="47">
        <f t="shared" si="33"/>
        <v>2.7187499999999996</v>
      </c>
      <c r="M142" s="18">
        <f t="shared" si="34"/>
        <v>0.24778281260655191</v>
      </c>
      <c r="N142" s="69">
        <f t="shared" si="35"/>
        <v>9.113850578631795E-2</v>
      </c>
      <c r="O142" s="69">
        <f t="shared" si="36"/>
        <v>10.972310675627993</v>
      </c>
      <c r="P142" s="70">
        <f t="shared" si="37"/>
        <v>0.15664430682023395</v>
      </c>
      <c r="Q142" s="70">
        <f t="shared" si="38"/>
        <v>0.33892131839286987</v>
      </c>
      <c r="R142" s="114">
        <v>5.8522024797744745</v>
      </c>
      <c r="S142" s="70" t="s">
        <v>439</v>
      </c>
      <c r="T142" s="70" t="s">
        <v>1662</v>
      </c>
      <c r="U142" s="70" t="s">
        <v>432</v>
      </c>
      <c r="V142" s="69" t="s">
        <v>443</v>
      </c>
      <c r="W142" s="69">
        <v>0</v>
      </c>
      <c r="X142" s="69">
        <v>0</v>
      </c>
      <c r="Y142" s="69">
        <v>1</v>
      </c>
      <c r="Z142" s="69">
        <v>0</v>
      </c>
      <c r="AA142" s="69">
        <v>1</v>
      </c>
      <c r="AB142" s="69">
        <v>1</v>
      </c>
      <c r="AC142" s="69">
        <v>2</v>
      </c>
      <c r="AD142" s="69">
        <v>6</v>
      </c>
      <c r="AE142" s="69">
        <v>113</v>
      </c>
      <c r="AF142" s="69">
        <v>0</v>
      </c>
      <c r="AG142" s="69">
        <v>0</v>
      </c>
      <c r="AH142" s="69">
        <v>0</v>
      </c>
      <c r="AI142" s="69">
        <v>1</v>
      </c>
      <c r="AJ142" s="69">
        <v>0</v>
      </c>
      <c r="AK142" s="69">
        <v>0</v>
      </c>
      <c r="AL142" s="69">
        <v>0</v>
      </c>
      <c r="AM142" s="69">
        <v>0</v>
      </c>
      <c r="AN142" s="69">
        <v>0</v>
      </c>
      <c r="AO142" s="69">
        <v>0</v>
      </c>
      <c r="AP142" s="114">
        <v>5.8861040314501558</v>
      </c>
      <c r="AQ142" s="70">
        <v>1</v>
      </c>
      <c r="AR142" s="114">
        <v>4.7874917427820458</v>
      </c>
      <c r="AS142" s="70">
        <v>1</v>
      </c>
      <c r="AT142" s="70">
        <v>0</v>
      </c>
      <c r="AU142" s="70">
        <v>1</v>
      </c>
      <c r="AV142" s="114">
        <v>7.6063873897726522</v>
      </c>
      <c r="AW142" s="70">
        <v>1</v>
      </c>
      <c r="AX142" s="70">
        <v>0</v>
      </c>
      <c r="AY142" s="69">
        <v>0</v>
      </c>
      <c r="AZ142" s="69">
        <v>6.9850000000000003</v>
      </c>
      <c r="BA142" s="32">
        <v>850</v>
      </c>
      <c r="BB142" s="32">
        <v>66</v>
      </c>
      <c r="BC142" s="70">
        <v>1</v>
      </c>
      <c r="BD142" s="70">
        <v>0</v>
      </c>
      <c r="BE142" s="106">
        <f t="shared" si="41"/>
        <v>3.0540011816779669</v>
      </c>
      <c r="BF142" s="106">
        <v>1376.05</v>
      </c>
      <c r="BG142" s="106">
        <f t="shared" si="39"/>
        <v>0.42258376421588578</v>
      </c>
      <c r="BH142" s="69">
        <v>1</v>
      </c>
      <c r="BI142" s="69">
        <v>1</v>
      </c>
      <c r="BJ142" s="69">
        <v>0</v>
      </c>
      <c r="BK142" s="70">
        <v>1</v>
      </c>
      <c r="BL142" s="70">
        <v>0</v>
      </c>
      <c r="BM142" s="70">
        <v>1</v>
      </c>
      <c r="BN142" s="70">
        <v>0</v>
      </c>
      <c r="BO142" s="70">
        <v>1</v>
      </c>
      <c r="BP142" s="70">
        <v>0</v>
      </c>
      <c r="BQ142" s="70">
        <v>0</v>
      </c>
      <c r="BR142" s="70">
        <v>0</v>
      </c>
      <c r="BS142" s="70">
        <v>0</v>
      </c>
      <c r="BT142" s="70">
        <v>0</v>
      </c>
      <c r="BU142" s="70">
        <v>1</v>
      </c>
      <c r="BV142" s="70">
        <v>1</v>
      </c>
      <c r="BW142" s="70">
        <v>0</v>
      </c>
      <c r="BX142" s="70">
        <v>0</v>
      </c>
      <c r="BY142" s="70">
        <v>0.5</v>
      </c>
      <c r="BZ142" s="70">
        <f t="shared" si="40"/>
        <v>0.5</v>
      </c>
      <c r="CA142" s="114">
        <v>2.9957322735539909</v>
      </c>
      <c r="CB142" s="70" t="s">
        <v>430</v>
      </c>
      <c r="CC142" s="70">
        <v>1</v>
      </c>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0"/>
      <c r="DD142" s="70"/>
      <c r="DE142" s="70"/>
      <c r="DF142" s="70"/>
      <c r="DG142" s="70"/>
      <c r="DH142" s="70"/>
      <c r="DI142" s="70"/>
      <c r="DJ142" s="70"/>
      <c r="DK142" s="70"/>
      <c r="DL142" s="70"/>
      <c r="DM142" s="70"/>
      <c r="DN142" s="70"/>
      <c r="DO142" s="70"/>
      <c r="DP142" s="70"/>
      <c r="DQ142" s="70"/>
      <c r="DR142" s="70"/>
      <c r="DS142" s="70"/>
      <c r="DT142" s="70"/>
      <c r="DU142" s="70"/>
      <c r="DV142" s="70"/>
      <c r="DW142" s="70"/>
      <c r="DX142" s="70"/>
      <c r="DY142" s="70"/>
      <c r="DZ142" s="70"/>
      <c r="EA142" s="70"/>
      <c r="EB142" s="70"/>
      <c r="EC142" s="70"/>
      <c r="ED142" s="70"/>
      <c r="EE142" s="70"/>
      <c r="EF142" s="70"/>
      <c r="EG142" s="70"/>
      <c r="EH142" s="70"/>
      <c r="EI142" s="70"/>
      <c r="EJ142" s="70"/>
      <c r="EK142" s="70"/>
      <c r="EL142" s="70"/>
      <c r="EM142" s="70"/>
      <c r="EN142" s="70"/>
      <c r="EO142" s="70"/>
      <c r="EP142" s="70"/>
      <c r="EQ142" s="70"/>
      <c r="ER142" s="70"/>
      <c r="ES142" s="70"/>
      <c r="ET142" s="70"/>
      <c r="EU142" s="70"/>
      <c r="EV142" s="70"/>
      <c r="EW142" s="70"/>
      <c r="EX142" s="70"/>
      <c r="EY142" s="70"/>
      <c r="EZ142" s="70"/>
      <c r="FA142" s="70"/>
      <c r="FB142" s="70"/>
      <c r="FC142" s="70"/>
      <c r="FD142" s="70"/>
      <c r="FE142" s="70"/>
      <c r="FF142" s="70"/>
      <c r="FG142" s="70"/>
      <c r="FH142" s="70"/>
      <c r="FI142" s="70"/>
      <c r="FJ142" s="70"/>
      <c r="FK142" s="70"/>
    </row>
    <row r="143" spans="1:167" ht="15" customHeight="1" x14ac:dyDescent="0.3">
      <c r="A143" s="70">
        <v>142</v>
      </c>
      <c r="B143" s="12">
        <v>6</v>
      </c>
      <c r="C143" s="69" t="s">
        <v>79</v>
      </c>
      <c r="D143" s="37">
        <v>-2.7E-2</v>
      </c>
      <c r="E143" s="13">
        <v>1.4999999999999999E-2</v>
      </c>
      <c r="F143" s="19">
        <f t="shared" si="42"/>
        <v>-1.8</v>
      </c>
      <c r="H143" s="70">
        <f t="shared" si="30"/>
        <v>-4.1999999999999996E-2</v>
      </c>
      <c r="I143" s="70">
        <f t="shared" si="31"/>
        <v>-1.2E-2</v>
      </c>
      <c r="J143" s="41" t="s">
        <v>447</v>
      </c>
      <c r="K143" s="41">
        <f t="shared" si="32"/>
        <v>-2.7E-2</v>
      </c>
      <c r="L143" s="45">
        <f t="shared" si="33"/>
        <v>-1.8</v>
      </c>
      <c r="M143" s="15">
        <f t="shared" si="34"/>
        <v>-0.16695318341017482</v>
      </c>
      <c r="N143" s="13">
        <f t="shared" si="35"/>
        <v>9.2751768561208217E-2</v>
      </c>
      <c r="O143" s="68">
        <f t="shared" si="36"/>
        <v>10.781465577554844</v>
      </c>
      <c r="P143" s="12">
        <f t="shared" si="37"/>
        <v>-0.25970495197138305</v>
      </c>
      <c r="Q143" s="12">
        <f t="shared" si="38"/>
        <v>-7.4201414848966599E-2</v>
      </c>
      <c r="R143" s="113">
        <v>5.8522024797744745</v>
      </c>
      <c r="S143" s="12" t="s">
        <v>439</v>
      </c>
      <c r="T143" s="12" t="s">
        <v>1662</v>
      </c>
      <c r="U143" s="12" t="s">
        <v>433</v>
      </c>
      <c r="V143" s="13" t="s">
        <v>443</v>
      </c>
      <c r="W143" s="68">
        <v>0</v>
      </c>
      <c r="X143" s="68">
        <v>0</v>
      </c>
      <c r="Y143" s="68">
        <v>1</v>
      </c>
      <c r="Z143" s="68">
        <v>0</v>
      </c>
      <c r="AA143" s="13">
        <v>1</v>
      </c>
      <c r="AB143" s="13">
        <v>1</v>
      </c>
      <c r="AC143" s="68">
        <v>2</v>
      </c>
      <c r="AD143" s="68">
        <v>6</v>
      </c>
      <c r="AE143" s="13">
        <v>113</v>
      </c>
      <c r="AF143" s="13">
        <v>0</v>
      </c>
      <c r="AG143" s="13">
        <v>0</v>
      </c>
      <c r="AH143" s="13">
        <v>0</v>
      </c>
      <c r="AI143" s="13">
        <v>1</v>
      </c>
      <c r="AJ143" s="13">
        <v>0</v>
      </c>
      <c r="AK143" s="13">
        <v>0</v>
      </c>
      <c r="AL143" s="13">
        <v>0</v>
      </c>
      <c r="AM143" s="68">
        <v>0</v>
      </c>
      <c r="AN143" s="68">
        <v>0</v>
      </c>
      <c r="AO143" s="68">
        <v>0</v>
      </c>
      <c r="AP143" s="113">
        <v>5.8861040314501558</v>
      </c>
      <c r="AQ143" s="12">
        <v>1</v>
      </c>
      <c r="AR143" s="113">
        <v>4.7874917427820458</v>
      </c>
      <c r="AS143" s="12">
        <v>1</v>
      </c>
      <c r="AT143" s="12">
        <v>0</v>
      </c>
      <c r="AU143" s="12">
        <v>1</v>
      </c>
      <c r="AV143" s="113">
        <v>7.6063873897726522</v>
      </c>
      <c r="AW143" s="12">
        <v>1</v>
      </c>
      <c r="AX143" s="12">
        <v>0</v>
      </c>
      <c r="AY143" s="68">
        <v>0</v>
      </c>
      <c r="AZ143" s="68">
        <v>6.9850000000000003</v>
      </c>
      <c r="BA143" s="94">
        <v>850</v>
      </c>
      <c r="BB143" s="94">
        <v>66</v>
      </c>
      <c r="BC143" s="12">
        <v>1</v>
      </c>
      <c r="BD143" s="12">
        <v>0</v>
      </c>
      <c r="BE143" s="104">
        <f t="shared" si="41"/>
        <v>3.0540011816779669</v>
      </c>
      <c r="BF143" s="104">
        <v>1376.05</v>
      </c>
      <c r="BG143" s="104">
        <f t="shared" si="39"/>
        <v>0.42258376421588578</v>
      </c>
      <c r="BH143" s="68">
        <v>1</v>
      </c>
      <c r="BI143" s="68">
        <v>1</v>
      </c>
      <c r="BJ143" s="68">
        <v>0</v>
      </c>
      <c r="BK143" s="12">
        <v>1</v>
      </c>
      <c r="BL143" s="12">
        <v>0</v>
      </c>
      <c r="BM143" s="12">
        <v>1</v>
      </c>
      <c r="BN143" s="12">
        <v>0</v>
      </c>
      <c r="BO143" s="12">
        <v>1</v>
      </c>
      <c r="BP143" s="12">
        <v>0</v>
      </c>
      <c r="BQ143" s="12">
        <v>0</v>
      </c>
      <c r="BR143" s="12">
        <v>0</v>
      </c>
      <c r="BS143" s="12">
        <v>0</v>
      </c>
      <c r="BT143" s="12">
        <v>0</v>
      </c>
      <c r="BU143" s="12">
        <v>1</v>
      </c>
      <c r="BV143" s="12">
        <v>1</v>
      </c>
      <c r="BW143" s="12">
        <v>0</v>
      </c>
      <c r="BX143" s="12">
        <v>0</v>
      </c>
      <c r="BY143" s="12">
        <v>0.5</v>
      </c>
      <c r="BZ143" s="12">
        <f t="shared" si="40"/>
        <v>0.5</v>
      </c>
      <c r="CA143" s="113">
        <v>2.9957322735539909</v>
      </c>
      <c r="CB143" s="12" t="s">
        <v>430</v>
      </c>
      <c r="CC143" s="12">
        <v>1</v>
      </c>
    </row>
    <row r="144" spans="1:167" ht="15" customHeight="1" x14ac:dyDescent="0.3">
      <c r="A144" s="70">
        <v>143</v>
      </c>
      <c r="B144" s="12">
        <v>6</v>
      </c>
      <c r="C144" s="69" t="s">
        <v>79</v>
      </c>
      <c r="D144" s="37">
        <v>2E-3</v>
      </c>
      <c r="E144" s="68">
        <v>2E-3</v>
      </c>
      <c r="F144" s="19">
        <f t="shared" si="42"/>
        <v>1</v>
      </c>
      <c r="H144" s="70">
        <f t="shared" si="30"/>
        <v>0</v>
      </c>
      <c r="I144" s="70">
        <f t="shared" si="31"/>
        <v>4.0000000000000001E-3</v>
      </c>
      <c r="J144" s="41" t="s">
        <v>447</v>
      </c>
      <c r="K144" s="41">
        <f t="shared" si="32"/>
        <v>2E-3</v>
      </c>
      <c r="L144" s="45">
        <f t="shared" si="33"/>
        <v>1</v>
      </c>
      <c r="M144" s="15">
        <f t="shared" si="34"/>
        <v>9.3658581158169399E-2</v>
      </c>
      <c r="N144" s="68">
        <f t="shared" si="35"/>
        <v>9.3658581158169399E-2</v>
      </c>
      <c r="O144" s="68">
        <f t="shared" si="36"/>
        <v>10.677078252031311</v>
      </c>
      <c r="P144" s="12">
        <f t="shared" si="37"/>
        <v>0</v>
      </c>
      <c r="Q144" s="12">
        <f t="shared" si="38"/>
        <v>0.1873171623163388</v>
      </c>
      <c r="R144" s="113">
        <v>5.8522024797744745</v>
      </c>
      <c r="S144" s="12" t="s">
        <v>439</v>
      </c>
      <c r="T144" s="12" t="s">
        <v>1662</v>
      </c>
      <c r="U144" s="12" t="s">
        <v>434</v>
      </c>
      <c r="V144" s="68" t="s">
        <v>443</v>
      </c>
      <c r="W144" s="68">
        <v>0</v>
      </c>
      <c r="X144" s="68">
        <v>0</v>
      </c>
      <c r="Y144" s="68">
        <v>1</v>
      </c>
      <c r="Z144" s="68">
        <v>0</v>
      </c>
      <c r="AA144" s="68">
        <v>1</v>
      </c>
      <c r="AB144" s="68">
        <v>1</v>
      </c>
      <c r="AC144" s="68">
        <v>2</v>
      </c>
      <c r="AD144" s="68">
        <v>6</v>
      </c>
      <c r="AE144" s="68">
        <v>113</v>
      </c>
      <c r="AF144" s="68">
        <v>0</v>
      </c>
      <c r="AG144" s="68">
        <v>0</v>
      </c>
      <c r="AH144" s="68">
        <v>0</v>
      </c>
      <c r="AI144" s="68">
        <v>1</v>
      </c>
      <c r="AJ144" s="68">
        <v>0</v>
      </c>
      <c r="AK144" s="68">
        <v>0</v>
      </c>
      <c r="AL144" s="68">
        <v>0</v>
      </c>
      <c r="AM144" s="68">
        <v>0</v>
      </c>
      <c r="AN144" s="68">
        <v>0</v>
      </c>
      <c r="AO144" s="68">
        <v>0</v>
      </c>
      <c r="AP144" s="113">
        <v>5.8861040314501558</v>
      </c>
      <c r="AQ144" s="12">
        <v>1</v>
      </c>
      <c r="AR144" s="113">
        <v>4.7874917427820458</v>
      </c>
      <c r="AS144" s="12">
        <v>1</v>
      </c>
      <c r="AT144" s="12">
        <v>0</v>
      </c>
      <c r="AU144" s="12">
        <v>1</v>
      </c>
      <c r="AV144" s="113">
        <v>7.6063873897726522</v>
      </c>
      <c r="AW144" s="12">
        <v>1</v>
      </c>
      <c r="AX144" s="12">
        <v>0</v>
      </c>
      <c r="AY144" s="68">
        <v>0</v>
      </c>
      <c r="AZ144" s="68">
        <v>6.9850000000000003</v>
      </c>
      <c r="BA144" s="94">
        <v>850</v>
      </c>
      <c r="BB144" s="94">
        <v>66</v>
      </c>
      <c r="BC144" s="12">
        <v>1</v>
      </c>
      <c r="BD144" s="12">
        <v>0</v>
      </c>
      <c r="BE144" s="104">
        <f t="shared" si="41"/>
        <v>3.0540011816779669</v>
      </c>
      <c r="BF144" s="104">
        <v>1376.05</v>
      </c>
      <c r="BG144" s="104">
        <f t="shared" si="39"/>
        <v>0.42258376421588578</v>
      </c>
      <c r="BH144" s="68">
        <v>1</v>
      </c>
      <c r="BI144" s="68">
        <v>1</v>
      </c>
      <c r="BJ144" s="68">
        <v>0</v>
      </c>
      <c r="BK144" s="12">
        <v>1</v>
      </c>
      <c r="BL144" s="12">
        <v>0</v>
      </c>
      <c r="BM144" s="12">
        <v>1</v>
      </c>
      <c r="BN144" s="12">
        <v>0</v>
      </c>
      <c r="BO144" s="12">
        <v>1</v>
      </c>
      <c r="BP144" s="12">
        <v>0</v>
      </c>
      <c r="BQ144" s="12">
        <v>0</v>
      </c>
      <c r="BR144" s="12">
        <v>1</v>
      </c>
      <c r="BS144" s="12">
        <v>0</v>
      </c>
      <c r="BT144" s="12">
        <v>0</v>
      </c>
      <c r="BU144" s="12">
        <v>0</v>
      </c>
      <c r="BV144" s="12">
        <v>1</v>
      </c>
      <c r="BW144" s="12">
        <v>0</v>
      </c>
      <c r="BX144" s="12">
        <v>0</v>
      </c>
      <c r="BY144" s="12">
        <v>0.5</v>
      </c>
      <c r="BZ144" s="12">
        <f t="shared" si="40"/>
        <v>0.5</v>
      </c>
      <c r="CA144" s="113">
        <v>2.9957322735539909</v>
      </c>
      <c r="CB144" s="12" t="s">
        <v>430</v>
      </c>
      <c r="CC144" s="12">
        <v>1</v>
      </c>
    </row>
    <row r="145" spans="1:167" ht="15" customHeight="1" x14ac:dyDescent="0.3">
      <c r="A145" s="70">
        <v>144</v>
      </c>
      <c r="B145" s="12">
        <v>6</v>
      </c>
      <c r="C145" s="69" t="s">
        <v>79</v>
      </c>
      <c r="D145" s="37">
        <v>1.2E-2</v>
      </c>
      <c r="E145" s="68">
        <v>9.8000000000000004E-2</v>
      </c>
      <c r="F145" s="19">
        <f t="shared" si="42"/>
        <v>0.12244897959183673</v>
      </c>
      <c r="H145" s="70">
        <f t="shared" si="30"/>
        <v>-8.6000000000000007E-2</v>
      </c>
      <c r="I145" s="70">
        <f t="shared" si="31"/>
        <v>0.11</v>
      </c>
      <c r="J145" s="41" t="s">
        <v>447</v>
      </c>
      <c r="K145" s="41">
        <f t="shared" si="32"/>
        <v>1.2E-2</v>
      </c>
      <c r="L145" s="45">
        <f t="shared" si="33"/>
        <v>0.12244897959183673</v>
      </c>
      <c r="M145" s="15">
        <f t="shared" si="34"/>
        <v>1.1518266898441555E-2</v>
      </c>
      <c r="N145" s="68">
        <f t="shared" si="35"/>
        <v>9.4065846337272704E-2</v>
      </c>
      <c r="O145" s="68">
        <f t="shared" si="36"/>
        <v>10.630851036140196</v>
      </c>
      <c r="P145" s="12">
        <f t="shared" si="37"/>
        <v>-8.2547579438831148E-2</v>
      </c>
      <c r="Q145" s="12">
        <f t="shared" si="38"/>
        <v>0.10558411323571426</v>
      </c>
      <c r="R145" s="113">
        <v>5.8522024797744745</v>
      </c>
      <c r="S145" s="12" t="s">
        <v>439</v>
      </c>
      <c r="T145" s="12" t="s">
        <v>1662</v>
      </c>
      <c r="U145" s="12" t="s">
        <v>435</v>
      </c>
      <c r="V145" s="68" t="s">
        <v>443</v>
      </c>
      <c r="W145" s="68">
        <v>0</v>
      </c>
      <c r="X145" s="68">
        <v>0</v>
      </c>
      <c r="Y145" s="68">
        <v>1</v>
      </c>
      <c r="Z145" s="68">
        <v>0</v>
      </c>
      <c r="AA145" s="68">
        <v>1</v>
      </c>
      <c r="AB145" s="68">
        <v>1</v>
      </c>
      <c r="AC145" s="68">
        <v>2</v>
      </c>
      <c r="AD145" s="68">
        <v>6</v>
      </c>
      <c r="AE145" s="68">
        <v>113</v>
      </c>
      <c r="AF145" s="68">
        <v>0</v>
      </c>
      <c r="AG145" s="68">
        <v>0</v>
      </c>
      <c r="AH145" s="68">
        <v>0</v>
      </c>
      <c r="AI145" s="68">
        <v>1</v>
      </c>
      <c r="AJ145" s="68">
        <v>0</v>
      </c>
      <c r="AK145" s="68">
        <v>0</v>
      </c>
      <c r="AL145" s="68">
        <v>0</v>
      </c>
      <c r="AM145" s="68">
        <v>0</v>
      </c>
      <c r="AN145" s="68">
        <v>0</v>
      </c>
      <c r="AO145" s="68">
        <v>0</v>
      </c>
      <c r="AP145" s="113">
        <v>5.8861040314501558</v>
      </c>
      <c r="AQ145" s="12">
        <v>1</v>
      </c>
      <c r="AR145" s="113">
        <v>4.7874917427820458</v>
      </c>
      <c r="AS145" s="12">
        <v>1</v>
      </c>
      <c r="AT145" s="12">
        <v>0</v>
      </c>
      <c r="AU145" s="12">
        <v>1</v>
      </c>
      <c r="AV145" s="113">
        <v>7.6063873897726522</v>
      </c>
      <c r="AW145" s="12">
        <v>1</v>
      </c>
      <c r="AX145" s="12">
        <v>0</v>
      </c>
      <c r="AY145" s="68">
        <v>0</v>
      </c>
      <c r="AZ145" s="68">
        <v>6.9850000000000003</v>
      </c>
      <c r="BA145" s="94">
        <v>850</v>
      </c>
      <c r="BB145" s="94">
        <v>66</v>
      </c>
      <c r="BC145" s="12">
        <v>1</v>
      </c>
      <c r="BD145" s="12">
        <v>0</v>
      </c>
      <c r="BE145" s="104">
        <f t="shared" si="41"/>
        <v>3.0540011816779669</v>
      </c>
      <c r="BF145" s="104">
        <v>1376.05</v>
      </c>
      <c r="BG145" s="104">
        <f t="shared" si="39"/>
        <v>0.42258376421588578</v>
      </c>
      <c r="BH145" s="68">
        <v>1</v>
      </c>
      <c r="BI145" s="68">
        <v>1</v>
      </c>
      <c r="BJ145" s="68">
        <v>0</v>
      </c>
      <c r="BK145" s="12">
        <v>1</v>
      </c>
      <c r="BL145" s="12">
        <v>0</v>
      </c>
      <c r="BM145" s="12">
        <v>1</v>
      </c>
      <c r="BN145" s="12">
        <v>0</v>
      </c>
      <c r="BO145" s="12">
        <v>1</v>
      </c>
      <c r="BP145" s="12">
        <v>0</v>
      </c>
      <c r="BQ145" s="12">
        <v>0</v>
      </c>
      <c r="BR145" s="12">
        <v>0</v>
      </c>
      <c r="BS145" s="12">
        <v>1</v>
      </c>
      <c r="BT145" s="12">
        <v>0</v>
      </c>
      <c r="BU145" s="12">
        <v>0</v>
      </c>
      <c r="BV145" s="12">
        <v>1</v>
      </c>
      <c r="BW145" s="12">
        <v>0</v>
      </c>
      <c r="BX145" s="12">
        <v>0</v>
      </c>
      <c r="BY145" s="12">
        <v>0.5</v>
      </c>
      <c r="BZ145" s="12">
        <f t="shared" si="40"/>
        <v>0.5</v>
      </c>
      <c r="CA145" s="113">
        <v>2.9957322735539909</v>
      </c>
      <c r="CB145" s="12" t="s">
        <v>430</v>
      </c>
      <c r="CC145" s="12">
        <v>1</v>
      </c>
    </row>
    <row r="146" spans="1:167" ht="15" customHeight="1" x14ac:dyDescent="0.3">
      <c r="A146" s="70">
        <v>145</v>
      </c>
      <c r="B146" s="12">
        <v>6</v>
      </c>
      <c r="C146" s="69" t="s">
        <v>79</v>
      </c>
      <c r="D146" s="37">
        <v>-0.157</v>
      </c>
      <c r="E146" s="68">
        <v>0.13700000000000001</v>
      </c>
      <c r="F146" s="19">
        <f t="shared" si="42"/>
        <v>-1.1459854014598538</v>
      </c>
      <c r="H146" s="70">
        <f t="shared" si="30"/>
        <v>-0.29400000000000004</v>
      </c>
      <c r="I146" s="70">
        <f t="shared" si="31"/>
        <v>-1.999999999999999E-2</v>
      </c>
      <c r="J146" s="41" t="s">
        <v>447</v>
      </c>
      <c r="K146" s="41">
        <f t="shared" si="32"/>
        <v>-0.157</v>
      </c>
      <c r="L146" s="45">
        <f t="shared" si="33"/>
        <v>-1.1459854014598538</v>
      </c>
      <c r="M146" s="15">
        <f t="shared" si="34"/>
        <v>-0.10718419173742021</v>
      </c>
      <c r="N146" s="68">
        <f t="shared" si="35"/>
        <v>9.3530154573417651E-2</v>
      </c>
      <c r="O146" s="68">
        <f t="shared" si="36"/>
        <v>10.691738985794551</v>
      </c>
      <c r="P146" s="12">
        <f t="shared" si="37"/>
        <v>-0.20071434631083784</v>
      </c>
      <c r="Q146" s="12">
        <f t="shared" si="38"/>
        <v>-1.3654037164002555E-2</v>
      </c>
      <c r="R146" s="113">
        <v>5.8522024797744745</v>
      </c>
      <c r="S146" s="12" t="s">
        <v>439</v>
      </c>
      <c r="T146" s="12" t="s">
        <v>1662</v>
      </c>
      <c r="U146" s="70" t="s">
        <v>436</v>
      </c>
      <c r="V146" s="68" t="s">
        <v>443</v>
      </c>
      <c r="W146" s="68">
        <v>0</v>
      </c>
      <c r="X146" s="68">
        <v>0</v>
      </c>
      <c r="Y146" s="68">
        <v>1</v>
      </c>
      <c r="Z146" s="68">
        <v>0</v>
      </c>
      <c r="AA146" s="68">
        <v>1</v>
      </c>
      <c r="AB146" s="68">
        <v>1</v>
      </c>
      <c r="AC146" s="68">
        <v>2</v>
      </c>
      <c r="AD146" s="68">
        <v>6</v>
      </c>
      <c r="AE146" s="68">
        <v>113</v>
      </c>
      <c r="AF146" s="68">
        <v>0</v>
      </c>
      <c r="AG146" s="68">
        <v>0</v>
      </c>
      <c r="AH146" s="68">
        <v>0</v>
      </c>
      <c r="AI146" s="68">
        <v>1</v>
      </c>
      <c r="AJ146" s="68">
        <v>0</v>
      </c>
      <c r="AK146" s="68">
        <v>0</v>
      </c>
      <c r="AL146" s="68">
        <v>0</v>
      </c>
      <c r="AM146" s="68">
        <v>0</v>
      </c>
      <c r="AN146" s="68">
        <v>0</v>
      </c>
      <c r="AO146" s="68">
        <v>0</v>
      </c>
      <c r="AP146" s="113">
        <v>5.8861040314501558</v>
      </c>
      <c r="AQ146" s="12">
        <v>1</v>
      </c>
      <c r="AR146" s="113">
        <v>4.7874917427820458</v>
      </c>
      <c r="AS146" s="12">
        <v>1</v>
      </c>
      <c r="AT146" s="12">
        <v>0</v>
      </c>
      <c r="AU146" s="12">
        <v>1</v>
      </c>
      <c r="AV146" s="113">
        <v>7.6063873897726522</v>
      </c>
      <c r="AW146" s="12">
        <v>1</v>
      </c>
      <c r="AX146" s="12">
        <v>0</v>
      </c>
      <c r="AY146" s="68">
        <v>0</v>
      </c>
      <c r="AZ146" s="68">
        <v>6.9850000000000003</v>
      </c>
      <c r="BA146" s="94">
        <v>850</v>
      </c>
      <c r="BB146" s="94">
        <v>66</v>
      </c>
      <c r="BC146" s="12">
        <v>1</v>
      </c>
      <c r="BD146" s="12">
        <v>0</v>
      </c>
      <c r="BE146" s="104">
        <f t="shared" si="41"/>
        <v>3.0540011816779669</v>
      </c>
      <c r="BF146" s="104">
        <v>1376.05</v>
      </c>
      <c r="BG146" s="104">
        <f t="shared" si="39"/>
        <v>0.42258376421588578</v>
      </c>
      <c r="BH146" s="68">
        <v>1</v>
      </c>
      <c r="BI146" s="68">
        <v>1</v>
      </c>
      <c r="BJ146" s="68">
        <v>0</v>
      </c>
      <c r="BK146" s="12">
        <v>1</v>
      </c>
      <c r="BL146" s="12">
        <v>0</v>
      </c>
      <c r="BM146" s="12">
        <v>1</v>
      </c>
      <c r="BN146" s="12">
        <v>0</v>
      </c>
      <c r="BO146" s="12">
        <v>1</v>
      </c>
      <c r="BP146" s="12">
        <v>0</v>
      </c>
      <c r="BQ146" s="12">
        <v>0</v>
      </c>
      <c r="BR146" s="12">
        <v>0</v>
      </c>
      <c r="BS146" s="12">
        <v>0</v>
      </c>
      <c r="BT146" s="12">
        <v>0</v>
      </c>
      <c r="BU146" s="12">
        <v>1</v>
      </c>
      <c r="BV146" s="12">
        <v>1</v>
      </c>
      <c r="BW146" s="12">
        <v>0</v>
      </c>
      <c r="BX146" s="12">
        <v>0</v>
      </c>
      <c r="BY146" s="70">
        <v>0.5</v>
      </c>
      <c r="BZ146" s="70">
        <f t="shared" si="40"/>
        <v>0.5</v>
      </c>
      <c r="CA146" s="113">
        <v>2.9957322735539909</v>
      </c>
      <c r="CB146" s="12" t="s">
        <v>430</v>
      </c>
      <c r="CC146" s="12">
        <v>1</v>
      </c>
    </row>
    <row r="147" spans="1:167" s="17" customFormat="1" ht="15" customHeight="1" x14ac:dyDescent="0.3">
      <c r="A147" s="70">
        <v>146</v>
      </c>
      <c r="B147" s="12">
        <v>6</v>
      </c>
      <c r="C147" s="69" t="s">
        <v>79</v>
      </c>
      <c r="D147" s="18">
        <v>1.6E-2</v>
      </c>
      <c r="E147" s="70">
        <v>3.0000000000000001E-3</v>
      </c>
      <c r="F147" s="47">
        <f t="shared" si="42"/>
        <v>5.333333333333333</v>
      </c>
      <c r="G147" s="70"/>
      <c r="H147" s="70">
        <f t="shared" si="30"/>
        <v>1.3000000000000001E-2</v>
      </c>
      <c r="I147" s="70">
        <f t="shared" si="31"/>
        <v>1.9E-2</v>
      </c>
      <c r="J147" s="43" t="s">
        <v>448</v>
      </c>
      <c r="K147" s="43">
        <f t="shared" si="32"/>
        <v>1.6E-2</v>
      </c>
      <c r="L147" s="45">
        <f t="shared" si="33"/>
        <v>5.333333333333333</v>
      </c>
      <c r="M147" s="18">
        <f t="shared" si="34"/>
        <v>0.44844148373696835</v>
      </c>
      <c r="N147" s="69">
        <f t="shared" si="35"/>
        <v>8.4082778200681565E-2</v>
      </c>
      <c r="O147" s="69">
        <f t="shared" si="36"/>
        <v>11.893041849940849</v>
      </c>
      <c r="P147" s="70">
        <f t="shared" si="37"/>
        <v>0.3643587055362868</v>
      </c>
      <c r="Q147" s="70">
        <f t="shared" si="38"/>
        <v>0.5325242619376499</v>
      </c>
      <c r="R147" s="113">
        <v>5.8522024797744745</v>
      </c>
      <c r="S147" s="70" t="s">
        <v>440</v>
      </c>
      <c r="T147" s="12" t="s">
        <v>1663</v>
      </c>
      <c r="U147" s="12" t="s">
        <v>442</v>
      </c>
      <c r="V147" s="70" t="s">
        <v>444</v>
      </c>
      <c r="W147" s="69">
        <v>0</v>
      </c>
      <c r="X147" s="69">
        <v>0</v>
      </c>
      <c r="Y147" s="69">
        <v>1</v>
      </c>
      <c r="Z147" s="69">
        <v>0</v>
      </c>
      <c r="AA147" s="13">
        <v>1</v>
      </c>
      <c r="AB147" s="13">
        <v>1</v>
      </c>
      <c r="AC147" s="70">
        <v>3</v>
      </c>
      <c r="AD147" s="68">
        <v>6</v>
      </c>
      <c r="AE147" s="13">
        <v>113</v>
      </c>
      <c r="AF147" s="13">
        <v>0</v>
      </c>
      <c r="AG147" s="13">
        <v>0</v>
      </c>
      <c r="AH147" s="13">
        <v>0</v>
      </c>
      <c r="AI147" s="13">
        <v>1</v>
      </c>
      <c r="AJ147" s="13">
        <v>0</v>
      </c>
      <c r="AK147" s="13">
        <v>0</v>
      </c>
      <c r="AL147" s="13">
        <v>0</v>
      </c>
      <c r="AM147" s="68">
        <v>0</v>
      </c>
      <c r="AN147" s="68">
        <v>0</v>
      </c>
      <c r="AO147" s="68">
        <v>0</v>
      </c>
      <c r="AP147" s="113">
        <v>5.8861040314501558</v>
      </c>
      <c r="AQ147" s="12">
        <v>1</v>
      </c>
      <c r="AR147" s="113">
        <v>4.7874917427820458</v>
      </c>
      <c r="AS147" s="12">
        <v>1</v>
      </c>
      <c r="AT147" s="12">
        <v>0</v>
      </c>
      <c r="AU147" s="12">
        <v>1</v>
      </c>
      <c r="AV147" s="113">
        <v>7.6063873897726522</v>
      </c>
      <c r="AW147" s="12">
        <v>1</v>
      </c>
      <c r="AX147" s="12">
        <v>0</v>
      </c>
      <c r="AY147" s="69">
        <v>0</v>
      </c>
      <c r="AZ147" s="68">
        <v>6.9850000000000003</v>
      </c>
      <c r="BA147" s="94">
        <v>850</v>
      </c>
      <c r="BB147" s="94">
        <v>66</v>
      </c>
      <c r="BC147" s="12">
        <v>1</v>
      </c>
      <c r="BD147" s="12">
        <v>0</v>
      </c>
      <c r="BE147" s="104">
        <f t="shared" si="41"/>
        <v>3.0540011816779669</v>
      </c>
      <c r="BF147" s="104">
        <v>1376.05</v>
      </c>
      <c r="BG147" s="104">
        <f t="shared" si="39"/>
        <v>0.42258376421588578</v>
      </c>
      <c r="BH147" s="68">
        <v>1</v>
      </c>
      <c r="BI147" s="68">
        <v>1</v>
      </c>
      <c r="BJ147" s="68">
        <v>0</v>
      </c>
      <c r="BK147" s="12">
        <v>1</v>
      </c>
      <c r="BL147" s="12">
        <v>0</v>
      </c>
      <c r="BM147" s="12">
        <v>1</v>
      </c>
      <c r="BN147" s="12">
        <v>0</v>
      </c>
      <c r="BO147" s="12">
        <v>1</v>
      </c>
      <c r="BP147" s="12">
        <v>0</v>
      </c>
      <c r="BQ147" s="12">
        <v>0</v>
      </c>
      <c r="BR147" s="12">
        <v>0</v>
      </c>
      <c r="BS147" s="12">
        <v>0</v>
      </c>
      <c r="BT147" s="12">
        <v>0</v>
      </c>
      <c r="BU147" s="12">
        <v>1</v>
      </c>
      <c r="BV147" s="12">
        <v>1</v>
      </c>
      <c r="BW147" s="12">
        <v>0</v>
      </c>
      <c r="BX147" s="12">
        <v>0</v>
      </c>
      <c r="BY147" s="12">
        <v>0.5</v>
      </c>
      <c r="BZ147" s="12">
        <f t="shared" si="40"/>
        <v>0.5</v>
      </c>
      <c r="CA147" s="113">
        <v>2.9957322735539909</v>
      </c>
      <c r="CB147" s="12" t="s">
        <v>430</v>
      </c>
      <c r="CC147" s="12">
        <v>1</v>
      </c>
      <c r="CD147" s="70"/>
      <c r="CE147" s="70"/>
      <c r="CF147" s="70"/>
      <c r="CG147" s="70"/>
      <c r="CH147" s="70"/>
      <c r="CI147" s="70"/>
      <c r="CJ147" s="70"/>
      <c r="CK147" s="70"/>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row>
    <row r="148" spans="1:167" s="17" customFormat="1" ht="15" customHeight="1" x14ac:dyDescent="0.3">
      <c r="A148" s="70">
        <v>147</v>
      </c>
      <c r="B148" s="12">
        <v>6</v>
      </c>
      <c r="C148" s="69" t="s">
        <v>79</v>
      </c>
      <c r="D148" s="18">
        <v>8.0000000000000002E-3</v>
      </c>
      <c r="E148" s="70">
        <v>1.2999999999999999E-2</v>
      </c>
      <c r="F148" s="47">
        <f t="shared" si="42"/>
        <v>0.61538461538461542</v>
      </c>
      <c r="G148" s="70"/>
      <c r="H148" s="70">
        <f t="shared" si="30"/>
        <v>-4.9999999999999992E-3</v>
      </c>
      <c r="I148" s="70">
        <f t="shared" si="31"/>
        <v>2.0999999999999998E-2</v>
      </c>
      <c r="J148" s="43" t="s">
        <v>448</v>
      </c>
      <c r="K148" s="43">
        <f t="shared" si="32"/>
        <v>8.0000000000000002E-3</v>
      </c>
      <c r="L148" s="45">
        <f t="shared" si="33"/>
        <v>0.61538461538461542</v>
      </c>
      <c r="M148" s="18">
        <f t="shared" si="34"/>
        <v>5.7793753537169014E-2</v>
      </c>
      <c r="N148" s="69">
        <f t="shared" si="35"/>
        <v>9.3914849497899647E-2</v>
      </c>
      <c r="O148" s="69">
        <f t="shared" si="36"/>
        <v>10.647943380054764</v>
      </c>
      <c r="P148" s="70">
        <f t="shared" si="37"/>
        <v>-3.6121095960730633E-2</v>
      </c>
      <c r="Q148" s="70">
        <f t="shared" si="38"/>
        <v>0.15170860303506867</v>
      </c>
      <c r="R148" s="113">
        <v>5.8522024797744745</v>
      </c>
      <c r="S148" s="70" t="s">
        <v>440</v>
      </c>
      <c r="T148" s="12" t="s">
        <v>1663</v>
      </c>
      <c r="U148" s="12" t="s">
        <v>432</v>
      </c>
      <c r="V148" s="70" t="s">
        <v>444</v>
      </c>
      <c r="W148" s="69">
        <v>0</v>
      </c>
      <c r="X148" s="69">
        <v>0</v>
      </c>
      <c r="Y148" s="69">
        <v>1</v>
      </c>
      <c r="Z148" s="69">
        <v>0</v>
      </c>
      <c r="AA148" s="68">
        <v>1</v>
      </c>
      <c r="AB148" s="68">
        <v>1</v>
      </c>
      <c r="AC148" s="70">
        <v>3</v>
      </c>
      <c r="AD148" s="68">
        <v>6</v>
      </c>
      <c r="AE148" s="68">
        <v>113</v>
      </c>
      <c r="AF148" s="68">
        <v>0</v>
      </c>
      <c r="AG148" s="68">
        <v>0</v>
      </c>
      <c r="AH148" s="68">
        <v>0</v>
      </c>
      <c r="AI148" s="68">
        <v>1</v>
      </c>
      <c r="AJ148" s="68">
        <v>0</v>
      </c>
      <c r="AK148" s="68">
        <v>0</v>
      </c>
      <c r="AL148" s="68">
        <v>0</v>
      </c>
      <c r="AM148" s="68">
        <v>0</v>
      </c>
      <c r="AN148" s="68">
        <v>0</v>
      </c>
      <c r="AO148" s="68">
        <v>0</v>
      </c>
      <c r="AP148" s="113">
        <v>5.8861040314501558</v>
      </c>
      <c r="AQ148" s="12">
        <v>1</v>
      </c>
      <c r="AR148" s="113">
        <v>4.7874917427820458</v>
      </c>
      <c r="AS148" s="12">
        <v>1</v>
      </c>
      <c r="AT148" s="12">
        <v>0</v>
      </c>
      <c r="AU148" s="12">
        <v>1</v>
      </c>
      <c r="AV148" s="113">
        <v>7.6063873897726522</v>
      </c>
      <c r="AW148" s="12">
        <v>1</v>
      </c>
      <c r="AX148" s="12">
        <v>0</v>
      </c>
      <c r="AY148" s="69">
        <v>0</v>
      </c>
      <c r="AZ148" s="68">
        <v>6.9850000000000003</v>
      </c>
      <c r="BA148" s="94">
        <v>850</v>
      </c>
      <c r="BB148" s="94">
        <v>66</v>
      </c>
      <c r="BC148" s="12">
        <v>1</v>
      </c>
      <c r="BD148" s="12">
        <v>0</v>
      </c>
      <c r="BE148" s="104">
        <f t="shared" si="41"/>
        <v>3.0540011816779669</v>
      </c>
      <c r="BF148" s="104">
        <v>1376.05</v>
      </c>
      <c r="BG148" s="104">
        <f t="shared" si="39"/>
        <v>0.42258376421588578</v>
      </c>
      <c r="BH148" s="68">
        <v>1</v>
      </c>
      <c r="BI148" s="68">
        <v>1</v>
      </c>
      <c r="BJ148" s="68">
        <v>0</v>
      </c>
      <c r="BK148" s="12">
        <v>1</v>
      </c>
      <c r="BL148" s="12">
        <v>0</v>
      </c>
      <c r="BM148" s="12">
        <v>1</v>
      </c>
      <c r="BN148" s="12">
        <v>0</v>
      </c>
      <c r="BO148" s="12">
        <v>1</v>
      </c>
      <c r="BP148" s="12">
        <v>0</v>
      </c>
      <c r="BQ148" s="12">
        <v>0</v>
      </c>
      <c r="BR148" s="12">
        <v>0</v>
      </c>
      <c r="BS148" s="12">
        <v>0</v>
      </c>
      <c r="BT148" s="12">
        <v>0</v>
      </c>
      <c r="BU148" s="12">
        <v>1</v>
      </c>
      <c r="BV148" s="12">
        <v>1</v>
      </c>
      <c r="BW148" s="12">
        <v>0</v>
      </c>
      <c r="BX148" s="12">
        <v>0</v>
      </c>
      <c r="BY148" s="12">
        <v>0.5</v>
      </c>
      <c r="BZ148" s="12">
        <f t="shared" si="40"/>
        <v>0.5</v>
      </c>
      <c r="CA148" s="113">
        <v>2.9957322735539909</v>
      </c>
      <c r="CB148" s="12" t="s">
        <v>430</v>
      </c>
      <c r="CC148" s="12">
        <v>1</v>
      </c>
      <c r="CD148" s="70"/>
      <c r="CE148" s="70"/>
      <c r="CF148" s="70"/>
      <c r="CG148" s="70"/>
      <c r="CH148" s="70"/>
      <c r="CI148" s="70"/>
      <c r="CJ148" s="70"/>
      <c r="CK148" s="70"/>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row>
    <row r="149" spans="1:167" s="17" customFormat="1" ht="15" customHeight="1" x14ac:dyDescent="0.3">
      <c r="A149" s="70">
        <v>148</v>
      </c>
      <c r="B149" s="12">
        <v>6</v>
      </c>
      <c r="C149" s="69" t="s">
        <v>79</v>
      </c>
      <c r="D149" s="18">
        <v>-0.02</v>
      </c>
      <c r="E149" s="70">
        <v>1.4E-2</v>
      </c>
      <c r="F149" s="47">
        <f t="shared" si="42"/>
        <v>-1.4285714285714286</v>
      </c>
      <c r="G149" s="70"/>
      <c r="H149" s="70">
        <f t="shared" si="30"/>
        <v>-3.4000000000000002E-2</v>
      </c>
      <c r="I149" s="70">
        <f t="shared" si="31"/>
        <v>-6.0000000000000001E-3</v>
      </c>
      <c r="J149" s="43" t="s">
        <v>448</v>
      </c>
      <c r="K149" s="43">
        <f t="shared" si="32"/>
        <v>-0.02</v>
      </c>
      <c r="L149" s="45">
        <f t="shared" si="33"/>
        <v>-1.4285714285714286</v>
      </c>
      <c r="M149" s="18">
        <f t="shared" si="34"/>
        <v>-0.13319133826287716</v>
      </c>
      <c r="N149" s="69">
        <f t="shared" si="35"/>
        <v>9.323393678401401E-2</v>
      </c>
      <c r="O149" s="69">
        <f t="shared" si="36"/>
        <v>10.725708196969123</v>
      </c>
      <c r="P149" s="70">
        <f t="shared" si="37"/>
        <v>-0.22642527504689117</v>
      </c>
      <c r="Q149" s="70">
        <f t="shared" si="38"/>
        <v>-3.9957401478863147E-2</v>
      </c>
      <c r="R149" s="113">
        <v>5.8522024797744745</v>
      </c>
      <c r="S149" s="70" t="s">
        <v>440</v>
      </c>
      <c r="T149" s="12" t="s">
        <v>1663</v>
      </c>
      <c r="U149" s="12" t="s">
        <v>433</v>
      </c>
      <c r="V149" s="70" t="s">
        <v>444</v>
      </c>
      <c r="W149" s="69">
        <v>0</v>
      </c>
      <c r="X149" s="69">
        <v>0</v>
      </c>
      <c r="Y149" s="69">
        <v>1</v>
      </c>
      <c r="Z149" s="69">
        <v>0</v>
      </c>
      <c r="AA149" s="68">
        <v>1</v>
      </c>
      <c r="AB149" s="68">
        <v>1</v>
      </c>
      <c r="AC149" s="70">
        <v>3</v>
      </c>
      <c r="AD149" s="68">
        <v>6</v>
      </c>
      <c r="AE149" s="68">
        <v>113</v>
      </c>
      <c r="AF149" s="68">
        <v>0</v>
      </c>
      <c r="AG149" s="68">
        <v>0</v>
      </c>
      <c r="AH149" s="68">
        <v>0</v>
      </c>
      <c r="AI149" s="68">
        <v>1</v>
      </c>
      <c r="AJ149" s="68">
        <v>0</v>
      </c>
      <c r="AK149" s="68">
        <v>0</v>
      </c>
      <c r="AL149" s="68">
        <v>0</v>
      </c>
      <c r="AM149" s="68">
        <v>0</v>
      </c>
      <c r="AN149" s="68">
        <v>0</v>
      </c>
      <c r="AO149" s="68">
        <v>0</v>
      </c>
      <c r="AP149" s="113">
        <v>5.8861040314501558</v>
      </c>
      <c r="AQ149" s="12">
        <v>1</v>
      </c>
      <c r="AR149" s="113">
        <v>4.7874917427820458</v>
      </c>
      <c r="AS149" s="12">
        <v>1</v>
      </c>
      <c r="AT149" s="12">
        <v>0</v>
      </c>
      <c r="AU149" s="12">
        <v>1</v>
      </c>
      <c r="AV149" s="113">
        <v>7.6063873897726522</v>
      </c>
      <c r="AW149" s="12">
        <v>1</v>
      </c>
      <c r="AX149" s="12">
        <v>0</v>
      </c>
      <c r="AY149" s="69">
        <v>0</v>
      </c>
      <c r="AZ149" s="68">
        <v>6.9850000000000003</v>
      </c>
      <c r="BA149" s="94">
        <v>850</v>
      </c>
      <c r="BB149" s="94">
        <v>66</v>
      </c>
      <c r="BC149" s="12">
        <v>1</v>
      </c>
      <c r="BD149" s="12">
        <v>0</v>
      </c>
      <c r="BE149" s="104">
        <f t="shared" si="41"/>
        <v>3.0540011816779669</v>
      </c>
      <c r="BF149" s="104">
        <v>1376.05</v>
      </c>
      <c r="BG149" s="104">
        <f t="shared" si="39"/>
        <v>0.42258376421588578</v>
      </c>
      <c r="BH149" s="68">
        <v>1</v>
      </c>
      <c r="BI149" s="68">
        <v>1</v>
      </c>
      <c r="BJ149" s="68">
        <v>0</v>
      </c>
      <c r="BK149" s="12">
        <v>1</v>
      </c>
      <c r="BL149" s="12">
        <v>0</v>
      </c>
      <c r="BM149" s="12">
        <v>1</v>
      </c>
      <c r="BN149" s="12">
        <v>0</v>
      </c>
      <c r="BO149" s="12">
        <v>1</v>
      </c>
      <c r="BP149" s="12">
        <v>0</v>
      </c>
      <c r="BQ149" s="12">
        <v>0</v>
      </c>
      <c r="BR149" s="12">
        <v>0</v>
      </c>
      <c r="BS149" s="12">
        <v>0</v>
      </c>
      <c r="BT149" s="12">
        <v>0</v>
      </c>
      <c r="BU149" s="12">
        <v>1</v>
      </c>
      <c r="BV149" s="12">
        <v>1</v>
      </c>
      <c r="BW149" s="12">
        <v>0</v>
      </c>
      <c r="BX149" s="12">
        <v>0</v>
      </c>
      <c r="BY149" s="12">
        <v>0.5</v>
      </c>
      <c r="BZ149" s="12">
        <f t="shared" si="40"/>
        <v>0.5</v>
      </c>
      <c r="CA149" s="113">
        <v>2.9957322735539909</v>
      </c>
      <c r="CB149" s="12" t="s">
        <v>430</v>
      </c>
      <c r="CC149" s="12">
        <v>1</v>
      </c>
      <c r="CD149" s="70"/>
      <c r="CE149" s="70"/>
      <c r="CF149" s="70"/>
      <c r="CG149" s="70"/>
      <c r="CH149" s="70"/>
      <c r="CI149" s="70"/>
      <c r="CJ149" s="70"/>
      <c r="CK149" s="70"/>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row>
    <row r="150" spans="1:167" s="17" customFormat="1" ht="15" customHeight="1" x14ac:dyDescent="0.3">
      <c r="A150" s="70">
        <v>149</v>
      </c>
      <c r="B150" s="12">
        <v>6</v>
      </c>
      <c r="C150" s="69" t="s">
        <v>79</v>
      </c>
      <c r="D150" s="18">
        <v>-1E-3</v>
      </c>
      <c r="E150" s="70">
        <v>2E-3</v>
      </c>
      <c r="F150" s="47">
        <f t="shared" si="42"/>
        <v>-0.5</v>
      </c>
      <c r="G150" s="70"/>
      <c r="H150" s="70">
        <f t="shared" si="30"/>
        <v>-3.0000000000000001E-3</v>
      </c>
      <c r="I150" s="70">
        <f t="shared" si="31"/>
        <v>1E-3</v>
      </c>
      <c r="J150" s="43" t="s">
        <v>448</v>
      </c>
      <c r="K150" s="43">
        <f t="shared" si="32"/>
        <v>-1E-3</v>
      </c>
      <c r="L150" s="45">
        <f t="shared" si="33"/>
        <v>-0.5</v>
      </c>
      <c r="M150" s="18">
        <f t="shared" si="34"/>
        <v>-4.6984098573493956E-2</v>
      </c>
      <c r="N150" s="69">
        <f t="shared" si="35"/>
        <v>9.3968197146987911E-2</v>
      </c>
      <c r="O150" s="69">
        <f t="shared" si="36"/>
        <v>10.641898326896381</v>
      </c>
      <c r="P150" s="70">
        <f t="shared" si="37"/>
        <v>-0.14095229572048187</v>
      </c>
      <c r="Q150" s="70">
        <f t="shared" si="38"/>
        <v>4.6984098573493956E-2</v>
      </c>
      <c r="R150" s="113">
        <v>5.8522024797744745</v>
      </c>
      <c r="S150" s="70" t="s">
        <v>440</v>
      </c>
      <c r="T150" s="12" t="s">
        <v>1663</v>
      </c>
      <c r="U150" s="12" t="s">
        <v>434</v>
      </c>
      <c r="V150" s="70" t="s">
        <v>444</v>
      </c>
      <c r="W150" s="69">
        <v>0</v>
      </c>
      <c r="X150" s="69">
        <v>0</v>
      </c>
      <c r="Y150" s="69">
        <v>1</v>
      </c>
      <c r="Z150" s="69">
        <v>0</v>
      </c>
      <c r="AA150" s="68">
        <v>1</v>
      </c>
      <c r="AB150" s="68">
        <v>1</v>
      </c>
      <c r="AC150" s="70">
        <v>3</v>
      </c>
      <c r="AD150" s="68">
        <v>6</v>
      </c>
      <c r="AE150" s="68">
        <v>113</v>
      </c>
      <c r="AF150" s="68">
        <v>0</v>
      </c>
      <c r="AG150" s="68">
        <v>0</v>
      </c>
      <c r="AH150" s="68">
        <v>0</v>
      </c>
      <c r="AI150" s="68">
        <v>1</v>
      </c>
      <c r="AJ150" s="68">
        <v>0</v>
      </c>
      <c r="AK150" s="68">
        <v>0</v>
      </c>
      <c r="AL150" s="68">
        <v>0</v>
      </c>
      <c r="AM150" s="68">
        <v>0</v>
      </c>
      <c r="AN150" s="68">
        <v>0</v>
      </c>
      <c r="AO150" s="68">
        <v>0</v>
      </c>
      <c r="AP150" s="113">
        <v>5.8861040314501558</v>
      </c>
      <c r="AQ150" s="12">
        <v>1</v>
      </c>
      <c r="AR150" s="113">
        <v>4.7874917427820458</v>
      </c>
      <c r="AS150" s="12">
        <v>1</v>
      </c>
      <c r="AT150" s="12">
        <v>0</v>
      </c>
      <c r="AU150" s="12">
        <v>1</v>
      </c>
      <c r="AV150" s="113">
        <v>7.6063873897726522</v>
      </c>
      <c r="AW150" s="12">
        <v>1</v>
      </c>
      <c r="AX150" s="12">
        <v>0</v>
      </c>
      <c r="AY150" s="69">
        <v>0</v>
      </c>
      <c r="AZ150" s="68">
        <v>6.9850000000000003</v>
      </c>
      <c r="BA150" s="94">
        <v>850</v>
      </c>
      <c r="BB150" s="94">
        <v>66</v>
      </c>
      <c r="BC150" s="12">
        <v>1</v>
      </c>
      <c r="BD150" s="12">
        <v>0</v>
      </c>
      <c r="BE150" s="104">
        <f t="shared" si="41"/>
        <v>3.0540011816779669</v>
      </c>
      <c r="BF150" s="104">
        <v>1376.05</v>
      </c>
      <c r="BG150" s="104">
        <f t="shared" si="39"/>
        <v>0.42258376421588578</v>
      </c>
      <c r="BH150" s="68">
        <v>1</v>
      </c>
      <c r="BI150" s="68">
        <v>1</v>
      </c>
      <c r="BJ150" s="68">
        <v>0</v>
      </c>
      <c r="BK150" s="12">
        <v>1</v>
      </c>
      <c r="BL150" s="12">
        <v>0</v>
      </c>
      <c r="BM150" s="12">
        <v>1</v>
      </c>
      <c r="BN150" s="12">
        <v>0</v>
      </c>
      <c r="BO150" s="12">
        <v>1</v>
      </c>
      <c r="BP150" s="12">
        <v>0</v>
      </c>
      <c r="BQ150" s="12">
        <v>0</v>
      </c>
      <c r="BR150" s="12">
        <v>1</v>
      </c>
      <c r="BS150" s="12">
        <v>0</v>
      </c>
      <c r="BT150" s="12">
        <v>0</v>
      </c>
      <c r="BU150" s="12">
        <v>0</v>
      </c>
      <c r="BV150" s="12">
        <v>1</v>
      </c>
      <c r="BW150" s="12">
        <v>0</v>
      </c>
      <c r="BX150" s="12">
        <v>0</v>
      </c>
      <c r="BY150" s="12">
        <v>0.5</v>
      </c>
      <c r="BZ150" s="12">
        <f t="shared" si="40"/>
        <v>0.5</v>
      </c>
      <c r="CA150" s="113">
        <v>2.9957322735539909</v>
      </c>
      <c r="CB150" s="12" t="s">
        <v>430</v>
      </c>
      <c r="CC150" s="12">
        <v>1</v>
      </c>
      <c r="CD150" s="70"/>
      <c r="CE150" s="70"/>
      <c r="CF150" s="70"/>
      <c r="CG150" s="70"/>
      <c r="CH150" s="70"/>
      <c r="CI150" s="70"/>
      <c r="CJ150" s="70"/>
      <c r="CK150" s="70"/>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row>
    <row r="151" spans="1:167" ht="15" customHeight="1" x14ac:dyDescent="0.3">
      <c r="A151" s="70">
        <v>150</v>
      </c>
      <c r="B151" s="70">
        <v>6</v>
      </c>
      <c r="C151" s="69" t="s">
        <v>79</v>
      </c>
      <c r="D151" s="38">
        <v>6.3E-2</v>
      </c>
      <c r="E151" s="69">
        <v>4.5999999999999999E-2</v>
      </c>
      <c r="F151" s="19">
        <f t="shared" si="42"/>
        <v>1.3695652173913044</v>
      </c>
      <c r="G151" s="70"/>
      <c r="H151" s="70">
        <f t="shared" si="30"/>
        <v>1.7000000000000001E-2</v>
      </c>
      <c r="I151" s="70">
        <f t="shared" si="31"/>
        <v>0.109</v>
      </c>
      <c r="J151" s="43" t="s">
        <v>448</v>
      </c>
      <c r="K151" s="43">
        <f t="shared" si="32"/>
        <v>6.3E-2</v>
      </c>
      <c r="L151" s="47">
        <f t="shared" si="33"/>
        <v>1.3695652173913044</v>
      </c>
      <c r="M151" s="18">
        <f t="shared" si="34"/>
        <v>0.12778168644145757</v>
      </c>
      <c r="N151" s="69">
        <f t="shared" si="35"/>
        <v>9.3300913909635685E-2</v>
      </c>
      <c r="O151" s="69">
        <f t="shared" si="36"/>
        <v>10.718008624958653</v>
      </c>
      <c r="P151" s="70">
        <f t="shared" si="37"/>
        <v>3.4480772531821885E-2</v>
      </c>
      <c r="Q151" s="70">
        <f t="shared" si="38"/>
        <v>0.22108260035109326</v>
      </c>
      <c r="R151" s="114">
        <v>5.8522024797744745</v>
      </c>
      <c r="S151" s="70" t="s">
        <v>440</v>
      </c>
      <c r="T151" s="70" t="s">
        <v>1663</v>
      </c>
      <c r="U151" s="70" t="s">
        <v>435</v>
      </c>
      <c r="V151" s="70" t="s">
        <v>444</v>
      </c>
      <c r="W151" s="69">
        <v>0</v>
      </c>
      <c r="X151" s="69">
        <v>0</v>
      </c>
      <c r="Y151" s="69">
        <v>1</v>
      </c>
      <c r="Z151" s="69">
        <v>0</v>
      </c>
      <c r="AA151" s="69">
        <v>1</v>
      </c>
      <c r="AB151" s="69">
        <v>1</v>
      </c>
      <c r="AC151" s="69">
        <v>3</v>
      </c>
      <c r="AD151" s="69">
        <v>6</v>
      </c>
      <c r="AE151" s="69">
        <v>113</v>
      </c>
      <c r="AF151" s="69">
        <v>0</v>
      </c>
      <c r="AG151" s="69">
        <v>0</v>
      </c>
      <c r="AH151" s="69">
        <v>0</v>
      </c>
      <c r="AI151" s="69">
        <v>1</v>
      </c>
      <c r="AJ151" s="69">
        <v>0</v>
      </c>
      <c r="AK151" s="69">
        <v>0</v>
      </c>
      <c r="AL151" s="69">
        <v>0</v>
      </c>
      <c r="AM151" s="69">
        <v>0</v>
      </c>
      <c r="AN151" s="69">
        <v>0</v>
      </c>
      <c r="AO151" s="69">
        <v>0</v>
      </c>
      <c r="AP151" s="114">
        <v>5.8861040314501558</v>
      </c>
      <c r="AQ151" s="70">
        <v>1</v>
      </c>
      <c r="AR151" s="114">
        <v>4.7874917427820458</v>
      </c>
      <c r="AS151" s="70">
        <v>1</v>
      </c>
      <c r="AT151" s="70">
        <v>0</v>
      </c>
      <c r="AU151" s="70">
        <v>1</v>
      </c>
      <c r="AV151" s="114">
        <v>7.6063873897726522</v>
      </c>
      <c r="AW151" s="70">
        <v>1</v>
      </c>
      <c r="AX151" s="70">
        <v>0</v>
      </c>
      <c r="AY151" s="69">
        <v>0</v>
      </c>
      <c r="AZ151" s="69">
        <v>6.9850000000000003</v>
      </c>
      <c r="BA151" s="32">
        <v>850</v>
      </c>
      <c r="BB151" s="32">
        <v>66</v>
      </c>
      <c r="BC151" s="70">
        <v>1</v>
      </c>
      <c r="BD151" s="70">
        <v>0</v>
      </c>
      <c r="BE151" s="106">
        <f t="shared" si="41"/>
        <v>3.0540011816779669</v>
      </c>
      <c r="BF151" s="106">
        <v>1376.05</v>
      </c>
      <c r="BG151" s="106">
        <f t="shared" si="39"/>
        <v>0.42258376421588578</v>
      </c>
      <c r="BH151" s="69">
        <v>1</v>
      </c>
      <c r="BI151" s="69">
        <v>1</v>
      </c>
      <c r="BJ151" s="69">
        <v>0</v>
      </c>
      <c r="BK151" s="70">
        <v>1</v>
      </c>
      <c r="BL151" s="70">
        <v>0</v>
      </c>
      <c r="BM151" s="70">
        <v>1</v>
      </c>
      <c r="BN151" s="70">
        <v>0</v>
      </c>
      <c r="BO151" s="70">
        <v>1</v>
      </c>
      <c r="BP151" s="70">
        <v>0</v>
      </c>
      <c r="BQ151" s="70">
        <v>0</v>
      </c>
      <c r="BR151" s="70">
        <v>0</v>
      </c>
      <c r="BS151" s="70">
        <v>1</v>
      </c>
      <c r="BT151" s="70">
        <v>0</v>
      </c>
      <c r="BU151" s="70">
        <v>0</v>
      </c>
      <c r="BV151" s="70">
        <v>1</v>
      </c>
      <c r="BW151" s="70">
        <v>0</v>
      </c>
      <c r="BX151" s="70">
        <v>0</v>
      </c>
      <c r="BY151" s="70">
        <v>0.5</v>
      </c>
      <c r="BZ151" s="70">
        <f t="shared" si="40"/>
        <v>0.5</v>
      </c>
      <c r="CA151" s="114">
        <v>2.9957322735539909</v>
      </c>
      <c r="CB151" s="70" t="s">
        <v>430</v>
      </c>
      <c r="CC151" s="70">
        <v>1</v>
      </c>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0"/>
      <c r="DD151" s="70"/>
      <c r="DE151" s="70"/>
      <c r="DF151" s="70"/>
      <c r="DG151" s="70"/>
      <c r="DH151" s="70"/>
      <c r="DI151" s="70"/>
      <c r="DJ151" s="70"/>
      <c r="DK151" s="70"/>
      <c r="DL151" s="70"/>
      <c r="DM151" s="70"/>
      <c r="DN151" s="70"/>
      <c r="DO151" s="70"/>
      <c r="DP151" s="70"/>
      <c r="DQ151" s="70"/>
      <c r="DR151" s="70"/>
      <c r="DS151" s="70"/>
      <c r="DT151" s="70"/>
      <c r="DU151" s="70"/>
      <c r="DV151" s="70"/>
      <c r="DW151" s="70"/>
      <c r="DX151" s="70"/>
      <c r="DY151" s="70"/>
      <c r="DZ151" s="70"/>
      <c r="EA151" s="70"/>
      <c r="EB151" s="70"/>
      <c r="EC151" s="70"/>
      <c r="ED151" s="70"/>
      <c r="EE151" s="70"/>
      <c r="EF151" s="70"/>
      <c r="EG151" s="70"/>
      <c r="EH151" s="70"/>
      <c r="EI151" s="70"/>
      <c r="EJ151" s="70"/>
      <c r="EK151" s="70"/>
      <c r="EL151" s="70"/>
      <c r="EM151" s="70"/>
      <c r="EN151" s="70"/>
      <c r="EO151" s="70"/>
      <c r="EP151" s="70"/>
      <c r="EQ151" s="70"/>
      <c r="ER151" s="70"/>
      <c r="ES151" s="70"/>
      <c r="ET151" s="70"/>
      <c r="EU151" s="70"/>
      <c r="EV151" s="70"/>
      <c r="EW151" s="70"/>
      <c r="EX151" s="70"/>
      <c r="EY151" s="70"/>
      <c r="EZ151" s="70"/>
      <c r="FA151" s="70"/>
      <c r="FB151" s="70"/>
      <c r="FC151" s="70"/>
      <c r="FD151" s="70"/>
      <c r="FE151" s="70"/>
      <c r="FF151" s="70"/>
      <c r="FG151" s="70"/>
      <c r="FH151" s="70"/>
      <c r="FI151" s="70"/>
      <c r="FJ151" s="70"/>
      <c r="FK151" s="70"/>
    </row>
    <row r="152" spans="1:167" ht="15" customHeight="1" x14ac:dyDescent="0.3">
      <c r="A152" s="70">
        <v>151</v>
      </c>
      <c r="B152" s="70">
        <v>6</v>
      </c>
      <c r="C152" s="69" t="s">
        <v>79</v>
      </c>
      <c r="D152" s="38">
        <v>-9.7000000000000003E-2</v>
      </c>
      <c r="E152" s="69">
        <v>7.4999999999999997E-2</v>
      </c>
      <c r="F152" s="19">
        <f t="shared" si="42"/>
        <v>-1.2933333333333334</v>
      </c>
      <c r="G152" s="70"/>
      <c r="H152" s="70">
        <f t="shared" si="30"/>
        <v>-0.17199999999999999</v>
      </c>
      <c r="I152" s="70">
        <f t="shared" si="31"/>
        <v>-2.2000000000000006E-2</v>
      </c>
      <c r="J152" s="43" t="s">
        <v>448</v>
      </c>
      <c r="K152" s="43">
        <f t="shared" si="32"/>
        <v>-9.7000000000000003E-2</v>
      </c>
      <c r="L152" s="47">
        <f t="shared" si="33"/>
        <v>-1.2933333333333334</v>
      </c>
      <c r="M152" s="18">
        <f t="shared" si="34"/>
        <v>-0.12077594123483652</v>
      </c>
      <c r="N152" s="69">
        <f t="shared" si="35"/>
        <v>9.3383459717657102E-2</v>
      </c>
      <c r="O152" s="69">
        <f t="shared" si="36"/>
        <v>10.708534498758974</v>
      </c>
      <c r="P152" s="70">
        <f t="shared" si="37"/>
        <v>-0.21415940095249364</v>
      </c>
      <c r="Q152" s="70">
        <f t="shared" si="38"/>
        <v>-2.7392481517179421E-2</v>
      </c>
      <c r="R152" s="114">
        <v>5.8522024797744745</v>
      </c>
      <c r="S152" s="70" t="s">
        <v>440</v>
      </c>
      <c r="T152" s="70" t="s">
        <v>1663</v>
      </c>
      <c r="U152" s="70" t="s">
        <v>436</v>
      </c>
      <c r="V152" s="70" t="s">
        <v>444</v>
      </c>
      <c r="W152" s="69">
        <v>0</v>
      </c>
      <c r="X152" s="69">
        <v>0</v>
      </c>
      <c r="Y152" s="69">
        <v>1</v>
      </c>
      <c r="Z152" s="69">
        <v>0</v>
      </c>
      <c r="AA152" s="69">
        <v>1</v>
      </c>
      <c r="AB152" s="69">
        <v>1</v>
      </c>
      <c r="AC152" s="69">
        <v>3</v>
      </c>
      <c r="AD152" s="69">
        <v>6</v>
      </c>
      <c r="AE152" s="69">
        <v>113</v>
      </c>
      <c r="AF152" s="69">
        <v>0</v>
      </c>
      <c r="AG152" s="69">
        <v>0</v>
      </c>
      <c r="AH152" s="69">
        <v>0</v>
      </c>
      <c r="AI152" s="69">
        <v>1</v>
      </c>
      <c r="AJ152" s="69">
        <v>0</v>
      </c>
      <c r="AK152" s="69">
        <v>0</v>
      </c>
      <c r="AL152" s="69">
        <v>0</v>
      </c>
      <c r="AM152" s="69">
        <v>0</v>
      </c>
      <c r="AN152" s="69">
        <v>0</v>
      </c>
      <c r="AO152" s="69">
        <v>0</v>
      </c>
      <c r="AP152" s="114">
        <v>5.8861040314501558</v>
      </c>
      <c r="AQ152" s="70">
        <v>1</v>
      </c>
      <c r="AR152" s="114">
        <v>4.7874917427820458</v>
      </c>
      <c r="AS152" s="70">
        <v>1</v>
      </c>
      <c r="AT152" s="70">
        <v>0</v>
      </c>
      <c r="AU152" s="70">
        <v>1</v>
      </c>
      <c r="AV152" s="114">
        <v>7.6063873897726522</v>
      </c>
      <c r="AW152" s="70">
        <v>1</v>
      </c>
      <c r="AX152" s="70">
        <v>0</v>
      </c>
      <c r="AY152" s="69">
        <v>0</v>
      </c>
      <c r="AZ152" s="69">
        <v>6.9850000000000003</v>
      </c>
      <c r="BA152" s="32">
        <v>850</v>
      </c>
      <c r="BB152" s="32">
        <v>66</v>
      </c>
      <c r="BC152" s="70">
        <v>1</v>
      </c>
      <c r="BD152" s="70">
        <v>0</v>
      </c>
      <c r="BE152" s="106">
        <f t="shared" si="41"/>
        <v>3.0540011816779669</v>
      </c>
      <c r="BF152" s="106">
        <v>1376.05</v>
      </c>
      <c r="BG152" s="106">
        <f t="shared" si="39"/>
        <v>0.42258376421588578</v>
      </c>
      <c r="BH152" s="69">
        <v>1</v>
      </c>
      <c r="BI152" s="69">
        <v>1</v>
      </c>
      <c r="BJ152" s="69">
        <v>0</v>
      </c>
      <c r="BK152" s="70">
        <v>1</v>
      </c>
      <c r="BL152" s="70">
        <v>0</v>
      </c>
      <c r="BM152" s="70">
        <v>1</v>
      </c>
      <c r="BN152" s="70">
        <v>0</v>
      </c>
      <c r="BO152" s="70">
        <v>1</v>
      </c>
      <c r="BP152" s="70">
        <v>0</v>
      </c>
      <c r="BQ152" s="70">
        <v>0</v>
      </c>
      <c r="BR152" s="70">
        <v>0</v>
      </c>
      <c r="BS152" s="70">
        <v>0</v>
      </c>
      <c r="BT152" s="70">
        <v>0</v>
      </c>
      <c r="BU152" s="70">
        <v>1</v>
      </c>
      <c r="BV152" s="70">
        <v>1</v>
      </c>
      <c r="BW152" s="70">
        <v>0</v>
      </c>
      <c r="BX152" s="70">
        <v>0</v>
      </c>
      <c r="BY152" s="70">
        <v>0.5</v>
      </c>
      <c r="BZ152" s="70">
        <f t="shared" si="40"/>
        <v>0.5</v>
      </c>
      <c r="CA152" s="114">
        <v>2.9957322735539909</v>
      </c>
      <c r="CB152" s="70" t="s">
        <v>430</v>
      </c>
      <c r="CC152" s="70">
        <v>1</v>
      </c>
      <c r="CD152" s="70"/>
      <c r="CE152" s="70"/>
      <c r="CF152" s="70"/>
      <c r="CG152" s="70"/>
      <c r="CH152" s="70"/>
      <c r="CI152" s="70"/>
      <c r="CJ152" s="70"/>
      <c r="CK152" s="70"/>
    </row>
    <row r="153" spans="1:167" ht="15" customHeight="1" x14ac:dyDescent="0.3">
      <c r="A153" s="70">
        <v>152</v>
      </c>
      <c r="B153" s="12">
        <v>6</v>
      </c>
      <c r="C153" s="69" t="s">
        <v>79</v>
      </c>
      <c r="D153" s="37">
        <v>2.3E-2</v>
      </c>
      <c r="E153" s="68">
        <v>4.0000000000000001E-3</v>
      </c>
      <c r="F153" s="19">
        <f t="shared" si="42"/>
        <v>5.75</v>
      </c>
      <c r="H153" s="70">
        <f t="shared" si="30"/>
        <v>1.9E-2</v>
      </c>
      <c r="I153" s="70">
        <f t="shared" si="31"/>
        <v>2.7E-2</v>
      </c>
      <c r="J153" s="41" t="s">
        <v>449</v>
      </c>
      <c r="K153" s="41">
        <f t="shared" si="32"/>
        <v>2.3E-2</v>
      </c>
      <c r="L153" s="45">
        <f t="shared" si="33"/>
        <v>5.75</v>
      </c>
      <c r="M153" s="15">
        <f t="shared" si="34"/>
        <v>0.29264360312899912</v>
      </c>
      <c r="N153" s="68">
        <f t="shared" si="35"/>
        <v>5.0894539674608538E-2</v>
      </c>
      <c r="O153" s="68">
        <f t="shared" si="36"/>
        <v>19.648473223128558</v>
      </c>
      <c r="P153" s="12">
        <f t="shared" si="37"/>
        <v>0.24174906345439057</v>
      </c>
      <c r="Q153" s="12">
        <f t="shared" si="38"/>
        <v>0.34353814280360767</v>
      </c>
      <c r="R153" s="113">
        <v>5.8522024797744745</v>
      </c>
      <c r="S153" s="12" t="s">
        <v>441</v>
      </c>
      <c r="T153" s="12" t="s">
        <v>1664</v>
      </c>
      <c r="U153" s="12" t="s">
        <v>442</v>
      </c>
      <c r="V153" s="68" t="s">
        <v>445</v>
      </c>
      <c r="W153" s="68">
        <v>0</v>
      </c>
      <c r="X153" s="68">
        <v>0</v>
      </c>
      <c r="Y153" s="68">
        <v>1</v>
      </c>
      <c r="Z153" s="68">
        <v>0</v>
      </c>
      <c r="AA153" s="68">
        <v>1</v>
      </c>
      <c r="AB153" s="68">
        <v>1</v>
      </c>
      <c r="AC153" s="68">
        <v>4</v>
      </c>
      <c r="AD153" s="68">
        <v>6</v>
      </c>
      <c r="AE153" s="68">
        <v>353</v>
      </c>
      <c r="AF153" s="68">
        <v>0</v>
      </c>
      <c r="AG153" s="68">
        <v>0</v>
      </c>
      <c r="AH153" s="68">
        <v>0</v>
      </c>
      <c r="AI153" s="68">
        <v>1</v>
      </c>
      <c r="AJ153" s="68">
        <v>0</v>
      </c>
      <c r="AK153" s="68">
        <v>0</v>
      </c>
      <c r="AL153" s="68">
        <v>0</v>
      </c>
      <c r="AM153" s="68">
        <v>0</v>
      </c>
      <c r="AN153" s="68">
        <v>0</v>
      </c>
      <c r="AO153" s="68">
        <v>0</v>
      </c>
      <c r="AP153" s="113">
        <v>5.8861040314501558</v>
      </c>
      <c r="AQ153" s="12">
        <v>1</v>
      </c>
      <c r="AR153" s="113">
        <v>5.8861040314501558</v>
      </c>
      <c r="AS153" s="12">
        <v>1</v>
      </c>
      <c r="AT153" s="12">
        <v>0</v>
      </c>
      <c r="AU153" s="12">
        <v>1</v>
      </c>
      <c r="AV153" s="113">
        <v>7.6063873897726522</v>
      </c>
      <c r="AW153" s="12">
        <v>1</v>
      </c>
      <c r="AX153" s="12">
        <v>0</v>
      </c>
      <c r="AY153" s="68">
        <v>0</v>
      </c>
      <c r="AZ153" s="68">
        <v>6.9850000000000003</v>
      </c>
      <c r="BA153" s="94">
        <v>850</v>
      </c>
      <c r="BB153" s="94">
        <v>66</v>
      </c>
      <c r="BC153" s="12">
        <v>1</v>
      </c>
      <c r="BD153" s="12">
        <v>0</v>
      </c>
      <c r="BE153" s="104">
        <f t="shared" si="41"/>
        <v>3.0540011816779669</v>
      </c>
      <c r="BF153" s="104">
        <v>1376.05</v>
      </c>
      <c r="BG153" s="104">
        <f t="shared" si="39"/>
        <v>0.42258376421588578</v>
      </c>
      <c r="BH153" s="68">
        <v>1</v>
      </c>
      <c r="BI153" s="68">
        <v>1</v>
      </c>
      <c r="BJ153" s="68">
        <v>0</v>
      </c>
      <c r="BK153" s="12">
        <v>1</v>
      </c>
      <c r="BL153" s="12">
        <v>0</v>
      </c>
      <c r="BM153" s="12">
        <v>1</v>
      </c>
      <c r="BN153" s="12">
        <v>0</v>
      </c>
      <c r="BO153" s="12">
        <v>1</v>
      </c>
      <c r="BP153" s="12">
        <v>0</v>
      </c>
      <c r="BQ153" s="12">
        <v>0</v>
      </c>
      <c r="BR153" s="12">
        <v>0</v>
      </c>
      <c r="BS153" s="12">
        <v>0</v>
      </c>
      <c r="BT153" s="12">
        <v>0</v>
      </c>
      <c r="BU153" s="12">
        <v>1</v>
      </c>
      <c r="BV153" s="12">
        <v>1</v>
      </c>
      <c r="BW153" s="12">
        <v>0</v>
      </c>
      <c r="BX153" s="12">
        <v>0</v>
      </c>
      <c r="BY153" s="12">
        <v>0.5</v>
      </c>
      <c r="BZ153" s="12">
        <f t="shared" si="40"/>
        <v>0.5</v>
      </c>
      <c r="CA153" s="113">
        <v>2.9957322735539909</v>
      </c>
      <c r="CB153" s="12" t="s">
        <v>430</v>
      </c>
      <c r="CC153" s="12">
        <v>1</v>
      </c>
    </row>
    <row r="154" spans="1:167" ht="15" customHeight="1" x14ac:dyDescent="0.3">
      <c r="A154" s="70">
        <v>153</v>
      </c>
      <c r="B154" s="12">
        <v>6</v>
      </c>
      <c r="C154" s="69" t="s">
        <v>79</v>
      </c>
      <c r="D154" s="37">
        <v>5.3999999999999999E-2</v>
      </c>
      <c r="E154" s="68">
        <v>1.4E-2</v>
      </c>
      <c r="F154" s="19">
        <f t="shared" si="42"/>
        <v>3.8571428571428572</v>
      </c>
      <c r="H154" s="70">
        <f t="shared" si="30"/>
        <v>0.04</v>
      </c>
      <c r="I154" s="70">
        <f t="shared" si="31"/>
        <v>6.8000000000000005E-2</v>
      </c>
      <c r="J154" s="41" t="s">
        <v>449</v>
      </c>
      <c r="K154" s="41">
        <f t="shared" si="32"/>
        <v>5.3999999999999999E-2</v>
      </c>
      <c r="L154" s="45">
        <f t="shared" si="33"/>
        <v>3.8571428571428572</v>
      </c>
      <c r="M154" s="15">
        <f t="shared" si="34"/>
        <v>0.20110093082360533</v>
      </c>
      <c r="N154" s="68">
        <f t="shared" si="35"/>
        <v>5.2137278361675456E-2</v>
      </c>
      <c r="O154" s="68">
        <f t="shared" si="36"/>
        <v>19.180134280562484</v>
      </c>
      <c r="P154" s="12">
        <f t="shared" si="37"/>
        <v>0.14896365246192989</v>
      </c>
      <c r="Q154" s="12">
        <f t="shared" si="38"/>
        <v>0.25323820918528078</v>
      </c>
      <c r="R154" s="113">
        <v>5.2983173665480363</v>
      </c>
      <c r="S154" s="12" t="s">
        <v>441</v>
      </c>
      <c r="T154" s="12" t="s">
        <v>1664</v>
      </c>
      <c r="U154" s="12" t="s">
        <v>432</v>
      </c>
      <c r="V154" s="68" t="s">
        <v>445</v>
      </c>
      <c r="W154" s="68">
        <v>0</v>
      </c>
      <c r="X154" s="68">
        <v>0</v>
      </c>
      <c r="Y154" s="68">
        <v>1</v>
      </c>
      <c r="Z154" s="68">
        <v>0</v>
      </c>
      <c r="AA154" s="68">
        <v>1</v>
      </c>
      <c r="AB154" s="68">
        <v>1</v>
      </c>
      <c r="AC154" s="68">
        <v>4</v>
      </c>
      <c r="AD154" s="68">
        <v>6</v>
      </c>
      <c r="AE154" s="68">
        <v>353</v>
      </c>
      <c r="AF154" s="68">
        <v>0</v>
      </c>
      <c r="AG154" s="68">
        <v>0</v>
      </c>
      <c r="AH154" s="68">
        <v>0</v>
      </c>
      <c r="AI154" s="68">
        <v>1</v>
      </c>
      <c r="AJ154" s="68">
        <v>0</v>
      </c>
      <c r="AK154" s="68">
        <v>0</v>
      </c>
      <c r="AL154" s="68">
        <v>0</v>
      </c>
      <c r="AM154" s="68">
        <v>0</v>
      </c>
      <c r="AN154" s="68">
        <v>0</v>
      </c>
      <c r="AO154" s="68">
        <v>0</v>
      </c>
      <c r="AP154" s="113">
        <v>5.8861040314501558</v>
      </c>
      <c r="AQ154" s="12">
        <v>1</v>
      </c>
      <c r="AR154" s="113">
        <v>5.8861040314501558</v>
      </c>
      <c r="AS154" s="12">
        <v>1</v>
      </c>
      <c r="AT154" s="12">
        <v>0</v>
      </c>
      <c r="AU154" s="12">
        <v>1</v>
      </c>
      <c r="AV154" s="113">
        <v>7.6063873897726522</v>
      </c>
      <c r="AW154" s="12">
        <v>1</v>
      </c>
      <c r="AX154" s="12">
        <v>0</v>
      </c>
      <c r="AY154" s="68">
        <v>0</v>
      </c>
      <c r="AZ154" s="68">
        <v>6.9850000000000003</v>
      </c>
      <c r="BA154" s="94">
        <v>850</v>
      </c>
      <c r="BB154" s="94">
        <v>66</v>
      </c>
      <c r="BC154" s="12">
        <v>1</v>
      </c>
      <c r="BD154" s="12">
        <v>0</v>
      </c>
      <c r="BE154" s="104">
        <f t="shared" si="41"/>
        <v>3.0540011816779669</v>
      </c>
      <c r="BF154" s="104">
        <v>1376.05</v>
      </c>
      <c r="BG154" s="104">
        <f t="shared" si="39"/>
        <v>0.42258376421588578</v>
      </c>
      <c r="BH154" s="68">
        <v>1</v>
      </c>
      <c r="BI154" s="68">
        <v>1</v>
      </c>
      <c r="BJ154" s="68">
        <v>0</v>
      </c>
      <c r="BK154" s="12">
        <v>1</v>
      </c>
      <c r="BL154" s="12">
        <v>0</v>
      </c>
      <c r="BM154" s="12">
        <v>1</v>
      </c>
      <c r="BN154" s="12">
        <v>0</v>
      </c>
      <c r="BO154" s="12">
        <v>1</v>
      </c>
      <c r="BP154" s="12">
        <v>0</v>
      </c>
      <c r="BQ154" s="12">
        <v>0</v>
      </c>
      <c r="BR154" s="12">
        <v>0</v>
      </c>
      <c r="BS154" s="12">
        <v>0</v>
      </c>
      <c r="BT154" s="12">
        <v>0</v>
      </c>
      <c r="BU154" s="12">
        <v>1</v>
      </c>
      <c r="BV154" s="12">
        <v>1</v>
      </c>
      <c r="BW154" s="12">
        <v>0</v>
      </c>
      <c r="BX154" s="12">
        <v>0</v>
      </c>
      <c r="BY154" s="12">
        <v>0.5</v>
      </c>
      <c r="BZ154" s="12">
        <f t="shared" si="40"/>
        <v>0.5</v>
      </c>
      <c r="CA154" s="113">
        <v>2.9957322735539909</v>
      </c>
      <c r="CB154" s="12" t="s">
        <v>430</v>
      </c>
      <c r="CC154" s="12">
        <v>1</v>
      </c>
    </row>
    <row r="155" spans="1:167" ht="15" customHeight="1" x14ac:dyDescent="0.3">
      <c r="A155" s="70">
        <v>154</v>
      </c>
      <c r="B155" s="12">
        <v>6</v>
      </c>
      <c r="C155" s="69" t="s">
        <v>79</v>
      </c>
      <c r="D155" s="37">
        <v>-1.4999999999999999E-2</v>
      </c>
      <c r="E155" s="68">
        <v>8.9999999999999993E-3</v>
      </c>
      <c r="F155" s="19">
        <f t="shared" si="42"/>
        <v>-1.6666666666666667</v>
      </c>
      <c r="H155" s="70">
        <f t="shared" si="30"/>
        <v>-2.4E-2</v>
      </c>
      <c r="I155" s="70">
        <f t="shared" si="31"/>
        <v>-6.0000000000000001E-3</v>
      </c>
      <c r="J155" s="41" t="s">
        <v>449</v>
      </c>
      <c r="K155" s="41">
        <f t="shared" si="32"/>
        <v>-1.4999999999999999E-2</v>
      </c>
      <c r="L155" s="45">
        <f t="shared" si="33"/>
        <v>-1.6666666666666667</v>
      </c>
      <c r="M155" s="15">
        <f t="shared" si="34"/>
        <v>-8.8360739230450389E-2</v>
      </c>
      <c r="N155" s="68">
        <f t="shared" si="35"/>
        <v>5.3016443538270237E-2</v>
      </c>
      <c r="O155" s="68">
        <f t="shared" si="36"/>
        <v>18.862072467726811</v>
      </c>
      <c r="P155" s="12">
        <f t="shared" si="37"/>
        <v>-0.14137718276872063</v>
      </c>
      <c r="Q155" s="12">
        <f t="shared" si="38"/>
        <v>-3.5344295692180151E-2</v>
      </c>
      <c r="R155" s="113">
        <v>5.2983173665480363</v>
      </c>
      <c r="S155" s="12" t="s">
        <v>441</v>
      </c>
      <c r="T155" s="12" t="s">
        <v>1664</v>
      </c>
      <c r="U155" s="12" t="s">
        <v>433</v>
      </c>
      <c r="V155" s="68" t="s">
        <v>445</v>
      </c>
      <c r="W155" s="68">
        <v>0</v>
      </c>
      <c r="X155" s="68">
        <v>0</v>
      </c>
      <c r="Y155" s="68">
        <v>1</v>
      </c>
      <c r="Z155" s="68">
        <v>0</v>
      </c>
      <c r="AA155" s="68">
        <v>1</v>
      </c>
      <c r="AB155" s="68">
        <v>1</v>
      </c>
      <c r="AC155" s="68">
        <v>4</v>
      </c>
      <c r="AD155" s="68">
        <v>6</v>
      </c>
      <c r="AE155" s="68">
        <v>353</v>
      </c>
      <c r="AF155" s="68">
        <v>0</v>
      </c>
      <c r="AG155" s="68">
        <v>0</v>
      </c>
      <c r="AH155" s="68">
        <v>0</v>
      </c>
      <c r="AI155" s="68">
        <v>1</v>
      </c>
      <c r="AJ155" s="68">
        <v>0</v>
      </c>
      <c r="AK155" s="68">
        <v>0</v>
      </c>
      <c r="AL155" s="68">
        <v>0</v>
      </c>
      <c r="AM155" s="68">
        <v>0</v>
      </c>
      <c r="AN155" s="68">
        <v>0</v>
      </c>
      <c r="AO155" s="68">
        <v>0</v>
      </c>
      <c r="AP155" s="113">
        <v>5.8861040314501558</v>
      </c>
      <c r="AQ155" s="12">
        <v>1</v>
      </c>
      <c r="AR155" s="113">
        <v>5.8861040314501558</v>
      </c>
      <c r="AS155" s="12">
        <v>1</v>
      </c>
      <c r="AT155" s="12">
        <v>0</v>
      </c>
      <c r="AU155" s="12">
        <v>1</v>
      </c>
      <c r="AV155" s="113">
        <v>7.6063873897726522</v>
      </c>
      <c r="AW155" s="12">
        <v>1</v>
      </c>
      <c r="AX155" s="12">
        <v>0</v>
      </c>
      <c r="AY155" s="68">
        <v>0</v>
      </c>
      <c r="AZ155" s="68">
        <v>6.9850000000000003</v>
      </c>
      <c r="BA155" s="94">
        <v>850</v>
      </c>
      <c r="BB155" s="94">
        <v>66</v>
      </c>
      <c r="BC155" s="12">
        <v>1</v>
      </c>
      <c r="BD155" s="12">
        <v>0</v>
      </c>
      <c r="BE155" s="104">
        <f t="shared" si="41"/>
        <v>3.0540011816779669</v>
      </c>
      <c r="BF155" s="104">
        <v>1376.05</v>
      </c>
      <c r="BG155" s="104">
        <f t="shared" si="39"/>
        <v>0.42258376421588578</v>
      </c>
      <c r="BH155" s="68">
        <v>1</v>
      </c>
      <c r="BI155" s="68">
        <v>1</v>
      </c>
      <c r="BJ155" s="68">
        <v>0</v>
      </c>
      <c r="BK155" s="12">
        <v>1</v>
      </c>
      <c r="BL155" s="12">
        <v>0</v>
      </c>
      <c r="BM155" s="12">
        <v>1</v>
      </c>
      <c r="BN155" s="12">
        <v>0</v>
      </c>
      <c r="BO155" s="12">
        <v>1</v>
      </c>
      <c r="BP155" s="12">
        <v>0</v>
      </c>
      <c r="BQ155" s="12">
        <v>0</v>
      </c>
      <c r="BR155" s="12">
        <v>0</v>
      </c>
      <c r="BS155" s="12">
        <v>0</v>
      </c>
      <c r="BT155" s="12">
        <v>0</v>
      </c>
      <c r="BU155" s="12">
        <v>1</v>
      </c>
      <c r="BV155" s="12">
        <v>1</v>
      </c>
      <c r="BW155" s="12">
        <v>0</v>
      </c>
      <c r="BX155" s="12">
        <v>0</v>
      </c>
      <c r="BY155" s="12">
        <v>0.5</v>
      </c>
      <c r="BZ155" s="12">
        <f t="shared" si="40"/>
        <v>0.5</v>
      </c>
      <c r="CA155" s="113">
        <v>2.9957322735539909</v>
      </c>
      <c r="CB155" s="12" t="s">
        <v>430</v>
      </c>
      <c r="CC155" s="12">
        <v>1</v>
      </c>
    </row>
    <row r="156" spans="1:167" ht="15" customHeight="1" x14ac:dyDescent="0.3">
      <c r="A156" s="70">
        <v>155</v>
      </c>
      <c r="B156" s="12">
        <v>6</v>
      </c>
      <c r="C156" s="69" t="s">
        <v>79</v>
      </c>
      <c r="D156" s="37">
        <v>1E-3</v>
      </c>
      <c r="E156" s="13">
        <v>1E-3</v>
      </c>
      <c r="F156" s="19">
        <f t="shared" si="42"/>
        <v>1</v>
      </c>
      <c r="H156" s="70">
        <f t="shared" si="30"/>
        <v>0</v>
      </c>
      <c r="I156" s="70">
        <f t="shared" si="31"/>
        <v>2E-3</v>
      </c>
      <c r="J156" s="41" t="s">
        <v>449</v>
      </c>
      <c r="K156" s="41">
        <f t="shared" si="32"/>
        <v>1E-3</v>
      </c>
      <c r="L156" s="45">
        <f t="shared" si="33"/>
        <v>1</v>
      </c>
      <c r="M156" s="15">
        <f t="shared" si="34"/>
        <v>5.3149400345273393E-2</v>
      </c>
      <c r="N156" s="13">
        <f t="shared" si="35"/>
        <v>5.3149400345273386E-2</v>
      </c>
      <c r="O156" s="68">
        <f t="shared" si="36"/>
        <v>18.814887722226779</v>
      </c>
      <c r="P156" s="12">
        <f t="shared" si="37"/>
        <v>0</v>
      </c>
      <c r="Q156" s="12">
        <f t="shared" si="38"/>
        <v>0.10629880069054679</v>
      </c>
      <c r="R156" s="113">
        <v>5.2983173665480363</v>
      </c>
      <c r="S156" s="12" t="s">
        <v>441</v>
      </c>
      <c r="T156" s="12" t="s">
        <v>1664</v>
      </c>
      <c r="U156" s="12" t="s">
        <v>434</v>
      </c>
      <c r="V156" s="13" t="s">
        <v>445</v>
      </c>
      <c r="W156" s="68">
        <v>0</v>
      </c>
      <c r="X156" s="68">
        <v>0</v>
      </c>
      <c r="Y156" s="68">
        <v>1</v>
      </c>
      <c r="Z156" s="68">
        <v>0</v>
      </c>
      <c r="AA156" s="68">
        <v>1</v>
      </c>
      <c r="AB156" s="68">
        <v>1</v>
      </c>
      <c r="AC156" s="68">
        <v>4</v>
      </c>
      <c r="AD156" s="68">
        <v>6</v>
      </c>
      <c r="AE156" s="68">
        <v>353</v>
      </c>
      <c r="AF156" s="68">
        <v>0</v>
      </c>
      <c r="AG156" s="13">
        <v>0</v>
      </c>
      <c r="AH156" s="13">
        <v>0</v>
      </c>
      <c r="AI156" s="13">
        <v>1</v>
      </c>
      <c r="AJ156" s="13">
        <v>0</v>
      </c>
      <c r="AK156" s="13">
        <v>0</v>
      </c>
      <c r="AL156" s="13">
        <v>0</v>
      </c>
      <c r="AM156" s="68">
        <v>0</v>
      </c>
      <c r="AN156" s="68">
        <v>0</v>
      </c>
      <c r="AO156" s="68">
        <v>0</v>
      </c>
      <c r="AP156" s="113">
        <v>5.8861040314501558</v>
      </c>
      <c r="AQ156" s="12">
        <v>1</v>
      </c>
      <c r="AR156" s="113">
        <v>5.8861040314501558</v>
      </c>
      <c r="AS156" s="12">
        <v>1</v>
      </c>
      <c r="AT156" s="12">
        <v>0</v>
      </c>
      <c r="AU156" s="12">
        <v>1</v>
      </c>
      <c r="AV156" s="113">
        <v>7.6063873897726522</v>
      </c>
      <c r="AW156" s="12">
        <v>1</v>
      </c>
      <c r="AX156" s="12">
        <v>0</v>
      </c>
      <c r="AY156" s="68">
        <v>0</v>
      </c>
      <c r="AZ156" s="68">
        <v>6.9850000000000003</v>
      </c>
      <c r="BA156" s="94">
        <v>850</v>
      </c>
      <c r="BB156" s="94">
        <v>66</v>
      </c>
      <c r="BC156" s="12">
        <v>1</v>
      </c>
      <c r="BD156" s="12">
        <v>0</v>
      </c>
      <c r="BE156" s="104">
        <f t="shared" si="41"/>
        <v>3.0540011816779669</v>
      </c>
      <c r="BF156" s="104">
        <v>1376.05</v>
      </c>
      <c r="BG156" s="104">
        <f t="shared" si="39"/>
        <v>0.42258376421588578</v>
      </c>
      <c r="BH156" s="68">
        <v>1</v>
      </c>
      <c r="BI156" s="68">
        <v>1</v>
      </c>
      <c r="BJ156" s="68">
        <v>0</v>
      </c>
      <c r="BK156" s="12">
        <v>1</v>
      </c>
      <c r="BL156" s="12">
        <v>0</v>
      </c>
      <c r="BM156" s="12">
        <v>1</v>
      </c>
      <c r="BN156" s="12">
        <v>0</v>
      </c>
      <c r="BO156" s="12">
        <v>1</v>
      </c>
      <c r="BP156" s="12">
        <v>0</v>
      </c>
      <c r="BQ156" s="12">
        <v>0</v>
      </c>
      <c r="BR156" s="12">
        <v>1</v>
      </c>
      <c r="BS156" s="12">
        <v>0</v>
      </c>
      <c r="BT156" s="12">
        <v>0</v>
      </c>
      <c r="BU156" s="12">
        <v>0</v>
      </c>
      <c r="BV156" s="12">
        <v>1</v>
      </c>
      <c r="BW156" s="12">
        <v>0</v>
      </c>
      <c r="BX156" s="12">
        <v>0</v>
      </c>
      <c r="BY156" s="12">
        <v>0.5</v>
      </c>
      <c r="BZ156" s="12">
        <f t="shared" si="40"/>
        <v>0.5</v>
      </c>
      <c r="CA156" s="113">
        <v>2.9957322735539909</v>
      </c>
      <c r="CB156" s="12" t="s">
        <v>430</v>
      </c>
      <c r="CC156" s="12">
        <v>1</v>
      </c>
    </row>
    <row r="157" spans="1:167" ht="15" customHeight="1" x14ac:dyDescent="0.3">
      <c r="A157" s="70">
        <v>156</v>
      </c>
      <c r="B157" s="12">
        <v>6</v>
      </c>
      <c r="C157" s="69" t="s">
        <v>79</v>
      </c>
      <c r="D157" s="37">
        <v>1.2E-2</v>
      </c>
      <c r="E157" s="68">
        <v>3.4000000000000002E-2</v>
      </c>
      <c r="F157" s="19">
        <f t="shared" si="42"/>
        <v>0.3529411764705882</v>
      </c>
      <c r="H157" s="70">
        <f t="shared" si="30"/>
        <v>-2.2000000000000002E-2</v>
      </c>
      <c r="I157" s="70">
        <f t="shared" si="31"/>
        <v>4.5999999999999999E-2</v>
      </c>
      <c r="J157" s="41" t="s">
        <v>449</v>
      </c>
      <c r="K157" s="41">
        <f t="shared" si="32"/>
        <v>1.2E-2</v>
      </c>
      <c r="L157" s="45">
        <f t="shared" si="33"/>
        <v>0.3529411764705882</v>
      </c>
      <c r="M157" s="15">
        <f t="shared" si="34"/>
        <v>1.8781849768035184E-2</v>
      </c>
      <c r="N157" s="68">
        <f t="shared" si="35"/>
        <v>5.321524100943302E-2</v>
      </c>
      <c r="O157" s="68">
        <f t="shared" si="36"/>
        <v>18.791608964483284</v>
      </c>
      <c r="P157" s="12">
        <f t="shared" si="37"/>
        <v>-3.443339124139784E-2</v>
      </c>
      <c r="Q157" s="12">
        <f t="shared" si="38"/>
        <v>7.1997090777468201E-2</v>
      </c>
      <c r="R157" s="113">
        <v>5.2983173665480363</v>
      </c>
      <c r="S157" s="12" t="s">
        <v>441</v>
      </c>
      <c r="T157" s="12" t="s">
        <v>1664</v>
      </c>
      <c r="U157" s="12" t="s">
        <v>435</v>
      </c>
      <c r="V157" s="68" t="s">
        <v>445</v>
      </c>
      <c r="W157" s="68">
        <v>0</v>
      </c>
      <c r="X157" s="68">
        <v>0</v>
      </c>
      <c r="Y157" s="68">
        <v>1</v>
      </c>
      <c r="Z157" s="68">
        <v>0</v>
      </c>
      <c r="AA157" s="68">
        <v>1</v>
      </c>
      <c r="AB157" s="68">
        <v>1</v>
      </c>
      <c r="AC157" s="68">
        <v>4</v>
      </c>
      <c r="AD157" s="68">
        <v>6</v>
      </c>
      <c r="AE157" s="68">
        <v>353</v>
      </c>
      <c r="AF157" s="68">
        <v>0</v>
      </c>
      <c r="AG157" s="68">
        <v>0</v>
      </c>
      <c r="AH157" s="68">
        <v>0</v>
      </c>
      <c r="AI157" s="68">
        <v>1</v>
      </c>
      <c r="AJ157" s="68">
        <v>0</v>
      </c>
      <c r="AK157" s="68">
        <v>0</v>
      </c>
      <c r="AL157" s="68">
        <v>0</v>
      </c>
      <c r="AM157" s="68">
        <v>0</v>
      </c>
      <c r="AN157" s="68">
        <v>0</v>
      </c>
      <c r="AO157" s="68">
        <v>0</v>
      </c>
      <c r="AP157" s="113">
        <v>5.8861040314501558</v>
      </c>
      <c r="AQ157" s="12">
        <v>1</v>
      </c>
      <c r="AR157" s="113">
        <v>5.8861040314501558</v>
      </c>
      <c r="AS157" s="12">
        <v>1</v>
      </c>
      <c r="AT157" s="12">
        <v>0</v>
      </c>
      <c r="AU157" s="12">
        <v>1</v>
      </c>
      <c r="AV157" s="113">
        <v>7.6063873897726522</v>
      </c>
      <c r="AW157" s="12">
        <v>1</v>
      </c>
      <c r="AX157" s="12">
        <v>0</v>
      </c>
      <c r="AY157" s="68">
        <v>0</v>
      </c>
      <c r="AZ157" s="68">
        <v>6.9850000000000003</v>
      </c>
      <c r="BA157" s="94">
        <v>850</v>
      </c>
      <c r="BB157" s="94">
        <v>66</v>
      </c>
      <c r="BC157" s="12">
        <v>1</v>
      </c>
      <c r="BD157" s="12">
        <v>0</v>
      </c>
      <c r="BE157" s="104">
        <f t="shared" si="41"/>
        <v>3.0540011816779669</v>
      </c>
      <c r="BF157" s="104">
        <v>1376.05</v>
      </c>
      <c r="BG157" s="104">
        <f t="shared" si="39"/>
        <v>0.42258376421588578</v>
      </c>
      <c r="BH157" s="68">
        <v>1</v>
      </c>
      <c r="BI157" s="68">
        <v>1</v>
      </c>
      <c r="BJ157" s="68">
        <v>0</v>
      </c>
      <c r="BK157" s="12">
        <v>1</v>
      </c>
      <c r="BL157" s="12">
        <v>0</v>
      </c>
      <c r="BM157" s="12">
        <v>1</v>
      </c>
      <c r="BN157" s="12">
        <v>0</v>
      </c>
      <c r="BO157" s="12">
        <v>1</v>
      </c>
      <c r="BP157" s="12">
        <v>0</v>
      </c>
      <c r="BQ157" s="12">
        <v>0</v>
      </c>
      <c r="BR157" s="12">
        <v>0</v>
      </c>
      <c r="BS157" s="12">
        <v>1</v>
      </c>
      <c r="BT157" s="12">
        <v>0</v>
      </c>
      <c r="BU157" s="12">
        <v>0</v>
      </c>
      <c r="BV157" s="12">
        <v>1</v>
      </c>
      <c r="BW157" s="12">
        <v>0</v>
      </c>
      <c r="BX157" s="12">
        <v>0</v>
      </c>
      <c r="BY157" s="12">
        <v>0.5</v>
      </c>
      <c r="BZ157" s="12">
        <f t="shared" si="40"/>
        <v>0.5</v>
      </c>
      <c r="CA157" s="113">
        <v>2.9957322735539909</v>
      </c>
      <c r="CB157" s="12" t="s">
        <v>430</v>
      </c>
      <c r="CC157" s="12">
        <v>1</v>
      </c>
    </row>
    <row r="158" spans="1:167" s="17" customFormat="1" ht="15" customHeight="1" x14ac:dyDescent="0.3">
      <c r="A158" s="70">
        <v>157</v>
      </c>
      <c r="B158" s="70">
        <v>6</v>
      </c>
      <c r="C158" s="69" t="s">
        <v>79</v>
      </c>
      <c r="D158" s="38">
        <v>-6.8000000000000005E-2</v>
      </c>
      <c r="E158" s="69">
        <v>5.8999999999999997E-2</v>
      </c>
      <c r="F158" s="19">
        <f t="shared" si="42"/>
        <v>-1.152542372881356</v>
      </c>
      <c r="G158" s="70"/>
      <c r="H158" s="70">
        <f t="shared" si="30"/>
        <v>-0.127</v>
      </c>
      <c r="I158" s="70">
        <f t="shared" si="31"/>
        <v>-9.000000000000008E-3</v>
      </c>
      <c r="J158" s="43" t="s">
        <v>449</v>
      </c>
      <c r="K158" s="43">
        <f t="shared" si="32"/>
        <v>-6.8000000000000005E-2</v>
      </c>
      <c r="L158" s="45">
        <f t="shared" si="33"/>
        <v>-1.152542372881356</v>
      </c>
      <c r="M158" s="18">
        <f t="shared" si="34"/>
        <v>-6.1228546198268043E-2</v>
      </c>
      <c r="N158" s="69">
        <f t="shared" si="35"/>
        <v>5.3124768024967857E-2</v>
      </c>
      <c r="O158" s="69">
        <f t="shared" si="36"/>
        <v>18.823611606737082</v>
      </c>
      <c r="P158" s="70">
        <f t="shared" si="37"/>
        <v>-0.1143533142232359</v>
      </c>
      <c r="Q158" s="70">
        <f t="shared" si="38"/>
        <v>-8.1037781733001857E-3</v>
      </c>
      <c r="R158" s="114">
        <v>5.2983173665480363</v>
      </c>
      <c r="S158" s="70" t="s">
        <v>441</v>
      </c>
      <c r="T158" s="12" t="s">
        <v>1664</v>
      </c>
      <c r="U158" s="70" t="s">
        <v>436</v>
      </c>
      <c r="V158" s="69" t="s">
        <v>445</v>
      </c>
      <c r="W158" s="69">
        <v>0</v>
      </c>
      <c r="X158" s="69">
        <v>0</v>
      </c>
      <c r="Y158" s="69">
        <v>1</v>
      </c>
      <c r="Z158" s="69">
        <v>0</v>
      </c>
      <c r="AA158" s="69">
        <v>1</v>
      </c>
      <c r="AB158" s="69">
        <v>1</v>
      </c>
      <c r="AC158" s="69">
        <v>4</v>
      </c>
      <c r="AD158" s="68">
        <v>6</v>
      </c>
      <c r="AE158" s="69">
        <v>353</v>
      </c>
      <c r="AF158" s="69">
        <v>0</v>
      </c>
      <c r="AG158" s="69">
        <v>0</v>
      </c>
      <c r="AH158" s="69">
        <v>0</v>
      </c>
      <c r="AI158" s="69">
        <v>1</v>
      </c>
      <c r="AJ158" s="69">
        <v>0</v>
      </c>
      <c r="AK158" s="69">
        <v>0</v>
      </c>
      <c r="AL158" s="69">
        <v>0</v>
      </c>
      <c r="AM158" s="69">
        <v>0</v>
      </c>
      <c r="AN158" s="69">
        <v>0</v>
      </c>
      <c r="AO158" s="69">
        <v>0</v>
      </c>
      <c r="AP158" s="114">
        <v>5.8861040314501558</v>
      </c>
      <c r="AQ158" s="70">
        <v>1</v>
      </c>
      <c r="AR158" s="114">
        <v>5.8861040314501558</v>
      </c>
      <c r="AS158" s="70">
        <v>1</v>
      </c>
      <c r="AT158" s="70">
        <v>0</v>
      </c>
      <c r="AU158" s="70">
        <v>1</v>
      </c>
      <c r="AV158" s="114">
        <v>7.6063873897726522</v>
      </c>
      <c r="AW158" s="70">
        <v>1</v>
      </c>
      <c r="AX158" s="70">
        <v>0</v>
      </c>
      <c r="AY158" s="69">
        <v>0</v>
      </c>
      <c r="AZ158" s="69">
        <v>6.9850000000000003</v>
      </c>
      <c r="BA158" s="32">
        <v>850</v>
      </c>
      <c r="BB158" s="32">
        <v>66</v>
      </c>
      <c r="BC158" s="70">
        <v>1</v>
      </c>
      <c r="BD158" s="70">
        <v>0</v>
      </c>
      <c r="BE158" s="106">
        <f t="shared" si="41"/>
        <v>3.0540011816779669</v>
      </c>
      <c r="BF158" s="106">
        <v>1376.05</v>
      </c>
      <c r="BG158" s="106">
        <f t="shared" si="39"/>
        <v>0.42258376421588578</v>
      </c>
      <c r="BH158" s="69">
        <v>1</v>
      </c>
      <c r="BI158" s="69">
        <v>1</v>
      </c>
      <c r="BJ158" s="69">
        <v>0</v>
      </c>
      <c r="BK158" s="70">
        <v>1</v>
      </c>
      <c r="BL158" s="70">
        <v>0</v>
      </c>
      <c r="BM158" s="70">
        <v>1</v>
      </c>
      <c r="BN158" s="70">
        <v>0</v>
      </c>
      <c r="BO158" s="70">
        <v>1</v>
      </c>
      <c r="BP158" s="70">
        <v>0</v>
      </c>
      <c r="BQ158" s="70">
        <v>0</v>
      </c>
      <c r="BR158" s="70">
        <v>0</v>
      </c>
      <c r="BS158" s="70">
        <v>0</v>
      </c>
      <c r="BT158" s="70">
        <v>0</v>
      </c>
      <c r="BU158" s="70">
        <v>1</v>
      </c>
      <c r="BV158" s="70">
        <v>1</v>
      </c>
      <c r="BW158" s="70">
        <v>0</v>
      </c>
      <c r="BX158" s="70">
        <v>0</v>
      </c>
      <c r="BY158" s="70">
        <v>0.5</v>
      </c>
      <c r="BZ158" s="70">
        <f t="shared" si="40"/>
        <v>0.5</v>
      </c>
      <c r="CA158" s="114">
        <v>2.9957322735539909</v>
      </c>
      <c r="CB158" s="70" t="s">
        <v>430</v>
      </c>
      <c r="CC158" s="70">
        <v>1</v>
      </c>
      <c r="CD158" s="70"/>
      <c r="CE158" s="70"/>
      <c r="CF158" s="70"/>
      <c r="CG158" s="70"/>
      <c r="CH158" s="70"/>
      <c r="CI158" s="70"/>
      <c r="CJ158" s="70"/>
      <c r="CK158" s="70"/>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row>
    <row r="159" spans="1:167" ht="15" customHeight="1" x14ac:dyDescent="0.3">
      <c r="A159" s="70">
        <v>158</v>
      </c>
      <c r="B159" s="12">
        <v>6</v>
      </c>
      <c r="C159" s="69" t="s">
        <v>79</v>
      </c>
      <c r="D159" s="37">
        <v>4.5999999999999999E-2</v>
      </c>
      <c r="E159" s="68">
        <v>1.2E-2</v>
      </c>
      <c r="F159" s="19">
        <f t="shared" si="42"/>
        <v>3.833333333333333</v>
      </c>
      <c r="H159" s="70">
        <f t="shared" si="30"/>
        <v>3.4000000000000002E-2</v>
      </c>
      <c r="I159" s="70">
        <f t="shared" si="31"/>
        <v>5.7999999999999996E-2</v>
      </c>
      <c r="J159" s="41" t="s">
        <v>461</v>
      </c>
      <c r="K159" s="41">
        <f t="shared" si="32"/>
        <v>4.5999999999999999E-2</v>
      </c>
      <c r="L159" s="45">
        <f t="shared" si="33"/>
        <v>3.833333333333333</v>
      </c>
      <c r="M159" s="15">
        <f t="shared" si="34"/>
        <v>0.41901374569812083</v>
      </c>
      <c r="N159" s="13">
        <f t="shared" si="35"/>
        <v>0.10930793366037934</v>
      </c>
      <c r="O159" s="68">
        <f t="shared" si="36"/>
        <v>9.1484667810756388</v>
      </c>
      <c r="P159" s="12">
        <f t="shared" si="37"/>
        <v>0.3097058120377415</v>
      </c>
      <c r="Q159" s="12">
        <f t="shared" si="38"/>
        <v>0.52832167935850016</v>
      </c>
      <c r="R159" s="113">
        <v>5.2983173665480363</v>
      </c>
      <c r="S159" s="12" t="s">
        <v>451</v>
      </c>
      <c r="T159" s="12" t="s">
        <v>1666</v>
      </c>
      <c r="U159" s="12" t="s">
        <v>442</v>
      </c>
      <c r="V159" s="68" t="s">
        <v>450</v>
      </c>
      <c r="W159" s="68">
        <v>0</v>
      </c>
      <c r="X159" s="68">
        <v>0</v>
      </c>
      <c r="Y159" s="68">
        <v>1</v>
      </c>
      <c r="Z159" s="68">
        <v>0</v>
      </c>
      <c r="AA159" s="68">
        <v>1</v>
      </c>
      <c r="AB159" s="68">
        <v>1</v>
      </c>
      <c r="AC159" s="68">
        <v>1</v>
      </c>
      <c r="AD159" s="68">
        <v>6</v>
      </c>
      <c r="AE159" s="68">
        <v>69</v>
      </c>
      <c r="AF159" s="68">
        <v>0</v>
      </c>
      <c r="AG159" s="68">
        <v>0</v>
      </c>
      <c r="AH159" s="68">
        <v>0</v>
      </c>
      <c r="AI159" s="68">
        <v>1</v>
      </c>
      <c r="AJ159" s="68">
        <v>0</v>
      </c>
      <c r="AK159" s="68">
        <v>0</v>
      </c>
      <c r="AL159" s="68">
        <v>0</v>
      </c>
      <c r="AM159" s="68">
        <v>0</v>
      </c>
      <c r="AN159" s="68">
        <v>0</v>
      </c>
      <c r="AO159" s="68">
        <v>0</v>
      </c>
      <c r="AP159" s="113">
        <v>5.8861040314501558</v>
      </c>
      <c r="AQ159" s="12">
        <v>1</v>
      </c>
      <c r="AR159" s="113">
        <v>4.7874917427820458</v>
      </c>
      <c r="AS159" s="12">
        <v>1</v>
      </c>
      <c r="AT159" s="12">
        <v>0</v>
      </c>
      <c r="AU159" s="12">
        <v>1</v>
      </c>
      <c r="AV159" s="113">
        <v>7.6063873897726522</v>
      </c>
      <c r="AW159" s="12">
        <v>1</v>
      </c>
      <c r="AX159" s="12">
        <v>0</v>
      </c>
      <c r="AY159" s="68">
        <v>0</v>
      </c>
      <c r="AZ159" s="68">
        <v>6.9850000000000003</v>
      </c>
      <c r="BA159" s="94">
        <v>850</v>
      </c>
      <c r="BB159" s="94">
        <v>66</v>
      </c>
      <c r="BC159" s="12">
        <v>1</v>
      </c>
      <c r="BD159" s="12">
        <v>0</v>
      </c>
      <c r="BE159" s="104">
        <f t="shared" si="41"/>
        <v>3.0540011816779669</v>
      </c>
      <c r="BF159" s="104">
        <v>1376.05</v>
      </c>
      <c r="BG159" s="104">
        <f t="shared" si="39"/>
        <v>0.42258376421588578</v>
      </c>
      <c r="BH159" s="68">
        <v>1</v>
      </c>
      <c r="BI159" s="68">
        <v>1</v>
      </c>
      <c r="BJ159" s="68">
        <v>0</v>
      </c>
      <c r="BK159" s="12">
        <v>1</v>
      </c>
      <c r="BL159" s="12">
        <v>0</v>
      </c>
      <c r="BM159" s="12">
        <v>1</v>
      </c>
      <c r="BN159" s="12">
        <v>0</v>
      </c>
      <c r="BO159" s="12">
        <v>1</v>
      </c>
      <c r="BP159" s="12">
        <v>0</v>
      </c>
      <c r="BQ159" s="12">
        <v>0</v>
      </c>
      <c r="BR159" s="12">
        <v>0</v>
      </c>
      <c r="BS159" s="12">
        <v>0</v>
      </c>
      <c r="BT159" s="12">
        <v>0</v>
      </c>
      <c r="BU159" s="12">
        <v>1</v>
      </c>
      <c r="BV159" s="12">
        <v>1</v>
      </c>
      <c r="BW159" s="12">
        <v>0</v>
      </c>
      <c r="BX159" s="12">
        <v>0</v>
      </c>
      <c r="BY159" s="12">
        <v>0.5</v>
      </c>
      <c r="BZ159" s="12">
        <f t="shared" si="40"/>
        <v>0.5</v>
      </c>
      <c r="CA159" s="113">
        <v>2.9957322735539909</v>
      </c>
      <c r="CB159" s="12" t="s">
        <v>430</v>
      </c>
      <c r="CC159" s="12">
        <v>1</v>
      </c>
      <c r="CI159" s="46" t="s">
        <v>1665</v>
      </c>
    </row>
    <row r="160" spans="1:167" ht="15" customHeight="1" x14ac:dyDescent="0.3">
      <c r="A160" s="70">
        <v>159</v>
      </c>
      <c r="B160" s="70">
        <v>6</v>
      </c>
      <c r="C160" s="69" t="s">
        <v>79</v>
      </c>
      <c r="D160" s="37">
        <v>7.2999999999999995E-2</v>
      </c>
      <c r="E160" s="68">
        <v>0.03</v>
      </c>
      <c r="F160" s="19">
        <f t="shared" si="42"/>
        <v>2.4333333333333331</v>
      </c>
      <c r="H160" s="70">
        <f t="shared" si="30"/>
        <v>4.2999999999999997E-2</v>
      </c>
      <c r="I160" s="70">
        <f t="shared" si="31"/>
        <v>0.10299999999999999</v>
      </c>
      <c r="J160" s="41" t="s">
        <v>461</v>
      </c>
      <c r="K160" s="41">
        <f t="shared" si="32"/>
        <v>7.2999999999999995E-2</v>
      </c>
      <c r="L160" s="45">
        <f t="shared" si="33"/>
        <v>2.4333333333333331</v>
      </c>
      <c r="M160" s="15">
        <f t="shared" si="34"/>
        <v>0.2811250208422868</v>
      </c>
      <c r="N160" s="68">
        <f t="shared" si="35"/>
        <v>0.11553083048313158</v>
      </c>
      <c r="O160" s="68">
        <f t="shared" si="36"/>
        <v>8.655698187385644</v>
      </c>
      <c r="P160" s="12">
        <f t="shared" si="37"/>
        <v>0.16559419035915524</v>
      </c>
      <c r="Q160" s="12">
        <f t="shared" si="38"/>
        <v>0.39665585132541836</v>
      </c>
      <c r="R160" s="113">
        <v>5.2983173665480363</v>
      </c>
      <c r="S160" s="12" t="s">
        <v>451</v>
      </c>
      <c r="T160" s="12" t="s">
        <v>1666</v>
      </c>
      <c r="U160" s="12" t="s">
        <v>432</v>
      </c>
      <c r="V160" s="68" t="s">
        <v>450</v>
      </c>
      <c r="W160" s="68">
        <v>0</v>
      </c>
      <c r="X160" s="68">
        <v>0</v>
      </c>
      <c r="Y160" s="68">
        <v>1</v>
      </c>
      <c r="Z160" s="68">
        <v>0</v>
      </c>
      <c r="AA160" s="68">
        <v>1</v>
      </c>
      <c r="AB160" s="68">
        <v>1</v>
      </c>
      <c r="AC160" s="68">
        <v>1</v>
      </c>
      <c r="AD160" s="68">
        <v>6</v>
      </c>
      <c r="AE160" s="68">
        <v>69</v>
      </c>
      <c r="AF160" s="68">
        <v>0</v>
      </c>
      <c r="AG160" s="68">
        <v>0</v>
      </c>
      <c r="AH160" s="68">
        <v>0</v>
      </c>
      <c r="AI160" s="68">
        <v>1</v>
      </c>
      <c r="AJ160" s="68">
        <v>0</v>
      </c>
      <c r="AK160" s="68">
        <v>0</v>
      </c>
      <c r="AL160" s="68">
        <v>0</v>
      </c>
      <c r="AM160" s="68">
        <v>0</v>
      </c>
      <c r="AN160" s="68">
        <v>0</v>
      </c>
      <c r="AO160" s="68">
        <v>0</v>
      </c>
      <c r="AP160" s="113">
        <v>5.8861040314501558</v>
      </c>
      <c r="AQ160" s="12">
        <v>1</v>
      </c>
      <c r="AR160" s="113">
        <v>4.7874917427820458</v>
      </c>
      <c r="AS160" s="70">
        <v>1</v>
      </c>
      <c r="AT160" s="70">
        <v>0</v>
      </c>
      <c r="AU160" s="70">
        <v>1</v>
      </c>
      <c r="AV160" s="114">
        <v>7.6063873897726522</v>
      </c>
      <c r="AW160" s="70">
        <v>1</v>
      </c>
      <c r="AX160" s="70">
        <v>0</v>
      </c>
      <c r="AY160" s="68">
        <v>0</v>
      </c>
      <c r="AZ160" s="69">
        <v>6.9850000000000003</v>
      </c>
      <c r="BA160" s="32">
        <v>850</v>
      </c>
      <c r="BB160" s="32">
        <v>66</v>
      </c>
      <c r="BC160" s="70">
        <v>1</v>
      </c>
      <c r="BD160" s="70">
        <v>0</v>
      </c>
      <c r="BE160" s="106">
        <f t="shared" si="41"/>
        <v>3.0540011816779669</v>
      </c>
      <c r="BF160" s="106">
        <v>1376.05</v>
      </c>
      <c r="BG160" s="106">
        <f t="shared" si="39"/>
        <v>0.42258376421588578</v>
      </c>
      <c r="BH160" s="69">
        <v>1</v>
      </c>
      <c r="BI160" s="69">
        <v>1</v>
      </c>
      <c r="BJ160" s="69">
        <v>0</v>
      </c>
      <c r="BK160" s="70">
        <v>1</v>
      </c>
      <c r="BL160" s="70">
        <v>0</v>
      </c>
      <c r="BM160" s="70">
        <v>1</v>
      </c>
      <c r="BN160" s="70">
        <v>0</v>
      </c>
      <c r="BO160" s="70">
        <v>1</v>
      </c>
      <c r="BP160" s="70">
        <v>0</v>
      </c>
      <c r="BQ160" s="12">
        <v>0</v>
      </c>
      <c r="BR160" s="12">
        <v>0</v>
      </c>
      <c r="BS160" s="12">
        <v>0</v>
      </c>
      <c r="BT160" s="12">
        <v>0</v>
      </c>
      <c r="BU160" s="12">
        <v>1</v>
      </c>
      <c r="BV160" s="12">
        <v>1</v>
      </c>
      <c r="BW160" s="12">
        <v>0</v>
      </c>
      <c r="BX160" s="12">
        <v>0</v>
      </c>
      <c r="BY160" s="12">
        <v>0.5</v>
      </c>
      <c r="BZ160" s="12">
        <f t="shared" si="40"/>
        <v>0.5</v>
      </c>
      <c r="CA160" s="114">
        <v>2.9957322735539909</v>
      </c>
      <c r="CB160" s="70" t="s">
        <v>430</v>
      </c>
      <c r="CC160" s="70">
        <v>1</v>
      </c>
    </row>
    <row r="161" spans="1:167" ht="15" customHeight="1" x14ac:dyDescent="0.3">
      <c r="A161" s="70">
        <v>160</v>
      </c>
      <c r="B161" s="12">
        <v>6</v>
      </c>
      <c r="C161" s="69" t="s">
        <v>79</v>
      </c>
      <c r="D161" s="37">
        <v>8.0000000000000002E-3</v>
      </c>
      <c r="E161" s="68">
        <v>1.7999999999999999E-2</v>
      </c>
      <c r="F161" s="19">
        <f t="shared" si="42"/>
        <v>0.44444444444444448</v>
      </c>
      <c r="H161" s="70">
        <f t="shared" si="30"/>
        <v>-9.9999999999999985E-3</v>
      </c>
      <c r="I161" s="70">
        <f t="shared" si="31"/>
        <v>2.5999999999999999E-2</v>
      </c>
      <c r="J161" s="41" t="s">
        <v>461</v>
      </c>
      <c r="K161" s="41">
        <f t="shared" si="32"/>
        <v>8.0000000000000002E-3</v>
      </c>
      <c r="L161" s="45">
        <f t="shared" si="33"/>
        <v>0.44444444444444448</v>
      </c>
      <c r="M161" s="15">
        <f t="shared" si="34"/>
        <v>5.3428401739146598E-2</v>
      </c>
      <c r="N161" s="68">
        <f t="shared" si="35"/>
        <v>0.12021390391307984</v>
      </c>
      <c r="O161" s="68">
        <f t="shared" si="36"/>
        <v>8.3185053263310191</v>
      </c>
      <c r="P161" s="12">
        <f t="shared" si="37"/>
        <v>-6.6785502173933253E-2</v>
      </c>
      <c r="Q161" s="12">
        <f t="shared" si="38"/>
        <v>0.17364230565222644</v>
      </c>
      <c r="R161" s="113">
        <v>5.2983173665480363</v>
      </c>
      <c r="S161" s="12" t="s">
        <v>451</v>
      </c>
      <c r="T161" s="12" t="s">
        <v>1666</v>
      </c>
      <c r="U161" s="12" t="s">
        <v>433</v>
      </c>
      <c r="V161" s="68" t="s">
        <v>450</v>
      </c>
      <c r="W161" s="68">
        <v>0</v>
      </c>
      <c r="X161" s="68">
        <v>0</v>
      </c>
      <c r="Y161" s="68">
        <v>1</v>
      </c>
      <c r="Z161" s="68">
        <v>0</v>
      </c>
      <c r="AA161" s="68">
        <v>1</v>
      </c>
      <c r="AB161" s="68">
        <v>1</v>
      </c>
      <c r="AC161" s="68">
        <v>1</v>
      </c>
      <c r="AD161" s="68">
        <v>6</v>
      </c>
      <c r="AE161" s="68">
        <v>69</v>
      </c>
      <c r="AF161" s="68">
        <v>0</v>
      </c>
      <c r="AG161" s="68">
        <v>0</v>
      </c>
      <c r="AH161" s="68">
        <v>0</v>
      </c>
      <c r="AI161" s="68">
        <v>1</v>
      </c>
      <c r="AJ161" s="68">
        <v>0</v>
      </c>
      <c r="AK161" s="68">
        <v>0</v>
      </c>
      <c r="AL161" s="68">
        <v>0</v>
      </c>
      <c r="AM161" s="68">
        <v>0</v>
      </c>
      <c r="AN161" s="68">
        <v>0</v>
      </c>
      <c r="AO161" s="68">
        <v>0</v>
      </c>
      <c r="AP161" s="113">
        <v>5.8861040314501558</v>
      </c>
      <c r="AQ161" s="12">
        <v>1</v>
      </c>
      <c r="AR161" s="113">
        <v>4.7874917427820458</v>
      </c>
      <c r="AS161" s="12">
        <v>1</v>
      </c>
      <c r="AT161" s="12">
        <v>0</v>
      </c>
      <c r="AU161" s="12">
        <v>1</v>
      </c>
      <c r="AV161" s="113">
        <v>7.6063873897726522</v>
      </c>
      <c r="AW161" s="12">
        <v>1</v>
      </c>
      <c r="AX161" s="12">
        <v>0</v>
      </c>
      <c r="AY161" s="68">
        <v>0</v>
      </c>
      <c r="AZ161" s="68">
        <v>6.9850000000000003</v>
      </c>
      <c r="BA161" s="94">
        <v>850</v>
      </c>
      <c r="BB161" s="94">
        <v>66</v>
      </c>
      <c r="BC161" s="12">
        <v>1</v>
      </c>
      <c r="BD161" s="12">
        <v>0</v>
      </c>
      <c r="BE161" s="104">
        <f t="shared" si="41"/>
        <v>3.0540011816779669</v>
      </c>
      <c r="BF161" s="104">
        <v>1376.05</v>
      </c>
      <c r="BG161" s="104">
        <f t="shared" si="39"/>
        <v>0.42258376421588578</v>
      </c>
      <c r="BH161" s="68">
        <v>1</v>
      </c>
      <c r="BI161" s="68">
        <v>1</v>
      </c>
      <c r="BJ161" s="68">
        <v>0</v>
      </c>
      <c r="BK161" s="12">
        <v>1</v>
      </c>
      <c r="BL161" s="12">
        <v>0</v>
      </c>
      <c r="BM161" s="12">
        <v>1</v>
      </c>
      <c r="BN161" s="12">
        <v>0</v>
      </c>
      <c r="BO161" s="12">
        <v>1</v>
      </c>
      <c r="BP161" s="12">
        <v>0</v>
      </c>
      <c r="BQ161" s="12">
        <v>0</v>
      </c>
      <c r="BR161" s="12">
        <v>0</v>
      </c>
      <c r="BS161" s="12">
        <v>0</v>
      </c>
      <c r="BT161" s="12">
        <v>0</v>
      </c>
      <c r="BU161" s="12">
        <v>1</v>
      </c>
      <c r="BV161" s="12">
        <v>1</v>
      </c>
      <c r="BW161" s="12">
        <v>0</v>
      </c>
      <c r="BX161" s="12">
        <v>0</v>
      </c>
      <c r="BY161" s="12">
        <v>0.5</v>
      </c>
      <c r="BZ161" s="12">
        <f t="shared" si="40"/>
        <v>0.5</v>
      </c>
      <c r="CA161" s="113">
        <v>2.9957322735539909</v>
      </c>
      <c r="CB161" s="12" t="s">
        <v>430</v>
      </c>
      <c r="CC161" s="12">
        <v>1</v>
      </c>
    </row>
    <row r="162" spans="1:167" ht="15" customHeight="1" x14ac:dyDescent="0.3">
      <c r="A162" s="70">
        <v>161</v>
      </c>
      <c r="B162" s="70">
        <v>6</v>
      </c>
      <c r="C162" s="69" t="s">
        <v>79</v>
      </c>
      <c r="D162" s="37">
        <v>1E-3</v>
      </c>
      <c r="E162" s="68">
        <v>2E-3</v>
      </c>
      <c r="F162" s="19">
        <f t="shared" si="42"/>
        <v>0.5</v>
      </c>
      <c r="H162" s="70">
        <f t="shared" si="30"/>
        <v>-1E-3</v>
      </c>
      <c r="I162" s="70">
        <f t="shared" si="31"/>
        <v>3.0000000000000001E-3</v>
      </c>
      <c r="J162" s="41" t="s">
        <v>461</v>
      </c>
      <c r="K162" s="41">
        <f t="shared" si="32"/>
        <v>1E-3</v>
      </c>
      <c r="L162" s="45">
        <f t="shared" si="33"/>
        <v>0.5</v>
      </c>
      <c r="M162" s="15">
        <f t="shared" si="34"/>
        <v>6.0084176812610968E-2</v>
      </c>
      <c r="N162" s="68">
        <f t="shared" si="35"/>
        <v>0.12016835362522194</v>
      </c>
      <c r="O162" s="68">
        <f t="shared" si="36"/>
        <v>8.3216584885466194</v>
      </c>
      <c r="P162" s="12">
        <f t="shared" si="37"/>
        <v>-6.0084176812610968E-2</v>
      </c>
      <c r="Q162" s="12">
        <f t="shared" si="38"/>
        <v>0.1802525304378329</v>
      </c>
      <c r="R162" s="113">
        <v>5.2983173665480363</v>
      </c>
      <c r="S162" s="12" t="s">
        <v>451</v>
      </c>
      <c r="T162" s="12" t="s">
        <v>1666</v>
      </c>
      <c r="U162" s="12" t="s">
        <v>434</v>
      </c>
      <c r="V162" s="68" t="s">
        <v>450</v>
      </c>
      <c r="W162" s="68">
        <v>0</v>
      </c>
      <c r="X162" s="68">
        <v>0</v>
      </c>
      <c r="Y162" s="68">
        <v>1</v>
      </c>
      <c r="Z162" s="68">
        <v>0</v>
      </c>
      <c r="AA162" s="68">
        <v>1</v>
      </c>
      <c r="AB162" s="68">
        <v>1</v>
      </c>
      <c r="AC162" s="68">
        <v>1</v>
      </c>
      <c r="AD162" s="68">
        <v>6</v>
      </c>
      <c r="AE162" s="68">
        <v>69</v>
      </c>
      <c r="AF162" s="68">
        <v>0</v>
      </c>
      <c r="AG162" s="68">
        <v>0</v>
      </c>
      <c r="AH162" s="68">
        <v>0</v>
      </c>
      <c r="AI162" s="68">
        <v>1</v>
      </c>
      <c r="AJ162" s="68">
        <v>0</v>
      </c>
      <c r="AK162" s="68">
        <v>0</v>
      </c>
      <c r="AL162" s="68">
        <v>0</v>
      </c>
      <c r="AM162" s="68">
        <v>0</v>
      </c>
      <c r="AN162" s="68">
        <v>0</v>
      </c>
      <c r="AO162" s="68">
        <v>0</v>
      </c>
      <c r="AP162" s="113">
        <v>5.8861040314501558</v>
      </c>
      <c r="AQ162" s="12">
        <v>1</v>
      </c>
      <c r="AR162" s="113">
        <v>4.7874917427820458</v>
      </c>
      <c r="AS162" s="70">
        <v>1</v>
      </c>
      <c r="AT162" s="70">
        <v>0</v>
      </c>
      <c r="AU162" s="70">
        <v>1</v>
      </c>
      <c r="AV162" s="114">
        <v>7.6063873897726522</v>
      </c>
      <c r="AW162" s="70">
        <v>1</v>
      </c>
      <c r="AX162" s="70">
        <v>0</v>
      </c>
      <c r="AY162" s="68">
        <v>0</v>
      </c>
      <c r="AZ162" s="69">
        <v>6.9850000000000003</v>
      </c>
      <c r="BA162" s="32">
        <v>850</v>
      </c>
      <c r="BB162" s="32">
        <v>66</v>
      </c>
      <c r="BC162" s="70">
        <v>1</v>
      </c>
      <c r="BD162" s="70">
        <v>0</v>
      </c>
      <c r="BE162" s="106">
        <f t="shared" si="41"/>
        <v>3.0540011816779669</v>
      </c>
      <c r="BF162" s="106">
        <v>1376.05</v>
      </c>
      <c r="BG162" s="106">
        <f t="shared" si="39"/>
        <v>0.42258376421588578</v>
      </c>
      <c r="BH162" s="69">
        <v>1</v>
      </c>
      <c r="BI162" s="69">
        <v>1</v>
      </c>
      <c r="BJ162" s="69">
        <v>0</v>
      </c>
      <c r="BK162" s="70">
        <v>1</v>
      </c>
      <c r="BL162" s="70">
        <v>0</v>
      </c>
      <c r="BM162" s="70">
        <v>1</v>
      </c>
      <c r="BN162" s="70">
        <v>0</v>
      </c>
      <c r="BO162" s="70">
        <v>1</v>
      </c>
      <c r="BP162" s="70">
        <v>0</v>
      </c>
      <c r="BQ162" s="12">
        <v>0</v>
      </c>
      <c r="BR162" s="12">
        <v>1</v>
      </c>
      <c r="BS162" s="12">
        <v>0</v>
      </c>
      <c r="BT162" s="12">
        <v>0</v>
      </c>
      <c r="BU162" s="12">
        <v>0</v>
      </c>
      <c r="BV162" s="12">
        <v>1</v>
      </c>
      <c r="BW162" s="12">
        <v>0</v>
      </c>
      <c r="BX162" s="12">
        <v>0</v>
      </c>
      <c r="BY162" s="12">
        <v>0.5</v>
      </c>
      <c r="BZ162" s="12">
        <f t="shared" si="40"/>
        <v>0.5</v>
      </c>
      <c r="CA162" s="114">
        <v>2.9957322735539909</v>
      </c>
      <c r="CB162" s="70" t="s">
        <v>430</v>
      </c>
      <c r="CC162" s="70">
        <v>1</v>
      </c>
    </row>
    <row r="163" spans="1:167" ht="15" customHeight="1" x14ac:dyDescent="0.3">
      <c r="A163" s="70">
        <v>162</v>
      </c>
      <c r="B163" s="12">
        <v>6</v>
      </c>
      <c r="C163" s="69" t="s">
        <v>79</v>
      </c>
      <c r="D163" s="37">
        <v>-1E-3</v>
      </c>
      <c r="E163" s="68">
        <v>4.1000000000000002E-2</v>
      </c>
      <c r="F163" s="19">
        <f t="shared" si="42"/>
        <v>-2.4390243902439025E-2</v>
      </c>
      <c r="H163" s="70">
        <f t="shared" si="30"/>
        <v>-4.2000000000000003E-2</v>
      </c>
      <c r="I163" s="70">
        <f t="shared" si="31"/>
        <v>0.04</v>
      </c>
      <c r="J163" s="41" t="s">
        <v>461</v>
      </c>
      <c r="K163" s="41">
        <f t="shared" si="32"/>
        <v>-1E-3</v>
      </c>
      <c r="L163" s="45">
        <f t="shared" si="33"/>
        <v>-2.4390243902439025E-2</v>
      </c>
      <c r="M163" s="15">
        <f t="shared" si="34"/>
        <v>-2.9362276618384031E-3</v>
      </c>
      <c r="N163" s="68">
        <f t="shared" si="35"/>
        <v>0.1203853341353745</v>
      </c>
      <c r="O163" s="68">
        <f t="shared" si="36"/>
        <v>8.3066596706496671</v>
      </c>
      <c r="P163" s="12">
        <f t="shared" si="37"/>
        <v>-0.1233215617972129</v>
      </c>
      <c r="Q163" s="12">
        <f t="shared" si="38"/>
        <v>0.1174491064735361</v>
      </c>
      <c r="R163" s="113">
        <v>5.2983173665480363</v>
      </c>
      <c r="S163" s="12" t="s">
        <v>451</v>
      </c>
      <c r="T163" s="12" t="s">
        <v>1666</v>
      </c>
      <c r="U163" s="12" t="s">
        <v>435</v>
      </c>
      <c r="V163" s="68" t="s">
        <v>450</v>
      </c>
      <c r="W163" s="68">
        <v>0</v>
      </c>
      <c r="X163" s="68">
        <v>0</v>
      </c>
      <c r="Y163" s="68">
        <v>1</v>
      </c>
      <c r="Z163" s="68">
        <v>0</v>
      </c>
      <c r="AA163" s="68">
        <v>1</v>
      </c>
      <c r="AB163" s="68">
        <v>1</v>
      </c>
      <c r="AC163" s="68">
        <v>1</v>
      </c>
      <c r="AD163" s="68">
        <v>6</v>
      </c>
      <c r="AE163" s="68">
        <v>69</v>
      </c>
      <c r="AF163" s="68">
        <v>0</v>
      </c>
      <c r="AG163" s="68">
        <v>0</v>
      </c>
      <c r="AH163" s="68">
        <v>0</v>
      </c>
      <c r="AI163" s="68">
        <v>1</v>
      </c>
      <c r="AJ163" s="68">
        <v>0</v>
      </c>
      <c r="AK163" s="68">
        <v>0</v>
      </c>
      <c r="AL163" s="68">
        <v>0</v>
      </c>
      <c r="AM163" s="68">
        <v>0</v>
      </c>
      <c r="AN163" s="68">
        <v>0</v>
      </c>
      <c r="AO163" s="68">
        <v>0</v>
      </c>
      <c r="AP163" s="113">
        <v>5.8861040314501558</v>
      </c>
      <c r="AQ163" s="12">
        <v>1</v>
      </c>
      <c r="AR163" s="113">
        <v>4.7874917427820458</v>
      </c>
      <c r="AS163" s="12">
        <v>1</v>
      </c>
      <c r="AT163" s="12">
        <v>0</v>
      </c>
      <c r="AU163" s="12">
        <v>1</v>
      </c>
      <c r="AV163" s="113">
        <v>7.6063873897726522</v>
      </c>
      <c r="AW163" s="12">
        <v>1</v>
      </c>
      <c r="AX163" s="12">
        <v>0</v>
      </c>
      <c r="AY163" s="68">
        <v>0</v>
      </c>
      <c r="AZ163" s="68">
        <v>6.9850000000000003</v>
      </c>
      <c r="BA163" s="94">
        <v>850</v>
      </c>
      <c r="BB163" s="94">
        <v>66</v>
      </c>
      <c r="BC163" s="12">
        <v>1</v>
      </c>
      <c r="BD163" s="12">
        <v>0</v>
      </c>
      <c r="BE163" s="104">
        <f t="shared" si="41"/>
        <v>3.0540011816779669</v>
      </c>
      <c r="BF163" s="104">
        <v>1376.05</v>
      </c>
      <c r="BG163" s="104">
        <f t="shared" si="39"/>
        <v>0.42258376421588578</v>
      </c>
      <c r="BH163" s="68">
        <v>1</v>
      </c>
      <c r="BI163" s="68">
        <v>1</v>
      </c>
      <c r="BJ163" s="68">
        <v>0</v>
      </c>
      <c r="BK163" s="12">
        <v>1</v>
      </c>
      <c r="BL163" s="12">
        <v>0</v>
      </c>
      <c r="BM163" s="12">
        <v>1</v>
      </c>
      <c r="BN163" s="12">
        <v>0</v>
      </c>
      <c r="BO163" s="12">
        <v>1</v>
      </c>
      <c r="BP163" s="12">
        <v>0</v>
      </c>
      <c r="BQ163" s="12">
        <v>0</v>
      </c>
      <c r="BR163" s="12">
        <v>0</v>
      </c>
      <c r="BS163" s="12">
        <v>1</v>
      </c>
      <c r="BT163" s="12">
        <v>0</v>
      </c>
      <c r="BU163" s="12">
        <v>0</v>
      </c>
      <c r="BV163" s="12">
        <v>1</v>
      </c>
      <c r="BW163" s="12">
        <v>0</v>
      </c>
      <c r="BX163" s="12">
        <v>0</v>
      </c>
      <c r="BY163" s="12">
        <v>0.5</v>
      </c>
      <c r="BZ163" s="12">
        <f t="shared" si="40"/>
        <v>0.5</v>
      </c>
      <c r="CA163" s="113">
        <v>2.9957322735539909</v>
      </c>
      <c r="CB163" s="12" t="s">
        <v>430</v>
      </c>
      <c r="CC163" s="12">
        <v>1</v>
      </c>
    </row>
    <row r="164" spans="1:167" ht="15" customHeight="1" x14ac:dyDescent="0.3">
      <c r="A164" s="70">
        <v>163</v>
      </c>
      <c r="B164" s="70">
        <v>6</v>
      </c>
      <c r="C164" s="69" t="s">
        <v>79</v>
      </c>
      <c r="D164" s="37">
        <v>1E-3</v>
      </c>
      <c r="E164" s="68">
        <v>0.154</v>
      </c>
      <c r="F164" s="19">
        <f t="shared" si="42"/>
        <v>6.4935064935064939E-3</v>
      </c>
      <c r="H164" s="70">
        <f t="shared" si="30"/>
        <v>-0.153</v>
      </c>
      <c r="I164" s="70">
        <f t="shared" si="31"/>
        <v>0.155</v>
      </c>
      <c r="J164" s="41" t="s">
        <v>461</v>
      </c>
      <c r="K164" s="41">
        <f t="shared" si="32"/>
        <v>1E-3</v>
      </c>
      <c r="L164" s="45">
        <f t="shared" si="33"/>
        <v>6.4935064935064939E-3</v>
      </c>
      <c r="M164" s="15">
        <f t="shared" si="34"/>
        <v>7.8172607988394273E-4</v>
      </c>
      <c r="N164" s="68">
        <f t="shared" si="35"/>
        <v>0.12038581630212718</v>
      </c>
      <c r="O164" s="68">
        <f t="shared" si="36"/>
        <v>8.3066264009901492</v>
      </c>
      <c r="P164" s="12">
        <f t="shared" si="37"/>
        <v>-0.11960409022224323</v>
      </c>
      <c r="Q164" s="12">
        <f t="shared" si="38"/>
        <v>0.12116754238201112</v>
      </c>
      <c r="R164" s="113">
        <v>5.2983173665480363</v>
      </c>
      <c r="S164" s="12" t="s">
        <v>451</v>
      </c>
      <c r="T164" s="12" t="s">
        <v>1666</v>
      </c>
      <c r="U164" s="70" t="s">
        <v>436</v>
      </c>
      <c r="V164" s="68" t="s">
        <v>450</v>
      </c>
      <c r="W164" s="68">
        <v>0</v>
      </c>
      <c r="X164" s="68">
        <v>0</v>
      </c>
      <c r="Y164" s="68">
        <v>1</v>
      </c>
      <c r="Z164" s="68">
        <v>0</v>
      </c>
      <c r="AA164" s="68">
        <v>1</v>
      </c>
      <c r="AB164" s="68">
        <v>1</v>
      </c>
      <c r="AC164" s="68">
        <v>1</v>
      </c>
      <c r="AD164" s="68">
        <v>6</v>
      </c>
      <c r="AE164" s="68">
        <v>69</v>
      </c>
      <c r="AF164" s="68">
        <v>0</v>
      </c>
      <c r="AG164" s="68">
        <v>0</v>
      </c>
      <c r="AH164" s="68">
        <v>0</v>
      </c>
      <c r="AI164" s="68">
        <v>1</v>
      </c>
      <c r="AJ164" s="68">
        <v>0</v>
      </c>
      <c r="AK164" s="68">
        <v>0</v>
      </c>
      <c r="AL164" s="68">
        <v>0</v>
      </c>
      <c r="AM164" s="68">
        <v>0</v>
      </c>
      <c r="AN164" s="68">
        <v>0</v>
      </c>
      <c r="AO164" s="68">
        <v>0</v>
      </c>
      <c r="AP164" s="113">
        <v>5.8861040314501558</v>
      </c>
      <c r="AQ164" s="12">
        <v>1</v>
      </c>
      <c r="AR164" s="113">
        <v>4.7874917427820458</v>
      </c>
      <c r="AS164" s="70">
        <v>1</v>
      </c>
      <c r="AT164" s="70">
        <v>0</v>
      </c>
      <c r="AU164" s="70">
        <v>1</v>
      </c>
      <c r="AV164" s="114">
        <v>7.6063873897726522</v>
      </c>
      <c r="AW164" s="70">
        <v>1</v>
      </c>
      <c r="AX164" s="70">
        <v>0</v>
      </c>
      <c r="AY164" s="68">
        <v>0</v>
      </c>
      <c r="AZ164" s="69">
        <v>6.9850000000000003</v>
      </c>
      <c r="BA164" s="32">
        <v>850</v>
      </c>
      <c r="BB164" s="32">
        <v>66</v>
      </c>
      <c r="BC164" s="70">
        <v>1</v>
      </c>
      <c r="BD164" s="70">
        <v>0</v>
      </c>
      <c r="BE164" s="106">
        <f t="shared" si="41"/>
        <v>3.0540011816779669</v>
      </c>
      <c r="BF164" s="106">
        <v>1376.05</v>
      </c>
      <c r="BG164" s="106">
        <f t="shared" si="39"/>
        <v>0.42258376421588578</v>
      </c>
      <c r="BH164" s="69">
        <v>1</v>
      </c>
      <c r="BI164" s="69">
        <v>1</v>
      </c>
      <c r="BJ164" s="69">
        <v>0</v>
      </c>
      <c r="BK164" s="70">
        <v>1</v>
      </c>
      <c r="BL164" s="70">
        <v>0</v>
      </c>
      <c r="BM164" s="70">
        <v>1</v>
      </c>
      <c r="BN164" s="70">
        <v>0</v>
      </c>
      <c r="BO164" s="70">
        <v>1</v>
      </c>
      <c r="BP164" s="70">
        <v>0</v>
      </c>
      <c r="BQ164" s="70">
        <v>0</v>
      </c>
      <c r="BR164" s="70">
        <v>0</v>
      </c>
      <c r="BS164" s="70">
        <v>0</v>
      </c>
      <c r="BT164" s="70">
        <v>0</v>
      </c>
      <c r="BU164" s="70">
        <v>1</v>
      </c>
      <c r="BV164" s="70">
        <v>1</v>
      </c>
      <c r="BW164" s="70">
        <v>0</v>
      </c>
      <c r="BX164" s="70">
        <v>0</v>
      </c>
      <c r="BY164" s="70">
        <v>0.5</v>
      </c>
      <c r="BZ164" s="70">
        <f t="shared" si="40"/>
        <v>0.5</v>
      </c>
      <c r="CA164" s="114">
        <v>2.9957322735539909</v>
      </c>
      <c r="CB164" s="70" t="s">
        <v>430</v>
      </c>
      <c r="CC164" s="70">
        <v>1</v>
      </c>
    </row>
    <row r="165" spans="1:167" ht="15" customHeight="1" x14ac:dyDescent="0.3">
      <c r="A165" s="70">
        <v>164</v>
      </c>
      <c r="B165" s="12">
        <v>6</v>
      </c>
      <c r="C165" s="69" t="s">
        <v>79</v>
      </c>
      <c r="D165" s="37">
        <v>5.2999999999999999E-2</v>
      </c>
      <c r="E165" s="68">
        <v>1.2E-2</v>
      </c>
      <c r="F165" s="19">
        <f t="shared" si="42"/>
        <v>4.4166666666666661</v>
      </c>
      <c r="H165" s="70">
        <f t="shared" si="30"/>
        <v>4.0999999999999995E-2</v>
      </c>
      <c r="I165" s="70">
        <f t="shared" si="31"/>
        <v>6.5000000000000002E-2</v>
      </c>
      <c r="J165" s="41" t="s">
        <v>462</v>
      </c>
      <c r="K165" s="41">
        <f t="shared" si="32"/>
        <v>5.2999999999999999E-2</v>
      </c>
      <c r="L165" s="45">
        <f t="shared" si="33"/>
        <v>4.4166666666666661</v>
      </c>
      <c r="M165" s="15">
        <f t="shared" si="34"/>
        <v>0.51868635319904433</v>
      </c>
      <c r="N165" s="68">
        <f t="shared" si="35"/>
        <v>0.11743841959223648</v>
      </c>
      <c r="O165" s="68">
        <f t="shared" si="36"/>
        <v>8.5151009650176448</v>
      </c>
      <c r="P165" s="12">
        <f t="shared" si="37"/>
        <v>0.40124793360680783</v>
      </c>
      <c r="Q165" s="12">
        <f t="shared" si="38"/>
        <v>0.63612477279128077</v>
      </c>
      <c r="R165" s="113">
        <v>5.2983173665480363</v>
      </c>
      <c r="S165" s="12" t="s">
        <v>452</v>
      </c>
      <c r="T165" s="12" t="s">
        <v>1667</v>
      </c>
      <c r="U165" s="12" t="s">
        <v>442</v>
      </c>
      <c r="V165" s="68" t="s">
        <v>458</v>
      </c>
      <c r="W165" s="68">
        <v>0</v>
      </c>
      <c r="X165" s="68">
        <v>0</v>
      </c>
      <c r="Y165" s="68">
        <v>1</v>
      </c>
      <c r="Z165" s="68">
        <v>0</v>
      </c>
      <c r="AA165" s="68">
        <v>1</v>
      </c>
      <c r="AB165" s="68">
        <v>1</v>
      </c>
      <c r="AC165" s="68">
        <v>2</v>
      </c>
      <c r="AD165" s="68">
        <v>6</v>
      </c>
      <c r="AE165" s="68">
        <v>53</v>
      </c>
      <c r="AF165" s="68">
        <v>0</v>
      </c>
      <c r="AG165" s="68">
        <v>0</v>
      </c>
      <c r="AH165" s="68">
        <v>0</v>
      </c>
      <c r="AI165" s="68">
        <v>1</v>
      </c>
      <c r="AJ165" s="68">
        <v>0</v>
      </c>
      <c r="AK165" s="68">
        <v>0</v>
      </c>
      <c r="AL165" s="68">
        <v>0</v>
      </c>
      <c r="AM165" s="68">
        <v>0</v>
      </c>
      <c r="AN165" s="68">
        <v>0</v>
      </c>
      <c r="AO165" s="68">
        <v>0</v>
      </c>
      <c r="AP165" s="113">
        <v>5.8861040314501558</v>
      </c>
      <c r="AQ165" s="12">
        <v>1</v>
      </c>
      <c r="AR165" s="113">
        <v>4.7874917427820458</v>
      </c>
      <c r="AS165" s="12">
        <v>1</v>
      </c>
      <c r="AT165" s="12">
        <v>0</v>
      </c>
      <c r="AU165" s="12">
        <v>1</v>
      </c>
      <c r="AV165" s="113">
        <v>7.6063873897726522</v>
      </c>
      <c r="AW165" s="12">
        <v>1</v>
      </c>
      <c r="AX165" s="12">
        <v>0</v>
      </c>
      <c r="AY165" s="68">
        <v>0</v>
      </c>
      <c r="AZ165" s="68">
        <v>6.9850000000000003</v>
      </c>
      <c r="BA165" s="94">
        <v>850</v>
      </c>
      <c r="BB165" s="94">
        <v>66</v>
      </c>
      <c r="BC165" s="12">
        <v>1</v>
      </c>
      <c r="BD165" s="12">
        <v>0</v>
      </c>
      <c r="BE165" s="104">
        <f t="shared" si="41"/>
        <v>3.0540011816779669</v>
      </c>
      <c r="BF165" s="104">
        <v>1376.05</v>
      </c>
      <c r="BG165" s="104">
        <f t="shared" si="39"/>
        <v>0.42258376421588578</v>
      </c>
      <c r="BH165" s="68">
        <v>1</v>
      </c>
      <c r="BI165" s="68">
        <v>1</v>
      </c>
      <c r="BJ165" s="68">
        <v>0</v>
      </c>
      <c r="BK165" s="12">
        <v>1</v>
      </c>
      <c r="BL165" s="12">
        <v>0</v>
      </c>
      <c r="BM165" s="12">
        <v>1</v>
      </c>
      <c r="BN165" s="12">
        <v>0</v>
      </c>
      <c r="BO165" s="12">
        <v>1</v>
      </c>
      <c r="BP165" s="12">
        <v>0</v>
      </c>
      <c r="BQ165" s="12">
        <v>0</v>
      </c>
      <c r="BR165" s="12">
        <v>0</v>
      </c>
      <c r="BS165" s="12">
        <v>0</v>
      </c>
      <c r="BT165" s="12">
        <v>0</v>
      </c>
      <c r="BU165" s="12">
        <v>1</v>
      </c>
      <c r="BV165" s="12">
        <v>1</v>
      </c>
      <c r="BW165" s="12">
        <v>0</v>
      </c>
      <c r="BX165" s="12">
        <v>0</v>
      </c>
      <c r="BY165" s="12">
        <v>0.5</v>
      </c>
      <c r="BZ165" s="12">
        <f t="shared" si="40"/>
        <v>0.5</v>
      </c>
      <c r="CA165" s="113">
        <v>2.9957322735539909</v>
      </c>
      <c r="CB165" s="12" t="s">
        <v>430</v>
      </c>
      <c r="CC165" s="12">
        <v>1</v>
      </c>
    </row>
    <row r="166" spans="1:167" ht="15" customHeight="1" x14ac:dyDescent="0.3">
      <c r="A166" s="70">
        <v>165</v>
      </c>
      <c r="B166" s="70">
        <v>6</v>
      </c>
      <c r="C166" s="69" t="s">
        <v>79</v>
      </c>
      <c r="D166" s="37">
        <v>7.5999999999999998E-2</v>
      </c>
      <c r="E166" s="68">
        <v>2.7E-2</v>
      </c>
      <c r="F166" s="19">
        <f t="shared" si="42"/>
        <v>2.8148148148148149</v>
      </c>
      <c r="H166" s="70">
        <f t="shared" si="30"/>
        <v>4.9000000000000002E-2</v>
      </c>
      <c r="I166" s="70">
        <f t="shared" si="31"/>
        <v>0.10299999999999999</v>
      </c>
      <c r="J166" s="41" t="s">
        <v>462</v>
      </c>
      <c r="K166" s="41">
        <f t="shared" si="32"/>
        <v>7.5999999999999998E-2</v>
      </c>
      <c r="L166" s="45">
        <f t="shared" si="33"/>
        <v>2.8148148148148149</v>
      </c>
      <c r="M166" s="15">
        <f t="shared" si="34"/>
        <v>0.36062724772033983</v>
      </c>
      <c r="N166" s="68">
        <f t="shared" si="35"/>
        <v>0.12811757484801545</v>
      </c>
      <c r="O166" s="68">
        <f t="shared" si="36"/>
        <v>7.8053303864539245</v>
      </c>
      <c r="P166" s="12">
        <f t="shared" si="37"/>
        <v>0.23250967287232438</v>
      </c>
      <c r="Q166" s="12">
        <f t="shared" si="38"/>
        <v>0.48874482256835527</v>
      </c>
      <c r="R166" s="113">
        <v>5.2983173665480363</v>
      </c>
      <c r="S166" s="12" t="s">
        <v>452</v>
      </c>
      <c r="T166" s="12" t="s">
        <v>1667</v>
      </c>
      <c r="U166" s="12" t="s">
        <v>432</v>
      </c>
      <c r="V166" s="68" t="s">
        <v>458</v>
      </c>
      <c r="W166" s="68">
        <v>0</v>
      </c>
      <c r="X166" s="68">
        <v>0</v>
      </c>
      <c r="Y166" s="68">
        <v>1</v>
      </c>
      <c r="Z166" s="68">
        <v>0</v>
      </c>
      <c r="AA166" s="68">
        <v>1</v>
      </c>
      <c r="AB166" s="68">
        <v>1</v>
      </c>
      <c r="AC166" s="68">
        <v>2</v>
      </c>
      <c r="AD166" s="68">
        <v>6</v>
      </c>
      <c r="AE166" s="68">
        <v>53</v>
      </c>
      <c r="AF166" s="68">
        <v>0</v>
      </c>
      <c r="AG166" s="68">
        <v>0</v>
      </c>
      <c r="AH166" s="68">
        <v>0</v>
      </c>
      <c r="AI166" s="68">
        <v>1</v>
      </c>
      <c r="AJ166" s="68">
        <v>0</v>
      </c>
      <c r="AK166" s="68">
        <v>0</v>
      </c>
      <c r="AL166" s="68">
        <v>0</v>
      </c>
      <c r="AM166" s="68">
        <v>0</v>
      </c>
      <c r="AN166" s="68">
        <v>0</v>
      </c>
      <c r="AO166" s="68">
        <v>0</v>
      </c>
      <c r="AP166" s="113">
        <v>5.8861040314501558</v>
      </c>
      <c r="AQ166" s="12">
        <v>1</v>
      </c>
      <c r="AR166" s="113">
        <v>4.7874917427820458</v>
      </c>
      <c r="AS166" s="70">
        <v>1</v>
      </c>
      <c r="AT166" s="70">
        <v>0</v>
      </c>
      <c r="AU166" s="70">
        <v>1</v>
      </c>
      <c r="AV166" s="114">
        <v>7.6063873897726522</v>
      </c>
      <c r="AW166" s="70">
        <v>1</v>
      </c>
      <c r="AX166" s="70">
        <v>0</v>
      </c>
      <c r="AY166" s="68">
        <v>0</v>
      </c>
      <c r="AZ166" s="69">
        <v>6.9850000000000003</v>
      </c>
      <c r="BA166" s="32">
        <v>850</v>
      </c>
      <c r="BB166" s="32">
        <v>66</v>
      </c>
      <c r="BC166" s="70">
        <v>1</v>
      </c>
      <c r="BD166" s="70">
        <v>0</v>
      </c>
      <c r="BE166" s="106">
        <f t="shared" si="41"/>
        <v>3.0540011816779669</v>
      </c>
      <c r="BF166" s="106">
        <v>1376.05</v>
      </c>
      <c r="BG166" s="106">
        <f t="shared" si="39"/>
        <v>0.42258376421588578</v>
      </c>
      <c r="BH166" s="69">
        <v>1</v>
      </c>
      <c r="BI166" s="69">
        <v>1</v>
      </c>
      <c r="BJ166" s="69">
        <v>0</v>
      </c>
      <c r="BK166" s="70">
        <v>1</v>
      </c>
      <c r="BL166" s="70">
        <v>0</v>
      </c>
      <c r="BM166" s="70">
        <v>1</v>
      </c>
      <c r="BN166" s="70">
        <v>0</v>
      </c>
      <c r="BO166" s="70">
        <v>1</v>
      </c>
      <c r="BP166" s="70">
        <v>0</v>
      </c>
      <c r="BQ166" s="12">
        <v>0</v>
      </c>
      <c r="BR166" s="12">
        <v>0</v>
      </c>
      <c r="BS166" s="12">
        <v>0</v>
      </c>
      <c r="BT166" s="12">
        <v>0</v>
      </c>
      <c r="BU166" s="12">
        <v>1</v>
      </c>
      <c r="BV166" s="12">
        <v>1</v>
      </c>
      <c r="BW166" s="12">
        <v>0</v>
      </c>
      <c r="BX166" s="12">
        <v>0</v>
      </c>
      <c r="BY166" s="12">
        <v>0.5</v>
      </c>
      <c r="BZ166" s="12">
        <f t="shared" si="40"/>
        <v>0.5</v>
      </c>
      <c r="CA166" s="114">
        <v>2.9957322735539909</v>
      </c>
      <c r="CB166" s="70" t="s">
        <v>430</v>
      </c>
      <c r="CC166" s="70">
        <v>1</v>
      </c>
    </row>
    <row r="167" spans="1:167" ht="15" customHeight="1" x14ac:dyDescent="0.3">
      <c r="A167" s="70">
        <v>166</v>
      </c>
      <c r="B167" s="70">
        <v>6</v>
      </c>
      <c r="C167" s="69" t="s">
        <v>79</v>
      </c>
      <c r="D167" s="38">
        <v>1.4999999999999999E-2</v>
      </c>
      <c r="E167" s="69">
        <v>3.3000000000000002E-2</v>
      </c>
      <c r="F167" s="19">
        <f t="shared" si="42"/>
        <v>0.45454545454545453</v>
      </c>
      <c r="G167" s="70"/>
      <c r="H167" s="70">
        <f t="shared" si="30"/>
        <v>-1.8000000000000002E-2</v>
      </c>
      <c r="I167" s="70">
        <f t="shared" si="31"/>
        <v>4.8000000000000001E-2</v>
      </c>
      <c r="J167" s="43" t="s">
        <v>462</v>
      </c>
      <c r="K167" s="43">
        <f t="shared" si="32"/>
        <v>1.4999999999999999E-2</v>
      </c>
      <c r="L167" s="47">
        <f t="shared" si="33"/>
        <v>0.45454545454545453</v>
      </c>
      <c r="M167" s="18">
        <f t="shared" si="34"/>
        <v>6.2315275321272165E-2</v>
      </c>
      <c r="N167" s="69">
        <f t="shared" si="35"/>
        <v>0.13709360570679877</v>
      </c>
      <c r="O167" s="69">
        <f t="shared" si="36"/>
        <v>7.294286227606368</v>
      </c>
      <c r="P167" s="70">
        <f t="shared" si="37"/>
        <v>-7.4778330385526601E-2</v>
      </c>
      <c r="Q167" s="70">
        <f t="shared" si="38"/>
        <v>0.19940888102807092</v>
      </c>
      <c r="R167" s="114">
        <v>4.5849674786705723</v>
      </c>
      <c r="S167" s="70" t="s">
        <v>452</v>
      </c>
      <c r="T167" s="70" t="s">
        <v>1667</v>
      </c>
      <c r="U167" s="70" t="s">
        <v>433</v>
      </c>
      <c r="V167" s="69" t="s">
        <v>458</v>
      </c>
      <c r="W167" s="69">
        <v>0</v>
      </c>
      <c r="X167" s="69">
        <v>0</v>
      </c>
      <c r="Y167" s="69">
        <v>1</v>
      </c>
      <c r="Z167" s="69">
        <v>0</v>
      </c>
      <c r="AA167" s="69">
        <v>1</v>
      </c>
      <c r="AB167" s="69">
        <v>1</v>
      </c>
      <c r="AC167" s="69">
        <v>2</v>
      </c>
      <c r="AD167" s="69">
        <v>6</v>
      </c>
      <c r="AE167" s="69">
        <v>53</v>
      </c>
      <c r="AF167" s="69">
        <v>0</v>
      </c>
      <c r="AG167" s="69">
        <v>0</v>
      </c>
      <c r="AH167" s="69">
        <v>0</v>
      </c>
      <c r="AI167" s="69">
        <v>1</v>
      </c>
      <c r="AJ167" s="69">
        <v>0</v>
      </c>
      <c r="AK167" s="69">
        <v>0</v>
      </c>
      <c r="AL167" s="69">
        <v>0</v>
      </c>
      <c r="AM167" s="69">
        <v>0</v>
      </c>
      <c r="AN167" s="69">
        <v>0</v>
      </c>
      <c r="AO167" s="69">
        <v>0</v>
      </c>
      <c r="AP167" s="114">
        <v>5.8861040314501558</v>
      </c>
      <c r="AQ167" s="70">
        <v>1</v>
      </c>
      <c r="AR167" s="114">
        <v>4.7874917427820458</v>
      </c>
      <c r="AS167" s="70">
        <v>1</v>
      </c>
      <c r="AT167" s="70">
        <v>0</v>
      </c>
      <c r="AU167" s="70">
        <v>1</v>
      </c>
      <c r="AV167" s="114">
        <v>7.6063873897726522</v>
      </c>
      <c r="AW167" s="70">
        <v>1</v>
      </c>
      <c r="AX167" s="70">
        <v>0</v>
      </c>
      <c r="AY167" s="69">
        <v>0</v>
      </c>
      <c r="AZ167" s="69">
        <v>6.9850000000000003</v>
      </c>
      <c r="BA167" s="32">
        <v>850</v>
      </c>
      <c r="BB167" s="32">
        <v>66</v>
      </c>
      <c r="BC167" s="70">
        <v>1</v>
      </c>
      <c r="BD167" s="70">
        <v>0</v>
      </c>
      <c r="BE167" s="106">
        <f t="shared" ref="BE167:BE200" si="43">LN(21.2)</f>
        <v>3.0540011816779669</v>
      </c>
      <c r="BF167" s="106">
        <v>1376.05</v>
      </c>
      <c r="BG167" s="106">
        <f t="shared" si="39"/>
        <v>0.42258376421588578</v>
      </c>
      <c r="BH167" s="69">
        <v>1</v>
      </c>
      <c r="BI167" s="69">
        <v>1</v>
      </c>
      <c r="BJ167" s="69">
        <v>0</v>
      </c>
      <c r="BK167" s="70">
        <v>1</v>
      </c>
      <c r="BL167" s="70">
        <v>0</v>
      </c>
      <c r="BM167" s="70">
        <v>1</v>
      </c>
      <c r="BN167" s="70">
        <v>0</v>
      </c>
      <c r="BO167" s="70">
        <v>1</v>
      </c>
      <c r="BP167" s="70">
        <v>0</v>
      </c>
      <c r="BQ167" s="70">
        <v>0</v>
      </c>
      <c r="BR167" s="70">
        <v>0</v>
      </c>
      <c r="BS167" s="70">
        <v>0</v>
      </c>
      <c r="BT167" s="70">
        <v>0</v>
      </c>
      <c r="BU167" s="70">
        <v>1</v>
      </c>
      <c r="BV167" s="70">
        <v>1</v>
      </c>
      <c r="BW167" s="70">
        <v>0</v>
      </c>
      <c r="BX167" s="70">
        <v>0</v>
      </c>
      <c r="BY167" s="70">
        <v>0.5</v>
      </c>
      <c r="BZ167" s="70">
        <f t="shared" si="40"/>
        <v>0.5</v>
      </c>
      <c r="CA167" s="114">
        <v>2.9957322735539909</v>
      </c>
      <c r="CB167" s="70" t="s">
        <v>430</v>
      </c>
      <c r="CC167" s="70">
        <v>1</v>
      </c>
      <c r="CD167" s="70"/>
      <c r="CE167" s="70"/>
      <c r="CI167" s="70"/>
      <c r="CK167" s="70"/>
      <c r="CL167" s="70"/>
      <c r="CM167" s="70"/>
      <c r="CN167" s="70"/>
      <c r="CO167" s="70"/>
      <c r="CP167" s="70"/>
      <c r="CQ167" s="70"/>
      <c r="CR167" s="70"/>
      <c r="CS167" s="70"/>
      <c r="CT167" s="70"/>
      <c r="CU167" s="70"/>
      <c r="CV167" s="70"/>
      <c r="CW167" s="70"/>
      <c r="CX167" s="70"/>
      <c r="CY167" s="70"/>
      <c r="CZ167" s="70"/>
      <c r="DA167" s="70"/>
      <c r="DB167" s="70"/>
      <c r="DC167" s="70"/>
      <c r="DD167" s="70"/>
      <c r="DE167" s="70"/>
      <c r="DF167" s="70"/>
      <c r="DG167" s="70"/>
      <c r="DH167" s="70"/>
      <c r="DI167" s="70"/>
      <c r="DJ167" s="70"/>
      <c r="DK167" s="70"/>
      <c r="DL167" s="70"/>
      <c r="DM167" s="70"/>
      <c r="DN167" s="70"/>
      <c r="DO167" s="70"/>
      <c r="DP167" s="70"/>
      <c r="DQ167" s="70"/>
      <c r="DR167" s="70"/>
      <c r="DS167" s="70"/>
      <c r="DT167" s="70"/>
      <c r="DU167" s="70"/>
      <c r="DV167" s="70"/>
      <c r="DW167" s="70"/>
      <c r="DX167" s="70"/>
      <c r="DY167" s="70"/>
      <c r="DZ167" s="70"/>
      <c r="EA167" s="70"/>
      <c r="EB167" s="70"/>
      <c r="EC167" s="70"/>
      <c r="ED167" s="70"/>
      <c r="EE167" s="70"/>
      <c r="EF167" s="70"/>
      <c r="EG167" s="70"/>
      <c r="EH167" s="70"/>
      <c r="EI167" s="70"/>
      <c r="EJ167" s="70"/>
      <c r="EK167" s="70"/>
      <c r="EL167" s="70"/>
      <c r="EM167" s="70"/>
      <c r="EN167" s="70"/>
      <c r="EO167" s="70"/>
      <c r="EP167" s="70"/>
      <c r="EQ167" s="70"/>
      <c r="ER167" s="70"/>
      <c r="ES167" s="70"/>
      <c r="ET167" s="70"/>
      <c r="EU167" s="70"/>
      <c r="EV167" s="70"/>
      <c r="EW167" s="70"/>
      <c r="EX167" s="70"/>
      <c r="EY167" s="70"/>
      <c r="EZ167" s="70"/>
      <c r="FA167" s="70"/>
      <c r="FB167" s="70"/>
      <c r="FC167" s="70"/>
      <c r="FD167" s="70"/>
      <c r="FE167" s="70"/>
      <c r="FF167" s="70"/>
      <c r="FG167" s="70"/>
      <c r="FH167" s="70"/>
      <c r="FI167" s="70"/>
      <c r="FJ167" s="70"/>
      <c r="FK167" s="70"/>
    </row>
    <row r="168" spans="1:167" ht="15" customHeight="1" x14ac:dyDescent="0.3">
      <c r="A168" s="70">
        <v>167</v>
      </c>
      <c r="B168" s="70">
        <v>6</v>
      </c>
      <c r="C168" s="69" t="s">
        <v>79</v>
      </c>
      <c r="D168" s="37">
        <v>3.0000000000000001E-3</v>
      </c>
      <c r="E168" s="68">
        <v>3.0000000000000001E-3</v>
      </c>
      <c r="F168" s="19">
        <f t="shared" si="42"/>
        <v>1</v>
      </c>
      <c r="H168" s="70">
        <f t="shared" si="30"/>
        <v>0</v>
      </c>
      <c r="I168" s="70">
        <f t="shared" si="31"/>
        <v>6.0000000000000001E-3</v>
      </c>
      <c r="J168" s="41" t="s">
        <v>462</v>
      </c>
      <c r="K168" s="41">
        <f t="shared" si="32"/>
        <v>3.0000000000000001E-3</v>
      </c>
      <c r="L168" s="45">
        <f t="shared" si="33"/>
        <v>1</v>
      </c>
      <c r="M168" s="15">
        <f t="shared" si="34"/>
        <v>0.13608276348795434</v>
      </c>
      <c r="N168" s="13">
        <f t="shared" si="35"/>
        <v>0.13608276348795434</v>
      </c>
      <c r="O168" s="68">
        <f t="shared" si="36"/>
        <v>7.3484692283495345</v>
      </c>
      <c r="P168" s="12">
        <f t="shared" si="37"/>
        <v>0</v>
      </c>
      <c r="Q168" s="12">
        <f t="shared" si="38"/>
        <v>0.27216552697590868</v>
      </c>
      <c r="R168" s="113">
        <v>4.5849674786705723</v>
      </c>
      <c r="S168" s="12" t="s">
        <v>452</v>
      </c>
      <c r="T168" s="12" t="s">
        <v>1667</v>
      </c>
      <c r="U168" s="12" t="s">
        <v>434</v>
      </c>
      <c r="V168" s="13" t="s">
        <v>458</v>
      </c>
      <c r="W168" s="68">
        <v>0</v>
      </c>
      <c r="X168" s="68">
        <v>0</v>
      </c>
      <c r="Y168" s="68">
        <v>1</v>
      </c>
      <c r="Z168" s="68">
        <v>0</v>
      </c>
      <c r="AA168" s="13">
        <v>1</v>
      </c>
      <c r="AB168" s="13">
        <v>1</v>
      </c>
      <c r="AC168" s="68">
        <v>2</v>
      </c>
      <c r="AD168" s="68">
        <v>6</v>
      </c>
      <c r="AE168" s="13">
        <v>53</v>
      </c>
      <c r="AF168" s="13">
        <v>0</v>
      </c>
      <c r="AG168" s="13">
        <v>0</v>
      </c>
      <c r="AH168" s="13">
        <v>0</v>
      </c>
      <c r="AI168" s="13">
        <v>1</v>
      </c>
      <c r="AJ168" s="13">
        <v>0</v>
      </c>
      <c r="AK168" s="13">
        <v>0</v>
      </c>
      <c r="AL168" s="13">
        <v>0</v>
      </c>
      <c r="AM168" s="68">
        <v>0</v>
      </c>
      <c r="AN168" s="68">
        <v>0</v>
      </c>
      <c r="AO168" s="68">
        <v>0</v>
      </c>
      <c r="AP168" s="113">
        <v>5.8861040314501558</v>
      </c>
      <c r="AQ168" s="12">
        <v>1</v>
      </c>
      <c r="AR168" s="113">
        <v>4.7874917427820458</v>
      </c>
      <c r="AS168" s="70">
        <v>1</v>
      </c>
      <c r="AT168" s="70">
        <v>0</v>
      </c>
      <c r="AU168" s="70">
        <v>1</v>
      </c>
      <c r="AV168" s="114">
        <v>7.6063873897726522</v>
      </c>
      <c r="AW168" s="70">
        <v>1</v>
      </c>
      <c r="AX168" s="70">
        <v>0</v>
      </c>
      <c r="AY168" s="68">
        <v>0</v>
      </c>
      <c r="AZ168" s="69">
        <v>6.9850000000000003</v>
      </c>
      <c r="BA168" s="32">
        <v>850</v>
      </c>
      <c r="BB168" s="32">
        <v>66</v>
      </c>
      <c r="BC168" s="70">
        <v>1</v>
      </c>
      <c r="BD168" s="70">
        <v>0</v>
      </c>
      <c r="BE168" s="106">
        <f t="shared" si="43"/>
        <v>3.0540011816779669</v>
      </c>
      <c r="BF168" s="106">
        <v>1376.05</v>
      </c>
      <c r="BG168" s="106">
        <f t="shared" si="39"/>
        <v>0.42258376421588578</v>
      </c>
      <c r="BH168" s="69">
        <v>1</v>
      </c>
      <c r="BI168" s="69">
        <v>1</v>
      </c>
      <c r="BJ168" s="69">
        <v>0</v>
      </c>
      <c r="BK168" s="70">
        <v>1</v>
      </c>
      <c r="BL168" s="70">
        <v>0</v>
      </c>
      <c r="BM168" s="70">
        <v>1</v>
      </c>
      <c r="BN168" s="70">
        <v>0</v>
      </c>
      <c r="BO168" s="70">
        <v>1</v>
      </c>
      <c r="BP168" s="70">
        <v>0</v>
      </c>
      <c r="BQ168" s="12">
        <v>0</v>
      </c>
      <c r="BR168" s="12">
        <v>1</v>
      </c>
      <c r="BS168" s="12">
        <v>0</v>
      </c>
      <c r="BT168" s="12">
        <v>0</v>
      </c>
      <c r="BU168" s="12">
        <v>0</v>
      </c>
      <c r="BV168" s="12">
        <v>1</v>
      </c>
      <c r="BW168" s="12">
        <v>0</v>
      </c>
      <c r="BX168" s="12">
        <v>0</v>
      </c>
      <c r="BY168" s="12">
        <v>0.5</v>
      </c>
      <c r="BZ168" s="12">
        <f t="shared" si="40"/>
        <v>0.5</v>
      </c>
      <c r="CA168" s="114">
        <v>2.9957322735539909</v>
      </c>
      <c r="CB168" s="70" t="s">
        <v>430</v>
      </c>
      <c r="CC168" s="70">
        <v>1</v>
      </c>
    </row>
    <row r="169" spans="1:167" ht="15" customHeight="1" x14ac:dyDescent="0.3">
      <c r="A169" s="70">
        <v>168</v>
      </c>
      <c r="B169" s="12">
        <v>6</v>
      </c>
      <c r="C169" s="69" t="s">
        <v>79</v>
      </c>
      <c r="D169" s="37">
        <v>5.0000000000000001E-3</v>
      </c>
      <c r="E169" s="68">
        <v>6.8000000000000005E-2</v>
      </c>
      <c r="F169" s="19">
        <f t="shared" si="42"/>
        <v>7.3529411764705885E-2</v>
      </c>
      <c r="H169" s="70">
        <f t="shared" si="30"/>
        <v>-6.3E-2</v>
      </c>
      <c r="I169" s="70">
        <f t="shared" si="31"/>
        <v>7.3000000000000009E-2</v>
      </c>
      <c r="J169" s="41" t="s">
        <v>462</v>
      </c>
      <c r="K169" s="41">
        <f t="shared" si="32"/>
        <v>5.0000000000000001E-3</v>
      </c>
      <c r="L169" s="45">
        <f t="shared" si="33"/>
        <v>7.3529411764705885E-2</v>
      </c>
      <c r="M169" s="15">
        <f t="shared" si="34"/>
        <v>1.0099526349380635E-2</v>
      </c>
      <c r="N169" s="68">
        <f t="shared" si="35"/>
        <v>0.13735355835157662</v>
      </c>
      <c r="O169" s="68">
        <f t="shared" si="36"/>
        <v>7.2804812048651337</v>
      </c>
      <c r="P169" s="12">
        <f t="shared" si="37"/>
        <v>-0.12725403200219598</v>
      </c>
      <c r="Q169" s="12">
        <f t="shared" si="38"/>
        <v>0.14745308470095725</v>
      </c>
      <c r="R169" s="113">
        <v>4.5849674786705723</v>
      </c>
      <c r="S169" s="12" t="s">
        <v>452</v>
      </c>
      <c r="T169" s="12" t="s">
        <v>1667</v>
      </c>
      <c r="U169" s="12" t="s">
        <v>435</v>
      </c>
      <c r="V169" s="68" t="s">
        <v>458</v>
      </c>
      <c r="W169" s="68">
        <v>0</v>
      </c>
      <c r="X169" s="68">
        <v>0</v>
      </c>
      <c r="Y169" s="68">
        <v>1</v>
      </c>
      <c r="Z169" s="68">
        <v>0</v>
      </c>
      <c r="AA169" s="68">
        <v>1</v>
      </c>
      <c r="AB169" s="68">
        <v>1</v>
      </c>
      <c r="AC169" s="68">
        <v>2</v>
      </c>
      <c r="AD169" s="68">
        <v>6</v>
      </c>
      <c r="AE169" s="68">
        <v>53</v>
      </c>
      <c r="AF169" s="68">
        <v>0</v>
      </c>
      <c r="AG169" s="68">
        <v>0</v>
      </c>
      <c r="AH169" s="68">
        <v>0</v>
      </c>
      <c r="AI169" s="68">
        <v>1</v>
      </c>
      <c r="AJ169" s="68">
        <v>0</v>
      </c>
      <c r="AK169" s="68">
        <v>0</v>
      </c>
      <c r="AL169" s="68">
        <v>0</v>
      </c>
      <c r="AM169" s="68">
        <v>0</v>
      </c>
      <c r="AN169" s="68">
        <v>0</v>
      </c>
      <c r="AO169" s="68">
        <v>0</v>
      </c>
      <c r="AP169" s="113">
        <v>5.8861040314501558</v>
      </c>
      <c r="AQ169" s="12">
        <v>1</v>
      </c>
      <c r="AR169" s="113">
        <v>4.7874917427820458</v>
      </c>
      <c r="AS169" s="12">
        <v>1</v>
      </c>
      <c r="AT169" s="12">
        <v>0</v>
      </c>
      <c r="AU169" s="12">
        <v>1</v>
      </c>
      <c r="AV169" s="113">
        <v>7.6063873897726522</v>
      </c>
      <c r="AW169" s="12">
        <v>1</v>
      </c>
      <c r="AX169" s="12">
        <v>0</v>
      </c>
      <c r="AY169" s="68">
        <v>0</v>
      </c>
      <c r="AZ169" s="68">
        <v>6.9850000000000003</v>
      </c>
      <c r="BA169" s="94">
        <v>850</v>
      </c>
      <c r="BB169" s="94">
        <v>66</v>
      </c>
      <c r="BC169" s="12">
        <v>1</v>
      </c>
      <c r="BD169" s="12">
        <v>0</v>
      </c>
      <c r="BE169" s="104">
        <f t="shared" si="43"/>
        <v>3.0540011816779669</v>
      </c>
      <c r="BF169" s="104">
        <v>1376.05</v>
      </c>
      <c r="BG169" s="104">
        <f t="shared" si="39"/>
        <v>0.42258376421588578</v>
      </c>
      <c r="BH169" s="68">
        <v>1</v>
      </c>
      <c r="BI169" s="68">
        <v>1</v>
      </c>
      <c r="BJ169" s="68">
        <v>0</v>
      </c>
      <c r="BK169" s="12">
        <v>1</v>
      </c>
      <c r="BL169" s="12">
        <v>0</v>
      </c>
      <c r="BM169" s="12">
        <v>1</v>
      </c>
      <c r="BN169" s="12">
        <v>0</v>
      </c>
      <c r="BO169" s="12">
        <v>1</v>
      </c>
      <c r="BP169" s="12">
        <v>0</v>
      </c>
      <c r="BQ169" s="12">
        <v>0</v>
      </c>
      <c r="BR169" s="12">
        <v>0</v>
      </c>
      <c r="BS169" s="12">
        <v>1</v>
      </c>
      <c r="BT169" s="12">
        <v>0</v>
      </c>
      <c r="BU169" s="12">
        <v>0</v>
      </c>
      <c r="BV169" s="12">
        <v>1</v>
      </c>
      <c r="BW169" s="12">
        <v>0</v>
      </c>
      <c r="BX169" s="12">
        <v>0</v>
      </c>
      <c r="BY169" s="12">
        <v>0.5</v>
      </c>
      <c r="BZ169" s="12">
        <f t="shared" si="40"/>
        <v>0.5</v>
      </c>
      <c r="CA169" s="113">
        <v>2.9957322735539909</v>
      </c>
      <c r="CB169" s="12" t="s">
        <v>430</v>
      </c>
      <c r="CC169" s="12">
        <v>1</v>
      </c>
    </row>
    <row r="170" spans="1:167" ht="15" customHeight="1" x14ac:dyDescent="0.3">
      <c r="A170" s="70">
        <v>169</v>
      </c>
      <c r="B170" s="70">
        <v>6</v>
      </c>
      <c r="C170" s="69" t="s">
        <v>79</v>
      </c>
      <c r="D170" s="37">
        <v>0.121</v>
      </c>
      <c r="E170" s="68">
        <v>0.16</v>
      </c>
      <c r="F170" s="19">
        <f t="shared" si="42"/>
        <v>0.75624999999999998</v>
      </c>
      <c r="H170" s="70">
        <f t="shared" si="30"/>
        <v>-3.9000000000000007E-2</v>
      </c>
      <c r="I170" s="70">
        <f t="shared" si="31"/>
        <v>0.28100000000000003</v>
      </c>
      <c r="J170" s="41" t="s">
        <v>462</v>
      </c>
      <c r="K170" s="41">
        <f t="shared" si="32"/>
        <v>0.121</v>
      </c>
      <c r="L170" s="45">
        <f t="shared" si="33"/>
        <v>0.75624999999999998</v>
      </c>
      <c r="M170" s="15">
        <f t="shared" si="34"/>
        <v>0.10332295204236022</v>
      </c>
      <c r="N170" s="68">
        <f t="shared" si="35"/>
        <v>0.13662539113039368</v>
      </c>
      <c r="O170" s="68">
        <f t="shared" si="36"/>
        <v>7.3192837123929007</v>
      </c>
      <c r="P170" s="12">
        <f t="shared" si="37"/>
        <v>-3.3302439088033459E-2</v>
      </c>
      <c r="Q170" s="12">
        <f t="shared" si="38"/>
        <v>0.2399483431727539</v>
      </c>
      <c r="R170" s="113">
        <v>4.5849674786705723</v>
      </c>
      <c r="S170" s="12" t="s">
        <v>452</v>
      </c>
      <c r="T170" s="12" t="s">
        <v>1667</v>
      </c>
      <c r="U170" s="70" t="s">
        <v>436</v>
      </c>
      <c r="V170" s="68" t="s">
        <v>458</v>
      </c>
      <c r="W170" s="68">
        <v>0</v>
      </c>
      <c r="X170" s="68">
        <v>0</v>
      </c>
      <c r="Y170" s="68">
        <v>1</v>
      </c>
      <c r="Z170" s="68">
        <v>0</v>
      </c>
      <c r="AA170" s="68">
        <v>1</v>
      </c>
      <c r="AB170" s="68">
        <v>1</v>
      </c>
      <c r="AC170" s="68">
        <v>2</v>
      </c>
      <c r="AD170" s="68">
        <v>6</v>
      </c>
      <c r="AE170" s="68">
        <v>53</v>
      </c>
      <c r="AF170" s="68">
        <v>0</v>
      </c>
      <c r="AG170" s="68">
        <v>0</v>
      </c>
      <c r="AH170" s="68">
        <v>0</v>
      </c>
      <c r="AI170" s="68">
        <v>1</v>
      </c>
      <c r="AJ170" s="68">
        <v>0</v>
      </c>
      <c r="AK170" s="68">
        <v>0</v>
      </c>
      <c r="AL170" s="68">
        <v>0</v>
      </c>
      <c r="AM170" s="68">
        <v>0</v>
      </c>
      <c r="AN170" s="68">
        <v>0</v>
      </c>
      <c r="AO170" s="68">
        <v>0</v>
      </c>
      <c r="AP170" s="113">
        <v>5.8861040314501558</v>
      </c>
      <c r="AQ170" s="12">
        <v>1</v>
      </c>
      <c r="AR170" s="113">
        <v>4.7874917427820458</v>
      </c>
      <c r="AS170" s="70">
        <v>1</v>
      </c>
      <c r="AT170" s="70">
        <v>0</v>
      </c>
      <c r="AU170" s="70">
        <v>1</v>
      </c>
      <c r="AV170" s="114">
        <v>7.6063873897726522</v>
      </c>
      <c r="AW170" s="70">
        <v>1</v>
      </c>
      <c r="AX170" s="70">
        <v>0</v>
      </c>
      <c r="AY170" s="68">
        <v>0</v>
      </c>
      <c r="AZ170" s="69">
        <v>6.9850000000000003</v>
      </c>
      <c r="BA170" s="32">
        <v>850</v>
      </c>
      <c r="BB170" s="32">
        <v>66</v>
      </c>
      <c r="BC170" s="70">
        <v>1</v>
      </c>
      <c r="BD170" s="70">
        <v>0</v>
      </c>
      <c r="BE170" s="106">
        <f t="shared" si="43"/>
        <v>3.0540011816779669</v>
      </c>
      <c r="BF170" s="106">
        <v>1376.05</v>
      </c>
      <c r="BG170" s="106">
        <f t="shared" si="39"/>
        <v>0.42258376421588578</v>
      </c>
      <c r="BH170" s="69">
        <v>1</v>
      </c>
      <c r="BI170" s="69">
        <v>1</v>
      </c>
      <c r="BJ170" s="69">
        <v>0</v>
      </c>
      <c r="BK170" s="70">
        <v>1</v>
      </c>
      <c r="BL170" s="70">
        <v>0</v>
      </c>
      <c r="BM170" s="70">
        <v>1</v>
      </c>
      <c r="BN170" s="70">
        <v>0</v>
      </c>
      <c r="BO170" s="70">
        <v>1</v>
      </c>
      <c r="BP170" s="70">
        <v>0</v>
      </c>
      <c r="BQ170" s="70">
        <v>0</v>
      </c>
      <c r="BR170" s="70">
        <v>0</v>
      </c>
      <c r="BS170" s="70">
        <v>0</v>
      </c>
      <c r="BT170" s="70">
        <v>0</v>
      </c>
      <c r="BU170" s="70">
        <v>1</v>
      </c>
      <c r="BV170" s="70">
        <v>1</v>
      </c>
      <c r="BW170" s="70">
        <v>0</v>
      </c>
      <c r="BX170" s="70">
        <v>0</v>
      </c>
      <c r="BY170" s="70">
        <v>0.5</v>
      </c>
      <c r="BZ170" s="70">
        <f t="shared" si="40"/>
        <v>0.5</v>
      </c>
      <c r="CA170" s="114">
        <v>2.9957322735539909</v>
      </c>
      <c r="CB170" s="70" t="s">
        <v>430</v>
      </c>
      <c r="CC170" s="70">
        <v>1</v>
      </c>
    </row>
    <row r="171" spans="1:167" ht="15" customHeight="1" x14ac:dyDescent="0.3">
      <c r="A171" s="70">
        <v>170</v>
      </c>
      <c r="B171" s="12">
        <v>6</v>
      </c>
      <c r="C171" s="69" t="s">
        <v>79</v>
      </c>
      <c r="D171" s="37">
        <v>3.5999999999999997E-2</v>
      </c>
      <c r="E171" s="68">
        <v>1.2E-2</v>
      </c>
      <c r="F171" s="19">
        <f t="shared" si="42"/>
        <v>2.9999999999999996</v>
      </c>
      <c r="H171" s="70">
        <f t="shared" si="30"/>
        <v>2.3999999999999997E-2</v>
      </c>
      <c r="I171" s="70">
        <f t="shared" si="31"/>
        <v>4.8000000000000001E-2</v>
      </c>
      <c r="J171" s="41" t="s">
        <v>463</v>
      </c>
      <c r="K171" s="41">
        <f t="shared" si="32"/>
        <v>3.5999999999999997E-2</v>
      </c>
      <c r="L171" s="45">
        <f t="shared" si="33"/>
        <v>2.9999999999999996</v>
      </c>
      <c r="M171" s="15">
        <f t="shared" si="34"/>
        <v>0.38100038100057143</v>
      </c>
      <c r="N171" s="13">
        <f t="shared" si="35"/>
        <v>0.1270001270001905</v>
      </c>
      <c r="O171" s="68">
        <f t="shared" si="36"/>
        <v>7.8740078740118111</v>
      </c>
      <c r="P171" s="12">
        <f t="shared" si="37"/>
        <v>0.25400025400038095</v>
      </c>
      <c r="Q171" s="12">
        <f t="shared" si="38"/>
        <v>0.50800050800076191</v>
      </c>
      <c r="R171" s="113">
        <v>4.5849674786705723</v>
      </c>
      <c r="S171" s="12" t="s">
        <v>453</v>
      </c>
      <c r="T171" s="12" t="s">
        <v>1668</v>
      </c>
      <c r="U171" s="12" t="s">
        <v>442</v>
      </c>
      <c r="V171" s="13" t="s">
        <v>458</v>
      </c>
      <c r="W171" s="68">
        <v>0</v>
      </c>
      <c r="X171" s="68">
        <v>0</v>
      </c>
      <c r="Y171" s="68">
        <v>1</v>
      </c>
      <c r="Z171" s="68">
        <v>0</v>
      </c>
      <c r="AA171" s="13">
        <v>1</v>
      </c>
      <c r="AB171" s="13">
        <v>1</v>
      </c>
      <c r="AC171" s="68">
        <v>3</v>
      </c>
      <c r="AD171" s="68">
        <v>6</v>
      </c>
      <c r="AE171" s="13">
        <v>53</v>
      </c>
      <c r="AF171" s="13">
        <v>0</v>
      </c>
      <c r="AG171" s="13">
        <v>0</v>
      </c>
      <c r="AH171" s="13">
        <v>0</v>
      </c>
      <c r="AI171" s="13">
        <v>1</v>
      </c>
      <c r="AJ171" s="13">
        <v>0</v>
      </c>
      <c r="AK171" s="13">
        <v>0</v>
      </c>
      <c r="AL171" s="13">
        <v>0</v>
      </c>
      <c r="AM171" s="68">
        <v>0</v>
      </c>
      <c r="AN171" s="68">
        <v>0</v>
      </c>
      <c r="AO171" s="68">
        <v>0</v>
      </c>
      <c r="AP171" s="113">
        <v>5.8861040314501558</v>
      </c>
      <c r="AQ171" s="12">
        <v>1</v>
      </c>
      <c r="AR171" s="113">
        <v>4.7874917427820458</v>
      </c>
      <c r="AS171" s="12">
        <v>1</v>
      </c>
      <c r="AT171" s="12">
        <v>0</v>
      </c>
      <c r="AU171" s="12">
        <v>1</v>
      </c>
      <c r="AV171" s="113">
        <v>7.6063873897726522</v>
      </c>
      <c r="AW171" s="12">
        <v>1</v>
      </c>
      <c r="AX171" s="12">
        <v>0</v>
      </c>
      <c r="AY171" s="68">
        <v>0</v>
      </c>
      <c r="AZ171" s="68">
        <v>6.9850000000000003</v>
      </c>
      <c r="BA171" s="94">
        <v>850</v>
      </c>
      <c r="BB171" s="94">
        <v>66</v>
      </c>
      <c r="BC171" s="12">
        <v>1</v>
      </c>
      <c r="BD171" s="12">
        <v>0</v>
      </c>
      <c r="BE171" s="104">
        <f t="shared" si="43"/>
        <v>3.0540011816779669</v>
      </c>
      <c r="BF171" s="104">
        <v>1376.05</v>
      </c>
      <c r="BG171" s="104">
        <f t="shared" si="39"/>
        <v>0.42258376421588578</v>
      </c>
      <c r="BH171" s="68">
        <v>1</v>
      </c>
      <c r="BI171" s="68">
        <v>1</v>
      </c>
      <c r="BJ171" s="68">
        <v>0</v>
      </c>
      <c r="BK171" s="12">
        <v>1</v>
      </c>
      <c r="BL171" s="12">
        <v>0</v>
      </c>
      <c r="BM171" s="12">
        <v>1</v>
      </c>
      <c r="BN171" s="12">
        <v>0</v>
      </c>
      <c r="BO171" s="12">
        <v>1</v>
      </c>
      <c r="BP171" s="12">
        <v>0</v>
      </c>
      <c r="BQ171" s="12">
        <v>0</v>
      </c>
      <c r="BR171" s="12">
        <v>0</v>
      </c>
      <c r="BS171" s="12">
        <v>0</v>
      </c>
      <c r="BT171" s="12">
        <v>0</v>
      </c>
      <c r="BU171" s="12">
        <v>1</v>
      </c>
      <c r="BV171" s="12">
        <v>1</v>
      </c>
      <c r="BW171" s="12">
        <v>0</v>
      </c>
      <c r="BX171" s="12">
        <v>0</v>
      </c>
      <c r="BY171" s="12">
        <v>0.5</v>
      </c>
      <c r="BZ171" s="12">
        <f t="shared" si="40"/>
        <v>0.5</v>
      </c>
      <c r="CA171" s="113">
        <v>2.9957322735539909</v>
      </c>
      <c r="CB171" s="12" t="s">
        <v>430</v>
      </c>
      <c r="CC171" s="12">
        <v>1</v>
      </c>
    </row>
    <row r="172" spans="1:167" ht="15" customHeight="1" x14ac:dyDescent="0.3">
      <c r="A172" s="70">
        <v>171</v>
      </c>
      <c r="B172" s="70">
        <v>6</v>
      </c>
      <c r="C172" s="69" t="s">
        <v>79</v>
      </c>
      <c r="D172" s="37">
        <v>-1.7000000000000001E-2</v>
      </c>
      <c r="E172" s="68">
        <v>4.3999999999999997E-2</v>
      </c>
      <c r="F172" s="19">
        <f t="shared" si="42"/>
        <v>-0.38636363636363641</v>
      </c>
      <c r="H172" s="70">
        <f t="shared" si="30"/>
        <v>-6.0999999999999999E-2</v>
      </c>
      <c r="I172" s="70">
        <f t="shared" si="31"/>
        <v>2.6999999999999996E-2</v>
      </c>
      <c r="J172" s="41" t="s">
        <v>463</v>
      </c>
      <c r="K172" s="41">
        <f t="shared" si="32"/>
        <v>-1.7000000000000001E-2</v>
      </c>
      <c r="L172" s="45">
        <f t="shared" si="33"/>
        <v>-0.38636363636363641</v>
      </c>
      <c r="M172" s="15">
        <f t="shared" si="34"/>
        <v>-5.2996545893058376E-2</v>
      </c>
      <c r="N172" s="68">
        <f t="shared" si="35"/>
        <v>0.1371675305467393</v>
      </c>
      <c r="O172" s="68">
        <f t="shared" si="36"/>
        <v>7.2903550571631373</v>
      </c>
      <c r="P172" s="12">
        <f t="shared" si="37"/>
        <v>-0.19016407643979769</v>
      </c>
      <c r="Q172" s="12">
        <f t="shared" si="38"/>
        <v>8.4170984653680919E-2</v>
      </c>
      <c r="R172" s="113">
        <v>4.5849674786705723</v>
      </c>
      <c r="S172" s="12" t="s">
        <v>453</v>
      </c>
      <c r="T172" s="12" t="s">
        <v>1668</v>
      </c>
      <c r="U172" s="12" t="s">
        <v>432</v>
      </c>
      <c r="V172" s="68" t="s">
        <v>458</v>
      </c>
      <c r="W172" s="68">
        <v>0</v>
      </c>
      <c r="X172" s="68">
        <v>0</v>
      </c>
      <c r="Y172" s="68">
        <v>1</v>
      </c>
      <c r="Z172" s="68">
        <v>0</v>
      </c>
      <c r="AA172" s="68">
        <v>1</v>
      </c>
      <c r="AB172" s="68">
        <v>1</v>
      </c>
      <c r="AC172" s="68">
        <v>3</v>
      </c>
      <c r="AD172" s="68">
        <v>6</v>
      </c>
      <c r="AE172" s="68">
        <v>53</v>
      </c>
      <c r="AF172" s="68">
        <v>0</v>
      </c>
      <c r="AG172" s="68">
        <v>0</v>
      </c>
      <c r="AH172" s="68">
        <v>0</v>
      </c>
      <c r="AI172" s="68">
        <v>1</v>
      </c>
      <c r="AJ172" s="68">
        <v>0</v>
      </c>
      <c r="AK172" s="68">
        <v>0</v>
      </c>
      <c r="AL172" s="68">
        <v>0</v>
      </c>
      <c r="AM172" s="68">
        <v>0</v>
      </c>
      <c r="AN172" s="68">
        <v>0</v>
      </c>
      <c r="AO172" s="68">
        <v>0</v>
      </c>
      <c r="AP172" s="113">
        <v>5.8861040314501558</v>
      </c>
      <c r="AQ172" s="12">
        <v>1</v>
      </c>
      <c r="AR172" s="113">
        <v>4.7874917427820458</v>
      </c>
      <c r="AS172" s="70">
        <v>1</v>
      </c>
      <c r="AT172" s="70">
        <v>0</v>
      </c>
      <c r="AU172" s="70">
        <v>1</v>
      </c>
      <c r="AV172" s="114">
        <v>7.6063873897726522</v>
      </c>
      <c r="AW172" s="70">
        <v>1</v>
      </c>
      <c r="AX172" s="70">
        <v>0</v>
      </c>
      <c r="AY172" s="68">
        <v>0</v>
      </c>
      <c r="AZ172" s="69">
        <v>6.9850000000000003</v>
      </c>
      <c r="BA172" s="32">
        <v>850</v>
      </c>
      <c r="BB172" s="32">
        <v>66</v>
      </c>
      <c r="BC172" s="70">
        <v>1</v>
      </c>
      <c r="BD172" s="70">
        <v>0</v>
      </c>
      <c r="BE172" s="106">
        <f t="shared" si="43"/>
        <v>3.0540011816779669</v>
      </c>
      <c r="BF172" s="106">
        <v>1376.05</v>
      </c>
      <c r="BG172" s="106">
        <f t="shared" si="39"/>
        <v>0.42258376421588578</v>
      </c>
      <c r="BH172" s="69">
        <v>1</v>
      </c>
      <c r="BI172" s="69">
        <v>1</v>
      </c>
      <c r="BJ172" s="69">
        <v>0</v>
      </c>
      <c r="BK172" s="70">
        <v>1</v>
      </c>
      <c r="BL172" s="70">
        <v>0</v>
      </c>
      <c r="BM172" s="70">
        <v>1</v>
      </c>
      <c r="BN172" s="70">
        <v>0</v>
      </c>
      <c r="BO172" s="70">
        <v>1</v>
      </c>
      <c r="BP172" s="70">
        <v>0</v>
      </c>
      <c r="BQ172" s="12">
        <v>0</v>
      </c>
      <c r="BR172" s="12">
        <v>0</v>
      </c>
      <c r="BS172" s="12">
        <v>0</v>
      </c>
      <c r="BT172" s="12">
        <v>0</v>
      </c>
      <c r="BU172" s="12">
        <v>1</v>
      </c>
      <c r="BV172" s="12">
        <v>1</v>
      </c>
      <c r="BW172" s="12">
        <v>0</v>
      </c>
      <c r="BX172" s="12">
        <v>0</v>
      </c>
      <c r="BY172" s="12">
        <v>0.5</v>
      </c>
      <c r="BZ172" s="12">
        <f t="shared" si="40"/>
        <v>0.5</v>
      </c>
      <c r="CA172" s="114">
        <v>2.9957322735539909</v>
      </c>
      <c r="CB172" s="70" t="s">
        <v>430</v>
      </c>
      <c r="CC172" s="70">
        <v>1</v>
      </c>
    </row>
    <row r="173" spans="1:167" ht="15" customHeight="1" x14ac:dyDescent="0.3">
      <c r="A173" s="70">
        <v>172</v>
      </c>
      <c r="B173" s="12">
        <v>6</v>
      </c>
      <c r="C173" s="69" t="s">
        <v>79</v>
      </c>
      <c r="D173" s="37">
        <v>-0.02</v>
      </c>
      <c r="E173" s="68">
        <v>2.3E-2</v>
      </c>
      <c r="F173" s="19">
        <f t="shared" si="42"/>
        <v>-0.86956521739130443</v>
      </c>
      <c r="H173" s="70">
        <f t="shared" si="30"/>
        <v>-4.2999999999999997E-2</v>
      </c>
      <c r="I173" s="70">
        <f t="shared" si="31"/>
        <v>2.9999999999999992E-3</v>
      </c>
      <c r="J173" s="41" t="s">
        <v>463</v>
      </c>
      <c r="K173" s="41">
        <f t="shared" si="32"/>
        <v>-0.02</v>
      </c>
      <c r="L173" s="45">
        <f t="shared" si="33"/>
        <v>-0.86956521739130443</v>
      </c>
      <c r="M173" s="15">
        <f t="shared" si="34"/>
        <v>-0.11860093331592692</v>
      </c>
      <c r="N173" s="68">
        <f t="shared" si="35"/>
        <v>0.13639107331331593</v>
      </c>
      <c r="O173" s="68">
        <f t="shared" si="36"/>
        <v>7.3318581319674205</v>
      </c>
      <c r="P173" s="12">
        <f t="shared" si="37"/>
        <v>-0.25499200662924282</v>
      </c>
      <c r="Q173" s="12">
        <f t="shared" si="38"/>
        <v>1.7790139997389015E-2</v>
      </c>
      <c r="R173" s="113">
        <v>4.6249728132842707</v>
      </c>
      <c r="S173" s="12" t="s">
        <v>453</v>
      </c>
      <c r="T173" s="12" t="s">
        <v>1668</v>
      </c>
      <c r="U173" s="12" t="s">
        <v>433</v>
      </c>
      <c r="V173" s="68" t="s">
        <v>458</v>
      </c>
      <c r="W173" s="68">
        <v>0</v>
      </c>
      <c r="X173" s="68">
        <v>0</v>
      </c>
      <c r="Y173" s="68">
        <v>1</v>
      </c>
      <c r="Z173" s="68">
        <v>0</v>
      </c>
      <c r="AA173" s="68">
        <v>1</v>
      </c>
      <c r="AB173" s="68">
        <v>1</v>
      </c>
      <c r="AC173" s="68">
        <v>3</v>
      </c>
      <c r="AD173" s="68">
        <v>6</v>
      </c>
      <c r="AE173" s="68">
        <v>53</v>
      </c>
      <c r="AF173" s="68">
        <v>0</v>
      </c>
      <c r="AG173" s="68">
        <v>0</v>
      </c>
      <c r="AH173" s="68">
        <v>0</v>
      </c>
      <c r="AI173" s="68">
        <v>1</v>
      </c>
      <c r="AJ173" s="68">
        <v>0</v>
      </c>
      <c r="AK173" s="68">
        <v>0</v>
      </c>
      <c r="AL173" s="68">
        <v>0</v>
      </c>
      <c r="AM173" s="68">
        <v>0</v>
      </c>
      <c r="AN173" s="68">
        <v>0</v>
      </c>
      <c r="AO173" s="68">
        <v>0</v>
      </c>
      <c r="AP173" s="113">
        <v>5.8861040314501558</v>
      </c>
      <c r="AQ173" s="12">
        <v>1</v>
      </c>
      <c r="AR173" s="113">
        <v>4.7874917427820458</v>
      </c>
      <c r="AS173" s="12">
        <v>1</v>
      </c>
      <c r="AT173" s="12">
        <v>0</v>
      </c>
      <c r="AU173" s="12">
        <v>1</v>
      </c>
      <c r="AV173" s="113">
        <v>7.6063873897726522</v>
      </c>
      <c r="AW173" s="12">
        <v>1</v>
      </c>
      <c r="AX173" s="12">
        <v>0</v>
      </c>
      <c r="AY173" s="68">
        <v>0</v>
      </c>
      <c r="AZ173" s="68">
        <v>6.9850000000000003</v>
      </c>
      <c r="BA173" s="94">
        <v>850</v>
      </c>
      <c r="BB173" s="94">
        <v>66</v>
      </c>
      <c r="BC173" s="12">
        <v>1</v>
      </c>
      <c r="BD173" s="12">
        <v>0</v>
      </c>
      <c r="BE173" s="104">
        <f t="shared" si="43"/>
        <v>3.0540011816779669</v>
      </c>
      <c r="BF173" s="104">
        <v>1376.05</v>
      </c>
      <c r="BG173" s="104">
        <f t="shared" si="39"/>
        <v>0.42258376421588578</v>
      </c>
      <c r="BH173" s="68">
        <v>1</v>
      </c>
      <c r="BI173" s="68">
        <v>1</v>
      </c>
      <c r="BJ173" s="68">
        <v>0</v>
      </c>
      <c r="BK173" s="12">
        <v>1</v>
      </c>
      <c r="BL173" s="12">
        <v>0</v>
      </c>
      <c r="BM173" s="12">
        <v>1</v>
      </c>
      <c r="BN173" s="12">
        <v>0</v>
      </c>
      <c r="BO173" s="12">
        <v>1</v>
      </c>
      <c r="BP173" s="12">
        <v>0</v>
      </c>
      <c r="BQ173" s="12">
        <v>0</v>
      </c>
      <c r="BR173" s="12">
        <v>0</v>
      </c>
      <c r="BS173" s="12">
        <v>0</v>
      </c>
      <c r="BT173" s="12">
        <v>0</v>
      </c>
      <c r="BU173" s="12">
        <v>1</v>
      </c>
      <c r="BV173" s="12">
        <v>1</v>
      </c>
      <c r="BW173" s="12">
        <v>0</v>
      </c>
      <c r="BX173" s="12">
        <v>0</v>
      </c>
      <c r="BY173" s="12">
        <v>0.5</v>
      </c>
      <c r="BZ173" s="12">
        <f t="shared" si="40"/>
        <v>0.5</v>
      </c>
      <c r="CA173" s="113">
        <v>2.9957322735539909</v>
      </c>
      <c r="CB173" s="12" t="s">
        <v>430</v>
      </c>
      <c r="CC173" s="12">
        <v>1</v>
      </c>
    </row>
    <row r="174" spans="1:167" ht="15" customHeight="1" x14ac:dyDescent="0.3">
      <c r="A174" s="70">
        <v>173</v>
      </c>
      <c r="B174" s="70">
        <v>6</v>
      </c>
      <c r="C174" s="69" t="s">
        <v>79</v>
      </c>
      <c r="D174" s="37">
        <v>1E-3</v>
      </c>
      <c r="E174" s="68">
        <v>2E-3</v>
      </c>
      <c r="F174" s="19">
        <f t="shared" si="42"/>
        <v>0.5</v>
      </c>
      <c r="H174" s="70">
        <f t="shared" si="30"/>
        <v>-1E-3</v>
      </c>
      <c r="I174" s="70">
        <f t="shared" si="31"/>
        <v>3.0000000000000001E-3</v>
      </c>
      <c r="J174" s="41" t="s">
        <v>463</v>
      </c>
      <c r="K174" s="41">
        <f t="shared" si="32"/>
        <v>1E-3</v>
      </c>
      <c r="L174" s="45">
        <f t="shared" si="33"/>
        <v>0.5</v>
      </c>
      <c r="M174" s="15">
        <f t="shared" si="34"/>
        <v>6.8518870982753166E-2</v>
      </c>
      <c r="N174" s="68">
        <f t="shared" si="35"/>
        <v>0.13703774196550633</v>
      </c>
      <c r="O174" s="68">
        <f t="shared" si="36"/>
        <v>7.2972597596632118</v>
      </c>
      <c r="P174" s="12">
        <f t="shared" si="37"/>
        <v>-6.8518870982753166E-2</v>
      </c>
      <c r="Q174" s="12">
        <f t="shared" si="38"/>
        <v>0.2055566129482595</v>
      </c>
      <c r="R174" s="113">
        <v>4.6249728132842707</v>
      </c>
      <c r="S174" s="12" t="s">
        <v>453</v>
      </c>
      <c r="T174" s="12" t="s">
        <v>1668</v>
      </c>
      <c r="U174" s="12" t="s">
        <v>434</v>
      </c>
      <c r="V174" s="68" t="s">
        <v>458</v>
      </c>
      <c r="W174" s="68">
        <v>0</v>
      </c>
      <c r="X174" s="68">
        <v>0</v>
      </c>
      <c r="Y174" s="68">
        <v>1</v>
      </c>
      <c r="Z174" s="68">
        <v>0</v>
      </c>
      <c r="AA174" s="68">
        <v>1</v>
      </c>
      <c r="AB174" s="68">
        <v>1</v>
      </c>
      <c r="AC174" s="68">
        <v>3</v>
      </c>
      <c r="AD174" s="68">
        <v>6</v>
      </c>
      <c r="AE174" s="68">
        <v>53</v>
      </c>
      <c r="AF174" s="68">
        <v>0</v>
      </c>
      <c r="AG174" s="68">
        <v>0</v>
      </c>
      <c r="AH174" s="68">
        <v>0</v>
      </c>
      <c r="AI174" s="68">
        <v>1</v>
      </c>
      <c r="AJ174" s="68">
        <v>0</v>
      </c>
      <c r="AK174" s="68">
        <v>0</v>
      </c>
      <c r="AL174" s="68">
        <v>0</v>
      </c>
      <c r="AM174" s="68">
        <v>0</v>
      </c>
      <c r="AN174" s="68">
        <v>0</v>
      </c>
      <c r="AO174" s="68">
        <v>0</v>
      </c>
      <c r="AP174" s="113">
        <v>5.8861040314501558</v>
      </c>
      <c r="AQ174" s="12">
        <v>1</v>
      </c>
      <c r="AR174" s="113">
        <v>4.7874917427820458</v>
      </c>
      <c r="AS174" s="70">
        <v>1</v>
      </c>
      <c r="AT174" s="70">
        <v>0</v>
      </c>
      <c r="AU174" s="70">
        <v>1</v>
      </c>
      <c r="AV174" s="114">
        <v>7.6063873897726522</v>
      </c>
      <c r="AW174" s="70">
        <v>1</v>
      </c>
      <c r="AX174" s="70">
        <v>0</v>
      </c>
      <c r="AY174" s="68">
        <v>0</v>
      </c>
      <c r="AZ174" s="69">
        <v>6.9850000000000003</v>
      </c>
      <c r="BA174" s="32">
        <v>850</v>
      </c>
      <c r="BB174" s="32">
        <v>66</v>
      </c>
      <c r="BC174" s="70">
        <v>1</v>
      </c>
      <c r="BD174" s="70">
        <v>0</v>
      </c>
      <c r="BE174" s="106">
        <f t="shared" si="43"/>
        <v>3.0540011816779669</v>
      </c>
      <c r="BF174" s="106">
        <v>1376.05</v>
      </c>
      <c r="BG174" s="106">
        <f t="shared" si="39"/>
        <v>0.42258376421588578</v>
      </c>
      <c r="BH174" s="69">
        <v>1</v>
      </c>
      <c r="BI174" s="69">
        <v>1</v>
      </c>
      <c r="BJ174" s="69">
        <v>0</v>
      </c>
      <c r="BK174" s="70">
        <v>1</v>
      </c>
      <c r="BL174" s="70">
        <v>0</v>
      </c>
      <c r="BM174" s="70">
        <v>1</v>
      </c>
      <c r="BN174" s="70">
        <v>0</v>
      </c>
      <c r="BO174" s="70">
        <v>1</v>
      </c>
      <c r="BP174" s="70">
        <v>0</v>
      </c>
      <c r="BQ174" s="12">
        <v>0</v>
      </c>
      <c r="BR174" s="12">
        <v>1</v>
      </c>
      <c r="BS174" s="12">
        <v>0</v>
      </c>
      <c r="BT174" s="12">
        <v>0</v>
      </c>
      <c r="BU174" s="12">
        <v>0</v>
      </c>
      <c r="BV174" s="12">
        <v>1</v>
      </c>
      <c r="BW174" s="12">
        <v>0</v>
      </c>
      <c r="BX174" s="12">
        <v>0</v>
      </c>
      <c r="BY174" s="12">
        <v>0.5</v>
      </c>
      <c r="BZ174" s="12">
        <f t="shared" si="40"/>
        <v>0.5</v>
      </c>
      <c r="CA174" s="114">
        <v>2.9957322735539909</v>
      </c>
      <c r="CB174" s="70" t="s">
        <v>430</v>
      </c>
      <c r="CC174" s="70">
        <v>1</v>
      </c>
    </row>
    <row r="175" spans="1:167" ht="15" customHeight="1" x14ac:dyDescent="0.3">
      <c r="A175" s="70">
        <v>174</v>
      </c>
      <c r="B175" s="12">
        <v>6</v>
      </c>
      <c r="C175" s="69" t="s">
        <v>79</v>
      </c>
      <c r="D175" s="37">
        <v>2.1999999999999999E-2</v>
      </c>
      <c r="E175" s="68">
        <v>4.2000000000000003E-2</v>
      </c>
      <c r="F175" s="19">
        <f t="shared" si="42"/>
        <v>0.52380952380952372</v>
      </c>
      <c r="H175" s="70">
        <f t="shared" si="30"/>
        <v>-2.0000000000000004E-2</v>
      </c>
      <c r="I175" s="70">
        <f t="shared" si="31"/>
        <v>6.4000000000000001E-2</v>
      </c>
      <c r="J175" s="41" t="s">
        <v>463</v>
      </c>
      <c r="K175" s="41">
        <f t="shared" si="32"/>
        <v>2.1999999999999999E-2</v>
      </c>
      <c r="L175" s="45">
        <f t="shared" si="33"/>
        <v>0.52380952380952372</v>
      </c>
      <c r="M175" s="15">
        <f t="shared" si="34"/>
        <v>7.1765250142025977E-2</v>
      </c>
      <c r="N175" s="68">
        <f t="shared" si="35"/>
        <v>0.13700638663477688</v>
      </c>
      <c r="O175" s="68">
        <f t="shared" si="36"/>
        <v>7.2989298131461418</v>
      </c>
      <c r="P175" s="12">
        <f t="shared" si="37"/>
        <v>-6.5241136492750901E-2</v>
      </c>
      <c r="Q175" s="12">
        <f t="shared" si="38"/>
        <v>0.20877163677680285</v>
      </c>
      <c r="R175" s="113">
        <v>4.6249728132842707</v>
      </c>
      <c r="S175" s="12" t="s">
        <v>453</v>
      </c>
      <c r="T175" s="12" t="s">
        <v>1668</v>
      </c>
      <c r="U175" s="12" t="s">
        <v>435</v>
      </c>
      <c r="V175" s="68" t="s">
        <v>458</v>
      </c>
      <c r="W175" s="68">
        <v>0</v>
      </c>
      <c r="X175" s="68">
        <v>0</v>
      </c>
      <c r="Y175" s="68">
        <v>1</v>
      </c>
      <c r="Z175" s="68">
        <v>0</v>
      </c>
      <c r="AA175" s="68">
        <v>1</v>
      </c>
      <c r="AB175" s="68">
        <v>1</v>
      </c>
      <c r="AC175" s="68">
        <v>3</v>
      </c>
      <c r="AD175" s="68">
        <v>6</v>
      </c>
      <c r="AE175" s="68">
        <v>53</v>
      </c>
      <c r="AF175" s="68">
        <v>0</v>
      </c>
      <c r="AG175" s="68">
        <v>0</v>
      </c>
      <c r="AH175" s="68">
        <v>0</v>
      </c>
      <c r="AI175" s="68">
        <v>1</v>
      </c>
      <c r="AJ175" s="68">
        <v>0</v>
      </c>
      <c r="AK175" s="68">
        <v>0</v>
      </c>
      <c r="AL175" s="68">
        <v>0</v>
      </c>
      <c r="AM175" s="68">
        <v>0</v>
      </c>
      <c r="AN175" s="68">
        <v>0</v>
      </c>
      <c r="AO175" s="68">
        <v>0</v>
      </c>
      <c r="AP175" s="113">
        <v>5.8861040314501558</v>
      </c>
      <c r="AQ175" s="12">
        <v>1</v>
      </c>
      <c r="AR175" s="113">
        <v>4.7874917427820458</v>
      </c>
      <c r="AS175" s="12">
        <v>1</v>
      </c>
      <c r="AT175" s="12">
        <v>0</v>
      </c>
      <c r="AU175" s="12">
        <v>1</v>
      </c>
      <c r="AV175" s="113">
        <v>7.6063873897726522</v>
      </c>
      <c r="AW175" s="12">
        <v>1</v>
      </c>
      <c r="AX175" s="12">
        <v>0</v>
      </c>
      <c r="AY175" s="68">
        <v>0</v>
      </c>
      <c r="AZ175" s="68">
        <v>6.9850000000000003</v>
      </c>
      <c r="BA175" s="94">
        <v>850</v>
      </c>
      <c r="BB175" s="94">
        <v>66</v>
      </c>
      <c r="BC175" s="12">
        <v>1</v>
      </c>
      <c r="BD175" s="12">
        <v>0</v>
      </c>
      <c r="BE175" s="104">
        <f t="shared" si="43"/>
        <v>3.0540011816779669</v>
      </c>
      <c r="BF175" s="104">
        <v>1376.05</v>
      </c>
      <c r="BG175" s="104">
        <f t="shared" si="39"/>
        <v>0.42258376421588578</v>
      </c>
      <c r="BH175" s="68">
        <v>1</v>
      </c>
      <c r="BI175" s="68">
        <v>1</v>
      </c>
      <c r="BJ175" s="68">
        <v>0</v>
      </c>
      <c r="BK175" s="12">
        <v>1</v>
      </c>
      <c r="BL175" s="12">
        <v>0</v>
      </c>
      <c r="BM175" s="12">
        <v>1</v>
      </c>
      <c r="BN175" s="12">
        <v>0</v>
      </c>
      <c r="BO175" s="12">
        <v>1</v>
      </c>
      <c r="BP175" s="12">
        <v>0</v>
      </c>
      <c r="BQ175" s="12">
        <v>0</v>
      </c>
      <c r="BR175" s="12">
        <v>0</v>
      </c>
      <c r="BS175" s="12">
        <v>1</v>
      </c>
      <c r="BT175" s="12">
        <v>0</v>
      </c>
      <c r="BU175" s="12">
        <v>0</v>
      </c>
      <c r="BV175" s="12">
        <v>1</v>
      </c>
      <c r="BW175" s="12">
        <v>0</v>
      </c>
      <c r="BX175" s="12">
        <v>0</v>
      </c>
      <c r="BY175" s="12">
        <v>0.5</v>
      </c>
      <c r="BZ175" s="12">
        <f t="shared" si="40"/>
        <v>0.5</v>
      </c>
      <c r="CA175" s="113">
        <v>2.9957322735539909</v>
      </c>
      <c r="CB175" s="12" t="s">
        <v>430</v>
      </c>
      <c r="CC175" s="12">
        <v>1</v>
      </c>
    </row>
    <row r="176" spans="1:167" ht="15" customHeight="1" x14ac:dyDescent="0.3">
      <c r="A176" s="70">
        <v>175</v>
      </c>
      <c r="B176" s="70">
        <v>6</v>
      </c>
      <c r="C176" s="69" t="s">
        <v>79</v>
      </c>
      <c r="D176" s="37">
        <v>-0.16</v>
      </c>
      <c r="E176" s="68">
        <v>0.187</v>
      </c>
      <c r="F176" s="19">
        <f t="shared" si="42"/>
        <v>-0.85561497326203206</v>
      </c>
      <c r="H176" s="70">
        <f t="shared" si="30"/>
        <v>-0.34699999999999998</v>
      </c>
      <c r="I176" s="70">
        <f t="shared" si="31"/>
        <v>2.6999999999999996E-2</v>
      </c>
      <c r="J176" s="41" t="s">
        <v>463</v>
      </c>
      <c r="K176" s="41">
        <f t="shared" si="32"/>
        <v>-0.16</v>
      </c>
      <c r="L176" s="45">
        <f t="shared" si="33"/>
        <v>-0.85561497326203206</v>
      </c>
      <c r="M176" s="15">
        <f t="shared" si="34"/>
        <v>-0.11672437628730274</v>
      </c>
      <c r="N176" s="68">
        <f t="shared" si="35"/>
        <v>0.13642161478578507</v>
      </c>
      <c r="O176" s="68">
        <f t="shared" si="36"/>
        <v>7.3302167077426974</v>
      </c>
      <c r="P176" s="12">
        <f t="shared" si="37"/>
        <v>-0.25314599107308783</v>
      </c>
      <c r="Q176" s="12">
        <f t="shared" si="38"/>
        <v>1.9697238498482331E-2</v>
      </c>
      <c r="R176" s="113">
        <v>4.6249728132842707</v>
      </c>
      <c r="S176" s="12" t="s">
        <v>453</v>
      </c>
      <c r="T176" s="12" t="s">
        <v>1668</v>
      </c>
      <c r="U176" s="70" t="s">
        <v>436</v>
      </c>
      <c r="V176" s="68" t="s">
        <v>458</v>
      </c>
      <c r="W176" s="68">
        <v>0</v>
      </c>
      <c r="X176" s="68">
        <v>0</v>
      </c>
      <c r="Y176" s="68">
        <v>1</v>
      </c>
      <c r="Z176" s="68">
        <v>0</v>
      </c>
      <c r="AA176" s="68">
        <v>1</v>
      </c>
      <c r="AB176" s="68">
        <v>1</v>
      </c>
      <c r="AC176" s="68">
        <v>3</v>
      </c>
      <c r="AD176" s="68">
        <v>6</v>
      </c>
      <c r="AE176" s="68">
        <v>53</v>
      </c>
      <c r="AF176" s="68">
        <v>0</v>
      </c>
      <c r="AG176" s="68">
        <v>0</v>
      </c>
      <c r="AH176" s="68">
        <v>0</v>
      </c>
      <c r="AI176" s="68">
        <v>1</v>
      </c>
      <c r="AJ176" s="68">
        <v>0</v>
      </c>
      <c r="AK176" s="68">
        <v>0</v>
      </c>
      <c r="AL176" s="68">
        <v>0</v>
      </c>
      <c r="AM176" s="68">
        <v>0</v>
      </c>
      <c r="AN176" s="68">
        <v>0</v>
      </c>
      <c r="AO176" s="68">
        <v>0</v>
      </c>
      <c r="AP176" s="113">
        <v>5.8861040314501558</v>
      </c>
      <c r="AQ176" s="12">
        <v>1</v>
      </c>
      <c r="AR176" s="113">
        <v>4.7874917427820458</v>
      </c>
      <c r="AS176" s="70">
        <v>1</v>
      </c>
      <c r="AT176" s="70">
        <v>0</v>
      </c>
      <c r="AU176" s="70">
        <v>1</v>
      </c>
      <c r="AV176" s="114">
        <v>7.6063873897726522</v>
      </c>
      <c r="AW176" s="70">
        <v>1</v>
      </c>
      <c r="AX176" s="70">
        <v>0</v>
      </c>
      <c r="AY176" s="68">
        <v>0</v>
      </c>
      <c r="AZ176" s="69">
        <v>6.9850000000000003</v>
      </c>
      <c r="BA176" s="32">
        <v>850</v>
      </c>
      <c r="BB176" s="32">
        <v>66</v>
      </c>
      <c r="BC176" s="70">
        <v>1</v>
      </c>
      <c r="BD176" s="70">
        <v>0</v>
      </c>
      <c r="BE176" s="106">
        <f t="shared" si="43"/>
        <v>3.0540011816779669</v>
      </c>
      <c r="BF176" s="106">
        <v>1376.05</v>
      </c>
      <c r="BG176" s="106">
        <f t="shared" si="39"/>
        <v>0.42258376421588578</v>
      </c>
      <c r="BH176" s="69">
        <v>1</v>
      </c>
      <c r="BI176" s="69">
        <v>1</v>
      </c>
      <c r="BJ176" s="69">
        <v>0</v>
      </c>
      <c r="BK176" s="70">
        <v>1</v>
      </c>
      <c r="BL176" s="70">
        <v>0</v>
      </c>
      <c r="BM176" s="70">
        <v>1</v>
      </c>
      <c r="BN176" s="70">
        <v>0</v>
      </c>
      <c r="BO176" s="70">
        <v>1</v>
      </c>
      <c r="BP176" s="70">
        <v>0</v>
      </c>
      <c r="BQ176" s="70">
        <v>0</v>
      </c>
      <c r="BR176" s="70">
        <v>0</v>
      </c>
      <c r="BS176" s="70">
        <v>0</v>
      </c>
      <c r="BT176" s="70">
        <v>0</v>
      </c>
      <c r="BU176" s="70">
        <v>1</v>
      </c>
      <c r="BV176" s="70">
        <v>1</v>
      </c>
      <c r="BW176" s="70">
        <v>0</v>
      </c>
      <c r="BX176" s="70">
        <v>0</v>
      </c>
      <c r="BY176" s="70">
        <v>0.5</v>
      </c>
      <c r="BZ176" s="70">
        <f t="shared" si="40"/>
        <v>0.5</v>
      </c>
      <c r="CA176" s="114">
        <v>2.9957322735539909</v>
      </c>
      <c r="CB176" s="70" t="s">
        <v>430</v>
      </c>
      <c r="CC176" s="70">
        <v>1</v>
      </c>
    </row>
    <row r="177" spans="1:167" ht="15" customHeight="1" x14ac:dyDescent="0.3">
      <c r="A177" s="70">
        <v>176</v>
      </c>
      <c r="B177" s="12">
        <v>6</v>
      </c>
      <c r="C177" s="69" t="s">
        <v>79</v>
      </c>
      <c r="D177" s="37">
        <v>1.2999999999999999E-2</v>
      </c>
      <c r="E177" s="13">
        <v>1.2E-2</v>
      </c>
      <c r="F177" s="19">
        <f t="shared" si="42"/>
        <v>1.0833333333333333</v>
      </c>
      <c r="H177" s="70">
        <f t="shared" si="30"/>
        <v>9.9999999999999915E-4</v>
      </c>
      <c r="I177" s="70">
        <f t="shared" si="31"/>
        <v>2.5000000000000001E-2</v>
      </c>
      <c r="J177" s="41" t="s">
        <v>464</v>
      </c>
      <c r="K177" s="41">
        <f t="shared" si="32"/>
        <v>1.2999999999999999E-2</v>
      </c>
      <c r="L177" s="45">
        <f t="shared" si="33"/>
        <v>1.0833333333333333</v>
      </c>
      <c r="M177" s="15">
        <f t="shared" si="34"/>
        <v>0.1445426240145215</v>
      </c>
      <c r="N177" s="13">
        <f t="shared" si="35"/>
        <v>0.13342396062878911</v>
      </c>
      <c r="O177" s="68">
        <f t="shared" si="36"/>
        <v>7.4949056772657991</v>
      </c>
      <c r="P177" s="12">
        <f t="shared" si="37"/>
        <v>1.1118663385732391E-2</v>
      </c>
      <c r="Q177" s="12">
        <f t="shared" si="38"/>
        <v>0.27796658464331059</v>
      </c>
      <c r="R177" s="113">
        <v>4.6249728132842707</v>
      </c>
      <c r="S177" s="12" t="s">
        <v>454</v>
      </c>
      <c r="T177" s="12" t="s">
        <v>1667</v>
      </c>
      <c r="U177" s="12" t="s">
        <v>442</v>
      </c>
      <c r="V177" s="13" t="s">
        <v>459</v>
      </c>
      <c r="W177" s="68">
        <v>0</v>
      </c>
      <c r="X177" s="68">
        <v>0</v>
      </c>
      <c r="Y177" s="68">
        <v>1</v>
      </c>
      <c r="Z177" s="68">
        <v>0</v>
      </c>
      <c r="AA177" s="13">
        <v>1</v>
      </c>
      <c r="AB177" s="13">
        <v>1</v>
      </c>
      <c r="AC177" s="68">
        <v>4</v>
      </c>
      <c r="AD177" s="68">
        <v>6</v>
      </c>
      <c r="AE177" s="13">
        <v>55</v>
      </c>
      <c r="AF177" s="13">
        <v>0</v>
      </c>
      <c r="AG177" s="13">
        <v>0</v>
      </c>
      <c r="AH177" s="13">
        <v>0</v>
      </c>
      <c r="AI177" s="13">
        <v>1</v>
      </c>
      <c r="AJ177" s="13">
        <v>0</v>
      </c>
      <c r="AK177" s="13">
        <v>0</v>
      </c>
      <c r="AL177" s="13">
        <v>0</v>
      </c>
      <c r="AM177" s="68">
        <v>0</v>
      </c>
      <c r="AN177" s="68">
        <v>0</v>
      </c>
      <c r="AO177" s="68">
        <v>0</v>
      </c>
      <c r="AP177" s="113">
        <v>5.8861040314501558</v>
      </c>
      <c r="AQ177" s="12">
        <v>1</v>
      </c>
      <c r="AR177" s="113">
        <v>4.7874917427820458</v>
      </c>
      <c r="AS177" s="12">
        <v>1</v>
      </c>
      <c r="AT177" s="12">
        <v>0</v>
      </c>
      <c r="AU177" s="12">
        <v>1</v>
      </c>
      <c r="AV177" s="113">
        <v>7.6063873897726522</v>
      </c>
      <c r="AW177" s="12">
        <v>1</v>
      </c>
      <c r="AX177" s="12">
        <v>0</v>
      </c>
      <c r="AY177" s="68">
        <v>0</v>
      </c>
      <c r="AZ177" s="68">
        <v>6.9850000000000003</v>
      </c>
      <c r="BA177" s="94">
        <v>850</v>
      </c>
      <c r="BB177" s="94">
        <v>66</v>
      </c>
      <c r="BC177" s="12">
        <v>1</v>
      </c>
      <c r="BD177" s="12">
        <v>0</v>
      </c>
      <c r="BE177" s="104">
        <f t="shared" si="43"/>
        <v>3.0540011816779669</v>
      </c>
      <c r="BF177" s="104">
        <v>1376.05</v>
      </c>
      <c r="BG177" s="104">
        <f t="shared" si="39"/>
        <v>0.42258376421588578</v>
      </c>
      <c r="BH177" s="68">
        <v>1</v>
      </c>
      <c r="BI177" s="68">
        <v>1</v>
      </c>
      <c r="BJ177" s="68">
        <v>0</v>
      </c>
      <c r="BK177" s="12">
        <v>1</v>
      </c>
      <c r="BL177" s="12">
        <v>0</v>
      </c>
      <c r="BM177" s="12">
        <v>1</v>
      </c>
      <c r="BN177" s="12">
        <v>0</v>
      </c>
      <c r="BO177" s="12">
        <v>1</v>
      </c>
      <c r="BP177" s="12">
        <v>0</v>
      </c>
      <c r="BQ177" s="12">
        <v>0</v>
      </c>
      <c r="BR177" s="12">
        <v>0</v>
      </c>
      <c r="BS177" s="12">
        <v>0</v>
      </c>
      <c r="BT177" s="12">
        <v>0</v>
      </c>
      <c r="BU177" s="12">
        <v>1</v>
      </c>
      <c r="BV177" s="12">
        <v>1</v>
      </c>
      <c r="BW177" s="12">
        <v>0</v>
      </c>
      <c r="BX177" s="12">
        <v>0</v>
      </c>
      <c r="BY177" s="12">
        <v>0.5</v>
      </c>
      <c r="BZ177" s="12">
        <f t="shared" si="40"/>
        <v>0.5</v>
      </c>
      <c r="CA177" s="113">
        <v>2.9957322735539909</v>
      </c>
      <c r="CB177" s="12" t="s">
        <v>430</v>
      </c>
      <c r="CC177" s="12">
        <v>1</v>
      </c>
    </row>
    <row r="178" spans="1:167" ht="15" customHeight="1" x14ac:dyDescent="0.3">
      <c r="A178" s="70">
        <v>177</v>
      </c>
      <c r="B178" s="70">
        <v>6</v>
      </c>
      <c r="C178" s="69" t="s">
        <v>79</v>
      </c>
      <c r="D178" s="37">
        <v>0.13900000000000001</v>
      </c>
      <c r="E178" s="68">
        <v>4.3999999999999997E-2</v>
      </c>
      <c r="F178" s="19">
        <f t="shared" si="42"/>
        <v>3.1590909090909096</v>
      </c>
      <c r="H178" s="70">
        <f t="shared" si="30"/>
        <v>9.5000000000000015E-2</v>
      </c>
      <c r="I178" s="70">
        <f t="shared" si="31"/>
        <v>0.183</v>
      </c>
      <c r="J178" s="41" t="s">
        <v>464</v>
      </c>
      <c r="K178" s="41">
        <f t="shared" si="32"/>
        <v>0.13900000000000001</v>
      </c>
      <c r="L178" s="45">
        <f t="shared" si="33"/>
        <v>3.1590909090909096</v>
      </c>
      <c r="M178" s="15">
        <f t="shared" si="34"/>
        <v>0.39189773511298448</v>
      </c>
      <c r="N178" s="68">
        <f t="shared" si="35"/>
        <v>0.1240539593163404</v>
      </c>
      <c r="O178" s="68">
        <f t="shared" si="36"/>
        <v>8.0610083346874681</v>
      </c>
      <c r="P178" s="12">
        <f t="shared" si="37"/>
        <v>0.26784377579664409</v>
      </c>
      <c r="Q178" s="12">
        <f t="shared" si="38"/>
        <v>0.51595169442932487</v>
      </c>
      <c r="R178" s="113">
        <v>4.6249728132842707</v>
      </c>
      <c r="S178" s="12" t="s">
        <v>454</v>
      </c>
      <c r="T178" s="12" t="s">
        <v>1667</v>
      </c>
      <c r="U178" s="12" t="s">
        <v>432</v>
      </c>
      <c r="V178" s="68" t="s">
        <v>459</v>
      </c>
      <c r="W178" s="68">
        <v>0</v>
      </c>
      <c r="X178" s="68">
        <v>0</v>
      </c>
      <c r="Y178" s="68">
        <v>1</v>
      </c>
      <c r="Z178" s="68">
        <v>0</v>
      </c>
      <c r="AA178" s="68">
        <v>1</v>
      </c>
      <c r="AB178" s="68">
        <v>1</v>
      </c>
      <c r="AC178" s="68">
        <v>4</v>
      </c>
      <c r="AD178" s="68">
        <v>6</v>
      </c>
      <c r="AE178" s="68">
        <v>55</v>
      </c>
      <c r="AF178" s="68">
        <v>0</v>
      </c>
      <c r="AG178" s="68">
        <v>0</v>
      </c>
      <c r="AH178" s="68">
        <v>0</v>
      </c>
      <c r="AI178" s="68">
        <v>1</v>
      </c>
      <c r="AJ178" s="68">
        <v>0</v>
      </c>
      <c r="AK178" s="68">
        <v>0</v>
      </c>
      <c r="AL178" s="68">
        <v>0</v>
      </c>
      <c r="AM178" s="68">
        <v>0</v>
      </c>
      <c r="AN178" s="68">
        <v>0</v>
      </c>
      <c r="AO178" s="68">
        <v>0</v>
      </c>
      <c r="AP178" s="113">
        <v>5.8861040314501558</v>
      </c>
      <c r="AQ178" s="12">
        <v>1</v>
      </c>
      <c r="AR178" s="113">
        <v>4.7874917427820458</v>
      </c>
      <c r="AS178" s="70">
        <v>1</v>
      </c>
      <c r="AT178" s="70">
        <v>0</v>
      </c>
      <c r="AU178" s="70">
        <v>1</v>
      </c>
      <c r="AV178" s="114">
        <v>7.6063873897726522</v>
      </c>
      <c r="AW178" s="70">
        <v>1</v>
      </c>
      <c r="AX178" s="70">
        <v>0</v>
      </c>
      <c r="AY178" s="68">
        <v>0</v>
      </c>
      <c r="AZ178" s="69">
        <v>6.9850000000000003</v>
      </c>
      <c r="BA178" s="32">
        <v>850</v>
      </c>
      <c r="BB178" s="32">
        <v>66</v>
      </c>
      <c r="BC178" s="70">
        <v>1</v>
      </c>
      <c r="BD178" s="70">
        <v>0</v>
      </c>
      <c r="BE178" s="106">
        <f t="shared" si="43"/>
        <v>3.0540011816779669</v>
      </c>
      <c r="BF178" s="106">
        <v>1376.05</v>
      </c>
      <c r="BG178" s="106">
        <f t="shared" si="39"/>
        <v>0.42258376421588578</v>
      </c>
      <c r="BH178" s="69">
        <v>1</v>
      </c>
      <c r="BI178" s="69">
        <v>1</v>
      </c>
      <c r="BJ178" s="69">
        <v>0</v>
      </c>
      <c r="BK178" s="70">
        <v>1</v>
      </c>
      <c r="BL178" s="70">
        <v>0</v>
      </c>
      <c r="BM178" s="70">
        <v>1</v>
      </c>
      <c r="BN178" s="70">
        <v>0</v>
      </c>
      <c r="BO178" s="70">
        <v>1</v>
      </c>
      <c r="BP178" s="70">
        <v>0</v>
      </c>
      <c r="BQ178" s="12">
        <v>0</v>
      </c>
      <c r="BR178" s="12">
        <v>0</v>
      </c>
      <c r="BS178" s="12">
        <v>0</v>
      </c>
      <c r="BT178" s="12">
        <v>0</v>
      </c>
      <c r="BU178" s="12">
        <v>1</v>
      </c>
      <c r="BV178" s="12">
        <v>1</v>
      </c>
      <c r="BW178" s="12">
        <v>0</v>
      </c>
      <c r="BX178" s="12">
        <v>0</v>
      </c>
      <c r="BY178" s="12">
        <v>0.5</v>
      </c>
      <c r="BZ178" s="12">
        <f t="shared" si="40"/>
        <v>0.5</v>
      </c>
      <c r="CA178" s="114">
        <v>2.9957322735539909</v>
      </c>
      <c r="CB178" s="70" t="s">
        <v>430</v>
      </c>
      <c r="CC178" s="70">
        <v>1</v>
      </c>
    </row>
    <row r="179" spans="1:167" ht="15" customHeight="1" x14ac:dyDescent="0.3">
      <c r="A179" s="70">
        <v>178</v>
      </c>
      <c r="B179" s="12">
        <v>6</v>
      </c>
      <c r="C179" s="69" t="s">
        <v>79</v>
      </c>
      <c r="D179" s="37">
        <v>-1.0999999999999999E-2</v>
      </c>
      <c r="E179" s="68">
        <v>2.1999999999999999E-2</v>
      </c>
      <c r="F179" s="19">
        <f t="shared" si="42"/>
        <v>-0.5</v>
      </c>
      <c r="H179" s="70">
        <f t="shared" si="30"/>
        <v>-3.3000000000000002E-2</v>
      </c>
      <c r="I179" s="70">
        <f t="shared" si="31"/>
        <v>1.0999999999999999E-2</v>
      </c>
      <c r="J179" s="41" t="s">
        <v>464</v>
      </c>
      <c r="K179" s="41">
        <f t="shared" si="32"/>
        <v>-1.0999999999999999E-2</v>
      </c>
      <c r="L179" s="45">
        <f t="shared" si="33"/>
        <v>-0.5</v>
      </c>
      <c r="M179" s="15">
        <f t="shared" si="34"/>
        <v>-6.7267279399631244E-2</v>
      </c>
      <c r="N179" s="13">
        <f t="shared" si="35"/>
        <v>0.13453455879926249</v>
      </c>
      <c r="O179" s="68">
        <f t="shared" si="36"/>
        <v>7.433034373659253</v>
      </c>
      <c r="P179" s="12">
        <f t="shared" si="37"/>
        <v>-0.20180183819889375</v>
      </c>
      <c r="Q179" s="12">
        <f t="shared" si="38"/>
        <v>6.7267279399631244E-2</v>
      </c>
      <c r="R179" s="113">
        <v>5.5683445037610966</v>
      </c>
      <c r="S179" s="12" t="s">
        <v>454</v>
      </c>
      <c r="T179" s="12" t="s">
        <v>1667</v>
      </c>
      <c r="U179" s="12" t="s">
        <v>433</v>
      </c>
      <c r="V179" s="13" t="s">
        <v>459</v>
      </c>
      <c r="W179" s="68">
        <v>0</v>
      </c>
      <c r="X179" s="68">
        <v>0</v>
      </c>
      <c r="Y179" s="68">
        <v>1</v>
      </c>
      <c r="Z179" s="68">
        <v>0</v>
      </c>
      <c r="AA179" s="13">
        <v>1</v>
      </c>
      <c r="AB179" s="13">
        <v>1</v>
      </c>
      <c r="AC179" s="68">
        <v>4</v>
      </c>
      <c r="AD179" s="68">
        <v>6</v>
      </c>
      <c r="AE179" s="13">
        <v>55</v>
      </c>
      <c r="AF179" s="13">
        <v>0</v>
      </c>
      <c r="AG179" s="13">
        <v>0</v>
      </c>
      <c r="AH179" s="13">
        <v>0</v>
      </c>
      <c r="AI179" s="13">
        <v>1</v>
      </c>
      <c r="AJ179" s="13">
        <v>0</v>
      </c>
      <c r="AK179" s="13">
        <v>0</v>
      </c>
      <c r="AL179" s="13">
        <v>0</v>
      </c>
      <c r="AM179" s="68">
        <v>0</v>
      </c>
      <c r="AN179" s="68">
        <v>0</v>
      </c>
      <c r="AO179" s="68">
        <v>0</v>
      </c>
      <c r="AP179" s="113">
        <v>5.8861040314501558</v>
      </c>
      <c r="AQ179" s="12">
        <v>1</v>
      </c>
      <c r="AR179" s="113">
        <v>4.7874917427820458</v>
      </c>
      <c r="AS179" s="12">
        <v>1</v>
      </c>
      <c r="AT179" s="12">
        <v>0</v>
      </c>
      <c r="AU179" s="12">
        <v>1</v>
      </c>
      <c r="AV179" s="113">
        <v>7.6063873897726522</v>
      </c>
      <c r="AW179" s="12">
        <v>1</v>
      </c>
      <c r="AX179" s="12">
        <v>0</v>
      </c>
      <c r="AY179" s="68">
        <v>0</v>
      </c>
      <c r="AZ179" s="68">
        <v>6.9850000000000003</v>
      </c>
      <c r="BA179" s="94">
        <v>850</v>
      </c>
      <c r="BB179" s="94">
        <v>66</v>
      </c>
      <c r="BC179" s="12">
        <v>1</v>
      </c>
      <c r="BD179" s="12">
        <v>0</v>
      </c>
      <c r="BE179" s="104">
        <f t="shared" si="43"/>
        <v>3.0540011816779669</v>
      </c>
      <c r="BF179" s="104">
        <v>1376.05</v>
      </c>
      <c r="BG179" s="104">
        <f t="shared" si="39"/>
        <v>0.42258376421588578</v>
      </c>
      <c r="BH179" s="68">
        <v>1</v>
      </c>
      <c r="BI179" s="68">
        <v>1</v>
      </c>
      <c r="BJ179" s="68">
        <v>0</v>
      </c>
      <c r="BK179" s="12">
        <v>1</v>
      </c>
      <c r="BL179" s="12">
        <v>0</v>
      </c>
      <c r="BM179" s="12">
        <v>1</v>
      </c>
      <c r="BN179" s="12">
        <v>0</v>
      </c>
      <c r="BO179" s="12">
        <v>1</v>
      </c>
      <c r="BP179" s="12">
        <v>0</v>
      </c>
      <c r="BQ179" s="12">
        <v>0</v>
      </c>
      <c r="BR179" s="12">
        <v>0</v>
      </c>
      <c r="BS179" s="12">
        <v>0</v>
      </c>
      <c r="BT179" s="12">
        <v>0</v>
      </c>
      <c r="BU179" s="12">
        <v>1</v>
      </c>
      <c r="BV179" s="12">
        <v>1</v>
      </c>
      <c r="BW179" s="12">
        <v>0</v>
      </c>
      <c r="BX179" s="12">
        <v>0</v>
      </c>
      <c r="BY179" s="12">
        <v>0.41603053435114506</v>
      </c>
      <c r="BZ179" s="12">
        <f t="shared" si="40"/>
        <v>0.58396946564885499</v>
      </c>
      <c r="CA179" s="113">
        <v>2.9957322735539909</v>
      </c>
      <c r="CB179" s="12" t="s">
        <v>430</v>
      </c>
      <c r="CC179" s="12">
        <v>1</v>
      </c>
    </row>
    <row r="180" spans="1:167" ht="15" customHeight="1" x14ac:dyDescent="0.3">
      <c r="A180" s="70">
        <v>179</v>
      </c>
      <c r="B180" s="70">
        <v>6</v>
      </c>
      <c r="C180" s="69" t="s">
        <v>79</v>
      </c>
      <c r="D180" s="37">
        <v>2E-3</v>
      </c>
      <c r="E180" s="68">
        <v>3.0000000000000001E-3</v>
      </c>
      <c r="F180" s="19">
        <f t="shared" si="42"/>
        <v>0.66666666666666663</v>
      </c>
      <c r="H180" s="70">
        <f t="shared" si="30"/>
        <v>-1E-3</v>
      </c>
      <c r="I180" s="70">
        <f t="shared" si="31"/>
        <v>5.0000000000000001E-3</v>
      </c>
      <c r="J180" s="41" t="s">
        <v>464</v>
      </c>
      <c r="K180" s="41">
        <f t="shared" si="32"/>
        <v>2E-3</v>
      </c>
      <c r="L180" s="45">
        <f t="shared" si="33"/>
        <v>0.66666666666666663</v>
      </c>
      <c r="M180" s="15">
        <f t="shared" si="34"/>
        <v>8.9532296207169043E-2</v>
      </c>
      <c r="N180" s="13">
        <f t="shared" si="35"/>
        <v>0.13429844431075358</v>
      </c>
      <c r="O180" s="68">
        <f t="shared" si="36"/>
        <v>7.4461026345628918</v>
      </c>
      <c r="P180" s="12">
        <f t="shared" si="37"/>
        <v>-4.4766148103584535E-2</v>
      </c>
      <c r="Q180" s="12">
        <f t="shared" si="38"/>
        <v>0.22383074051792262</v>
      </c>
      <c r="R180" s="113">
        <v>5.5683445037610966</v>
      </c>
      <c r="S180" s="12" t="s">
        <v>454</v>
      </c>
      <c r="T180" s="12" t="s">
        <v>1667</v>
      </c>
      <c r="U180" s="12" t="s">
        <v>434</v>
      </c>
      <c r="V180" s="13" t="s">
        <v>459</v>
      </c>
      <c r="W180" s="68">
        <v>0</v>
      </c>
      <c r="X180" s="68">
        <v>0</v>
      </c>
      <c r="Y180" s="68">
        <v>1</v>
      </c>
      <c r="Z180" s="68">
        <v>0</v>
      </c>
      <c r="AA180" s="13">
        <v>1</v>
      </c>
      <c r="AB180" s="13">
        <v>1</v>
      </c>
      <c r="AC180" s="68">
        <v>4</v>
      </c>
      <c r="AD180" s="68">
        <v>6</v>
      </c>
      <c r="AE180" s="13">
        <v>55</v>
      </c>
      <c r="AF180" s="13">
        <v>0</v>
      </c>
      <c r="AG180" s="13">
        <v>0</v>
      </c>
      <c r="AH180" s="13">
        <v>0</v>
      </c>
      <c r="AI180" s="13">
        <v>1</v>
      </c>
      <c r="AJ180" s="13">
        <v>0</v>
      </c>
      <c r="AK180" s="13">
        <v>0</v>
      </c>
      <c r="AL180" s="13">
        <v>0</v>
      </c>
      <c r="AM180" s="68">
        <v>0</v>
      </c>
      <c r="AN180" s="68">
        <v>0</v>
      </c>
      <c r="AO180" s="68">
        <v>0</v>
      </c>
      <c r="AP180" s="113">
        <v>5.8861040314501558</v>
      </c>
      <c r="AQ180" s="12">
        <v>1</v>
      </c>
      <c r="AR180" s="113">
        <v>4.7874917427820458</v>
      </c>
      <c r="AS180" s="70">
        <v>1</v>
      </c>
      <c r="AT180" s="70">
        <v>0</v>
      </c>
      <c r="AU180" s="70">
        <v>1</v>
      </c>
      <c r="AV180" s="114">
        <v>7.6063873897726522</v>
      </c>
      <c r="AW180" s="70">
        <v>1</v>
      </c>
      <c r="AX180" s="70">
        <v>0</v>
      </c>
      <c r="AY180" s="68">
        <v>0</v>
      </c>
      <c r="AZ180" s="69">
        <v>6.9850000000000003</v>
      </c>
      <c r="BA180" s="32">
        <v>850</v>
      </c>
      <c r="BB180" s="32">
        <v>66</v>
      </c>
      <c r="BC180" s="70">
        <v>1</v>
      </c>
      <c r="BD180" s="70">
        <v>0</v>
      </c>
      <c r="BE180" s="106">
        <f t="shared" si="43"/>
        <v>3.0540011816779669</v>
      </c>
      <c r="BF180" s="106">
        <v>1376.05</v>
      </c>
      <c r="BG180" s="106">
        <f t="shared" si="39"/>
        <v>0.42258376421588578</v>
      </c>
      <c r="BH180" s="69">
        <v>1</v>
      </c>
      <c r="BI180" s="69">
        <v>1</v>
      </c>
      <c r="BJ180" s="69">
        <v>0</v>
      </c>
      <c r="BK180" s="70">
        <v>1</v>
      </c>
      <c r="BL180" s="70">
        <v>0</v>
      </c>
      <c r="BM180" s="70">
        <v>1</v>
      </c>
      <c r="BN180" s="70">
        <v>0</v>
      </c>
      <c r="BO180" s="70">
        <v>1</v>
      </c>
      <c r="BP180" s="70">
        <v>0</v>
      </c>
      <c r="BQ180" s="12">
        <v>0</v>
      </c>
      <c r="BR180" s="12">
        <v>1</v>
      </c>
      <c r="BS180" s="12">
        <v>0</v>
      </c>
      <c r="BT180" s="12">
        <v>0</v>
      </c>
      <c r="BU180" s="12">
        <v>0</v>
      </c>
      <c r="BV180" s="12">
        <v>1</v>
      </c>
      <c r="BW180" s="12">
        <v>0</v>
      </c>
      <c r="BX180" s="12">
        <v>0</v>
      </c>
      <c r="BY180" s="12">
        <v>0.41603053435114506</v>
      </c>
      <c r="BZ180" s="12">
        <f t="shared" si="40"/>
        <v>0.58396946564885499</v>
      </c>
      <c r="CA180" s="114">
        <v>2.9957322735539909</v>
      </c>
      <c r="CB180" s="70" t="s">
        <v>430</v>
      </c>
      <c r="CC180" s="70">
        <v>1</v>
      </c>
    </row>
    <row r="181" spans="1:167" ht="15" customHeight="1" x14ac:dyDescent="0.3">
      <c r="A181" s="70">
        <v>180</v>
      </c>
      <c r="B181" s="12">
        <v>6</v>
      </c>
      <c r="C181" s="69" t="s">
        <v>79</v>
      </c>
      <c r="D181" s="37">
        <v>-1.4E-2</v>
      </c>
      <c r="E181" s="68">
        <v>9.8000000000000004E-2</v>
      </c>
      <c r="F181" s="19">
        <f t="shared" si="42"/>
        <v>-0.14285714285714285</v>
      </c>
      <c r="H181" s="70">
        <f t="shared" si="30"/>
        <v>-0.112</v>
      </c>
      <c r="I181" s="70">
        <f t="shared" si="31"/>
        <v>8.4000000000000005E-2</v>
      </c>
      <c r="J181" s="41" t="s">
        <v>464</v>
      </c>
      <c r="K181" s="41">
        <f t="shared" si="32"/>
        <v>-1.4E-2</v>
      </c>
      <c r="L181" s="45">
        <f t="shared" si="33"/>
        <v>-0.14285714285714285</v>
      </c>
      <c r="M181" s="15">
        <f t="shared" si="34"/>
        <v>-1.925928039428363E-2</v>
      </c>
      <c r="N181" s="68">
        <f t="shared" si="35"/>
        <v>0.13481496275998545</v>
      </c>
      <c r="O181" s="68">
        <f t="shared" si="36"/>
        <v>7.4175742775698108</v>
      </c>
      <c r="P181" s="12">
        <f t="shared" si="37"/>
        <v>-0.15407424315426907</v>
      </c>
      <c r="Q181" s="12">
        <f t="shared" si="38"/>
        <v>0.11555568236570182</v>
      </c>
      <c r="R181" s="113">
        <v>5.5683445037610966</v>
      </c>
      <c r="S181" s="12" t="s">
        <v>454</v>
      </c>
      <c r="T181" s="12" t="s">
        <v>1667</v>
      </c>
      <c r="U181" s="12" t="s">
        <v>435</v>
      </c>
      <c r="V181" s="68" t="s">
        <v>459</v>
      </c>
      <c r="W181" s="68">
        <v>0</v>
      </c>
      <c r="X181" s="68">
        <v>0</v>
      </c>
      <c r="Y181" s="68">
        <v>1</v>
      </c>
      <c r="Z181" s="68">
        <v>0</v>
      </c>
      <c r="AA181" s="68">
        <v>1</v>
      </c>
      <c r="AB181" s="68">
        <v>1</v>
      </c>
      <c r="AC181" s="68">
        <v>4</v>
      </c>
      <c r="AD181" s="68">
        <v>6</v>
      </c>
      <c r="AE181" s="68">
        <v>55</v>
      </c>
      <c r="AF181" s="68">
        <v>0</v>
      </c>
      <c r="AG181" s="68">
        <v>0</v>
      </c>
      <c r="AH181" s="68">
        <v>0</v>
      </c>
      <c r="AI181" s="68">
        <v>1</v>
      </c>
      <c r="AJ181" s="68">
        <v>0</v>
      </c>
      <c r="AK181" s="68">
        <v>0</v>
      </c>
      <c r="AL181" s="68">
        <v>0</v>
      </c>
      <c r="AM181" s="68">
        <v>0</v>
      </c>
      <c r="AN181" s="68">
        <v>0</v>
      </c>
      <c r="AO181" s="68">
        <v>0</v>
      </c>
      <c r="AP181" s="113">
        <v>5.8861040314501558</v>
      </c>
      <c r="AQ181" s="12">
        <v>1</v>
      </c>
      <c r="AR181" s="113">
        <v>4.7874917427820458</v>
      </c>
      <c r="AS181" s="12">
        <v>1</v>
      </c>
      <c r="AT181" s="12">
        <v>0</v>
      </c>
      <c r="AU181" s="12">
        <v>1</v>
      </c>
      <c r="AV181" s="113">
        <v>7.6063873897726522</v>
      </c>
      <c r="AW181" s="12">
        <v>1</v>
      </c>
      <c r="AX181" s="12">
        <v>0</v>
      </c>
      <c r="AY181" s="68">
        <v>0</v>
      </c>
      <c r="AZ181" s="68">
        <v>6.9850000000000003</v>
      </c>
      <c r="BA181" s="94">
        <v>850</v>
      </c>
      <c r="BB181" s="94">
        <v>66</v>
      </c>
      <c r="BC181" s="12">
        <v>1</v>
      </c>
      <c r="BD181" s="12">
        <v>0</v>
      </c>
      <c r="BE181" s="104">
        <f t="shared" si="43"/>
        <v>3.0540011816779669</v>
      </c>
      <c r="BF181" s="104">
        <v>1376.05</v>
      </c>
      <c r="BG181" s="104">
        <f t="shared" si="39"/>
        <v>0.42258376421588578</v>
      </c>
      <c r="BH181" s="68">
        <v>1</v>
      </c>
      <c r="BI181" s="68">
        <v>1</v>
      </c>
      <c r="BJ181" s="68">
        <v>0</v>
      </c>
      <c r="BK181" s="12">
        <v>1</v>
      </c>
      <c r="BL181" s="12">
        <v>0</v>
      </c>
      <c r="BM181" s="12">
        <v>1</v>
      </c>
      <c r="BN181" s="12">
        <v>0</v>
      </c>
      <c r="BO181" s="12">
        <v>1</v>
      </c>
      <c r="BP181" s="12">
        <v>0</v>
      </c>
      <c r="BQ181" s="12">
        <v>0</v>
      </c>
      <c r="BR181" s="12">
        <v>0</v>
      </c>
      <c r="BS181" s="12">
        <v>1</v>
      </c>
      <c r="BT181" s="12">
        <v>0</v>
      </c>
      <c r="BU181" s="12">
        <v>0</v>
      </c>
      <c r="BV181" s="12">
        <v>1</v>
      </c>
      <c r="BW181" s="12">
        <v>0</v>
      </c>
      <c r="BX181" s="12">
        <v>0</v>
      </c>
      <c r="BY181" s="12">
        <v>0.41603053435114506</v>
      </c>
      <c r="BZ181" s="12">
        <f t="shared" si="40"/>
        <v>0.58396946564885499</v>
      </c>
      <c r="CA181" s="113">
        <v>2.9957322735539909</v>
      </c>
      <c r="CB181" s="12" t="s">
        <v>430</v>
      </c>
      <c r="CC181" s="12">
        <v>1</v>
      </c>
    </row>
    <row r="182" spans="1:167" ht="15" customHeight="1" x14ac:dyDescent="0.3">
      <c r="A182" s="70">
        <v>181</v>
      </c>
      <c r="B182" s="70">
        <v>6</v>
      </c>
      <c r="C182" s="69" t="s">
        <v>79</v>
      </c>
      <c r="D182" s="37">
        <v>-8.5999999999999993E-2</v>
      </c>
      <c r="E182" s="68">
        <v>0.20699999999999999</v>
      </c>
      <c r="F182" s="19">
        <f t="shared" si="42"/>
        <v>-0.41545893719806765</v>
      </c>
      <c r="H182" s="70">
        <f t="shared" si="30"/>
        <v>-0.29299999999999998</v>
      </c>
      <c r="I182" s="70">
        <f t="shared" si="31"/>
        <v>0.121</v>
      </c>
      <c r="J182" s="41" t="s">
        <v>464</v>
      </c>
      <c r="K182" s="41">
        <f t="shared" si="32"/>
        <v>-8.5999999999999993E-2</v>
      </c>
      <c r="L182" s="45">
        <f t="shared" si="33"/>
        <v>-0.41545893719806765</v>
      </c>
      <c r="M182" s="15">
        <f t="shared" si="34"/>
        <v>-5.5932773692263918E-2</v>
      </c>
      <c r="N182" s="13">
        <f t="shared" si="35"/>
        <v>0.13462888551510035</v>
      </c>
      <c r="O182" s="68">
        <f t="shared" si="36"/>
        <v>7.4278264740432478</v>
      </c>
      <c r="P182" s="12">
        <f t="shared" si="37"/>
        <v>-0.19056165920736429</v>
      </c>
      <c r="Q182" s="12">
        <f t="shared" si="38"/>
        <v>7.8696111822836437E-2</v>
      </c>
      <c r="R182" s="113">
        <v>5.5683445037610966</v>
      </c>
      <c r="S182" s="12" t="s">
        <v>454</v>
      </c>
      <c r="T182" s="12" t="s">
        <v>1667</v>
      </c>
      <c r="U182" s="70" t="s">
        <v>436</v>
      </c>
      <c r="V182" s="13" t="s">
        <v>459</v>
      </c>
      <c r="W182" s="68">
        <v>0</v>
      </c>
      <c r="X182" s="68">
        <v>0</v>
      </c>
      <c r="Y182" s="68">
        <v>1</v>
      </c>
      <c r="Z182" s="68">
        <v>0</v>
      </c>
      <c r="AA182" s="13">
        <v>1</v>
      </c>
      <c r="AB182" s="13">
        <v>1</v>
      </c>
      <c r="AC182" s="68">
        <v>4</v>
      </c>
      <c r="AD182" s="68">
        <v>6</v>
      </c>
      <c r="AE182" s="13">
        <v>55</v>
      </c>
      <c r="AF182" s="13">
        <v>0</v>
      </c>
      <c r="AG182" s="13">
        <v>0</v>
      </c>
      <c r="AH182" s="13">
        <v>0</v>
      </c>
      <c r="AI182" s="13">
        <v>1</v>
      </c>
      <c r="AJ182" s="13">
        <v>0</v>
      </c>
      <c r="AK182" s="13">
        <v>0</v>
      </c>
      <c r="AL182" s="13">
        <v>0</v>
      </c>
      <c r="AM182" s="68">
        <v>0</v>
      </c>
      <c r="AN182" s="68">
        <v>0</v>
      </c>
      <c r="AO182" s="68">
        <v>0</v>
      </c>
      <c r="AP182" s="113">
        <v>5.8861040314501558</v>
      </c>
      <c r="AQ182" s="12">
        <v>1</v>
      </c>
      <c r="AR182" s="113">
        <v>4.7874917427820458</v>
      </c>
      <c r="AS182" s="70">
        <v>1</v>
      </c>
      <c r="AT182" s="70">
        <v>0</v>
      </c>
      <c r="AU182" s="70">
        <v>1</v>
      </c>
      <c r="AV182" s="114">
        <v>7.6063873897726522</v>
      </c>
      <c r="AW182" s="70">
        <v>1</v>
      </c>
      <c r="AX182" s="70">
        <v>0</v>
      </c>
      <c r="AY182" s="68">
        <v>0</v>
      </c>
      <c r="AZ182" s="69">
        <v>6.9850000000000003</v>
      </c>
      <c r="BA182" s="32">
        <v>850</v>
      </c>
      <c r="BB182" s="32">
        <v>66</v>
      </c>
      <c r="BC182" s="70">
        <v>1</v>
      </c>
      <c r="BD182" s="70">
        <v>0</v>
      </c>
      <c r="BE182" s="106">
        <f t="shared" si="43"/>
        <v>3.0540011816779669</v>
      </c>
      <c r="BF182" s="106">
        <v>1376.05</v>
      </c>
      <c r="BG182" s="106">
        <f t="shared" si="39"/>
        <v>0.42258376421588578</v>
      </c>
      <c r="BH182" s="69">
        <v>1</v>
      </c>
      <c r="BI182" s="69">
        <v>1</v>
      </c>
      <c r="BJ182" s="69">
        <v>0</v>
      </c>
      <c r="BK182" s="70">
        <v>1</v>
      </c>
      <c r="BL182" s="70">
        <v>0</v>
      </c>
      <c r="BM182" s="70">
        <v>1</v>
      </c>
      <c r="BN182" s="70">
        <v>0</v>
      </c>
      <c r="BO182" s="70">
        <v>1</v>
      </c>
      <c r="BP182" s="70">
        <v>0</v>
      </c>
      <c r="BQ182" s="70">
        <v>0</v>
      </c>
      <c r="BR182" s="70">
        <v>0</v>
      </c>
      <c r="BS182" s="70">
        <v>0</v>
      </c>
      <c r="BT182" s="70">
        <v>0</v>
      </c>
      <c r="BU182" s="70">
        <v>1</v>
      </c>
      <c r="BV182" s="70">
        <v>1</v>
      </c>
      <c r="BW182" s="70">
        <v>0</v>
      </c>
      <c r="BX182" s="70">
        <v>0</v>
      </c>
      <c r="BY182" s="70">
        <v>0.41603053435114506</v>
      </c>
      <c r="BZ182" s="70">
        <f t="shared" si="40"/>
        <v>0.58396946564885499</v>
      </c>
      <c r="CA182" s="114">
        <v>2.9957322735539909</v>
      </c>
      <c r="CB182" s="70" t="s">
        <v>430</v>
      </c>
      <c r="CC182" s="70">
        <v>1</v>
      </c>
    </row>
    <row r="183" spans="1:167" ht="15" customHeight="1" x14ac:dyDescent="0.3">
      <c r="A183" s="70">
        <v>182</v>
      </c>
      <c r="B183" s="12">
        <v>6</v>
      </c>
      <c r="C183" s="69" t="s">
        <v>79</v>
      </c>
      <c r="D183" s="37">
        <v>2.3E-2</v>
      </c>
      <c r="E183" s="68">
        <v>1.2E-2</v>
      </c>
      <c r="F183" s="19">
        <f t="shared" si="42"/>
        <v>1.9166666666666665</v>
      </c>
      <c r="H183" s="70">
        <f t="shared" si="30"/>
        <v>1.0999999999999999E-2</v>
      </c>
      <c r="I183" s="70">
        <f t="shared" si="31"/>
        <v>3.5000000000000003E-2</v>
      </c>
      <c r="J183" s="41" t="s">
        <v>465</v>
      </c>
      <c r="K183" s="41">
        <f t="shared" si="32"/>
        <v>2.3E-2</v>
      </c>
      <c r="L183" s="45">
        <f t="shared" si="33"/>
        <v>1.9166666666666665</v>
      </c>
      <c r="M183" s="15">
        <f t="shared" si="34"/>
        <v>0.25921355621405401</v>
      </c>
      <c r="N183" s="13">
        <f t="shared" si="35"/>
        <v>0.13524185541602818</v>
      </c>
      <c r="O183" s="68">
        <f t="shared" si="36"/>
        <v>7.394160608961041</v>
      </c>
      <c r="P183" s="12">
        <f t="shared" si="37"/>
        <v>0.12397170079802583</v>
      </c>
      <c r="Q183" s="12">
        <f t="shared" si="38"/>
        <v>0.39445541163008219</v>
      </c>
      <c r="R183" s="113">
        <v>5.5683445037610966</v>
      </c>
      <c r="S183" s="12" t="s">
        <v>455</v>
      </c>
      <c r="T183" s="12" t="s">
        <v>1668</v>
      </c>
      <c r="U183" s="12" t="s">
        <v>442</v>
      </c>
      <c r="V183" s="13" t="s">
        <v>459</v>
      </c>
      <c r="W183" s="68">
        <v>0</v>
      </c>
      <c r="X183" s="68">
        <v>0</v>
      </c>
      <c r="Y183" s="68">
        <v>1</v>
      </c>
      <c r="Z183" s="68">
        <v>0</v>
      </c>
      <c r="AA183" s="13">
        <v>1</v>
      </c>
      <c r="AB183" s="13">
        <v>1</v>
      </c>
      <c r="AC183" s="68">
        <v>5</v>
      </c>
      <c r="AD183" s="68">
        <v>6</v>
      </c>
      <c r="AE183" s="13">
        <v>51</v>
      </c>
      <c r="AF183" s="13">
        <v>0</v>
      </c>
      <c r="AG183" s="13">
        <v>0</v>
      </c>
      <c r="AH183" s="13">
        <v>0</v>
      </c>
      <c r="AI183" s="13">
        <v>1</v>
      </c>
      <c r="AJ183" s="13">
        <v>0</v>
      </c>
      <c r="AK183" s="13">
        <v>0</v>
      </c>
      <c r="AL183" s="13">
        <v>0</v>
      </c>
      <c r="AM183" s="68">
        <v>0</v>
      </c>
      <c r="AN183" s="68">
        <v>0</v>
      </c>
      <c r="AO183" s="68">
        <v>0</v>
      </c>
      <c r="AP183" s="113">
        <v>5.8861040314501558</v>
      </c>
      <c r="AQ183" s="12">
        <v>1</v>
      </c>
      <c r="AR183" s="113">
        <v>4.7874917427820458</v>
      </c>
      <c r="AS183" s="12">
        <v>1</v>
      </c>
      <c r="AT183" s="12">
        <v>0</v>
      </c>
      <c r="AU183" s="12">
        <v>1</v>
      </c>
      <c r="AV183" s="113">
        <v>7.6063873897726522</v>
      </c>
      <c r="AW183" s="12">
        <v>1</v>
      </c>
      <c r="AX183" s="12">
        <v>0</v>
      </c>
      <c r="AY183" s="68">
        <v>0</v>
      </c>
      <c r="AZ183" s="68">
        <v>6.9850000000000003</v>
      </c>
      <c r="BA183" s="94">
        <v>850</v>
      </c>
      <c r="BB183" s="94">
        <v>66</v>
      </c>
      <c r="BC183" s="12">
        <v>1</v>
      </c>
      <c r="BD183" s="12">
        <v>0</v>
      </c>
      <c r="BE183" s="104">
        <f t="shared" si="43"/>
        <v>3.0540011816779669</v>
      </c>
      <c r="BF183" s="104">
        <v>1376.05</v>
      </c>
      <c r="BG183" s="104">
        <f t="shared" si="39"/>
        <v>0.42258376421588578</v>
      </c>
      <c r="BH183" s="68">
        <v>1</v>
      </c>
      <c r="BI183" s="68">
        <v>1</v>
      </c>
      <c r="BJ183" s="68">
        <v>0</v>
      </c>
      <c r="BK183" s="12">
        <v>1</v>
      </c>
      <c r="BL183" s="12">
        <v>0</v>
      </c>
      <c r="BM183" s="12">
        <v>1</v>
      </c>
      <c r="BN183" s="12">
        <v>0</v>
      </c>
      <c r="BO183" s="12">
        <v>1</v>
      </c>
      <c r="BP183" s="12">
        <v>0</v>
      </c>
      <c r="BQ183" s="12">
        <v>0</v>
      </c>
      <c r="BR183" s="12">
        <v>0</v>
      </c>
      <c r="BS183" s="12">
        <v>0</v>
      </c>
      <c r="BT183" s="12">
        <v>0</v>
      </c>
      <c r="BU183" s="12">
        <v>1</v>
      </c>
      <c r="BV183" s="12">
        <v>1</v>
      </c>
      <c r="BW183" s="12">
        <v>0</v>
      </c>
      <c r="BX183" s="12">
        <v>0</v>
      </c>
      <c r="BY183" s="12">
        <v>0.41603053435114506</v>
      </c>
      <c r="BZ183" s="12">
        <f t="shared" si="40"/>
        <v>0.58396946564885499</v>
      </c>
      <c r="CA183" s="113">
        <v>2.9957322735539909</v>
      </c>
      <c r="CB183" s="12" t="s">
        <v>430</v>
      </c>
      <c r="CC183" s="12">
        <v>1</v>
      </c>
    </row>
    <row r="184" spans="1:167" ht="15" customHeight="1" x14ac:dyDescent="0.3">
      <c r="A184" s="70">
        <v>183</v>
      </c>
      <c r="B184" s="70">
        <v>6</v>
      </c>
      <c r="C184" s="69" t="s">
        <v>79</v>
      </c>
      <c r="D184" s="37">
        <v>3.4000000000000002E-2</v>
      </c>
      <c r="E184" s="68">
        <v>5.0999999999999997E-2</v>
      </c>
      <c r="F184" s="19">
        <f t="shared" si="42"/>
        <v>0.66666666666666674</v>
      </c>
      <c r="H184" s="70">
        <f t="shared" si="30"/>
        <v>-1.6999999999999994E-2</v>
      </c>
      <c r="I184" s="70">
        <f t="shared" si="31"/>
        <v>8.4999999999999992E-2</v>
      </c>
      <c r="J184" s="41" t="s">
        <v>465</v>
      </c>
      <c r="K184" s="41">
        <f t="shared" si="32"/>
        <v>3.4000000000000002E-2</v>
      </c>
      <c r="L184" s="45">
        <f t="shared" si="33"/>
        <v>0.66666666666666674</v>
      </c>
      <c r="M184" s="15">
        <f t="shared" si="34"/>
        <v>9.2947882468034634E-2</v>
      </c>
      <c r="N184" s="68">
        <f t="shared" si="35"/>
        <v>0.13942182370205192</v>
      </c>
      <c r="O184" s="68">
        <f t="shared" si="36"/>
        <v>7.1724782637833382</v>
      </c>
      <c r="P184" s="12">
        <f t="shared" si="37"/>
        <v>-4.6473941234017282E-2</v>
      </c>
      <c r="Q184" s="12">
        <f t="shared" si="38"/>
        <v>0.23236970617008657</v>
      </c>
      <c r="R184" s="113">
        <v>4.6913478822291435</v>
      </c>
      <c r="S184" s="12" t="s">
        <v>455</v>
      </c>
      <c r="T184" s="12" t="s">
        <v>1668</v>
      </c>
      <c r="U184" s="12" t="s">
        <v>432</v>
      </c>
      <c r="V184" s="68" t="s">
        <v>459</v>
      </c>
      <c r="W184" s="68">
        <v>0</v>
      </c>
      <c r="X184" s="68">
        <v>0</v>
      </c>
      <c r="Y184" s="68">
        <v>1</v>
      </c>
      <c r="Z184" s="68">
        <v>0</v>
      </c>
      <c r="AA184" s="68">
        <v>1</v>
      </c>
      <c r="AB184" s="68">
        <v>1</v>
      </c>
      <c r="AC184" s="68">
        <v>5</v>
      </c>
      <c r="AD184" s="68">
        <v>6</v>
      </c>
      <c r="AE184" s="68">
        <v>51</v>
      </c>
      <c r="AF184" s="68">
        <v>0</v>
      </c>
      <c r="AG184" s="68">
        <v>0</v>
      </c>
      <c r="AH184" s="68">
        <v>0</v>
      </c>
      <c r="AI184" s="68">
        <v>1</v>
      </c>
      <c r="AJ184" s="68">
        <v>0</v>
      </c>
      <c r="AK184" s="68">
        <v>0</v>
      </c>
      <c r="AL184" s="68">
        <v>0</v>
      </c>
      <c r="AM184" s="68">
        <v>0</v>
      </c>
      <c r="AN184" s="68">
        <v>0</v>
      </c>
      <c r="AO184" s="68">
        <v>0</v>
      </c>
      <c r="AP184" s="113">
        <v>5.8861040314501558</v>
      </c>
      <c r="AQ184" s="12">
        <v>1</v>
      </c>
      <c r="AR184" s="113">
        <v>4.7874917427820458</v>
      </c>
      <c r="AS184" s="70">
        <v>1</v>
      </c>
      <c r="AT184" s="70">
        <v>0</v>
      </c>
      <c r="AU184" s="70">
        <v>1</v>
      </c>
      <c r="AV184" s="114">
        <v>7.6063873897726522</v>
      </c>
      <c r="AW184" s="70">
        <v>1</v>
      </c>
      <c r="AX184" s="70">
        <v>0</v>
      </c>
      <c r="AY184" s="68">
        <v>0</v>
      </c>
      <c r="AZ184" s="69">
        <v>6.9850000000000003</v>
      </c>
      <c r="BA184" s="32">
        <v>850</v>
      </c>
      <c r="BB184" s="32">
        <v>66</v>
      </c>
      <c r="BC184" s="70">
        <v>1</v>
      </c>
      <c r="BD184" s="70">
        <v>0</v>
      </c>
      <c r="BE184" s="106">
        <f t="shared" si="43"/>
        <v>3.0540011816779669</v>
      </c>
      <c r="BF184" s="106">
        <v>1376.05</v>
      </c>
      <c r="BG184" s="106">
        <f t="shared" si="39"/>
        <v>0.42258376421588578</v>
      </c>
      <c r="BH184" s="69">
        <v>1</v>
      </c>
      <c r="BI184" s="69">
        <v>1</v>
      </c>
      <c r="BJ184" s="69">
        <v>0</v>
      </c>
      <c r="BK184" s="70">
        <v>1</v>
      </c>
      <c r="BL184" s="70">
        <v>0</v>
      </c>
      <c r="BM184" s="70">
        <v>1</v>
      </c>
      <c r="BN184" s="70">
        <v>0</v>
      </c>
      <c r="BO184" s="70">
        <v>1</v>
      </c>
      <c r="BP184" s="70">
        <v>0</v>
      </c>
      <c r="BQ184" s="12">
        <v>0</v>
      </c>
      <c r="BR184" s="12">
        <v>0</v>
      </c>
      <c r="BS184" s="12">
        <v>0</v>
      </c>
      <c r="BT184" s="12">
        <v>0</v>
      </c>
      <c r="BU184" s="12">
        <v>1</v>
      </c>
      <c r="BV184" s="12">
        <v>1</v>
      </c>
      <c r="BW184" s="12">
        <v>0</v>
      </c>
      <c r="BX184" s="12">
        <v>0</v>
      </c>
      <c r="BY184" s="12">
        <v>1</v>
      </c>
      <c r="BZ184" s="12">
        <f t="shared" si="40"/>
        <v>0</v>
      </c>
      <c r="CA184" s="114">
        <v>2.9957322735539909</v>
      </c>
      <c r="CB184" s="70" t="s">
        <v>430</v>
      </c>
      <c r="CC184" s="70">
        <v>1</v>
      </c>
    </row>
    <row r="185" spans="1:167" ht="15" customHeight="1" x14ac:dyDescent="0.3">
      <c r="A185" s="70">
        <v>184</v>
      </c>
      <c r="B185" s="12">
        <v>6</v>
      </c>
      <c r="C185" s="69" t="s">
        <v>79</v>
      </c>
      <c r="D185" s="37">
        <v>-4.5999999999999999E-2</v>
      </c>
      <c r="E185" s="68">
        <v>2.1000000000000001E-2</v>
      </c>
      <c r="F185" s="19">
        <f t="shared" si="42"/>
        <v>-2.1904761904761902</v>
      </c>
      <c r="H185" s="70">
        <f t="shared" si="30"/>
        <v>-6.7000000000000004E-2</v>
      </c>
      <c r="I185" s="70">
        <f t="shared" si="31"/>
        <v>-2.4999999999999998E-2</v>
      </c>
      <c r="J185" s="41" t="s">
        <v>465</v>
      </c>
      <c r="K185" s="41">
        <f t="shared" si="32"/>
        <v>-4.5999999999999999E-2</v>
      </c>
      <c r="L185" s="45">
        <f t="shared" si="33"/>
        <v>-2.1904761904761902</v>
      </c>
      <c r="M185" s="15">
        <f t="shared" si="34"/>
        <v>-0.29324356933067369</v>
      </c>
      <c r="N185" s="68">
        <f t="shared" si="35"/>
        <v>0.13387206425965539</v>
      </c>
      <c r="O185" s="68">
        <f t="shared" si="36"/>
        <v>7.4698183338715189</v>
      </c>
      <c r="P185" s="12">
        <f t="shared" si="37"/>
        <v>-0.42711563359032911</v>
      </c>
      <c r="Q185" s="12">
        <f t="shared" si="38"/>
        <v>-0.1593715050710183</v>
      </c>
      <c r="R185" s="113">
        <v>4.6913478822291435</v>
      </c>
      <c r="S185" s="12" t="s">
        <v>455</v>
      </c>
      <c r="T185" s="12" t="s">
        <v>1668</v>
      </c>
      <c r="U185" s="12" t="s">
        <v>433</v>
      </c>
      <c r="V185" s="68" t="s">
        <v>459</v>
      </c>
      <c r="W185" s="68">
        <v>0</v>
      </c>
      <c r="X185" s="68">
        <v>0</v>
      </c>
      <c r="Y185" s="68">
        <v>1</v>
      </c>
      <c r="Z185" s="68">
        <v>0</v>
      </c>
      <c r="AA185" s="68">
        <v>1</v>
      </c>
      <c r="AB185" s="68">
        <v>1</v>
      </c>
      <c r="AC185" s="68">
        <v>5</v>
      </c>
      <c r="AD185" s="68">
        <v>6</v>
      </c>
      <c r="AE185" s="68">
        <v>51</v>
      </c>
      <c r="AF185" s="68">
        <v>0</v>
      </c>
      <c r="AG185" s="68">
        <v>0</v>
      </c>
      <c r="AH185" s="68">
        <v>0</v>
      </c>
      <c r="AI185" s="68">
        <v>1</v>
      </c>
      <c r="AJ185" s="68">
        <v>0</v>
      </c>
      <c r="AK185" s="68">
        <v>0</v>
      </c>
      <c r="AL185" s="68">
        <v>0</v>
      </c>
      <c r="AM185" s="68">
        <v>0</v>
      </c>
      <c r="AN185" s="68">
        <v>0</v>
      </c>
      <c r="AO185" s="68">
        <v>0</v>
      </c>
      <c r="AP185" s="113">
        <v>5.8861040314501558</v>
      </c>
      <c r="AQ185" s="12">
        <v>1</v>
      </c>
      <c r="AR185" s="113">
        <v>4.7874917427820458</v>
      </c>
      <c r="AS185" s="12">
        <v>1</v>
      </c>
      <c r="AT185" s="12">
        <v>0</v>
      </c>
      <c r="AU185" s="12">
        <v>1</v>
      </c>
      <c r="AV185" s="113">
        <v>7.6063873897726522</v>
      </c>
      <c r="AW185" s="12">
        <v>1</v>
      </c>
      <c r="AX185" s="12">
        <v>0</v>
      </c>
      <c r="AY185" s="68">
        <v>0</v>
      </c>
      <c r="AZ185" s="68">
        <v>6.9850000000000003</v>
      </c>
      <c r="BA185" s="94">
        <v>850</v>
      </c>
      <c r="BB185" s="94">
        <v>66</v>
      </c>
      <c r="BC185" s="12">
        <v>1</v>
      </c>
      <c r="BD185" s="12">
        <v>0</v>
      </c>
      <c r="BE185" s="104">
        <f t="shared" si="43"/>
        <v>3.0540011816779669</v>
      </c>
      <c r="BF185" s="104">
        <v>1376.05</v>
      </c>
      <c r="BG185" s="104">
        <f t="shared" si="39"/>
        <v>0.42258376421588578</v>
      </c>
      <c r="BH185" s="68">
        <v>1</v>
      </c>
      <c r="BI185" s="68">
        <v>1</v>
      </c>
      <c r="BJ185" s="68">
        <v>0</v>
      </c>
      <c r="BK185" s="12">
        <v>1</v>
      </c>
      <c r="BL185" s="12">
        <v>0</v>
      </c>
      <c r="BM185" s="12">
        <v>1</v>
      </c>
      <c r="BN185" s="12">
        <v>0</v>
      </c>
      <c r="BO185" s="12">
        <v>1</v>
      </c>
      <c r="BP185" s="12">
        <v>0</v>
      </c>
      <c r="BQ185" s="12">
        <v>0</v>
      </c>
      <c r="BR185" s="12">
        <v>0</v>
      </c>
      <c r="BS185" s="12">
        <v>0</v>
      </c>
      <c r="BT185" s="12">
        <v>0</v>
      </c>
      <c r="BU185" s="12">
        <v>1</v>
      </c>
      <c r="BV185" s="12">
        <v>1</v>
      </c>
      <c r="BW185" s="12">
        <v>0</v>
      </c>
      <c r="BX185" s="12">
        <v>0</v>
      </c>
      <c r="BY185" s="12">
        <v>1</v>
      </c>
      <c r="BZ185" s="12">
        <f t="shared" si="40"/>
        <v>0</v>
      </c>
      <c r="CA185" s="113">
        <v>2.9957322735539909</v>
      </c>
      <c r="CB185" s="12" t="s">
        <v>430</v>
      </c>
      <c r="CC185" s="12">
        <v>1</v>
      </c>
    </row>
    <row r="186" spans="1:167" ht="15" customHeight="1" x14ac:dyDescent="0.3">
      <c r="A186" s="70">
        <v>185</v>
      </c>
      <c r="B186" s="70">
        <v>6</v>
      </c>
      <c r="C186" s="69" t="s">
        <v>79</v>
      </c>
      <c r="D186" s="37">
        <v>3.0000000000000001E-3</v>
      </c>
      <c r="E186" s="68">
        <v>3.0000000000000001E-3</v>
      </c>
      <c r="F186" s="19">
        <f t="shared" si="42"/>
        <v>1</v>
      </c>
      <c r="H186" s="70">
        <f t="shared" si="30"/>
        <v>0</v>
      </c>
      <c r="I186" s="70">
        <f t="shared" si="31"/>
        <v>6.0000000000000001E-3</v>
      </c>
      <c r="J186" s="41" t="s">
        <v>465</v>
      </c>
      <c r="K186" s="41">
        <f t="shared" si="32"/>
        <v>3.0000000000000001E-3</v>
      </c>
      <c r="L186" s="45">
        <f t="shared" si="33"/>
        <v>1</v>
      </c>
      <c r="M186" s="15">
        <f t="shared" si="34"/>
        <v>0.13867504905630729</v>
      </c>
      <c r="N186" s="13">
        <f t="shared" si="35"/>
        <v>0.13867504905630726</v>
      </c>
      <c r="O186" s="68">
        <f t="shared" si="36"/>
        <v>7.21110255092798</v>
      </c>
      <c r="P186" s="12">
        <f t="shared" si="37"/>
        <v>0</v>
      </c>
      <c r="Q186" s="12">
        <f t="shared" si="38"/>
        <v>0.27735009811261457</v>
      </c>
      <c r="R186" s="113">
        <v>4.6913478822291435</v>
      </c>
      <c r="S186" s="12" t="s">
        <v>455</v>
      </c>
      <c r="T186" s="12" t="s">
        <v>1668</v>
      </c>
      <c r="U186" s="12" t="s">
        <v>434</v>
      </c>
      <c r="V186" s="13" t="s">
        <v>459</v>
      </c>
      <c r="W186" s="68">
        <v>0</v>
      </c>
      <c r="X186" s="68">
        <v>0</v>
      </c>
      <c r="Y186" s="68">
        <v>1</v>
      </c>
      <c r="Z186" s="68">
        <v>0</v>
      </c>
      <c r="AA186" s="13">
        <v>1</v>
      </c>
      <c r="AB186" s="13">
        <v>1</v>
      </c>
      <c r="AC186" s="68">
        <v>5</v>
      </c>
      <c r="AD186" s="68">
        <v>6</v>
      </c>
      <c r="AE186" s="13">
        <v>51</v>
      </c>
      <c r="AF186" s="13">
        <v>0</v>
      </c>
      <c r="AG186" s="13">
        <v>0</v>
      </c>
      <c r="AH186" s="13">
        <v>0</v>
      </c>
      <c r="AI186" s="13">
        <v>1</v>
      </c>
      <c r="AJ186" s="13">
        <v>0</v>
      </c>
      <c r="AK186" s="13">
        <v>0</v>
      </c>
      <c r="AL186" s="13">
        <v>0</v>
      </c>
      <c r="AM186" s="68">
        <v>0</v>
      </c>
      <c r="AN186" s="68">
        <v>0</v>
      </c>
      <c r="AO186" s="68">
        <v>0</v>
      </c>
      <c r="AP186" s="113">
        <v>5.8861040314501558</v>
      </c>
      <c r="AQ186" s="12">
        <v>1</v>
      </c>
      <c r="AR186" s="113">
        <v>4.7874917427820458</v>
      </c>
      <c r="AS186" s="70">
        <v>1</v>
      </c>
      <c r="AT186" s="70">
        <v>0</v>
      </c>
      <c r="AU186" s="70">
        <v>1</v>
      </c>
      <c r="AV186" s="114">
        <v>7.6063873897726522</v>
      </c>
      <c r="AW186" s="70">
        <v>1</v>
      </c>
      <c r="AX186" s="70">
        <v>0</v>
      </c>
      <c r="AY186" s="68">
        <v>0</v>
      </c>
      <c r="AZ186" s="69">
        <v>6.9850000000000003</v>
      </c>
      <c r="BA186" s="32">
        <v>850</v>
      </c>
      <c r="BB186" s="32">
        <v>66</v>
      </c>
      <c r="BC186" s="70">
        <v>1</v>
      </c>
      <c r="BD186" s="70">
        <v>0</v>
      </c>
      <c r="BE186" s="106">
        <f t="shared" si="43"/>
        <v>3.0540011816779669</v>
      </c>
      <c r="BF186" s="106">
        <v>1376.05</v>
      </c>
      <c r="BG186" s="106">
        <f t="shared" si="39"/>
        <v>0.42258376421588578</v>
      </c>
      <c r="BH186" s="69">
        <v>1</v>
      </c>
      <c r="BI186" s="69">
        <v>1</v>
      </c>
      <c r="BJ186" s="69">
        <v>0</v>
      </c>
      <c r="BK186" s="70">
        <v>1</v>
      </c>
      <c r="BL186" s="70">
        <v>0</v>
      </c>
      <c r="BM186" s="70">
        <v>1</v>
      </c>
      <c r="BN186" s="70">
        <v>0</v>
      </c>
      <c r="BO186" s="70">
        <v>1</v>
      </c>
      <c r="BP186" s="70">
        <v>0</v>
      </c>
      <c r="BQ186" s="12">
        <v>0</v>
      </c>
      <c r="BR186" s="12">
        <v>1</v>
      </c>
      <c r="BS186" s="12">
        <v>0</v>
      </c>
      <c r="BT186" s="12">
        <v>0</v>
      </c>
      <c r="BU186" s="12">
        <v>0</v>
      </c>
      <c r="BV186" s="12">
        <v>1</v>
      </c>
      <c r="BW186" s="12">
        <v>0</v>
      </c>
      <c r="BX186" s="12">
        <v>0</v>
      </c>
      <c r="BY186" s="12">
        <v>1</v>
      </c>
      <c r="BZ186" s="12">
        <f t="shared" si="40"/>
        <v>0</v>
      </c>
      <c r="CA186" s="114">
        <v>2.9957322735539909</v>
      </c>
      <c r="CB186" s="70" t="s">
        <v>430</v>
      </c>
      <c r="CC186" s="70">
        <v>1</v>
      </c>
    </row>
    <row r="187" spans="1:167" ht="15" customHeight="1" x14ac:dyDescent="0.3">
      <c r="A187" s="70">
        <v>186</v>
      </c>
      <c r="B187" s="70">
        <v>6</v>
      </c>
      <c r="C187" s="69" t="s">
        <v>79</v>
      </c>
      <c r="D187" s="38">
        <v>6.9000000000000006E-2</v>
      </c>
      <c r="E187" s="69">
        <v>0.112</v>
      </c>
      <c r="F187" s="19">
        <f t="shared" si="42"/>
        <v>0.6160714285714286</v>
      </c>
      <c r="G187" s="70"/>
      <c r="H187" s="70">
        <f t="shared" si="30"/>
        <v>-4.2999999999999997E-2</v>
      </c>
      <c r="I187" s="70">
        <f t="shared" si="31"/>
        <v>0.18099999999999999</v>
      </c>
      <c r="J187" s="43" t="s">
        <v>465</v>
      </c>
      <c r="K187" s="43">
        <f t="shared" si="32"/>
        <v>6.9000000000000006E-2</v>
      </c>
      <c r="L187" s="47">
        <f t="shared" si="33"/>
        <v>0.6160714285714286</v>
      </c>
      <c r="M187" s="18">
        <f t="shared" si="34"/>
        <v>8.5948033667756649E-2</v>
      </c>
      <c r="N187" s="69">
        <f t="shared" si="35"/>
        <v>0.13950985175056152</v>
      </c>
      <c r="O187" s="69">
        <f t="shared" si="36"/>
        <v>7.1679525671632369</v>
      </c>
      <c r="P187" s="70">
        <f t="shared" si="37"/>
        <v>-5.3561818082804871E-2</v>
      </c>
      <c r="Q187" s="70">
        <f t="shared" si="38"/>
        <v>0.22545788541831818</v>
      </c>
      <c r="R187" s="114">
        <v>4.6913478822291435</v>
      </c>
      <c r="S187" s="70" t="s">
        <v>455</v>
      </c>
      <c r="T187" s="70" t="s">
        <v>1668</v>
      </c>
      <c r="U187" s="70" t="s">
        <v>435</v>
      </c>
      <c r="V187" s="69" t="s">
        <v>459</v>
      </c>
      <c r="W187" s="69">
        <v>0</v>
      </c>
      <c r="X187" s="69">
        <v>0</v>
      </c>
      <c r="Y187" s="69">
        <v>1</v>
      </c>
      <c r="Z187" s="69">
        <v>0</v>
      </c>
      <c r="AA187" s="69">
        <v>1</v>
      </c>
      <c r="AB187" s="69">
        <v>1</v>
      </c>
      <c r="AC187" s="69">
        <v>5</v>
      </c>
      <c r="AD187" s="69">
        <v>6</v>
      </c>
      <c r="AE187" s="69">
        <v>51</v>
      </c>
      <c r="AF187" s="69">
        <v>0</v>
      </c>
      <c r="AG187" s="69">
        <v>0</v>
      </c>
      <c r="AH187" s="69">
        <v>0</v>
      </c>
      <c r="AI187" s="69">
        <v>1</v>
      </c>
      <c r="AJ187" s="69">
        <v>0</v>
      </c>
      <c r="AK187" s="69">
        <v>0</v>
      </c>
      <c r="AL187" s="69">
        <v>0</v>
      </c>
      <c r="AM187" s="69">
        <v>0</v>
      </c>
      <c r="AN187" s="69">
        <v>0</v>
      </c>
      <c r="AO187" s="69">
        <v>0</v>
      </c>
      <c r="AP187" s="114">
        <v>5.8861040314501558</v>
      </c>
      <c r="AQ187" s="70">
        <v>1</v>
      </c>
      <c r="AR187" s="114">
        <v>4.7874917427820458</v>
      </c>
      <c r="AS187" s="70">
        <v>1</v>
      </c>
      <c r="AT187" s="70">
        <v>0</v>
      </c>
      <c r="AU187" s="70">
        <v>1</v>
      </c>
      <c r="AV187" s="114">
        <v>7.6063873897726522</v>
      </c>
      <c r="AW187" s="70">
        <v>1</v>
      </c>
      <c r="AX187" s="70">
        <v>0</v>
      </c>
      <c r="AY187" s="69">
        <v>0</v>
      </c>
      <c r="AZ187" s="69">
        <v>6.9850000000000003</v>
      </c>
      <c r="BA187" s="32">
        <v>850</v>
      </c>
      <c r="BB187" s="32">
        <v>66</v>
      </c>
      <c r="BC187" s="70">
        <v>1</v>
      </c>
      <c r="BD187" s="70">
        <v>0</v>
      </c>
      <c r="BE187" s="106">
        <f t="shared" si="43"/>
        <v>3.0540011816779669</v>
      </c>
      <c r="BF187" s="106">
        <v>1376.05</v>
      </c>
      <c r="BG187" s="106">
        <f t="shared" si="39"/>
        <v>0.42258376421588578</v>
      </c>
      <c r="BH187" s="69">
        <v>1</v>
      </c>
      <c r="BI187" s="69">
        <v>1</v>
      </c>
      <c r="BJ187" s="69">
        <v>0</v>
      </c>
      <c r="BK187" s="70">
        <v>1</v>
      </c>
      <c r="BL187" s="70">
        <v>0</v>
      </c>
      <c r="BM187" s="70">
        <v>1</v>
      </c>
      <c r="BN187" s="70">
        <v>0</v>
      </c>
      <c r="BO187" s="70">
        <v>1</v>
      </c>
      <c r="BP187" s="70">
        <v>0</v>
      </c>
      <c r="BQ187" s="70">
        <v>0</v>
      </c>
      <c r="BR187" s="70">
        <v>0</v>
      </c>
      <c r="BS187" s="70">
        <v>1</v>
      </c>
      <c r="BT187" s="70">
        <v>0</v>
      </c>
      <c r="BU187" s="70">
        <v>0</v>
      </c>
      <c r="BV187" s="70">
        <v>1</v>
      </c>
      <c r="BW187" s="70">
        <v>0</v>
      </c>
      <c r="BX187" s="70">
        <v>0</v>
      </c>
      <c r="BY187" s="70">
        <v>1</v>
      </c>
      <c r="BZ187" s="70">
        <f t="shared" si="40"/>
        <v>0</v>
      </c>
      <c r="CA187" s="114">
        <v>2.9957322735539909</v>
      </c>
      <c r="CB187" s="70" t="s">
        <v>430</v>
      </c>
      <c r="CC187" s="70">
        <v>1</v>
      </c>
      <c r="CD187" s="70"/>
      <c r="CE187" s="70"/>
      <c r="CF187" s="70"/>
      <c r="CG187" s="70"/>
      <c r="CH187" s="70"/>
      <c r="CI187" s="70"/>
      <c r="CJ187" s="70"/>
      <c r="CK187" s="70"/>
    </row>
    <row r="188" spans="1:167" ht="15" customHeight="1" x14ac:dyDescent="0.3">
      <c r="A188" s="70">
        <v>187</v>
      </c>
      <c r="B188" s="70">
        <v>6</v>
      </c>
      <c r="C188" s="69" t="s">
        <v>79</v>
      </c>
      <c r="D188" s="37">
        <v>-0.25900000000000001</v>
      </c>
      <c r="E188" s="68">
        <v>0.19700000000000001</v>
      </c>
      <c r="F188" s="19">
        <f t="shared" si="42"/>
        <v>-1.3147208121827412</v>
      </c>
      <c r="H188" s="70">
        <f t="shared" si="30"/>
        <v>-0.45600000000000002</v>
      </c>
      <c r="I188" s="70">
        <f t="shared" si="31"/>
        <v>-6.2E-2</v>
      </c>
      <c r="J188" s="41" t="s">
        <v>465</v>
      </c>
      <c r="K188" s="41">
        <f t="shared" si="32"/>
        <v>-0.25900000000000001</v>
      </c>
      <c r="L188" s="45">
        <f t="shared" si="33"/>
        <v>-1.3147208121827412</v>
      </c>
      <c r="M188" s="15">
        <f t="shared" si="34"/>
        <v>-0.18105514364420217</v>
      </c>
      <c r="N188" s="68">
        <f t="shared" si="35"/>
        <v>0.13771375790698001</v>
      </c>
      <c r="O188" s="68">
        <f t="shared" si="36"/>
        <v>7.2614386187577491</v>
      </c>
      <c r="P188" s="12">
        <f t="shared" si="37"/>
        <v>-0.3187689015511822</v>
      </c>
      <c r="Q188" s="12">
        <f t="shared" si="38"/>
        <v>-4.3341385737222154E-2</v>
      </c>
      <c r="R188" s="113">
        <v>5.0304379213924353</v>
      </c>
      <c r="S188" s="12" t="s">
        <v>455</v>
      </c>
      <c r="T188" s="12" t="s">
        <v>1668</v>
      </c>
      <c r="U188" s="70" t="s">
        <v>436</v>
      </c>
      <c r="V188" s="68" t="s">
        <v>459</v>
      </c>
      <c r="W188" s="68">
        <v>0</v>
      </c>
      <c r="X188" s="68">
        <v>0</v>
      </c>
      <c r="Y188" s="68">
        <v>1</v>
      </c>
      <c r="Z188" s="68">
        <v>0</v>
      </c>
      <c r="AA188" s="68">
        <v>1</v>
      </c>
      <c r="AB188" s="68">
        <v>1</v>
      </c>
      <c r="AC188" s="68">
        <v>5</v>
      </c>
      <c r="AD188" s="68">
        <v>6</v>
      </c>
      <c r="AE188" s="68">
        <v>51</v>
      </c>
      <c r="AF188" s="68">
        <v>0</v>
      </c>
      <c r="AG188" s="68">
        <v>0</v>
      </c>
      <c r="AH188" s="68">
        <v>0</v>
      </c>
      <c r="AI188" s="68">
        <v>1</v>
      </c>
      <c r="AJ188" s="68">
        <v>0</v>
      </c>
      <c r="AK188" s="68">
        <v>0</v>
      </c>
      <c r="AL188" s="68">
        <v>0</v>
      </c>
      <c r="AM188" s="68">
        <v>0</v>
      </c>
      <c r="AN188" s="68">
        <v>0</v>
      </c>
      <c r="AO188" s="68">
        <v>0</v>
      </c>
      <c r="AP188" s="113">
        <v>5.8861040314501558</v>
      </c>
      <c r="AQ188" s="12">
        <v>1</v>
      </c>
      <c r="AR188" s="113">
        <v>4.7874917427820458</v>
      </c>
      <c r="AS188" s="70">
        <v>1</v>
      </c>
      <c r="AT188" s="70">
        <v>0</v>
      </c>
      <c r="AU188" s="70">
        <v>1</v>
      </c>
      <c r="AV188" s="114">
        <v>7.6063873897726522</v>
      </c>
      <c r="AW188" s="70">
        <v>1</v>
      </c>
      <c r="AX188" s="70">
        <v>0</v>
      </c>
      <c r="AY188" s="68">
        <v>0</v>
      </c>
      <c r="AZ188" s="69">
        <v>6.9850000000000003</v>
      </c>
      <c r="BA188" s="32">
        <v>850</v>
      </c>
      <c r="BB188" s="32">
        <v>66</v>
      </c>
      <c r="BC188" s="70">
        <v>1</v>
      </c>
      <c r="BD188" s="70">
        <v>0</v>
      </c>
      <c r="BE188" s="106">
        <f t="shared" si="43"/>
        <v>3.0540011816779669</v>
      </c>
      <c r="BF188" s="106">
        <v>1376.05</v>
      </c>
      <c r="BG188" s="106">
        <f t="shared" si="39"/>
        <v>0.42258376421588578</v>
      </c>
      <c r="BH188" s="69">
        <v>1</v>
      </c>
      <c r="BI188" s="69">
        <v>1</v>
      </c>
      <c r="BJ188" s="69">
        <v>0</v>
      </c>
      <c r="BK188" s="70">
        <v>1</v>
      </c>
      <c r="BL188" s="70">
        <v>0</v>
      </c>
      <c r="BM188" s="70">
        <v>1</v>
      </c>
      <c r="BN188" s="70">
        <v>0</v>
      </c>
      <c r="BO188" s="70">
        <v>1</v>
      </c>
      <c r="BP188" s="70">
        <v>0</v>
      </c>
      <c r="BQ188" s="70">
        <v>0</v>
      </c>
      <c r="BR188" s="70">
        <v>0</v>
      </c>
      <c r="BS188" s="70">
        <v>0</v>
      </c>
      <c r="BT188" s="70">
        <v>0</v>
      </c>
      <c r="BU188" s="70">
        <v>1</v>
      </c>
      <c r="BV188" s="70">
        <v>1</v>
      </c>
      <c r="BW188" s="70">
        <v>0</v>
      </c>
      <c r="BX188" s="70">
        <v>0</v>
      </c>
      <c r="BY188" s="70">
        <v>0</v>
      </c>
      <c r="BZ188" s="70">
        <f t="shared" si="40"/>
        <v>1</v>
      </c>
      <c r="CA188" s="114">
        <v>2.9957322735539909</v>
      </c>
      <c r="CB188" s="70" t="s">
        <v>430</v>
      </c>
      <c r="CC188" s="70">
        <v>1</v>
      </c>
    </row>
    <row r="189" spans="1:167" ht="15" customHeight="1" x14ac:dyDescent="0.3">
      <c r="A189" s="70">
        <v>188</v>
      </c>
      <c r="B189" s="12">
        <v>6</v>
      </c>
      <c r="C189" s="69" t="s">
        <v>79</v>
      </c>
      <c r="D189" s="37">
        <v>2.3E-2</v>
      </c>
      <c r="E189" s="68">
        <v>5.0000000000000001E-3</v>
      </c>
      <c r="F189" s="19">
        <f t="shared" si="42"/>
        <v>4.5999999999999996</v>
      </c>
      <c r="H189" s="70">
        <f t="shared" si="30"/>
        <v>1.7999999999999999E-2</v>
      </c>
      <c r="I189" s="70">
        <f t="shared" si="31"/>
        <v>2.8000000000000001E-2</v>
      </c>
      <c r="J189" s="41" t="s">
        <v>466</v>
      </c>
      <c r="K189" s="41">
        <f t="shared" si="32"/>
        <v>2.3E-2</v>
      </c>
      <c r="L189" s="45">
        <f t="shared" si="33"/>
        <v>4.5999999999999996</v>
      </c>
      <c r="M189" s="15">
        <f t="shared" si="34"/>
        <v>0.5305965794986105</v>
      </c>
      <c r="N189" s="68">
        <f t="shared" si="35"/>
        <v>0.11534708249969795</v>
      </c>
      <c r="O189" s="68">
        <f t="shared" si="36"/>
        <v>8.6694867206772965</v>
      </c>
      <c r="P189" s="12">
        <f t="shared" si="37"/>
        <v>0.41524949699891256</v>
      </c>
      <c r="Q189" s="12">
        <f t="shared" si="38"/>
        <v>0.64594366199830844</v>
      </c>
      <c r="R189" s="113">
        <v>5.0304379213924353</v>
      </c>
      <c r="S189" s="12" t="s">
        <v>456</v>
      </c>
      <c r="T189" s="12" t="s">
        <v>1667</v>
      </c>
      <c r="U189" s="12" t="s">
        <v>442</v>
      </c>
      <c r="V189" s="68" t="s">
        <v>460</v>
      </c>
      <c r="W189" s="68">
        <v>0</v>
      </c>
      <c r="X189" s="68">
        <v>0</v>
      </c>
      <c r="Y189" s="68">
        <v>1</v>
      </c>
      <c r="Z189" s="68">
        <v>0</v>
      </c>
      <c r="AA189" s="68">
        <v>1</v>
      </c>
      <c r="AB189" s="68">
        <v>1</v>
      </c>
      <c r="AC189" s="68">
        <v>6</v>
      </c>
      <c r="AD189" s="68">
        <v>6</v>
      </c>
      <c r="AE189" s="68">
        <v>54</v>
      </c>
      <c r="AF189" s="68">
        <v>0</v>
      </c>
      <c r="AG189" s="68">
        <v>0</v>
      </c>
      <c r="AH189" s="68">
        <v>0</v>
      </c>
      <c r="AI189" s="68">
        <v>1</v>
      </c>
      <c r="AJ189" s="68">
        <v>0</v>
      </c>
      <c r="AK189" s="68">
        <v>0</v>
      </c>
      <c r="AL189" s="68">
        <v>0</v>
      </c>
      <c r="AM189" s="68">
        <v>0</v>
      </c>
      <c r="AN189" s="68">
        <v>0</v>
      </c>
      <c r="AO189" s="68">
        <v>0</v>
      </c>
      <c r="AP189" s="113">
        <v>5.8861040314501558</v>
      </c>
      <c r="AQ189" s="12">
        <v>1</v>
      </c>
      <c r="AR189" s="113">
        <v>4.7874917427820458</v>
      </c>
      <c r="AS189" s="12">
        <v>1</v>
      </c>
      <c r="AT189" s="12">
        <v>0</v>
      </c>
      <c r="AU189" s="12">
        <v>1</v>
      </c>
      <c r="AV189" s="113">
        <v>7.6063873897726522</v>
      </c>
      <c r="AW189" s="12">
        <v>1</v>
      </c>
      <c r="AX189" s="12">
        <v>0</v>
      </c>
      <c r="AY189" s="68">
        <v>0</v>
      </c>
      <c r="AZ189" s="68">
        <v>6.9850000000000003</v>
      </c>
      <c r="BA189" s="94">
        <v>850</v>
      </c>
      <c r="BB189" s="94">
        <v>66</v>
      </c>
      <c r="BC189" s="12">
        <v>1</v>
      </c>
      <c r="BD189" s="12">
        <v>0</v>
      </c>
      <c r="BE189" s="104">
        <f t="shared" si="43"/>
        <v>3.0540011816779669</v>
      </c>
      <c r="BF189" s="104">
        <v>1376.05</v>
      </c>
      <c r="BG189" s="104">
        <f t="shared" si="39"/>
        <v>0.42258376421588578</v>
      </c>
      <c r="BH189" s="68">
        <v>1</v>
      </c>
      <c r="BI189" s="68">
        <v>1</v>
      </c>
      <c r="BJ189" s="68">
        <v>0</v>
      </c>
      <c r="BK189" s="12">
        <v>1</v>
      </c>
      <c r="BL189" s="12">
        <v>0</v>
      </c>
      <c r="BM189" s="12">
        <v>1</v>
      </c>
      <c r="BN189" s="12">
        <v>0</v>
      </c>
      <c r="BO189" s="12">
        <v>1</v>
      </c>
      <c r="BP189" s="12">
        <v>0</v>
      </c>
      <c r="BQ189" s="12">
        <v>0</v>
      </c>
      <c r="BR189" s="12">
        <v>0</v>
      </c>
      <c r="BS189" s="12">
        <v>0</v>
      </c>
      <c r="BT189" s="12">
        <v>0</v>
      </c>
      <c r="BU189" s="12">
        <v>1</v>
      </c>
      <c r="BV189" s="12">
        <v>1</v>
      </c>
      <c r="BW189" s="12">
        <v>0</v>
      </c>
      <c r="BX189" s="12">
        <v>0</v>
      </c>
      <c r="BY189" s="12">
        <v>0</v>
      </c>
      <c r="BZ189" s="12">
        <f t="shared" si="40"/>
        <v>1</v>
      </c>
      <c r="CA189" s="113">
        <v>2.9957322735539909</v>
      </c>
      <c r="CB189" s="12" t="s">
        <v>430</v>
      </c>
      <c r="CC189" s="12">
        <v>1</v>
      </c>
      <c r="CL189" s="70"/>
      <c r="CM189" s="70"/>
      <c r="CN189" s="70"/>
      <c r="CO189" s="70"/>
      <c r="CP189" s="70"/>
      <c r="CQ189" s="70"/>
      <c r="CR189" s="70"/>
      <c r="CS189" s="70"/>
      <c r="CT189" s="70"/>
      <c r="CU189" s="70"/>
      <c r="CV189" s="70"/>
      <c r="CW189" s="70"/>
      <c r="CX189" s="70"/>
      <c r="CY189" s="70"/>
      <c r="CZ189" s="70"/>
      <c r="DA189" s="70"/>
      <c r="DB189" s="70"/>
      <c r="DC189" s="70"/>
      <c r="DD189" s="70"/>
      <c r="DE189" s="70"/>
      <c r="DF189" s="70"/>
      <c r="DG189" s="70"/>
      <c r="DH189" s="70"/>
      <c r="DI189" s="70"/>
      <c r="DJ189" s="70"/>
      <c r="DK189" s="70"/>
      <c r="DL189" s="70"/>
      <c r="DM189" s="70"/>
      <c r="DN189" s="70"/>
      <c r="DO189" s="70"/>
      <c r="DP189" s="70"/>
      <c r="DQ189" s="70"/>
      <c r="DR189" s="70"/>
      <c r="DS189" s="70"/>
      <c r="DT189" s="70"/>
      <c r="DU189" s="70"/>
      <c r="DV189" s="70"/>
      <c r="DW189" s="70"/>
      <c r="DX189" s="70"/>
      <c r="DY189" s="70"/>
      <c r="DZ189" s="70"/>
      <c r="EA189" s="70"/>
      <c r="EB189" s="70"/>
      <c r="EC189" s="70"/>
      <c r="ED189" s="70"/>
      <c r="EE189" s="70"/>
      <c r="EF189" s="70"/>
      <c r="EG189" s="70"/>
      <c r="EH189" s="70"/>
      <c r="EI189" s="70"/>
      <c r="EJ189" s="70"/>
      <c r="EK189" s="70"/>
      <c r="EL189" s="70"/>
      <c r="EM189" s="70"/>
      <c r="EN189" s="70"/>
      <c r="EO189" s="70"/>
      <c r="EP189" s="70"/>
      <c r="EQ189" s="70"/>
      <c r="ER189" s="70"/>
      <c r="ES189" s="70"/>
      <c r="ET189" s="70"/>
      <c r="EU189" s="70"/>
      <c r="EV189" s="70"/>
      <c r="EW189" s="70"/>
      <c r="EX189" s="70"/>
      <c r="EY189" s="70"/>
      <c r="EZ189" s="70"/>
      <c r="FA189" s="70"/>
      <c r="FB189" s="70"/>
      <c r="FC189" s="70"/>
      <c r="FD189" s="70"/>
      <c r="FE189" s="70"/>
      <c r="FF189" s="70"/>
      <c r="FG189" s="70"/>
      <c r="FH189" s="70"/>
      <c r="FI189" s="70"/>
      <c r="FJ189" s="70"/>
      <c r="FK189" s="70"/>
    </row>
    <row r="190" spans="1:167" ht="15" customHeight="1" x14ac:dyDescent="0.3">
      <c r="A190" s="70">
        <v>189</v>
      </c>
      <c r="B190" s="70">
        <v>6</v>
      </c>
      <c r="C190" s="69" t="s">
        <v>79</v>
      </c>
      <c r="D190" s="37">
        <v>3.3000000000000002E-2</v>
      </c>
      <c r="E190" s="68">
        <v>0.03</v>
      </c>
      <c r="F190" s="19">
        <f t="shared" si="42"/>
        <v>1.1000000000000001</v>
      </c>
      <c r="H190" s="70">
        <f t="shared" si="30"/>
        <v>3.0000000000000027E-3</v>
      </c>
      <c r="I190" s="70">
        <f t="shared" si="31"/>
        <v>6.3E-2</v>
      </c>
      <c r="J190" s="41" t="s">
        <v>466</v>
      </c>
      <c r="K190" s="41">
        <f t="shared" si="32"/>
        <v>3.3000000000000002E-2</v>
      </c>
      <c r="L190" s="45">
        <f t="shared" si="33"/>
        <v>1.1000000000000001</v>
      </c>
      <c r="M190" s="15">
        <f t="shared" si="34"/>
        <v>0.14804161410676267</v>
      </c>
      <c r="N190" s="68">
        <f t="shared" si="35"/>
        <v>0.13458328555160243</v>
      </c>
      <c r="O190" s="68">
        <f t="shared" si="36"/>
        <v>7.4303431953039683</v>
      </c>
      <c r="P190" s="12">
        <f t="shared" si="37"/>
        <v>1.3458328555160243E-2</v>
      </c>
      <c r="Q190" s="12">
        <f t="shared" si="38"/>
        <v>0.28262489965836513</v>
      </c>
      <c r="R190" s="113">
        <v>5.0304379213924353</v>
      </c>
      <c r="S190" s="12" t="s">
        <v>456</v>
      </c>
      <c r="T190" s="12" t="s">
        <v>1667</v>
      </c>
      <c r="U190" s="12" t="s">
        <v>432</v>
      </c>
      <c r="V190" s="68" t="s">
        <v>460</v>
      </c>
      <c r="W190" s="68">
        <v>0</v>
      </c>
      <c r="X190" s="68">
        <v>0</v>
      </c>
      <c r="Y190" s="68">
        <v>1</v>
      </c>
      <c r="Z190" s="68">
        <v>0</v>
      </c>
      <c r="AA190" s="68">
        <v>1</v>
      </c>
      <c r="AB190" s="68">
        <v>1</v>
      </c>
      <c r="AC190" s="68">
        <v>6</v>
      </c>
      <c r="AD190" s="68">
        <v>6</v>
      </c>
      <c r="AE190" s="68">
        <v>54</v>
      </c>
      <c r="AF190" s="68">
        <v>0</v>
      </c>
      <c r="AG190" s="68">
        <v>0</v>
      </c>
      <c r="AH190" s="68">
        <v>0</v>
      </c>
      <c r="AI190" s="68">
        <v>1</v>
      </c>
      <c r="AJ190" s="68">
        <v>0</v>
      </c>
      <c r="AK190" s="68">
        <v>0</v>
      </c>
      <c r="AL190" s="68">
        <v>0</v>
      </c>
      <c r="AM190" s="68">
        <v>0</v>
      </c>
      <c r="AN190" s="68">
        <v>0</v>
      </c>
      <c r="AO190" s="68">
        <v>0</v>
      </c>
      <c r="AP190" s="113">
        <v>5.8861040314501558</v>
      </c>
      <c r="AQ190" s="12">
        <v>1</v>
      </c>
      <c r="AR190" s="113">
        <v>4.7874917427820458</v>
      </c>
      <c r="AS190" s="70">
        <v>1</v>
      </c>
      <c r="AT190" s="70">
        <v>0</v>
      </c>
      <c r="AU190" s="70">
        <v>1</v>
      </c>
      <c r="AV190" s="114">
        <v>7.6063873897726522</v>
      </c>
      <c r="AW190" s="70">
        <v>1</v>
      </c>
      <c r="AX190" s="70">
        <v>0</v>
      </c>
      <c r="AY190" s="68">
        <v>0</v>
      </c>
      <c r="AZ190" s="69">
        <v>6.9850000000000003</v>
      </c>
      <c r="BA190" s="32">
        <v>850</v>
      </c>
      <c r="BB190" s="32">
        <v>66</v>
      </c>
      <c r="BC190" s="70">
        <v>1</v>
      </c>
      <c r="BD190" s="70">
        <v>0</v>
      </c>
      <c r="BE190" s="106">
        <f t="shared" si="43"/>
        <v>3.0540011816779669</v>
      </c>
      <c r="BF190" s="106">
        <v>1376.05</v>
      </c>
      <c r="BG190" s="106">
        <f t="shared" si="39"/>
        <v>0.42258376421588578</v>
      </c>
      <c r="BH190" s="69">
        <v>1</v>
      </c>
      <c r="BI190" s="69">
        <v>1</v>
      </c>
      <c r="BJ190" s="69">
        <v>0</v>
      </c>
      <c r="BK190" s="70">
        <v>1</v>
      </c>
      <c r="BL190" s="70">
        <v>0</v>
      </c>
      <c r="BM190" s="70">
        <v>1</v>
      </c>
      <c r="BN190" s="70">
        <v>0</v>
      </c>
      <c r="BO190" s="70">
        <v>1</v>
      </c>
      <c r="BP190" s="70">
        <v>0</v>
      </c>
      <c r="BQ190" s="12">
        <v>0</v>
      </c>
      <c r="BR190" s="12">
        <v>0</v>
      </c>
      <c r="BS190" s="12">
        <v>0</v>
      </c>
      <c r="BT190" s="12">
        <v>0</v>
      </c>
      <c r="BU190" s="12">
        <v>1</v>
      </c>
      <c r="BV190" s="12">
        <v>1</v>
      </c>
      <c r="BW190" s="12">
        <v>0</v>
      </c>
      <c r="BX190" s="12">
        <v>0</v>
      </c>
      <c r="BY190" s="12">
        <v>0</v>
      </c>
      <c r="BZ190" s="12">
        <f t="shared" si="40"/>
        <v>1</v>
      </c>
      <c r="CA190" s="114">
        <v>2.9957322735539909</v>
      </c>
      <c r="CB190" s="70" t="s">
        <v>430</v>
      </c>
      <c r="CC190" s="70">
        <v>1</v>
      </c>
    </row>
    <row r="191" spans="1:167" ht="15" customHeight="1" x14ac:dyDescent="0.3">
      <c r="A191" s="70">
        <v>190</v>
      </c>
      <c r="B191" s="12">
        <v>6</v>
      </c>
      <c r="C191" s="69" t="s">
        <v>79</v>
      </c>
      <c r="D191" s="37">
        <v>-2.3E-2</v>
      </c>
      <c r="E191" s="68">
        <v>1.6E-2</v>
      </c>
      <c r="F191" s="19">
        <f t="shared" si="42"/>
        <v>-1.4375</v>
      </c>
      <c r="H191" s="70">
        <f t="shared" si="30"/>
        <v>-3.9E-2</v>
      </c>
      <c r="I191" s="70">
        <f t="shared" si="31"/>
        <v>-6.9999999999999993E-3</v>
      </c>
      <c r="J191" s="41" t="s">
        <v>466</v>
      </c>
      <c r="K191" s="41">
        <f t="shared" si="32"/>
        <v>-2.3E-2</v>
      </c>
      <c r="L191" s="45">
        <f t="shared" si="33"/>
        <v>-1.4375</v>
      </c>
      <c r="M191" s="15">
        <f t="shared" si="34"/>
        <v>-0.19198022378933613</v>
      </c>
      <c r="N191" s="68">
        <f t="shared" si="35"/>
        <v>0.13355146002736426</v>
      </c>
      <c r="O191" s="68">
        <f t="shared" si="36"/>
        <v>7.4877504131748411</v>
      </c>
      <c r="P191" s="12">
        <f t="shared" si="37"/>
        <v>-0.32553168381670039</v>
      </c>
      <c r="Q191" s="12">
        <f t="shared" si="38"/>
        <v>-5.8428763761971869E-2</v>
      </c>
      <c r="R191" s="113">
        <v>5.0304379213924353</v>
      </c>
      <c r="S191" s="12" t="s">
        <v>456</v>
      </c>
      <c r="T191" s="12" t="s">
        <v>1667</v>
      </c>
      <c r="U191" s="12" t="s">
        <v>433</v>
      </c>
      <c r="V191" s="68" t="s">
        <v>460</v>
      </c>
      <c r="W191" s="68">
        <v>0</v>
      </c>
      <c r="X191" s="68">
        <v>0</v>
      </c>
      <c r="Y191" s="68">
        <v>1</v>
      </c>
      <c r="Z191" s="68">
        <v>0</v>
      </c>
      <c r="AA191" s="68">
        <v>1</v>
      </c>
      <c r="AB191" s="68">
        <v>1</v>
      </c>
      <c r="AC191" s="68">
        <v>6</v>
      </c>
      <c r="AD191" s="68">
        <v>6</v>
      </c>
      <c r="AE191" s="68">
        <v>54</v>
      </c>
      <c r="AF191" s="68">
        <v>0</v>
      </c>
      <c r="AG191" s="68">
        <v>0</v>
      </c>
      <c r="AH191" s="68">
        <v>0</v>
      </c>
      <c r="AI191" s="68">
        <v>1</v>
      </c>
      <c r="AJ191" s="68">
        <v>0</v>
      </c>
      <c r="AK191" s="68">
        <v>0</v>
      </c>
      <c r="AL191" s="68">
        <v>0</v>
      </c>
      <c r="AM191" s="68">
        <v>0</v>
      </c>
      <c r="AN191" s="68">
        <v>0</v>
      </c>
      <c r="AO191" s="68">
        <v>0</v>
      </c>
      <c r="AP191" s="113">
        <v>5.8861040314501558</v>
      </c>
      <c r="AQ191" s="12">
        <v>1</v>
      </c>
      <c r="AR191" s="113">
        <v>4.7874917427820458</v>
      </c>
      <c r="AS191" s="12">
        <v>1</v>
      </c>
      <c r="AT191" s="12">
        <v>0</v>
      </c>
      <c r="AU191" s="12">
        <v>1</v>
      </c>
      <c r="AV191" s="113">
        <v>7.6063873897726522</v>
      </c>
      <c r="AW191" s="12">
        <v>1</v>
      </c>
      <c r="AX191" s="12">
        <v>0</v>
      </c>
      <c r="AY191" s="68">
        <v>0</v>
      </c>
      <c r="AZ191" s="68">
        <v>6.9850000000000003</v>
      </c>
      <c r="BA191" s="94">
        <v>850</v>
      </c>
      <c r="BB191" s="94">
        <v>66</v>
      </c>
      <c r="BC191" s="12">
        <v>1</v>
      </c>
      <c r="BD191" s="12">
        <v>0</v>
      </c>
      <c r="BE191" s="104">
        <f t="shared" si="43"/>
        <v>3.0540011816779669</v>
      </c>
      <c r="BF191" s="104">
        <v>1376.05</v>
      </c>
      <c r="BG191" s="104">
        <f t="shared" si="39"/>
        <v>0.42258376421588578</v>
      </c>
      <c r="BH191" s="68">
        <v>1</v>
      </c>
      <c r="BI191" s="68">
        <v>1</v>
      </c>
      <c r="BJ191" s="68">
        <v>0</v>
      </c>
      <c r="BK191" s="12">
        <v>1</v>
      </c>
      <c r="BL191" s="12">
        <v>0</v>
      </c>
      <c r="BM191" s="12">
        <v>1</v>
      </c>
      <c r="BN191" s="12">
        <v>0</v>
      </c>
      <c r="BO191" s="12">
        <v>1</v>
      </c>
      <c r="BP191" s="12">
        <v>0</v>
      </c>
      <c r="BQ191" s="12">
        <v>0</v>
      </c>
      <c r="BR191" s="12">
        <v>0</v>
      </c>
      <c r="BS191" s="12">
        <v>0</v>
      </c>
      <c r="BT191" s="12">
        <v>0</v>
      </c>
      <c r="BU191" s="12">
        <v>1</v>
      </c>
      <c r="BV191" s="12">
        <v>1</v>
      </c>
      <c r="BW191" s="12">
        <v>0</v>
      </c>
      <c r="BX191" s="12">
        <v>0</v>
      </c>
      <c r="BY191" s="12">
        <v>0</v>
      </c>
      <c r="BZ191" s="12">
        <f t="shared" si="40"/>
        <v>1</v>
      </c>
      <c r="CA191" s="113">
        <v>2.9957322735539909</v>
      </c>
      <c r="CB191" s="12" t="s">
        <v>430</v>
      </c>
      <c r="CC191" s="12">
        <v>1</v>
      </c>
    </row>
    <row r="192" spans="1:167" ht="15" customHeight="1" x14ac:dyDescent="0.3">
      <c r="A192" s="70">
        <v>191</v>
      </c>
      <c r="B192" s="70">
        <v>6</v>
      </c>
      <c r="C192" s="69" t="s">
        <v>79</v>
      </c>
      <c r="D192" s="37">
        <v>-4.0000000000000001E-3</v>
      </c>
      <c r="E192" s="68">
        <v>2E-3</v>
      </c>
      <c r="F192" s="19">
        <f t="shared" si="42"/>
        <v>-2</v>
      </c>
      <c r="H192" s="70">
        <f t="shared" si="30"/>
        <v>-6.0000000000000001E-3</v>
      </c>
      <c r="I192" s="70">
        <f t="shared" si="31"/>
        <v>-2E-3</v>
      </c>
      <c r="J192" s="41" t="s">
        <v>466</v>
      </c>
      <c r="K192" s="41">
        <f t="shared" si="32"/>
        <v>-4.0000000000000001E-3</v>
      </c>
      <c r="L192" s="45">
        <f t="shared" si="33"/>
        <v>-2</v>
      </c>
      <c r="M192" s="15">
        <f t="shared" si="34"/>
        <v>-0.26261286571944509</v>
      </c>
      <c r="N192" s="68">
        <f t="shared" si="35"/>
        <v>0.13130643285972254</v>
      </c>
      <c r="O192" s="68">
        <f t="shared" si="36"/>
        <v>7.6157731058639087</v>
      </c>
      <c r="P192" s="12">
        <f t="shared" si="37"/>
        <v>-0.39391929857916763</v>
      </c>
      <c r="Q192" s="12">
        <f t="shared" si="38"/>
        <v>-0.13130643285972254</v>
      </c>
      <c r="R192" s="113">
        <v>4.9199809258281251</v>
      </c>
      <c r="S192" s="12" t="s">
        <v>456</v>
      </c>
      <c r="T192" s="12" t="s">
        <v>1667</v>
      </c>
      <c r="U192" s="12" t="s">
        <v>434</v>
      </c>
      <c r="V192" s="68" t="s">
        <v>460</v>
      </c>
      <c r="W192" s="68">
        <v>0</v>
      </c>
      <c r="X192" s="68">
        <v>0</v>
      </c>
      <c r="Y192" s="68">
        <v>1</v>
      </c>
      <c r="Z192" s="68">
        <v>0</v>
      </c>
      <c r="AA192" s="68">
        <v>1</v>
      </c>
      <c r="AB192" s="68">
        <v>1</v>
      </c>
      <c r="AC192" s="68">
        <v>6</v>
      </c>
      <c r="AD192" s="68">
        <v>6</v>
      </c>
      <c r="AE192" s="68">
        <v>54</v>
      </c>
      <c r="AF192" s="68">
        <v>0</v>
      </c>
      <c r="AG192" s="68">
        <v>0</v>
      </c>
      <c r="AH192" s="68">
        <v>0</v>
      </c>
      <c r="AI192" s="68">
        <v>1</v>
      </c>
      <c r="AJ192" s="68">
        <v>0</v>
      </c>
      <c r="AK192" s="68">
        <v>0</v>
      </c>
      <c r="AL192" s="68">
        <v>0</v>
      </c>
      <c r="AM192" s="68">
        <v>0</v>
      </c>
      <c r="AN192" s="68">
        <v>0</v>
      </c>
      <c r="AO192" s="68">
        <v>0</v>
      </c>
      <c r="AP192" s="113">
        <v>5.8861040314501558</v>
      </c>
      <c r="AQ192" s="12">
        <v>1</v>
      </c>
      <c r="AR192" s="113">
        <v>4.7874917427820458</v>
      </c>
      <c r="AS192" s="70">
        <v>1</v>
      </c>
      <c r="AT192" s="70">
        <v>0</v>
      </c>
      <c r="AU192" s="70">
        <v>1</v>
      </c>
      <c r="AV192" s="114">
        <v>7.6063873897726522</v>
      </c>
      <c r="AW192" s="70">
        <v>1</v>
      </c>
      <c r="AX192" s="70">
        <v>0</v>
      </c>
      <c r="AY192" s="68">
        <v>0</v>
      </c>
      <c r="AZ192" s="69">
        <v>6.9850000000000003</v>
      </c>
      <c r="BA192" s="32">
        <v>850</v>
      </c>
      <c r="BB192" s="32">
        <v>66</v>
      </c>
      <c r="BC192" s="70">
        <v>1</v>
      </c>
      <c r="BD192" s="70">
        <v>0</v>
      </c>
      <c r="BE192" s="106">
        <f t="shared" si="43"/>
        <v>3.0540011816779669</v>
      </c>
      <c r="BF192" s="106">
        <v>1376.05</v>
      </c>
      <c r="BG192" s="106">
        <f t="shared" si="39"/>
        <v>0.42258376421588578</v>
      </c>
      <c r="BH192" s="69">
        <v>1</v>
      </c>
      <c r="BI192" s="69">
        <v>1</v>
      </c>
      <c r="BJ192" s="69">
        <v>0</v>
      </c>
      <c r="BK192" s="70">
        <v>1</v>
      </c>
      <c r="BL192" s="70">
        <v>0</v>
      </c>
      <c r="BM192" s="70">
        <v>1</v>
      </c>
      <c r="BN192" s="70">
        <v>0</v>
      </c>
      <c r="BO192" s="70">
        <v>1</v>
      </c>
      <c r="BP192" s="70">
        <v>0</v>
      </c>
      <c r="BQ192" s="12">
        <v>0</v>
      </c>
      <c r="BR192" s="12">
        <v>1</v>
      </c>
      <c r="BS192" s="12">
        <v>0</v>
      </c>
      <c r="BT192" s="12">
        <v>0</v>
      </c>
      <c r="BU192" s="12">
        <v>0</v>
      </c>
      <c r="BV192" s="12">
        <v>1</v>
      </c>
      <c r="BW192" s="12">
        <v>0</v>
      </c>
      <c r="BX192" s="12">
        <v>0</v>
      </c>
      <c r="BY192" s="12">
        <v>0.44</v>
      </c>
      <c r="BZ192" s="12">
        <f t="shared" si="40"/>
        <v>0.56000000000000005</v>
      </c>
      <c r="CA192" s="114">
        <v>2.9957322735539909</v>
      </c>
      <c r="CB192" s="70" t="s">
        <v>430</v>
      </c>
      <c r="CC192" s="70">
        <v>1</v>
      </c>
    </row>
    <row r="193" spans="1:167" ht="15" customHeight="1" x14ac:dyDescent="0.3">
      <c r="A193" s="70">
        <v>192</v>
      </c>
      <c r="B193" s="70">
        <v>6</v>
      </c>
      <c r="C193" s="69" t="s">
        <v>79</v>
      </c>
      <c r="D193" s="38">
        <v>7.6999999999999999E-2</v>
      </c>
      <c r="E193" s="69">
        <v>0.05</v>
      </c>
      <c r="F193" s="19">
        <f t="shared" si="42"/>
        <v>1.5399999999999998</v>
      </c>
      <c r="G193" s="70"/>
      <c r="H193" s="70">
        <f t="shared" si="30"/>
        <v>2.6999999999999996E-2</v>
      </c>
      <c r="I193" s="70">
        <f t="shared" si="31"/>
        <v>0.127</v>
      </c>
      <c r="J193" s="43" t="s">
        <v>466</v>
      </c>
      <c r="K193" s="43">
        <f t="shared" si="32"/>
        <v>7.6999999999999999E-2</v>
      </c>
      <c r="L193" s="47">
        <f t="shared" si="33"/>
        <v>1.5399999999999998</v>
      </c>
      <c r="M193" s="18">
        <f t="shared" si="34"/>
        <v>0.20511175001059181</v>
      </c>
      <c r="N193" s="69">
        <f t="shared" si="35"/>
        <v>0.13318944805882588</v>
      </c>
      <c r="O193" s="69">
        <f t="shared" si="36"/>
        <v>7.5081022901929089</v>
      </c>
      <c r="P193" s="70">
        <f t="shared" si="37"/>
        <v>7.1922301951765938E-2</v>
      </c>
      <c r="Q193" s="70">
        <f t="shared" si="38"/>
        <v>0.33830119806941772</v>
      </c>
      <c r="R193" s="114">
        <v>4.9199809258281251</v>
      </c>
      <c r="S193" s="70" t="s">
        <v>456</v>
      </c>
      <c r="T193" s="70" t="s">
        <v>1667</v>
      </c>
      <c r="U193" s="70" t="s">
        <v>435</v>
      </c>
      <c r="V193" s="69" t="s">
        <v>460</v>
      </c>
      <c r="W193" s="69">
        <v>0</v>
      </c>
      <c r="X193" s="69">
        <v>0</v>
      </c>
      <c r="Y193" s="69">
        <v>1</v>
      </c>
      <c r="Z193" s="69">
        <v>0</v>
      </c>
      <c r="AA193" s="69">
        <v>1</v>
      </c>
      <c r="AB193" s="69">
        <v>1</v>
      </c>
      <c r="AC193" s="69">
        <v>6</v>
      </c>
      <c r="AD193" s="69">
        <v>6</v>
      </c>
      <c r="AE193" s="69">
        <v>54</v>
      </c>
      <c r="AF193" s="69">
        <v>0</v>
      </c>
      <c r="AG193" s="69">
        <v>0</v>
      </c>
      <c r="AH193" s="69">
        <v>0</v>
      </c>
      <c r="AI193" s="69">
        <v>1</v>
      </c>
      <c r="AJ193" s="69">
        <v>0</v>
      </c>
      <c r="AK193" s="69">
        <v>0</v>
      </c>
      <c r="AL193" s="69">
        <v>0</v>
      </c>
      <c r="AM193" s="69">
        <v>0</v>
      </c>
      <c r="AN193" s="69">
        <v>0</v>
      </c>
      <c r="AO193" s="69">
        <v>0</v>
      </c>
      <c r="AP193" s="114">
        <v>5.8861040314501558</v>
      </c>
      <c r="AQ193" s="70">
        <v>1</v>
      </c>
      <c r="AR193" s="114">
        <v>4.7874917427820458</v>
      </c>
      <c r="AS193" s="70">
        <v>1</v>
      </c>
      <c r="AT193" s="70">
        <v>0</v>
      </c>
      <c r="AU193" s="70">
        <v>1</v>
      </c>
      <c r="AV193" s="114">
        <v>7.6063873897726522</v>
      </c>
      <c r="AW193" s="70">
        <v>1</v>
      </c>
      <c r="AX193" s="70">
        <v>0</v>
      </c>
      <c r="AY193" s="69">
        <v>0</v>
      </c>
      <c r="AZ193" s="69">
        <v>6.9850000000000003</v>
      </c>
      <c r="BA193" s="32">
        <v>850</v>
      </c>
      <c r="BB193" s="32">
        <v>66</v>
      </c>
      <c r="BC193" s="70">
        <v>1</v>
      </c>
      <c r="BD193" s="70">
        <v>0</v>
      </c>
      <c r="BE193" s="106">
        <f t="shared" si="43"/>
        <v>3.0540011816779669</v>
      </c>
      <c r="BF193" s="106">
        <v>1376.05</v>
      </c>
      <c r="BG193" s="106">
        <f t="shared" si="39"/>
        <v>0.42258376421588578</v>
      </c>
      <c r="BH193" s="69">
        <v>1</v>
      </c>
      <c r="BI193" s="69">
        <v>1</v>
      </c>
      <c r="BJ193" s="69">
        <v>0</v>
      </c>
      <c r="BK193" s="70">
        <v>1</v>
      </c>
      <c r="BL193" s="70">
        <v>0</v>
      </c>
      <c r="BM193" s="70">
        <v>1</v>
      </c>
      <c r="BN193" s="70">
        <v>0</v>
      </c>
      <c r="BO193" s="70">
        <v>1</v>
      </c>
      <c r="BP193" s="70">
        <v>0</v>
      </c>
      <c r="BQ193" s="70">
        <v>0</v>
      </c>
      <c r="BR193" s="70">
        <v>0</v>
      </c>
      <c r="BS193" s="70">
        <v>1</v>
      </c>
      <c r="BT193" s="70">
        <v>0</v>
      </c>
      <c r="BU193" s="70">
        <v>0</v>
      </c>
      <c r="BV193" s="70">
        <v>1</v>
      </c>
      <c r="BW193" s="70">
        <v>0</v>
      </c>
      <c r="BX193" s="70">
        <v>0</v>
      </c>
      <c r="BY193" s="70">
        <v>0.44</v>
      </c>
      <c r="BZ193" s="70">
        <f t="shared" si="40"/>
        <v>0.56000000000000005</v>
      </c>
      <c r="CA193" s="114">
        <v>2.9957322735539909</v>
      </c>
      <c r="CB193" s="70" t="s">
        <v>430</v>
      </c>
      <c r="CC193" s="70">
        <v>1</v>
      </c>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0"/>
      <c r="DD193" s="70"/>
      <c r="DE193" s="70"/>
      <c r="DF193" s="70"/>
      <c r="DG193" s="70"/>
      <c r="DH193" s="70"/>
      <c r="DI193" s="70"/>
      <c r="DJ193" s="70"/>
      <c r="DK193" s="70"/>
      <c r="DL193" s="70"/>
      <c r="DM193" s="70"/>
      <c r="DN193" s="70"/>
      <c r="DO193" s="70"/>
      <c r="DP193" s="70"/>
      <c r="DQ193" s="70"/>
      <c r="DR193" s="70"/>
      <c r="DS193" s="70"/>
      <c r="DT193" s="70"/>
      <c r="DU193" s="70"/>
      <c r="DV193" s="70"/>
      <c r="DW193" s="70"/>
      <c r="DX193" s="70"/>
      <c r="DY193" s="70"/>
      <c r="DZ193" s="70"/>
      <c r="EA193" s="70"/>
      <c r="EB193" s="70"/>
      <c r="EC193" s="70"/>
      <c r="ED193" s="70"/>
      <c r="EE193" s="70"/>
      <c r="EF193" s="70"/>
      <c r="EG193" s="70"/>
      <c r="EH193" s="70"/>
      <c r="EI193" s="70"/>
      <c r="EJ193" s="70"/>
      <c r="EK193" s="70"/>
      <c r="EL193" s="70"/>
      <c r="EM193" s="70"/>
      <c r="EN193" s="70"/>
      <c r="EO193" s="70"/>
      <c r="EP193" s="70"/>
      <c r="EQ193" s="70"/>
      <c r="ER193" s="70"/>
      <c r="ES193" s="70"/>
      <c r="ET193" s="70"/>
      <c r="EU193" s="70"/>
      <c r="EV193" s="70"/>
      <c r="EW193" s="70"/>
      <c r="EX193" s="70"/>
      <c r="EY193" s="70"/>
      <c r="EZ193" s="70"/>
      <c r="FA193" s="70"/>
      <c r="FB193" s="70"/>
      <c r="FC193" s="70"/>
      <c r="FD193" s="70"/>
      <c r="FE193" s="70"/>
      <c r="FF193" s="70"/>
      <c r="FG193" s="70"/>
      <c r="FH193" s="70"/>
      <c r="FI193" s="70"/>
      <c r="FJ193" s="70"/>
      <c r="FK193" s="70"/>
    </row>
    <row r="194" spans="1:167" ht="15" customHeight="1" x14ac:dyDescent="0.3">
      <c r="A194" s="70">
        <v>193</v>
      </c>
      <c r="B194" s="70">
        <v>6</v>
      </c>
      <c r="C194" s="69" t="s">
        <v>79</v>
      </c>
      <c r="D194" s="38">
        <v>-2.9000000000000001E-2</v>
      </c>
      <c r="E194" s="69">
        <v>8.4000000000000005E-2</v>
      </c>
      <c r="F194" s="19">
        <f t="shared" si="42"/>
        <v>-0.34523809523809523</v>
      </c>
      <c r="G194" s="70"/>
      <c r="H194" s="70">
        <f t="shared" ref="H194:H257" si="44">D194-E194</f>
        <v>-0.113</v>
      </c>
      <c r="I194" s="70">
        <f t="shared" ref="I194:I257" si="45">D194+E194</f>
        <v>5.5000000000000007E-2</v>
      </c>
      <c r="J194" s="43" t="s">
        <v>466</v>
      </c>
      <c r="K194" s="43">
        <f t="shared" ref="K194:K257" si="46">IF(AA194=1,D194,-D194)</f>
        <v>-2.9000000000000001E-2</v>
      </c>
      <c r="L194" s="47">
        <f t="shared" ref="L194:L257" si="47">K194/E194</f>
        <v>-0.34523809523809523</v>
      </c>
      <c r="M194" s="18">
        <f t="shared" ref="M194:M257" si="48">L194/SQRT(L194^2+AE194)</f>
        <v>-4.6929191317158093E-2</v>
      </c>
      <c r="N194" s="69">
        <f t="shared" ref="N194:N257" si="49">SQRT((1-M194^2)/AE194)</f>
        <v>0.13593283002211312</v>
      </c>
      <c r="O194" s="69">
        <f t="shared" ref="O194:O257" si="50">1/N194</f>
        <v>7.3565745658155075</v>
      </c>
      <c r="P194" s="70">
        <f t="shared" ref="P194:P257" si="51">M194-N194</f>
        <v>-0.18286202133927121</v>
      </c>
      <c r="Q194" s="70">
        <f t="shared" ref="Q194:Q257" si="52">M194+N194</f>
        <v>8.9003638704955035E-2</v>
      </c>
      <c r="R194" s="114">
        <v>4.8202815656050371</v>
      </c>
      <c r="S194" s="70" t="s">
        <v>456</v>
      </c>
      <c r="T194" s="70" t="s">
        <v>1667</v>
      </c>
      <c r="U194" s="70" t="s">
        <v>436</v>
      </c>
      <c r="V194" s="69" t="s">
        <v>460</v>
      </c>
      <c r="W194" s="69">
        <v>0</v>
      </c>
      <c r="X194" s="69">
        <v>0</v>
      </c>
      <c r="Y194" s="69">
        <v>1</v>
      </c>
      <c r="Z194" s="69">
        <v>0</v>
      </c>
      <c r="AA194" s="69">
        <v>1</v>
      </c>
      <c r="AB194" s="69">
        <v>1</v>
      </c>
      <c r="AC194" s="69">
        <v>6</v>
      </c>
      <c r="AD194" s="69">
        <v>6</v>
      </c>
      <c r="AE194" s="69">
        <v>54</v>
      </c>
      <c r="AF194" s="69">
        <v>0</v>
      </c>
      <c r="AG194" s="69">
        <v>0</v>
      </c>
      <c r="AH194" s="69">
        <v>0</v>
      </c>
      <c r="AI194" s="69">
        <v>1</v>
      </c>
      <c r="AJ194" s="69">
        <v>0</v>
      </c>
      <c r="AK194" s="69">
        <v>0</v>
      </c>
      <c r="AL194" s="69">
        <v>0</v>
      </c>
      <c r="AM194" s="69">
        <v>0</v>
      </c>
      <c r="AN194" s="69">
        <v>0</v>
      </c>
      <c r="AO194" s="69">
        <v>0</v>
      </c>
      <c r="AP194" s="114">
        <v>5.8861040314501558</v>
      </c>
      <c r="AQ194" s="70">
        <v>1</v>
      </c>
      <c r="AR194" s="114">
        <v>4.7874917427820458</v>
      </c>
      <c r="AS194" s="70">
        <v>1</v>
      </c>
      <c r="AT194" s="70">
        <v>0</v>
      </c>
      <c r="AU194" s="70">
        <v>1</v>
      </c>
      <c r="AV194" s="114">
        <v>7.6063873897726522</v>
      </c>
      <c r="AW194" s="70">
        <v>1</v>
      </c>
      <c r="AX194" s="70">
        <v>0</v>
      </c>
      <c r="AY194" s="69">
        <v>0</v>
      </c>
      <c r="AZ194" s="69">
        <v>6.9850000000000003</v>
      </c>
      <c r="BA194" s="32">
        <v>850</v>
      </c>
      <c r="BB194" s="32">
        <v>66</v>
      </c>
      <c r="BC194" s="70">
        <v>1</v>
      </c>
      <c r="BD194" s="70">
        <v>0</v>
      </c>
      <c r="BE194" s="106">
        <f t="shared" si="43"/>
        <v>3.0540011816779669</v>
      </c>
      <c r="BF194" s="106">
        <v>1376.05</v>
      </c>
      <c r="BG194" s="106">
        <f t="shared" ref="BG194:BG257" si="53">BE194/LN(BF194)</f>
        <v>0.42258376421588578</v>
      </c>
      <c r="BH194" s="69">
        <v>1</v>
      </c>
      <c r="BI194" s="69">
        <v>1</v>
      </c>
      <c r="BJ194" s="69">
        <v>0</v>
      </c>
      <c r="BK194" s="70">
        <v>1</v>
      </c>
      <c r="BL194" s="70">
        <v>0</v>
      </c>
      <c r="BM194" s="70">
        <v>1</v>
      </c>
      <c r="BN194" s="70">
        <v>0</v>
      </c>
      <c r="BO194" s="70">
        <v>1</v>
      </c>
      <c r="BP194" s="70">
        <v>0</v>
      </c>
      <c r="BQ194" s="70">
        <v>0</v>
      </c>
      <c r="BR194" s="70">
        <v>0</v>
      </c>
      <c r="BS194" s="70">
        <v>0</v>
      </c>
      <c r="BT194" s="70">
        <v>0</v>
      </c>
      <c r="BU194" s="70">
        <v>1</v>
      </c>
      <c r="BV194" s="70">
        <v>1</v>
      </c>
      <c r="BW194" s="70">
        <v>0</v>
      </c>
      <c r="BX194" s="70">
        <v>0</v>
      </c>
      <c r="BY194" s="70">
        <v>0.44</v>
      </c>
      <c r="BZ194" s="70">
        <f t="shared" ref="BZ194:BZ257" si="54">1-BY194</f>
        <v>0.56000000000000005</v>
      </c>
      <c r="CA194" s="114">
        <v>2.9957322735539909</v>
      </c>
      <c r="CB194" s="70" t="s">
        <v>430</v>
      </c>
      <c r="CC194" s="70">
        <v>1</v>
      </c>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0"/>
      <c r="DD194" s="70"/>
      <c r="DE194" s="70"/>
      <c r="DF194" s="70"/>
      <c r="DG194" s="70"/>
      <c r="DH194" s="70"/>
      <c r="DI194" s="70"/>
      <c r="DJ194" s="70"/>
      <c r="DK194" s="70"/>
      <c r="DL194" s="70"/>
      <c r="DM194" s="70"/>
      <c r="DN194" s="70"/>
      <c r="DO194" s="70"/>
      <c r="DP194" s="70"/>
      <c r="DQ194" s="70"/>
      <c r="DR194" s="70"/>
      <c r="DS194" s="70"/>
      <c r="DT194" s="70"/>
      <c r="DU194" s="70"/>
      <c r="DV194" s="70"/>
      <c r="DW194" s="70"/>
      <c r="DX194" s="70"/>
      <c r="DY194" s="70"/>
      <c r="DZ194" s="70"/>
      <c r="EA194" s="70"/>
      <c r="EB194" s="70"/>
      <c r="EC194" s="70"/>
      <c r="ED194" s="70"/>
      <c r="EE194" s="70"/>
      <c r="EF194" s="70"/>
      <c r="EG194" s="70"/>
      <c r="EH194" s="70"/>
      <c r="EI194" s="70"/>
      <c r="EJ194" s="70"/>
      <c r="EK194" s="70"/>
      <c r="EL194" s="70"/>
      <c r="EM194" s="70"/>
      <c r="EN194" s="70"/>
      <c r="EO194" s="70"/>
      <c r="EP194" s="70"/>
      <c r="EQ194" s="70"/>
      <c r="ER194" s="70"/>
      <c r="ES194" s="70"/>
      <c r="ET194" s="70"/>
      <c r="EU194" s="70"/>
      <c r="EV194" s="70"/>
      <c r="EW194" s="70"/>
      <c r="EX194" s="70"/>
      <c r="EY194" s="70"/>
      <c r="EZ194" s="70"/>
      <c r="FA194" s="70"/>
      <c r="FB194" s="70"/>
      <c r="FC194" s="70"/>
      <c r="FD194" s="70"/>
      <c r="FE194" s="70"/>
      <c r="FF194" s="70"/>
      <c r="FG194" s="70"/>
      <c r="FH194" s="70"/>
      <c r="FI194" s="70"/>
      <c r="FJ194" s="70"/>
      <c r="FK194" s="70"/>
    </row>
    <row r="195" spans="1:167" ht="15" customHeight="1" x14ac:dyDescent="0.3">
      <c r="A195" s="70">
        <v>194</v>
      </c>
      <c r="B195" s="12">
        <v>6</v>
      </c>
      <c r="C195" s="69" t="s">
        <v>79</v>
      </c>
      <c r="D195" s="37">
        <v>1E-3</v>
      </c>
      <c r="E195" s="68">
        <v>5.0000000000000001E-3</v>
      </c>
      <c r="F195" s="19">
        <f t="shared" si="42"/>
        <v>0.2</v>
      </c>
      <c r="H195" s="70">
        <f t="shared" si="44"/>
        <v>-4.0000000000000001E-3</v>
      </c>
      <c r="I195" s="70">
        <f t="shared" si="45"/>
        <v>6.0000000000000001E-3</v>
      </c>
      <c r="J195" s="41" t="s">
        <v>467</v>
      </c>
      <c r="K195" s="41">
        <f t="shared" si="46"/>
        <v>1E-3</v>
      </c>
      <c r="L195" s="45">
        <f t="shared" si="47"/>
        <v>0.2</v>
      </c>
      <c r="M195" s="15">
        <f t="shared" si="48"/>
        <v>2.7724348650071381E-2</v>
      </c>
      <c r="N195" s="68">
        <f t="shared" si="49"/>
        <v>0.13862174325035689</v>
      </c>
      <c r="O195" s="68">
        <f t="shared" si="50"/>
        <v>7.2138755187485746</v>
      </c>
      <c r="P195" s="12">
        <f t="shared" si="51"/>
        <v>-0.11089739460028551</v>
      </c>
      <c r="Q195" s="12">
        <f t="shared" si="52"/>
        <v>0.16634609190042826</v>
      </c>
      <c r="R195" s="113">
        <v>4.8202815656050371</v>
      </c>
      <c r="S195" s="12" t="s">
        <v>457</v>
      </c>
      <c r="T195" s="12" t="s">
        <v>1668</v>
      </c>
      <c r="U195" s="12" t="s">
        <v>442</v>
      </c>
      <c r="V195" s="68" t="s">
        <v>460</v>
      </c>
      <c r="W195" s="68">
        <v>0</v>
      </c>
      <c r="X195" s="68">
        <v>0</v>
      </c>
      <c r="Y195" s="68">
        <v>1</v>
      </c>
      <c r="Z195" s="68">
        <v>0</v>
      </c>
      <c r="AA195" s="68">
        <v>1</v>
      </c>
      <c r="AB195" s="68">
        <v>1</v>
      </c>
      <c r="AC195" s="68">
        <v>7</v>
      </c>
      <c r="AD195" s="68">
        <v>6</v>
      </c>
      <c r="AE195" s="68">
        <v>52</v>
      </c>
      <c r="AF195" s="68">
        <v>0</v>
      </c>
      <c r="AG195" s="68">
        <v>0</v>
      </c>
      <c r="AH195" s="68">
        <v>0</v>
      </c>
      <c r="AI195" s="68">
        <v>1</v>
      </c>
      <c r="AJ195" s="68">
        <v>0</v>
      </c>
      <c r="AK195" s="68">
        <v>0</v>
      </c>
      <c r="AL195" s="68">
        <v>0</v>
      </c>
      <c r="AM195" s="68">
        <v>0</v>
      </c>
      <c r="AN195" s="68">
        <v>0</v>
      </c>
      <c r="AO195" s="68">
        <v>0</v>
      </c>
      <c r="AP195" s="113">
        <v>5.8861040314501558</v>
      </c>
      <c r="AQ195" s="12">
        <v>1</v>
      </c>
      <c r="AR195" s="113">
        <v>4.7874917427820458</v>
      </c>
      <c r="AS195" s="12">
        <v>1</v>
      </c>
      <c r="AT195" s="12">
        <v>0</v>
      </c>
      <c r="AU195" s="12">
        <v>1</v>
      </c>
      <c r="AV195" s="113">
        <v>7.6063873897726522</v>
      </c>
      <c r="AW195" s="12">
        <v>1</v>
      </c>
      <c r="AX195" s="12">
        <v>0</v>
      </c>
      <c r="AY195" s="68">
        <v>0</v>
      </c>
      <c r="AZ195" s="68">
        <v>6.9850000000000003</v>
      </c>
      <c r="BA195" s="94">
        <v>850</v>
      </c>
      <c r="BB195" s="94">
        <v>66</v>
      </c>
      <c r="BC195" s="12">
        <v>1</v>
      </c>
      <c r="BD195" s="12">
        <v>0</v>
      </c>
      <c r="BE195" s="104">
        <f t="shared" si="43"/>
        <v>3.0540011816779669</v>
      </c>
      <c r="BF195" s="104">
        <v>1376.05</v>
      </c>
      <c r="BG195" s="104">
        <f t="shared" si="53"/>
        <v>0.42258376421588578</v>
      </c>
      <c r="BH195" s="68">
        <v>1</v>
      </c>
      <c r="BI195" s="68">
        <v>1</v>
      </c>
      <c r="BJ195" s="68">
        <v>0</v>
      </c>
      <c r="BK195" s="12">
        <v>1</v>
      </c>
      <c r="BL195" s="12">
        <v>0</v>
      </c>
      <c r="BM195" s="12">
        <v>1</v>
      </c>
      <c r="BN195" s="12">
        <v>0</v>
      </c>
      <c r="BO195" s="12">
        <v>1</v>
      </c>
      <c r="BP195" s="12">
        <v>0</v>
      </c>
      <c r="BQ195" s="12">
        <v>0</v>
      </c>
      <c r="BR195" s="12">
        <v>0</v>
      </c>
      <c r="BS195" s="12">
        <v>0</v>
      </c>
      <c r="BT195" s="12">
        <v>0</v>
      </c>
      <c r="BU195" s="12">
        <v>1</v>
      </c>
      <c r="BV195" s="12">
        <v>1</v>
      </c>
      <c r="BW195" s="12">
        <v>0</v>
      </c>
      <c r="BX195" s="12">
        <v>0</v>
      </c>
      <c r="BY195" s="12">
        <v>0.44</v>
      </c>
      <c r="BZ195" s="12">
        <f t="shared" si="54"/>
        <v>0.56000000000000005</v>
      </c>
      <c r="CA195" s="113">
        <v>2.9957322735539909</v>
      </c>
      <c r="CB195" s="12" t="s">
        <v>430</v>
      </c>
      <c r="CC195" s="12">
        <v>1</v>
      </c>
    </row>
    <row r="196" spans="1:167" ht="15" customHeight="1" x14ac:dyDescent="0.3">
      <c r="A196" s="70">
        <v>195</v>
      </c>
      <c r="B196" s="70">
        <v>6</v>
      </c>
      <c r="C196" s="69" t="s">
        <v>79</v>
      </c>
      <c r="D196" s="37">
        <v>-7.0000000000000001E-3</v>
      </c>
      <c r="E196" s="68">
        <v>7.0000000000000001E-3</v>
      </c>
      <c r="F196" s="19">
        <f t="shared" si="42"/>
        <v>-1</v>
      </c>
      <c r="H196" s="70">
        <f t="shared" si="44"/>
        <v>-1.4E-2</v>
      </c>
      <c r="I196" s="70">
        <f t="shared" si="45"/>
        <v>0</v>
      </c>
      <c r="J196" s="41" t="s">
        <v>467</v>
      </c>
      <c r="K196" s="41">
        <f t="shared" si="46"/>
        <v>-7.0000000000000001E-3</v>
      </c>
      <c r="L196" s="45">
        <f t="shared" si="47"/>
        <v>-1</v>
      </c>
      <c r="M196" s="15">
        <f t="shared" si="48"/>
        <v>-0.13736056394868904</v>
      </c>
      <c r="N196" s="68">
        <f t="shared" si="49"/>
        <v>0.13736056394868904</v>
      </c>
      <c r="O196" s="68">
        <f t="shared" si="50"/>
        <v>7.2801098892805181</v>
      </c>
      <c r="P196" s="12">
        <f t="shared" si="51"/>
        <v>-0.27472112789737807</v>
      </c>
      <c r="Q196" s="12">
        <f t="shared" si="52"/>
        <v>0</v>
      </c>
      <c r="R196" s="113">
        <v>4.8040210447332568</v>
      </c>
      <c r="S196" s="12" t="s">
        <v>457</v>
      </c>
      <c r="T196" s="12" t="s">
        <v>1668</v>
      </c>
      <c r="U196" s="12" t="s">
        <v>432</v>
      </c>
      <c r="V196" s="68" t="s">
        <v>460</v>
      </c>
      <c r="W196" s="68">
        <v>0</v>
      </c>
      <c r="X196" s="68">
        <v>0</v>
      </c>
      <c r="Y196" s="68">
        <v>1</v>
      </c>
      <c r="Z196" s="68">
        <v>0</v>
      </c>
      <c r="AA196" s="68">
        <v>1</v>
      </c>
      <c r="AB196" s="68">
        <v>1</v>
      </c>
      <c r="AC196" s="68">
        <v>7</v>
      </c>
      <c r="AD196" s="68">
        <v>6</v>
      </c>
      <c r="AE196" s="68">
        <v>52</v>
      </c>
      <c r="AF196" s="68">
        <v>0</v>
      </c>
      <c r="AG196" s="68">
        <v>0</v>
      </c>
      <c r="AH196" s="68">
        <v>0</v>
      </c>
      <c r="AI196" s="68">
        <v>1</v>
      </c>
      <c r="AJ196" s="68">
        <v>0</v>
      </c>
      <c r="AK196" s="68">
        <v>0</v>
      </c>
      <c r="AL196" s="68">
        <v>0</v>
      </c>
      <c r="AM196" s="68">
        <v>0</v>
      </c>
      <c r="AN196" s="68">
        <v>0</v>
      </c>
      <c r="AO196" s="68">
        <v>0</v>
      </c>
      <c r="AP196" s="113">
        <v>5.8861040314501558</v>
      </c>
      <c r="AQ196" s="12">
        <v>1</v>
      </c>
      <c r="AR196" s="113">
        <v>4.7874917427820458</v>
      </c>
      <c r="AS196" s="70">
        <v>1</v>
      </c>
      <c r="AT196" s="70">
        <v>0</v>
      </c>
      <c r="AU196" s="70">
        <v>1</v>
      </c>
      <c r="AV196" s="114">
        <v>7.6063873897726522</v>
      </c>
      <c r="AW196" s="70">
        <v>1</v>
      </c>
      <c r="AX196" s="70">
        <v>0</v>
      </c>
      <c r="AY196" s="68">
        <v>0</v>
      </c>
      <c r="AZ196" s="69">
        <v>6.9850000000000003</v>
      </c>
      <c r="BA196" s="32">
        <v>850</v>
      </c>
      <c r="BB196" s="32">
        <v>66</v>
      </c>
      <c r="BC196" s="70">
        <v>1</v>
      </c>
      <c r="BD196" s="70">
        <v>0</v>
      </c>
      <c r="BE196" s="106">
        <f t="shared" si="43"/>
        <v>3.0540011816779669</v>
      </c>
      <c r="BF196" s="106">
        <v>1376.05</v>
      </c>
      <c r="BG196" s="106">
        <f t="shared" si="53"/>
        <v>0.42258376421588578</v>
      </c>
      <c r="BH196" s="69">
        <v>1</v>
      </c>
      <c r="BI196" s="69">
        <v>1</v>
      </c>
      <c r="BJ196" s="69">
        <v>0</v>
      </c>
      <c r="BK196" s="70">
        <v>1</v>
      </c>
      <c r="BL196" s="70">
        <v>0</v>
      </c>
      <c r="BM196" s="70">
        <v>1</v>
      </c>
      <c r="BN196" s="70">
        <v>0</v>
      </c>
      <c r="BO196" s="70">
        <v>1</v>
      </c>
      <c r="BP196" s="70">
        <v>0</v>
      </c>
      <c r="BQ196" s="12">
        <v>0</v>
      </c>
      <c r="BR196" s="12">
        <v>0</v>
      </c>
      <c r="BS196" s="12">
        <v>0</v>
      </c>
      <c r="BT196" s="12">
        <v>0</v>
      </c>
      <c r="BU196" s="12">
        <v>1</v>
      </c>
      <c r="BV196" s="12">
        <v>1</v>
      </c>
      <c r="BW196" s="12">
        <v>0</v>
      </c>
      <c r="BX196" s="12">
        <v>0</v>
      </c>
      <c r="BY196" s="12">
        <v>0.44</v>
      </c>
      <c r="BZ196" s="12">
        <f t="shared" si="54"/>
        <v>0.56000000000000005</v>
      </c>
      <c r="CA196" s="114">
        <v>2.9957322735539909</v>
      </c>
      <c r="CB196" s="70" t="s">
        <v>430</v>
      </c>
      <c r="CC196" s="70">
        <v>1</v>
      </c>
    </row>
    <row r="197" spans="1:167" ht="15" customHeight="1" x14ac:dyDescent="0.3">
      <c r="A197" s="70">
        <v>196</v>
      </c>
      <c r="B197" s="12">
        <v>6</v>
      </c>
      <c r="C197" s="69" t="s">
        <v>79</v>
      </c>
      <c r="D197" s="37">
        <v>-2.3E-2</v>
      </c>
      <c r="E197" s="68">
        <v>1.6E-2</v>
      </c>
      <c r="F197" s="19">
        <f t="shared" si="42"/>
        <v>-1.4375</v>
      </c>
      <c r="H197" s="70">
        <f t="shared" si="44"/>
        <v>-3.9E-2</v>
      </c>
      <c r="I197" s="70">
        <f t="shared" si="45"/>
        <v>-6.9999999999999993E-3</v>
      </c>
      <c r="J197" s="41" t="s">
        <v>467</v>
      </c>
      <c r="K197" s="41">
        <f t="shared" si="46"/>
        <v>-2.3E-2</v>
      </c>
      <c r="L197" s="45">
        <f t="shared" si="47"/>
        <v>-1.4375</v>
      </c>
      <c r="M197" s="15">
        <f t="shared" si="48"/>
        <v>-0.19549880257350136</v>
      </c>
      <c r="N197" s="68">
        <f t="shared" si="49"/>
        <v>0.1359991670076531</v>
      </c>
      <c r="O197" s="68">
        <f t="shared" si="50"/>
        <v>7.3529862130973704</v>
      </c>
      <c r="P197" s="12">
        <f t="shared" si="51"/>
        <v>-0.33149796958115446</v>
      </c>
      <c r="Q197" s="12">
        <f t="shared" si="52"/>
        <v>-5.9499635565848252E-2</v>
      </c>
      <c r="R197" s="113">
        <v>4.8040210447332568</v>
      </c>
      <c r="S197" s="12" t="s">
        <v>457</v>
      </c>
      <c r="T197" s="12" t="s">
        <v>1668</v>
      </c>
      <c r="U197" s="12" t="s">
        <v>433</v>
      </c>
      <c r="V197" s="68" t="s">
        <v>460</v>
      </c>
      <c r="W197" s="68">
        <v>0</v>
      </c>
      <c r="X197" s="68">
        <v>0</v>
      </c>
      <c r="Y197" s="68">
        <v>1</v>
      </c>
      <c r="Z197" s="68">
        <v>0</v>
      </c>
      <c r="AA197" s="68">
        <v>1</v>
      </c>
      <c r="AB197" s="68">
        <v>1</v>
      </c>
      <c r="AC197" s="68">
        <v>7</v>
      </c>
      <c r="AD197" s="68">
        <v>6</v>
      </c>
      <c r="AE197" s="68">
        <v>52</v>
      </c>
      <c r="AF197" s="68">
        <v>0</v>
      </c>
      <c r="AG197" s="68">
        <v>0</v>
      </c>
      <c r="AH197" s="68">
        <v>0</v>
      </c>
      <c r="AI197" s="68">
        <v>1</v>
      </c>
      <c r="AJ197" s="68">
        <v>0</v>
      </c>
      <c r="AK197" s="68">
        <v>0</v>
      </c>
      <c r="AL197" s="68">
        <v>0</v>
      </c>
      <c r="AM197" s="68">
        <v>0</v>
      </c>
      <c r="AN197" s="68">
        <v>0</v>
      </c>
      <c r="AO197" s="68">
        <v>0</v>
      </c>
      <c r="AP197" s="113">
        <v>5.8861040314501558</v>
      </c>
      <c r="AQ197" s="12">
        <v>1</v>
      </c>
      <c r="AR197" s="113">
        <v>4.7874917427820458</v>
      </c>
      <c r="AS197" s="12">
        <v>1</v>
      </c>
      <c r="AT197" s="12">
        <v>0</v>
      </c>
      <c r="AU197" s="12">
        <v>1</v>
      </c>
      <c r="AV197" s="113">
        <v>7.6063873897726522</v>
      </c>
      <c r="AW197" s="12">
        <v>1</v>
      </c>
      <c r="AX197" s="12">
        <v>0</v>
      </c>
      <c r="AY197" s="68">
        <v>0</v>
      </c>
      <c r="AZ197" s="68">
        <v>6.9850000000000003</v>
      </c>
      <c r="BA197" s="94">
        <v>850</v>
      </c>
      <c r="BB197" s="94">
        <v>66</v>
      </c>
      <c r="BC197" s="12">
        <v>1</v>
      </c>
      <c r="BD197" s="12">
        <v>0</v>
      </c>
      <c r="BE197" s="104">
        <f t="shared" si="43"/>
        <v>3.0540011816779669</v>
      </c>
      <c r="BF197" s="104">
        <v>1376.05</v>
      </c>
      <c r="BG197" s="104">
        <f t="shared" si="53"/>
        <v>0.42258376421588578</v>
      </c>
      <c r="BH197" s="68">
        <v>1</v>
      </c>
      <c r="BI197" s="68">
        <v>1</v>
      </c>
      <c r="BJ197" s="68">
        <v>0</v>
      </c>
      <c r="BK197" s="12">
        <v>1</v>
      </c>
      <c r="BL197" s="12">
        <v>0</v>
      </c>
      <c r="BM197" s="12">
        <v>1</v>
      </c>
      <c r="BN197" s="12">
        <v>0</v>
      </c>
      <c r="BO197" s="12">
        <v>1</v>
      </c>
      <c r="BP197" s="12">
        <v>0</v>
      </c>
      <c r="BQ197" s="12">
        <v>0</v>
      </c>
      <c r="BR197" s="12">
        <v>0</v>
      </c>
      <c r="BS197" s="12">
        <v>0</v>
      </c>
      <c r="BT197" s="12">
        <v>0</v>
      </c>
      <c r="BU197" s="12">
        <v>1</v>
      </c>
      <c r="BV197" s="12">
        <v>1</v>
      </c>
      <c r="BW197" s="12">
        <v>0</v>
      </c>
      <c r="BX197" s="12">
        <v>0</v>
      </c>
      <c r="BY197" s="12">
        <v>0.44</v>
      </c>
      <c r="BZ197" s="12">
        <f t="shared" si="54"/>
        <v>0.56000000000000005</v>
      </c>
      <c r="CA197" s="113">
        <v>2.9957322735539909</v>
      </c>
      <c r="CB197" s="12" t="s">
        <v>430</v>
      </c>
      <c r="CC197" s="12">
        <v>1</v>
      </c>
    </row>
    <row r="198" spans="1:167" ht="15" customHeight="1" x14ac:dyDescent="0.3">
      <c r="A198" s="70">
        <v>197</v>
      </c>
      <c r="B198" s="70">
        <v>6</v>
      </c>
      <c r="C198" s="69" t="s">
        <v>79</v>
      </c>
      <c r="D198" s="37">
        <v>2E-3</v>
      </c>
      <c r="E198" s="13">
        <v>1E-3</v>
      </c>
      <c r="F198" s="19">
        <f t="shared" si="42"/>
        <v>2</v>
      </c>
      <c r="H198" s="70">
        <f t="shared" si="44"/>
        <v>1E-3</v>
      </c>
      <c r="I198" s="70">
        <f t="shared" si="45"/>
        <v>3.0000000000000001E-3</v>
      </c>
      <c r="J198" s="41" t="s">
        <v>467</v>
      </c>
      <c r="K198" s="41">
        <f t="shared" si="46"/>
        <v>2E-3</v>
      </c>
      <c r="L198" s="45">
        <f t="shared" si="47"/>
        <v>2</v>
      </c>
      <c r="M198" s="15">
        <f t="shared" si="48"/>
        <v>0.2672612419124244</v>
      </c>
      <c r="N198" s="13">
        <f t="shared" si="49"/>
        <v>0.1336306209562122</v>
      </c>
      <c r="O198" s="68">
        <f t="shared" si="50"/>
        <v>7.4833147735478827</v>
      </c>
      <c r="P198" s="12">
        <f t="shared" si="51"/>
        <v>0.1336306209562122</v>
      </c>
      <c r="Q198" s="12">
        <f t="shared" si="52"/>
        <v>0.40089186286863659</v>
      </c>
      <c r="R198" s="113">
        <v>4.8040210447332568</v>
      </c>
      <c r="S198" s="12" t="s">
        <v>457</v>
      </c>
      <c r="T198" s="12" t="s">
        <v>1668</v>
      </c>
      <c r="U198" s="12" t="s">
        <v>434</v>
      </c>
      <c r="V198" s="13" t="s">
        <v>460</v>
      </c>
      <c r="W198" s="68">
        <v>0</v>
      </c>
      <c r="X198" s="68">
        <v>0</v>
      </c>
      <c r="Y198" s="68">
        <v>1</v>
      </c>
      <c r="Z198" s="68">
        <v>0</v>
      </c>
      <c r="AA198" s="68">
        <v>1</v>
      </c>
      <c r="AB198" s="68">
        <v>1</v>
      </c>
      <c r="AC198" s="68">
        <v>7</v>
      </c>
      <c r="AD198" s="68">
        <v>6</v>
      </c>
      <c r="AE198" s="68">
        <v>52</v>
      </c>
      <c r="AF198" s="68">
        <v>0</v>
      </c>
      <c r="AG198" s="13">
        <v>0</v>
      </c>
      <c r="AH198" s="13">
        <v>0</v>
      </c>
      <c r="AI198" s="13">
        <v>1</v>
      </c>
      <c r="AJ198" s="13">
        <v>0</v>
      </c>
      <c r="AK198" s="13">
        <v>0</v>
      </c>
      <c r="AL198" s="13">
        <v>0</v>
      </c>
      <c r="AM198" s="68">
        <v>0</v>
      </c>
      <c r="AN198" s="68">
        <v>0</v>
      </c>
      <c r="AO198" s="68">
        <v>0</v>
      </c>
      <c r="AP198" s="113">
        <v>5.8861040314501558</v>
      </c>
      <c r="AQ198" s="12">
        <v>1</v>
      </c>
      <c r="AR198" s="113">
        <v>4.7874917427820458</v>
      </c>
      <c r="AS198" s="70">
        <v>1</v>
      </c>
      <c r="AT198" s="70">
        <v>0</v>
      </c>
      <c r="AU198" s="70">
        <v>1</v>
      </c>
      <c r="AV198" s="114">
        <v>7.6063873897726522</v>
      </c>
      <c r="AW198" s="70">
        <v>1</v>
      </c>
      <c r="AX198" s="70">
        <v>0</v>
      </c>
      <c r="AY198" s="68">
        <v>0</v>
      </c>
      <c r="AZ198" s="69">
        <v>6.9850000000000003</v>
      </c>
      <c r="BA198" s="32">
        <v>850</v>
      </c>
      <c r="BB198" s="32">
        <v>66</v>
      </c>
      <c r="BC198" s="70">
        <v>1</v>
      </c>
      <c r="BD198" s="70">
        <v>0</v>
      </c>
      <c r="BE198" s="106">
        <f t="shared" si="43"/>
        <v>3.0540011816779669</v>
      </c>
      <c r="BF198" s="106">
        <v>1376.05</v>
      </c>
      <c r="BG198" s="106">
        <f t="shared" si="53"/>
        <v>0.42258376421588578</v>
      </c>
      <c r="BH198" s="69">
        <v>1</v>
      </c>
      <c r="BI198" s="69">
        <v>1</v>
      </c>
      <c r="BJ198" s="69">
        <v>0</v>
      </c>
      <c r="BK198" s="70">
        <v>1</v>
      </c>
      <c r="BL198" s="70">
        <v>0</v>
      </c>
      <c r="BM198" s="70">
        <v>1</v>
      </c>
      <c r="BN198" s="70">
        <v>0</v>
      </c>
      <c r="BO198" s="70">
        <v>1</v>
      </c>
      <c r="BP198" s="70">
        <v>0</v>
      </c>
      <c r="BQ198" s="12">
        <v>0</v>
      </c>
      <c r="BR198" s="12">
        <v>1</v>
      </c>
      <c r="BS198" s="12">
        <v>0</v>
      </c>
      <c r="BT198" s="12">
        <v>0</v>
      </c>
      <c r="BU198" s="12">
        <v>0</v>
      </c>
      <c r="BV198" s="12">
        <v>1</v>
      </c>
      <c r="BW198" s="12">
        <v>0</v>
      </c>
      <c r="BX198" s="12">
        <v>0</v>
      </c>
      <c r="BY198" s="12">
        <v>0.44</v>
      </c>
      <c r="BZ198" s="12">
        <f t="shared" si="54"/>
        <v>0.56000000000000005</v>
      </c>
      <c r="CA198" s="114">
        <v>2.9957322735539909</v>
      </c>
      <c r="CB198" s="70" t="s">
        <v>430</v>
      </c>
      <c r="CC198" s="70">
        <v>1</v>
      </c>
    </row>
    <row r="199" spans="1:167" ht="15" customHeight="1" x14ac:dyDescent="0.3">
      <c r="A199" s="70">
        <v>198</v>
      </c>
      <c r="B199" s="12">
        <v>6</v>
      </c>
      <c r="C199" s="69" t="s">
        <v>79</v>
      </c>
      <c r="D199" s="37">
        <v>2.8000000000000001E-2</v>
      </c>
      <c r="E199" s="68">
        <v>1.6E-2</v>
      </c>
      <c r="F199" s="19">
        <f t="shared" si="42"/>
        <v>1.75</v>
      </c>
      <c r="H199" s="70">
        <f t="shared" si="44"/>
        <v>1.2E-2</v>
      </c>
      <c r="I199" s="70">
        <f t="shared" si="45"/>
        <v>4.3999999999999997E-2</v>
      </c>
      <c r="J199" s="41" t="s">
        <v>467</v>
      </c>
      <c r="K199" s="41">
        <f t="shared" si="46"/>
        <v>2.8000000000000001E-2</v>
      </c>
      <c r="L199" s="45">
        <f t="shared" si="47"/>
        <v>1.75</v>
      </c>
      <c r="M199" s="15">
        <f t="shared" si="48"/>
        <v>0.23583599218522319</v>
      </c>
      <c r="N199" s="68">
        <f t="shared" si="49"/>
        <v>0.13476342410584183</v>
      </c>
      <c r="O199" s="68">
        <f t="shared" si="50"/>
        <v>7.4204110398279148</v>
      </c>
      <c r="P199" s="12">
        <f t="shared" si="51"/>
        <v>0.10107256807938136</v>
      </c>
      <c r="Q199" s="12">
        <f t="shared" si="52"/>
        <v>0.37059941629106502</v>
      </c>
      <c r="R199" s="113">
        <v>4.8040210447332568</v>
      </c>
      <c r="S199" s="12" t="s">
        <v>457</v>
      </c>
      <c r="T199" s="12" t="s">
        <v>1668</v>
      </c>
      <c r="U199" s="12" t="s">
        <v>435</v>
      </c>
      <c r="V199" s="68" t="s">
        <v>460</v>
      </c>
      <c r="W199" s="68">
        <v>0</v>
      </c>
      <c r="X199" s="68">
        <v>0</v>
      </c>
      <c r="Y199" s="68">
        <v>1</v>
      </c>
      <c r="Z199" s="68">
        <v>0</v>
      </c>
      <c r="AA199" s="68">
        <v>1</v>
      </c>
      <c r="AB199" s="68">
        <v>1</v>
      </c>
      <c r="AC199" s="68">
        <v>7</v>
      </c>
      <c r="AD199" s="68">
        <v>6</v>
      </c>
      <c r="AE199" s="68">
        <v>52</v>
      </c>
      <c r="AF199" s="68">
        <v>0</v>
      </c>
      <c r="AG199" s="68">
        <v>0</v>
      </c>
      <c r="AH199" s="68">
        <v>0</v>
      </c>
      <c r="AI199" s="68">
        <v>1</v>
      </c>
      <c r="AJ199" s="68">
        <v>0</v>
      </c>
      <c r="AK199" s="68">
        <v>0</v>
      </c>
      <c r="AL199" s="68">
        <v>0</v>
      </c>
      <c r="AM199" s="68">
        <v>0</v>
      </c>
      <c r="AN199" s="68">
        <v>0</v>
      </c>
      <c r="AO199" s="68">
        <v>0</v>
      </c>
      <c r="AP199" s="113">
        <v>5.8861040314501558</v>
      </c>
      <c r="AQ199" s="12">
        <v>1</v>
      </c>
      <c r="AR199" s="113">
        <v>4.7874917427820458</v>
      </c>
      <c r="AS199" s="12">
        <v>1</v>
      </c>
      <c r="AT199" s="12">
        <v>0</v>
      </c>
      <c r="AU199" s="12">
        <v>1</v>
      </c>
      <c r="AV199" s="113">
        <v>7.6063873897726522</v>
      </c>
      <c r="AW199" s="12">
        <v>1</v>
      </c>
      <c r="AX199" s="12">
        <v>0</v>
      </c>
      <c r="AY199" s="68">
        <v>0</v>
      </c>
      <c r="AZ199" s="68">
        <v>6.9850000000000003</v>
      </c>
      <c r="BA199" s="94">
        <v>850</v>
      </c>
      <c r="BB199" s="94">
        <v>66</v>
      </c>
      <c r="BC199" s="12">
        <v>1</v>
      </c>
      <c r="BD199" s="12">
        <v>0</v>
      </c>
      <c r="BE199" s="104">
        <f t="shared" si="43"/>
        <v>3.0540011816779669</v>
      </c>
      <c r="BF199" s="104">
        <v>1376.05</v>
      </c>
      <c r="BG199" s="104">
        <f t="shared" si="53"/>
        <v>0.42258376421588578</v>
      </c>
      <c r="BH199" s="68">
        <v>1</v>
      </c>
      <c r="BI199" s="68">
        <v>1</v>
      </c>
      <c r="BJ199" s="68">
        <v>0</v>
      </c>
      <c r="BK199" s="12">
        <v>1</v>
      </c>
      <c r="BL199" s="12">
        <v>0</v>
      </c>
      <c r="BM199" s="12">
        <v>1</v>
      </c>
      <c r="BN199" s="12">
        <v>0</v>
      </c>
      <c r="BO199" s="12">
        <v>1</v>
      </c>
      <c r="BP199" s="12">
        <v>0</v>
      </c>
      <c r="BQ199" s="12">
        <v>0</v>
      </c>
      <c r="BR199" s="12">
        <v>0</v>
      </c>
      <c r="BS199" s="12">
        <v>1</v>
      </c>
      <c r="BT199" s="12">
        <v>0</v>
      </c>
      <c r="BU199" s="12">
        <v>0</v>
      </c>
      <c r="BV199" s="12">
        <v>1</v>
      </c>
      <c r="BW199" s="12">
        <v>0</v>
      </c>
      <c r="BX199" s="12">
        <v>0</v>
      </c>
      <c r="BY199" s="12">
        <v>0.44</v>
      </c>
      <c r="BZ199" s="12">
        <f t="shared" si="54"/>
        <v>0.56000000000000005</v>
      </c>
      <c r="CA199" s="113">
        <v>2.9957322735539909</v>
      </c>
      <c r="CB199" s="12" t="s">
        <v>430</v>
      </c>
      <c r="CC199" s="12">
        <v>1</v>
      </c>
    </row>
    <row r="200" spans="1:167" s="40" customFormat="1" ht="15" customHeight="1" x14ac:dyDescent="0.3">
      <c r="A200" s="75">
        <v>199</v>
      </c>
      <c r="B200" s="75">
        <v>6</v>
      </c>
      <c r="C200" s="77" t="s">
        <v>79</v>
      </c>
      <c r="D200" s="76">
        <v>1.0999999999999999E-2</v>
      </c>
      <c r="E200" s="77">
        <v>3.5000000000000003E-2</v>
      </c>
      <c r="F200" s="79">
        <f t="shared" si="42"/>
        <v>0.31428571428571422</v>
      </c>
      <c r="G200" s="75"/>
      <c r="H200" s="75">
        <f t="shared" si="44"/>
        <v>-2.4000000000000004E-2</v>
      </c>
      <c r="I200" s="75">
        <f t="shared" si="45"/>
        <v>4.5999999999999999E-2</v>
      </c>
      <c r="J200" s="42" t="s">
        <v>467</v>
      </c>
      <c r="K200" s="42">
        <f t="shared" si="46"/>
        <v>1.0999999999999999E-2</v>
      </c>
      <c r="L200" s="45">
        <f t="shared" si="47"/>
        <v>0.31428571428571422</v>
      </c>
      <c r="M200" s="78">
        <f t="shared" si="48"/>
        <v>4.3542251580615456E-2</v>
      </c>
      <c r="N200" s="77">
        <f t="shared" si="49"/>
        <v>0.13854352775650375</v>
      </c>
      <c r="O200" s="77">
        <f t="shared" si="50"/>
        <v>7.2179481509778167</v>
      </c>
      <c r="P200" s="75">
        <f t="shared" si="51"/>
        <v>-9.50012761758883E-2</v>
      </c>
      <c r="Q200" s="75">
        <f t="shared" si="52"/>
        <v>0.1820857793371192</v>
      </c>
      <c r="R200" s="115">
        <v>4.8202815656050371</v>
      </c>
      <c r="S200" s="75" t="s">
        <v>457</v>
      </c>
      <c r="T200" s="75" t="s">
        <v>1668</v>
      </c>
      <c r="U200" s="75" t="s">
        <v>436</v>
      </c>
      <c r="V200" s="77" t="s">
        <v>460</v>
      </c>
      <c r="W200" s="77">
        <v>0</v>
      </c>
      <c r="X200" s="77">
        <v>0</v>
      </c>
      <c r="Y200" s="77">
        <v>1</v>
      </c>
      <c r="Z200" s="77">
        <v>0</v>
      </c>
      <c r="AA200" s="77">
        <v>1</v>
      </c>
      <c r="AB200" s="77">
        <v>1</v>
      </c>
      <c r="AC200" s="77">
        <v>7</v>
      </c>
      <c r="AD200" s="77">
        <v>6</v>
      </c>
      <c r="AE200" s="77">
        <v>52</v>
      </c>
      <c r="AF200" s="77">
        <v>0</v>
      </c>
      <c r="AG200" s="77">
        <v>0</v>
      </c>
      <c r="AH200" s="77">
        <v>0</v>
      </c>
      <c r="AI200" s="77">
        <v>1</v>
      </c>
      <c r="AJ200" s="77">
        <v>0</v>
      </c>
      <c r="AK200" s="77">
        <v>0</v>
      </c>
      <c r="AL200" s="77">
        <v>0</v>
      </c>
      <c r="AM200" s="77">
        <v>0</v>
      </c>
      <c r="AN200" s="77">
        <v>0</v>
      </c>
      <c r="AO200" s="77">
        <v>0</v>
      </c>
      <c r="AP200" s="115">
        <v>5.8861040314501558</v>
      </c>
      <c r="AQ200" s="75">
        <v>1</v>
      </c>
      <c r="AR200" s="115">
        <v>4.7874917427820458</v>
      </c>
      <c r="AS200" s="75">
        <v>1</v>
      </c>
      <c r="AT200" s="75">
        <v>0</v>
      </c>
      <c r="AU200" s="75">
        <v>1</v>
      </c>
      <c r="AV200" s="115">
        <v>7.6063873897726522</v>
      </c>
      <c r="AW200" s="75">
        <v>1</v>
      </c>
      <c r="AX200" s="75">
        <v>0</v>
      </c>
      <c r="AY200" s="77">
        <v>0</v>
      </c>
      <c r="AZ200" s="77">
        <v>6.9850000000000003</v>
      </c>
      <c r="BA200" s="52">
        <v>850</v>
      </c>
      <c r="BB200" s="52">
        <v>66</v>
      </c>
      <c r="BC200" s="75">
        <v>1</v>
      </c>
      <c r="BD200" s="75">
        <v>0</v>
      </c>
      <c r="BE200" s="105">
        <f t="shared" si="43"/>
        <v>3.0540011816779669</v>
      </c>
      <c r="BF200" s="105">
        <v>1376.05</v>
      </c>
      <c r="BG200" s="105">
        <f t="shared" si="53"/>
        <v>0.42258376421588578</v>
      </c>
      <c r="BH200" s="77">
        <v>1</v>
      </c>
      <c r="BI200" s="77">
        <v>1</v>
      </c>
      <c r="BJ200" s="77">
        <v>0</v>
      </c>
      <c r="BK200" s="75">
        <v>1</v>
      </c>
      <c r="BL200" s="75">
        <v>0</v>
      </c>
      <c r="BM200" s="75">
        <v>1</v>
      </c>
      <c r="BN200" s="75">
        <v>0</v>
      </c>
      <c r="BO200" s="75">
        <v>1</v>
      </c>
      <c r="BP200" s="75">
        <v>0</v>
      </c>
      <c r="BQ200" s="75">
        <v>0</v>
      </c>
      <c r="BR200" s="75">
        <v>0</v>
      </c>
      <c r="BS200" s="75">
        <v>0</v>
      </c>
      <c r="BT200" s="75">
        <v>0</v>
      </c>
      <c r="BU200" s="75">
        <v>1</v>
      </c>
      <c r="BV200" s="75">
        <v>1</v>
      </c>
      <c r="BW200" s="75">
        <v>0</v>
      </c>
      <c r="BX200" s="75">
        <v>0</v>
      </c>
      <c r="BY200" s="75">
        <v>0.44</v>
      </c>
      <c r="BZ200" s="75">
        <f t="shared" si="54"/>
        <v>0.56000000000000005</v>
      </c>
      <c r="CA200" s="115">
        <v>2.9957322735539909</v>
      </c>
      <c r="CB200" s="75" t="s">
        <v>430</v>
      </c>
      <c r="CC200" s="75">
        <v>1</v>
      </c>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c r="EC200" s="75"/>
      <c r="ED200" s="75"/>
      <c r="EE200" s="75"/>
      <c r="EF200" s="75"/>
      <c r="EG200" s="75"/>
      <c r="EH200" s="75"/>
      <c r="EI200" s="75"/>
      <c r="EJ200" s="75"/>
      <c r="EK200" s="75"/>
      <c r="EL200" s="75"/>
      <c r="EM200" s="75"/>
      <c r="EN200" s="75"/>
      <c r="EO200" s="75"/>
      <c r="EP200" s="75"/>
      <c r="EQ200" s="75"/>
      <c r="ER200" s="75"/>
      <c r="ES200" s="75"/>
      <c r="ET200" s="75"/>
      <c r="EU200" s="75"/>
      <c r="EV200" s="75"/>
      <c r="EW200" s="75"/>
      <c r="EX200" s="75"/>
      <c r="EY200" s="75"/>
      <c r="EZ200" s="75"/>
      <c r="FA200" s="75"/>
      <c r="FB200" s="75"/>
      <c r="FC200" s="75"/>
      <c r="FD200" s="75"/>
      <c r="FE200" s="75"/>
      <c r="FF200" s="75"/>
      <c r="FG200" s="75"/>
      <c r="FH200" s="75"/>
      <c r="FI200" s="75"/>
      <c r="FJ200" s="75"/>
      <c r="FK200" s="75"/>
    </row>
    <row r="201" spans="1:167" ht="15" customHeight="1" x14ac:dyDescent="0.3">
      <c r="A201" s="70">
        <v>200</v>
      </c>
      <c r="B201" s="12">
        <v>7</v>
      </c>
      <c r="C201" s="12" t="s">
        <v>80</v>
      </c>
      <c r="D201" s="37">
        <v>3.99</v>
      </c>
      <c r="E201" s="13">
        <v>1.03</v>
      </c>
      <c r="F201" s="19">
        <f t="shared" si="42"/>
        <v>3.8737864077669903</v>
      </c>
      <c r="G201" s="12" t="s">
        <v>353</v>
      </c>
      <c r="H201" s="12">
        <f t="shared" si="44"/>
        <v>2.96</v>
      </c>
      <c r="I201" s="12">
        <f t="shared" si="45"/>
        <v>5.0200000000000005</v>
      </c>
      <c r="J201" s="12">
        <v>0.69399999999999995</v>
      </c>
      <c r="K201" s="12">
        <f t="shared" si="46"/>
        <v>3.99</v>
      </c>
      <c r="L201" s="45">
        <f t="shared" si="47"/>
        <v>3.8737864077669903</v>
      </c>
      <c r="M201" s="15">
        <f t="shared" si="48"/>
        <v>0.33339476812954594</v>
      </c>
      <c r="N201" s="13">
        <f t="shared" si="49"/>
        <v>8.6064313577301321E-2</v>
      </c>
      <c r="O201" s="68">
        <f t="shared" si="50"/>
        <v>11.619217750477022</v>
      </c>
      <c r="P201" s="12">
        <f t="shared" si="51"/>
        <v>0.24733045455224462</v>
      </c>
      <c r="Q201" s="12">
        <f t="shared" si="52"/>
        <v>0.41945908170684726</v>
      </c>
      <c r="R201" s="113">
        <v>4.8202815656050371</v>
      </c>
      <c r="S201" s="12" t="s">
        <v>479</v>
      </c>
      <c r="T201" s="12" t="s">
        <v>1669</v>
      </c>
      <c r="U201" s="12" t="s">
        <v>477</v>
      </c>
      <c r="V201" s="13" t="s">
        <v>478</v>
      </c>
      <c r="W201" s="68">
        <v>0</v>
      </c>
      <c r="X201" s="68">
        <v>0</v>
      </c>
      <c r="Y201" s="68">
        <v>0</v>
      </c>
      <c r="Z201" s="68">
        <v>1</v>
      </c>
      <c r="AA201" s="13">
        <v>1</v>
      </c>
      <c r="AB201" s="13">
        <v>1</v>
      </c>
      <c r="AC201" s="68">
        <v>1</v>
      </c>
      <c r="AD201" s="13">
        <v>3</v>
      </c>
      <c r="AE201" s="13">
        <v>120</v>
      </c>
      <c r="AF201" s="13">
        <v>0</v>
      </c>
      <c r="AG201" s="13">
        <v>1</v>
      </c>
      <c r="AH201" s="13">
        <v>0</v>
      </c>
      <c r="AI201" s="13">
        <v>0</v>
      </c>
      <c r="AJ201" s="13">
        <v>0</v>
      </c>
      <c r="AK201" s="13">
        <v>0</v>
      </c>
      <c r="AL201" s="13">
        <v>0</v>
      </c>
      <c r="AM201" s="68">
        <v>0</v>
      </c>
      <c r="AN201" s="68">
        <v>0</v>
      </c>
      <c r="AO201" s="68">
        <v>0</v>
      </c>
      <c r="AP201" s="113">
        <v>5.955837369464831</v>
      </c>
      <c r="AQ201" s="12">
        <v>1</v>
      </c>
      <c r="AR201" s="113">
        <v>4.8202815656050371</v>
      </c>
      <c r="AS201" s="12">
        <v>0</v>
      </c>
      <c r="AT201" s="12">
        <v>1</v>
      </c>
      <c r="AU201" s="12">
        <v>1</v>
      </c>
      <c r="AV201" s="113">
        <v>7.6009024595420822</v>
      </c>
      <c r="AW201" s="12">
        <v>0</v>
      </c>
      <c r="AX201" s="12">
        <v>1</v>
      </c>
      <c r="AY201" s="68">
        <v>0</v>
      </c>
      <c r="AZ201" s="68">
        <v>6.9850000000000003</v>
      </c>
      <c r="BA201" s="94">
        <v>657</v>
      </c>
      <c r="BB201" s="94">
        <v>9</v>
      </c>
      <c r="BC201" s="12">
        <v>1</v>
      </c>
      <c r="BD201" s="12">
        <v>0</v>
      </c>
      <c r="BE201" s="104">
        <f t="shared" ref="BE201:BE209" si="55">LN(11.37)</f>
        <v>2.4309783077624445</v>
      </c>
      <c r="BF201" s="104">
        <v>1591.48</v>
      </c>
      <c r="BG201" s="104">
        <f t="shared" si="53"/>
        <v>0.32973954458887583</v>
      </c>
      <c r="BH201" s="68">
        <v>1</v>
      </c>
      <c r="BI201" s="68">
        <v>1</v>
      </c>
      <c r="BJ201" s="68">
        <v>0</v>
      </c>
      <c r="BK201" s="12">
        <v>1</v>
      </c>
      <c r="BL201" s="12">
        <v>0</v>
      </c>
      <c r="BM201" s="12">
        <v>0</v>
      </c>
      <c r="BN201" s="12">
        <v>1</v>
      </c>
      <c r="BO201" s="12">
        <v>1</v>
      </c>
      <c r="BP201" s="12">
        <v>0</v>
      </c>
      <c r="BQ201" s="12">
        <v>0</v>
      </c>
      <c r="BR201" s="12">
        <v>0</v>
      </c>
      <c r="BS201" s="12">
        <v>0</v>
      </c>
      <c r="BT201" s="12">
        <v>0</v>
      </c>
      <c r="BU201" s="12">
        <v>1</v>
      </c>
      <c r="BV201" s="12">
        <v>0</v>
      </c>
      <c r="BW201" s="12">
        <v>1</v>
      </c>
      <c r="BX201" s="12">
        <v>0</v>
      </c>
      <c r="BY201" s="12">
        <v>0.44</v>
      </c>
      <c r="BZ201" s="12">
        <f t="shared" si="54"/>
        <v>0.56000000000000005</v>
      </c>
      <c r="CA201" s="113">
        <v>2.9957322735539909</v>
      </c>
      <c r="CB201" s="12" t="s">
        <v>473</v>
      </c>
      <c r="CC201" s="12">
        <v>1</v>
      </c>
      <c r="CD201" s="12" t="s">
        <v>470</v>
      </c>
      <c r="CE201" s="12" t="s">
        <v>469</v>
      </c>
      <c r="CF201" s="12" t="s">
        <v>34</v>
      </c>
      <c r="CH201" s="12" t="s">
        <v>471</v>
      </c>
      <c r="CI201" s="46" t="s">
        <v>1670</v>
      </c>
    </row>
    <row r="202" spans="1:167" s="68" customFormat="1" ht="15" customHeight="1" x14ac:dyDescent="0.3">
      <c r="A202" s="69">
        <v>201</v>
      </c>
      <c r="B202" s="69">
        <v>7</v>
      </c>
      <c r="C202" s="69" t="s">
        <v>80</v>
      </c>
      <c r="D202" s="38">
        <v>0.22</v>
      </c>
      <c r="E202" s="69">
        <v>1.29</v>
      </c>
      <c r="F202" s="19">
        <f t="shared" si="42"/>
        <v>0.17054263565891473</v>
      </c>
      <c r="G202" s="69"/>
      <c r="H202" s="69">
        <f t="shared" si="44"/>
        <v>-1.07</v>
      </c>
      <c r="I202" s="69">
        <f t="shared" si="45"/>
        <v>1.51</v>
      </c>
      <c r="J202" s="69" t="s">
        <v>63</v>
      </c>
      <c r="K202" s="69">
        <f t="shared" si="46"/>
        <v>0.22</v>
      </c>
      <c r="L202" s="47">
        <f t="shared" si="47"/>
        <v>0.17054263565891473</v>
      </c>
      <c r="M202" s="18">
        <f t="shared" si="48"/>
        <v>1.5375493848630965E-2</v>
      </c>
      <c r="N202" s="69">
        <f t="shared" si="49"/>
        <v>9.0156304839699747E-2</v>
      </c>
      <c r="O202" s="69">
        <f t="shared" si="50"/>
        <v>11.091847672528571</v>
      </c>
      <c r="P202" s="69">
        <f t="shared" si="51"/>
        <v>-7.4780810991068786E-2</v>
      </c>
      <c r="Q202" s="69">
        <f t="shared" si="52"/>
        <v>0.10553179868833071</v>
      </c>
      <c r="R202" s="65">
        <v>4.7874917427820458</v>
      </c>
      <c r="S202" s="69" t="s">
        <v>485</v>
      </c>
      <c r="T202" s="69" t="s">
        <v>63</v>
      </c>
      <c r="U202" s="69" t="s">
        <v>481</v>
      </c>
      <c r="V202" s="69" t="s">
        <v>480</v>
      </c>
      <c r="W202" s="69">
        <v>0</v>
      </c>
      <c r="X202" s="69">
        <v>0</v>
      </c>
      <c r="Y202" s="69">
        <v>0</v>
      </c>
      <c r="Z202" s="69">
        <v>1</v>
      </c>
      <c r="AA202" s="69">
        <v>1</v>
      </c>
      <c r="AB202" s="69">
        <v>0</v>
      </c>
      <c r="AC202" s="69" t="s">
        <v>63</v>
      </c>
      <c r="AD202" s="69" t="s">
        <v>63</v>
      </c>
      <c r="AE202" s="69">
        <v>123</v>
      </c>
      <c r="AF202" s="69">
        <v>1</v>
      </c>
      <c r="AG202" s="69">
        <v>0</v>
      </c>
      <c r="AH202" s="69">
        <v>0</v>
      </c>
      <c r="AI202" s="69">
        <v>0</v>
      </c>
      <c r="AJ202" s="69">
        <v>0</v>
      </c>
      <c r="AK202" s="69">
        <v>0</v>
      </c>
      <c r="AL202" s="69">
        <v>0</v>
      </c>
      <c r="AM202" s="69">
        <v>1</v>
      </c>
      <c r="AN202" s="69">
        <v>0</v>
      </c>
      <c r="AO202" s="69">
        <v>0</v>
      </c>
      <c r="AP202" s="65">
        <v>5.955837369464831</v>
      </c>
      <c r="AQ202" s="69">
        <v>0</v>
      </c>
      <c r="AR202" s="65">
        <v>4.8202815656050371</v>
      </c>
      <c r="AS202" s="69">
        <v>0</v>
      </c>
      <c r="AT202" s="69">
        <v>1</v>
      </c>
      <c r="AU202" s="69">
        <v>1</v>
      </c>
      <c r="AV202" s="65">
        <v>7.6009024595420822</v>
      </c>
      <c r="AW202" s="69">
        <v>0</v>
      </c>
      <c r="AX202" s="69">
        <v>1</v>
      </c>
      <c r="AY202" s="69">
        <v>0</v>
      </c>
      <c r="AZ202" s="69">
        <v>6.9850000000000003</v>
      </c>
      <c r="BA202" s="32">
        <v>657</v>
      </c>
      <c r="BB202" s="32">
        <v>9</v>
      </c>
      <c r="BC202" s="69">
        <v>1</v>
      </c>
      <c r="BD202" s="69">
        <v>0</v>
      </c>
      <c r="BE202" s="106">
        <f t="shared" si="55"/>
        <v>2.4309783077624445</v>
      </c>
      <c r="BF202" s="106">
        <v>1591.48</v>
      </c>
      <c r="BG202" s="106">
        <f t="shared" si="53"/>
        <v>0.32973954458887583</v>
      </c>
      <c r="BH202" s="69">
        <v>1</v>
      </c>
      <c r="BI202" s="69">
        <v>1</v>
      </c>
      <c r="BJ202" s="69">
        <v>0</v>
      </c>
      <c r="BK202" s="69">
        <v>1</v>
      </c>
      <c r="BL202" s="69">
        <v>0</v>
      </c>
      <c r="BM202" s="69">
        <v>0</v>
      </c>
      <c r="BN202" s="69">
        <v>1</v>
      </c>
      <c r="BO202" s="69">
        <v>1</v>
      </c>
      <c r="BP202" s="69">
        <v>0</v>
      </c>
      <c r="BQ202" s="69">
        <v>0</v>
      </c>
      <c r="BR202" s="69">
        <v>0</v>
      </c>
      <c r="BS202" s="69">
        <v>0</v>
      </c>
      <c r="BT202" s="69">
        <v>0</v>
      </c>
      <c r="BU202" s="69">
        <v>1</v>
      </c>
      <c r="BV202" s="69">
        <v>0</v>
      </c>
      <c r="BW202" s="69">
        <v>1</v>
      </c>
      <c r="BX202" s="69">
        <v>0</v>
      </c>
      <c r="BY202" s="69">
        <v>0.44</v>
      </c>
      <c r="BZ202" s="69">
        <f t="shared" si="54"/>
        <v>0.56000000000000005</v>
      </c>
      <c r="CA202" s="65">
        <v>2.9957322735539909</v>
      </c>
      <c r="CB202" s="69" t="s">
        <v>473</v>
      </c>
      <c r="CC202" s="69">
        <v>1</v>
      </c>
      <c r="CD202" s="69"/>
      <c r="CE202" s="69"/>
      <c r="CF202" s="69"/>
      <c r="CG202" s="69"/>
      <c r="CH202" s="69"/>
      <c r="CI202" s="124" t="s">
        <v>1671</v>
      </c>
      <c r="CJ202" s="69"/>
      <c r="CK202" s="69"/>
      <c r="CL202" s="70"/>
      <c r="CM202" s="70"/>
      <c r="CN202" s="70"/>
      <c r="CO202" s="70"/>
      <c r="CP202" s="70"/>
      <c r="CQ202" s="70"/>
      <c r="CR202" s="70"/>
      <c r="CS202" s="70"/>
      <c r="CT202" s="70"/>
      <c r="CU202" s="70"/>
      <c r="CV202" s="70"/>
      <c r="CW202" s="70"/>
      <c r="CX202" s="70"/>
      <c r="CY202" s="70"/>
      <c r="CZ202" s="70"/>
      <c r="DA202" s="70"/>
      <c r="DB202" s="70"/>
      <c r="DC202" s="70"/>
      <c r="DD202" s="70"/>
      <c r="DE202" s="70"/>
      <c r="DF202" s="70"/>
      <c r="DG202" s="70"/>
      <c r="DH202" s="70"/>
      <c r="DI202" s="70"/>
      <c r="DJ202" s="70"/>
      <c r="DK202" s="70"/>
      <c r="DL202" s="70"/>
      <c r="DM202" s="70"/>
      <c r="DN202" s="70"/>
      <c r="DO202" s="70"/>
      <c r="DP202" s="70"/>
      <c r="DQ202" s="70"/>
      <c r="DR202" s="70"/>
      <c r="DS202" s="70"/>
      <c r="DT202" s="70"/>
      <c r="DU202" s="70"/>
      <c r="DV202" s="70"/>
      <c r="DW202" s="70"/>
      <c r="DX202" s="70"/>
      <c r="DY202" s="70"/>
      <c r="DZ202" s="70"/>
      <c r="EA202" s="70"/>
      <c r="EB202" s="70"/>
      <c r="EC202" s="70"/>
      <c r="ED202" s="70"/>
      <c r="EE202" s="70"/>
      <c r="EF202" s="70"/>
      <c r="EG202" s="70"/>
      <c r="EH202" s="70"/>
      <c r="EI202" s="70"/>
      <c r="EJ202" s="70"/>
      <c r="EK202" s="70"/>
      <c r="EL202" s="70"/>
      <c r="EM202" s="70"/>
      <c r="EN202" s="70"/>
      <c r="EO202" s="70"/>
      <c r="EP202" s="70"/>
      <c r="EQ202" s="70"/>
      <c r="ER202" s="70"/>
      <c r="ES202" s="70"/>
      <c r="ET202" s="70"/>
      <c r="EU202" s="70"/>
      <c r="EV202" s="70"/>
      <c r="EW202" s="70"/>
      <c r="EX202" s="70"/>
      <c r="EY202" s="70"/>
      <c r="EZ202" s="70"/>
      <c r="FA202" s="70"/>
      <c r="FB202" s="70"/>
      <c r="FC202" s="70"/>
      <c r="FD202" s="70"/>
      <c r="FE202" s="70"/>
      <c r="FF202" s="70"/>
      <c r="FG202" s="70"/>
      <c r="FH202" s="70"/>
      <c r="FI202" s="70"/>
      <c r="FJ202" s="70"/>
      <c r="FK202" s="70"/>
    </row>
    <row r="203" spans="1:167" s="68" customFormat="1" ht="15" customHeight="1" x14ac:dyDescent="0.3">
      <c r="A203" s="69">
        <v>202</v>
      </c>
      <c r="B203" s="68">
        <v>7</v>
      </c>
      <c r="C203" s="68" t="s">
        <v>80</v>
      </c>
      <c r="D203" s="37">
        <v>-0.35</v>
      </c>
      <c r="E203" s="68">
        <v>0.98</v>
      </c>
      <c r="F203" s="19">
        <f t="shared" si="42"/>
        <v>-0.35714285714285715</v>
      </c>
      <c r="H203" s="68">
        <f t="shared" si="44"/>
        <v>-1.33</v>
      </c>
      <c r="I203" s="68">
        <f t="shared" si="45"/>
        <v>0.63</v>
      </c>
      <c r="J203" s="68" t="s">
        <v>63</v>
      </c>
      <c r="K203" s="68">
        <f t="shared" si="46"/>
        <v>-0.35</v>
      </c>
      <c r="L203" s="45">
        <f t="shared" si="47"/>
        <v>-0.35714285714285715</v>
      </c>
      <c r="M203" s="15">
        <f t="shared" si="48"/>
        <v>-3.2185802935127704E-2</v>
      </c>
      <c r="N203" s="68">
        <f t="shared" si="49"/>
        <v>9.0120248218357582E-2</v>
      </c>
      <c r="O203" s="68">
        <f t="shared" si="50"/>
        <v>11.096285460477672</v>
      </c>
      <c r="P203" s="68">
        <f t="shared" si="51"/>
        <v>-0.12230605115348528</v>
      </c>
      <c r="Q203" s="68">
        <f t="shared" si="52"/>
        <v>5.7934445283229878E-2</v>
      </c>
      <c r="R203" s="112">
        <v>4.7874917427820458</v>
      </c>
      <c r="S203" s="68" t="s">
        <v>486</v>
      </c>
      <c r="T203" s="68" t="s">
        <v>63</v>
      </c>
      <c r="U203" s="68" t="s">
        <v>481</v>
      </c>
      <c r="V203" s="68" t="s">
        <v>480</v>
      </c>
      <c r="W203" s="68">
        <v>0</v>
      </c>
      <c r="X203" s="68">
        <v>0</v>
      </c>
      <c r="Y203" s="68">
        <v>0</v>
      </c>
      <c r="Z203" s="68">
        <v>1</v>
      </c>
      <c r="AA203" s="68">
        <v>1</v>
      </c>
      <c r="AB203" s="68">
        <v>0</v>
      </c>
      <c r="AC203" s="68" t="s">
        <v>63</v>
      </c>
      <c r="AD203" s="69" t="s">
        <v>63</v>
      </c>
      <c r="AE203" s="68">
        <v>123</v>
      </c>
      <c r="AF203" s="68">
        <v>1</v>
      </c>
      <c r="AG203" s="68">
        <v>0</v>
      </c>
      <c r="AH203" s="68">
        <v>0</v>
      </c>
      <c r="AI203" s="68">
        <v>0</v>
      </c>
      <c r="AJ203" s="68">
        <v>0</v>
      </c>
      <c r="AK203" s="68">
        <v>0</v>
      </c>
      <c r="AL203" s="68">
        <v>0</v>
      </c>
      <c r="AM203" s="68">
        <v>1</v>
      </c>
      <c r="AN203" s="68">
        <v>0</v>
      </c>
      <c r="AO203" s="68">
        <v>0</v>
      </c>
      <c r="AP203" s="112">
        <v>5.955837369464831</v>
      </c>
      <c r="AQ203" s="68">
        <v>0</v>
      </c>
      <c r="AR203" s="112">
        <v>4.8202815656050371</v>
      </c>
      <c r="AS203" s="68">
        <v>0</v>
      </c>
      <c r="AT203" s="68">
        <v>1</v>
      </c>
      <c r="AU203" s="68">
        <v>1</v>
      </c>
      <c r="AV203" s="112">
        <v>7.6009024595420822</v>
      </c>
      <c r="AW203" s="68">
        <v>0</v>
      </c>
      <c r="AX203" s="68">
        <v>1</v>
      </c>
      <c r="AY203" s="68">
        <v>0</v>
      </c>
      <c r="AZ203" s="68">
        <v>6.9850000000000003</v>
      </c>
      <c r="BA203" s="94">
        <v>657</v>
      </c>
      <c r="BB203" s="94">
        <v>9</v>
      </c>
      <c r="BC203" s="68">
        <v>1</v>
      </c>
      <c r="BD203" s="68">
        <v>0</v>
      </c>
      <c r="BE203" s="104">
        <f t="shared" si="55"/>
        <v>2.4309783077624445</v>
      </c>
      <c r="BF203" s="104">
        <v>1591.48</v>
      </c>
      <c r="BG203" s="104">
        <f t="shared" si="53"/>
        <v>0.32973954458887583</v>
      </c>
      <c r="BH203" s="68">
        <v>1</v>
      </c>
      <c r="BI203" s="68">
        <v>1</v>
      </c>
      <c r="BJ203" s="68">
        <v>0</v>
      </c>
      <c r="BK203" s="68">
        <v>1</v>
      </c>
      <c r="BL203" s="68">
        <v>0</v>
      </c>
      <c r="BM203" s="68">
        <v>0</v>
      </c>
      <c r="BN203" s="68">
        <v>1</v>
      </c>
      <c r="BO203" s="68">
        <v>1</v>
      </c>
      <c r="BP203" s="68">
        <v>0</v>
      </c>
      <c r="BQ203" s="68">
        <v>0</v>
      </c>
      <c r="BR203" s="68">
        <v>0</v>
      </c>
      <c r="BS203" s="68">
        <v>0</v>
      </c>
      <c r="BT203" s="68">
        <v>0</v>
      </c>
      <c r="BU203" s="68">
        <v>1</v>
      </c>
      <c r="BV203" s="68">
        <v>0</v>
      </c>
      <c r="BW203" s="68">
        <v>1</v>
      </c>
      <c r="BX203" s="68">
        <v>0</v>
      </c>
      <c r="BY203" s="68">
        <v>0.44</v>
      </c>
      <c r="BZ203" s="68">
        <f t="shared" si="54"/>
        <v>0.56000000000000005</v>
      </c>
      <c r="CA203" s="112">
        <v>2.9957322735539909</v>
      </c>
      <c r="CB203" s="68" t="s">
        <v>473</v>
      </c>
      <c r="CC203" s="68">
        <v>1</v>
      </c>
      <c r="CI203" s="68" t="s">
        <v>472</v>
      </c>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row>
    <row r="204" spans="1:167" s="68" customFormat="1" ht="15" customHeight="1" x14ac:dyDescent="0.3">
      <c r="A204" s="69">
        <v>203</v>
      </c>
      <c r="B204" s="69">
        <v>7</v>
      </c>
      <c r="C204" s="69" t="s">
        <v>80</v>
      </c>
      <c r="D204" s="38">
        <v>2.5299999999999998</v>
      </c>
      <c r="E204" s="69">
        <v>0.65</v>
      </c>
      <c r="F204" s="19">
        <f t="shared" si="42"/>
        <v>3.8923076923076918</v>
      </c>
      <c r="G204" s="69"/>
      <c r="H204" s="69">
        <f t="shared" si="44"/>
        <v>1.88</v>
      </c>
      <c r="I204" s="69">
        <f t="shared" si="45"/>
        <v>3.1799999999999997</v>
      </c>
      <c r="J204" s="69" t="s">
        <v>63</v>
      </c>
      <c r="K204" s="69">
        <f t="shared" si="46"/>
        <v>2.5299999999999998</v>
      </c>
      <c r="L204" s="47">
        <f t="shared" si="47"/>
        <v>3.8923076923076918</v>
      </c>
      <c r="M204" s="18">
        <f t="shared" si="48"/>
        <v>0.33115523653002832</v>
      </c>
      <c r="N204" s="69">
        <f t="shared" si="49"/>
        <v>8.5079408594671321E-2</v>
      </c>
      <c r="O204" s="69">
        <f t="shared" si="50"/>
        <v>11.753725331638375</v>
      </c>
      <c r="P204" s="69">
        <f t="shared" si="51"/>
        <v>0.24607582793535698</v>
      </c>
      <c r="Q204" s="69">
        <f t="shared" si="52"/>
        <v>0.41623464512469965</v>
      </c>
      <c r="R204" s="65">
        <v>5.2470240721604862</v>
      </c>
      <c r="S204" s="69" t="s">
        <v>485</v>
      </c>
      <c r="T204" s="69" t="s">
        <v>63</v>
      </c>
      <c r="U204" s="69" t="s">
        <v>482</v>
      </c>
      <c r="V204" s="69" t="s">
        <v>480</v>
      </c>
      <c r="W204" s="69">
        <v>0</v>
      </c>
      <c r="X204" s="69">
        <v>0</v>
      </c>
      <c r="Y204" s="69">
        <v>0</v>
      </c>
      <c r="Z204" s="69">
        <v>1</v>
      </c>
      <c r="AA204" s="69">
        <v>1</v>
      </c>
      <c r="AB204" s="69">
        <v>0</v>
      </c>
      <c r="AC204" s="69" t="s">
        <v>63</v>
      </c>
      <c r="AD204" s="69" t="s">
        <v>63</v>
      </c>
      <c r="AE204" s="69">
        <v>123</v>
      </c>
      <c r="AF204" s="69">
        <v>1</v>
      </c>
      <c r="AG204" s="69">
        <v>0</v>
      </c>
      <c r="AH204" s="69">
        <v>0</v>
      </c>
      <c r="AI204" s="69">
        <v>0</v>
      </c>
      <c r="AJ204" s="69">
        <v>0</v>
      </c>
      <c r="AK204" s="69">
        <v>0</v>
      </c>
      <c r="AL204" s="69">
        <v>0</v>
      </c>
      <c r="AM204" s="69">
        <v>1</v>
      </c>
      <c r="AN204" s="69">
        <v>0</v>
      </c>
      <c r="AO204" s="69">
        <v>0</v>
      </c>
      <c r="AP204" s="65">
        <v>5.955837369464831</v>
      </c>
      <c r="AQ204" s="69">
        <v>1</v>
      </c>
      <c r="AR204" s="65">
        <v>4.8202815656050371</v>
      </c>
      <c r="AS204" s="69">
        <v>0</v>
      </c>
      <c r="AT204" s="69">
        <v>1</v>
      </c>
      <c r="AU204" s="69">
        <v>1</v>
      </c>
      <c r="AV204" s="65">
        <v>7.6009024595420822</v>
      </c>
      <c r="AW204" s="69">
        <v>0</v>
      </c>
      <c r="AX204" s="69">
        <v>1</v>
      </c>
      <c r="AY204" s="69">
        <v>0</v>
      </c>
      <c r="AZ204" s="69">
        <v>6.9850000000000003</v>
      </c>
      <c r="BA204" s="32">
        <v>657</v>
      </c>
      <c r="BB204" s="32">
        <v>9</v>
      </c>
      <c r="BC204" s="69">
        <v>1</v>
      </c>
      <c r="BD204" s="69">
        <v>0</v>
      </c>
      <c r="BE204" s="106">
        <f t="shared" si="55"/>
        <v>2.4309783077624445</v>
      </c>
      <c r="BF204" s="106">
        <v>1591.48</v>
      </c>
      <c r="BG204" s="106">
        <f t="shared" si="53"/>
        <v>0.32973954458887583</v>
      </c>
      <c r="BH204" s="69">
        <v>1</v>
      </c>
      <c r="BI204" s="69">
        <v>1</v>
      </c>
      <c r="BJ204" s="69">
        <v>0</v>
      </c>
      <c r="BK204" s="69">
        <v>1</v>
      </c>
      <c r="BL204" s="69">
        <v>0</v>
      </c>
      <c r="BM204" s="69">
        <v>0</v>
      </c>
      <c r="BN204" s="69">
        <v>1</v>
      </c>
      <c r="BO204" s="69">
        <v>1</v>
      </c>
      <c r="BP204" s="69">
        <v>0</v>
      </c>
      <c r="BQ204" s="69">
        <v>0</v>
      </c>
      <c r="BR204" s="69">
        <v>0</v>
      </c>
      <c r="BS204" s="69">
        <v>0</v>
      </c>
      <c r="BT204" s="69">
        <v>0</v>
      </c>
      <c r="BU204" s="69">
        <v>1</v>
      </c>
      <c r="BV204" s="69">
        <v>0</v>
      </c>
      <c r="BW204" s="69">
        <v>1</v>
      </c>
      <c r="BX204" s="69">
        <v>0</v>
      </c>
      <c r="BY204" s="69">
        <v>0.44</v>
      </c>
      <c r="BZ204" s="69">
        <f t="shared" si="54"/>
        <v>0.56000000000000005</v>
      </c>
      <c r="CA204" s="65">
        <v>2.9957322735539909</v>
      </c>
      <c r="CB204" s="69" t="s">
        <v>473</v>
      </c>
      <c r="CC204" s="69">
        <v>1</v>
      </c>
      <c r="CD204" s="69"/>
      <c r="CE204" s="69"/>
      <c r="CF204" s="69"/>
      <c r="CG204" s="69"/>
      <c r="CH204" s="69"/>
      <c r="CI204" s="69" t="s">
        <v>474</v>
      </c>
      <c r="CJ204" s="69"/>
      <c r="CK204" s="69"/>
      <c r="CL204" s="70"/>
      <c r="CM204" s="70"/>
      <c r="CN204" s="70"/>
      <c r="CO204" s="70"/>
      <c r="CP204" s="70"/>
      <c r="CQ204" s="70"/>
      <c r="CR204" s="70"/>
      <c r="CS204" s="70"/>
      <c r="CT204" s="70"/>
      <c r="CU204" s="70"/>
      <c r="CV204" s="70"/>
      <c r="CW204" s="70"/>
      <c r="CX204" s="70"/>
      <c r="CY204" s="70"/>
      <c r="CZ204" s="70"/>
      <c r="DA204" s="70"/>
      <c r="DB204" s="70"/>
      <c r="DC204" s="70"/>
      <c r="DD204" s="70"/>
      <c r="DE204" s="70"/>
      <c r="DF204" s="70"/>
      <c r="DG204" s="70"/>
      <c r="DH204" s="70"/>
      <c r="DI204" s="70"/>
      <c r="DJ204" s="70"/>
      <c r="DK204" s="70"/>
      <c r="DL204" s="70"/>
      <c r="DM204" s="70"/>
      <c r="DN204" s="70"/>
      <c r="DO204" s="70"/>
      <c r="DP204" s="70"/>
      <c r="DQ204" s="70"/>
      <c r="DR204" s="70"/>
      <c r="DS204" s="70"/>
      <c r="DT204" s="70"/>
      <c r="DU204" s="70"/>
      <c r="DV204" s="70"/>
      <c r="DW204" s="70"/>
      <c r="DX204" s="70"/>
      <c r="DY204" s="70"/>
      <c r="DZ204" s="70"/>
      <c r="EA204" s="70"/>
      <c r="EB204" s="70"/>
      <c r="EC204" s="70"/>
      <c r="ED204" s="70"/>
      <c r="EE204" s="70"/>
      <c r="EF204" s="70"/>
      <c r="EG204" s="70"/>
      <c r="EH204" s="70"/>
      <c r="EI204" s="70"/>
      <c r="EJ204" s="70"/>
      <c r="EK204" s="70"/>
      <c r="EL204" s="70"/>
      <c r="EM204" s="70"/>
      <c r="EN204" s="70"/>
      <c r="EO204" s="70"/>
      <c r="EP204" s="70"/>
      <c r="EQ204" s="70"/>
      <c r="ER204" s="70"/>
      <c r="ES204" s="70"/>
      <c r="ET204" s="70"/>
      <c r="EU204" s="70"/>
      <c r="EV204" s="70"/>
      <c r="EW204" s="70"/>
      <c r="EX204" s="70"/>
      <c r="EY204" s="70"/>
      <c r="EZ204" s="70"/>
      <c r="FA204" s="70"/>
      <c r="FB204" s="70"/>
      <c r="FC204" s="70"/>
      <c r="FD204" s="70"/>
      <c r="FE204" s="70"/>
      <c r="FF204" s="70"/>
      <c r="FG204" s="70"/>
      <c r="FH204" s="70"/>
      <c r="FI204" s="70"/>
      <c r="FJ204" s="70"/>
      <c r="FK204" s="70"/>
    </row>
    <row r="205" spans="1:167" s="68" customFormat="1" ht="15" customHeight="1" x14ac:dyDescent="0.3">
      <c r="A205" s="69">
        <v>204</v>
      </c>
      <c r="B205" s="68">
        <v>7</v>
      </c>
      <c r="C205" s="68" t="s">
        <v>80</v>
      </c>
      <c r="D205" s="37">
        <v>-1.18</v>
      </c>
      <c r="E205" s="68">
        <v>0.79</v>
      </c>
      <c r="F205" s="19">
        <f t="shared" si="42"/>
        <v>-1.4936708860759491</v>
      </c>
      <c r="H205" s="68">
        <f t="shared" si="44"/>
        <v>-1.97</v>
      </c>
      <c r="I205" s="68">
        <f t="shared" si="45"/>
        <v>-0.3899999999999999</v>
      </c>
      <c r="J205" s="68" t="s">
        <v>63</v>
      </c>
      <c r="K205" s="68">
        <f t="shared" si="46"/>
        <v>-1.18</v>
      </c>
      <c r="L205" s="45">
        <f t="shared" si="47"/>
        <v>-1.4936708860759491</v>
      </c>
      <c r="M205" s="15">
        <f t="shared" si="48"/>
        <v>-0.13347468369056451</v>
      </c>
      <c r="N205" s="68">
        <f t="shared" si="49"/>
        <v>8.9360169589445732E-2</v>
      </c>
      <c r="O205" s="68">
        <f t="shared" si="50"/>
        <v>11.190668108558619</v>
      </c>
      <c r="P205" s="68">
        <f t="shared" si="51"/>
        <v>-0.22283485328001024</v>
      </c>
      <c r="Q205" s="68">
        <f t="shared" si="52"/>
        <v>-4.4114514101118774E-2</v>
      </c>
      <c r="R205" s="112">
        <v>5.2470240721604862</v>
      </c>
      <c r="S205" s="68" t="s">
        <v>486</v>
      </c>
      <c r="T205" s="68" t="s">
        <v>63</v>
      </c>
      <c r="U205" s="68" t="s">
        <v>482</v>
      </c>
      <c r="V205" s="68" t="s">
        <v>480</v>
      </c>
      <c r="W205" s="68">
        <v>0</v>
      </c>
      <c r="X205" s="68">
        <v>0</v>
      </c>
      <c r="Y205" s="68">
        <v>0</v>
      </c>
      <c r="Z205" s="68">
        <v>1</v>
      </c>
      <c r="AA205" s="68">
        <v>1</v>
      </c>
      <c r="AB205" s="68">
        <v>0</v>
      </c>
      <c r="AC205" s="68" t="s">
        <v>63</v>
      </c>
      <c r="AD205" s="68" t="s">
        <v>63</v>
      </c>
      <c r="AE205" s="68">
        <v>123</v>
      </c>
      <c r="AF205" s="68">
        <v>1</v>
      </c>
      <c r="AG205" s="68">
        <v>0</v>
      </c>
      <c r="AH205" s="68">
        <v>0</v>
      </c>
      <c r="AI205" s="68">
        <v>0</v>
      </c>
      <c r="AJ205" s="68">
        <v>0</v>
      </c>
      <c r="AK205" s="68">
        <v>0</v>
      </c>
      <c r="AL205" s="68">
        <v>0</v>
      </c>
      <c r="AM205" s="68">
        <v>1</v>
      </c>
      <c r="AN205" s="68">
        <v>0</v>
      </c>
      <c r="AO205" s="68">
        <v>0</v>
      </c>
      <c r="AP205" s="112">
        <v>5.955837369464831</v>
      </c>
      <c r="AQ205" s="68">
        <v>0</v>
      </c>
      <c r="AR205" s="112">
        <v>4.8202815656050371</v>
      </c>
      <c r="AS205" s="68">
        <v>0</v>
      </c>
      <c r="AT205" s="68">
        <v>1</v>
      </c>
      <c r="AU205" s="68">
        <v>1</v>
      </c>
      <c r="AV205" s="112">
        <v>7.6009024595420822</v>
      </c>
      <c r="AW205" s="68">
        <v>0</v>
      </c>
      <c r="AX205" s="68">
        <v>1</v>
      </c>
      <c r="AY205" s="68">
        <v>0</v>
      </c>
      <c r="AZ205" s="68">
        <v>6.9850000000000003</v>
      </c>
      <c r="BA205" s="94">
        <v>657</v>
      </c>
      <c r="BB205" s="94">
        <v>9</v>
      </c>
      <c r="BC205" s="68">
        <v>1</v>
      </c>
      <c r="BD205" s="68">
        <v>0</v>
      </c>
      <c r="BE205" s="104">
        <f t="shared" si="55"/>
        <v>2.4309783077624445</v>
      </c>
      <c r="BF205" s="104">
        <v>1591.48</v>
      </c>
      <c r="BG205" s="104">
        <f t="shared" si="53"/>
        <v>0.32973954458887583</v>
      </c>
      <c r="BH205" s="68">
        <v>1</v>
      </c>
      <c r="BI205" s="68">
        <v>1</v>
      </c>
      <c r="BJ205" s="68">
        <v>0</v>
      </c>
      <c r="BK205" s="68">
        <v>1</v>
      </c>
      <c r="BL205" s="68">
        <v>0</v>
      </c>
      <c r="BM205" s="68">
        <v>0</v>
      </c>
      <c r="BN205" s="68">
        <v>1</v>
      </c>
      <c r="BO205" s="68">
        <v>1</v>
      </c>
      <c r="BP205" s="68">
        <v>0</v>
      </c>
      <c r="BQ205" s="68">
        <v>0</v>
      </c>
      <c r="BR205" s="68">
        <v>0</v>
      </c>
      <c r="BS205" s="68">
        <v>0</v>
      </c>
      <c r="BT205" s="68">
        <v>0</v>
      </c>
      <c r="BU205" s="68">
        <v>1</v>
      </c>
      <c r="BV205" s="68">
        <v>0</v>
      </c>
      <c r="BW205" s="68">
        <v>1</v>
      </c>
      <c r="BX205" s="68">
        <v>0</v>
      </c>
      <c r="BY205" s="68">
        <v>0.44</v>
      </c>
      <c r="BZ205" s="68">
        <f t="shared" si="54"/>
        <v>0.56000000000000005</v>
      </c>
      <c r="CA205" s="112">
        <v>2.9957322735539909</v>
      </c>
      <c r="CB205" s="68" t="s">
        <v>473</v>
      </c>
      <c r="CC205" s="68">
        <v>1</v>
      </c>
      <c r="CI205" s="68" t="s">
        <v>475</v>
      </c>
      <c r="CL205" s="70"/>
      <c r="CM205" s="70"/>
      <c r="CN205" s="70"/>
      <c r="CO205" s="70"/>
      <c r="CP205" s="70"/>
      <c r="CQ205" s="70"/>
      <c r="CR205" s="70"/>
      <c r="CS205" s="70"/>
      <c r="CT205" s="70"/>
      <c r="CU205" s="70"/>
      <c r="CV205" s="70"/>
      <c r="CW205" s="70"/>
      <c r="CX205" s="70"/>
      <c r="CY205" s="70"/>
      <c r="CZ205" s="70"/>
      <c r="DA205" s="70"/>
      <c r="DB205" s="70"/>
      <c r="DC205" s="70"/>
      <c r="DD205" s="70"/>
      <c r="DE205" s="70"/>
      <c r="DF205" s="70"/>
      <c r="DG205" s="70"/>
      <c r="DH205" s="70"/>
      <c r="DI205" s="70"/>
      <c r="DJ205" s="70"/>
      <c r="DK205" s="70"/>
      <c r="DL205" s="70"/>
      <c r="DM205" s="70"/>
      <c r="DN205" s="70"/>
      <c r="DO205" s="70"/>
      <c r="DP205" s="70"/>
      <c r="DQ205" s="70"/>
      <c r="DR205" s="70"/>
      <c r="DS205" s="70"/>
      <c r="DT205" s="70"/>
      <c r="DU205" s="70"/>
      <c r="DV205" s="70"/>
      <c r="DW205" s="70"/>
      <c r="DX205" s="70"/>
      <c r="DY205" s="70"/>
      <c r="DZ205" s="70"/>
      <c r="EA205" s="70"/>
      <c r="EB205" s="70"/>
      <c r="EC205" s="70"/>
      <c r="ED205" s="70"/>
      <c r="EE205" s="70"/>
      <c r="EF205" s="70"/>
      <c r="EG205" s="70"/>
      <c r="EH205" s="70"/>
      <c r="EI205" s="70"/>
      <c r="EJ205" s="70"/>
      <c r="EK205" s="70"/>
      <c r="EL205" s="70"/>
      <c r="EM205" s="70"/>
      <c r="EN205" s="70"/>
      <c r="EO205" s="70"/>
      <c r="EP205" s="70"/>
      <c r="EQ205" s="70"/>
      <c r="ER205" s="70"/>
      <c r="ES205" s="70"/>
      <c r="ET205" s="70"/>
      <c r="EU205" s="70"/>
      <c r="EV205" s="70"/>
      <c r="EW205" s="70"/>
      <c r="EX205" s="70"/>
      <c r="EY205" s="70"/>
      <c r="EZ205" s="70"/>
      <c r="FA205" s="70"/>
      <c r="FB205" s="70"/>
      <c r="FC205" s="70"/>
      <c r="FD205" s="70"/>
      <c r="FE205" s="70"/>
      <c r="FF205" s="70"/>
      <c r="FG205" s="70"/>
      <c r="FH205" s="70"/>
      <c r="FI205" s="70"/>
      <c r="FJ205" s="70"/>
      <c r="FK205" s="70"/>
    </row>
    <row r="206" spans="1:167" s="68" customFormat="1" ht="15" customHeight="1" x14ac:dyDescent="0.3">
      <c r="A206" s="69">
        <v>205</v>
      </c>
      <c r="B206" s="68">
        <v>7</v>
      </c>
      <c r="C206" s="68" t="s">
        <v>80</v>
      </c>
      <c r="D206" s="37">
        <v>-2.74</v>
      </c>
      <c r="E206" s="68">
        <v>0.98</v>
      </c>
      <c r="F206" s="19">
        <f t="shared" ref="F206:F269" si="56">D206/E206</f>
        <v>-2.795918367346939</v>
      </c>
      <c r="H206" s="68">
        <f t="shared" si="44"/>
        <v>-3.72</v>
      </c>
      <c r="I206" s="68">
        <f t="shared" si="45"/>
        <v>-1.7600000000000002</v>
      </c>
      <c r="J206" s="68" t="s">
        <v>63</v>
      </c>
      <c r="K206" s="68">
        <f t="shared" si="46"/>
        <v>-2.74</v>
      </c>
      <c r="L206" s="45">
        <f t="shared" si="47"/>
        <v>-2.795918367346939</v>
      </c>
      <c r="M206" s="15">
        <f t="shared" si="48"/>
        <v>-0.2444511753140868</v>
      </c>
      <c r="N206" s="68">
        <f t="shared" si="49"/>
        <v>8.7431442265622286E-2</v>
      </c>
      <c r="O206" s="68">
        <f t="shared" si="50"/>
        <v>11.437532929651741</v>
      </c>
      <c r="P206" s="68">
        <f t="shared" si="51"/>
        <v>-0.3318826175797091</v>
      </c>
      <c r="Q206" s="68">
        <f t="shared" si="52"/>
        <v>-0.1570197330484645</v>
      </c>
      <c r="R206" s="112">
        <v>5.0875963352323836</v>
      </c>
      <c r="S206" s="68" t="s">
        <v>485</v>
      </c>
      <c r="T206" s="68" t="s">
        <v>63</v>
      </c>
      <c r="U206" s="68" t="s">
        <v>483</v>
      </c>
      <c r="V206" s="68" t="s">
        <v>480</v>
      </c>
      <c r="W206" s="68">
        <v>0</v>
      </c>
      <c r="X206" s="68">
        <v>0</v>
      </c>
      <c r="Y206" s="68">
        <v>0</v>
      </c>
      <c r="Z206" s="68">
        <v>1</v>
      </c>
      <c r="AA206" s="68">
        <v>1</v>
      </c>
      <c r="AB206" s="68">
        <v>0</v>
      </c>
      <c r="AC206" s="68" t="s">
        <v>63</v>
      </c>
      <c r="AD206" s="68" t="s">
        <v>63</v>
      </c>
      <c r="AE206" s="68">
        <v>123</v>
      </c>
      <c r="AF206" s="68">
        <v>1</v>
      </c>
      <c r="AG206" s="68">
        <v>0</v>
      </c>
      <c r="AH206" s="68">
        <v>0</v>
      </c>
      <c r="AI206" s="68">
        <v>0</v>
      </c>
      <c r="AJ206" s="68">
        <v>0</v>
      </c>
      <c r="AK206" s="68">
        <v>0</v>
      </c>
      <c r="AL206" s="68">
        <v>0</v>
      </c>
      <c r="AM206" s="68">
        <v>1</v>
      </c>
      <c r="AN206" s="68">
        <v>0</v>
      </c>
      <c r="AO206" s="68">
        <v>0</v>
      </c>
      <c r="AP206" s="112">
        <v>5.955837369464831</v>
      </c>
      <c r="AQ206" s="68">
        <v>1</v>
      </c>
      <c r="AR206" s="112">
        <v>4.8202815656050371</v>
      </c>
      <c r="AS206" s="68">
        <v>0</v>
      </c>
      <c r="AT206" s="68">
        <v>1</v>
      </c>
      <c r="AU206" s="68">
        <v>1</v>
      </c>
      <c r="AV206" s="112">
        <v>7.6009024595420822</v>
      </c>
      <c r="AW206" s="68">
        <v>0</v>
      </c>
      <c r="AX206" s="68">
        <v>1</v>
      </c>
      <c r="AY206" s="68">
        <v>0</v>
      </c>
      <c r="AZ206" s="68">
        <v>6.9850000000000003</v>
      </c>
      <c r="BA206" s="94">
        <v>657</v>
      </c>
      <c r="BB206" s="94">
        <v>9</v>
      </c>
      <c r="BC206" s="68">
        <v>1</v>
      </c>
      <c r="BD206" s="68">
        <v>0</v>
      </c>
      <c r="BE206" s="104">
        <f t="shared" si="55"/>
        <v>2.4309783077624445</v>
      </c>
      <c r="BF206" s="104">
        <v>1591.48</v>
      </c>
      <c r="BG206" s="104">
        <f t="shared" si="53"/>
        <v>0.32973954458887583</v>
      </c>
      <c r="BH206" s="68">
        <v>1</v>
      </c>
      <c r="BI206" s="68">
        <v>1</v>
      </c>
      <c r="BJ206" s="68">
        <v>0</v>
      </c>
      <c r="BK206" s="68">
        <v>1</v>
      </c>
      <c r="BL206" s="68">
        <v>0</v>
      </c>
      <c r="BM206" s="68">
        <v>0</v>
      </c>
      <c r="BN206" s="68">
        <v>1</v>
      </c>
      <c r="BO206" s="68">
        <v>1</v>
      </c>
      <c r="BP206" s="68">
        <v>0</v>
      </c>
      <c r="BQ206" s="68">
        <v>0</v>
      </c>
      <c r="BR206" s="68">
        <v>0</v>
      </c>
      <c r="BS206" s="68">
        <v>0</v>
      </c>
      <c r="BT206" s="68">
        <v>0</v>
      </c>
      <c r="BU206" s="68">
        <v>1</v>
      </c>
      <c r="BV206" s="68">
        <v>0</v>
      </c>
      <c r="BW206" s="68">
        <v>1</v>
      </c>
      <c r="BX206" s="68">
        <v>0</v>
      </c>
      <c r="BY206" s="68">
        <v>0.44</v>
      </c>
      <c r="BZ206" s="68">
        <f t="shared" si="54"/>
        <v>0.56000000000000005</v>
      </c>
      <c r="CA206" s="112">
        <v>2.9957322735539909</v>
      </c>
      <c r="CB206" s="68" t="s">
        <v>473</v>
      </c>
      <c r="CC206" s="68">
        <v>1</v>
      </c>
      <c r="CI206" s="68" t="s">
        <v>476</v>
      </c>
      <c r="CL206" s="70"/>
      <c r="CM206" s="70"/>
      <c r="CN206" s="70"/>
      <c r="CO206" s="70"/>
      <c r="CP206" s="70"/>
      <c r="CQ206" s="70"/>
      <c r="CR206" s="70"/>
      <c r="CS206" s="70"/>
      <c r="CT206" s="70"/>
      <c r="CU206" s="70"/>
      <c r="CV206" s="70"/>
      <c r="CW206" s="70"/>
      <c r="CX206" s="70"/>
      <c r="CY206" s="70"/>
      <c r="CZ206" s="70"/>
      <c r="DA206" s="70"/>
      <c r="DB206" s="70"/>
      <c r="DC206" s="70"/>
      <c r="DD206" s="70"/>
      <c r="DE206" s="70"/>
      <c r="DF206" s="70"/>
      <c r="DG206" s="70"/>
      <c r="DH206" s="70"/>
      <c r="DI206" s="70"/>
      <c r="DJ206" s="70"/>
      <c r="DK206" s="70"/>
      <c r="DL206" s="70"/>
      <c r="DM206" s="70"/>
      <c r="DN206" s="70"/>
      <c r="DO206" s="70"/>
      <c r="DP206" s="70"/>
      <c r="DQ206" s="70"/>
      <c r="DR206" s="70"/>
      <c r="DS206" s="70"/>
      <c r="DT206" s="70"/>
      <c r="DU206" s="70"/>
      <c r="DV206" s="70"/>
      <c r="DW206" s="70"/>
      <c r="DX206" s="70"/>
      <c r="DY206" s="70"/>
      <c r="DZ206" s="70"/>
      <c r="EA206" s="70"/>
      <c r="EB206" s="70"/>
      <c r="EC206" s="70"/>
      <c r="ED206" s="70"/>
      <c r="EE206" s="70"/>
      <c r="EF206" s="70"/>
      <c r="EG206" s="70"/>
      <c r="EH206" s="70"/>
      <c r="EI206" s="70"/>
      <c r="EJ206" s="70"/>
      <c r="EK206" s="70"/>
      <c r="EL206" s="70"/>
      <c r="EM206" s="70"/>
      <c r="EN206" s="70"/>
      <c r="EO206" s="70"/>
      <c r="EP206" s="70"/>
      <c r="EQ206" s="70"/>
      <c r="ER206" s="70"/>
      <c r="ES206" s="70"/>
      <c r="ET206" s="70"/>
      <c r="EU206" s="70"/>
      <c r="EV206" s="70"/>
      <c r="EW206" s="70"/>
      <c r="EX206" s="70"/>
      <c r="EY206" s="70"/>
      <c r="EZ206" s="70"/>
      <c r="FA206" s="70"/>
      <c r="FB206" s="70"/>
      <c r="FC206" s="70"/>
      <c r="FD206" s="70"/>
      <c r="FE206" s="70"/>
      <c r="FF206" s="70"/>
      <c r="FG206" s="70"/>
      <c r="FH206" s="70"/>
      <c r="FI206" s="70"/>
      <c r="FJ206" s="70"/>
      <c r="FK206" s="70"/>
    </row>
    <row r="207" spans="1:167" s="68" customFormat="1" ht="15" customHeight="1" x14ac:dyDescent="0.3">
      <c r="A207" s="69">
        <v>206</v>
      </c>
      <c r="B207" s="68">
        <v>7</v>
      </c>
      <c r="C207" s="68" t="s">
        <v>80</v>
      </c>
      <c r="D207" s="37">
        <v>1.52</v>
      </c>
      <c r="E207" s="68">
        <v>0.77</v>
      </c>
      <c r="F207" s="19">
        <f t="shared" si="56"/>
        <v>1.974025974025974</v>
      </c>
      <c r="H207" s="68">
        <f t="shared" si="44"/>
        <v>0.75</v>
      </c>
      <c r="I207" s="68">
        <f t="shared" si="45"/>
        <v>2.29</v>
      </c>
      <c r="J207" s="68" t="s">
        <v>63</v>
      </c>
      <c r="K207" s="68">
        <f t="shared" si="46"/>
        <v>1.52</v>
      </c>
      <c r="L207" s="45">
        <f t="shared" si="47"/>
        <v>1.974025974025974</v>
      </c>
      <c r="M207" s="15">
        <f t="shared" si="48"/>
        <v>0.17523770800084446</v>
      </c>
      <c r="N207" s="68">
        <f t="shared" si="49"/>
        <v>8.8771733658322527E-2</v>
      </c>
      <c r="O207" s="68">
        <f t="shared" si="50"/>
        <v>11.264847027196117</v>
      </c>
      <c r="P207" s="68">
        <f t="shared" si="51"/>
        <v>8.6465974342521928E-2</v>
      </c>
      <c r="Q207" s="68">
        <f t="shared" si="52"/>
        <v>0.26400944165916695</v>
      </c>
      <c r="R207" s="112">
        <v>5.0875963352323836</v>
      </c>
      <c r="S207" s="68" t="s">
        <v>486</v>
      </c>
      <c r="T207" s="68" t="s">
        <v>63</v>
      </c>
      <c r="U207" s="68" t="s">
        <v>483</v>
      </c>
      <c r="V207" s="68" t="s">
        <v>480</v>
      </c>
      <c r="W207" s="68">
        <v>0</v>
      </c>
      <c r="X207" s="68">
        <v>0</v>
      </c>
      <c r="Y207" s="68">
        <v>0</v>
      </c>
      <c r="Z207" s="68">
        <v>1</v>
      </c>
      <c r="AA207" s="68">
        <v>1</v>
      </c>
      <c r="AB207" s="68">
        <v>0</v>
      </c>
      <c r="AC207" s="68" t="s">
        <v>63</v>
      </c>
      <c r="AD207" s="68" t="s">
        <v>63</v>
      </c>
      <c r="AE207" s="68">
        <v>123</v>
      </c>
      <c r="AF207" s="68">
        <v>1</v>
      </c>
      <c r="AG207" s="68">
        <v>0</v>
      </c>
      <c r="AH207" s="68">
        <v>0</v>
      </c>
      <c r="AI207" s="68">
        <v>0</v>
      </c>
      <c r="AJ207" s="68">
        <v>0</v>
      </c>
      <c r="AK207" s="68">
        <v>0</v>
      </c>
      <c r="AL207" s="68">
        <v>0</v>
      </c>
      <c r="AM207" s="68">
        <v>1</v>
      </c>
      <c r="AN207" s="68">
        <v>0</v>
      </c>
      <c r="AO207" s="68">
        <v>0</v>
      </c>
      <c r="AP207" s="112">
        <v>5.955837369464831</v>
      </c>
      <c r="AQ207" s="68">
        <v>0</v>
      </c>
      <c r="AR207" s="112">
        <v>4.8202815656050371</v>
      </c>
      <c r="AS207" s="68">
        <v>0</v>
      </c>
      <c r="AT207" s="68">
        <v>1</v>
      </c>
      <c r="AU207" s="68">
        <v>1</v>
      </c>
      <c r="AV207" s="112">
        <v>7.6009024595420822</v>
      </c>
      <c r="AW207" s="68">
        <v>0</v>
      </c>
      <c r="AX207" s="68">
        <v>1</v>
      </c>
      <c r="AY207" s="68">
        <v>0</v>
      </c>
      <c r="AZ207" s="68">
        <v>6.9850000000000003</v>
      </c>
      <c r="BA207" s="94">
        <v>657</v>
      </c>
      <c r="BB207" s="94">
        <v>9</v>
      </c>
      <c r="BC207" s="68">
        <v>1</v>
      </c>
      <c r="BD207" s="68">
        <v>0</v>
      </c>
      <c r="BE207" s="104">
        <f t="shared" si="55"/>
        <v>2.4309783077624445</v>
      </c>
      <c r="BF207" s="104">
        <v>1591.48</v>
      </c>
      <c r="BG207" s="104">
        <f t="shared" si="53"/>
        <v>0.32973954458887583</v>
      </c>
      <c r="BH207" s="68">
        <v>1</v>
      </c>
      <c r="BI207" s="68">
        <v>1</v>
      </c>
      <c r="BJ207" s="68">
        <v>0</v>
      </c>
      <c r="BK207" s="68">
        <v>1</v>
      </c>
      <c r="BL207" s="68">
        <v>0</v>
      </c>
      <c r="BM207" s="68">
        <v>0</v>
      </c>
      <c r="BN207" s="68">
        <v>1</v>
      </c>
      <c r="BO207" s="68">
        <v>1</v>
      </c>
      <c r="BP207" s="68">
        <v>0</v>
      </c>
      <c r="BQ207" s="68">
        <v>0</v>
      </c>
      <c r="BR207" s="68">
        <v>0</v>
      </c>
      <c r="BS207" s="68">
        <v>0</v>
      </c>
      <c r="BT207" s="68">
        <v>0</v>
      </c>
      <c r="BU207" s="68">
        <v>1</v>
      </c>
      <c r="BV207" s="68">
        <v>0</v>
      </c>
      <c r="BW207" s="68">
        <v>1</v>
      </c>
      <c r="BX207" s="68">
        <v>0</v>
      </c>
      <c r="BY207" s="68">
        <v>0.44</v>
      </c>
      <c r="BZ207" s="68">
        <f t="shared" si="54"/>
        <v>0.56000000000000005</v>
      </c>
      <c r="CA207" s="112">
        <v>2.9957322735539909</v>
      </c>
      <c r="CB207" s="68" t="s">
        <v>473</v>
      </c>
      <c r="CC207" s="68">
        <v>1</v>
      </c>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row>
    <row r="208" spans="1:167" ht="15" customHeight="1" x14ac:dyDescent="0.3">
      <c r="A208" s="70">
        <v>207</v>
      </c>
      <c r="B208" s="12">
        <v>7</v>
      </c>
      <c r="C208" s="12" t="s">
        <v>80</v>
      </c>
      <c r="D208" s="37">
        <v>-6.4199999999999993E-2</v>
      </c>
      <c r="E208" s="68">
        <v>0.03</v>
      </c>
      <c r="F208" s="19">
        <f t="shared" si="56"/>
        <v>-2.1399999999999997</v>
      </c>
      <c r="G208" s="12" t="s">
        <v>420</v>
      </c>
      <c r="H208" s="12">
        <f t="shared" si="44"/>
        <v>-9.4199999999999992E-2</v>
      </c>
      <c r="I208" s="12">
        <f t="shared" si="45"/>
        <v>-3.4199999999999994E-2</v>
      </c>
      <c r="J208" s="12">
        <v>0.14899999999999999</v>
      </c>
      <c r="K208" s="12">
        <f t="shared" si="46"/>
        <v>-6.4199999999999993E-2</v>
      </c>
      <c r="L208" s="45">
        <f t="shared" si="47"/>
        <v>-2.1399999999999997</v>
      </c>
      <c r="M208" s="15">
        <f t="shared" si="48"/>
        <v>-6.3448721537011726E-2</v>
      </c>
      <c r="N208" s="68">
        <f t="shared" si="49"/>
        <v>2.964893529766904E-2</v>
      </c>
      <c r="O208" s="68">
        <f t="shared" si="50"/>
        <v>33.728023956348231</v>
      </c>
      <c r="P208" s="12">
        <f t="shared" si="51"/>
        <v>-9.309765683468077E-2</v>
      </c>
      <c r="Q208" s="12">
        <f t="shared" si="52"/>
        <v>-3.3799786239342683E-2</v>
      </c>
      <c r="R208" s="113">
        <v>5.0875963352323836</v>
      </c>
      <c r="S208" s="68" t="s">
        <v>487</v>
      </c>
      <c r="T208" s="12" t="s">
        <v>1672</v>
      </c>
      <c r="U208" s="12" t="s">
        <v>477</v>
      </c>
      <c r="V208" s="68" t="s">
        <v>487</v>
      </c>
      <c r="W208" s="68">
        <v>0</v>
      </c>
      <c r="X208" s="68">
        <v>0</v>
      </c>
      <c r="Y208" s="68">
        <v>0</v>
      </c>
      <c r="Z208" s="68">
        <v>1</v>
      </c>
      <c r="AA208" s="68">
        <v>1</v>
      </c>
      <c r="AB208" s="68">
        <v>1</v>
      </c>
      <c r="AC208" s="68">
        <v>2</v>
      </c>
      <c r="AD208" s="68">
        <v>3</v>
      </c>
      <c r="AE208" s="68">
        <v>1133</v>
      </c>
      <c r="AF208" s="68">
        <v>0</v>
      </c>
      <c r="AG208" s="68">
        <v>1</v>
      </c>
      <c r="AH208" s="68">
        <v>0</v>
      </c>
      <c r="AI208" s="68">
        <v>0</v>
      </c>
      <c r="AJ208" s="68">
        <v>0</v>
      </c>
      <c r="AK208" s="68">
        <v>0</v>
      </c>
      <c r="AL208" s="68">
        <v>0</v>
      </c>
      <c r="AM208" s="68">
        <v>0</v>
      </c>
      <c r="AN208" s="68">
        <v>0</v>
      </c>
      <c r="AO208" s="68">
        <v>0</v>
      </c>
      <c r="AP208" s="113">
        <v>7.0361484937505363</v>
      </c>
      <c r="AQ208" s="12">
        <v>1</v>
      </c>
      <c r="AR208" s="113">
        <v>7.0361484937505363</v>
      </c>
      <c r="AS208" s="12">
        <v>0</v>
      </c>
      <c r="AT208" s="12">
        <v>1</v>
      </c>
      <c r="AU208" s="12">
        <v>1</v>
      </c>
      <c r="AV208" s="113">
        <v>7.6009024595420822</v>
      </c>
      <c r="AW208" s="12">
        <v>0</v>
      </c>
      <c r="AX208" s="12">
        <v>1</v>
      </c>
      <c r="AY208" s="68">
        <v>0</v>
      </c>
      <c r="AZ208" s="68">
        <v>6.9850000000000003</v>
      </c>
      <c r="BA208" s="94">
        <v>657</v>
      </c>
      <c r="BB208" s="94">
        <v>9</v>
      </c>
      <c r="BC208" s="12">
        <v>1</v>
      </c>
      <c r="BD208" s="12">
        <v>0</v>
      </c>
      <c r="BE208" s="104">
        <f t="shared" si="55"/>
        <v>2.4309783077624445</v>
      </c>
      <c r="BF208" s="104">
        <v>1591.48</v>
      </c>
      <c r="BG208" s="104">
        <f t="shared" si="53"/>
        <v>0.32973954458887583</v>
      </c>
      <c r="BH208" s="68">
        <v>1</v>
      </c>
      <c r="BI208" s="68">
        <v>1</v>
      </c>
      <c r="BJ208" s="68">
        <v>0</v>
      </c>
      <c r="BK208" s="12">
        <v>1</v>
      </c>
      <c r="BL208" s="12">
        <v>0</v>
      </c>
      <c r="BM208" s="12">
        <v>0</v>
      </c>
      <c r="BN208" s="12">
        <v>1</v>
      </c>
      <c r="BO208" s="12">
        <v>1</v>
      </c>
      <c r="BP208" s="12">
        <v>0</v>
      </c>
      <c r="BQ208" s="12">
        <v>0</v>
      </c>
      <c r="BR208" s="12">
        <v>0</v>
      </c>
      <c r="BS208" s="12">
        <v>0</v>
      </c>
      <c r="BT208" s="12">
        <v>0</v>
      </c>
      <c r="BU208" s="12">
        <v>1</v>
      </c>
      <c r="BV208" s="12">
        <v>0</v>
      </c>
      <c r="BW208" s="12">
        <v>1</v>
      </c>
      <c r="BX208" s="12">
        <v>0</v>
      </c>
      <c r="BY208" s="12">
        <v>0.44</v>
      </c>
      <c r="BZ208" s="12">
        <f t="shared" si="54"/>
        <v>0.56000000000000005</v>
      </c>
      <c r="CA208" s="113">
        <v>2.9957322735539909</v>
      </c>
      <c r="CB208" s="12" t="s">
        <v>473</v>
      </c>
      <c r="CC208" s="12">
        <v>1</v>
      </c>
      <c r="CI208" s="46" t="s">
        <v>1673</v>
      </c>
    </row>
    <row r="209" spans="1:167" s="40" customFormat="1" ht="15" customHeight="1" x14ac:dyDescent="0.3">
      <c r="A209" s="75">
        <v>208</v>
      </c>
      <c r="B209" s="75">
        <v>7</v>
      </c>
      <c r="C209" s="75" t="s">
        <v>80</v>
      </c>
      <c r="D209" s="76">
        <v>-6.0100000000000001E-2</v>
      </c>
      <c r="E209" s="77">
        <v>0.03</v>
      </c>
      <c r="F209" s="79">
        <f t="shared" si="56"/>
        <v>-2.0033333333333334</v>
      </c>
      <c r="G209" s="75" t="s">
        <v>420</v>
      </c>
      <c r="H209" s="75">
        <f t="shared" si="44"/>
        <v>-9.01E-2</v>
      </c>
      <c r="I209" s="75">
        <f t="shared" si="45"/>
        <v>-3.0100000000000002E-2</v>
      </c>
      <c r="J209" s="75">
        <v>0.25800000000000001</v>
      </c>
      <c r="K209" s="75">
        <f t="shared" si="46"/>
        <v>-6.0100000000000001E-2</v>
      </c>
      <c r="L209" s="45">
        <f t="shared" si="47"/>
        <v>-2.0033333333333334</v>
      </c>
      <c r="M209" s="15">
        <f t="shared" si="48"/>
        <v>-5.9385380018509862E-2</v>
      </c>
      <c r="N209" s="68">
        <f t="shared" si="49"/>
        <v>2.9643284535029884E-2</v>
      </c>
      <c r="O209" s="68">
        <f t="shared" si="50"/>
        <v>33.73445337402763</v>
      </c>
      <c r="P209" s="12">
        <f t="shared" si="51"/>
        <v>-8.9028664553539749E-2</v>
      </c>
      <c r="Q209" s="12">
        <f t="shared" si="52"/>
        <v>-2.9742095483479978E-2</v>
      </c>
      <c r="R209" s="115">
        <v>5.0875963352323836</v>
      </c>
      <c r="S209" s="77" t="s">
        <v>487</v>
      </c>
      <c r="T209" s="75" t="s">
        <v>1672</v>
      </c>
      <c r="U209" s="75" t="s">
        <v>477</v>
      </c>
      <c r="V209" s="77" t="s">
        <v>487</v>
      </c>
      <c r="W209" s="77">
        <v>0</v>
      </c>
      <c r="X209" s="77">
        <v>0</v>
      </c>
      <c r="Y209" s="77">
        <v>0</v>
      </c>
      <c r="Z209" s="77">
        <v>1</v>
      </c>
      <c r="AA209" s="77">
        <v>1</v>
      </c>
      <c r="AB209" s="77">
        <v>1</v>
      </c>
      <c r="AC209" s="77">
        <v>3</v>
      </c>
      <c r="AD209" s="77">
        <v>2</v>
      </c>
      <c r="AE209" s="77">
        <v>1134</v>
      </c>
      <c r="AF209" s="77">
        <v>0</v>
      </c>
      <c r="AG209" s="77">
        <v>1</v>
      </c>
      <c r="AH209" s="77">
        <v>0</v>
      </c>
      <c r="AI209" s="77">
        <v>0</v>
      </c>
      <c r="AJ209" s="77">
        <v>0</v>
      </c>
      <c r="AK209" s="77">
        <v>0</v>
      </c>
      <c r="AL209" s="77">
        <v>0</v>
      </c>
      <c r="AM209" s="77">
        <v>0</v>
      </c>
      <c r="AN209" s="77">
        <v>0</v>
      </c>
      <c r="AO209" s="77">
        <v>0</v>
      </c>
      <c r="AP209" s="115">
        <v>7.0361484937505363</v>
      </c>
      <c r="AQ209" s="75">
        <v>1</v>
      </c>
      <c r="AR209" s="115">
        <v>7.0361484937505363</v>
      </c>
      <c r="AS209" s="75">
        <v>0</v>
      </c>
      <c r="AT209" s="75">
        <v>1</v>
      </c>
      <c r="AU209" s="75">
        <v>1</v>
      </c>
      <c r="AV209" s="115">
        <v>7.6009024595420822</v>
      </c>
      <c r="AW209" s="75">
        <v>0</v>
      </c>
      <c r="AX209" s="75">
        <v>1</v>
      </c>
      <c r="AY209" s="77">
        <v>0</v>
      </c>
      <c r="AZ209" s="77">
        <v>6.9850000000000003</v>
      </c>
      <c r="BA209" s="52">
        <v>657</v>
      </c>
      <c r="BB209" s="52">
        <v>9</v>
      </c>
      <c r="BC209" s="75">
        <v>1</v>
      </c>
      <c r="BD209" s="75">
        <v>0</v>
      </c>
      <c r="BE209" s="105">
        <f t="shared" si="55"/>
        <v>2.4309783077624445</v>
      </c>
      <c r="BF209" s="105">
        <v>1591.48</v>
      </c>
      <c r="BG209" s="105">
        <f t="shared" si="53"/>
        <v>0.32973954458887583</v>
      </c>
      <c r="BH209" s="77">
        <v>1</v>
      </c>
      <c r="BI209" s="77">
        <v>1</v>
      </c>
      <c r="BJ209" s="77">
        <v>0</v>
      </c>
      <c r="BK209" s="75">
        <v>1</v>
      </c>
      <c r="BL209" s="75">
        <v>0</v>
      </c>
      <c r="BM209" s="75">
        <v>0</v>
      </c>
      <c r="BN209" s="75">
        <v>1</v>
      </c>
      <c r="BO209" s="75">
        <v>1</v>
      </c>
      <c r="BP209" s="75">
        <v>0</v>
      </c>
      <c r="BQ209" s="75">
        <v>0</v>
      </c>
      <c r="BR209" s="75">
        <v>0</v>
      </c>
      <c r="BS209" s="75">
        <v>0</v>
      </c>
      <c r="BT209" s="75">
        <v>0</v>
      </c>
      <c r="BU209" s="75">
        <v>1</v>
      </c>
      <c r="BV209" s="75">
        <v>0</v>
      </c>
      <c r="BW209" s="75">
        <v>1</v>
      </c>
      <c r="BX209" s="75">
        <v>0</v>
      </c>
      <c r="BY209" s="75">
        <v>0.44</v>
      </c>
      <c r="BZ209" s="75">
        <f t="shared" si="54"/>
        <v>0.56000000000000005</v>
      </c>
      <c r="CA209" s="115">
        <v>2.9957322735539909</v>
      </c>
      <c r="CB209" s="75" t="s">
        <v>473</v>
      </c>
      <c r="CC209" s="75">
        <v>1</v>
      </c>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c r="EC209" s="75"/>
      <c r="ED209" s="75"/>
      <c r="EE209" s="75"/>
      <c r="EF209" s="75"/>
      <c r="EG209" s="75"/>
      <c r="EH209" s="75"/>
      <c r="EI209" s="75"/>
      <c r="EJ209" s="75"/>
      <c r="EK209" s="75"/>
      <c r="EL209" s="75"/>
      <c r="EM209" s="75"/>
      <c r="EN209" s="75"/>
      <c r="EO209" s="75"/>
      <c r="EP209" s="75"/>
      <c r="EQ209" s="75"/>
      <c r="ER209" s="75"/>
      <c r="ES209" s="75"/>
      <c r="ET209" s="75"/>
      <c r="EU209" s="75"/>
      <c r="EV209" s="75"/>
      <c r="EW209" s="75"/>
      <c r="EX209" s="75"/>
      <c r="EY209" s="75"/>
      <c r="EZ209" s="75"/>
      <c r="FA209" s="75"/>
      <c r="FB209" s="75"/>
      <c r="FC209" s="75"/>
      <c r="FD209" s="75"/>
      <c r="FE209" s="75"/>
      <c r="FF209" s="75"/>
      <c r="FG209" s="75"/>
      <c r="FH209" s="75"/>
      <c r="FI209" s="75"/>
      <c r="FJ209" s="75"/>
      <c r="FK209" s="75"/>
    </row>
    <row r="210" spans="1:167" ht="15" customHeight="1" x14ac:dyDescent="0.3">
      <c r="A210" s="70">
        <v>209</v>
      </c>
      <c r="B210" s="70">
        <v>8</v>
      </c>
      <c r="C210" s="70" t="s">
        <v>81</v>
      </c>
      <c r="D210" s="38">
        <v>3.03</v>
      </c>
      <c r="E210" s="69">
        <v>0.25</v>
      </c>
      <c r="F210" s="19">
        <f t="shared" si="56"/>
        <v>12.12</v>
      </c>
      <c r="G210" s="70" t="s">
        <v>353</v>
      </c>
      <c r="H210" s="70">
        <f t="shared" si="44"/>
        <v>2.78</v>
      </c>
      <c r="I210" s="70">
        <f t="shared" si="45"/>
        <v>3.28</v>
      </c>
      <c r="J210" s="70">
        <v>0.64</v>
      </c>
      <c r="K210" s="70">
        <f t="shared" si="46"/>
        <v>3.03</v>
      </c>
      <c r="L210" s="47">
        <f t="shared" si="47"/>
        <v>12.12</v>
      </c>
      <c r="M210" s="18">
        <f t="shared" si="48"/>
        <v>0.63448158336019123</v>
      </c>
      <c r="N210" s="69">
        <f t="shared" si="49"/>
        <v>5.2349965623778159E-2</v>
      </c>
      <c r="O210" s="69">
        <f t="shared" si="50"/>
        <v>19.102209296309159</v>
      </c>
      <c r="P210" s="70">
        <f t="shared" si="51"/>
        <v>0.58213161773641309</v>
      </c>
      <c r="Q210" s="70">
        <f t="shared" si="52"/>
        <v>0.68683154898396936</v>
      </c>
      <c r="R210" s="114">
        <v>5.0875963352323836</v>
      </c>
      <c r="S210" s="70" t="s">
        <v>491</v>
      </c>
      <c r="T210" s="70" t="s">
        <v>491</v>
      </c>
      <c r="U210" s="70" t="s">
        <v>494</v>
      </c>
      <c r="V210" s="69" t="s">
        <v>495</v>
      </c>
      <c r="W210" s="69">
        <v>0</v>
      </c>
      <c r="X210" s="69">
        <v>0</v>
      </c>
      <c r="Y210" s="69">
        <v>1</v>
      </c>
      <c r="Z210" s="69">
        <v>0</v>
      </c>
      <c r="AA210" s="69">
        <v>1</v>
      </c>
      <c r="AB210" s="69">
        <v>1</v>
      </c>
      <c r="AC210" s="69">
        <v>1</v>
      </c>
      <c r="AD210" s="69">
        <v>5</v>
      </c>
      <c r="AE210" s="69">
        <v>218</v>
      </c>
      <c r="AF210" s="69">
        <v>0</v>
      </c>
      <c r="AG210" s="69">
        <v>1</v>
      </c>
      <c r="AH210" s="69">
        <v>0</v>
      </c>
      <c r="AI210" s="69">
        <v>0</v>
      </c>
      <c r="AJ210" s="69">
        <v>0</v>
      </c>
      <c r="AK210" s="69">
        <v>0</v>
      </c>
      <c r="AL210" s="69">
        <v>0</v>
      </c>
      <c r="AM210" s="69">
        <v>0</v>
      </c>
      <c r="AN210" s="69">
        <v>0</v>
      </c>
      <c r="AO210" s="69">
        <v>0</v>
      </c>
      <c r="AP210" s="114">
        <v>5.7868973813667077</v>
      </c>
      <c r="AQ210" s="70">
        <v>1</v>
      </c>
      <c r="AR210" s="114">
        <v>5.4116460518550396</v>
      </c>
      <c r="AS210" s="70">
        <v>1</v>
      </c>
      <c r="AT210" s="70">
        <v>0</v>
      </c>
      <c r="AU210" s="70">
        <v>1</v>
      </c>
      <c r="AV210" s="114">
        <v>7.604396348796338</v>
      </c>
      <c r="AW210" s="70">
        <v>1</v>
      </c>
      <c r="AX210" s="70">
        <v>0</v>
      </c>
      <c r="AY210" s="69">
        <v>0</v>
      </c>
      <c r="AZ210" s="69">
        <v>6.9850000000000003</v>
      </c>
      <c r="BA210" s="32">
        <v>137</v>
      </c>
      <c r="BB210" s="32">
        <v>4</v>
      </c>
      <c r="BC210" s="70">
        <v>1</v>
      </c>
      <c r="BD210" s="70">
        <v>0</v>
      </c>
      <c r="BE210" s="106">
        <f>LN(20)</f>
        <v>2.9957322735539909</v>
      </c>
      <c r="BF210" s="106">
        <v>1354.3</v>
      </c>
      <c r="BG210" s="106">
        <f t="shared" si="53"/>
        <v>0.4154369239072136</v>
      </c>
      <c r="BH210" s="69">
        <v>1</v>
      </c>
      <c r="BI210" s="69">
        <v>1</v>
      </c>
      <c r="BJ210" s="69">
        <v>0</v>
      </c>
      <c r="BK210" s="70">
        <v>1</v>
      </c>
      <c r="BL210" s="70">
        <v>0</v>
      </c>
      <c r="BM210" s="70">
        <v>1</v>
      </c>
      <c r="BN210" s="70">
        <v>0</v>
      </c>
      <c r="BO210" s="70">
        <v>1</v>
      </c>
      <c r="BP210" s="70">
        <v>0</v>
      </c>
      <c r="BQ210" s="70">
        <v>0</v>
      </c>
      <c r="BR210" s="70">
        <v>1</v>
      </c>
      <c r="BS210" s="70">
        <v>0</v>
      </c>
      <c r="BT210" s="70">
        <v>0</v>
      </c>
      <c r="BU210" s="70">
        <v>0</v>
      </c>
      <c r="BV210" s="70">
        <v>0</v>
      </c>
      <c r="BW210" s="70">
        <v>0</v>
      </c>
      <c r="BX210" s="70">
        <v>1</v>
      </c>
      <c r="BY210" s="70">
        <v>0.44</v>
      </c>
      <c r="BZ210" s="70">
        <f t="shared" si="54"/>
        <v>0.56000000000000005</v>
      </c>
      <c r="CA210" s="114">
        <v>2.9957322735539909</v>
      </c>
      <c r="CB210" s="70" t="s">
        <v>488</v>
      </c>
      <c r="CC210" s="70">
        <v>1</v>
      </c>
      <c r="CD210" s="70" t="s">
        <v>490</v>
      </c>
      <c r="CE210" s="70" t="s">
        <v>489</v>
      </c>
      <c r="CF210" s="70" t="s">
        <v>429</v>
      </c>
      <c r="CG210" s="70"/>
      <c r="CH210" s="70"/>
      <c r="CI210" s="53" t="s">
        <v>1674</v>
      </c>
      <c r="CJ210" s="70"/>
      <c r="CK210" s="70"/>
      <c r="CL210" s="70"/>
      <c r="CM210" s="70"/>
      <c r="CN210" s="70"/>
      <c r="CO210" s="70"/>
      <c r="CP210" s="70"/>
      <c r="CQ210" s="70"/>
      <c r="CR210" s="70"/>
      <c r="CS210" s="70"/>
      <c r="CT210" s="70"/>
      <c r="CU210" s="70"/>
      <c r="CV210" s="70"/>
      <c r="CW210" s="70"/>
      <c r="CX210" s="70"/>
      <c r="CY210" s="70"/>
      <c r="CZ210" s="70"/>
      <c r="DA210" s="70"/>
      <c r="DB210" s="70"/>
      <c r="DC210" s="70"/>
      <c r="DD210" s="70"/>
      <c r="DE210" s="70"/>
      <c r="DF210" s="70"/>
      <c r="DG210" s="70"/>
      <c r="DH210" s="70"/>
      <c r="DI210" s="70"/>
      <c r="DJ210" s="70"/>
      <c r="DK210" s="70"/>
      <c r="DL210" s="70"/>
      <c r="DM210" s="70"/>
      <c r="DN210" s="70"/>
      <c r="DO210" s="70"/>
      <c r="DP210" s="70"/>
      <c r="DQ210" s="70"/>
      <c r="DR210" s="70"/>
      <c r="DS210" s="70"/>
      <c r="DT210" s="70"/>
      <c r="DU210" s="70"/>
      <c r="DV210" s="70"/>
      <c r="DW210" s="70"/>
      <c r="DX210" s="70"/>
      <c r="DY210" s="70"/>
      <c r="DZ210" s="70"/>
      <c r="EA210" s="70"/>
      <c r="EB210" s="70"/>
      <c r="EC210" s="70"/>
      <c r="ED210" s="70"/>
      <c r="EE210" s="70"/>
      <c r="EF210" s="70"/>
      <c r="EG210" s="70"/>
      <c r="EH210" s="70"/>
      <c r="EI210" s="70"/>
      <c r="EJ210" s="70"/>
      <c r="EK210" s="70"/>
      <c r="EL210" s="70"/>
      <c r="EM210" s="70"/>
      <c r="EN210" s="70"/>
      <c r="EO210" s="70"/>
      <c r="EP210" s="70"/>
      <c r="EQ210" s="70"/>
      <c r="ER210" s="70"/>
      <c r="ES210" s="70"/>
      <c r="ET210" s="70"/>
      <c r="EU210" s="70"/>
      <c r="EV210" s="70"/>
      <c r="EW210" s="70"/>
      <c r="EX210" s="70"/>
      <c r="EY210" s="70"/>
      <c r="EZ210" s="70"/>
      <c r="FA210" s="70"/>
      <c r="FB210" s="70"/>
      <c r="FC210" s="70"/>
      <c r="FD210" s="70"/>
      <c r="FE210" s="70"/>
      <c r="FF210" s="70"/>
      <c r="FG210" s="70"/>
      <c r="FH210" s="70"/>
      <c r="FI210" s="70"/>
      <c r="FJ210" s="70"/>
      <c r="FK210" s="70"/>
    </row>
    <row r="211" spans="1:167" ht="15" customHeight="1" x14ac:dyDescent="0.3">
      <c r="A211" s="70">
        <v>210</v>
      </c>
      <c r="B211" s="12">
        <v>8</v>
      </c>
      <c r="C211" s="12" t="s">
        <v>81</v>
      </c>
      <c r="D211" s="37">
        <v>1.59</v>
      </c>
      <c r="E211" s="68">
        <v>0.37</v>
      </c>
      <c r="F211" s="19">
        <f t="shared" si="56"/>
        <v>4.2972972972972974</v>
      </c>
      <c r="G211" s="12" t="s">
        <v>353</v>
      </c>
      <c r="H211" s="12">
        <f t="shared" si="44"/>
        <v>1.2200000000000002</v>
      </c>
      <c r="I211" s="12">
        <f t="shared" si="45"/>
        <v>1.96</v>
      </c>
      <c r="J211" s="12">
        <v>0.35</v>
      </c>
      <c r="K211" s="12">
        <f t="shared" si="46"/>
        <v>1.59</v>
      </c>
      <c r="L211" s="45">
        <f t="shared" si="47"/>
        <v>4.2972972972972974</v>
      </c>
      <c r="M211" s="15">
        <f t="shared" si="48"/>
        <v>0.40342338167911101</v>
      </c>
      <c r="N211" s="68">
        <f t="shared" si="49"/>
        <v>9.3878396994510116E-2</v>
      </c>
      <c r="O211" s="68">
        <f t="shared" si="50"/>
        <v>10.652077922234641</v>
      </c>
      <c r="P211" s="12">
        <f t="shared" si="51"/>
        <v>0.3095449846846009</v>
      </c>
      <c r="Q211" s="12">
        <f t="shared" si="52"/>
        <v>0.49730177867362113</v>
      </c>
      <c r="R211" s="113">
        <v>5.0875963352323836</v>
      </c>
      <c r="S211" s="12" t="s">
        <v>492</v>
      </c>
      <c r="T211" s="12" t="s">
        <v>492</v>
      </c>
      <c r="U211" s="12" t="s">
        <v>494</v>
      </c>
      <c r="V211" s="68" t="s">
        <v>496</v>
      </c>
      <c r="W211" s="68">
        <v>0</v>
      </c>
      <c r="X211" s="68">
        <v>0</v>
      </c>
      <c r="Y211" s="68">
        <v>1</v>
      </c>
      <c r="Z211" s="68">
        <v>0</v>
      </c>
      <c r="AA211" s="68">
        <v>1</v>
      </c>
      <c r="AB211" s="68">
        <v>1</v>
      </c>
      <c r="AC211" s="68">
        <v>2</v>
      </c>
      <c r="AD211" s="68">
        <v>6</v>
      </c>
      <c r="AE211" s="68">
        <v>95</v>
      </c>
      <c r="AF211" s="68">
        <v>0</v>
      </c>
      <c r="AG211" s="68">
        <v>1</v>
      </c>
      <c r="AH211" s="68">
        <v>0</v>
      </c>
      <c r="AI211" s="68">
        <v>0</v>
      </c>
      <c r="AJ211" s="68">
        <v>0</v>
      </c>
      <c r="AK211" s="68">
        <v>0</v>
      </c>
      <c r="AL211" s="68">
        <v>0</v>
      </c>
      <c r="AM211" s="68">
        <v>0</v>
      </c>
      <c r="AN211" s="68">
        <v>0</v>
      </c>
      <c r="AO211" s="68">
        <v>0</v>
      </c>
      <c r="AP211" s="113">
        <v>5.7868973813667077</v>
      </c>
      <c r="AQ211" s="12">
        <v>1</v>
      </c>
      <c r="AR211" s="113">
        <v>4.6249728132842707</v>
      </c>
      <c r="AS211" s="12">
        <v>1</v>
      </c>
      <c r="AT211" s="12">
        <v>0</v>
      </c>
      <c r="AU211" s="12">
        <v>1</v>
      </c>
      <c r="AV211" s="113">
        <v>7.604396348796338</v>
      </c>
      <c r="AW211" s="12">
        <v>1</v>
      </c>
      <c r="AX211" s="12">
        <v>0</v>
      </c>
      <c r="AY211" s="68">
        <v>0</v>
      </c>
      <c r="AZ211" s="68">
        <v>6.9850000000000003</v>
      </c>
      <c r="BA211" s="94">
        <v>137</v>
      </c>
      <c r="BB211" s="94">
        <v>4</v>
      </c>
      <c r="BC211" s="12">
        <v>1</v>
      </c>
      <c r="BD211" s="12">
        <v>0</v>
      </c>
      <c r="BE211" s="104">
        <f>LN(20)</f>
        <v>2.9957322735539909</v>
      </c>
      <c r="BF211" s="104">
        <v>1354.3</v>
      </c>
      <c r="BG211" s="104">
        <f t="shared" si="53"/>
        <v>0.4154369239072136</v>
      </c>
      <c r="BH211" s="68">
        <v>1</v>
      </c>
      <c r="BI211" s="68">
        <v>1</v>
      </c>
      <c r="BJ211" s="68">
        <v>0</v>
      </c>
      <c r="BK211" s="12">
        <v>1</v>
      </c>
      <c r="BL211" s="12">
        <v>0</v>
      </c>
      <c r="BM211" s="12">
        <v>1</v>
      </c>
      <c r="BN211" s="12">
        <v>0</v>
      </c>
      <c r="BO211" s="12">
        <v>1</v>
      </c>
      <c r="BP211" s="12">
        <v>0</v>
      </c>
      <c r="BQ211" s="12">
        <v>0</v>
      </c>
      <c r="BR211" s="12">
        <v>1</v>
      </c>
      <c r="BS211" s="12">
        <v>0</v>
      </c>
      <c r="BT211" s="12">
        <v>0</v>
      </c>
      <c r="BU211" s="12">
        <v>0</v>
      </c>
      <c r="BV211" s="12">
        <v>0</v>
      </c>
      <c r="BW211" s="12">
        <v>0</v>
      </c>
      <c r="BX211" s="12">
        <v>1</v>
      </c>
      <c r="BY211" s="12">
        <v>0.44</v>
      </c>
      <c r="BZ211" s="12">
        <f t="shared" si="54"/>
        <v>0.56000000000000005</v>
      </c>
      <c r="CA211" s="113">
        <v>2.9957322735539909</v>
      </c>
      <c r="CB211" s="12" t="s">
        <v>488</v>
      </c>
      <c r="CC211" s="12">
        <v>1</v>
      </c>
    </row>
    <row r="212" spans="1:167" ht="15" customHeight="1" x14ac:dyDescent="0.3">
      <c r="A212" s="70">
        <v>211</v>
      </c>
      <c r="B212" s="12">
        <v>8</v>
      </c>
      <c r="C212" s="12" t="s">
        <v>81</v>
      </c>
      <c r="D212" s="37">
        <v>2.52</v>
      </c>
      <c r="E212" s="13">
        <v>0.24</v>
      </c>
      <c r="F212" s="19">
        <f t="shared" si="56"/>
        <v>10.5</v>
      </c>
      <c r="G212" s="12" t="s">
        <v>353</v>
      </c>
      <c r="H212" s="12">
        <f t="shared" si="44"/>
        <v>2.2800000000000002</v>
      </c>
      <c r="I212" s="12">
        <f t="shared" si="45"/>
        <v>2.76</v>
      </c>
      <c r="J212" s="12">
        <v>0.57999999999999996</v>
      </c>
      <c r="K212" s="12">
        <f t="shared" si="46"/>
        <v>2.52</v>
      </c>
      <c r="L212" s="45">
        <f t="shared" si="47"/>
        <v>10.5</v>
      </c>
      <c r="M212" s="15">
        <f t="shared" si="48"/>
        <v>0.50679713041015018</v>
      </c>
      <c r="N212" s="13">
        <f t="shared" si="49"/>
        <v>4.8266393372395251E-2</v>
      </c>
      <c r="O212" s="68">
        <f t="shared" si="50"/>
        <v>20.71834935510066</v>
      </c>
      <c r="P212" s="12">
        <f t="shared" si="51"/>
        <v>0.45853073703775493</v>
      </c>
      <c r="Q212" s="12">
        <f t="shared" si="52"/>
        <v>0.55506352378254542</v>
      </c>
      <c r="R212" s="113">
        <v>5.0238805208462765</v>
      </c>
      <c r="S212" s="12" t="s">
        <v>493</v>
      </c>
      <c r="T212" s="12" t="s">
        <v>493</v>
      </c>
      <c r="U212" s="12" t="s">
        <v>494</v>
      </c>
      <c r="V212" s="13" t="s">
        <v>497</v>
      </c>
      <c r="W212" s="68">
        <v>0</v>
      </c>
      <c r="X212" s="68">
        <v>0</v>
      </c>
      <c r="Y212" s="68">
        <v>1</v>
      </c>
      <c r="Z212" s="68">
        <v>0</v>
      </c>
      <c r="AA212" s="68">
        <v>1</v>
      </c>
      <c r="AB212" s="68">
        <v>1</v>
      </c>
      <c r="AC212" s="68">
        <v>3</v>
      </c>
      <c r="AD212" s="68">
        <v>6</v>
      </c>
      <c r="AE212" s="68">
        <v>319</v>
      </c>
      <c r="AF212" s="68">
        <v>0</v>
      </c>
      <c r="AG212" s="13">
        <v>1</v>
      </c>
      <c r="AH212" s="13">
        <v>0</v>
      </c>
      <c r="AI212" s="13">
        <v>0</v>
      </c>
      <c r="AJ212" s="13">
        <v>0</v>
      </c>
      <c r="AK212" s="13">
        <v>0</v>
      </c>
      <c r="AL212" s="13">
        <v>0</v>
      </c>
      <c r="AM212" s="68">
        <v>0</v>
      </c>
      <c r="AN212" s="68">
        <v>0</v>
      </c>
      <c r="AO212" s="68">
        <v>0</v>
      </c>
      <c r="AP212" s="113">
        <v>5.7868973813667077</v>
      </c>
      <c r="AQ212" s="12">
        <v>1</v>
      </c>
      <c r="AR212" s="113">
        <v>5.7868973813667077</v>
      </c>
      <c r="AS212" s="12">
        <v>1</v>
      </c>
      <c r="AT212" s="12">
        <v>0</v>
      </c>
      <c r="AU212" s="12">
        <v>1</v>
      </c>
      <c r="AV212" s="113">
        <v>7.604396348796338</v>
      </c>
      <c r="AW212" s="12">
        <v>1</v>
      </c>
      <c r="AX212" s="12">
        <v>0</v>
      </c>
      <c r="AY212" s="68">
        <v>0</v>
      </c>
      <c r="AZ212" s="68">
        <v>6.9850000000000003</v>
      </c>
      <c r="BA212" s="94">
        <v>137</v>
      </c>
      <c r="BB212" s="94">
        <v>4</v>
      </c>
      <c r="BC212" s="12">
        <v>1</v>
      </c>
      <c r="BD212" s="12">
        <v>0</v>
      </c>
      <c r="BE212" s="104">
        <f>LN(20)</f>
        <v>2.9957322735539909</v>
      </c>
      <c r="BF212" s="104">
        <v>1354.3</v>
      </c>
      <c r="BG212" s="104">
        <f t="shared" si="53"/>
        <v>0.4154369239072136</v>
      </c>
      <c r="BH212" s="68">
        <v>1</v>
      </c>
      <c r="BI212" s="68">
        <v>1</v>
      </c>
      <c r="BJ212" s="68">
        <v>0</v>
      </c>
      <c r="BK212" s="12">
        <v>1</v>
      </c>
      <c r="BL212" s="12">
        <v>0</v>
      </c>
      <c r="BM212" s="12">
        <v>1</v>
      </c>
      <c r="BN212" s="12">
        <v>0</v>
      </c>
      <c r="BO212" s="12">
        <v>1</v>
      </c>
      <c r="BP212" s="12">
        <v>0</v>
      </c>
      <c r="BQ212" s="12">
        <v>0</v>
      </c>
      <c r="BR212" s="12">
        <v>1</v>
      </c>
      <c r="BS212" s="12">
        <v>0</v>
      </c>
      <c r="BT212" s="12">
        <v>0</v>
      </c>
      <c r="BU212" s="12">
        <v>0</v>
      </c>
      <c r="BV212" s="12">
        <v>0</v>
      </c>
      <c r="BW212" s="12">
        <v>0</v>
      </c>
      <c r="BX212" s="12">
        <v>1</v>
      </c>
      <c r="BY212" s="12">
        <v>0.44</v>
      </c>
      <c r="BZ212" s="12">
        <f t="shared" si="54"/>
        <v>0.56000000000000005</v>
      </c>
      <c r="CA212" s="113">
        <v>2.9957322735539909</v>
      </c>
      <c r="CB212" s="12" t="s">
        <v>488</v>
      </c>
      <c r="CC212" s="12">
        <v>1</v>
      </c>
    </row>
    <row r="213" spans="1:167" s="40" customFormat="1" ht="15" customHeight="1" x14ac:dyDescent="0.3">
      <c r="A213" s="75">
        <v>212</v>
      </c>
      <c r="B213" s="75">
        <v>8</v>
      </c>
      <c r="C213" s="75" t="s">
        <v>81</v>
      </c>
      <c r="D213" s="76">
        <v>2.5299999999999998</v>
      </c>
      <c r="E213" s="77">
        <v>0.14000000000000001</v>
      </c>
      <c r="F213" s="79">
        <f t="shared" si="56"/>
        <v>18.071428571428569</v>
      </c>
      <c r="G213" s="75" t="s">
        <v>353</v>
      </c>
      <c r="H213" s="75">
        <f t="shared" si="44"/>
        <v>2.3899999999999997</v>
      </c>
      <c r="I213" s="75">
        <f t="shared" si="45"/>
        <v>2.67</v>
      </c>
      <c r="J213" s="75">
        <v>0.56000000000000005</v>
      </c>
      <c r="K213" s="75">
        <f t="shared" si="46"/>
        <v>2.5299999999999998</v>
      </c>
      <c r="L213" s="45">
        <f t="shared" si="47"/>
        <v>18.071428571428569</v>
      </c>
      <c r="M213" s="78">
        <f t="shared" si="48"/>
        <v>0.71179550519121237</v>
      </c>
      <c r="N213" s="77">
        <f t="shared" si="49"/>
        <v>3.9387893567893191E-2</v>
      </c>
      <c r="O213" s="77">
        <f t="shared" si="50"/>
        <v>25.388511784116936</v>
      </c>
      <c r="P213" s="75">
        <f t="shared" si="51"/>
        <v>0.67240761162331919</v>
      </c>
      <c r="Q213" s="75">
        <f t="shared" si="52"/>
        <v>0.75118339875910556</v>
      </c>
      <c r="R213" s="115">
        <v>5.0238805208462765</v>
      </c>
      <c r="S213" s="75" t="s">
        <v>493</v>
      </c>
      <c r="T213" s="75" t="s">
        <v>493</v>
      </c>
      <c r="U213" s="75" t="s">
        <v>494</v>
      </c>
      <c r="V213" s="77" t="s">
        <v>497</v>
      </c>
      <c r="W213" s="77">
        <v>0</v>
      </c>
      <c r="X213" s="77">
        <v>0</v>
      </c>
      <c r="Y213" s="77">
        <v>1</v>
      </c>
      <c r="Z213" s="77">
        <v>0</v>
      </c>
      <c r="AA213" s="77">
        <v>1</v>
      </c>
      <c r="AB213" s="77">
        <v>1</v>
      </c>
      <c r="AC213" s="77">
        <v>4</v>
      </c>
      <c r="AD213" s="77">
        <v>7</v>
      </c>
      <c r="AE213" s="77">
        <v>318</v>
      </c>
      <c r="AF213" s="77">
        <v>0</v>
      </c>
      <c r="AG213" s="77">
        <v>1</v>
      </c>
      <c r="AH213" s="77">
        <v>0</v>
      </c>
      <c r="AI213" s="77">
        <v>0</v>
      </c>
      <c r="AJ213" s="77">
        <v>0</v>
      </c>
      <c r="AK213" s="77">
        <v>0</v>
      </c>
      <c r="AL213" s="77">
        <v>0</v>
      </c>
      <c r="AM213" s="77">
        <v>0</v>
      </c>
      <c r="AN213" s="77">
        <v>0</v>
      </c>
      <c r="AO213" s="77">
        <v>0</v>
      </c>
      <c r="AP213" s="115">
        <v>5.7868973813667077</v>
      </c>
      <c r="AQ213" s="75">
        <v>1</v>
      </c>
      <c r="AR213" s="115">
        <v>5.7868973813667077</v>
      </c>
      <c r="AS213" s="75">
        <v>1</v>
      </c>
      <c r="AT213" s="75">
        <v>0</v>
      </c>
      <c r="AU213" s="75">
        <v>1</v>
      </c>
      <c r="AV213" s="115">
        <v>7.604396348796338</v>
      </c>
      <c r="AW213" s="75">
        <v>1</v>
      </c>
      <c r="AX213" s="75">
        <v>0</v>
      </c>
      <c r="AY213" s="77">
        <v>0</v>
      </c>
      <c r="AZ213" s="77">
        <v>6.9850000000000003</v>
      </c>
      <c r="BA213" s="52">
        <v>137</v>
      </c>
      <c r="BB213" s="52">
        <v>4</v>
      </c>
      <c r="BC213" s="75">
        <v>1</v>
      </c>
      <c r="BD213" s="75">
        <v>0</v>
      </c>
      <c r="BE213" s="105">
        <f>LN(20)</f>
        <v>2.9957322735539909</v>
      </c>
      <c r="BF213" s="105">
        <v>1354.3</v>
      </c>
      <c r="BG213" s="105">
        <f t="shared" si="53"/>
        <v>0.4154369239072136</v>
      </c>
      <c r="BH213" s="77">
        <v>1</v>
      </c>
      <c r="BI213" s="77">
        <v>1</v>
      </c>
      <c r="BJ213" s="77">
        <v>0</v>
      </c>
      <c r="BK213" s="75">
        <v>1</v>
      </c>
      <c r="BL213" s="75">
        <v>0</v>
      </c>
      <c r="BM213" s="75">
        <v>1</v>
      </c>
      <c r="BN213" s="75">
        <v>0</v>
      </c>
      <c r="BO213" s="75">
        <v>1</v>
      </c>
      <c r="BP213" s="75">
        <v>0</v>
      </c>
      <c r="BQ213" s="75">
        <v>0</v>
      </c>
      <c r="BR213" s="75">
        <v>1</v>
      </c>
      <c r="BS213" s="75">
        <v>0</v>
      </c>
      <c r="BT213" s="75">
        <v>0</v>
      </c>
      <c r="BU213" s="75">
        <v>0</v>
      </c>
      <c r="BV213" s="75">
        <v>0</v>
      </c>
      <c r="BW213" s="75">
        <v>0</v>
      </c>
      <c r="BX213" s="75">
        <v>1</v>
      </c>
      <c r="BY213" s="75">
        <v>0.44</v>
      </c>
      <c r="BZ213" s="75">
        <f t="shared" si="54"/>
        <v>0.56000000000000005</v>
      </c>
      <c r="CA213" s="115">
        <v>2.9957322735539909</v>
      </c>
      <c r="CB213" s="75" t="s">
        <v>488</v>
      </c>
      <c r="CC213" s="75">
        <v>1</v>
      </c>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5"/>
      <c r="ET213" s="75"/>
      <c r="EU213" s="75"/>
      <c r="EV213" s="75"/>
      <c r="EW213" s="75"/>
      <c r="EX213" s="75"/>
      <c r="EY213" s="75"/>
      <c r="EZ213" s="75"/>
      <c r="FA213" s="75"/>
      <c r="FB213" s="75"/>
      <c r="FC213" s="75"/>
      <c r="FD213" s="75"/>
      <c r="FE213" s="75"/>
      <c r="FF213" s="75"/>
      <c r="FG213" s="75"/>
      <c r="FH213" s="75"/>
      <c r="FI213" s="75"/>
      <c r="FJ213" s="75"/>
      <c r="FK213" s="75"/>
    </row>
    <row r="214" spans="1:167" ht="15" customHeight="1" x14ac:dyDescent="0.3">
      <c r="A214" s="70">
        <v>225</v>
      </c>
      <c r="B214" s="12">
        <v>9</v>
      </c>
      <c r="C214" s="12" t="s">
        <v>82</v>
      </c>
      <c r="D214" s="37">
        <v>0.15</v>
      </c>
      <c r="E214" s="13">
        <v>7.0000000000000007E-2</v>
      </c>
      <c r="F214" s="19">
        <f t="shared" si="56"/>
        <v>2.1428571428571428</v>
      </c>
      <c r="H214" s="12">
        <f t="shared" si="44"/>
        <v>7.9999999999999988E-2</v>
      </c>
      <c r="I214" s="12">
        <f t="shared" si="45"/>
        <v>0.22</v>
      </c>
      <c r="J214" s="12" t="s">
        <v>63</v>
      </c>
      <c r="K214" s="12">
        <f t="shared" si="46"/>
        <v>0.15</v>
      </c>
      <c r="L214" s="45">
        <f t="shared" si="47"/>
        <v>2.1428571428571428</v>
      </c>
      <c r="M214" s="15">
        <f t="shared" si="48"/>
        <v>4.9282681482582809E-2</v>
      </c>
      <c r="N214" s="13">
        <f t="shared" si="49"/>
        <v>2.2998584691871975E-2</v>
      </c>
      <c r="O214" s="68">
        <f t="shared" si="50"/>
        <v>43.480936474904652</v>
      </c>
      <c r="P214" s="12">
        <f t="shared" si="51"/>
        <v>2.6284096790710833E-2</v>
      </c>
      <c r="Q214" s="12">
        <f t="shared" si="52"/>
        <v>7.2281266174454781E-2</v>
      </c>
      <c r="R214" s="113">
        <v>4.1588830833596715</v>
      </c>
      <c r="S214" s="12" t="s">
        <v>517</v>
      </c>
      <c r="T214" s="12" t="s">
        <v>1678</v>
      </c>
      <c r="U214" s="12" t="s">
        <v>520</v>
      </c>
      <c r="V214" s="13" t="s">
        <v>524</v>
      </c>
      <c r="W214" s="68">
        <v>1</v>
      </c>
      <c r="X214" s="68">
        <v>0</v>
      </c>
      <c r="Y214" s="68">
        <v>0</v>
      </c>
      <c r="Z214" s="68">
        <v>0</v>
      </c>
      <c r="AA214" s="68">
        <v>1</v>
      </c>
      <c r="AB214" s="68">
        <v>1</v>
      </c>
      <c r="AC214" s="68">
        <v>2</v>
      </c>
      <c r="AD214" s="68">
        <v>6</v>
      </c>
      <c r="AE214" s="68">
        <v>1886</v>
      </c>
      <c r="AF214" s="68">
        <v>0</v>
      </c>
      <c r="AG214" s="13">
        <v>1</v>
      </c>
      <c r="AH214" s="13">
        <v>0</v>
      </c>
      <c r="AI214" s="13">
        <v>0</v>
      </c>
      <c r="AJ214" s="13">
        <v>0</v>
      </c>
      <c r="AK214" s="13">
        <v>0</v>
      </c>
      <c r="AL214" s="13">
        <v>0</v>
      </c>
      <c r="AM214" s="68">
        <v>0</v>
      </c>
      <c r="AN214" s="68">
        <v>0</v>
      </c>
      <c r="AO214" s="68">
        <v>0</v>
      </c>
      <c r="AP214" s="113">
        <v>7.5459181512093227</v>
      </c>
      <c r="AQ214" s="12">
        <v>1</v>
      </c>
      <c r="AR214" s="113">
        <v>7.5459181512093227</v>
      </c>
      <c r="AS214" s="12">
        <v>0</v>
      </c>
      <c r="AT214" s="12">
        <v>1</v>
      </c>
      <c r="AU214" s="12">
        <v>4.0943445622221004</v>
      </c>
      <c r="AV214" s="113">
        <v>7.6031499320825615</v>
      </c>
      <c r="AW214" s="12">
        <v>0</v>
      </c>
      <c r="AX214" s="12">
        <v>1</v>
      </c>
      <c r="AY214" s="68">
        <v>1</v>
      </c>
      <c r="AZ214" s="68">
        <v>6.9850000000000003</v>
      </c>
      <c r="BA214" s="94">
        <v>791</v>
      </c>
      <c r="BB214" s="94">
        <v>64</v>
      </c>
      <c r="BC214" s="12">
        <v>0</v>
      </c>
      <c r="BD214" s="12">
        <v>1</v>
      </c>
      <c r="BE214" s="104">
        <f t="shared" ref="BE214:BE245" si="57">LN(20.5)</f>
        <v>3.0204248861443626</v>
      </c>
      <c r="BF214" s="104">
        <v>23.6</v>
      </c>
      <c r="BG214" s="104">
        <f t="shared" si="53"/>
        <v>0.95545370585875489</v>
      </c>
      <c r="BH214" s="68">
        <v>1</v>
      </c>
      <c r="BI214" s="68">
        <v>0</v>
      </c>
      <c r="BJ214" s="68">
        <v>1</v>
      </c>
      <c r="BK214" s="12">
        <v>0</v>
      </c>
      <c r="BL214" s="12">
        <v>1</v>
      </c>
      <c r="BM214" s="12">
        <v>1</v>
      </c>
      <c r="BN214" s="12">
        <v>0</v>
      </c>
      <c r="BO214" s="12">
        <v>0</v>
      </c>
      <c r="BP214" s="12">
        <v>1</v>
      </c>
      <c r="BQ214" s="12">
        <v>0</v>
      </c>
      <c r="BR214" s="12">
        <v>0</v>
      </c>
      <c r="BS214" s="12">
        <v>0</v>
      </c>
      <c r="BT214" s="12">
        <v>1</v>
      </c>
      <c r="BU214" s="12">
        <v>0</v>
      </c>
      <c r="BV214" s="12">
        <v>1</v>
      </c>
      <c r="BW214" s="12">
        <v>0</v>
      </c>
      <c r="BX214" s="12">
        <v>0</v>
      </c>
      <c r="BY214" s="12">
        <v>0.5</v>
      </c>
      <c r="BZ214" s="12">
        <f t="shared" si="54"/>
        <v>0.5</v>
      </c>
      <c r="CA214" s="113">
        <v>3.1780538303479458</v>
      </c>
      <c r="CB214" s="12" t="s">
        <v>501</v>
      </c>
      <c r="CC214" s="12">
        <v>0</v>
      </c>
      <c r="CE214" s="12" t="s">
        <v>515</v>
      </c>
      <c r="CF214" s="12" t="s">
        <v>516</v>
      </c>
      <c r="CI214" s="46" t="s">
        <v>1677</v>
      </c>
    </row>
    <row r="215" spans="1:167" ht="15" customHeight="1" x14ac:dyDescent="0.3">
      <c r="A215" s="70">
        <v>226</v>
      </c>
      <c r="B215" s="12">
        <v>9</v>
      </c>
      <c r="C215" s="12" t="s">
        <v>82</v>
      </c>
      <c r="D215" s="37">
        <v>0.13</v>
      </c>
      <c r="E215" s="13">
        <v>7.0000000000000007E-2</v>
      </c>
      <c r="F215" s="19">
        <f t="shared" si="56"/>
        <v>1.857142857142857</v>
      </c>
      <c r="H215" s="12">
        <f t="shared" si="44"/>
        <v>0.06</v>
      </c>
      <c r="I215" s="12">
        <f t="shared" si="45"/>
        <v>0.2</v>
      </c>
      <c r="J215" s="12" t="s">
        <v>63</v>
      </c>
      <c r="K215" s="12">
        <f t="shared" si="46"/>
        <v>0.13</v>
      </c>
      <c r="L215" s="45">
        <f t="shared" si="47"/>
        <v>1.857142857142857</v>
      </c>
      <c r="M215" s="15">
        <f t="shared" si="48"/>
        <v>4.4413891810400577E-2</v>
      </c>
      <c r="N215" s="13">
        <f t="shared" si="49"/>
        <v>2.3915172513292619E-2</v>
      </c>
      <c r="O215" s="68">
        <f t="shared" si="50"/>
        <v>41.814458977629215</v>
      </c>
      <c r="P215" s="12">
        <f t="shared" si="51"/>
        <v>2.0498719297107958E-2</v>
      </c>
      <c r="Q215" s="12">
        <f t="shared" si="52"/>
        <v>6.8329064323693192E-2</v>
      </c>
      <c r="R215" s="113">
        <v>4.1588830833596715</v>
      </c>
      <c r="S215" s="12" t="s">
        <v>517</v>
      </c>
      <c r="T215" s="12" t="s">
        <v>1678</v>
      </c>
      <c r="U215" s="12" t="s">
        <v>521</v>
      </c>
      <c r="V215" s="13" t="s">
        <v>524</v>
      </c>
      <c r="W215" s="68">
        <v>1</v>
      </c>
      <c r="X215" s="68">
        <v>0</v>
      </c>
      <c r="Y215" s="68">
        <v>0</v>
      </c>
      <c r="Z215" s="68">
        <v>0</v>
      </c>
      <c r="AA215" s="68">
        <v>1</v>
      </c>
      <c r="AB215" s="68">
        <v>1</v>
      </c>
      <c r="AC215" s="68">
        <v>2</v>
      </c>
      <c r="AD215" s="68">
        <v>6</v>
      </c>
      <c r="AE215" s="68">
        <v>1745</v>
      </c>
      <c r="AF215" s="68">
        <v>0</v>
      </c>
      <c r="AG215" s="13">
        <v>1</v>
      </c>
      <c r="AH215" s="13">
        <v>0</v>
      </c>
      <c r="AI215" s="13">
        <v>0</v>
      </c>
      <c r="AJ215" s="13">
        <v>0</v>
      </c>
      <c r="AK215" s="13">
        <v>0</v>
      </c>
      <c r="AL215" s="13">
        <v>0</v>
      </c>
      <c r="AM215" s="68">
        <v>0</v>
      </c>
      <c r="AN215" s="68">
        <v>0</v>
      </c>
      <c r="AO215" s="68">
        <v>0</v>
      </c>
      <c r="AP215" s="113">
        <v>7.5459181512093227</v>
      </c>
      <c r="AQ215" s="12">
        <v>1</v>
      </c>
      <c r="AR215" s="113">
        <v>7.4685132714963371</v>
      </c>
      <c r="AS215" s="12">
        <v>0</v>
      </c>
      <c r="AT215" s="12">
        <v>1</v>
      </c>
      <c r="AU215" s="12">
        <v>4.0943445622221004</v>
      </c>
      <c r="AV215" s="113">
        <v>7.6031499320825615</v>
      </c>
      <c r="AW215" s="12">
        <v>0</v>
      </c>
      <c r="AX215" s="12">
        <v>1</v>
      </c>
      <c r="AY215" s="68">
        <v>1</v>
      </c>
      <c r="AZ215" s="68">
        <v>6.9850000000000003</v>
      </c>
      <c r="BA215" s="94">
        <v>791</v>
      </c>
      <c r="BB215" s="94">
        <v>64</v>
      </c>
      <c r="BC215" s="12">
        <v>0</v>
      </c>
      <c r="BD215" s="12">
        <v>1</v>
      </c>
      <c r="BE215" s="104">
        <f t="shared" si="57"/>
        <v>3.0204248861443626</v>
      </c>
      <c r="BF215" s="104">
        <v>23.6</v>
      </c>
      <c r="BG215" s="104">
        <f t="shared" si="53"/>
        <v>0.95545370585875489</v>
      </c>
      <c r="BH215" s="68">
        <v>1</v>
      </c>
      <c r="BI215" s="68">
        <v>0</v>
      </c>
      <c r="BJ215" s="68">
        <v>1</v>
      </c>
      <c r="BK215" s="12">
        <v>0</v>
      </c>
      <c r="BL215" s="12">
        <v>1</v>
      </c>
      <c r="BM215" s="12">
        <v>1</v>
      </c>
      <c r="BN215" s="12">
        <v>0</v>
      </c>
      <c r="BO215" s="12">
        <v>0</v>
      </c>
      <c r="BP215" s="12">
        <v>1</v>
      </c>
      <c r="BQ215" s="12">
        <v>0</v>
      </c>
      <c r="BR215" s="12">
        <v>0</v>
      </c>
      <c r="BS215" s="12">
        <v>0</v>
      </c>
      <c r="BT215" s="12">
        <v>1</v>
      </c>
      <c r="BU215" s="12">
        <v>0</v>
      </c>
      <c r="BV215" s="12">
        <v>1</v>
      </c>
      <c r="BW215" s="12">
        <v>0</v>
      </c>
      <c r="BX215" s="12">
        <v>0</v>
      </c>
      <c r="BY215" s="12">
        <v>0.5</v>
      </c>
      <c r="BZ215" s="12">
        <f t="shared" si="54"/>
        <v>0.5</v>
      </c>
      <c r="CA215" s="113">
        <v>3.1780538303479458</v>
      </c>
      <c r="CB215" s="12" t="s">
        <v>501</v>
      </c>
      <c r="CC215" s="12">
        <v>0</v>
      </c>
      <c r="CI215" s="12" t="s">
        <v>514</v>
      </c>
    </row>
    <row r="216" spans="1:167" ht="15" customHeight="1" x14ac:dyDescent="0.3">
      <c r="A216" s="70">
        <v>227</v>
      </c>
      <c r="B216" s="12">
        <v>9</v>
      </c>
      <c r="C216" s="12" t="s">
        <v>82</v>
      </c>
      <c r="D216" s="37">
        <v>0.14000000000000001</v>
      </c>
      <c r="E216" s="68">
        <v>0.08</v>
      </c>
      <c r="F216" s="19">
        <f t="shared" si="56"/>
        <v>1.7500000000000002</v>
      </c>
      <c r="H216" s="12">
        <f t="shared" si="44"/>
        <v>6.0000000000000012E-2</v>
      </c>
      <c r="I216" s="12">
        <f t="shared" si="45"/>
        <v>0.22000000000000003</v>
      </c>
      <c r="J216" s="12" t="s">
        <v>63</v>
      </c>
      <c r="K216" s="12">
        <f t="shared" si="46"/>
        <v>0.14000000000000001</v>
      </c>
      <c r="L216" s="45">
        <f t="shared" si="47"/>
        <v>1.7500000000000002</v>
      </c>
      <c r="M216" s="15">
        <f t="shared" si="48"/>
        <v>4.4506610971633158E-2</v>
      </c>
      <c r="N216" s="68">
        <f t="shared" si="49"/>
        <v>2.5432349126647519E-2</v>
      </c>
      <c r="O216" s="68">
        <f t="shared" si="50"/>
        <v>39.320001271617471</v>
      </c>
      <c r="P216" s="12">
        <f t="shared" si="51"/>
        <v>1.9074261844985639E-2</v>
      </c>
      <c r="Q216" s="12">
        <f t="shared" si="52"/>
        <v>6.9938960098280684E-2</v>
      </c>
      <c r="R216" s="113">
        <v>4.1588830833596715</v>
      </c>
      <c r="S216" s="12" t="s">
        <v>517</v>
      </c>
      <c r="T216" s="12" t="s">
        <v>1678</v>
      </c>
      <c r="U216" s="12" t="s">
        <v>522</v>
      </c>
      <c r="V216" s="68" t="s">
        <v>524</v>
      </c>
      <c r="W216" s="68">
        <v>1</v>
      </c>
      <c r="X216" s="68">
        <v>0</v>
      </c>
      <c r="Y216" s="68">
        <v>0</v>
      </c>
      <c r="Z216" s="68">
        <v>0</v>
      </c>
      <c r="AA216" s="68">
        <v>1</v>
      </c>
      <c r="AB216" s="68">
        <v>1</v>
      </c>
      <c r="AC216" s="68">
        <v>2</v>
      </c>
      <c r="AD216" s="68">
        <v>6</v>
      </c>
      <c r="AE216" s="68">
        <v>1543</v>
      </c>
      <c r="AF216" s="68">
        <v>0</v>
      </c>
      <c r="AG216" s="68">
        <v>1</v>
      </c>
      <c r="AH216" s="68">
        <v>0</v>
      </c>
      <c r="AI216" s="68">
        <v>0</v>
      </c>
      <c r="AJ216" s="68">
        <v>0</v>
      </c>
      <c r="AK216" s="68">
        <v>0</v>
      </c>
      <c r="AL216" s="68">
        <v>0</v>
      </c>
      <c r="AM216" s="68">
        <v>0</v>
      </c>
      <c r="AN216" s="68">
        <v>0</v>
      </c>
      <c r="AO216" s="68">
        <v>0</v>
      </c>
      <c r="AP216" s="113">
        <v>7.5459181512093227</v>
      </c>
      <c r="AQ216" s="12">
        <v>1</v>
      </c>
      <c r="AR216" s="113">
        <v>7.3460102099132927</v>
      </c>
      <c r="AS216" s="12">
        <v>0</v>
      </c>
      <c r="AT216" s="12">
        <v>1</v>
      </c>
      <c r="AU216" s="12">
        <v>4.0943445622221004</v>
      </c>
      <c r="AV216" s="113">
        <v>7.6031499320825615</v>
      </c>
      <c r="AW216" s="12">
        <v>0</v>
      </c>
      <c r="AX216" s="12">
        <v>1</v>
      </c>
      <c r="AY216" s="68">
        <v>1</v>
      </c>
      <c r="AZ216" s="68">
        <v>6.9850000000000003</v>
      </c>
      <c r="BA216" s="94">
        <v>791</v>
      </c>
      <c r="BB216" s="94">
        <v>64</v>
      </c>
      <c r="BC216" s="12">
        <v>0</v>
      </c>
      <c r="BD216" s="12">
        <v>1</v>
      </c>
      <c r="BE216" s="104">
        <f t="shared" si="57"/>
        <v>3.0204248861443626</v>
      </c>
      <c r="BF216" s="104">
        <v>23.6</v>
      </c>
      <c r="BG216" s="104">
        <f t="shared" si="53"/>
        <v>0.95545370585875489</v>
      </c>
      <c r="BH216" s="68">
        <v>1</v>
      </c>
      <c r="BI216" s="68">
        <v>0</v>
      </c>
      <c r="BJ216" s="68">
        <v>1</v>
      </c>
      <c r="BK216" s="12">
        <v>0</v>
      </c>
      <c r="BL216" s="12">
        <v>1</v>
      </c>
      <c r="BM216" s="12">
        <v>1</v>
      </c>
      <c r="BN216" s="12">
        <v>0</v>
      </c>
      <c r="BO216" s="12">
        <v>0</v>
      </c>
      <c r="BP216" s="12">
        <v>1</v>
      </c>
      <c r="BQ216" s="12">
        <v>0</v>
      </c>
      <c r="BR216" s="12">
        <v>0</v>
      </c>
      <c r="BS216" s="12">
        <v>0</v>
      </c>
      <c r="BT216" s="12">
        <v>1</v>
      </c>
      <c r="BU216" s="12">
        <v>0</v>
      </c>
      <c r="BV216" s="12">
        <v>1</v>
      </c>
      <c r="BW216" s="12">
        <v>0</v>
      </c>
      <c r="BX216" s="12">
        <v>0</v>
      </c>
      <c r="BY216" s="12">
        <v>0.5</v>
      </c>
      <c r="BZ216" s="12">
        <f t="shared" si="54"/>
        <v>0.5</v>
      </c>
      <c r="CA216" s="113">
        <v>3.1780538303479458</v>
      </c>
      <c r="CB216" s="12" t="s">
        <v>501</v>
      </c>
      <c r="CC216" s="12">
        <v>0</v>
      </c>
    </row>
    <row r="217" spans="1:167" ht="15" customHeight="1" x14ac:dyDescent="0.3">
      <c r="A217" s="70">
        <v>228</v>
      </c>
      <c r="B217" s="12">
        <v>9</v>
      </c>
      <c r="C217" s="12" t="s">
        <v>82</v>
      </c>
      <c r="D217" s="37">
        <v>0.19</v>
      </c>
      <c r="E217" s="13">
        <v>0.12</v>
      </c>
      <c r="F217" s="19">
        <f t="shared" si="56"/>
        <v>1.5833333333333335</v>
      </c>
      <c r="H217" s="12">
        <f t="shared" si="44"/>
        <v>7.0000000000000007E-2</v>
      </c>
      <c r="I217" s="12">
        <f t="shared" si="45"/>
        <v>0.31</v>
      </c>
      <c r="J217" s="12" t="s">
        <v>63</v>
      </c>
      <c r="K217" s="12">
        <f t="shared" si="46"/>
        <v>0.19</v>
      </c>
      <c r="L217" s="45">
        <f t="shared" si="47"/>
        <v>1.5833333333333335</v>
      </c>
      <c r="M217" s="15">
        <f t="shared" si="48"/>
        <v>8.6057467911636792E-2</v>
      </c>
      <c r="N217" s="13">
        <f t="shared" si="49"/>
        <v>5.4352084996823237E-2</v>
      </c>
      <c r="O217" s="68">
        <f t="shared" si="50"/>
        <v>18.398558216459367</v>
      </c>
      <c r="P217" s="12">
        <f t="shared" si="51"/>
        <v>3.1705382914813555E-2</v>
      </c>
      <c r="Q217" s="12">
        <f t="shared" si="52"/>
        <v>0.14040955290846002</v>
      </c>
      <c r="R217" s="113">
        <v>4.1588830833596715</v>
      </c>
      <c r="S217" s="12" t="s">
        <v>517</v>
      </c>
      <c r="T217" s="12" t="s">
        <v>1678</v>
      </c>
      <c r="U217" s="12" t="s">
        <v>523</v>
      </c>
      <c r="V217" s="13" t="s">
        <v>524</v>
      </c>
      <c r="W217" s="68">
        <v>1</v>
      </c>
      <c r="X217" s="68">
        <v>0</v>
      </c>
      <c r="Y217" s="68">
        <v>0</v>
      </c>
      <c r="Z217" s="68">
        <v>0</v>
      </c>
      <c r="AA217" s="68">
        <v>1</v>
      </c>
      <c r="AB217" s="68">
        <v>1</v>
      </c>
      <c r="AC217" s="68">
        <v>2</v>
      </c>
      <c r="AD217" s="68">
        <v>6</v>
      </c>
      <c r="AE217" s="68">
        <v>336</v>
      </c>
      <c r="AF217" s="68">
        <v>0</v>
      </c>
      <c r="AG217" s="13">
        <v>1</v>
      </c>
      <c r="AH217" s="13">
        <v>0</v>
      </c>
      <c r="AI217" s="13">
        <v>0</v>
      </c>
      <c r="AJ217" s="13">
        <v>0</v>
      </c>
      <c r="AK217" s="13">
        <v>0</v>
      </c>
      <c r="AL217" s="13">
        <v>0</v>
      </c>
      <c r="AM217" s="68">
        <v>0</v>
      </c>
      <c r="AN217" s="68">
        <v>0</v>
      </c>
      <c r="AO217" s="68">
        <v>0</v>
      </c>
      <c r="AP217" s="113">
        <v>7.5459181512093227</v>
      </c>
      <c r="AQ217" s="12">
        <v>1</v>
      </c>
      <c r="AR217" s="113">
        <v>5.8377304471659395</v>
      </c>
      <c r="AS217" s="12">
        <v>0</v>
      </c>
      <c r="AT217" s="12">
        <v>1</v>
      </c>
      <c r="AU217" s="12">
        <v>4.0943445622221004</v>
      </c>
      <c r="AV217" s="113">
        <v>7.6031499320825615</v>
      </c>
      <c r="AW217" s="12">
        <v>0</v>
      </c>
      <c r="AX217" s="12">
        <v>1</v>
      </c>
      <c r="AY217" s="68">
        <v>1</v>
      </c>
      <c r="AZ217" s="68">
        <v>6.9850000000000003</v>
      </c>
      <c r="BA217" s="94">
        <v>791</v>
      </c>
      <c r="BB217" s="94">
        <v>64</v>
      </c>
      <c r="BC217" s="12">
        <v>0</v>
      </c>
      <c r="BD217" s="12">
        <v>1</v>
      </c>
      <c r="BE217" s="104">
        <f t="shared" si="57"/>
        <v>3.0204248861443626</v>
      </c>
      <c r="BF217" s="104">
        <v>23.6</v>
      </c>
      <c r="BG217" s="104">
        <f t="shared" si="53"/>
        <v>0.95545370585875489</v>
      </c>
      <c r="BH217" s="68">
        <v>1</v>
      </c>
      <c r="BI217" s="68">
        <v>0</v>
      </c>
      <c r="BJ217" s="68">
        <v>1</v>
      </c>
      <c r="BK217" s="12">
        <v>0</v>
      </c>
      <c r="BL217" s="12">
        <v>1</v>
      </c>
      <c r="BM217" s="12">
        <v>1</v>
      </c>
      <c r="BN217" s="12">
        <v>0</v>
      </c>
      <c r="BO217" s="12">
        <v>0</v>
      </c>
      <c r="BP217" s="12">
        <v>1</v>
      </c>
      <c r="BQ217" s="12">
        <v>0</v>
      </c>
      <c r="BR217" s="12">
        <v>0</v>
      </c>
      <c r="BS217" s="12">
        <v>0</v>
      </c>
      <c r="BT217" s="12">
        <v>1</v>
      </c>
      <c r="BU217" s="12">
        <v>0</v>
      </c>
      <c r="BV217" s="12">
        <v>1</v>
      </c>
      <c r="BW217" s="12">
        <v>0</v>
      </c>
      <c r="BX217" s="12">
        <v>0</v>
      </c>
      <c r="BY217" s="12">
        <v>0.5</v>
      </c>
      <c r="BZ217" s="12">
        <f t="shared" si="54"/>
        <v>0.5</v>
      </c>
      <c r="CA217" s="113">
        <v>3.1780538303479458</v>
      </c>
      <c r="CB217" s="12" t="s">
        <v>501</v>
      </c>
      <c r="CC217" s="12">
        <v>0</v>
      </c>
      <c r="CL217" s="70"/>
      <c r="CM217" s="70"/>
      <c r="CN217" s="70"/>
      <c r="CO217" s="70"/>
      <c r="CP217" s="70"/>
      <c r="CQ217" s="70"/>
      <c r="CR217" s="70"/>
      <c r="CS217" s="70"/>
      <c r="CT217" s="70"/>
      <c r="CU217" s="70"/>
      <c r="CV217" s="70"/>
      <c r="CW217" s="70"/>
      <c r="CX217" s="70"/>
      <c r="CY217" s="70"/>
      <c r="CZ217" s="70"/>
      <c r="DA217" s="70"/>
      <c r="DB217" s="70"/>
      <c r="DC217" s="70"/>
      <c r="DD217" s="70"/>
      <c r="DE217" s="70"/>
      <c r="DF217" s="70"/>
      <c r="DG217" s="70"/>
      <c r="DH217" s="70"/>
      <c r="DI217" s="70"/>
      <c r="DJ217" s="70"/>
      <c r="DK217" s="70"/>
      <c r="DL217" s="70"/>
      <c r="DM217" s="70"/>
      <c r="DN217" s="70"/>
      <c r="DO217" s="70"/>
      <c r="DP217" s="70"/>
      <c r="DQ217" s="70"/>
      <c r="DR217" s="70"/>
      <c r="DS217" s="70"/>
      <c r="DT217" s="70"/>
      <c r="DU217" s="70"/>
      <c r="DV217" s="70"/>
      <c r="DW217" s="70"/>
      <c r="DX217" s="70"/>
      <c r="DY217" s="70"/>
      <c r="DZ217" s="70"/>
      <c r="EA217" s="70"/>
      <c r="EB217" s="70"/>
      <c r="EC217" s="70"/>
      <c r="ED217" s="70"/>
      <c r="EE217" s="70"/>
      <c r="EF217" s="70"/>
      <c r="EG217" s="70"/>
      <c r="EH217" s="70"/>
      <c r="EI217" s="70"/>
      <c r="EJ217" s="70"/>
      <c r="EK217" s="70"/>
      <c r="EL217" s="70"/>
      <c r="EM217" s="70"/>
      <c r="EN217" s="70"/>
      <c r="EO217" s="70"/>
      <c r="EP217" s="70"/>
      <c r="EQ217" s="70"/>
      <c r="ER217" s="70"/>
      <c r="ES217" s="70"/>
      <c r="ET217" s="70"/>
      <c r="EU217" s="70"/>
      <c r="EV217" s="70"/>
      <c r="EW217" s="70"/>
      <c r="EX217" s="70"/>
      <c r="EY217" s="70"/>
      <c r="EZ217" s="70"/>
      <c r="FA217" s="70"/>
      <c r="FB217" s="70"/>
      <c r="FC217" s="70"/>
      <c r="FD217" s="70"/>
      <c r="FE217" s="70"/>
      <c r="FF217" s="70"/>
      <c r="FG217" s="70"/>
      <c r="FH217" s="70"/>
      <c r="FI217" s="70"/>
      <c r="FJ217" s="70"/>
      <c r="FK217" s="70"/>
    </row>
    <row r="218" spans="1:167" ht="15" customHeight="1" x14ac:dyDescent="0.3">
      <c r="A218" s="70">
        <v>229</v>
      </c>
      <c r="B218" s="12">
        <v>9</v>
      </c>
      <c r="C218" s="12" t="s">
        <v>82</v>
      </c>
      <c r="D218" s="37">
        <v>0.18</v>
      </c>
      <c r="E218" s="13">
        <v>7.0000000000000007E-2</v>
      </c>
      <c r="F218" s="19">
        <f t="shared" si="56"/>
        <v>2.5714285714285712</v>
      </c>
      <c r="H218" s="12">
        <f t="shared" si="44"/>
        <v>0.10999999999999999</v>
      </c>
      <c r="I218" s="12">
        <f t="shared" si="45"/>
        <v>0.25</v>
      </c>
      <c r="J218" s="12" t="s">
        <v>63</v>
      </c>
      <c r="K218" s="12">
        <f t="shared" si="46"/>
        <v>0.18</v>
      </c>
      <c r="L218" s="45">
        <f t="shared" si="47"/>
        <v>2.5714285714285712</v>
      </c>
      <c r="M218" s="15">
        <f t="shared" si="48"/>
        <v>9.1742451954279006E-2</v>
      </c>
      <c r="N218" s="13">
        <f t="shared" si="49"/>
        <v>3.5677620204441839E-2</v>
      </c>
      <c r="O218" s="68">
        <f t="shared" si="50"/>
        <v>28.028775301428336</v>
      </c>
      <c r="P218" s="12">
        <f t="shared" si="51"/>
        <v>5.6064831749837167E-2</v>
      </c>
      <c r="Q218" s="12">
        <f t="shared" si="52"/>
        <v>0.12742007215872084</v>
      </c>
      <c r="R218" s="113">
        <v>4.1588830833596715</v>
      </c>
      <c r="S218" s="12" t="s">
        <v>517</v>
      </c>
      <c r="T218" s="12" t="s">
        <v>1678</v>
      </c>
      <c r="U218" s="12" t="s">
        <v>393</v>
      </c>
      <c r="V218" s="13" t="s">
        <v>524</v>
      </c>
      <c r="W218" s="68">
        <v>1</v>
      </c>
      <c r="X218" s="68">
        <v>0</v>
      </c>
      <c r="Y218" s="68">
        <v>0</v>
      </c>
      <c r="Z218" s="68">
        <v>0</v>
      </c>
      <c r="AA218" s="68">
        <v>1</v>
      </c>
      <c r="AB218" s="68">
        <v>1</v>
      </c>
      <c r="AC218" s="68">
        <v>2</v>
      </c>
      <c r="AD218" s="68">
        <v>6</v>
      </c>
      <c r="AE218" s="68">
        <v>779</v>
      </c>
      <c r="AF218" s="68">
        <v>0</v>
      </c>
      <c r="AG218" s="13">
        <v>1</v>
      </c>
      <c r="AH218" s="13">
        <v>0</v>
      </c>
      <c r="AI218" s="13">
        <v>0</v>
      </c>
      <c r="AJ218" s="13">
        <v>0</v>
      </c>
      <c r="AK218" s="13">
        <v>0</v>
      </c>
      <c r="AL218" s="13">
        <v>0</v>
      </c>
      <c r="AM218" s="68">
        <v>0</v>
      </c>
      <c r="AN218" s="68">
        <v>0</v>
      </c>
      <c r="AO218" s="68">
        <v>0</v>
      </c>
      <c r="AP218" s="113">
        <v>7.5459181512093227</v>
      </c>
      <c r="AQ218" s="12">
        <v>1</v>
      </c>
      <c r="AR218" s="113">
        <v>6.6669567924292066</v>
      </c>
      <c r="AS218" s="12">
        <v>0</v>
      </c>
      <c r="AT218" s="12">
        <v>1</v>
      </c>
      <c r="AU218" s="12">
        <v>4.0943445622221004</v>
      </c>
      <c r="AV218" s="113">
        <v>7.6031499320825615</v>
      </c>
      <c r="AW218" s="12">
        <v>0</v>
      </c>
      <c r="AX218" s="12">
        <v>1</v>
      </c>
      <c r="AY218" s="68">
        <v>1</v>
      </c>
      <c r="AZ218" s="68">
        <v>6.9850000000000003</v>
      </c>
      <c r="BA218" s="94">
        <v>791</v>
      </c>
      <c r="BB218" s="94">
        <v>64</v>
      </c>
      <c r="BC218" s="12">
        <v>0</v>
      </c>
      <c r="BD218" s="12">
        <v>1</v>
      </c>
      <c r="BE218" s="104">
        <f t="shared" si="57"/>
        <v>3.0204248861443626</v>
      </c>
      <c r="BF218" s="104">
        <v>23.6</v>
      </c>
      <c r="BG218" s="104">
        <f t="shared" si="53"/>
        <v>0.95545370585875489</v>
      </c>
      <c r="BH218" s="68">
        <v>1</v>
      </c>
      <c r="BI218" s="68">
        <v>0</v>
      </c>
      <c r="BJ218" s="68">
        <v>1</v>
      </c>
      <c r="BK218" s="12">
        <v>0</v>
      </c>
      <c r="BL218" s="12">
        <v>1</v>
      </c>
      <c r="BM218" s="12">
        <v>1</v>
      </c>
      <c r="BN218" s="12">
        <v>0</v>
      </c>
      <c r="BO218" s="12">
        <v>0</v>
      </c>
      <c r="BP218" s="12">
        <v>1</v>
      </c>
      <c r="BQ218" s="12">
        <v>0</v>
      </c>
      <c r="BR218" s="12">
        <v>0</v>
      </c>
      <c r="BS218" s="12">
        <v>0</v>
      </c>
      <c r="BT218" s="12">
        <v>1</v>
      </c>
      <c r="BU218" s="12">
        <v>0</v>
      </c>
      <c r="BV218" s="12">
        <v>1</v>
      </c>
      <c r="BW218" s="12">
        <v>0</v>
      </c>
      <c r="BX218" s="12">
        <v>0</v>
      </c>
      <c r="BY218" s="12">
        <v>0.5</v>
      </c>
      <c r="BZ218" s="12">
        <f t="shared" si="54"/>
        <v>0.5</v>
      </c>
      <c r="CA218" s="113">
        <v>3.1780538303479458</v>
      </c>
      <c r="CB218" s="12" t="s">
        <v>501</v>
      </c>
      <c r="CC218" s="12">
        <v>0</v>
      </c>
    </row>
    <row r="219" spans="1:167" ht="15" customHeight="1" x14ac:dyDescent="0.3">
      <c r="A219" s="70">
        <v>230</v>
      </c>
      <c r="B219" s="12">
        <v>9</v>
      </c>
      <c r="C219" s="12" t="s">
        <v>82</v>
      </c>
      <c r="D219" s="37">
        <v>0.11</v>
      </c>
      <c r="E219" s="68">
        <v>0.09</v>
      </c>
      <c r="F219" s="19">
        <f t="shared" si="56"/>
        <v>1.2222222222222223</v>
      </c>
      <c r="H219" s="12">
        <f t="shared" si="44"/>
        <v>2.0000000000000004E-2</v>
      </c>
      <c r="I219" s="12">
        <f t="shared" si="45"/>
        <v>0.2</v>
      </c>
      <c r="J219" s="12" t="s">
        <v>63</v>
      </c>
      <c r="K219" s="12">
        <f t="shared" si="46"/>
        <v>0.11</v>
      </c>
      <c r="L219" s="45">
        <f t="shared" si="47"/>
        <v>1.2222222222222223</v>
      </c>
      <c r="M219" s="15">
        <f t="shared" si="48"/>
        <v>3.9092474716997609E-2</v>
      </c>
      <c r="N219" s="68">
        <f t="shared" si="49"/>
        <v>3.1984752041179856E-2</v>
      </c>
      <c r="O219" s="68">
        <f t="shared" si="50"/>
        <v>31.26489768351232</v>
      </c>
      <c r="P219" s="12">
        <f t="shared" si="51"/>
        <v>7.1077226758177528E-3</v>
      </c>
      <c r="Q219" s="12">
        <f t="shared" si="52"/>
        <v>7.1077226758177459E-2</v>
      </c>
      <c r="R219" s="113">
        <v>4.1588830833596715</v>
      </c>
      <c r="S219" s="12" t="s">
        <v>517</v>
      </c>
      <c r="T219" s="12" t="s">
        <v>1678</v>
      </c>
      <c r="U219" s="12" t="s">
        <v>394</v>
      </c>
      <c r="V219" s="68" t="s">
        <v>524</v>
      </c>
      <c r="W219" s="68">
        <v>1</v>
      </c>
      <c r="X219" s="68">
        <v>0</v>
      </c>
      <c r="Y219" s="68">
        <v>0</v>
      </c>
      <c r="Z219" s="68">
        <v>0</v>
      </c>
      <c r="AA219" s="68">
        <v>1</v>
      </c>
      <c r="AB219" s="68">
        <v>1</v>
      </c>
      <c r="AC219" s="68">
        <v>2</v>
      </c>
      <c r="AD219" s="68">
        <v>6</v>
      </c>
      <c r="AE219" s="68">
        <v>976</v>
      </c>
      <c r="AF219" s="68">
        <v>0</v>
      </c>
      <c r="AG219" s="68">
        <v>1</v>
      </c>
      <c r="AH219" s="68">
        <v>0</v>
      </c>
      <c r="AI219" s="68">
        <v>0</v>
      </c>
      <c r="AJ219" s="68">
        <v>0</v>
      </c>
      <c r="AK219" s="68">
        <v>0</v>
      </c>
      <c r="AL219" s="68">
        <v>0</v>
      </c>
      <c r="AM219" s="68">
        <v>0</v>
      </c>
      <c r="AN219" s="68">
        <v>0</v>
      </c>
      <c r="AO219" s="68">
        <v>0</v>
      </c>
      <c r="AP219" s="113">
        <v>7.5459181512093227</v>
      </c>
      <c r="AQ219" s="12">
        <v>1</v>
      </c>
      <c r="AR219" s="113">
        <v>6.8906091201471664</v>
      </c>
      <c r="AS219" s="12">
        <v>0</v>
      </c>
      <c r="AT219" s="12">
        <v>1</v>
      </c>
      <c r="AU219" s="12">
        <v>4.0943445622221004</v>
      </c>
      <c r="AV219" s="113">
        <v>7.6031499320825615</v>
      </c>
      <c r="AW219" s="12">
        <v>0</v>
      </c>
      <c r="AX219" s="12">
        <v>1</v>
      </c>
      <c r="AY219" s="68">
        <v>1</v>
      </c>
      <c r="AZ219" s="68">
        <v>6.9850000000000003</v>
      </c>
      <c r="BA219" s="94">
        <v>791</v>
      </c>
      <c r="BB219" s="94">
        <v>64</v>
      </c>
      <c r="BC219" s="12">
        <v>0</v>
      </c>
      <c r="BD219" s="12">
        <v>1</v>
      </c>
      <c r="BE219" s="104">
        <f t="shared" si="57"/>
        <v>3.0204248861443626</v>
      </c>
      <c r="BF219" s="104">
        <v>23.6</v>
      </c>
      <c r="BG219" s="104">
        <f t="shared" si="53"/>
        <v>0.95545370585875489</v>
      </c>
      <c r="BH219" s="68">
        <v>1</v>
      </c>
      <c r="BI219" s="68">
        <v>0</v>
      </c>
      <c r="BJ219" s="68">
        <v>1</v>
      </c>
      <c r="BK219" s="12">
        <v>0</v>
      </c>
      <c r="BL219" s="12">
        <v>1</v>
      </c>
      <c r="BM219" s="12">
        <v>1</v>
      </c>
      <c r="BN219" s="12">
        <v>0</v>
      </c>
      <c r="BO219" s="12">
        <v>0</v>
      </c>
      <c r="BP219" s="12">
        <v>1</v>
      </c>
      <c r="BQ219" s="12">
        <v>0</v>
      </c>
      <c r="BR219" s="12">
        <v>0</v>
      </c>
      <c r="BS219" s="12">
        <v>0</v>
      </c>
      <c r="BT219" s="12">
        <v>1</v>
      </c>
      <c r="BU219" s="12">
        <v>0</v>
      </c>
      <c r="BV219" s="12">
        <v>1</v>
      </c>
      <c r="BW219" s="12">
        <v>0</v>
      </c>
      <c r="BX219" s="12">
        <v>0</v>
      </c>
      <c r="BY219" s="12">
        <v>0.5</v>
      </c>
      <c r="BZ219" s="12">
        <f t="shared" si="54"/>
        <v>0.5</v>
      </c>
      <c r="CA219" s="113">
        <v>3.1780538303479458</v>
      </c>
      <c r="CB219" s="12" t="s">
        <v>501</v>
      </c>
      <c r="CC219" s="12">
        <v>0</v>
      </c>
      <c r="CL219" s="70"/>
      <c r="CM219" s="70"/>
      <c r="CN219" s="70"/>
      <c r="CO219" s="70"/>
      <c r="CP219" s="70"/>
      <c r="CQ219" s="70"/>
      <c r="CR219" s="70"/>
      <c r="CS219" s="70"/>
      <c r="CT219" s="70"/>
      <c r="CU219" s="70"/>
      <c r="CV219" s="70"/>
      <c r="CW219" s="70"/>
      <c r="CX219" s="70"/>
      <c r="CY219" s="70"/>
      <c r="CZ219" s="70"/>
      <c r="DA219" s="70"/>
      <c r="DB219" s="70"/>
      <c r="DC219" s="70"/>
      <c r="DD219" s="70"/>
      <c r="DE219" s="70"/>
      <c r="DF219" s="70"/>
      <c r="DG219" s="70"/>
      <c r="DH219" s="70"/>
      <c r="DI219" s="70"/>
      <c r="DJ219" s="70"/>
      <c r="DK219" s="70"/>
      <c r="DL219" s="70"/>
      <c r="DM219" s="70"/>
      <c r="DN219" s="70"/>
      <c r="DO219" s="70"/>
      <c r="DP219" s="70"/>
      <c r="DQ219" s="70"/>
      <c r="DR219" s="70"/>
      <c r="DS219" s="70"/>
      <c r="DT219" s="70"/>
      <c r="DU219" s="70"/>
      <c r="DV219" s="70"/>
      <c r="DW219" s="70"/>
      <c r="DX219" s="70"/>
      <c r="DY219" s="70"/>
      <c r="DZ219" s="70"/>
      <c r="EA219" s="70"/>
      <c r="EB219" s="70"/>
      <c r="EC219" s="70"/>
      <c r="ED219" s="70"/>
      <c r="EE219" s="70"/>
      <c r="EF219" s="70"/>
      <c r="EG219" s="70"/>
      <c r="EH219" s="70"/>
      <c r="EI219" s="70"/>
      <c r="EJ219" s="70"/>
      <c r="EK219" s="70"/>
      <c r="EL219" s="70"/>
      <c r="EM219" s="70"/>
      <c r="EN219" s="70"/>
      <c r="EO219" s="70"/>
      <c r="EP219" s="70"/>
      <c r="EQ219" s="70"/>
      <c r="ER219" s="70"/>
      <c r="ES219" s="70"/>
      <c r="ET219" s="70"/>
      <c r="EU219" s="70"/>
      <c r="EV219" s="70"/>
      <c r="EW219" s="70"/>
      <c r="EX219" s="70"/>
      <c r="EY219" s="70"/>
      <c r="EZ219" s="70"/>
      <c r="FA219" s="70"/>
      <c r="FB219" s="70"/>
      <c r="FC219" s="70"/>
      <c r="FD219" s="70"/>
      <c r="FE219" s="70"/>
      <c r="FF219" s="70"/>
      <c r="FG219" s="70"/>
      <c r="FH219" s="70"/>
      <c r="FI219" s="70"/>
      <c r="FJ219" s="70"/>
      <c r="FK219" s="70"/>
    </row>
    <row r="220" spans="1:167" ht="15" customHeight="1" x14ac:dyDescent="0.3">
      <c r="A220" s="70">
        <v>231</v>
      </c>
      <c r="B220" s="12">
        <v>9</v>
      </c>
      <c r="C220" s="12" t="s">
        <v>82</v>
      </c>
      <c r="D220" s="37">
        <v>0.16</v>
      </c>
      <c r="E220" s="68">
        <v>0.06</v>
      </c>
      <c r="F220" s="19">
        <f t="shared" si="56"/>
        <v>2.666666666666667</v>
      </c>
      <c r="H220" s="12">
        <f t="shared" si="44"/>
        <v>0.1</v>
      </c>
      <c r="I220" s="12">
        <f t="shared" si="45"/>
        <v>0.22</v>
      </c>
      <c r="J220" s="12" t="s">
        <v>63</v>
      </c>
      <c r="K220" s="12">
        <f t="shared" si="46"/>
        <v>0.16</v>
      </c>
      <c r="L220" s="45">
        <f t="shared" si="47"/>
        <v>2.666666666666667</v>
      </c>
      <c r="M220" s="15">
        <f t="shared" si="48"/>
        <v>6.1288738166069029E-2</v>
      </c>
      <c r="N220" s="68">
        <f t="shared" si="49"/>
        <v>2.2983276812275882E-2</v>
      </c>
      <c r="O220" s="68">
        <f t="shared" si="50"/>
        <v>43.509896703061841</v>
      </c>
      <c r="P220" s="12">
        <f t="shared" si="51"/>
        <v>3.8305461353793147E-2</v>
      </c>
      <c r="Q220" s="12">
        <f t="shared" si="52"/>
        <v>8.4272014978344911E-2</v>
      </c>
      <c r="R220" s="113">
        <v>4.1588830833596715</v>
      </c>
      <c r="S220" s="12" t="s">
        <v>518</v>
      </c>
      <c r="T220" s="12" t="s">
        <v>1678</v>
      </c>
      <c r="U220" s="12" t="s">
        <v>520</v>
      </c>
      <c r="V220" s="68" t="s">
        <v>524</v>
      </c>
      <c r="W220" s="68">
        <v>1</v>
      </c>
      <c r="X220" s="68">
        <v>0</v>
      </c>
      <c r="Y220" s="68">
        <v>0</v>
      </c>
      <c r="Z220" s="68">
        <v>0</v>
      </c>
      <c r="AA220" s="68">
        <v>1</v>
      </c>
      <c r="AB220" s="68">
        <v>1</v>
      </c>
      <c r="AC220" s="68">
        <v>3</v>
      </c>
      <c r="AD220" s="68">
        <v>6</v>
      </c>
      <c r="AE220" s="68">
        <v>1886</v>
      </c>
      <c r="AF220" s="68">
        <v>0</v>
      </c>
      <c r="AG220" s="68">
        <v>1</v>
      </c>
      <c r="AH220" s="68">
        <v>0</v>
      </c>
      <c r="AI220" s="68">
        <v>0</v>
      </c>
      <c r="AJ220" s="68">
        <v>0</v>
      </c>
      <c r="AK220" s="68">
        <v>0</v>
      </c>
      <c r="AL220" s="68">
        <v>0</v>
      </c>
      <c r="AM220" s="68">
        <v>0</v>
      </c>
      <c r="AN220" s="68">
        <v>0</v>
      </c>
      <c r="AO220" s="68">
        <v>0</v>
      </c>
      <c r="AP220" s="113">
        <v>7.5459181512093227</v>
      </c>
      <c r="AQ220" s="12">
        <v>1</v>
      </c>
      <c r="AR220" s="113">
        <v>7.5459181512093227</v>
      </c>
      <c r="AS220" s="12">
        <v>0</v>
      </c>
      <c r="AT220" s="12">
        <v>1</v>
      </c>
      <c r="AU220" s="12">
        <v>4.0943445622221004</v>
      </c>
      <c r="AV220" s="113">
        <v>7.6031499320825615</v>
      </c>
      <c r="AW220" s="12">
        <v>0</v>
      </c>
      <c r="AX220" s="12">
        <v>1</v>
      </c>
      <c r="AY220" s="68">
        <v>1</v>
      </c>
      <c r="AZ220" s="68">
        <v>6.9850000000000003</v>
      </c>
      <c r="BA220" s="94">
        <v>791</v>
      </c>
      <c r="BB220" s="94">
        <v>64</v>
      </c>
      <c r="BC220" s="12">
        <v>0</v>
      </c>
      <c r="BD220" s="12">
        <v>1</v>
      </c>
      <c r="BE220" s="104">
        <f t="shared" si="57"/>
        <v>3.0204248861443626</v>
      </c>
      <c r="BF220" s="104">
        <v>23.6</v>
      </c>
      <c r="BG220" s="104">
        <f t="shared" si="53"/>
        <v>0.95545370585875489</v>
      </c>
      <c r="BH220" s="68">
        <v>1</v>
      </c>
      <c r="BI220" s="68">
        <v>0</v>
      </c>
      <c r="BJ220" s="68">
        <v>1</v>
      </c>
      <c r="BK220" s="12">
        <v>0</v>
      </c>
      <c r="BL220" s="12">
        <v>1</v>
      </c>
      <c r="BM220" s="12">
        <v>1</v>
      </c>
      <c r="BN220" s="12">
        <v>0</v>
      </c>
      <c r="BO220" s="12">
        <v>0</v>
      </c>
      <c r="BP220" s="12">
        <v>1</v>
      </c>
      <c r="BQ220" s="12">
        <v>0</v>
      </c>
      <c r="BR220" s="12">
        <v>0</v>
      </c>
      <c r="BS220" s="12">
        <v>0</v>
      </c>
      <c r="BT220" s="12">
        <v>1</v>
      </c>
      <c r="BU220" s="12">
        <v>0</v>
      </c>
      <c r="BV220" s="12">
        <v>1</v>
      </c>
      <c r="BW220" s="12">
        <v>0</v>
      </c>
      <c r="BX220" s="12">
        <v>0</v>
      </c>
      <c r="BY220" s="12">
        <v>0.5</v>
      </c>
      <c r="BZ220" s="12">
        <f t="shared" si="54"/>
        <v>0.5</v>
      </c>
      <c r="CA220" s="113">
        <v>3.1780538303479458</v>
      </c>
      <c r="CB220" s="12" t="s">
        <v>501</v>
      </c>
      <c r="CC220" s="12">
        <v>0</v>
      </c>
    </row>
    <row r="221" spans="1:167" ht="15" customHeight="1" x14ac:dyDescent="0.3">
      <c r="A221" s="70">
        <v>232</v>
      </c>
      <c r="B221" s="12">
        <v>9</v>
      </c>
      <c r="C221" s="12" t="s">
        <v>82</v>
      </c>
      <c r="D221" s="37">
        <v>0.14000000000000001</v>
      </c>
      <c r="E221" s="13">
        <v>0.06</v>
      </c>
      <c r="F221" s="19">
        <f t="shared" si="56"/>
        <v>2.3333333333333335</v>
      </c>
      <c r="H221" s="12">
        <f t="shared" si="44"/>
        <v>8.0000000000000016E-2</v>
      </c>
      <c r="I221" s="12">
        <f t="shared" si="45"/>
        <v>0.2</v>
      </c>
      <c r="J221" s="12" t="s">
        <v>63</v>
      </c>
      <c r="K221" s="12">
        <f t="shared" si="46"/>
        <v>0.14000000000000001</v>
      </c>
      <c r="L221" s="45">
        <f t="shared" si="47"/>
        <v>2.3333333333333335</v>
      </c>
      <c r="M221" s="15">
        <f t="shared" si="48"/>
        <v>5.577025361489444E-2</v>
      </c>
      <c r="N221" s="13">
        <f t="shared" si="49"/>
        <v>2.3901537263526187E-2</v>
      </c>
      <c r="O221" s="68">
        <f t="shared" si="50"/>
        <v>41.838313116621279</v>
      </c>
      <c r="P221" s="12">
        <f t="shared" si="51"/>
        <v>3.1868716351368252E-2</v>
      </c>
      <c r="Q221" s="12">
        <f t="shared" si="52"/>
        <v>7.9671790878420634E-2</v>
      </c>
      <c r="R221" s="113">
        <v>4.1588830833596715</v>
      </c>
      <c r="S221" s="12" t="s">
        <v>518</v>
      </c>
      <c r="T221" s="12" t="s">
        <v>1678</v>
      </c>
      <c r="U221" s="12" t="s">
        <v>521</v>
      </c>
      <c r="V221" s="13" t="s">
        <v>524</v>
      </c>
      <c r="W221" s="68">
        <v>1</v>
      </c>
      <c r="X221" s="68">
        <v>0</v>
      </c>
      <c r="Y221" s="68">
        <v>0</v>
      </c>
      <c r="Z221" s="68">
        <v>0</v>
      </c>
      <c r="AA221" s="68">
        <v>1</v>
      </c>
      <c r="AB221" s="68">
        <v>1</v>
      </c>
      <c r="AC221" s="68">
        <v>3</v>
      </c>
      <c r="AD221" s="68">
        <v>6</v>
      </c>
      <c r="AE221" s="68">
        <v>1745</v>
      </c>
      <c r="AF221" s="68">
        <v>0</v>
      </c>
      <c r="AG221" s="13">
        <v>1</v>
      </c>
      <c r="AH221" s="13">
        <v>0</v>
      </c>
      <c r="AI221" s="13">
        <v>0</v>
      </c>
      <c r="AJ221" s="13">
        <v>0</v>
      </c>
      <c r="AK221" s="13">
        <v>0</v>
      </c>
      <c r="AL221" s="13">
        <v>0</v>
      </c>
      <c r="AM221" s="68">
        <v>0</v>
      </c>
      <c r="AN221" s="68">
        <v>0</v>
      </c>
      <c r="AO221" s="68">
        <v>0</v>
      </c>
      <c r="AP221" s="113">
        <v>7.5459181512093227</v>
      </c>
      <c r="AQ221" s="12">
        <v>1</v>
      </c>
      <c r="AR221" s="113">
        <v>7.4685132714963371</v>
      </c>
      <c r="AS221" s="12">
        <v>0</v>
      </c>
      <c r="AT221" s="12">
        <v>1</v>
      </c>
      <c r="AU221" s="12">
        <v>4.0943445622221004</v>
      </c>
      <c r="AV221" s="113">
        <v>7.6031499320825615</v>
      </c>
      <c r="AW221" s="12">
        <v>0</v>
      </c>
      <c r="AX221" s="12">
        <v>1</v>
      </c>
      <c r="AY221" s="68">
        <v>1</v>
      </c>
      <c r="AZ221" s="68">
        <v>6.9850000000000003</v>
      </c>
      <c r="BA221" s="94">
        <v>791</v>
      </c>
      <c r="BB221" s="94">
        <v>64</v>
      </c>
      <c r="BC221" s="12">
        <v>0</v>
      </c>
      <c r="BD221" s="12">
        <v>1</v>
      </c>
      <c r="BE221" s="104">
        <f t="shared" si="57"/>
        <v>3.0204248861443626</v>
      </c>
      <c r="BF221" s="104">
        <v>23.6</v>
      </c>
      <c r="BG221" s="104">
        <f t="shared" si="53"/>
        <v>0.95545370585875489</v>
      </c>
      <c r="BH221" s="68">
        <v>1</v>
      </c>
      <c r="BI221" s="68">
        <v>0</v>
      </c>
      <c r="BJ221" s="68">
        <v>1</v>
      </c>
      <c r="BK221" s="12">
        <v>0</v>
      </c>
      <c r="BL221" s="12">
        <v>1</v>
      </c>
      <c r="BM221" s="12">
        <v>1</v>
      </c>
      <c r="BN221" s="12">
        <v>0</v>
      </c>
      <c r="BO221" s="12">
        <v>0</v>
      </c>
      <c r="BP221" s="12">
        <v>1</v>
      </c>
      <c r="BQ221" s="12">
        <v>0</v>
      </c>
      <c r="BR221" s="12">
        <v>0</v>
      </c>
      <c r="BS221" s="12">
        <v>0</v>
      </c>
      <c r="BT221" s="12">
        <v>1</v>
      </c>
      <c r="BU221" s="12">
        <v>0</v>
      </c>
      <c r="BV221" s="12">
        <v>1</v>
      </c>
      <c r="BW221" s="12">
        <v>0</v>
      </c>
      <c r="BX221" s="12">
        <v>0</v>
      </c>
      <c r="BY221" s="12">
        <v>0.5</v>
      </c>
      <c r="BZ221" s="12">
        <f t="shared" si="54"/>
        <v>0.5</v>
      </c>
      <c r="CA221" s="113">
        <v>3.1780538303479458</v>
      </c>
      <c r="CB221" s="12" t="s">
        <v>501</v>
      </c>
      <c r="CC221" s="12">
        <v>0</v>
      </c>
    </row>
    <row r="222" spans="1:167" ht="15" customHeight="1" x14ac:dyDescent="0.3">
      <c r="A222" s="70">
        <v>233</v>
      </c>
      <c r="B222" s="12">
        <v>9</v>
      </c>
      <c r="C222" s="12" t="s">
        <v>82</v>
      </c>
      <c r="D222" s="37">
        <v>0.13</v>
      </c>
      <c r="E222" s="13">
        <v>0.06</v>
      </c>
      <c r="F222" s="19">
        <f t="shared" si="56"/>
        <v>2.166666666666667</v>
      </c>
      <c r="H222" s="12">
        <f t="shared" si="44"/>
        <v>7.0000000000000007E-2</v>
      </c>
      <c r="I222" s="12">
        <f t="shared" si="45"/>
        <v>0.19</v>
      </c>
      <c r="J222" s="12" t="s">
        <v>63</v>
      </c>
      <c r="K222" s="12">
        <f t="shared" si="46"/>
        <v>0.13</v>
      </c>
      <c r="L222" s="45">
        <f t="shared" si="47"/>
        <v>2.166666666666667</v>
      </c>
      <c r="M222" s="15">
        <f t="shared" si="48"/>
        <v>5.5074363934181171E-2</v>
      </c>
      <c r="N222" s="13">
        <f t="shared" si="49"/>
        <v>2.5418937200391307E-2</v>
      </c>
      <c r="O222" s="68">
        <f t="shared" si="50"/>
        <v>39.340747888727847</v>
      </c>
      <c r="P222" s="12">
        <f t="shared" si="51"/>
        <v>2.9655426733789864E-2</v>
      </c>
      <c r="Q222" s="12">
        <f t="shared" si="52"/>
        <v>8.0493301134572481E-2</v>
      </c>
      <c r="R222" s="113">
        <v>4.1588830833596715</v>
      </c>
      <c r="S222" s="12" t="s">
        <v>518</v>
      </c>
      <c r="T222" s="12" t="s">
        <v>1678</v>
      </c>
      <c r="U222" s="12" t="s">
        <v>522</v>
      </c>
      <c r="V222" s="13" t="s">
        <v>524</v>
      </c>
      <c r="W222" s="68">
        <v>1</v>
      </c>
      <c r="X222" s="68">
        <v>0</v>
      </c>
      <c r="Y222" s="68">
        <v>0</v>
      </c>
      <c r="Z222" s="68">
        <v>0</v>
      </c>
      <c r="AA222" s="68">
        <v>1</v>
      </c>
      <c r="AB222" s="68">
        <v>1</v>
      </c>
      <c r="AC222" s="68">
        <v>3</v>
      </c>
      <c r="AD222" s="68">
        <v>6</v>
      </c>
      <c r="AE222" s="68">
        <v>1543</v>
      </c>
      <c r="AF222" s="68">
        <v>0</v>
      </c>
      <c r="AG222" s="13">
        <v>1</v>
      </c>
      <c r="AH222" s="13">
        <v>0</v>
      </c>
      <c r="AI222" s="13">
        <v>0</v>
      </c>
      <c r="AJ222" s="13">
        <v>0</v>
      </c>
      <c r="AK222" s="13">
        <v>0</v>
      </c>
      <c r="AL222" s="13">
        <v>0</v>
      </c>
      <c r="AM222" s="68">
        <v>0</v>
      </c>
      <c r="AN222" s="68">
        <v>0</v>
      </c>
      <c r="AO222" s="68">
        <v>0</v>
      </c>
      <c r="AP222" s="113">
        <v>7.5459181512093227</v>
      </c>
      <c r="AQ222" s="12">
        <v>1</v>
      </c>
      <c r="AR222" s="113">
        <v>7.3460102099132927</v>
      </c>
      <c r="AS222" s="12">
        <v>0</v>
      </c>
      <c r="AT222" s="12">
        <v>1</v>
      </c>
      <c r="AU222" s="12">
        <v>4.0943445622221004</v>
      </c>
      <c r="AV222" s="113">
        <v>7.6031499320825615</v>
      </c>
      <c r="AW222" s="12">
        <v>0</v>
      </c>
      <c r="AX222" s="12">
        <v>1</v>
      </c>
      <c r="AY222" s="68">
        <v>1</v>
      </c>
      <c r="AZ222" s="68">
        <v>6.9850000000000003</v>
      </c>
      <c r="BA222" s="94">
        <v>791</v>
      </c>
      <c r="BB222" s="94">
        <v>64</v>
      </c>
      <c r="BC222" s="12">
        <v>0</v>
      </c>
      <c r="BD222" s="12">
        <v>1</v>
      </c>
      <c r="BE222" s="104">
        <f t="shared" si="57"/>
        <v>3.0204248861443626</v>
      </c>
      <c r="BF222" s="104">
        <v>23.6</v>
      </c>
      <c r="BG222" s="104">
        <f t="shared" si="53"/>
        <v>0.95545370585875489</v>
      </c>
      <c r="BH222" s="68">
        <v>1</v>
      </c>
      <c r="BI222" s="68">
        <v>0</v>
      </c>
      <c r="BJ222" s="68">
        <v>1</v>
      </c>
      <c r="BK222" s="12">
        <v>0</v>
      </c>
      <c r="BL222" s="12">
        <v>1</v>
      </c>
      <c r="BM222" s="12">
        <v>1</v>
      </c>
      <c r="BN222" s="12">
        <v>0</v>
      </c>
      <c r="BO222" s="12">
        <v>0</v>
      </c>
      <c r="BP222" s="12">
        <v>1</v>
      </c>
      <c r="BQ222" s="12">
        <v>0</v>
      </c>
      <c r="BR222" s="12">
        <v>0</v>
      </c>
      <c r="BS222" s="12">
        <v>0</v>
      </c>
      <c r="BT222" s="12">
        <v>1</v>
      </c>
      <c r="BU222" s="12">
        <v>0</v>
      </c>
      <c r="BV222" s="12">
        <v>1</v>
      </c>
      <c r="BW222" s="12">
        <v>0</v>
      </c>
      <c r="BX222" s="12">
        <v>0</v>
      </c>
      <c r="BY222" s="12">
        <v>0.5</v>
      </c>
      <c r="BZ222" s="12">
        <f t="shared" si="54"/>
        <v>0.5</v>
      </c>
      <c r="CA222" s="113">
        <v>3.1780538303479458</v>
      </c>
      <c r="CB222" s="12" t="s">
        <v>501</v>
      </c>
      <c r="CC222" s="12">
        <v>0</v>
      </c>
    </row>
    <row r="223" spans="1:167" ht="15" customHeight="1" x14ac:dyDescent="0.3">
      <c r="A223" s="70">
        <v>234</v>
      </c>
      <c r="B223" s="70">
        <v>9</v>
      </c>
      <c r="C223" s="70" t="s">
        <v>82</v>
      </c>
      <c r="D223" s="38">
        <v>0.28000000000000003</v>
      </c>
      <c r="E223" s="69">
        <v>0.11</v>
      </c>
      <c r="F223" s="19">
        <f t="shared" si="56"/>
        <v>2.5454545454545459</v>
      </c>
      <c r="G223" s="70"/>
      <c r="H223" s="70">
        <f t="shared" si="44"/>
        <v>0.17000000000000004</v>
      </c>
      <c r="I223" s="70">
        <f t="shared" si="45"/>
        <v>0.39</v>
      </c>
      <c r="J223" s="70" t="s">
        <v>63</v>
      </c>
      <c r="K223" s="70">
        <f t="shared" si="46"/>
        <v>0.28000000000000003</v>
      </c>
      <c r="L223" s="47">
        <f t="shared" si="47"/>
        <v>2.5454545454545459</v>
      </c>
      <c r="M223" s="18">
        <f t="shared" si="48"/>
        <v>0.13754606108107542</v>
      </c>
      <c r="N223" s="69">
        <f t="shared" si="49"/>
        <v>5.4035952567565326E-2</v>
      </c>
      <c r="O223" s="69">
        <f t="shared" si="50"/>
        <v>18.506197309090144</v>
      </c>
      <c r="P223" s="70">
        <f t="shared" si="51"/>
        <v>8.3510108513510095E-2</v>
      </c>
      <c r="Q223" s="70">
        <f t="shared" si="52"/>
        <v>0.19158201364864075</v>
      </c>
      <c r="R223" s="114">
        <v>4.1588830833596715</v>
      </c>
      <c r="S223" s="70" t="s">
        <v>518</v>
      </c>
      <c r="T223" s="70" t="s">
        <v>1678</v>
      </c>
      <c r="U223" s="70" t="s">
        <v>523</v>
      </c>
      <c r="V223" s="69" t="s">
        <v>524</v>
      </c>
      <c r="W223" s="69">
        <v>1</v>
      </c>
      <c r="X223" s="69">
        <v>0</v>
      </c>
      <c r="Y223" s="69">
        <v>0</v>
      </c>
      <c r="Z223" s="69">
        <v>0</v>
      </c>
      <c r="AA223" s="69">
        <v>1</v>
      </c>
      <c r="AB223" s="69">
        <v>1</v>
      </c>
      <c r="AC223" s="69">
        <v>3</v>
      </c>
      <c r="AD223" s="69">
        <v>6</v>
      </c>
      <c r="AE223" s="69">
        <v>336</v>
      </c>
      <c r="AF223" s="69">
        <v>0</v>
      </c>
      <c r="AG223" s="69">
        <v>1</v>
      </c>
      <c r="AH223" s="69">
        <v>0</v>
      </c>
      <c r="AI223" s="69">
        <v>0</v>
      </c>
      <c r="AJ223" s="69">
        <v>0</v>
      </c>
      <c r="AK223" s="69">
        <v>0</v>
      </c>
      <c r="AL223" s="69">
        <v>0</v>
      </c>
      <c r="AM223" s="69">
        <v>0</v>
      </c>
      <c r="AN223" s="69">
        <v>0</v>
      </c>
      <c r="AO223" s="69">
        <v>0</v>
      </c>
      <c r="AP223" s="114">
        <v>7.5459181512093227</v>
      </c>
      <c r="AQ223" s="70">
        <v>1</v>
      </c>
      <c r="AR223" s="114">
        <v>5.8377304471659395</v>
      </c>
      <c r="AS223" s="70">
        <v>0</v>
      </c>
      <c r="AT223" s="70">
        <v>1</v>
      </c>
      <c r="AU223" s="70">
        <v>4.0943445622221004</v>
      </c>
      <c r="AV223" s="114">
        <v>7.6031499320825615</v>
      </c>
      <c r="AW223" s="70">
        <v>0</v>
      </c>
      <c r="AX223" s="70">
        <v>1</v>
      </c>
      <c r="AY223" s="69">
        <v>1</v>
      </c>
      <c r="AZ223" s="69">
        <v>6.9850000000000003</v>
      </c>
      <c r="BA223" s="32">
        <v>791</v>
      </c>
      <c r="BB223" s="32">
        <v>64</v>
      </c>
      <c r="BC223" s="70">
        <v>0</v>
      </c>
      <c r="BD223" s="70">
        <v>1</v>
      </c>
      <c r="BE223" s="106">
        <f t="shared" si="57"/>
        <v>3.0204248861443626</v>
      </c>
      <c r="BF223" s="106">
        <v>23.6</v>
      </c>
      <c r="BG223" s="106">
        <f t="shared" si="53"/>
        <v>0.95545370585875489</v>
      </c>
      <c r="BH223" s="69">
        <v>1</v>
      </c>
      <c r="BI223" s="69">
        <v>0</v>
      </c>
      <c r="BJ223" s="69">
        <v>1</v>
      </c>
      <c r="BK223" s="70">
        <v>0</v>
      </c>
      <c r="BL223" s="70">
        <v>1</v>
      </c>
      <c r="BM223" s="70">
        <v>1</v>
      </c>
      <c r="BN223" s="70">
        <v>0</v>
      </c>
      <c r="BO223" s="70">
        <v>0</v>
      </c>
      <c r="BP223" s="70">
        <v>1</v>
      </c>
      <c r="BQ223" s="70">
        <v>0</v>
      </c>
      <c r="BR223" s="70">
        <v>0</v>
      </c>
      <c r="BS223" s="70">
        <v>0</v>
      </c>
      <c r="BT223" s="70">
        <v>1</v>
      </c>
      <c r="BU223" s="70">
        <v>0</v>
      </c>
      <c r="BV223" s="70">
        <v>1</v>
      </c>
      <c r="BW223" s="70">
        <v>0</v>
      </c>
      <c r="BX223" s="70">
        <v>0</v>
      </c>
      <c r="BY223" s="70">
        <v>0.5</v>
      </c>
      <c r="BZ223" s="70">
        <f t="shared" si="54"/>
        <v>0.5</v>
      </c>
      <c r="CA223" s="114">
        <v>3.1780538303479458</v>
      </c>
      <c r="CB223" s="70" t="s">
        <v>501</v>
      </c>
      <c r="CC223" s="70">
        <v>0</v>
      </c>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0"/>
      <c r="DD223" s="70"/>
      <c r="DE223" s="70"/>
      <c r="DF223" s="70"/>
      <c r="DG223" s="70"/>
      <c r="DH223" s="70"/>
      <c r="DI223" s="70"/>
      <c r="DJ223" s="70"/>
      <c r="DK223" s="70"/>
      <c r="DL223" s="70"/>
      <c r="DM223" s="70"/>
      <c r="DN223" s="70"/>
      <c r="DO223" s="70"/>
      <c r="DP223" s="70"/>
      <c r="DQ223" s="70"/>
      <c r="DR223" s="70"/>
      <c r="DS223" s="70"/>
      <c r="DT223" s="70"/>
      <c r="DU223" s="70"/>
      <c r="DV223" s="70"/>
      <c r="DW223" s="70"/>
      <c r="DX223" s="70"/>
      <c r="DY223" s="70"/>
      <c r="DZ223" s="70"/>
      <c r="EA223" s="70"/>
      <c r="EB223" s="70"/>
      <c r="EC223" s="70"/>
      <c r="ED223" s="70"/>
      <c r="EE223" s="70"/>
      <c r="EF223" s="70"/>
      <c r="EG223" s="70"/>
      <c r="EH223" s="70"/>
      <c r="EI223" s="70"/>
      <c r="EJ223" s="70"/>
      <c r="EK223" s="70"/>
      <c r="EL223" s="70"/>
      <c r="EM223" s="70"/>
      <c r="EN223" s="70"/>
      <c r="EO223" s="70"/>
      <c r="EP223" s="70"/>
      <c r="EQ223" s="70"/>
      <c r="ER223" s="70"/>
      <c r="ES223" s="70"/>
      <c r="ET223" s="70"/>
      <c r="EU223" s="70"/>
      <c r="EV223" s="70"/>
      <c r="EW223" s="70"/>
      <c r="EX223" s="70"/>
      <c r="EY223" s="70"/>
      <c r="EZ223" s="70"/>
      <c r="FA223" s="70"/>
      <c r="FB223" s="70"/>
      <c r="FC223" s="70"/>
      <c r="FD223" s="70"/>
      <c r="FE223" s="70"/>
      <c r="FF223" s="70"/>
      <c r="FG223" s="70"/>
      <c r="FH223" s="70"/>
      <c r="FI223" s="70"/>
      <c r="FJ223" s="70"/>
      <c r="FK223" s="70"/>
    </row>
    <row r="224" spans="1:167" ht="15" customHeight="1" x14ac:dyDescent="0.3">
      <c r="A224" s="70">
        <v>235</v>
      </c>
      <c r="B224" s="12">
        <v>9</v>
      </c>
      <c r="C224" s="12" t="s">
        <v>82</v>
      </c>
      <c r="D224" s="37">
        <v>0.18</v>
      </c>
      <c r="E224" s="68">
        <v>7.0000000000000007E-2</v>
      </c>
      <c r="F224" s="19">
        <f t="shared" si="56"/>
        <v>2.5714285714285712</v>
      </c>
      <c r="H224" s="12">
        <f t="shared" si="44"/>
        <v>0.10999999999999999</v>
      </c>
      <c r="I224" s="12">
        <f t="shared" si="45"/>
        <v>0.25</v>
      </c>
      <c r="J224" s="12" t="s">
        <v>63</v>
      </c>
      <c r="K224" s="12">
        <f t="shared" si="46"/>
        <v>0.18</v>
      </c>
      <c r="L224" s="45">
        <f t="shared" si="47"/>
        <v>2.5714285714285712</v>
      </c>
      <c r="M224" s="15">
        <f t="shared" si="48"/>
        <v>9.1742451954279006E-2</v>
      </c>
      <c r="N224" s="68">
        <f t="shared" si="49"/>
        <v>3.5677620204441839E-2</v>
      </c>
      <c r="O224" s="68">
        <f t="shared" si="50"/>
        <v>28.028775301428336</v>
      </c>
      <c r="P224" s="12">
        <f t="shared" si="51"/>
        <v>5.6064831749837167E-2</v>
      </c>
      <c r="Q224" s="12">
        <f t="shared" si="52"/>
        <v>0.12742007215872084</v>
      </c>
      <c r="R224" s="113">
        <v>4.1588830833596715</v>
      </c>
      <c r="S224" s="12" t="s">
        <v>518</v>
      </c>
      <c r="T224" s="12" t="s">
        <v>1678</v>
      </c>
      <c r="U224" s="12" t="s">
        <v>393</v>
      </c>
      <c r="V224" s="68" t="s">
        <v>524</v>
      </c>
      <c r="W224" s="68">
        <v>1</v>
      </c>
      <c r="X224" s="68">
        <v>0</v>
      </c>
      <c r="Y224" s="68">
        <v>0</v>
      </c>
      <c r="Z224" s="68">
        <v>0</v>
      </c>
      <c r="AA224" s="68">
        <v>1</v>
      </c>
      <c r="AB224" s="68">
        <v>1</v>
      </c>
      <c r="AC224" s="68">
        <v>3</v>
      </c>
      <c r="AD224" s="68">
        <v>6</v>
      </c>
      <c r="AE224" s="68">
        <v>779</v>
      </c>
      <c r="AF224" s="68">
        <v>0</v>
      </c>
      <c r="AG224" s="68">
        <v>1</v>
      </c>
      <c r="AH224" s="68">
        <v>0</v>
      </c>
      <c r="AI224" s="68">
        <v>0</v>
      </c>
      <c r="AJ224" s="68">
        <v>0</v>
      </c>
      <c r="AK224" s="68">
        <v>0</v>
      </c>
      <c r="AL224" s="68">
        <v>0</v>
      </c>
      <c r="AM224" s="68">
        <v>0</v>
      </c>
      <c r="AN224" s="68">
        <v>0</v>
      </c>
      <c r="AO224" s="68">
        <v>0</v>
      </c>
      <c r="AP224" s="113">
        <v>7.5459181512093227</v>
      </c>
      <c r="AQ224" s="12">
        <v>1</v>
      </c>
      <c r="AR224" s="113">
        <v>6.6669567924292066</v>
      </c>
      <c r="AS224" s="12">
        <v>0</v>
      </c>
      <c r="AT224" s="12">
        <v>1</v>
      </c>
      <c r="AU224" s="12">
        <v>4.0943445622221004</v>
      </c>
      <c r="AV224" s="113">
        <v>7.6031499320825615</v>
      </c>
      <c r="AW224" s="12">
        <v>0</v>
      </c>
      <c r="AX224" s="12">
        <v>1</v>
      </c>
      <c r="AY224" s="68">
        <v>1</v>
      </c>
      <c r="AZ224" s="68">
        <v>6.9850000000000003</v>
      </c>
      <c r="BA224" s="94">
        <v>791</v>
      </c>
      <c r="BB224" s="94">
        <v>64</v>
      </c>
      <c r="BC224" s="12">
        <v>0</v>
      </c>
      <c r="BD224" s="12">
        <v>1</v>
      </c>
      <c r="BE224" s="104">
        <f t="shared" si="57"/>
        <v>3.0204248861443626</v>
      </c>
      <c r="BF224" s="104">
        <v>23.6</v>
      </c>
      <c r="BG224" s="104">
        <f t="shared" si="53"/>
        <v>0.95545370585875489</v>
      </c>
      <c r="BH224" s="68">
        <v>1</v>
      </c>
      <c r="BI224" s="68">
        <v>0</v>
      </c>
      <c r="BJ224" s="68">
        <v>1</v>
      </c>
      <c r="BK224" s="12">
        <v>0</v>
      </c>
      <c r="BL224" s="12">
        <v>1</v>
      </c>
      <c r="BM224" s="12">
        <v>1</v>
      </c>
      <c r="BN224" s="12">
        <v>0</v>
      </c>
      <c r="BO224" s="12">
        <v>0</v>
      </c>
      <c r="BP224" s="12">
        <v>1</v>
      </c>
      <c r="BQ224" s="12">
        <v>0</v>
      </c>
      <c r="BR224" s="12">
        <v>0</v>
      </c>
      <c r="BS224" s="12">
        <v>0</v>
      </c>
      <c r="BT224" s="12">
        <v>1</v>
      </c>
      <c r="BU224" s="12">
        <v>0</v>
      </c>
      <c r="BV224" s="12">
        <v>1</v>
      </c>
      <c r="BW224" s="12">
        <v>0</v>
      </c>
      <c r="BX224" s="12">
        <v>0</v>
      </c>
      <c r="BY224" s="12">
        <v>0.5</v>
      </c>
      <c r="BZ224" s="12">
        <f t="shared" si="54"/>
        <v>0.5</v>
      </c>
      <c r="CA224" s="113">
        <v>3.1780538303479458</v>
      </c>
      <c r="CB224" s="12" t="s">
        <v>501</v>
      </c>
      <c r="CC224" s="12">
        <v>0</v>
      </c>
    </row>
    <row r="225" spans="1:167" ht="15" customHeight="1" x14ac:dyDescent="0.3">
      <c r="A225" s="70">
        <v>236</v>
      </c>
      <c r="B225" s="12">
        <v>9</v>
      </c>
      <c r="C225" s="12" t="s">
        <v>82</v>
      </c>
      <c r="D225" s="37">
        <v>0.13</v>
      </c>
      <c r="E225" s="68">
        <v>7.0000000000000007E-2</v>
      </c>
      <c r="F225" s="19">
        <f t="shared" si="56"/>
        <v>1.857142857142857</v>
      </c>
      <c r="H225" s="12">
        <f t="shared" si="44"/>
        <v>0.06</v>
      </c>
      <c r="I225" s="12">
        <f t="shared" si="45"/>
        <v>0.2</v>
      </c>
      <c r="J225" s="12" t="s">
        <v>63</v>
      </c>
      <c r="K225" s="12">
        <f t="shared" si="46"/>
        <v>0.13</v>
      </c>
      <c r="L225" s="45">
        <f t="shared" si="47"/>
        <v>1.857142857142857</v>
      </c>
      <c r="M225" s="15">
        <f t="shared" si="48"/>
        <v>5.934093749751683E-2</v>
      </c>
      <c r="N225" s="68">
        <f t="shared" si="49"/>
        <v>3.1952812498662914E-2</v>
      </c>
      <c r="O225" s="68">
        <f t="shared" si="50"/>
        <v>31.296149596904677</v>
      </c>
      <c r="P225" s="12">
        <f t="shared" si="51"/>
        <v>2.7388124998853916E-2</v>
      </c>
      <c r="Q225" s="12">
        <f t="shared" si="52"/>
        <v>9.1293749996179743E-2</v>
      </c>
      <c r="R225" s="113">
        <v>3.5835189384561099</v>
      </c>
      <c r="S225" s="12" t="s">
        <v>518</v>
      </c>
      <c r="T225" s="12" t="s">
        <v>1678</v>
      </c>
      <c r="U225" s="12" t="s">
        <v>394</v>
      </c>
      <c r="V225" s="68" t="s">
        <v>524</v>
      </c>
      <c r="W225" s="68">
        <v>1</v>
      </c>
      <c r="X225" s="68">
        <v>0</v>
      </c>
      <c r="Y225" s="68">
        <v>0</v>
      </c>
      <c r="Z225" s="68">
        <v>0</v>
      </c>
      <c r="AA225" s="68">
        <v>1</v>
      </c>
      <c r="AB225" s="68">
        <v>1</v>
      </c>
      <c r="AC225" s="68">
        <v>3</v>
      </c>
      <c r="AD225" s="68">
        <v>6</v>
      </c>
      <c r="AE225" s="68">
        <v>976</v>
      </c>
      <c r="AF225" s="68">
        <v>0</v>
      </c>
      <c r="AG225" s="68">
        <v>1</v>
      </c>
      <c r="AH225" s="68">
        <v>0</v>
      </c>
      <c r="AI225" s="68">
        <v>0</v>
      </c>
      <c r="AJ225" s="68">
        <v>0</v>
      </c>
      <c r="AK225" s="68">
        <v>0</v>
      </c>
      <c r="AL225" s="68">
        <v>0</v>
      </c>
      <c r="AM225" s="68">
        <v>0</v>
      </c>
      <c r="AN225" s="68">
        <v>0</v>
      </c>
      <c r="AO225" s="68">
        <v>0</v>
      </c>
      <c r="AP225" s="113">
        <v>7.5459181512093227</v>
      </c>
      <c r="AQ225" s="12">
        <v>1</v>
      </c>
      <c r="AR225" s="113">
        <v>6.8906091201471664</v>
      </c>
      <c r="AS225" s="12">
        <v>0</v>
      </c>
      <c r="AT225" s="12">
        <v>1</v>
      </c>
      <c r="AU225" s="12">
        <v>4.0943445622221004</v>
      </c>
      <c r="AV225" s="113">
        <v>7.6031499320825615</v>
      </c>
      <c r="AW225" s="12">
        <v>0</v>
      </c>
      <c r="AX225" s="12">
        <v>1</v>
      </c>
      <c r="AY225" s="68">
        <v>1</v>
      </c>
      <c r="AZ225" s="68">
        <v>6.9850000000000003</v>
      </c>
      <c r="BA225" s="94">
        <v>791</v>
      </c>
      <c r="BB225" s="94">
        <v>64</v>
      </c>
      <c r="BC225" s="12">
        <v>0</v>
      </c>
      <c r="BD225" s="12">
        <v>1</v>
      </c>
      <c r="BE225" s="104">
        <f t="shared" si="57"/>
        <v>3.0204248861443626</v>
      </c>
      <c r="BF225" s="104">
        <v>23.6</v>
      </c>
      <c r="BG225" s="104">
        <f t="shared" si="53"/>
        <v>0.95545370585875489</v>
      </c>
      <c r="BH225" s="68">
        <v>1</v>
      </c>
      <c r="BI225" s="68">
        <v>0</v>
      </c>
      <c r="BJ225" s="68">
        <v>1</v>
      </c>
      <c r="BK225" s="12">
        <v>0</v>
      </c>
      <c r="BL225" s="12">
        <v>1</v>
      </c>
      <c r="BM225" s="12">
        <v>1</v>
      </c>
      <c r="BN225" s="12">
        <v>0</v>
      </c>
      <c r="BO225" s="12">
        <v>0</v>
      </c>
      <c r="BP225" s="12">
        <v>1</v>
      </c>
      <c r="BQ225" s="12">
        <v>0</v>
      </c>
      <c r="BR225" s="12">
        <v>0</v>
      </c>
      <c r="BS225" s="12">
        <v>0</v>
      </c>
      <c r="BT225" s="12">
        <v>1</v>
      </c>
      <c r="BU225" s="12">
        <v>0</v>
      </c>
      <c r="BV225" s="12">
        <v>1</v>
      </c>
      <c r="BW225" s="12">
        <v>0</v>
      </c>
      <c r="BX225" s="12">
        <v>0</v>
      </c>
      <c r="BY225" s="12">
        <v>0.5</v>
      </c>
      <c r="BZ225" s="12">
        <f t="shared" si="54"/>
        <v>0.5</v>
      </c>
      <c r="CA225" s="113">
        <v>3.1780538303479458</v>
      </c>
      <c r="CB225" s="12" t="s">
        <v>501</v>
      </c>
      <c r="CC225" s="12">
        <v>0</v>
      </c>
    </row>
    <row r="226" spans="1:167" ht="15" customHeight="1" x14ac:dyDescent="0.3">
      <c r="A226" s="70">
        <v>237</v>
      </c>
      <c r="B226" s="70">
        <v>9</v>
      </c>
      <c r="C226" s="70" t="s">
        <v>82</v>
      </c>
      <c r="D226" s="38">
        <v>0.17</v>
      </c>
      <c r="E226" s="69">
        <v>0.06</v>
      </c>
      <c r="F226" s="19">
        <f t="shared" si="56"/>
        <v>2.8333333333333335</v>
      </c>
      <c r="G226" s="70"/>
      <c r="H226" s="70">
        <f t="shared" si="44"/>
        <v>0.11000000000000001</v>
      </c>
      <c r="I226" s="70">
        <f t="shared" si="45"/>
        <v>0.23</v>
      </c>
      <c r="J226" s="70" t="s">
        <v>63</v>
      </c>
      <c r="K226" s="70">
        <f t="shared" si="46"/>
        <v>0.17</v>
      </c>
      <c r="L226" s="47">
        <f t="shared" si="47"/>
        <v>2.8333333333333335</v>
      </c>
      <c r="M226" s="18">
        <f t="shared" si="48"/>
        <v>6.5103524262920404E-2</v>
      </c>
      <c r="N226" s="69">
        <f t="shared" si="49"/>
        <v>2.2977714445736614E-2</v>
      </c>
      <c r="O226" s="69">
        <f t="shared" si="50"/>
        <v>43.520429430070855</v>
      </c>
      <c r="P226" s="70">
        <f t="shared" si="51"/>
        <v>4.2125809817183793E-2</v>
      </c>
      <c r="Q226" s="70">
        <f t="shared" si="52"/>
        <v>8.8081238708657014E-2</v>
      </c>
      <c r="R226" s="114">
        <v>3.5835189384561099</v>
      </c>
      <c r="S226" s="70" t="s">
        <v>519</v>
      </c>
      <c r="T226" s="70" t="s">
        <v>1678</v>
      </c>
      <c r="U226" s="70" t="s">
        <v>520</v>
      </c>
      <c r="V226" s="69" t="s">
        <v>524</v>
      </c>
      <c r="W226" s="69">
        <v>1</v>
      </c>
      <c r="X226" s="69">
        <v>0</v>
      </c>
      <c r="Y226" s="69">
        <v>0</v>
      </c>
      <c r="Z226" s="69">
        <v>0</v>
      </c>
      <c r="AA226" s="69">
        <v>1</v>
      </c>
      <c r="AB226" s="69">
        <v>1</v>
      </c>
      <c r="AC226" s="69">
        <v>4</v>
      </c>
      <c r="AD226" s="69">
        <v>6</v>
      </c>
      <c r="AE226" s="69">
        <v>1886</v>
      </c>
      <c r="AF226" s="69">
        <v>0</v>
      </c>
      <c r="AG226" s="69">
        <v>1</v>
      </c>
      <c r="AH226" s="69">
        <v>0</v>
      </c>
      <c r="AI226" s="69">
        <v>0</v>
      </c>
      <c r="AJ226" s="69">
        <v>0</v>
      </c>
      <c r="AK226" s="69">
        <v>0</v>
      </c>
      <c r="AL226" s="69">
        <v>0</v>
      </c>
      <c r="AM226" s="69">
        <v>0</v>
      </c>
      <c r="AN226" s="69">
        <v>0</v>
      </c>
      <c r="AO226" s="69">
        <v>0</v>
      </c>
      <c r="AP226" s="114">
        <v>7.5459181512093227</v>
      </c>
      <c r="AQ226" s="70">
        <v>1</v>
      </c>
      <c r="AR226" s="114">
        <v>7.5459181512093227</v>
      </c>
      <c r="AS226" s="70">
        <v>0</v>
      </c>
      <c r="AT226" s="70">
        <v>1</v>
      </c>
      <c r="AU226" s="70">
        <v>4.0943445622221004</v>
      </c>
      <c r="AV226" s="114">
        <v>7.6031499320825615</v>
      </c>
      <c r="AW226" s="70">
        <v>0</v>
      </c>
      <c r="AX226" s="70">
        <v>1</v>
      </c>
      <c r="AY226" s="69">
        <v>1</v>
      </c>
      <c r="AZ226" s="69">
        <v>6.9850000000000003</v>
      </c>
      <c r="BA226" s="32">
        <v>791</v>
      </c>
      <c r="BB226" s="32">
        <v>64</v>
      </c>
      <c r="BC226" s="70">
        <v>0</v>
      </c>
      <c r="BD226" s="70">
        <v>1</v>
      </c>
      <c r="BE226" s="106">
        <f t="shared" si="57"/>
        <v>3.0204248861443626</v>
      </c>
      <c r="BF226" s="106">
        <v>23.6</v>
      </c>
      <c r="BG226" s="106">
        <f t="shared" si="53"/>
        <v>0.95545370585875489</v>
      </c>
      <c r="BH226" s="69">
        <v>1</v>
      </c>
      <c r="BI226" s="69">
        <v>0</v>
      </c>
      <c r="BJ226" s="69">
        <v>1</v>
      </c>
      <c r="BK226" s="70">
        <v>0</v>
      </c>
      <c r="BL226" s="70">
        <v>1</v>
      </c>
      <c r="BM226" s="70">
        <v>1</v>
      </c>
      <c r="BN226" s="70">
        <v>0</v>
      </c>
      <c r="BO226" s="70">
        <v>0</v>
      </c>
      <c r="BP226" s="70">
        <v>1</v>
      </c>
      <c r="BQ226" s="70">
        <v>0</v>
      </c>
      <c r="BR226" s="70">
        <v>0</v>
      </c>
      <c r="BS226" s="70">
        <v>0</v>
      </c>
      <c r="BT226" s="70">
        <v>1</v>
      </c>
      <c r="BU226" s="70">
        <v>0</v>
      </c>
      <c r="BV226" s="70">
        <v>1</v>
      </c>
      <c r="BW226" s="70">
        <v>0</v>
      </c>
      <c r="BX226" s="70">
        <v>0</v>
      </c>
      <c r="BY226" s="70">
        <v>0.5</v>
      </c>
      <c r="BZ226" s="70">
        <f t="shared" si="54"/>
        <v>0.5</v>
      </c>
      <c r="CA226" s="114">
        <v>3.1780538303479458</v>
      </c>
      <c r="CB226" s="70" t="s">
        <v>501</v>
      </c>
      <c r="CC226" s="70">
        <v>0</v>
      </c>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0"/>
      <c r="DD226" s="70"/>
      <c r="DE226" s="70"/>
      <c r="DF226" s="70"/>
      <c r="DG226" s="70"/>
      <c r="DH226" s="70"/>
      <c r="DI226" s="70"/>
      <c r="DJ226" s="70"/>
      <c r="DK226" s="70"/>
      <c r="DL226" s="70"/>
      <c r="DM226" s="70"/>
      <c r="DN226" s="70"/>
      <c r="DO226" s="70"/>
      <c r="DP226" s="70"/>
      <c r="DQ226" s="70"/>
      <c r="DR226" s="70"/>
      <c r="DS226" s="70"/>
      <c r="DT226" s="70"/>
      <c r="DU226" s="70"/>
      <c r="DV226" s="70"/>
      <c r="DW226" s="70"/>
      <c r="DX226" s="70"/>
      <c r="DY226" s="70"/>
      <c r="DZ226" s="70"/>
      <c r="EA226" s="70"/>
      <c r="EB226" s="70"/>
      <c r="EC226" s="70"/>
      <c r="ED226" s="70"/>
      <c r="EE226" s="70"/>
      <c r="EF226" s="70"/>
      <c r="EG226" s="70"/>
      <c r="EH226" s="70"/>
      <c r="EI226" s="70"/>
      <c r="EJ226" s="70"/>
      <c r="EK226" s="70"/>
      <c r="EL226" s="70"/>
      <c r="EM226" s="70"/>
      <c r="EN226" s="70"/>
      <c r="EO226" s="70"/>
      <c r="EP226" s="70"/>
      <c r="EQ226" s="70"/>
      <c r="ER226" s="70"/>
      <c r="ES226" s="70"/>
      <c r="ET226" s="70"/>
      <c r="EU226" s="70"/>
      <c r="EV226" s="70"/>
      <c r="EW226" s="70"/>
      <c r="EX226" s="70"/>
      <c r="EY226" s="70"/>
      <c r="EZ226" s="70"/>
      <c r="FA226" s="70"/>
      <c r="FB226" s="70"/>
      <c r="FC226" s="70"/>
      <c r="FD226" s="70"/>
      <c r="FE226" s="70"/>
      <c r="FF226" s="70"/>
      <c r="FG226" s="70"/>
      <c r="FH226" s="70"/>
      <c r="FI226" s="70"/>
      <c r="FJ226" s="70"/>
      <c r="FK226" s="70"/>
    </row>
    <row r="227" spans="1:167" ht="15" customHeight="1" x14ac:dyDescent="0.3">
      <c r="A227" s="70">
        <v>238</v>
      </c>
      <c r="B227" s="12">
        <v>9</v>
      </c>
      <c r="C227" s="12" t="s">
        <v>82</v>
      </c>
      <c r="D227" s="37">
        <v>0.14000000000000001</v>
      </c>
      <c r="E227" s="68">
        <v>0.06</v>
      </c>
      <c r="F227" s="19">
        <f t="shared" si="56"/>
        <v>2.3333333333333335</v>
      </c>
      <c r="H227" s="12">
        <f t="shared" si="44"/>
        <v>8.0000000000000016E-2</v>
      </c>
      <c r="I227" s="12">
        <f t="shared" si="45"/>
        <v>0.2</v>
      </c>
      <c r="J227" s="12" t="s">
        <v>63</v>
      </c>
      <c r="K227" s="12">
        <f t="shared" si="46"/>
        <v>0.14000000000000001</v>
      </c>
      <c r="L227" s="45">
        <f t="shared" si="47"/>
        <v>2.3333333333333335</v>
      </c>
      <c r="M227" s="15">
        <f t="shared" si="48"/>
        <v>5.577025361489444E-2</v>
      </c>
      <c r="N227" s="68">
        <f t="shared" si="49"/>
        <v>2.3901537263526187E-2</v>
      </c>
      <c r="O227" s="68">
        <f t="shared" si="50"/>
        <v>41.838313116621279</v>
      </c>
      <c r="P227" s="12">
        <f t="shared" si="51"/>
        <v>3.1868716351368252E-2</v>
      </c>
      <c r="Q227" s="12">
        <f t="shared" si="52"/>
        <v>7.9671790878420634E-2</v>
      </c>
      <c r="R227" s="113">
        <v>3.5835189384561099</v>
      </c>
      <c r="S227" s="12" t="s">
        <v>519</v>
      </c>
      <c r="T227" s="12" t="s">
        <v>1678</v>
      </c>
      <c r="U227" s="12" t="s">
        <v>521</v>
      </c>
      <c r="V227" s="68" t="s">
        <v>524</v>
      </c>
      <c r="W227" s="68">
        <v>1</v>
      </c>
      <c r="X227" s="68">
        <v>0</v>
      </c>
      <c r="Y227" s="68">
        <v>0</v>
      </c>
      <c r="Z227" s="68">
        <v>0</v>
      </c>
      <c r="AA227" s="68">
        <v>1</v>
      </c>
      <c r="AB227" s="68">
        <v>1</v>
      </c>
      <c r="AC227" s="68">
        <v>4</v>
      </c>
      <c r="AD227" s="68">
        <v>6</v>
      </c>
      <c r="AE227" s="68">
        <v>1745</v>
      </c>
      <c r="AF227" s="68">
        <v>0</v>
      </c>
      <c r="AG227" s="68">
        <v>1</v>
      </c>
      <c r="AH227" s="68">
        <v>0</v>
      </c>
      <c r="AI227" s="68">
        <v>0</v>
      </c>
      <c r="AJ227" s="68">
        <v>0</v>
      </c>
      <c r="AK227" s="68">
        <v>0</v>
      </c>
      <c r="AL227" s="68">
        <v>0</v>
      </c>
      <c r="AM227" s="68">
        <v>0</v>
      </c>
      <c r="AN227" s="68">
        <v>0</v>
      </c>
      <c r="AO227" s="68">
        <v>0</v>
      </c>
      <c r="AP227" s="113">
        <v>7.5459181512093227</v>
      </c>
      <c r="AQ227" s="12">
        <v>1</v>
      </c>
      <c r="AR227" s="113">
        <v>7.4685132714963371</v>
      </c>
      <c r="AS227" s="12">
        <v>0</v>
      </c>
      <c r="AT227" s="12">
        <v>1</v>
      </c>
      <c r="AU227" s="12">
        <v>4.0943445622221004</v>
      </c>
      <c r="AV227" s="113">
        <v>7.6031499320825615</v>
      </c>
      <c r="AW227" s="12">
        <v>0</v>
      </c>
      <c r="AX227" s="12">
        <v>1</v>
      </c>
      <c r="AY227" s="68">
        <v>1</v>
      </c>
      <c r="AZ227" s="68">
        <v>6.9850000000000003</v>
      </c>
      <c r="BA227" s="94">
        <v>791</v>
      </c>
      <c r="BB227" s="94">
        <v>64</v>
      </c>
      <c r="BC227" s="12">
        <v>0</v>
      </c>
      <c r="BD227" s="12">
        <v>1</v>
      </c>
      <c r="BE227" s="104">
        <f t="shared" si="57"/>
        <v>3.0204248861443626</v>
      </c>
      <c r="BF227" s="104">
        <v>23.6</v>
      </c>
      <c r="BG227" s="104">
        <f t="shared" si="53"/>
        <v>0.95545370585875489</v>
      </c>
      <c r="BH227" s="68">
        <v>1</v>
      </c>
      <c r="BI227" s="68">
        <v>0</v>
      </c>
      <c r="BJ227" s="68">
        <v>1</v>
      </c>
      <c r="BK227" s="12">
        <v>0</v>
      </c>
      <c r="BL227" s="12">
        <v>1</v>
      </c>
      <c r="BM227" s="12">
        <v>1</v>
      </c>
      <c r="BN227" s="12">
        <v>0</v>
      </c>
      <c r="BO227" s="12">
        <v>0</v>
      </c>
      <c r="BP227" s="12">
        <v>1</v>
      </c>
      <c r="BQ227" s="12">
        <v>0</v>
      </c>
      <c r="BR227" s="12">
        <v>0</v>
      </c>
      <c r="BS227" s="12">
        <v>0</v>
      </c>
      <c r="BT227" s="12">
        <v>1</v>
      </c>
      <c r="BU227" s="12">
        <v>0</v>
      </c>
      <c r="BV227" s="12">
        <v>1</v>
      </c>
      <c r="BW227" s="12">
        <v>0</v>
      </c>
      <c r="BX227" s="12">
        <v>0</v>
      </c>
      <c r="BY227" s="12">
        <v>0.5</v>
      </c>
      <c r="BZ227" s="12">
        <f t="shared" si="54"/>
        <v>0.5</v>
      </c>
      <c r="CA227" s="113">
        <v>3.1780538303479458</v>
      </c>
      <c r="CB227" s="12" t="s">
        <v>501</v>
      </c>
      <c r="CC227" s="12">
        <v>0</v>
      </c>
    </row>
    <row r="228" spans="1:167" ht="15" customHeight="1" x14ac:dyDescent="0.3">
      <c r="A228" s="70">
        <v>239</v>
      </c>
      <c r="B228" s="12">
        <v>9</v>
      </c>
      <c r="C228" s="12" t="s">
        <v>82</v>
      </c>
      <c r="D228" s="37">
        <v>0.15</v>
      </c>
      <c r="E228" s="13">
        <v>7.0000000000000007E-2</v>
      </c>
      <c r="F228" s="19">
        <f t="shared" si="56"/>
        <v>2.1428571428571428</v>
      </c>
      <c r="H228" s="12">
        <f t="shared" si="44"/>
        <v>7.9999999999999988E-2</v>
      </c>
      <c r="I228" s="12">
        <f t="shared" si="45"/>
        <v>0.22</v>
      </c>
      <c r="J228" s="12" t="s">
        <v>63</v>
      </c>
      <c r="K228" s="12">
        <f t="shared" si="46"/>
        <v>0.15</v>
      </c>
      <c r="L228" s="45">
        <f t="shared" si="47"/>
        <v>2.1428571428571428</v>
      </c>
      <c r="M228" s="15">
        <f t="shared" si="48"/>
        <v>5.4470956807851495E-2</v>
      </c>
      <c r="N228" s="13">
        <f t="shared" si="49"/>
        <v>2.5419779843664031E-2</v>
      </c>
      <c r="O228" s="68">
        <f t="shared" si="50"/>
        <v>39.339443777647567</v>
      </c>
      <c r="P228" s="12">
        <f t="shared" si="51"/>
        <v>2.9051176964187464E-2</v>
      </c>
      <c r="Q228" s="12">
        <f t="shared" si="52"/>
        <v>7.9890736651515526E-2</v>
      </c>
      <c r="R228" s="113">
        <v>3.5835189384561099</v>
      </c>
      <c r="S228" s="12" t="s">
        <v>519</v>
      </c>
      <c r="T228" s="12" t="s">
        <v>1678</v>
      </c>
      <c r="U228" s="12" t="s">
        <v>522</v>
      </c>
      <c r="V228" s="13" t="s">
        <v>524</v>
      </c>
      <c r="W228" s="68">
        <v>1</v>
      </c>
      <c r="X228" s="68">
        <v>0</v>
      </c>
      <c r="Y228" s="68">
        <v>0</v>
      </c>
      <c r="Z228" s="68">
        <v>0</v>
      </c>
      <c r="AA228" s="68">
        <v>1</v>
      </c>
      <c r="AB228" s="68">
        <v>1</v>
      </c>
      <c r="AC228" s="68">
        <v>4</v>
      </c>
      <c r="AD228" s="68">
        <v>6</v>
      </c>
      <c r="AE228" s="68">
        <v>1543</v>
      </c>
      <c r="AF228" s="68">
        <v>0</v>
      </c>
      <c r="AG228" s="13">
        <v>1</v>
      </c>
      <c r="AH228" s="13">
        <v>0</v>
      </c>
      <c r="AI228" s="13">
        <v>0</v>
      </c>
      <c r="AJ228" s="13">
        <v>0</v>
      </c>
      <c r="AK228" s="13">
        <v>0</v>
      </c>
      <c r="AL228" s="13">
        <v>0</v>
      </c>
      <c r="AM228" s="68">
        <v>0</v>
      </c>
      <c r="AN228" s="68">
        <v>0</v>
      </c>
      <c r="AO228" s="68">
        <v>0</v>
      </c>
      <c r="AP228" s="113">
        <v>7.5459181512093227</v>
      </c>
      <c r="AQ228" s="12">
        <v>1</v>
      </c>
      <c r="AR228" s="113">
        <v>7.3460102099132927</v>
      </c>
      <c r="AS228" s="12">
        <v>0</v>
      </c>
      <c r="AT228" s="12">
        <v>1</v>
      </c>
      <c r="AU228" s="12">
        <v>4.0943445622221004</v>
      </c>
      <c r="AV228" s="113">
        <v>7.6031499320825615</v>
      </c>
      <c r="AW228" s="12">
        <v>0</v>
      </c>
      <c r="AX228" s="12">
        <v>1</v>
      </c>
      <c r="AY228" s="68">
        <v>1</v>
      </c>
      <c r="AZ228" s="68">
        <v>6.9850000000000003</v>
      </c>
      <c r="BA228" s="94">
        <v>791</v>
      </c>
      <c r="BB228" s="94">
        <v>64</v>
      </c>
      <c r="BC228" s="12">
        <v>0</v>
      </c>
      <c r="BD228" s="12">
        <v>1</v>
      </c>
      <c r="BE228" s="104">
        <f t="shared" si="57"/>
        <v>3.0204248861443626</v>
      </c>
      <c r="BF228" s="104">
        <v>23.6</v>
      </c>
      <c r="BG228" s="104">
        <f t="shared" si="53"/>
        <v>0.95545370585875489</v>
      </c>
      <c r="BH228" s="68">
        <v>1</v>
      </c>
      <c r="BI228" s="68">
        <v>0</v>
      </c>
      <c r="BJ228" s="68">
        <v>1</v>
      </c>
      <c r="BK228" s="12">
        <v>0</v>
      </c>
      <c r="BL228" s="12">
        <v>1</v>
      </c>
      <c r="BM228" s="12">
        <v>1</v>
      </c>
      <c r="BN228" s="12">
        <v>0</v>
      </c>
      <c r="BO228" s="12">
        <v>0</v>
      </c>
      <c r="BP228" s="12">
        <v>1</v>
      </c>
      <c r="BQ228" s="12">
        <v>0</v>
      </c>
      <c r="BR228" s="12">
        <v>0</v>
      </c>
      <c r="BS228" s="12">
        <v>0</v>
      </c>
      <c r="BT228" s="12">
        <v>1</v>
      </c>
      <c r="BU228" s="12">
        <v>0</v>
      </c>
      <c r="BV228" s="12">
        <v>1</v>
      </c>
      <c r="BW228" s="12">
        <v>0</v>
      </c>
      <c r="BX228" s="12">
        <v>0</v>
      </c>
      <c r="BY228" s="12">
        <v>0.5</v>
      </c>
      <c r="BZ228" s="12">
        <f t="shared" si="54"/>
        <v>0.5</v>
      </c>
      <c r="CA228" s="113">
        <v>3.1780538303479458</v>
      </c>
      <c r="CB228" s="12" t="s">
        <v>501</v>
      </c>
      <c r="CC228" s="12">
        <v>0</v>
      </c>
    </row>
    <row r="229" spans="1:167" ht="15" customHeight="1" x14ac:dyDescent="0.3">
      <c r="A229" s="70">
        <v>240</v>
      </c>
      <c r="B229" s="70">
        <v>9</v>
      </c>
      <c r="C229" s="70" t="s">
        <v>82</v>
      </c>
      <c r="D229" s="38">
        <v>0.25</v>
      </c>
      <c r="E229" s="69">
        <v>0.11</v>
      </c>
      <c r="F229" s="19">
        <f t="shared" si="56"/>
        <v>2.2727272727272729</v>
      </c>
      <c r="G229" s="70"/>
      <c r="H229" s="70">
        <f t="shared" si="44"/>
        <v>0.14000000000000001</v>
      </c>
      <c r="I229" s="70">
        <f t="shared" si="45"/>
        <v>0.36</v>
      </c>
      <c r="J229" s="70" t="s">
        <v>63</v>
      </c>
      <c r="K229" s="70">
        <f t="shared" si="46"/>
        <v>0.25</v>
      </c>
      <c r="L229" s="47">
        <f t="shared" si="47"/>
        <v>2.2727272727272729</v>
      </c>
      <c r="M229" s="18">
        <f t="shared" si="48"/>
        <v>0.12304526447239514</v>
      </c>
      <c r="N229" s="69">
        <f t="shared" si="49"/>
        <v>5.4139916367853848E-2</v>
      </c>
      <c r="O229" s="69">
        <f t="shared" si="50"/>
        <v>18.470660227945249</v>
      </c>
      <c r="P229" s="70">
        <f t="shared" si="51"/>
        <v>6.8905348104541297E-2</v>
      </c>
      <c r="Q229" s="70">
        <f t="shared" si="52"/>
        <v>0.17718518084024898</v>
      </c>
      <c r="R229" s="114">
        <v>3.1780538303479458</v>
      </c>
      <c r="S229" s="70" t="s">
        <v>519</v>
      </c>
      <c r="T229" s="70" t="s">
        <v>1678</v>
      </c>
      <c r="U229" s="70" t="s">
        <v>523</v>
      </c>
      <c r="V229" s="69" t="s">
        <v>524</v>
      </c>
      <c r="W229" s="69">
        <v>1</v>
      </c>
      <c r="X229" s="69">
        <v>0</v>
      </c>
      <c r="Y229" s="69">
        <v>0</v>
      </c>
      <c r="Z229" s="69">
        <v>0</v>
      </c>
      <c r="AA229" s="69">
        <v>1</v>
      </c>
      <c r="AB229" s="69">
        <v>1</v>
      </c>
      <c r="AC229" s="69">
        <v>4</v>
      </c>
      <c r="AD229" s="69">
        <v>6</v>
      </c>
      <c r="AE229" s="69">
        <v>336</v>
      </c>
      <c r="AF229" s="69">
        <v>0</v>
      </c>
      <c r="AG229" s="69">
        <v>1</v>
      </c>
      <c r="AH229" s="69">
        <v>0</v>
      </c>
      <c r="AI229" s="69">
        <v>0</v>
      </c>
      <c r="AJ229" s="69">
        <v>0</v>
      </c>
      <c r="AK229" s="69">
        <v>0</v>
      </c>
      <c r="AL229" s="69">
        <v>0</v>
      </c>
      <c r="AM229" s="69">
        <v>0</v>
      </c>
      <c r="AN229" s="69">
        <v>0</v>
      </c>
      <c r="AO229" s="69">
        <v>0</v>
      </c>
      <c r="AP229" s="114">
        <v>7.5459181512093227</v>
      </c>
      <c r="AQ229" s="70">
        <v>1</v>
      </c>
      <c r="AR229" s="114">
        <v>5.8377304471659395</v>
      </c>
      <c r="AS229" s="70">
        <v>0</v>
      </c>
      <c r="AT229" s="70">
        <v>1</v>
      </c>
      <c r="AU229" s="70">
        <v>4.0943445622221004</v>
      </c>
      <c r="AV229" s="114">
        <v>7.6031499320825615</v>
      </c>
      <c r="AW229" s="70">
        <v>0</v>
      </c>
      <c r="AX229" s="70">
        <v>1</v>
      </c>
      <c r="AY229" s="69">
        <v>1</v>
      </c>
      <c r="AZ229" s="69">
        <v>6.9850000000000003</v>
      </c>
      <c r="BA229" s="32">
        <v>791</v>
      </c>
      <c r="BB229" s="32">
        <v>64</v>
      </c>
      <c r="BC229" s="70">
        <v>0</v>
      </c>
      <c r="BD229" s="70">
        <v>1</v>
      </c>
      <c r="BE229" s="106">
        <f t="shared" si="57"/>
        <v>3.0204248861443626</v>
      </c>
      <c r="BF229" s="106">
        <v>23.6</v>
      </c>
      <c r="BG229" s="106">
        <f t="shared" si="53"/>
        <v>0.95545370585875489</v>
      </c>
      <c r="BH229" s="69">
        <v>1</v>
      </c>
      <c r="BI229" s="69">
        <v>0</v>
      </c>
      <c r="BJ229" s="69">
        <v>1</v>
      </c>
      <c r="BK229" s="70">
        <v>0</v>
      </c>
      <c r="BL229" s="70">
        <v>1</v>
      </c>
      <c r="BM229" s="70">
        <v>1</v>
      </c>
      <c r="BN229" s="70">
        <v>0</v>
      </c>
      <c r="BO229" s="70">
        <v>0</v>
      </c>
      <c r="BP229" s="70">
        <v>1</v>
      </c>
      <c r="BQ229" s="70">
        <v>0</v>
      </c>
      <c r="BR229" s="70">
        <v>0</v>
      </c>
      <c r="BS229" s="70">
        <v>0</v>
      </c>
      <c r="BT229" s="70">
        <v>1</v>
      </c>
      <c r="BU229" s="70">
        <v>0</v>
      </c>
      <c r="BV229" s="70">
        <v>1</v>
      </c>
      <c r="BW229" s="70">
        <v>0</v>
      </c>
      <c r="BX229" s="70">
        <v>0</v>
      </c>
      <c r="BY229" s="70">
        <v>0.5</v>
      </c>
      <c r="BZ229" s="70">
        <f t="shared" si="54"/>
        <v>0.5</v>
      </c>
      <c r="CA229" s="114">
        <v>3.1780538303479458</v>
      </c>
      <c r="CB229" s="70" t="s">
        <v>501</v>
      </c>
      <c r="CC229" s="70">
        <v>0</v>
      </c>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0"/>
      <c r="DD229" s="70"/>
      <c r="DE229" s="70"/>
      <c r="DF229" s="70"/>
      <c r="DG229" s="70"/>
      <c r="DH229" s="70"/>
      <c r="DI229" s="70"/>
      <c r="DJ229" s="70"/>
      <c r="DK229" s="70"/>
      <c r="DL229" s="70"/>
      <c r="DM229" s="70"/>
      <c r="DN229" s="70"/>
      <c r="DO229" s="70"/>
      <c r="DP229" s="70"/>
      <c r="DQ229" s="70"/>
      <c r="DR229" s="70"/>
      <c r="DS229" s="70"/>
      <c r="DT229" s="70"/>
      <c r="DU229" s="70"/>
      <c r="DV229" s="70"/>
      <c r="DW229" s="70"/>
      <c r="DX229" s="70"/>
      <c r="DY229" s="70"/>
      <c r="DZ229" s="70"/>
      <c r="EA229" s="70"/>
      <c r="EB229" s="70"/>
      <c r="EC229" s="70"/>
      <c r="ED229" s="70"/>
      <c r="EE229" s="70"/>
      <c r="EF229" s="70"/>
      <c r="EG229" s="70"/>
      <c r="EH229" s="70"/>
      <c r="EI229" s="70"/>
      <c r="EJ229" s="70"/>
      <c r="EK229" s="70"/>
      <c r="EL229" s="70"/>
      <c r="EM229" s="70"/>
      <c r="EN229" s="70"/>
      <c r="EO229" s="70"/>
      <c r="EP229" s="70"/>
      <c r="EQ229" s="70"/>
      <c r="ER229" s="70"/>
      <c r="ES229" s="70"/>
      <c r="ET229" s="70"/>
      <c r="EU229" s="70"/>
      <c r="EV229" s="70"/>
      <c r="EW229" s="70"/>
      <c r="EX229" s="70"/>
      <c r="EY229" s="70"/>
      <c r="EZ229" s="70"/>
      <c r="FA229" s="70"/>
      <c r="FB229" s="70"/>
      <c r="FC229" s="70"/>
      <c r="FD229" s="70"/>
      <c r="FE229" s="70"/>
      <c r="FF229" s="70"/>
      <c r="FG229" s="70"/>
      <c r="FH229" s="70"/>
      <c r="FI229" s="70"/>
      <c r="FJ229" s="70"/>
      <c r="FK229" s="70"/>
    </row>
    <row r="230" spans="1:167" ht="15" customHeight="1" x14ac:dyDescent="0.3">
      <c r="A230" s="70">
        <v>241</v>
      </c>
      <c r="B230" s="12">
        <v>9</v>
      </c>
      <c r="C230" s="12" t="s">
        <v>82</v>
      </c>
      <c r="D230" s="37">
        <v>0.19</v>
      </c>
      <c r="E230" s="68">
        <v>7.0000000000000007E-2</v>
      </c>
      <c r="F230" s="19">
        <f t="shared" si="56"/>
        <v>2.714285714285714</v>
      </c>
      <c r="H230" s="12">
        <f t="shared" si="44"/>
        <v>0.12</v>
      </c>
      <c r="I230" s="12">
        <f t="shared" si="45"/>
        <v>0.26</v>
      </c>
      <c r="J230" s="12" t="s">
        <v>63</v>
      </c>
      <c r="K230" s="12">
        <f t="shared" si="46"/>
        <v>0.19</v>
      </c>
      <c r="L230" s="45">
        <f t="shared" si="47"/>
        <v>2.714285714285714</v>
      </c>
      <c r="M230" s="15">
        <f t="shared" si="48"/>
        <v>9.6792749170137804E-2</v>
      </c>
      <c r="N230" s="68">
        <f t="shared" si="49"/>
        <v>3.5660486536366567E-2</v>
      </c>
      <c r="O230" s="68">
        <f t="shared" si="50"/>
        <v>28.042242188148496</v>
      </c>
      <c r="P230" s="12">
        <f t="shared" si="51"/>
        <v>6.1132262633771237E-2</v>
      </c>
      <c r="Q230" s="12">
        <f t="shared" si="52"/>
        <v>0.13245323570650436</v>
      </c>
      <c r="R230" s="113">
        <v>3.1780538303479458</v>
      </c>
      <c r="S230" s="12" t="s">
        <v>519</v>
      </c>
      <c r="T230" s="12" t="s">
        <v>1678</v>
      </c>
      <c r="U230" s="12" t="s">
        <v>393</v>
      </c>
      <c r="V230" s="68" t="s">
        <v>524</v>
      </c>
      <c r="W230" s="68">
        <v>1</v>
      </c>
      <c r="X230" s="68">
        <v>0</v>
      </c>
      <c r="Y230" s="68">
        <v>0</v>
      </c>
      <c r="Z230" s="68">
        <v>0</v>
      </c>
      <c r="AA230" s="68">
        <v>1</v>
      </c>
      <c r="AB230" s="68">
        <v>1</v>
      </c>
      <c r="AC230" s="68">
        <v>4</v>
      </c>
      <c r="AD230" s="68">
        <v>6</v>
      </c>
      <c r="AE230" s="68">
        <v>779</v>
      </c>
      <c r="AF230" s="68">
        <v>0</v>
      </c>
      <c r="AG230" s="68">
        <v>1</v>
      </c>
      <c r="AH230" s="68">
        <v>0</v>
      </c>
      <c r="AI230" s="68">
        <v>0</v>
      </c>
      <c r="AJ230" s="68">
        <v>0</v>
      </c>
      <c r="AK230" s="68">
        <v>0</v>
      </c>
      <c r="AL230" s="68">
        <v>0</v>
      </c>
      <c r="AM230" s="68">
        <v>0</v>
      </c>
      <c r="AN230" s="68">
        <v>0</v>
      </c>
      <c r="AO230" s="68">
        <v>0</v>
      </c>
      <c r="AP230" s="113">
        <v>7.5459181512093227</v>
      </c>
      <c r="AQ230" s="12">
        <v>1</v>
      </c>
      <c r="AR230" s="113">
        <v>6.6669567924292066</v>
      </c>
      <c r="AS230" s="12">
        <v>0</v>
      </c>
      <c r="AT230" s="12">
        <v>1</v>
      </c>
      <c r="AU230" s="12">
        <v>4.0943445622221004</v>
      </c>
      <c r="AV230" s="113">
        <v>7.6031499320825615</v>
      </c>
      <c r="AW230" s="12">
        <v>0</v>
      </c>
      <c r="AX230" s="12">
        <v>1</v>
      </c>
      <c r="AY230" s="68">
        <v>1</v>
      </c>
      <c r="AZ230" s="68">
        <v>6.9850000000000003</v>
      </c>
      <c r="BA230" s="94">
        <v>791</v>
      </c>
      <c r="BB230" s="94">
        <v>64</v>
      </c>
      <c r="BC230" s="12">
        <v>0</v>
      </c>
      <c r="BD230" s="12">
        <v>1</v>
      </c>
      <c r="BE230" s="104">
        <f t="shared" si="57"/>
        <v>3.0204248861443626</v>
      </c>
      <c r="BF230" s="104">
        <v>23.6</v>
      </c>
      <c r="BG230" s="104">
        <f t="shared" si="53"/>
        <v>0.95545370585875489</v>
      </c>
      <c r="BH230" s="68">
        <v>1</v>
      </c>
      <c r="BI230" s="68">
        <v>0</v>
      </c>
      <c r="BJ230" s="68">
        <v>1</v>
      </c>
      <c r="BK230" s="12">
        <v>0</v>
      </c>
      <c r="BL230" s="12">
        <v>1</v>
      </c>
      <c r="BM230" s="12">
        <v>1</v>
      </c>
      <c r="BN230" s="12">
        <v>0</v>
      </c>
      <c r="BO230" s="12">
        <v>0</v>
      </c>
      <c r="BP230" s="12">
        <v>1</v>
      </c>
      <c r="BQ230" s="12">
        <v>0</v>
      </c>
      <c r="BR230" s="12">
        <v>0</v>
      </c>
      <c r="BS230" s="12">
        <v>0</v>
      </c>
      <c r="BT230" s="12">
        <v>1</v>
      </c>
      <c r="BU230" s="12">
        <v>0</v>
      </c>
      <c r="BV230" s="12">
        <v>1</v>
      </c>
      <c r="BW230" s="12">
        <v>0</v>
      </c>
      <c r="BX230" s="12">
        <v>0</v>
      </c>
      <c r="BY230" s="12">
        <v>0.5</v>
      </c>
      <c r="BZ230" s="12">
        <f t="shared" si="54"/>
        <v>0.5</v>
      </c>
      <c r="CA230" s="113">
        <v>3.1780538303479458</v>
      </c>
      <c r="CB230" s="12" t="s">
        <v>501</v>
      </c>
      <c r="CC230" s="12">
        <v>0</v>
      </c>
    </row>
    <row r="231" spans="1:167" ht="15" customHeight="1" x14ac:dyDescent="0.3">
      <c r="A231" s="70">
        <v>242</v>
      </c>
      <c r="B231" s="12">
        <v>9</v>
      </c>
      <c r="C231" s="12" t="s">
        <v>82</v>
      </c>
      <c r="D231" s="37">
        <v>0.13</v>
      </c>
      <c r="E231" s="68">
        <v>7.0000000000000007E-2</v>
      </c>
      <c r="F231" s="19">
        <f t="shared" si="56"/>
        <v>1.857142857142857</v>
      </c>
      <c r="H231" s="12">
        <f t="shared" si="44"/>
        <v>0.06</v>
      </c>
      <c r="I231" s="12">
        <f t="shared" si="45"/>
        <v>0.2</v>
      </c>
      <c r="J231" s="12" t="s">
        <v>63</v>
      </c>
      <c r="K231" s="12">
        <f t="shared" si="46"/>
        <v>0.13</v>
      </c>
      <c r="L231" s="45">
        <f t="shared" si="47"/>
        <v>1.857142857142857</v>
      </c>
      <c r="M231" s="15">
        <f t="shared" si="48"/>
        <v>5.934093749751683E-2</v>
      </c>
      <c r="N231" s="68">
        <f t="shared" si="49"/>
        <v>3.1952812498662914E-2</v>
      </c>
      <c r="O231" s="68">
        <f t="shared" si="50"/>
        <v>31.296149596904677</v>
      </c>
      <c r="P231" s="12">
        <f t="shared" si="51"/>
        <v>2.7388124998853916E-2</v>
      </c>
      <c r="Q231" s="12">
        <f t="shared" si="52"/>
        <v>9.1293749996179743E-2</v>
      </c>
      <c r="R231" s="113">
        <v>3.1780538303479458</v>
      </c>
      <c r="S231" s="12" t="s">
        <v>519</v>
      </c>
      <c r="T231" s="12" t="s">
        <v>1678</v>
      </c>
      <c r="U231" s="12" t="s">
        <v>394</v>
      </c>
      <c r="V231" s="68" t="s">
        <v>524</v>
      </c>
      <c r="W231" s="68">
        <v>1</v>
      </c>
      <c r="X231" s="68">
        <v>0</v>
      </c>
      <c r="Y231" s="68">
        <v>0</v>
      </c>
      <c r="Z231" s="68">
        <v>0</v>
      </c>
      <c r="AA231" s="68">
        <v>1</v>
      </c>
      <c r="AB231" s="68">
        <v>1</v>
      </c>
      <c r="AC231" s="68">
        <v>4</v>
      </c>
      <c r="AD231" s="68">
        <v>6</v>
      </c>
      <c r="AE231" s="68">
        <v>976</v>
      </c>
      <c r="AF231" s="68">
        <v>0</v>
      </c>
      <c r="AG231" s="68">
        <v>1</v>
      </c>
      <c r="AH231" s="68">
        <v>0</v>
      </c>
      <c r="AI231" s="68">
        <v>0</v>
      </c>
      <c r="AJ231" s="68">
        <v>0</v>
      </c>
      <c r="AK231" s="68">
        <v>0</v>
      </c>
      <c r="AL231" s="68">
        <v>0</v>
      </c>
      <c r="AM231" s="68">
        <v>0</v>
      </c>
      <c r="AN231" s="68">
        <v>0</v>
      </c>
      <c r="AO231" s="68">
        <v>0</v>
      </c>
      <c r="AP231" s="113">
        <v>7.5459181512093227</v>
      </c>
      <c r="AQ231" s="12">
        <v>1</v>
      </c>
      <c r="AR231" s="113">
        <v>6.8906091201471664</v>
      </c>
      <c r="AS231" s="12">
        <v>0</v>
      </c>
      <c r="AT231" s="12">
        <v>1</v>
      </c>
      <c r="AU231" s="12">
        <v>4.0943445622221004</v>
      </c>
      <c r="AV231" s="113">
        <v>7.6031499320825615</v>
      </c>
      <c r="AW231" s="12">
        <v>0</v>
      </c>
      <c r="AX231" s="12">
        <v>1</v>
      </c>
      <c r="AY231" s="68">
        <v>1</v>
      </c>
      <c r="AZ231" s="68">
        <v>6.9850000000000003</v>
      </c>
      <c r="BA231" s="94">
        <v>791</v>
      </c>
      <c r="BB231" s="94">
        <v>64</v>
      </c>
      <c r="BC231" s="12">
        <v>0</v>
      </c>
      <c r="BD231" s="12">
        <v>1</v>
      </c>
      <c r="BE231" s="104">
        <f t="shared" si="57"/>
        <v>3.0204248861443626</v>
      </c>
      <c r="BF231" s="104">
        <v>23.6</v>
      </c>
      <c r="BG231" s="104">
        <f t="shared" si="53"/>
        <v>0.95545370585875489</v>
      </c>
      <c r="BH231" s="68">
        <v>1</v>
      </c>
      <c r="BI231" s="68">
        <v>0</v>
      </c>
      <c r="BJ231" s="68">
        <v>1</v>
      </c>
      <c r="BK231" s="12">
        <v>0</v>
      </c>
      <c r="BL231" s="12">
        <v>1</v>
      </c>
      <c r="BM231" s="12">
        <v>1</v>
      </c>
      <c r="BN231" s="12">
        <v>0</v>
      </c>
      <c r="BO231" s="12">
        <v>0</v>
      </c>
      <c r="BP231" s="12">
        <v>1</v>
      </c>
      <c r="BQ231" s="12">
        <v>0</v>
      </c>
      <c r="BR231" s="12">
        <v>0</v>
      </c>
      <c r="BS231" s="12">
        <v>0</v>
      </c>
      <c r="BT231" s="12">
        <v>1</v>
      </c>
      <c r="BU231" s="12">
        <v>0</v>
      </c>
      <c r="BV231" s="12">
        <v>1</v>
      </c>
      <c r="BW231" s="12">
        <v>0</v>
      </c>
      <c r="BX231" s="12">
        <v>0</v>
      </c>
      <c r="BY231" s="12">
        <v>0.5</v>
      </c>
      <c r="BZ231" s="12">
        <f t="shared" si="54"/>
        <v>0.5</v>
      </c>
      <c r="CA231" s="113">
        <v>3.1780538303479458</v>
      </c>
      <c r="CB231" s="12" t="s">
        <v>501</v>
      </c>
      <c r="CC231" s="12">
        <v>0</v>
      </c>
    </row>
    <row r="232" spans="1:167" ht="15" customHeight="1" x14ac:dyDescent="0.3">
      <c r="A232" s="70">
        <v>243</v>
      </c>
      <c r="B232" s="12">
        <v>9</v>
      </c>
      <c r="C232" s="12" t="s">
        <v>82</v>
      </c>
      <c r="D232" s="37">
        <v>0.21</v>
      </c>
      <c r="E232" s="68">
        <v>0.12</v>
      </c>
      <c r="F232" s="19">
        <f t="shared" si="56"/>
        <v>1.75</v>
      </c>
      <c r="H232" s="12">
        <f t="shared" si="44"/>
        <v>0.09</v>
      </c>
      <c r="I232" s="12">
        <f t="shared" si="45"/>
        <v>0.32999999999999996</v>
      </c>
      <c r="J232" s="12" t="s">
        <v>63</v>
      </c>
      <c r="K232" s="12">
        <f t="shared" si="46"/>
        <v>0.21</v>
      </c>
      <c r="L232" s="45">
        <f t="shared" si="47"/>
        <v>1.75</v>
      </c>
      <c r="M232" s="15">
        <f t="shared" si="48"/>
        <v>4.1760728318907384E-2</v>
      </c>
      <c r="N232" s="68">
        <f t="shared" si="49"/>
        <v>2.3863273325089935E-2</v>
      </c>
      <c r="O232" s="68">
        <f t="shared" si="50"/>
        <v>41.905399413440747</v>
      </c>
      <c r="P232" s="12">
        <f t="shared" si="51"/>
        <v>1.7897454993817449E-2</v>
      </c>
      <c r="Q232" s="12">
        <f t="shared" si="52"/>
        <v>6.5624001643997315E-2</v>
      </c>
      <c r="R232" s="113">
        <v>3.1780538303479458</v>
      </c>
      <c r="S232" s="12" t="s">
        <v>517</v>
      </c>
      <c r="T232" s="12" t="s">
        <v>1678</v>
      </c>
      <c r="U232" s="12" t="s">
        <v>520</v>
      </c>
      <c r="V232" s="68" t="s">
        <v>525</v>
      </c>
      <c r="W232" s="68">
        <v>1</v>
      </c>
      <c r="X232" s="68">
        <v>0</v>
      </c>
      <c r="Y232" s="68">
        <v>0</v>
      </c>
      <c r="Z232" s="68">
        <v>0</v>
      </c>
      <c r="AA232" s="68">
        <v>1</v>
      </c>
      <c r="AB232" s="68">
        <v>1</v>
      </c>
      <c r="AC232" s="68">
        <v>6</v>
      </c>
      <c r="AD232" s="68">
        <v>6</v>
      </c>
      <c r="AE232" s="68">
        <v>1753</v>
      </c>
      <c r="AF232" s="68">
        <v>0</v>
      </c>
      <c r="AG232" s="68">
        <v>1</v>
      </c>
      <c r="AH232" s="68">
        <v>0</v>
      </c>
      <c r="AI232" s="68">
        <v>0</v>
      </c>
      <c r="AJ232" s="68">
        <v>0</v>
      </c>
      <c r="AK232" s="68">
        <v>0</v>
      </c>
      <c r="AL232" s="68">
        <v>0</v>
      </c>
      <c r="AM232" s="68">
        <v>0</v>
      </c>
      <c r="AN232" s="68">
        <v>0</v>
      </c>
      <c r="AO232" s="68">
        <v>0</v>
      </c>
      <c r="AP232" s="113">
        <v>7.4730690880321973</v>
      </c>
      <c r="AQ232" s="12">
        <v>1</v>
      </c>
      <c r="AR232" s="113">
        <v>7.4730690880321973</v>
      </c>
      <c r="AS232" s="12">
        <v>0</v>
      </c>
      <c r="AT232" s="12">
        <v>1</v>
      </c>
      <c r="AU232" s="12">
        <v>4.0943445622221004</v>
      </c>
      <c r="AV232" s="113">
        <v>7.6031499320825615</v>
      </c>
      <c r="AW232" s="12">
        <v>0</v>
      </c>
      <c r="AX232" s="12">
        <v>1</v>
      </c>
      <c r="AY232" s="68">
        <v>1</v>
      </c>
      <c r="AZ232" s="68">
        <v>6.9850000000000003</v>
      </c>
      <c r="BA232" s="94">
        <v>791</v>
      </c>
      <c r="BB232" s="94">
        <v>64</v>
      </c>
      <c r="BC232" s="12">
        <v>0</v>
      </c>
      <c r="BD232" s="12">
        <v>1</v>
      </c>
      <c r="BE232" s="104">
        <f t="shared" si="57"/>
        <v>3.0204248861443626</v>
      </c>
      <c r="BF232" s="104">
        <v>23.6</v>
      </c>
      <c r="BG232" s="104">
        <f t="shared" si="53"/>
        <v>0.95545370585875489</v>
      </c>
      <c r="BH232" s="68">
        <v>1</v>
      </c>
      <c r="BI232" s="68">
        <v>0</v>
      </c>
      <c r="BJ232" s="68">
        <v>1</v>
      </c>
      <c r="BK232" s="12">
        <v>0</v>
      </c>
      <c r="BL232" s="12">
        <v>1</v>
      </c>
      <c r="BM232" s="12">
        <v>1</v>
      </c>
      <c r="BN232" s="12">
        <v>0</v>
      </c>
      <c r="BO232" s="12">
        <v>0</v>
      </c>
      <c r="BP232" s="12">
        <v>1</v>
      </c>
      <c r="BQ232" s="12">
        <v>0</v>
      </c>
      <c r="BR232" s="12">
        <v>0</v>
      </c>
      <c r="BS232" s="12">
        <v>0</v>
      </c>
      <c r="BT232" s="12">
        <v>1</v>
      </c>
      <c r="BU232" s="12">
        <v>0</v>
      </c>
      <c r="BV232" s="12">
        <v>1</v>
      </c>
      <c r="BW232" s="12">
        <v>0</v>
      </c>
      <c r="BX232" s="12">
        <v>0</v>
      </c>
      <c r="BY232" s="12">
        <v>0.5</v>
      </c>
      <c r="BZ232" s="12">
        <f t="shared" si="54"/>
        <v>0.5</v>
      </c>
      <c r="CA232" s="113">
        <v>3.1780538303479458</v>
      </c>
      <c r="CB232" s="12" t="s">
        <v>501</v>
      </c>
      <c r="CC232" s="12">
        <v>0</v>
      </c>
    </row>
    <row r="233" spans="1:167" ht="15" customHeight="1" x14ac:dyDescent="0.3">
      <c r="A233" s="70">
        <v>244</v>
      </c>
      <c r="B233" s="12">
        <v>9</v>
      </c>
      <c r="C233" s="12" t="s">
        <v>82</v>
      </c>
      <c r="D233" s="37">
        <v>0.18</v>
      </c>
      <c r="E233" s="13">
        <v>0.13</v>
      </c>
      <c r="F233" s="19">
        <f t="shared" si="56"/>
        <v>1.3846153846153846</v>
      </c>
      <c r="H233" s="12">
        <f t="shared" si="44"/>
        <v>4.9999999999999989E-2</v>
      </c>
      <c r="I233" s="12">
        <f t="shared" si="45"/>
        <v>0.31</v>
      </c>
      <c r="J233" s="12" t="s">
        <v>63</v>
      </c>
      <c r="K233" s="12">
        <f t="shared" si="46"/>
        <v>0.18</v>
      </c>
      <c r="L233" s="45">
        <f t="shared" si="47"/>
        <v>1.3846153846153846</v>
      </c>
      <c r="M233" s="15">
        <f t="shared" si="48"/>
        <v>3.3052235806762635E-2</v>
      </c>
      <c r="N233" s="13">
        <f t="shared" si="49"/>
        <v>2.3871059193773012E-2</v>
      </c>
      <c r="O233" s="68">
        <f t="shared" si="50"/>
        <v>41.891731400878072</v>
      </c>
      <c r="P233" s="12">
        <f t="shared" si="51"/>
        <v>9.1811766129896236E-3</v>
      </c>
      <c r="Q233" s="12">
        <f t="shared" si="52"/>
        <v>5.6923295000535647E-2</v>
      </c>
      <c r="R233" s="113">
        <v>3.5835189384561099</v>
      </c>
      <c r="S233" s="12" t="s">
        <v>517</v>
      </c>
      <c r="T233" s="12" t="s">
        <v>1678</v>
      </c>
      <c r="U233" s="12" t="s">
        <v>521</v>
      </c>
      <c r="V233" s="13" t="s">
        <v>525</v>
      </c>
      <c r="W233" s="68">
        <v>1</v>
      </c>
      <c r="X233" s="68">
        <v>0</v>
      </c>
      <c r="Y233" s="68">
        <v>0</v>
      </c>
      <c r="Z233" s="68">
        <v>0</v>
      </c>
      <c r="AA233" s="13">
        <v>1</v>
      </c>
      <c r="AB233" s="13">
        <v>1</v>
      </c>
      <c r="AC233" s="68">
        <v>6</v>
      </c>
      <c r="AD233" s="68">
        <v>6</v>
      </c>
      <c r="AE233" s="13">
        <v>1753</v>
      </c>
      <c r="AF233" s="13">
        <v>0</v>
      </c>
      <c r="AG233" s="13">
        <v>1</v>
      </c>
      <c r="AH233" s="13">
        <v>0</v>
      </c>
      <c r="AI233" s="13">
        <v>0</v>
      </c>
      <c r="AJ233" s="13">
        <v>0</v>
      </c>
      <c r="AK233" s="13">
        <v>0</v>
      </c>
      <c r="AL233" s="13">
        <v>0</v>
      </c>
      <c r="AM233" s="68">
        <v>0</v>
      </c>
      <c r="AN233" s="68">
        <v>0</v>
      </c>
      <c r="AO233" s="68">
        <v>0</v>
      </c>
      <c r="AP233" s="113">
        <v>7.4730690880321973</v>
      </c>
      <c r="AQ233" s="12">
        <v>1</v>
      </c>
      <c r="AR233" s="113">
        <v>7.4730690880321973</v>
      </c>
      <c r="AS233" s="12">
        <v>0</v>
      </c>
      <c r="AT233" s="12">
        <v>1</v>
      </c>
      <c r="AU233" s="12">
        <v>4.0943445622221004</v>
      </c>
      <c r="AV233" s="113">
        <v>7.6031499320825615</v>
      </c>
      <c r="AW233" s="12">
        <v>0</v>
      </c>
      <c r="AX233" s="12">
        <v>1</v>
      </c>
      <c r="AY233" s="68">
        <v>1</v>
      </c>
      <c r="AZ233" s="68">
        <v>6.9850000000000003</v>
      </c>
      <c r="BA233" s="94">
        <v>791</v>
      </c>
      <c r="BB233" s="94">
        <v>64</v>
      </c>
      <c r="BC233" s="12">
        <v>0</v>
      </c>
      <c r="BD233" s="12">
        <v>1</v>
      </c>
      <c r="BE233" s="104">
        <f t="shared" si="57"/>
        <v>3.0204248861443626</v>
      </c>
      <c r="BF233" s="104">
        <v>23.6</v>
      </c>
      <c r="BG233" s="104">
        <f t="shared" si="53"/>
        <v>0.95545370585875489</v>
      </c>
      <c r="BH233" s="68">
        <v>1</v>
      </c>
      <c r="BI233" s="68">
        <v>0</v>
      </c>
      <c r="BJ233" s="68">
        <v>1</v>
      </c>
      <c r="BK233" s="12">
        <v>0</v>
      </c>
      <c r="BL233" s="12">
        <v>1</v>
      </c>
      <c r="BM233" s="12">
        <v>1</v>
      </c>
      <c r="BN233" s="12">
        <v>0</v>
      </c>
      <c r="BO233" s="12">
        <v>0</v>
      </c>
      <c r="BP233" s="12">
        <v>1</v>
      </c>
      <c r="BQ233" s="12">
        <v>0</v>
      </c>
      <c r="BR233" s="12">
        <v>0</v>
      </c>
      <c r="BS233" s="12">
        <v>0</v>
      </c>
      <c r="BT233" s="12">
        <v>1</v>
      </c>
      <c r="BU233" s="12">
        <v>0</v>
      </c>
      <c r="BV233" s="12">
        <v>1</v>
      </c>
      <c r="BW233" s="12">
        <v>0</v>
      </c>
      <c r="BX233" s="12">
        <v>0</v>
      </c>
      <c r="BY233" s="12">
        <v>0.5</v>
      </c>
      <c r="BZ233" s="12">
        <f t="shared" si="54"/>
        <v>0.5</v>
      </c>
      <c r="CA233" s="113">
        <v>3.1780538303479458</v>
      </c>
      <c r="CB233" s="12" t="s">
        <v>501</v>
      </c>
      <c r="CC233" s="12">
        <v>0</v>
      </c>
    </row>
    <row r="234" spans="1:167" ht="15" customHeight="1" x14ac:dyDescent="0.3">
      <c r="A234" s="70">
        <v>245</v>
      </c>
      <c r="B234" s="12">
        <v>9</v>
      </c>
      <c r="C234" s="12" t="s">
        <v>82</v>
      </c>
      <c r="D234" s="37">
        <v>0.2</v>
      </c>
      <c r="E234" s="68">
        <v>0.14000000000000001</v>
      </c>
      <c r="F234" s="19">
        <f t="shared" si="56"/>
        <v>1.4285714285714286</v>
      </c>
      <c r="H234" s="12">
        <f t="shared" si="44"/>
        <v>0.06</v>
      </c>
      <c r="I234" s="12">
        <f t="shared" si="45"/>
        <v>0.34</v>
      </c>
      <c r="J234" s="12" t="s">
        <v>63</v>
      </c>
      <c r="K234" s="12">
        <f t="shared" si="46"/>
        <v>0.2</v>
      </c>
      <c r="L234" s="45">
        <f t="shared" si="47"/>
        <v>1.4285714285714286</v>
      </c>
      <c r="M234" s="15">
        <f t="shared" si="48"/>
        <v>3.752853840396999E-2</v>
      </c>
      <c r="N234" s="68">
        <f t="shared" si="49"/>
        <v>2.6269976882778996E-2</v>
      </c>
      <c r="O234" s="68">
        <f t="shared" si="50"/>
        <v>38.066268747101155</v>
      </c>
      <c r="P234" s="12">
        <f t="shared" si="51"/>
        <v>1.1258561521190993E-2</v>
      </c>
      <c r="Q234" s="12">
        <f t="shared" si="52"/>
        <v>6.3798515286748986E-2</v>
      </c>
      <c r="R234" s="113">
        <v>3.5835189384561099</v>
      </c>
      <c r="S234" s="12" t="s">
        <v>517</v>
      </c>
      <c r="T234" s="12" t="s">
        <v>1678</v>
      </c>
      <c r="U234" s="12" t="s">
        <v>522</v>
      </c>
      <c r="V234" s="68" t="s">
        <v>525</v>
      </c>
      <c r="W234" s="68">
        <v>1</v>
      </c>
      <c r="X234" s="68">
        <v>0</v>
      </c>
      <c r="Y234" s="68">
        <v>0</v>
      </c>
      <c r="Z234" s="68">
        <v>0</v>
      </c>
      <c r="AA234" s="68">
        <v>1</v>
      </c>
      <c r="AB234" s="68">
        <v>1</v>
      </c>
      <c r="AC234" s="68">
        <v>6</v>
      </c>
      <c r="AD234" s="68">
        <v>6</v>
      </c>
      <c r="AE234" s="68">
        <v>1447</v>
      </c>
      <c r="AF234" s="68">
        <v>0</v>
      </c>
      <c r="AG234" s="68">
        <v>1</v>
      </c>
      <c r="AH234" s="68">
        <v>0</v>
      </c>
      <c r="AI234" s="68">
        <v>0</v>
      </c>
      <c r="AJ234" s="68">
        <v>0</v>
      </c>
      <c r="AK234" s="68">
        <v>0</v>
      </c>
      <c r="AL234" s="68">
        <v>0</v>
      </c>
      <c r="AM234" s="68">
        <v>0</v>
      </c>
      <c r="AN234" s="68">
        <v>0</v>
      </c>
      <c r="AO234" s="68">
        <v>0</v>
      </c>
      <c r="AP234" s="113">
        <v>7.4730690880321973</v>
      </c>
      <c r="AQ234" s="12">
        <v>1</v>
      </c>
      <c r="AR234" s="113">
        <v>7.2820736580934646</v>
      </c>
      <c r="AS234" s="12">
        <v>0</v>
      </c>
      <c r="AT234" s="12">
        <v>1</v>
      </c>
      <c r="AU234" s="12">
        <v>4.0943445622221004</v>
      </c>
      <c r="AV234" s="113">
        <v>7.6031499320825615</v>
      </c>
      <c r="AW234" s="12">
        <v>0</v>
      </c>
      <c r="AX234" s="12">
        <v>1</v>
      </c>
      <c r="AY234" s="68">
        <v>1</v>
      </c>
      <c r="AZ234" s="68">
        <v>6.9850000000000003</v>
      </c>
      <c r="BA234" s="94">
        <v>791</v>
      </c>
      <c r="BB234" s="94">
        <v>64</v>
      </c>
      <c r="BC234" s="12">
        <v>0</v>
      </c>
      <c r="BD234" s="12">
        <v>1</v>
      </c>
      <c r="BE234" s="104">
        <f t="shared" si="57"/>
        <v>3.0204248861443626</v>
      </c>
      <c r="BF234" s="104">
        <v>23.6</v>
      </c>
      <c r="BG234" s="104">
        <f t="shared" si="53"/>
        <v>0.95545370585875489</v>
      </c>
      <c r="BH234" s="68">
        <v>1</v>
      </c>
      <c r="BI234" s="68">
        <v>0</v>
      </c>
      <c r="BJ234" s="68">
        <v>1</v>
      </c>
      <c r="BK234" s="12">
        <v>0</v>
      </c>
      <c r="BL234" s="12">
        <v>1</v>
      </c>
      <c r="BM234" s="12">
        <v>1</v>
      </c>
      <c r="BN234" s="12">
        <v>0</v>
      </c>
      <c r="BO234" s="12">
        <v>0</v>
      </c>
      <c r="BP234" s="12">
        <v>1</v>
      </c>
      <c r="BQ234" s="12">
        <v>0</v>
      </c>
      <c r="BR234" s="12">
        <v>0</v>
      </c>
      <c r="BS234" s="12">
        <v>0</v>
      </c>
      <c r="BT234" s="12">
        <v>1</v>
      </c>
      <c r="BU234" s="12">
        <v>0</v>
      </c>
      <c r="BV234" s="12">
        <v>1</v>
      </c>
      <c r="BW234" s="12">
        <v>0</v>
      </c>
      <c r="BX234" s="12">
        <v>0</v>
      </c>
      <c r="BY234" s="12">
        <v>0.5</v>
      </c>
      <c r="BZ234" s="12">
        <f t="shared" si="54"/>
        <v>0.5</v>
      </c>
      <c r="CA234" s="113">
        <v>3.1780538303479458</v>
      </c>
      <c r="CB234" s="12" t="s">
        <v>501</v>
      </c>
      <c r="CC234" s="12">
        <v>0</v>
      </c>
    </row>
    <row r="235" spans="1:167" ht="15" customHeight="1" x14ac:dyDescent="0.3">
      <c r="A235" s="70">
        <v>246</v>
      </c>
      <c r="B235" s="12">
        <v>9</v>
      </c>
      <c r="C235" s="12" t="s">
        <v>82</v>
      </c>
      <c r="D235" s="37">
        <v>0.28000000000000003</v>
      </c>
      <c r="E235" s="68">
        <v>0.18</v>
      </c>
      <c r="F235" s="19">
        <f t="shared" si="56"/>
        <v>1.5555555555555558</v>
      </c>
      <c r="H235" s="12">
        <f t="shared" si="44"/>
        <v>0.10000000000000003</v>
      </c>
      <c r="I235" s="12">
        <f t="shared" si="45"/>
        <v>0.46</v>
      </c>
      <c r="J235" s="12" t="s">
        <v>63</v>
      </c>
      <c r="K235" s="12">
        <f t="shared" si="46"/>
        <v>0.28000000000000003</v>
      </c>
      <c r="L235" s="45">
        <f t="shared" si="47"/>
        <v>1.5555555555555558</v>
      </c>
      <c r="M235" s="15">
        <f t="shared" si="48"/>
        <v>8.9598279729543651E-2</v>
      </c>
      <c r="N235" s="68">
        <f t="shared" si="49"/>
        <v>5.7598894111849479E-2</v>
      </c>
      <c r="O235" s="68">
        <f t="shared" si="50"/>
        <v>17.361444441244505</v>
      </c>
      <c r="P235" s="12">
        <f t="shared" si="51"/>
        <v>3.1999385617694172E-2</v>
      </c>
      <c r="Q235" s="12">
        <f t="shared" si="52"/>
        <v>0.14719717384139314</v>
      </c>
      <c r="R235" s="113">
        <v>3.5835189384561099</v>
      </c>
      <c r="S235" s="12" t="s">
        <v>517</v>
      </c>
      <c r="T235" s="12" t="s">
        <v>1678</v>
      </c>
      <c r="U235" s="12" t="s">
        <v>523</v>
      </c>
      <c r="V235" s="68" t="s">
        <v>525</v>
      </c>
      <c r="W235" s="68">
        <v>1</v>
      </c>
      <c r="X235" s="68">
        <v>0</v>
      </c>
      <c r="Y235" s="68">
        <v>0</v>
      </c>
      <c r="Z235" s="68">
        <v>0</v>
      </c>
      <c r="AA235" s="68">
        <v>1</v>
      </c>
      <c r="AB235" s="68">
        <v>1</v>
      </c>
      <c r="AC235" s="68">
        <v>6</v>
      </c>
      <c r="AD235" s="68">
        <v>6</v>
      </c>
      <c r="AE235" s="68">
        <v>299</v>
      </c>
      <c r="AF235" s="68">
        <v>0</v>
      </c>
      <c r="AG235" s="68">
        <v>1</v>
      </c>
      <c r="AH235" s="68">
        <v>0</v>
      </c>
      <c r="AI235" s="68">
        <v>0</v>
      </c>
      <c r="AJ235" s="68">
        <v>0</v>
      </c>
      <c r="AK235" s="68">
        <v>0</v>
      </c>
      <c r="AL235" s="68">
        <v>0</v>
      </c>
      <c r="AM235" s="68">
        <v>0</v>
      </c>
      <c r="AN235" s="68">
        <v>0</v>
      </c>
      <c r="AO235" s="68">
        <v>0</v>
      </c>
      <c r="AP235" s="113">
        <v>7.4730690880321973</v>
      </c>
      <c r="AQ235" s="12">
        <v>1</v>
      </c>
      <c r="AR235" s="113">
        <v>5.7235851019523807</v>
      </c>
      <c r="AS235" s="12">
        <v>0</v>
      </c>
      <c r="AT235" s="12">
        <v>1</v>
      </c>
      <c r="AU235" s="12">
        <v>4.0943445622221004</v>
      </c>
      <c r="AV235" s="113">
        <v>7.6031499320825615</v>
      </c>
      <c r="AW235" s="12">
        <v>0</v>
      </c>
      <c r="AX235" s="12">
        <v>1</v>
      </c>
      <c r="AY235" s="68">
        <v>1</v>
      </c>
      <c r="AZ235" s="68">
        <v>6.9850000000000003</v>
      </c>
      <c r="BA235" s="94">
        <v>791</v>
      </c>
      <c r="BB235" s="94">
        <v>64</v>
      </c>
      <c r="BC235" s="12">
        <v>0</v>
      </c>
      <c r="BD235" s="12">
        <v>1</v>
      </c>
      <c r="BE235" s="104">
        <f t="shared" si="57"/>
        <v>3.0204248861443626</v>
      </c>
      <c r="BF235" s="104">
        <v>23.6</v>
      </c>
      <c r="BG235" s="104">
        <f t="shared" si="53"/>
        <v>0.95545370585875489</v>
      </c>
      <c r="BH235" s="68">
        <v>1</v>
      </c>
      <c r="BI235" s="68">
        <v>0</v>
      </c>
      <c r="BJ235" s="68">
        <v>1</v>
      </c>
      <c r="BK235" s="12">
        <v>0</v>
      </c>
      <c r="BL235" s="12">
        <v>1</v>
      </c>
      <c r="BM235" s="12">
        <v>1</v>
      </c>
      <c r="BN235" s="12">
        <v>0</v>
      </c>
      <c r="BO235" s="12">
        <v>0</v>
      </c>
      <c r="BP235" s="12">
        <v>1</v>
      </c>
      <c r="BQ235" s="12">
        <v>0</v>
      </c>
      <c r="BR235" s="12">
        <v>0</v>
      </c>
      <c r="BS235" s="12">
        <v>0</v>
      </c>
      <c r="BT235" s="12">
        <v>1</v>
      </c>
      <c r="BU235" s="12">
        <v>0</v>
      </c>
      <c r="BV235" s="12">
        <v>1</v>
      </c>
      <c r="BW235" s="12">
        <v>0</v>
      </c>
      <c r="BX235" s="12">
        <v>0</v>
      </c>
      <c r="BY235" s="12">
        <v>0.5</v>
      </c>
      <c r="BZ235" s="12">
        <f t="shared" si="54"/>
        <v>0.5</v>
      </c>
      <c r="CA235" s="113">
        <v>3.1780538303479458</v>
      </c>
      <c r="CB235" s="12" t="s">
        <v>501</v>
      </c>
      <c r="CC235" s="12">
        <v>0</v>
      </c>
    </row>
    <row r="236" spans="1:167" ht="15" customHeight="1" x14ac:dyDescent="0.3">
      <c r="A236" s="70">
        <v>247</v>
      </c>
      <c r="B236" s="12">
        <v>9</v>
      </c>
      <c r="C236" s="12" t="s">
        <v>82</v>
      </c>
      <c r="D236" s="37">
        <v>0.22</v>
      </c>
      <c r="E236" s="68">
        <v>0.12</v>
      </c>
      <c r="F236" s="19">
        <f t="shared" si="56"/>
        <v>1.8333333333333335</v>
      </c>
      <c r="H236" s="12">
        <f t="shared" si="44"/>
        <v>0.1</v>
      </c>
      <c r="I236" s="12">
        <f t="shared" si="45"/>
        <v>0.33999999999999997</v>
      </c>
      <c r="J236" s="12" t="s">
        <v>63</v>
      </c>
      <c r="K236" s="12">
        <f t="shared" si="46"/>
        <v>0.22</v>
      </c>
      <c r="L236" s="45">
        <f t="shared" si="47"/>
        <v>1.8333333333333335</v>
      </c>
      <c r="M236" s="15">
        <f t="shared" si="48"/>
        <v>6.4521955531200964E-2</v>
      </c>
      <c r="N236" s="68">
        <f t="shared" si="49"/>
        <v>3.5193793926109614E-2</v>
      </c>
      <c r="O236" s="68">
        <f t="shared" si="50"/>
        <v>28.414100568399327</v>
      </c>
      <c r="P236" s="12">
        <f t="shared" si="51"/>
        <v>2.932816160509135E-2</v>
      </c>
      <c r="Q236" s="12">
        <f t="shared" si="52"/>
        <v>9.9715749457310571E-2</v>
      </c>
      <c r="R236" s="113">
        <v>3.5835189384561099</v>
      </c>
      <c r="S236" s="12" t="s">
        <v>517</v>
      </c>
      <c r="T236" s="12" t="s">
        <v>1678</v>
      </c>
      <c r="U236" s="12" t="s">
        <v>393</v>
      </c>
      <c r="V236" s="68" t="s">
        <v>525</v>
      </c>
      <c r="W236" s="68">
        <v>1</v>
      </c>
      <c r="X236" s="68">
        <v>0</v>
      </c>
      <c r="Y236" s="68">
        <v>0</v>
      </c>
      <c r="Z236" s="68">
        <v>0</v>
      </c>
      <c r="AA236" s="68">
        <v>1</v>
      </c>
      <c r="AB236" s="68">
        <v>1</v>
      </c>
      <c r="AC236" s="68">
        <v>6</v>
      </c>
      <c r="AD236" s="68">
        <v>6</v>
      </c>
      <c r="AE236" s="68">
        <v>804</v>
      </c>
      <c r="AF236" s="68">
        <v>0</v>
      </c>
      <c r="AG236" s="68">
        <v>1</v>
      </c>
      <c r="AH236" s="68">
        <v>0</v>
      </c>
      <c r="AI236" s="68">
        <v>0</v>
      </c>
      <c r="AJ236" s="68">
        <v>0</v>
      </c>
      <c r="AK236" s="68">
        <v>0</v>
      </c>
      <c r="AL236" s="68">
        <v>0</v>
      </c>
      <c r="AM236" s="68">
        <v>0</v>
      </c>
      <c r="AN236" s="68">
        <v>0</v>
      </c>
      <c r="AO236" s="68">
        <v>0</v>
      </c>
      <c r="AP236" s="113">
        <v>7.4730690880321973</v>
      </c>
      <c r="AQ236" s="12">
        <v>1</v>
      </c>
      <c r="AR236" s="113">
        <v>6.6982680541154132</v>
      </c>
      <c r="AS236" s="12">
        <v>0</v>
      </c>
      <c r="AT236" s="12">
        <v>1</v>
      </c>
      <c r="AU236" s="12">
        <v>4.0943445622221004</v>
      </c>
      <c r="AV236" s="113">
        <v>7.6031499320825615</v>
      </c>
      <c r="AW236" s="12">
        <v>0</v>
      </c>
      <c r="AX236" s="12">
        <v>1</v>
      </c>
      <c r="AY236" s="68">
        <v>1</v>
      </c>
      <c r="AZ236" s="68">
        <v>6.9850000000000003</v>
      </c>
      <c r="BA236" s="94">
        <v>791</v>
      </c>
      <c r="BB236" s="94">
        <v>64</v>
      </c>
      <c r="BC236" s="12">
        <v>0</v>
      </c>
      <c r="BD236" s="12">
        <v>1</v>
      </c>
      <c r="BE236" s="104">
        <f t="shared" si="57"/>
        <v>3.0204248861443626</v>
      </c>
      <c r="BF236" s="104">
        <v>23.6</v>
      </c>
      <c r="BG236" s="104">
        <f t="shared" si="53"/>
        <v>0.95545370585875489</v>
      </c>
      <c r="BH236" s="68">
        <v>1</v>
      </c>
      <c r="BI236" s="68">
        <v>0</v>
      </c>
      <c r="BJ236" s="68">
        <v>1</v>
      </c>
      <c r="BK236" s="12">
        <v>0</v>
      </c>
      <c r="BL236" s="12">
        <v>1</v>
      </c>
      <c r="BM236" s="12">
        <v>1</v>
      </c>
      <c r="BN236" s="12">
        <v>0</v>
      </c>
      <c r="BO236" s="12">
        <v>0</v>
      </c>
      <c r="BP236" s="12">
        <v>1</v>
      </c>
      <c r="BQ236" s="12">
        <v>0</v>
      </c>
      <c r="BR236" s="12">
        <v>0</v>
      </c>
      <c r="BS236" s="12">
        <v>0</v>
      </c>
      <c r="BT236" s="12">
        <v>1</v>
      </c>
      <c r="BU236" s="12">
        <v>0</v>
      </c>
      <c r="BV236" s="12">
        <v>1</v>
      </c>
      <c r="BW236" s="12">
        <v>0</v>
      </c>
      <c r="BX236" s="12">
        <v>0</v>
      </c>
      <c r="BY236" s="12">
        <v>0.5</v>
      </c>
      <c r="BZ236" s="12">
        <f t="shared" si="54"/>
        <v>0.5</v>
      </c>
      <c r="CA236" s="113">
        <v>3.1780538303479458</v>
      </c>
      <c r="CB236" s="12" t="s">
        <v>501</v>
      </c>
      <c r="CC236" s="12">
        <v>0</v>
      </c>
    </row>
    <row r="237" spans="1:167" ht="15" customHeight="1" x14ac:dyDescent="0.3">
      <c r="A237" s="70">
        <v>248</v>
      </c>
      <c r="B237" s="70">
        <v>9</v>
      </c>
      <c r="C237" s="70" t="s">
        <v>82</v>
      </c>
      <c r="D237" s="38">
        <v>0.2</v>
      </c>
      <c r="E237" s="69">
        <v>0.15</v>
      </c>
      <c r="F237" s="19">
        <f t="shared" si="56"/>
        <v>1.3333333333333335</v>
      </c>
      <c r="G237" s="70"/>
      <c r="H237" s="70">
        <f t="shared" si="44"/>
        <v>5.0000000000000017E-2</v>
      </c>
      <c r="I237" s="70">
        <f t="shared" si="45"/>
        <v>0.35</v>
      </c>
      <c r="J237" s="70" t="s">
        <v>63</v>
      </c>
      <c r="K237" s="70">
        <f t="shared" si="46"/>
        <v>0.2</v>
      </c>
      <c r="L237" s="47">
        <f t="shared" si="47"/>
        <v>1.3333333333333335</v>
      </c>
      <c r="M237" s="18">
        <f t="shared" si="48"/>
        <v>4.3940128424550279E-2</v>
      </c>
      <c r="N237" s="69">
        <f t="shared" si="49"/>
        <v>3.2955096318412702E-2</v>
      </c>
      <c r="O237" s="69">
        <f t="shared" si="50"/>
        <v>30.344320354520679</v>
      </c>
      <c r="P237" s="70">
        <f t="shared" si="51"/>
        <v>1.0985032106137577E-2</v>
      </c>
      <c r="Q237" s="70">
        <f t="shared" si="52"/>
        <v>7.6895224742962981E-2</v>
      </c>
      <c r="R237" s="114">
        <v>2.1972245773362196</v>
      </c>
      <c r="S237" s="70" t="s">
        <v>517</v>
      </c>
      <c r="T237" s="70" t="s">
        <v>1678</v>
      </c>
      <c r="U237" s="70" t="s">
        <v>394</v>
      </c>
      <c r="V237" s="69" t="s">
        <v>525</v>
      </c>
      <c r="W237" s="69">
        <v>1</v>
      </c>
      <c r="X237" s="69">
        <v>0</v>
      </c>
      <c r="Y237" s="69">
        <v>0</v>
      </c>
      <c r="Z237" s="69">
        <v>0</v>
      </c>
      <c r="AA237" s="69">
        <v>1</v>
      </c>
      <c r="AB237" s="69">
        <v>1</v>
      </c>
      <c r="AC237" s="69">
        <v>6</v>
      </c>
      <c r="AD237" s="69">
        <v>6</v>
      </c>
      <c r="AE237" s="69">
        <v>919</v>
      </c>
      <c r="AF237" s="69">
        <v>0</v>
      </c>
      <c r="AG237" s="69">
        <v>1</v>
      </c>
      <c r="AH237" s="69">
        <v>0</v>
      </c>
      <c r="AI237" s="69">
        <v>0</v>
      </c>
      <c r="AJ237" s="69">
        <v>0</v>
      </c>
      <c r="AK237" s="69">
        <v>0</v>
      </c>
      <c r="AL237" s="69">
        <v>0</v>
      </c>
      <c r="AM237" s="69">
        <v>0</v>
      </c>
      <c r="AN237" s="69">
        <v>0</v>
      </c>
      <c r="AO237" s="69">
        <v>0</v>
      </c>
      <c r="AP237" s="114">
        <v>7.4730690880321973</v>
      </c>
      <c r="AQ237" s="70">
        <v>1</v>
      </c>
      <c r="AR237" s="114">
        <v>6.8308742346461795</v>
      </c>
      <c r="AS237" s="70">
        <v>0</v>
      </c>
      <c r="AT237" s="70">
        <v>1</v>
      </c>
      <c r="AU237" s="70">
        <v>4.0943445622221004</v>
      </c>
      <c r="AV237" s="114">
        <v>7.6031499320825615</v>
      </c>
      <c r="AW237" s="70">
        <v>0</v>
      </c>
      <c r="AX237" s="70">
        <v>1</v>
      </c>
      <c r="AY237" s="69">
        <v>1</v>
      </c>
      <c r="AZ237" s="69">
        <v>6.9850000000000003</v>
      </c>
      <c r="BA237" s="32">
        <v>791</v>
      </c>
      <c r="BB237" s="32">
        <v>64</v>
      </c>
      <c r="BC237" s="70">
        <v>0</v>
      </c>
      <c r="BD237" s="70">
        <v>1</v>
      </c>
      <c r="BE237" s="106">
        <f t="shared" si="57"/>
        <v>3.0204248861443626</v>
      </c>
      <c r="BF237" s="106">
        <v>23.6</v>
      </c>
      <c r="BG237" s="106">
        <f t="shared" si="53"/>
        <v>0.95545370585875489</v>
      </c>
      <c r="BH237" s="69">
        <v>1</v>
      </c>
      <c r="BI237" s="69">
        <v>0</v>
      </c>
      <c r="BJ237" s="69">
        <v>1</v>
      </c>
      <c r="BK237" s="70">
        <v>0</v>
      </c>
      <c r="BL237" s="70">
        <v>1</v>
      </c>
      <c r="BM237" s="70">
        <v>1</v>
      </c>
      <c r="BN237" s="70">
        <v>0</v>
      </c>
      <c r="BO237" s="70">
        <v>0</v>
      </c>
      <c r="BP237" s="70">
        <v>1</v>
      </c>
      <c r="BQ237" s="70">
        <v>0</v>
      </c>
      <c r="BR237" s="70">
        <v>0</v>
      </c>
      <c r="BS237" s="70">
        <v>0</v>
      </c>
      <c r="BT237" s="70">
        <v>1</v>
      </c>
      <c r="BU237" s="70">
        <v>0</v>
      </c>
      <c r="BV237" s="70">
        <v>1</v>
      </c>
      <c r="BW237" s="70">
        <v>0</v>
      </c>
      <c r="BX237" s="70">
        <v>0</v>
      </c>
      <c r="BY237" s="70">
        <v>0.5</v>
      </c>
      <c r="BZ237" s="70">
        <f t="shared" si="54"/>
        <v>0.5</v>
      </c>
      <c r="CA237" s="114">
        <v>3.1780538303479458</v>
      </c>
      <c r="CB237" s="70" t="s">
        <v>501</v>
      </c>
      <c r="CC237" s="70">
        <v>0</v>
      </c>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0"/>
      <c r="DD237" s="70"/>
      <c r="DE237" s="70"/>
      <c r="DF237" s="70"/>
      <c r="DG237" s="70"/>
      <c r="DH237" s="70"/>
      <c r="DI237" s="70"/>
      <c r="DJ237" s="70"/>
      <c r="DK237" s="70"/>
      <c r="DL237" s="70"/>
      <c r="DM237" s="70"/>
      <c r="DN237" s="70"/>
      <c r="DO237" s="70"/>
      <c r="DP237" s="70"/>
      <c r="DQ237" s="70"/>
      <c r="DR237" s="70"/>
      <c r="DS237" s="70"/>
      <c r="DT237" s="70"/>
      <c r="DU237" s="70"/>
      <c r="DV237" s="70"/>
      <c r="DW237" s="70"/>
      <c r="DX237" s="70"/>
      <c r="DY237" s="70"/>
      <c r="DZ237" s="70"/>
      <c r="EA237" s="70"/>
      <c r="EB237" s="70"/>
      <c r="EC237" s="70"/>
      <c r="ED237" s="70"/>
      <c r="EE237" s="70"/>
      <c r="EF237" s="70"/>
      <c r="EG237" s="70"/>
      <c r="EH237" s="70"/>
      <c r="EI237" s="70"/>
      <c r="EJ237" s="70"/>
      <c r="EK237" s="70"/>
      <c r="EL237" s="70"/>
      <c r="EM237" s="70"/>
      <c r="EN237" s="70"/>
      <c r="EO237" s="70"/>
      <c r="EP237" s="70"/>
      <c r="EQ237" s="70"/>
      <c r="ER237" s="70"/>
      <c r="ES237" s="70"/>
      <c r="ET237" s="70"/>
      <c r="EU237" s="70"/>
      <c r="EV237" s="70"/>
      <c r="EW237" s="70"/>
      <c r="EX237" s="70"/>
      <c r="EY237" s="70"/>
      <c r="EZ237" s="70"/>
      <c r="FA237" s="70"/>
      <c r="FB237" s="70"/>
      <c r="FC237" s="70"/>
      <c r="FD237" s="70"/>
      <c r="FE237" s="70"/>
      <c r="FF237" s="70"/>
      <c r="FG237" s="70"/>
      <c r="FH237" s="70"/>
      <c r="FI237" s="70"/>
      <c r="FJ237" s="70"/>
      <c r="FK237" s="70"/>
    </row>
    <row r="238" spans="1:167" ht="15" customHeight="1" x14ac:dyDescent="0.3">
      <c r="A238" s="70">
        <v>249</v>
      </c>
      <c r="B238" s="70">
        <v>9</v>
      </c>
      <c r="C238" s="70" t="s">
        <v>82</v>
      </c>
      <c r="D238" s="38">
        <v>0.16</v>
      </c>
      <c r="E238" s="69">
        <v>0.08</v>
      </c>
      <c r="F238" s="19">
        <f t="shared" si="56"/>
        <v>2</v>
      </c>
      <c r="G238" s="70"/>
      <c r="H238" s="70">
        <f t="shared" si="44"/>
        <v>0.08</v>
      </c>
      <c r="I238" s="70">
        <f t="shared" si="45"/>
        <v>0.24</v>
      </c>
      <c r="J238" s="70" t="s">
        <v>63</v>
      </c>
      <c r="K238" s="70">
        <f t="shared" si="46"/>
        <v>0.16</v>
      </c>
      <c r="L238" s="45">
        <f t="shared" si="47"/>
        <v>2</v>
      </c>
      <c r="M238" s="18">
        <f t="shared" si="48"/>
        <v>4.7713811986646981E-2</v>
      </c>
      <c r="N238" s="69">
        <f t="shared" si="49"/>
        <v>2.3856905993323491E-2</v>
      </c>
      <c r="O238" s="69">
        <f t="shared" si="50"/>
        <v>41.916583830269374</v>
      </c>
      <c r="P238" s="70">
        <f t="shared" si="51"/>
        <v>2.3856905993323491E-2</v>
      </c>
      <c r="Q238" s="70">
        <f t="shared" si="52"/>
        <v>7.1570717979970472E-2</v>
      </c>
      <c r="R238" s="114">
        <v>2.1972245773362196</v>
      </c>
      <c r="S238" s="70" t="s">
        <v>518</v>
      </c>
      <c r="T238" s="70" t="s">
        <v>1678</v>
      </c>
      <c r="U238" s="70" t="s">
        <v>520</v>
      </c>
      <c r="V238" s="69" t="s">
        <v>525</v>
      </c>
      <c r="W238" s="69">
        <v>1</v>
      </c>
      <c r="X238" s="69">
        <v>0</v>
      </c>
      <c r="Y238" s="69">
        <v>0</v>
      </c>
      <c r="Z238" s="69">
        <v>0</v>
      </c>
      <c r="AA238" s="69">
        <v>1</v>
      </c>
      <c r="AB238" s="69">
        <v>1</v>
      </c>
      <c r="AC238" s="69">
        <v>7</v>
      </c>
      <c r="AD238" s="69">
        <v>6</v>
      </c>
      <c r="AE238" s="69">
        <v>1753</v>
      </c>
      <c r="AF238" s="69">
        <v>0</v>
      </c>
      <c r="AG238" s="69">
        <v>1</v>
      </c>
      <c r="AH238" s="69">
        <v>0</v>
      </c>
      <c r="AI238" s="69">
        <v>0</v>
      </c>
      <c r="AJ238" s="69">
        <v>0</v>
      </c>
      <c r="AK238" s="69">
        <v>0</v>
      </c>
      <c r="AL238" s="69">
        <v>0</v>
      </c>
      <c r="AM238" s="69">
        <v>0</v>
      </c>
      <c r="AN238" s="69">
        <v>0</v>
      </c>
      <c r="AO238" s="69">
        <v>0</v>
      </c>
      <c r="AP238" s="114">
        <v>7.4730690880321973</v>
      </c>
      <c r="AQ238" s="70">
        <v>1</v>
      </c>
      <c r="AR238" s="114">
        <v>7.4730690880321973</v>
      </c>
      <c r="AS238" s="70">
        <v>0</v>
      </c>
      <c r="AT238" s="70">
        <v>1</v>
      </c>
      <c r="AU238" s="70">
        <v>4.0943445622221004</v>
      </c>
      <c r="AV238" s="114">
        <v>7.6031499320825615</v>
      </c>
      <c r="AW238" s="70">
        <v>0</v>
      </c>
      <c r="AX238" s="70">
        <v>1</v>
      </c>
      <c r="AY238" s="69">
        <v>1</v>
      </c>
      <c r="AZ238" s="69">
        <v>6.9850000000000003</v>
      </c>
      <c r="BA238" s="32">
        <v>791</v>
      </c>
      <c r="BB238" s="32">
        <v>64</v>
      </c>
      <c r="BC238" s="70">
        <v>0</v>
      </c>
      <c r="BD238" s="70">
        <v>1</v>
      </c>
      <c r="BE238" s="106">
        <f t="shared" si="57"/>
        <v>3.0204248861443626</v>
      </c>
      <c r="BF238" s="106">
        <v>23.6</v>
      </c>
      <c r="BG238" s="106">
        <f t="shared" si="53"/>
        <v>0.95545370585875489</v>
      </c>
      <c r="BH238" s="69">
        <v>1</v>
      </c>
      <c r="BI238" s="69">
        <v>0</v>
      </c>
      <c r="BJ238" s="69">
        <v>1</v>
      </c>
      <c r="BK238" s="70">
        <v>0</v>
      </c>
      <c r="BL238" s="70">
        <v>1</v>
      </c>
      <c r="BM238" s="70">
        <v>1</v>
      </c>
      <c r="BN238" s="70">
        <v>0</v>
      </c>
      <c r="BO238" s="70">
        <v>0</v>
      </c>
      <c r="BP238" s="70">
        <v>1</v>
      </c>
      <c r="BQ238" s="70">
        <v>0</v>
      </c>
      <c r="BR238" s="70">
        <v>0</v>
      </c>
      <c r="BS238" s="70">
        <v>0</v>
      </c>
      <c r="BT238" s="70">
        <v>1</v>
      </c>
      <c r="BU238" s="70">
        <v>0</v>
      </c>
      <c r="BV238" s="70">
        <v>1</v>
      </c>
      <c r="BW238" s="70">
        <v>0</v>
      </c>
      <c r="BX238" s="70">
        <v>0</v>
      </c>
      <c r="BY238" s="70">
        <v>0.5</v>
      </c>
      <c r="BZ238" s="70">
        <f t="shared" si="54"/>
        <v>0.5</v>
      </c>
      <c r="CA238" s="114">
        <v>3.1780538303479458</v>
      </c>
      <c r="CB238" s="70" t="s">
        <v>501</v>
      </c>
      <c r="CC238" s="70">
        <v>0</v>
      </c>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0"/>
      <c r="DD238" s="70"/>
      <c r="DE238" s="70"/>
      <c r="DF238" s="70"/>
      <c r="DG238" s="70"/>
      <c r="DH238" s="70"/>
      <c r="DI238" s="70"/>
      <c r="DJ238" s="70"/>
      <c r="DK238" s="70"/>
      <c r="DL238" s="70"/>
      <c r="DM238" s="70"/>
      <c r="DN238" s="70"/>
      <c r="DO238" s="70"/>
      <c r="DP238" s="70"/>
      <c r="DQ238" s="70"/>
      <c r="DR238" s="70"/>
      <c r="DS238" s="70"/>
      <c r="DT238" s="70"/>
      <c r="DU238" s="70"/>
      <c r="DV238" s="70"/>
      <c r="DW238" s="70"/>
      <c r="DX238" s="70"/>
      <c r="DY238" s="70"/>
      <c r="DZ238" s="70"/>
      <c r="EA238" s="70"/>
      <c r="EB238" s="70"/>
      <c r="EC238" s="70"/>
      <c r="ED238" s="70"/>
      <c r="EE238" s="70"/>
      <c r="EF238" s="70"/>
      <c r="EG238" s="70"/>
      <c r="EH238" s="70"/>
      <c r="EI238" s="70"/>
      <c r="EJ238" s="70"/>
      <c r="EK238" s="70"/>
      <c r="EL238" s="70"/>
      <c r="EM238" s="70"/>
      <c r="EN238" s="70"/>
      <c r="EO238" s="70"/>
      <c r="EP238" s="70"/>
      <c r="EQ238" s="70"/>
      <c r="ER238" s="70"/>
      <c r="ES238" s="70"/>
      <c r="ET238" s="70"/>
      <c r="EU238" s="70"/>
      <c r="EV238" s="70"/>
      <c r="EW238" s="70"/>
      <c r="EX238" s="70"/>
      <c r="EY238" s="70"/>
      <c r="EZ238" s="70"/>
      <c r="FA238" s="70"/>
      <c r="FB238" s="70"/>
      <c r="FC238" s="70"/>
      <c r="FD238" s="70"/>
      <c r="FE238" s="70"/>
      <c r="FF238" s="70"/>
      <c r="FG238" s="70"/>
      <c r="FH238" s="70"/>
      <c r="FI238" s="70"/>
      <c r="FJ238" s="70"/>
      <c r="FK238" s="70"/>
    </row>
    <row r="239" spans="1:167" ht="15" customHeight="1" x14ac:dyDescent="0.3">
      <c r="A239" s="70">
        <v>250</v>
      </c>
      <c r="B239" s="70">
        <v>9</v>
      </c>
      <c r="C239" s="70" t="s">
        <v>82</v>
      </c>
      <c r="D239" s="38">
        <v>0.14000000000000001</v>
      </c>
      <c r="E239" s="69">
        <v>0.08</v>
      </c>
      <c r="F239" s="19">
        <f t="shared" si="56"/>
        <v>1.7500000000000002</v>
      </c>
      <c r="G239" s="70"/>
      <c r="H239" s="70">
        <f t="shared" si="44"/>
        <v>6.0000000000000012E-2</v>
      </c>
      <c r="I239" s="70">
        <f t="shared" si="45"/>
        <v>0.22000000000000003</v>
      </c>
      <c r="J239" s="70" t="s">
        <v>63</v>
      </c>
      <c r="K239" s="70">
        <f t="shared" si="46"/>
        <v>0.14000000000000001</v>
      </c>
      <c r="L239" s="47">
        <f t="shared" si="47"/>
        <v>1.7500000000000002</v>
      </c>
      <c r="M239" s="18">
        <f t="shared" si="48"/>
        <v>4.1760728318907391E-2</v>
      </c>
      <c r="N239" s="69">
        <f t="shared" si="49"/>
        <v>2.3863273325089935E-2</v>
      </c>
      <c r="O239" s="69">
        <f t="shared" si="50"/>
        <v>41.905399413440747</v>
      </c>
      <c r="P239" s="70">
        <f t="shared" si="51"/>
        <v>1.7897454993817456E-2</v>
      </c>
      <c r="Q239" s="70">
        <f t="shared" si="52"/>
        <v>6.5624001643997329E-2</v>
      </c>
      <c r="R239" s="114">
        <v>2.1972245773362196</v>
      </c>
      <c r="S239" s="70" t="s">
        <v>518</v>
      </c>
      <c r="T239" s="70" t="s">
        <v>1678</v>
      </c>
      <c r="U239" s="70" t="s">
        <v>521</v>
      </c>
      <c r="V239" s="69" t="s">
        <v>525</v>
      </c>
      <c r="W239" s="69">
        <v>1</v>
      </c>
      <c r="X239" s="69">
        <v>0</v>
      </c>
      <c r="Y239" s="69">
        <v>0</v>
      </c>
      <c r="Z239" s="69">
        <v>0</v>
      </c>
      <c r="AA239" s="69">
        <v>1</v>
      </c>
      <c r="AB239" s="69">
        <v>1</v>
      </c>
      <c r="AC239" s="69">
        <v>7</v>
      </c>
      <c r="AD239" s="69">
        <v>6</v>
      </c>
      <c r="AE239" s="69">
        <v>1753</v>
      </c>
      <c r="AF239" s="69">
        <v>0</v>
      </c>
      <c r="AG239" s="69">
        <v>1</v>
      </c>
      <c r="AH239" s="69">
        <v>0</v>
      </c>
      <c r="AI239" s="69">
        <v>0</v>
      </c>
      <c r="AJ239" s="69">
        <v>0</v>
      </c>
      <c r="AK239" s="69">
        <v>0</v>
      </c>
      <c r="AL239" s="69">
        <v>0</v>
      </c>
      <c r="AM239" s="69">
        <v>0</v>
      </c>
      <c r="AN239" s="69">
        <v>0</v>
      </c>
      <c r="AO239" s="69">
        <v>0</v>
      </c>
      <c r="AP239" s="114">
        <v>7.4730690880321973</v>
      </c>
      <c r="AQ239" s="70">
        <v>1</v>
      </c>
      <c r="AR239" s="114">
        <v>7.4730690880321973</v>
      </c>
      <c r="AS239" s="70">
        <v>0</v>
      </c>
      <c r="AT239" s="70">
        <v>1</v>
      </c>
      <c r="AU239" s="70">
        <v>4.0943445622221004</v>
      </c>
      <c r="AV239" s="114">
        <v>7.6031499320825615</v>
      </c>
      <c r="AW239" s="70">
        <v>0</v>
      </c>
      <c r="AX239" s="70">
        <v>1</v>
      </c>
      <c r="AY239" s="69">
        <v>1</v>
      </c>
      <c r="AZ239" s="69">
        <v>6.9850000000000003</v>
      </c>
      <c r="BA239" s="32">
        <v>791</v>
      </c>
      <c r="BB239" s="32">
        <v>64</v>
      </c>
      <c r="BC239" s="70">
        <v>0</v>
      </c>
      <c r="BD239" s="70">
        <v>1</v>
      </c>
      <c r="BE239" s="106">
        <f t="shared" si="57"/>
        <v>3.0204248861443626</v>
      </c>
      <c r="BF239" s="106">
        <v>23.6</v>
      </c>
      <c r="BG239" s="106">
        <f t="shared" si="53"/>
        <v>0.95545370585875489</v>
      </c>
      <c r="BH239" s="69">
        <v>1</v>
      </c>
      <c r="BI239" s="69">
        <v>0</v>
      </c>
      <c r="BJ239" s="69">
        <v>1</v>
      </c>
      <c r="BK239" s="70">
        <v>0</v>
      </c>
      <c r="BL239" s="70">
        <v>1</v>
      </c>
      <c r="BM239" s="70">
        <v>1</v>
      </c>
      <c r="BN239" s="70">
        <v>0</v>
      </c>
      <c r="BO239" s="70">
        <v>0</v>
      </c>
      <c r="BP239" s="70">
        <v>1</v>
      </c>
      <c r="BQ239" s="70">
        <v>0</v>
      </c>
      <c r="BR239" s="70">
        <v>0</v>
      </c>
      <c r="BS239" s="70">
        <v>0</v>
      </c>
      <c r="BT239" s="70">
        <v>1</v>
      </c>
      <c r="BU239" s="70">
        <v>0</v>
      </c>
      <c r="BV239" s="70">
        <v>1</v>
      </c>
      <c r="BW239" s="70">
        <v>0</v>
      </c>
      <c r="BX239" s="70">
        <v>0</v>
      </c>
      <c r="BY239" s="70">
        <v>0.5</v>
      </c>
      <c r="BZ239" s="70">
        <f t="shared" si="54"/>
        <v>0.5</v>
      </c>
      <c r="CA239" s="114">
        <v>3.1780538303479458</v>
      </c>
      <c r="CB239" s="70" t="s">
        <v>501</v>
      </c>
      <c r="CC239" s="70">
        <v>0</v>
      </c>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0"/>
      <c r="DD239" s="70"/>
      <c r="DE239" s="70"/>
      <c r="DF239" s="70"/>
      <c r="DG239" s="70"/>
      <c r="DH239" s="70"/>
      <c r="DI239" s="70"/>
      <c r="DJ239" s="70"/>
      <c r="DK239" s="70"/>
      <c r="DL239" s="70"/>
      <c r="DM239" s="70"/>
      <c r="DN239" s="70"/>
      <c r="DO239" s="70"/>
      <c r="DP239" s="70"/>
      <c r="DQ239" s="70"/>
      <c r="DR239" s="70"/>
      <c r="DS239" s="70"/>
      <c r="DT239" s="70"/>
      <c r="DU239" s="70"/>
      <c r="DV239" s="70"/>
      <c r="DW239" s="70"/>
      <c r="DX239" s="70"/>
      <c r="DY239" s="70"/>
      <c r="DZ239" s="70"/>
      <c r="EA239" s="70"/>
      <c r="EB239" s="70"/>
      <c r="EC239" s="70"/>
      <c r="ED239" s="70"/>
      <c r="EE239" s="70"/>
      <c r="EF239" s="70"/>
      <c r="EG239" s="70"/>
      <c r="EH239" s="70"/>
      <c r="EI239" s="70"/>
      <c r="EJ239" s="70"/>
      <c r="EK239" s="70"/>
      <c r="EL239" s="70"/>
      <c r="EM239" s="70"/>
      <c r="EN239" s="70"/>
      <c r="EO239" s="70"/>
      <c r="EP239" s="70"/>
      <c r="EQ239" s="70"/>
      <c r="ER239" s="70"/>
      <c r="ES239" s="70"/>
      <c r="ET239" s="70"/>
      <c r="EU239" s="70"/>
      <c r="EV239" s="70"/>
      <c r="EW239" s="70"/>
      <c r="EX239" s="70"/>
      <c r="EY239" s="70"/>
      <c r="EZ239" s="70"/>
      <c r="FA239" s="70"/>
      <c r="FB239" s="70"/>
      <c r="FC239" s="70"/>
      <c r="FD239" s="70"/>
      <c r="FE239" s="70"/>
      <c r="FF239" s="70"/>
      <c r="FG239" s="70"/>
      <c r="FH239" s="70"/>
      <c r="FI239" s="70"/>
      <c r="FJ239" s="70"/>
      <c r="FK239" s="70"/>
    </row>
    <row r="240" spans="1:167" ht="15" customHeight="1" x14ac:dyDescent="0.3">
      <c r="A240" s="70">
        <v>251</v>
      </c>
      <c r="B240" s="12">
        <v>9</v>
      </c>
      <c r="C240" s="12" t="s">
        <v>82</v>
      </c>
      <c r="D240" s="37">
        <v>0.13</v>
      </c>
      <c r="E240" s="68">
        <v>0.09</v>
      </c>
      <c r="F240" s="19">
        <f t="shared" si="56"/>
        <v>1.4444444444444446</v>
      </c>
      <c r="H240" s="12">
        <f t="shared" si="44"/>
        <v>4.0000000000000008E-2</v>
      </c>
      <c r="I240" s="12">
        <f t="shared" si="45"/>
        <v>0.22</v>
      </c>
      <c r="J240" s="12" t="s">
        <v>63</v>
      </c>
      <c r="K240" s="12">
        <f t="shared" si="46"/>
        <v>0.13</v>
      </c>
      <c r="L240" s="45">
        <f t="shared" si="47"/>
        <v>1.4444444444444446</v>
      </c>
      <c r="M240" s="15">
        <f t="shared" si="48"/>
        <v>3.7944925077662242E-2</v>
      </c>
      <c r="N240" s="68">
        <f t="shared" si="49"/>
        <v>2.6269563515304625E-2</v>
      </c>
      <c r="O240" s="68">
        <f t="shared" si="50"/>
        <v>38.066867742869078</v>
      </c>
      <c r="P240" s="12">
        <f t="shared" si="51"/>
        <v>1.1675361562357617E-2</v>
      </c>
      <c r="Q240" s="12">
        <f t="shared" si="52"/>
        <v>6.421448859296687E-2</v>
      </c>
      <c r="R240" s="113">
        <v>2.1972245773362196</v>
      </c>
      <c r="S240" s="12" t="s">
        <v>518</v>
      </c>
      <c r="T240" s="12" t="s">
        <v>1678</v>
      </c>
      <c r="U240" s="12" t="s">
        <v>522</v>
      </c>
      <c r="V240" s="68" t="s">
        <v>525</v>
      </c>
      <c r="W240" s="68">
        <v>1</v>
      </c>
      <c r="X240" s="68">
        <v>0</v>
      </c>
      <c r="Y240" s="68">
        <v>0</v>
      </c>
      <c r="Z240" s="68">
        <v>0</v>
      </c>
      <c r="AA240" s="68">
        <v>1</v>
      </c>
      <c r="AB240" s="68">
        <v>1</v>
      </c>
      <c r="AC240" s="68">
        <v>7</v>
      </c>
      <c r="AD240" s="68">
        <v>6</v>
      </c>
      <c r="AE240" s="68">
        <v>1447</v>
      </c>
      <c r="AF240" s="68">
        <v>0</v>
      </c>
      <c r="AG240" s="68">
        <v>1</v>
      </c>
      <c r="AH240" s="68">
        <v>0</v>
      </c>
      <c r="AI240" s="68">
        <v>0</v>
      </c>
      <c r="AJ240" s="68">
        <v>0</v>
      </c>
      <c r="AK240" s="68">
        <v>0</v>
      </c>
      <c r="AL240" s="68">
        <v>0</v>
      </c>
      <c r="AM240" s="68">
        <v>0</v>
      </c>
      <c r="AN240" s="68">
        <v>0</v>
      </c>
      <c r="AO240" s="68">
        <v>0</v>
      </c>
      <c r="AP240" s="113">
        <v>7.4730690880321973</v>
      </c>
      <c r="AQ240" s="12">
        <v>1</v>
      </c>
      <c r="AR240" s="113">
        <v>7.2820736580934646</v>
      </c>
      <c r="AS240" s="12">
        <v>0</v>
      </c>
      <c r="AT240" s="12">
        <v>1</v>
      </c>
      <c r="AU240" s="12">
        <v>4.0943445622221004</v>
      </c>
      <c r="AV240" s="113">
        <v>7.6031499320825615</v>
      </c>
      <c r="AW240" s="12">
        <v>0</v>
      </c>
      <c r="AX240" s="12">
        <v>1</v>
      </c>
      <c r="AY240" s="68">
        <v>1</v>
      </c>
      <c r="AZ240" s="68">
        <v>6.9850000000000003</v>
      </c>
      <c r="BA240" s="94">
        <v>791</v>
      </c>
      <c r="BB240" s="94">
        <v>64</v>
      </c>
      <c r="BC240" s="12">
        <v>0</v>
      </c>
      <c r="BD240" s="12">
        <v>1</v>
      </c>
      <c r="BE240" s="104">
        <f t="shared" si="57"/>
        <v>3.0204248861443626</v>
      </c>
      <c r="BF240" s="104">
        <v>23.6</v>
      </c>
      <c r="BG240" s="104">
        <f t="shared" si="53"/>
        <v>0.95545370585875489</v>
      </c>
      <c r="BH240" s="68">
        <v>1</v>
      </c>
      <c r="BI240" s="68">
        <v>0</v>
      </c>
      <c r="BJ240" s="68">
        <v>1</v>
      </c>
      <c r="BK240" s="12">
        <v>0</v>
      </c>
      <c r="BL240" s="12">
        <v>1</v>
      </c>
      <c r="BM240" s="12">
        <v>1</v>
      </c>
      <c r="BN240" s="12">
        <v>0</v>
      </c>
      <c r="BO240" s="12">
        <v>0</v>
      </c>
      <c r="BP240" s="12">
        <v>1</v>
      </c>
      <c r="BQ240" s="12">
        <v>0</v>
      </c>
      <c r="BR240" s="12">
        <v>0</v>
      </c>
      <c r="BS240" s="12">
        <v>0</v>
      </c>
      <c r="BT240" s="12">
        <v>1</v>
      </c>
      <c r="BU240" s="12">
        <v>0</v>
      </c>
      <c r="BV240" s="12">
        <v>1</v>
      </c>
      <c r="BW240" s="12">
        <v>0</v>
      </c>
      <c r="BX240" s="12">
        <v>0</v>
      </c>
      <c r="BY240" s="12">
        <v>0.5</v>
      </c>
      <c r="BZ240" s="12">
        <f t="shared" si="54"/>
        <v>0.5</v>
      </c>
      <c r="CA240" s="113">
        <v>3.1780538303479458</v>
      </c>
      <c r="CB240" s="12" t="s">
        <v>501</v>
      </c>
      <c r="CC240" s="12">
        <v>0</v>
      </c>
    </row>
    <row r="241" spans="1:167" ht="15" customHeight="1" x14ac:dyDescent="0.3">
      <c r="A241" s="70">
        <v>252</v>
      </c>
      <c r="B241" s="12">
        <v>9</v>
      </c>
      <c r="C241" s="12" t="s">
        <v>82</v>
      </c>
      <c r="D241" s="37">
        <v>0.28000000000000003</v>
      </c>
      <c r="E241" s="68">
        <v>0.11</v>
      </c>
      <c r="F241" s="19">
        <f t="shared" si="56"/>
        <v>2.5454545454545459</v>
      </c>
      <c r="H241" s="12">
        <f t="shared" si="44"/>
        <v>0.17000000000000004</v>
      </c>
      <c r="I241" s="12">
        <f t="shared" si="45"/>
        <v>0.39</v>
      </c>
      <c r="J241" s="12" t="s">
        <v>63</v>
      </c>
      <c r="K241" s="12">
        <f t="shared" si="46"/>
        <v>0.28000000000000003</v>
      </c>
      <c r="L241" s="45">
        <f t="shared" si="47"/>
        <v>2.5454545454545459</v>
      </c>
      <c r="M241" s="15">
        <f t="shared" si="48"/>
        <v>0.14563790574152724</v>
      </c>
      <c r="N241" s="68">
        <f t="shared" si="49"/>
        <v>5.7214891541314261E-2</v>
      </c>
      <c r="O241" s="68">
        <f t="shared" si="50"/>
        <v>17.477967240013218</v>
      </c>
      <c r="P241" s="12">
        <f t="shared" si="51"/>
        <v>8.8423014200212979E-2</v>
      </c>
      <c r="Q241" s="12">
        <f t="shared" si="52"/>
        <v>0.2028527972828415</v>
      </c>
      <c r="R241" s="113">
        <v>2.7080502011022101</v>
      </c>
      <c r="S241" s="12" t="s">
        <v>518</v>
      </c>
      <c r="T241" s="12" t="s">
        <v>1678</v>
      </c>
      <c r="U241" s="12" t="s">
        <v>523</v>
      </c>
      <c r="V241" s="68" t="s">
        <v>525</v>
      </c>
      <c r="W241" s="68">
        <v>1</v>
      </c>
      <c r="X241" s="68">
        <v>0</v>
      </c>
      <c r="Y241" s="68">
        <v>0</v>
      </c>
      <c r="Z241" s="68">
        <v>0</v>
      </c>
      <c r="AA241" s="68">
        <v>1</v>
      </c>
      <c r="AB241" s="68">
        <v>1</v>
      </c>
      <c r="AC241" s="68">
        <v>7</v>
      </c>
      <c r="AD241" s="68">
        <v>6</v>
      </c>
      <c r="AE241" s="68">
        <v>299</v>
      </c>
      <c r="AF241" s="68">
        <v>0</v>
      </c>
      <c r="AG241" s="68">
        <v>1</v>
      </c>
      <c r="AH241" s="68">
        <v>0</v>
      </c>
      <c r="AI241" s="68">
        <v>0</v>
      </c>
      <c r="AJ241" s="68">
        <v>0</v>
      </c>
      <c r="AK241" s="68">
        <v>0</v>
      </c>
      <c r="AL241" s="68">
        <v>0</v>
      </c>
      <c r="AM241" s="68">
        <v>0</v>
      </c>
      <c r="AN241" s="68">
        <v>0</v>
      </c>
      <c r="AO241" s="68">
        <v>0</v>
      </c>
      <c r="AP241" s="113">
        <v>7.4730690880321973</v>
      </c>
      <c r="AQ241" s="12">
        <v>1</v>
      </c>
      <c r="AR241" s="113">
        <v>5.7235851019523807</v>
      </c>
      <c r="AS241" s="12">
        <v>0</v>
      </c>
      <c r="AT241" s="12">
        <v>1</v>
      </c>
      <c r="AU241" s="12">
        <v>4.0943445622221004</v>
      </c>
      <c r="AV241" s="113">
        <v>7.6031499320825615</v>
      </c>
      <c r="AW241" s="12">
        <v>0</v>
      </c>
      <c r="AX241" s="12">
        <v>1</v>
      </c>
      <c r="AY241" s="68">
        <v>1</v>
      </c>
      <c r="AZ241" s="68">
        <v>6.9850000000000003</v>
      </c>
      <c r="BA241" s="94">
        <v>791</v>
      </c>
      <c r="BB241" s="94">
        <v>64</v>
      </c>
      <c r="BC241" s="12">
        <v>0</v>
      </c>
      <c r="BD241" s="12">
        <v>1</v>
      </c>
      <c r="BE241" s="104">
        <f t="shared" si="57"/>
        <v>3.0204248861443626</v>
      </c>
      <c r="BF241" s="104">
        <v>23.6</v>
      </c>
      <c r="BG241" s="104">
        <f t="shared" si="53"/>
        <v>0.95545370585875489</v>
      </c>
      <c r="BH241" s="68">
        <v>1</v>
      </c>
      <c r="BI241" s="68">
        <v>0</v>
      </c>
      <c r="BJ241" s="68">
        <v>1</v>
      </c>
      <c r="BK241" s="12">
        <v>0</v>
      </c>
      <c r="BL241" s="12">
        <v>1</v>
      </c>
      <c r="BM241" s="12">
        <v>1</v>
      </c>
      <c r="BN241" s="12">
        <v>0</v>
      </c>
      <c r="BO241" s="12">
        <v>0</v>
      </c>
      <c r="BP241" s="12">
        <v>1</v>
      </c>
      <c r="BQ241" s="12">
        <v>0</v>
      </c>
      <c r="BR241" s="12">
        <v>0</v>
      </c>
      <c r="BS241" s="12">
        <v>0</v>
      </c>
      <c r="BT241" s="12">
        <v>1</v>
      </c>
      <c r="BU241" s="12">
        <v>0</v>
      </c>
      <c r="BV241" s="12">
        <v>1</v>
      </c>
      <c r="BW241" s="12">
        <v>0</v>
      </c>
      <c r="BX241" s="12">
        <v>0</v>
      </c>
      <c r="BY241" s="12">
        <v>0.5</v>
      </c>
      <c r="BZ241" s="12">
        <f t="shared" si="54"/>
        <v>0.5</v>
      </c>
      <c r="CA241" s="113">
        <v>3.1780538303479458</v>
      </c>
      <c r="CB241" s="12" t="s">
        <v>501</v>
      </c>
      <c r="CC241" s="12">
        <v>0</v>
      </c>
    </row>
    <row r="242" spans="1:167" ht="15" customHeight="1" x14ac:dyDescent="0.3">
      <c r="A242" s="70">
        <v>253</v>
      </c>
      <c r="B242" s="70">
        <v>9</v>
      </c>
      <c r="C242" s="70" t="s">
        <v>82</v>
      </c>
      <c r="D242" s="38">
        <v>0.13</v>
      </c>
      <c r="E242" s="69">
        <v>0.08</v>
      </c>
      <c r="F242" s="19">
        <f t="shared" si="56"/>
        <v>1.625</v>
      </c>
      <c r="G242" s="70"/>
      <c r="H242" s="70">
        <f t="shared" si="44"/>
        <v>0.05</v>
      </c>
      <c r="I242" s="70">
        <f t="shared" si="45"/>
        <v>0.21000000000000002</v>
      </c>
      <c r="J242" s="70" t="s">
        <v>63</v>
      </c>
      <c r="K242" s="70">
        <f t="shared" si="46"/>
        <v>0.13</v>
      </c>
      <c r="L242" s="47">
        <f t="shared" si="47"/>
        <v>1.625</v>
      </c>
      <c r="M242" s="18">
        <f t="shared" si="48"/>
        <v>5.7215450257636004E-2</v>
      </c>
      <c r="N242" s="69">
        <f t="shared" si="49"/>
        <v>3.5209507850852924E-2</v>
      </c>
      <c r="O242" s="69">
        <f t="shared" si="50"/>
        <v>28.401419418754408</v>
      </c>
      <c r="P242" s="70">
        <f t="shared" si="51"/>
        <v>2.200594240678308E-2</v>
      </c>
      <c r="Q242" s="70">
        <f t="shared" si="52"/>
        <v>9.2424958108488928E-2</v>
      </c>
      <c r="R242" s="114">
        <v>2.7080502011022101</v>
      </c>
      <c r="S242" s="70" t="s">
        <v>518</v>
      </c>
      <c r="T242" s="70" t="s">
        <v>1678</v>
      </c>
      <c r="U242" s="70" t="s">
        <v>393</v>
      </c>
      <c r="V242" s="69" t="s">
        <v>525</v>
      </c>
      <c r="W242" s="69">
        <v>1</v>
      </c>
      <c r="X242" s="69">
        <v>0</v>
      </c>
      <c r="Y242" s="69">
        <v>0</v>
      </c>
      <c r="Z242" s="69">
        <v>0</v>
      </c>
      <c r="AA242" s="69">
        <v>1</v>
      </c>
      <c r="AB242" s="69">
        <v>1</v>
      </c>
      <c r="AC242" s="69">
        <v>7</v>
      </c>
      <c r="AD242" s="69">
        <v>6</v>
      </c>
      <c r="AE242" s="69">
        <v>804</v>
      </c>
      <c r="AF242" s="69">
        <v>0</v>
      </c>
      <c r="AG242" s="69">
        <v>1</v>
      </c>
      <c r="AH242" s="69">
        <v>0</v>
      </c>
      <c r="AI242" s="69">
        <v>0</v>
      </c>
      <c r="AJ242" s="69">
        <v>0</v>
      </c>
      <c r="AK242" s="69">
        <v>0</v>
      </c>
      <c r="AL242" s="69">
        <v>0</v>
      </c>
      <c r="AM242" s="69">
        <v>0</v>
      </c>
      <c r="AN242" s="69">
        <v>0</v>
      </c>
      <c r="AO242" s="69">
        <v>0</v>
      </c>
      <c r="AP242" s="114">
        <v>7.4730690880321973</v>
      </c>
      <c r="AQ242" s="70">
        <v>1</v>
      </c>
      <c r="AR242" s="114">
        <v>6.6982680541154132</v>
      </c>
      <c r="AS242" s="70">
        <v>0</v>
      </c>
      <c r="AT242" s="70">
        <v>1</v>
      </c>
      <c r="AU242" s="70">
        <v>4.0943445622221004</v>
      </c>
      <c r="AV242" s="114">
        <v>7.6031499320825615</v>
      </c>
      <c r="AW242" s="70">
        <v>0</v>
      </c>
      <c r="AX242" s="70">
        <v>1</v>
      </c>
      <c r="AY242" s="69">
        <v>1</v>
      </c>
      <c r="AZ242" s="69">
        <v>6.9850000000000003</v>
      </c>
      <c r="BA242" s="32">
        <v>791</v>
      </c>
      <c r="BB242" s="32">
        <v>64</v>
      </c>
      <c r="BC242" s="70">
        <v>0</v>
      </c>
      <c r="BD242" s="70">
        <v>1</v>
      </c>
      <c r="BE242" s="106">
        <f t="shared" si="57"/>
        <v>3.0204248861443626</v>
      </c>
      <c r="BF242" s="106">
        <v>23.6</v>
      </c>
      <c r="BG242" s="106">
        <f t="shared" si="53"/>
        <v>0.95545370585875489</v>
      </c>
      <c r="BH242" s="69">
        <v>1</v>
      </c>
      <c r="BI242" s="69">
        <v>0</v>
      </c>
      <c r="BJ242" s="69">
        <v>1</v>
      </c>
      <c r="BK242" s="70">
        <v>0</v>
      </c>
      <c r="BL242" s="70">
        <v>1</v>
      </c>
      <c r="BM242" s="70">
        <v>1</v>
      </c>
      <c r="BN242" s="70">
        <v>0</v>
      </c>
      <c r="BO242" s="70">
        <v>0</v>
      </c>
      <c r="BP242" s="70">
        <v>1</v>
      </c>
      <c r="BQ242" s="70">
        <v>0</v>
      </c>
      <c r="BR242" s="70">
        <v>0</v>
      </c>
      <c r="BS242" s="70">
        <v>0</v>
      </c>
      <c r="BT242" s="70">
        <v>1</v>
      </c>
      <c r="BU242" s="70">
        <v>0</v>
      </c>
      <c r="BV242" s="70">
        <v>1</v>
      </c>
      <c r="BW242" s="70">
        <v>0</v>
      </c>
      <c r="BX242" s="70">
        <v>0</v>
      </c>
      <c r="BY242" s="70">
        <v>0.5</v>
      </c>
      <c r="BZ242" s="70">
        <f t="shared" si="54"/>
        <v>0.5</v>
      </c>
      <c r="CA242" s="114">
        <v>3.1780538303479458</v>
      </c>
      <c r="CB242" s="70" t="s">
        <v>501</v>
      </c>
      <c r="CC242" s="70">
        <v>0</v>
      </c>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0"/>
      <c r="DD242" s="70"/>
      <c r="DE242" s="70"/>
      <c r="DF242" s="70"/>
      <c r="DG242" s="70"/>
      <c r="DH242" s="70"/>
      <c r="DI242" s="70"/>
      <c r="DJ242" s="70"/>
      <c r="DK242" s="70"/>
      <c r="DL242" s="70"/>
      <c r="DM242" s="70"/>
      <c r="DN242" s="70"/>
      <c r="DO242" s="70"/>
      <c r="DP242" s="70"/>
      <c r="DQ242" s="70"/>
      <c r="DR242" s="70"/>
      <c r="DS242" s="70"/>
      <c r="DT242" s="70"/>
      <c r="DU242" s="70"/>
      <c r="DV242" s="70"/>
      <c r="DW242" s="70"/>
      <c r="DX242" s="70"/>
      <c r="DY242" s="70"/>
      <c r="DZ242" s="70"/>
      <c r="EA242" s="70"/>
      <c r="EB242" s="70"/>
      <c r="EC242" s="70"/>
      <c r="ED242" s="70"/>
      <c r="EE242" s="70"/>
      <c r="EF242" s="70"/>
      <c r="EG242" s="70"/>
      <c r="EH242" s="70"/>
      <c r="EI242" s="70"/>
      <c r="EJ242" s="70"/>
      <c r="EK242" s="70"/>
      <c r="EL242" s="70"/>
      <c r="EM242" s="70"/>
      <c r="EN242" s="70"/>
      <c r="EO242" s="70"/>
      <c r="EP242" s="70"/>
      <c r="EQ242" s="70"/>
      <c r="ER242" s="70"/>
      <c r="ES242" s="70"/>
      <c r="ET242" s="70"/>
      <c r="EU242" s="70"/>
      <c r="EV242" s="70"/>
      <c r="EW242" s="70"/>
      <c r="EX242" s="70"/>
      <c r="EY242" s="70"/>
      <c r="EZ242" s="70"/>
      <c r="FA242" s="70"/>
      <c r="FB242" s="70"/>
      <c r="FC242" s="70"/>
      <c r="FD242" s="70"/>
      <c r="FE242" s="70"/>
      <c r="FF242" s="70"/>
      <c r="FG242" s="70"/>
      <c r="FH242" s="70"/>
      <c r="FI242" s="70"/>
      <c r="FJ242" s="70"/>
      <c r="FK242" s="70"/>
    </row>
    <row r="243" spans="1:167" ht="15" customHeight="1" x14ac:dyDescent="0.3">
      <c r="A243" s="70">
        <v>254</v>
      </c>
      <c r="B243" s="12">
        <v>9</v>
      </c>
      <c r="C243" s="12" t="s">
        <v>82</v>
      </c>
      <c r="D243" s="37">
        <v>0.15</v>
      </c>
      <c r="E243" s="68">
        <v>0.1</v>
      </c>
      <c r="F243" s="19">
        <f t="shared" si="56"/>
        <v>1.4999999999999998</v>
      </c>
      <c r="H243" s="12">
        <f t="shared" si="44"/>
        <v>4.9999999999999989E-2</v>
      </c>
      <c r="I243" s="12">
        <f t="shared" si="45"/>
        <v>0.25</v>
      </c>
      <c r="J243" s="12" t="s">
        <v>63</v>
      </c>
      <c r="K243" s="12">
        <f t="shared" si="46"/>
        <v>0.15</v>
      </c>
      <c r="L243" s="45">
        <f t="shared" si="47"/>
        <v>1.4999999999999998</v>
      </c>
      <c r="M243" s="15">
        <f t="shared" si="48"/>
        <v>4.9419973549339004E-2</v>
      </c>
      <c r="N243" s="68">
        <f t="shared" si="49"/>
        <v>3.2946649032892676E-2</v>
      </c>
      <c r="O243" s="68">
        <f t="shared" si="50"/>
        <v>30.352100421552375</v>
      </c>
      <c r="P243" s="12">
        <f t="shared" si="51"/>
        <v>1.6473324516446328E-2</v>
      </c>
      <c r="Q243" s="12">
        <f t="shared" si="52"/>
        <v>8.236662258223168E-2</v>
      </c>
      <c r="R243" s="113">
        <v>2.7080502011022101</v>
      </c>
      <c r="S243" s="12" t="s">
        <v>518</v>
      </c>
      <c r="T243" s="12" t="s">
        <v>1678</v>
      </c>
      <c r="U243" s="12" t="s">
        <v>394</v>
      </c>
      <c r="V243" s="68" t="s">
        <v>525</v>
      </c>
      <c r="W243" s="68">
        <v>1</v>
      </c>
      <c r="X243" s="68">
        <v>0</v>
      </c>
      <c r="Y243" s="68">
        <v>0</v>
      </c>
      <c r="Z243" s="68">
        <v>0</v>
      </c>
      <c r="AA243" s="68">
        <v>1</v>
      </c>
      <c r="AB243" s="68">
        <v>1</v>
      </c>
      <c r="AC243" s="68">
        <v>7</v>
      </c>
      <c r="AD243" s="68">
        <v>6</v>
      </c>
      <c r="AE243" s="68">
        <v>919</v>
      </c>
      <c r="AF243" s="68">
        <v>0</v>
      </c>
      <c r="AG243" s="68">
        <v>1</v>
      </c>
      <c r="AH243" s="68">
        <v>0</v>
      </c>
      <c r="AI243" s="68">
        <v>0</v>
      </c>
      <c r="AJ243" s="68">
        <v>0</v>
      </c>
      <c r="AK243" s="68">
        <v>0</v>
      </c>
      <c r="AL243" s="68">
        <v>0</v>
      </c>
      <c r="AM243" s="68">
        <v>0</v>
      </c>
      <c r="AN243" s="68">
        <v>0</v>
      </c>
      <c r="AO243" s="68">
        <v>0</v>
      </c>
      <c r="AP243" s="113">
        <v>7.4730690880321973</v>
      </c>
      <c r="AQ243" s="12">
        <v>1</v>
      </c>
      <c r="AR243" s="113">
        <v>6.8308742346461795</v>
      </c>
      <c r="AS243" s="12">
        <v>0</v>
      </c>
      <c r="AT243" s="12">
        <v>1</v>
      </c>
      <c r="AU243" s="12">
        <v>4.0943445622221004</v>
      </c>
      <c r="AV243" s="113">
        <v>7.6031499320825615</v>
      </c>
      <c r="AW243" s="12">
        <v>0</v>
      </c>
      <c r="AX243" s="12">
        <v>1</v>
      </c>
      <c r="AY243" s="68">
        <v>1</v>
      </c>
      <c r="AZ243" s="68">
        <v>6.9850000000000003</v>
      </c>
      <c r="BA243" s="94">
        <v>791</v>
      </c>
      <c r="BB243" s="94">
        <v>64</v>
      </c>
      <c r="BC243" s="12">
        <v>0</v>
      </c>
      <c r="BD243" s="12">
        <v>1</v>
      </c>
      <c r="BE243" s="104">
        <f t="shared" si="57"/>
        <v>3.0204248861443626</v>
      </c>
      <c r="BF243" s="104">
        <v>23.6</v>
      </c>
      <c r="BG243" s="104">
        <f t="shared" si="53"/>
        <v>0.95545370585875489</v>
      </c>
      <c r="BH243" s="68">
        <v>1</v>
      </c>
      <c r="BI243" s="68">
        <v>0</v>
      </c>
      <c r="BJ243" s="68">
        <v>1</v>
      </c>
      <c r="BK243" s="12">
        <v>0</v>
      </c>
      <c r="BL243" s="12">
        <v>1</v>
      </c>
      <c r="BM243" s="12">
        <v>1</v>
      </c>
      <c r="BN243" s="12">
        <v>0</v>
      </c>
      <c r="BO243" s="12">
        <v>0</v>
      </c>
      <c r="BP243" s="12">
        <v>1</v>
      </c>
      <c r="BQ243" s="12">
        <v>0</v>
      </c>
      <c r="BR243" s="12">
        <v>0</v>
      </c>
      <c r="BS243" s="12">
        <v>0</v>
      </c>
      <c r="BT243" s="12">
        <v>1</v>
      </c>
      <c r="BU243" s="12">
        <v>0</v>
      </c>
      <c r="BV243" s="12">
        <v>1</v>
      </c>
      <c r="BW243" s="12">
        <v>0</v>
      </c>
      <c r="BX243" s="12">
        <v>0</v>
      </c>
      <c r="BY243" s="12">
        <v>0.5</v>
      </c>
      <c r="BZ243" s="12">
        <f t="shared" si="54"/>
        <v>0.5</v>
      </c>
      <c r="CA243" s="113">
        <v>3.1780538303479458</v>
      </c>
      <c r="CB243" s="12" t="s">
        <v>501</v>
      </c>
      <c r="CC243" s="12">
        <v>0</v>
      </c>
    </row>
    <row r="244" spans="1:167" ht="15" customHeight="1" x14ac:dyDescent="0.3">
      <c r="A244" s="70">
        <v>255</v>
      </c>
      <c r="B244" s="12">
        <v>9</v>
      </c>
      <c r="C244" s="12" t="s">
        <v>82</v>
      </c>
      <c r="D244" s="37">
        <v>0.17</v>
      </c>
      <c r="E244" s="13">
        <v>0.09</v>
      </c>
      <c r="F244" s="19">
        <f t="shared" si="56"/>
        <v>1.8888888888888891</v>
      </c>
      <c r="H244" s="12">
        <f t="shared" si="44"/>
        <v>8.0000000000000016E-2</v>
      </c>
      <c r="I244" s="12">
        <f t="shared" si="45"/>
        <v>0.26</v>
      </c>
      <c r="J244" s="12" t="s">
        <v>63</v>
      </c>
      <c r="K244" s="12">
        <f t="shared" si="46"/>
        <v>0.17</v>
      </c>
      <c r="L244" s="45">
        <f t="shared" si="47"/>
        <v>1.8888888888888891</v>
      </c>
      <c r="M244" s="15">
        <f t="shared" si="48"/>
        <v>4.5068586850469716E-2</v>
      </c>
      <c r="N244" s="13">
        <f t="shared" si="49"/>
        <v>2.3859840097307492E-2</v>
      </c>
      <c r="O244" s="68">
        <f t="shared" si="50"/>
        <v>41.911429243519819</v>
      </c>
      <c r="P244" s="12">
        <f t="shared" si="51"/>
        <v>2.1208746753162224E-2</v>
      </c>
      <c r="Q244" s="12">
        <f t="shared" si="52"/>
        <v>6.8928426947777205E-2</v>
      </c>
      <c r="R244" s="113">
        <v>2.7080502011022101</v>
      </c>
      <c r="S244" s="12" t="s">
        <v>519</v>
      </c>
      <c r="T244" s="12" t="s">
        <v>1678</v>
      </c>
      <c r="U244" s="12" t="s">
        <v>520</v>
      </c>
      <c r="V244" s="13" t="s">
        <v>525</v>
      </c>
      <c r="W244" s="68">
        <v>1</v>
      </c>
      <c r="X244" s="68">
        <v>0</v>
      </c>
      <c r="Y244" s="68">
        <v>0</v>
      </c>
      <c r="Z244" s="68">
        <v>0</v>
      </c>
      <c r="AA244" s="13">
        <v>1</v>
      </c>
      <c r="AB244" s="13">
        <v>1</v>
      </c>
      <c r="AC244" s="68">
        <v>8</v>
      </c>
      <c r="AD244" s="68">
        <v>6</v>
      </c>
      <c r="AE244" s="13">
        <v>1753</v>
      </c>
      <c r="AF244" s="13">
        <v>0</v>
      </c>
      <c r="AG244" s="13">
        <v>1</v>
      </c>
      <c r="AH244" s="13">
        <v>0</v>
      </c>
      <c r="AI244" s="13">
        <v>0</v>
      </c>
      <c r="AJ244" s="13">
        <v>0</v>
      </c>
      <c r="AK244" s="13">
        <v>0</v>
      </c>
      <c r="AL244" s="13">
        <v>0</v>
      </c>
      <c r="AM244" s="68">
        <v>0</v>
      </c>
      <c r="AN244" s="68">
        <v>0</v>
      </c>
      <c r="AO244" s="68">
        <v>0</v>
      </c>
      <c r="AP244" s="113">
        <v>7.4730690880321973</v>
      </c>
      <c r="AQ244" s="12">
        <v>1</v>
      </c>
      <c r="AR244" s="113">
        <v>7.4730690880321973</v>
      </c>
      <c r="AS244" s="12">
        <v>0</v>
      </c>
      <c r="AT244" s="12">
        <v>1</v>
      </c>
      <c r="AU244" s="12">
        <v>4.0943445622221004</v>
      </c>
      <c r="AV244" s="113">
        <v>7.6031499320825615</v>
      </c>
      <c r="AW244" s="12">
        <v>0</v>
      </c>
      <c r="AX244" s="12">
        <v>1</v>
      </c>
      <c r="AY244" s="68">
        <v>1</v>
      </c>
      <c r="AZ244" s="68">
        <v>6.9850000000000003</v>
      </c>
      <c r="BA244" s="94">
        <v>791</v>
      </c>
      <c r="BB244" s="94">
        <v>64</v>
      </c>
      <c r="BC244" s="12">
        <v>0</v>
      </c>
      <c r="BD244" s="12">
        <v>1</v>
      </c>
      <c r="BE244" s="104">
        <f t="shared" si="57"/>
        <v>3.0204248861443626</v>
      </c>
      <c r="BF244" s="104">
        <v>23.6</v>
      </c>
      <c r="BG244" s="104">
        <f t="shared" si="53"/>
        <v>0.95545370585875489</v>
      </c>
      <c r="BH244" s="68">
        <v>1</v>
      </c>
      <c r="BI244" s="68">
        <v>0</v>
      </c>
      <c r="BJ244" s="68">
        <v>1</v>
      </c>
      <c r="BK244" s="12">
        <v>0</v>
      </c>
      <c r="BL244" s="12">
        <v>1</v>
      </c>
      <c r="BM244" s="12">
        <v>1</v>
      </c>
      <c r="BN244" s="12">
        <v>0</v>
      </c>
      <c r="BO244" s="12">
        <v>0</v>
      </c>
      <c r="BP244" s="12">
        <v>1</v>
      </c>
      <c r="BQ244" s="12">
        <v>0</v>
      </c>
      <c r="BR244" s="12">
        <v>0</v>
      </c>
      <c r="BS244" s="12">
        <v>0</v>
      </c>
      <c r="BT244" s="12">
        <v>1</v>
      </c>
      <c r="BU244" s="12">
        <v>0</v>
      </c>
      <c r="BV244" s="12">
        <v>1</v>
      </c>
      <c r="BW244" s="12">
        <v>0</v>
      </c>
      <c r="BX244" s="12">
        <v>0</v>
      </c>
      <c r="BY244" s="12">
        <v>0.5</v>
      </c>
      <c r="BZ244" s="12">
        <f t="shared" si="54"/>
        <v>0.5</v>
      </c>
      <c r="CA244" s="113">
        <v>3.1780538303479458</v>
      </c>
      <c r="CB244" s="12" t="s">
        <v>501</v>
      </c>
      <c r="CC244" s="12">
        <v>0</v>
      </c>
    </row>
    <row r="245" spans="1:167" ht="15" customHeight="1" x14ac:dyDescent="0.3">
      <c r="A245" s="70">
        <v>256</v>
      </c>
      <c r="B245" s="12">
        <v>9</v>
      </c>
      <c r="C245" s="12" t="s">
        <v>82</v>
      </c>
      <c r="D245" s="37">
        <v>0.15</v>
      </c>
      <c r="E245" s="68">
        <v>0.09</v>
      </c>
      <c r="F245" s="19">
        <f t="shared" si="56"/>
        <v>1.6666666666666667</v>
      </c>
      <c r="H245" s="12">
        <f t="shared" si="44"/>
        <v>0.06</v>
      </c>
      <c r="I245" s="12">
        <f t="shared" si="45"/>
        <v>0.24</v>
      </c>
      <c r="J245" s="12" t="s">
        <v>63</v>
      </c>
      <c r="K245" s="12">
        <f t="shared" si="46"/>
        <v>0.15</v>
      </c>
      <c r="L245" s="45">
        <f t="shared" si="47"/>
        <v>1.6666666666666667</v>
      </c>
      <c r="M245" s="15">
        <f t="shared" si="48"/>
        <v>3.9775346861430326E-2</v>
      </c>
      <c r="N245" s="68">
        <f t="shared" si="49"/>
        <v>2.3865208116858196E-2</v>
      </c>
      <c r="O245" s="68">
        <f t="shared" si="50"/>
        <v>41.902002073621468</v>
      </c>
      <c r="P245" s="12">
        <f t="shared" si="51"/>
        <v>1.591013874457213E-2</v>
      </c>
      <c r="Q245" s="12">
        <f t="shared" si="52"/>
        <v>6.3640554978288522E-2</v>
      </c>
      <c r="R245" s="113">
        <v>3.3672958299864741</v>
      </c>
      <c r="S245" s="12" t="s">
        <v>519</v>
      </c>
      <c r="T245" s="12" t="s">
        <v>1678</v>
      </c>
      <c r="U245" s="12" t="s">
        <v>521</v>
      </c>
      <c r="V245" s="68" t="s">
        <v>525</v>
      </c>
      <c r="W245" s="68">
        <v>1</v>
      </c>
      <c r="X245" s="68">
        <v>0</v>
      </c>
      <c r="Y245" s="68">
        <v>0</v>
      </c>
      <c r="Z245" s="68">
        <v>0</v>
      </c>
      <c r="AA245" s="68">
        <v>1</v>
      </c>
      <c r="AB245" s="68">
        <v>1</v>
      </c>
      <c r="AC245" s="68">
        <v>8</v>
      </c>
      <c r="AD245" s="68">
        <v>6</v>
      </c>
      <c r="AE245" s="68">
        <v>1753</v>
      </c>
      <c r="AF245" s="68">
        <v>0</v>
      </c>
      <c r="AG245" s="68">
        <v>1</v>
      </c>
      <c r="AH245" s="68">
        <v>0</v>
      </c>
      <c r="AI245" s="68">
        <v>0</v>
      </c>
      <c r="AJ245" s="68">
        <v>0</v>
      </c>
      <c r="AK245" s="68">
        <v>0</v>
      </c>
      <c r="AL245" s="68">
        <v>0</v>
      </c>
      <c r="AM245" s="68">
        <v>0</v>
      </c>
      <c r="AN245" s="68">
        <v>0</v>
      </c>
      <c r="AO245" s="68">
        <v>0</v>
      </c>
      <c r="AP245" s="113">
        <v>7.4730690880321973</v>
      </c>
      <c r="AQ245" s="12">
        <v>1</v>
      </c>
      <c r="AR245" s="113">
        <v>7.4730690880321973</v>
      </c>
      <c r="AS245" s="12">
        <v>0</v>
      </c>
      <c r="AT245" s="12">
        <v>1</v>
      </c>
      <c r="AU245" s="12">
        <v>1</v>
      </c>
      <c r="AV245" s="113">
        <v>7.6031499320825615</v>
      </c>
      <c r="AW245" s="12">
        <v>0</v>
      </c>
      <c r="AX245" s="12">
        <v>1</v>
      </c>
      <c r="AY245" s="68">
        <v>1</v>
      </c>
      <c r="AZ245" s="68">
        <v>6.9850000000000003</v>
      </c>
      <c r="BA245" s="94">
        <v>791</v>
      </c>
      <c r="BB245" s="94">
        <v>64</v>
      </c>
      <c r="BC245" s="12">
        <v>0</v>
      </c>
      <c r="BD245" s="12">
        <v>1</v>
      </c>
      <c r="BE245" s="104">
        <f t="shared" si="57"/>
        <v>3.0204248861443626</v>
      </c>
      <c r="BF245" s="104">
        <v>23.6</v>
      </c>
      <c r="BG245" s="104">
        <f t="shared" si="53"/>
        <v>0.95545370585875489</v>
      </c>
      <c r="BH245" s="68">
        <v>1</v>
      </c>
      <c r="BI245" s="68">
        <v>0</v>
      </c>
      <c r="BJ245" s="68">
        <v>1</v>
      </c>
      <c r="BK245" s="12">
        <v>0</v>
      </c>
      <c r="BL245" s="12">
        <v>1</v>
      </c>
      <c r="BM245" s="12">
        <v>1</v>
      </c>
      <c r="BN245" s="12">
        <v>0</v>
      </c>
      <c r="BO245" s="12">
        <v>0</v>
      </c>
      <c r="BP245" s="12">
        <v>1</v>
      </c>
      <c r="BQ245" s="12">
        <v>0</v>
      </c>
      <c r="BR245" s="12">
        <v>0</v>
      </c>
      <c r="BS245" s="12">
        <v>0</v>
      </c>
      <c r="BT245" s="12">
        <v>1</v>
      </c>
      <c r="BU245" s="12">
        <v>0</v>
      </c>
      <c r="BV245" s="12">
        <v>1</v>
      </c>
      <c r="BW245" s="12">
        <v>0</v>
      </c>
      <c r="BX245" s="12">
        <v>0</v>
      </c>
      <c r="BY245" s="12">
        <v>0.5</v>
      </c>
      <c r="BZ245" s="12">
        <f t="shared" si="54"/>
        <v>0.5</v>
      </c>
      <c r="CA245" s="113">
        <v>2.9957322735539909</v>
      </c>
      <c r="CB245" s="12" t="s">
        <v>501</v>
      </c>
      <c r="CC245" s="12">
        <v>0</v>
      </c>
    </row>
    <row r="246" spans="1:167" ht="15" customHeight="1" x14ac:dyDescent="0.3">
      <c r="A246" s="70">
        <v>257</v>
      </c>
      <c r="B246" s="12">
        <v>9</v>
      </c>
      <c r="C246" s="12" t="s">
        <v>82</v>
      </c>
      <c r="D246" s="37">
        <v>0.16</v>
      </c>
      <c r="E246" s="68">
        <v>0.1</v>
      </c>
      <c r="F246" s="19">
        <f t="shared" si="56"/>
        <v>1.5999999999999999</v>
      </c>
      <c r="H246" s="12">
        <f t="shared" si="44"/>
        <v>0.06</v>
      </c>
      <c r="I246" s="12">
        <f t="shared" si="45"/>
        <v>0.26</v>
      </c>
      <c r="J246" s="12" t="s">
        <v>63</v>
      </c>
      <c r="K246" s="12">
        <f t="shared" si="46"/>
        <v>0.16</v>
      </c>
      <c r="L246" s="45">
        <f t="shared" si="47"/>
        <v>1.5999999999999999</v>
      </c>
      <c r="M246" s="15">
        <f t="shared" si="48"/>
        <v>4.2024435120081E-2</v>
      </c>
      <c r="N246" s="68">
        <f t="shared" si="49"/>
        <v>2.6265271950050625E-2</v>
      </c>
      <c r="O246" s="68">
        <f t="shared" si="50"/>
        <v>38.073087607915383</v>
      </c>
      <c r="P246" s="12">
        <f t="shared" si="51"/>
        <v>1.5759163170030375E-2</v>
      </c>
      <c r="Q246" s="12">
        <f t="shared" si="52"/>
        <v>6.8289707070131628E-2</v>
      </c>
      <c r="R246" s="113">
        <v>3.2958368660043291</v>
      </c>
      <c r="S246" s="12" t="s">
        <v>519</v>
      </c>
      <c r="T246" s="12" t="s">
        <v>1678</v>
      </c>
      <c r="U246" s="12" t="s">
        <v>522</v>
      </c>
      <c r="V246" s="68" t="s">
        <v>525</v>
      </c>
      <c r="W246" s="68">
        <v>1</v>
      </c>
      <c r="X246" s="68">
        <v>0</v>
      </c>
      <c r="Y246" s="68">
        <v>0</v>
      </c>
      <c r="Z246" s="68">
        <v>0</v>
      </c>
      <c r="AA246" s="68">
        <v>1</v>
      </c>
      <c r="AB246" s="68">
        <v>1</v>
      </c>
      <c r="AC246" s="68">
        <v>8</v>
      </c>
      <c r="AD246" s="68">
        <v>6</v>
      </c>
      <c r="AE246" s="68">
        <v>1447</v>
      </c>
      <c r="AF246" s="68">
        <v>0</v>
      </c>
      <c r="AG246" s="68">
        <v>1</v>
      </c>
      <c r="AH246" s="68">
        <v>0</v>
      </c>
      <c r="AI246" s="68">
        <v>0</v>
      </c>
      <c r="AJ246" s="68">
        <v>0</v>
      </c>
      <c r="AK246" s="68">
        <v>0</v>
      </c>
      <c r="AL246" s="68">
        <v>0</v>
      </c>
      <c r="AM246" s="68">
        <v>0</v>
      </c>
      <c r="AN246" s="68">
        <v>0</v>
      </c>
      <c r="AO246" s="68">
        <v>0</v>
      </c>
      <c r="AP246" s="113">
        <v>7.4730690880321973</v>
      </c>
      <c r="AQ246" s="12">
        <v>1</v>
      </c>
      <c r="AR246" s="113">
        <v>7.2820736580934646</v>
      </c>
      <c r="AS246" s="12">
        <v>0</v>
      </c>
      <c r="AT246" s="12">
        <v>1</v>
      </c>
      <c r="AU246" s="12">
        <v>1</v>
      </c>
      <c r="AV246" s="113">
        <v>7.6031499320825615</v>
      </c>
      <c r="AW246" s="12">
        <v>0</v>
      </c>
      <c r="AX246" s="12">
        <v>1</v>
      </c>
      <c r="AY246" s="68">
        <v>1</v>
      </c>
      <c r="AZ246" s="68">
        <v>6.9850000000000003</v>
      </c>
      <c r="BA246" s="94">
        <v>791</v>
      </c>
      <c r="BB246" s="94">
        <v>64</v>
      </c>
      <c r="BC246" s="12">
        <v>0</v>
      </c>
      <c r="BD246" s="12">
        <v>1</v>
      </c>
      <c r="BE246" s="104">
        <f t="shared" ref="BE246:BE277" si="58">LN(20.5)</f>
        <v>3.0204248861443626</v>
      </c>
      <c r="BF246" s="104">
        <v>23.6</v>
      </c>
      <c r="BG246" s="104">
        <f t="shared" si="53"/>
        <v>0.95545370585875489</v>
      </c>
      <c r="BH246" s="68">
        <v>1</v>
      </c>
      <c r="BI246" s="68">
        <v>0</v>
      </c>
      <c r="BJ246" s="68">
        <v>1</v>
      </c>
      <c r="BK246" s="12">
        <v>0</v>
      </c>
      <c r="BL246" s="12">
        <v>1</v>
      </c>
      <c r="BM246" s="12">
        <v>1</v>
      </c>
      <c r="BN246" s="12">
        <v>0</v>
      </c>
      <c r="BO246" s="12">
        <v>0</v>
      </c>
      <c r="BP246" s="12">
        <v>1</v>
      </c>
      <c r="BQ246" s="12">
        <v>0</v>
      </c>
      <c r="BR246" s="12">
        <v>0</v>
      </c>
      <c r="BS246" s="12">
        <v>0</v>
      </c>
      <c r="BT246" s="12">
        <v>1</v>
      </c>
      <c r="BU246" s="12">
        <v>0</v>
      </c>
      <c r="BV246" s="12">
        <v>1</v>
      </c>
      <c r="BW246" s="12">
        <v>0</v>
      </c>
      <c r="BX246" s="12">
        <v>0</v>
      </c>
      <c r="BY246" s="12">
        <v>0.5</v>
      </c>
      <c r="BZ246" s="12">
        <f t="shared" si="54"/>
        <v>0.5</v>
      </c>
      <c r="CA246" s="113">
        <v>2.9957322735539909</v>
      </c>
      <c r="CB246" s="12" t="s">
        <v>501</v>
      </c>
      <c r="CC246" s="12">
        <v>0</v>
      </c>
    </row>
    <row r="247" spans="1:167" ht="15" customHeight="1" x14ac:dyDescent="0.3">
      <c r="A247" s="70">
        <v>258</v>
      </c>
      <c r="B247" s="12">
        <v>9</v>
      </c>
      <c r="C247" s="12" t="s">
        <v>82</v>
      </c>
      <c r="D247" s="37">
        <v>0.25</v>
      </c>
      <c r="E247" s="13">
        <v>0.12</v>
      </c>
      <c r="F247" s="19">
        <f t="shared" si="56"/>
        <v>2.0833333333333335</v>
      </c>
      <c r="H247" s="12">
        <f t="shared" si="44"/>
        <v>0.13</v>
      </c>
      <c r="I247" s="12">
        <f t="shared" si="45"/>
        <v>0.37</v>
      </c>
      <c r="J247" s="12" t="s">
        <v>63</v>
      </c>
      <c r="K247" s="12">
        <f t="shared" si="46"/>
        <v>0.25</v>
      </c>
      <c r="L247" s="45">
        <f t="shared" si="47"/>
        <v>2.0833333333333335</v>
      </c>
      <c r="M247" s="15">
        <f t="shared" si="48"/>
        <v>0.11961722488038277</v>
      </c>
      <c r="N247" s="13">
        <f t="shared" si="49"/>
        <v>5.7416267942583733E-2</v>
      </c>
      <c r="O247" s="68">
        <f t="shared" si="50"/>
        <v>17.416666666666668</v>
      </c>
      <c r="P247" s="12">
        <f t="shared" si="51"/>
        <v>6.2200956937799042E-2</v>
      </c>
      <c r="Q247" s="12">
        <f t="shared" si="52"/>
        <v>0.17703349282296652</v>
      </c>
      <c r="R247" s="113">
        <v>3.1780538303479458</v>
      </c>
      <c r="S247" s="12" t="s">
        <v>519</v>
      </c>
      <c r="T247" s="12" t="s">
        <v>1678</v>
      </c>
      <c r="U247" s="12" t="s">
        <v>523</v>
      </c>
      <c r="V247" s="13" t="s">
        <v>525</v>
      </c>
      <c r="W247" s="68">
        <v>1</v>
      </c>
      <c r="X247" s="68">
        <v>0</v>
      </c>
      <c r="Y247" s="68">
        <v>0</v>
      </c>
      <c r="Z247" s="68">
        <v>0</v>
      </c>
      <c r="AA247" s="13">
        <v>1</v>
      </c>
      <c r="AB247" s="13">
        <v>1</v>
      </c>
      <c r="AC247" s="68">
        <v>8</v>
      </c>
      <c r="AD247" s="68">
        <v>6</v>
      </c>
      <c r="AE247" s="13">
        <v>299</v>
      </c>
      <c r="AF247" s="13">
        <v>0</v>
      </c>
      <c r="AG247" s="13">
        <v>1</v>
      </c>
      <c r="AH247" s="13">
        <v>0</v>
      </c>
      <c r="AI247" s="13">
        <v>0</v>
      </c>
      <c r="AJ247" s="13">
        <v>0</v>
      </c>
      <c r="AK247" s="13">
        <v>0</v>
      </c>
      <c r="AL247" s="13">
        <v>0</v>
      </c>
      <c r="AM247" s="68">
        <v>0</v>
      </c>
      <c r="AN247" s="68">
        <v>0</v>
      </c>
      <c r="AO247" s="68">
        <v>0</v>
      </c>
      <c r="AP247" s="113">
        <v>7.4730690880321973</v>
      </c>
      <c r="AQ247" s="12">
        <v>1</v>
      </c>
      <c r="AR247" s="113">
        <v>5.7235851019523807</v>
      </c>
      <c r="AS247" s="12">
        <v>0</v>
      </c>
      <c r="AT247" s="12">
        <v>1</v>
      </c>
      <c r="AU247" s="12">
        <v>1</v>
      </c>
      <c r="AV247" s="113">
        <v>7.6031499320825615</v>
      </c>
      <c r="AW247" s="12">
        <v>0</v>
      </c>
      <c r="AX247" s="12">
        <v>1</v>
      </c>
      <c r="AY247" s="68">
        <v>1</v>
      </c>
      <c r="AZ247" s="68">
        <v>6.9850000000000003</v>
      </c>
      <c r="BA247" s="94">
        <v>791</v>
      </c>
      <c r="BB247" s="94">
        <v>64</v>
      </c>
      <c r="BC247" s="12">
        <v>0</v>
      </c>
      <c r="BD247" s="12">
        <v>1</v>
      </c>
      <c r="BE247" s="104">
        <f t="shared" si="58"/>
        <v>3.0204248861443626</v>
      </c>
      <c r="BF247" s="104">
        <v>23.6</v>
      </c>
      <c r="BG247" s="104">
        <f t="shared" si="53"/>
        <v>0.95545370585875489</v>
      </c>
      <c r="BH247" s="68">
        <v>1</v>
      </c>
      <c r="BI247" s="68">
        <v>0</v>
      </c>
      <c r="BJ247" s="68">
        <v>1</v>
      </c>
      <c r="BK247" s="12">
        <v>0</v>
      </c>
      <c r="BL247" s="12">
        <v>1</v>
      </c>
      <c r="BM247" s="12">
        <v>1</v>
      </c>
      <c r="BN247" s="12">
        <v>0</v>
      </c>
      <c r="BO247" s="12">
        <v>0</v>
      </c>
      <c r="BP247" s="12">
        <v>1</v>
      </c>
      <c r="BQ247" s="12">
        <v>0</v>
      </c>
      <c r="BR247" s="12">
        <v>0</v>
      </c>
      <c r="BS247" s="12">
        <v>0</v>
      </c>
      <c r="BT247" s="12">
        <v>1</v>
      </c>
      <c r="BU247" s="12">
        <v>0</v>
      </c>
      <c r="BV247" s="12">
        <v>1</v>
      </c>
      <c r="BW247" s="12">
        <v>0</v>
      </c>
      <c r="BX247" s="12">
        <v>0</v>
      </c>
      <c r="BY247" s="12">
        <v>0.5</v>
      </c>
      <c r="BZ247" s="12">
        <f t="shared" si="54"/>
        <v>0.5</v>
      </c>
      <c r="CA247" s="113">
        <v>2.9957322735539909</v>
      </c>
      <c r="CB247" s="12" t="s">
        <v>501</v>
      </c>
      <c r="CC247" s="12">
        <v>0</v>
      </c>
    </row>
    <row r="248" spans="1:167" ht="15" customHeight="1" x14ac:dyDescent="0.3">
      <c r="A248" s="70">
        <v>259</v>
      </c>
      <c r="B248" s="70">
        <v>9</v>
      </c>
      <c r="C248" s="70" t="s">
        <v>82</v>
      </c>
      <c r="D248" s="38">
        <v>0.17</v>
      </c>
      <c r="E248" s="69">
        <v>0.09</v>
      </c>
      <c r="F248" s="19">
        <f t="shared" si="56"/>
        <v>1.8888888888888891</v>
      </c>
      <c r="G248" s="70"/>
      <c r="H248" s="70">
        <f t="shared" si="44"/>
        <v>8.0000000000000016E-2</v>
      </c>
      <c r="I248" s="70">
        <f t="shared" si="45"/>
        <v>0.26</v>
      </c>
      <c r="J248" s="70" t="s">
        <v>63</v>
      </c>
      <c r="K248" s="70">
        <f t="shared" si="46"/>
        <v>0.17</v>
      </c>
      <c r="L248" s="47">
        <f t="shared" si="47"/>
        <v>1.8888888888888891</v>
      </c>
      <c r="M248" s="18">
        <f t="shared" si="48"/>
        <v>6.646865451190874E-2</v>
      </c>
      <c r="N248" s="69">
        <f t="shared" si="49"/>
        <v>3.5189287682775211E-2</v>
      </c>
      <c r="O248" s="69">
        <f t="shared" si="50"/>
        <v>28.417739199918206</v>
      </c>
      <c r="P248" s="70">
        <f t="shared" si="51"/>
        <v>3.1279366829133529E-2</v>
      </c>
      <c r="Q248" s="70">
        <f t="shared" si="52"/>
        <v>0.10165794219468395</v>
      </c>
      <c r="R248" s="114">
        <v>3.4011973816621555</v>
      </c>
      <c r="S248" s="70" t="s">
        <v>519</v>
      </c>
      <c r="T248" s="70" t="s">
        <v>1678</v>
      </c>
      <c r="U248" s="70" t="s">
        <v>393</v>
      </c>
      <c r="V248" s="69" t="s">
        <v>525</v>
      </c>
      <c r="W248" s="69">
        <v>1</v>
      </c>
      <c r="X248" s="69">
        <v>0</v>
      </c>
      <c r="Y248" s="69">
        <v>0</v>
      </c>
      <c r="Z248" s="69">
        <v>0</v>
      </c>
      <c r="AA248" s="69">
        <v>1</v>
      </c>
      <c r="AB248" s="69">
        <v>1</v>
      </c>
      <c r="AC248" s="69">
        <v>8</v>
      </c>
      <c r="AD248" s="69">
        <v>6</v>
      </c>
      <c r="AE248" s="69">
        <v>804</v>
      </c>
      <c r="AF248" s="69">
        <v>0</v>
      </c>
      <c r="AG248" s="69">
        <v>1</v>
      </c>
      <c r="AH248" s="69">
        <v>0</v>
      </c>
      <c r="AI248" s="69">
        <v>0</v>
      </c>
      <c r="AJ248" s="69">
        <v>0</v>
      </c>
      <c r="AK248" s="69">
        <v>0</v>
      </c>
      <c r="AL248" s="69">
        <v>0</v>
      </c>
      <c r="AM248" s="69">
        <v>0</v>
      </c>
      <c r="AN248" s="69">
        <v>0</v>
      </c>
      <c r="AO248" s="69">
        <v>0</v>
      </c>
      <c r="AP248" s="114">
        <v>7.4730690880321973</v>
      </c>
      <c r="AQ248" s="70">
        <v>1</v>
      </c>
      <c r="AR248" s="114">
        <v>6.6982680541154132</v>
      </c>
      <c r="AS248" s="70">
        <v>0</v>
      </c>
      <c r="AT248" s="70">
        <v>1</v>
      </c>
      <c r="AU248" s="70">
        <v>1</v>
      </c>
      <c r="AV248" s="114">
        <v>7.6031499320825615</v>
      </c>
      <c r="AW248" s="70">
        <v>0</v>
      </c>
      <c r="AX248" s="70">
        <v>1</v>
      </c>
      <c r="AY248" s="69">
        <v>1</v>
      </c>
      <c r="AZ248" s="69">
        <v>6.9850000000000003</v>
      </c>
      <c r="BA248" s="32">
        <v>791</v>
      </c>
      <c r="BB248" s="32">
        <v>64</v>
      </c>
      <c r="BC248" s="70">
        <v>0</v>
      </c>
      <c r="BD248" s="70">
        <v>1</v>
      </c>
      <c r="BE248" s="106">
        <f t="shared" si="58"/>
        <v>3.0204248861443626</v>
      </c>
      <c r="BF248" s="106">
        <v>23.6</v>
      </c>
      <c r="BG248" s="106">
        <f t="shared" si="53"/>
        <v>0.95545370585875489</v>
      </c>
      <c r="BH248" s="69">
        <v>1</v>
      </c>
      <c r="BI248" s="69">
        <v>0</v>
      </c>
      <c r="BJ248" s="69">
        <v>1</v>
      </c>
      <c r="BK248" s="70">
        <v>0</v>
      </c>
      <c r="BL248" s="70">
        <v>1</v>
      </c>
      <c r="BM248" s="70">
        <v>1</v>
      </c>
      <c r="BN248" s="70">
        <v>0</v>
      </c>
      <c r="BO248" s="70">
        <v>0</v>
      </c>
      <c r="BP248" s="70">
        <v>1</v>
      </c>
      <c r="BQ248" s="70">
        <v>0</v>
      </c>
      <c r="BR248" s="70">
        <v>0</v>
      </c>
      <c r="BS248" s="70">
        <v>0</v>
      </c>
      <c r="BT248" s="70">
        <v>1</v>
      </c>
      <c r="BU248" s="70">
        <v>0</v>
      </c>
      <c r="BV248" s="70">
        <v>1</v>
      </c>
      <c r="BW248" s="70">
        <v>0</v>
      </c>
      <c r="BX248" s="70">
        <v>0</v>
      </c>
      <c r="BY248" s="70">
        <v>0.5</v>
      </c>
      <c r="BZ248" s="70">
        <f t="shared" si="54"/>
        <v>0.5</v>
      </c>
      <c r="CA248" s="114">
        <v>2.9957322735539909</v>
      </c>
      <c r="CB248" s="70" t="s">
        <v>501</v>
      </c>
      <c r="CC248" s="70">
        <v>0</v>
      </c>
      <c r="CD248" s="70"/>
      <c r="CE248" s="70"/>
      <c r="CF248" s="70"/>
      <c r="CG248" s="70"/>
      <c r="CH248" s="70"/>
      <c r="CI248" s="70"/>
      <c r="CJ248" s="70"/>
      <c r="CK248" s="70"/>
    </row>
    <row r="249" spans="1:167" ht="15" customHeight="1" x14ac:dyDescent="0.3">
      <c r="A249" s="70">
        <v>260</v>
      </c>
      <c r="B249" s="70">
        <v>9</v>
      </c>
      <c r="C249" s="70" t="s">
        <v>82</v>
      </c>
      <c r="D249" s="38">
        <v>0.16</v>
      </c>
      <c r="E249" s="69">
        <v>0.1</v>
      </c>
      <c r="F249" s="19">
        <f t="shared" si="56"/>
        <v>1.5999999999999999</v>
      </c>
      <c r="G249" s="70"/>
      <c r="H249" s="70">
        <f t="shared" si="44"/>
        <v>0.06</v>
      </c>
      <c r="I249" s="70">
        <f t="shared" si="45"/>
        <v>0.26</v>
      </c>
      <c r="J249" s="70" t="s">
        <v>63</v>
      </c>
      <c r="K249" s="70">
        <f t="shared" si="46"/>
        <v>0.16</v>
      </c>
      <c r="L249" s="45">
        <f t="shared" si="47"/>
        <v>1.5999999999999999</v>
      </c>
      <c r="M249" s="18">
        <f t="shared" si="48"/>
        <v>5.2705771470327518E-2</v>
      </c>
      <c r="N249" s="69">
        <f t="shared" si="49"/>
        <v>3.2941107168954702E-2</v>
      </c>
      <c r="O249" s="69">
        <f t="shared" si="50"/>
        <v>30.357206722621896</v>
      </c>
      <c r="P249" s="70">
        <f t="shared" si="51"/>
        <v>1.9764664301372817E-2</v>
      </c>
      <c r="Q249" s="70">
        <f t="shared" si="52"/>
        <v>8.564687863928222E-2</v>
      </c>
      <c r="R249" s="114">
        <v>3.3672958299864741</v>
      </c>
      <c r="S249" s="70" t="s">
        <v>519</v>
      </c>
      <c r="T249" s="70" t="s">
        <v>1678</v>
      </c>
      <c r="U249" s="70" t="s">
        <v>394</v>
      </c>
      <c r="V249" s="69" t="s">
        <v>525</v>
      </c>
      <c r="W249" s="69">
        <v>1</v>
      </c>
      <c r="X249" s="69">
        <v>0</v>
      </c>
      <c r="Y249" s="69">
        <v>0</v>
      </c>
      <c r="Z249" s="69">
        <v>0</v>
      </c>
      <c r="AA249" s="69">
        <v>1</v>
      </c>
      <c r="AB249" s="69">
        <v>1</v>
      </c>
      <c r="AC249" s="69">
        <v>8</v>
      </c>
      <c r="AD249" s="69">
        <v>6</v>
      </c>
      <c r="AE249" s="69">
        <v>919</v>
      </c>
      <c r="AF249" s="69">
        <v>0</v>
      </c>
      <c r="AG249" s="69">
        <v>1</v>
      </c>
      <c r="AH249" s="69">
        <v>0</v>
      </c>
      <c r="AI249" s="69">
        <v>0</v>
      </c>
      <c r="AJ249" s="69">
        <v>0</v>
      </c>
      <c r="AK249" s="69">
        <v>0</v>
      </c>
      <c r="AL249" s="69">
        <v>0</v>
      </c>
      <c r="AM249" s="69">
        <v>0</v>
      </c>
      <c r="AN249" s="69">
        <v>0</v>
      </c>
      <c r="AO249" s="69">
        <v>0</v>
      </c>
      <c r="AP249" s="114">
        <v>7.4730690880321973</v>
      </c>
      <c r="AQ249" s="70">
        <v>1</v>
      </c>
      <c r="AR249" s="114">
        <v>6.8308742346461795</v>
      </c>
      <c r="AS249" s="70">
        <v>0</v>
      </c>
      <c r="AT249" s="70">
        <v>1</v>
      </c>
      <c r="AU249" s="70">
        <v>1</v>
      </c>
      <c r="AV249" s="114">
        <v>7.6031499320825615</v>
      </c>
      <c r="AW249" s="70">
        <v>0</v>
      </c>
      <c r="AX249" s="70">
        <v>1</v>
      </c>
      <c r="AY249" s="69">
        <v>1</v>
      </c>
      <c r="AZ249" s="69">
        <v>6.9850000000000003</v>
      </c>
      <c r="BA249" s="32">
        <v>791</v>
      </c>
      <c r="BB249" s="32">
        <v>64</v>
      </c>
      <c r="BC249" s="70">
        <v>0</v>
      </c>
      <c r="BD249" s="70">
        <v>1</v>
      </c>
      <c r="BE249" s="106">
        <f t="shared" si="58"/>
        <v>3.0204248861443626</v>
      </c>
      <c r="BF249" s="106">
        <v>23.6</v>
      </c>
      <c r="BG249" s="106">
        <f t="shared" si="53"/>
        <v>0.95545370585875489</v>
      </c>
      <c r="BH249" s="69">
        <v>1</v>
      </c>
      <c r="BI249" s="69">
        <v>0</v>
      </c>
      <c r="BJ249" s="69">
        <v>1</v>
      </c>
      <c r="BK249" s="70">
        <v>0</v>
      </c>
      <c r="BL249" s="70">
        <v>1</v>
      </c>
      <c r="BM249" s="70">
        <v>1</v>
      </c>
      <c r="BN249" s="70">
        <v>0</v>
      </c>
      <c r="BO249" s="70">
        <v>0</v>
      </c>
      <c r="BP249" s="70">
        <v>1</v>
      </c>
      <c r="BQ249" s="70">
        <v>0</v>
      </c>
      <c r="BR249" s="70">
        <v>0</v>
      </c>
      <c r="BS249" s="70">
        <v>0</v>
      </c>
      <c r="BT249" s="70">
        <v>1</v>
      </c>
      <c r="BU249" s="70">
        <v>0</v>
      </c>
      <c r="BV249" s="70">
        <v>1</v>
      </c>
      <c r="BW249" s="70">
        <v>0</v>
      </c>
      <c r="BX249" s="70">
        <v>0</v>
      </c>
      <c r="BY249" s="70">
        <v>0.5</v>
      </c>
      <c r="BZ249" s="70">
        <f t="shared" si="54"/>
        <v>0.5</v>
      </c>
      <c r="CA249" s="114">
        <v>2.9957322735539909</v>
      </c>
      <c r="CB249" s="70" t="s">
        <v>501</v>
      </c>
      <c r="CC249" s="70">
        <v>0</v>
      </c>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0"/>
      <c r="DD249" s="70"/>
      <c r="DE249" s="70"/>
      <c r="DF249" s="70"/>
      <c r="DG249" s="70"/>
      <c r="DH249" s="70"/>
      <c r="DI249" s="70"/>
      <c r="DJ249" s="70"/>
      <c r="DK249" s="70"/>
      <c r="DL249" s="70"/>
      <c r="DM249" s="70"/>
      <c r="DN249" s="70"/>
      <c r="DO249" s="70"/>
      <c r="DP249" s="70"/>
      <c r="DQ249" s="70"/>
      <c r="DR249" s="70"/>
      <c r="DS249" s="70"/>
      <c r="DT249" s="70"/>
      <c r="DU249" s="70"/>
      <c r="DV249" s="70"/>
      <c r="DW249" s="70"/>
      <c r="DX249" s="70"/>
      <c r="DY249" s="70"/>
      <c r="DZ249" s="70"/>
      <c r="EA249" s="70"/>
      <c r="EB249" s="70"/>
      <c r="EC249" s="70"/>
      <c r="ED249" s="70"/>
      <c r="EE249" s="70"/>
      <c r="EF249" s="70"/>
      <c r="EG249" s="70"/>
      <c r="EH249" s="70"/>
      <c r="EI249" s="70"/>
      <c r="EJ249" s="70"/>
      <c r="EK249" s="70"/>
      <c r="EL249" s="70"/>
      <c r="EM249" s="70"/>
      <c r="EN249" s="70"/>
      <c r="EO249" s="70"/>
      <c r="EP249" s="70"/>
      <c r="EQ249" s="70"/>
      <c r="ER249" s="70"/>
      <c r="ES249" s="70"/>
      <c r="ET249" s="70"/>
      <c r="EU249" s="70"/>
      <c r="EV249" s="70"/>
      <c r="EW249" s="70"/>
      <c r="EX249" s="70"/>
      <c r="EY249" s="70"/>
      <c r="EZ249" s="70"/>
      <c r="FA249" s="70"/>
      <c r="FB249" s="70"/>
      <c r="FC249" s="70"/>
      <c r="FD249" s="70"/>
      <c r="FE249" s="70"/>
      <c r="FF249" s="70"/>
      <c r="FG249" s="70"/>
      <c r="FH249" s="70"/>
      <c r="FI249" s="70"/>
      <c r="FJ249" s="70"/>
      <c r="FK249" s="70"/>
    </row>
    <row r="250" spans="1:167" ht="15" customHeight="1" x14ac:dyDescent="0.3">
      <c r="A250" s="70">
        <v>261</v>
      </c>
      <c r="B250" s="70">
        <v>9</v>
      </c>
      <c r="C250" s="70" t="s">
        <v>82</v>
      </c>
      <c r="D250" s="38">
        <v>0.02</v>
      </c>
      <c r="E250" s="69">
        <v>0.1</v>
      </c>
      <c r="F250" s="19">
        <f t="shared" si="56"/>
        <v>0.19999999999999998</v>
      </c>
      <c r="G250" s="70"/>
      <c r="H250" s="70">
        <f t="shared" si="44"/>
        <v>-0.08</v>
      </c>
      <c r="I250" s="70">
        <f t="shared" si="45"/>
        <v>0.12000000000000001</v>
      </c>
      <c r="J250" s="70" t="s">
        <v>63</v>
      </c>
      <c r="K250" s="70">
        <f t="shared" si="46"/>
        <v>0.02</v>
      </c>
      <c r="L250" s="45">
        <f t="shared" si="47"/>
        <v>0.19999999999999998</v>
      </c>
      <c r="M250" s="18">
        <f t="shared" si="48"/>
        <v>6.7610795006342369E-3</v>
      </c>
      <c r="N250" s="69">
        <f t="shared" si="49"/>
        <v>3.3805397503171186E-2</v>
      </c>
      <c r="O250" s="69">
        <f t="shared" si="50"/>
        <v>29.581075031174915</v>
      </c>
      <c r="P250" s="70">
        <f t="shared" si="51"/>
        <v>-2.7044318002536948E-2</v>
      </c>
      <c r="Q250" s="70">
        <f t="shared" si="52"/>
        <v>4.0566477003805425E-2</v>
      </c>
      <c r="R250" s="114">
        <v>3.2580965380214821</v>
      </c>
      <c r="S250" s="70" t="s">
        <v>531</v>
      </c>
      <c r="T250" s="70" t="s">
        <v>1678</v>
      </c>
      <c r="U250" s="70" t="s">
        <v>527</v>
      </c>
      <c r="V250" s="69" t="s">
        <v>526</v>
      </c>
      <c r="W250" s="69">
        <v>1</v>
      </c>
      <c r="X250" s="69">
        <v>0</v>
      </c>
      <c r="Y250" s="69">
        <v>0</v>
      </c>
      <c r="Z250" s="69">
        <v>0</v>
      </c>
      <c r="AA250" s="69">
        <v>1</v>
      </c>
      <c r="AB250" s="69">
        <v>1</v>
      </c>
      <c r="AC250" s="69">
        <v>1</v>
      </c>
      <c r="AD250" s="69">
        <v>2</v>
      </c>
      <c r="AE250" s="69">
        <v>875</v>
      </c>
      <c r="AF250" s="69">
        <v>0</v>
      </c>
      <c r="AG250" s="69">
        <v>1</v>
      </c>
      <c r="AH250" s="69">
        <v>0</v>
      </c>
      <c r="AI250" s="69">
        <v>0</v>
      </c>
      <c r="AJ250" s="69">
        <v>0</v>
      </c>
      <c r="AK250" s="69">
        <v>0</v>
      </c>
      <c r="AL250" s="69">
        <v>0</v>
      </c>
      <c r="AM250" s="69">
        <v>0</v>
      </c>
      <c r="AN250" s="69">
        <v>0</v>
      </c>
      <c r="AO250" s="69">
        <v>0</v>
      </c>
      <c r="AP250" s="114">
        <v>6.7776465936351169</v>
      </c>
      <c r="AQ250" s="70">
        <v>0</v>
      </c>
      <c r="AR250" s="114">
        <v>6.7776465936351169</v>
      </c>
      <c r="AS250" s="70">
        <v>0</v>
      </c>
      <c r="AT250" s="70">
        <v>1</v>
      </c>
      <c r="AU250" s="70">
        <v>1</v>
      </c>
      <c r="AV250" s="114">
        <v>7.6031499320825615</v>
      </c>
      <c r="AW250" s="70">
        <v>0</v>
      </c>
      <c r="AX250" s="70">
        <v>1</v>
      </c>
      <c r="AY250" s="69">
        <v>1</v>
      </c>
      <c r="AZ250" s="69">
        <v>6.9850000000000003</v>
      </c>
      <c r="BA250" s="32">
        <v>791</v>
      </c>
      <c r="BB250" s="32">
        <v>64</v>
      </c>
      <c r="BC250" s="70">
        <v>0</v>
      </c>
      <c r="BD250" s="70">
        <v>1</v>
      </c>
      <c r="BE250" s="106">
        <f t="shared" si="58"/>
        <v>3.0204248861443626</v>
      </c>
      <c r="BF250" s="106">
        <v>23.6</v>
      </c>
      <c r="BG250" s="106">
        <f t="shared" si="53"/>
        <v>0.95545370585875489</v>
      </c>
      <c r="BH250" s="69">
        <v>1</v>
      </c>
      <c r="BI250" s="69">
        <v>0</v>
      </c>
      <c r="BJ250" s="69">
        <v>1</v>
      </c>
      <c r="BK250" s="70">
        <v>0</v>
      </c>
      <c r="BL250" s="70">
        <v>1</v>
      </c>
      <c r="BM250" s="70">
        <v>1</v>
      </c>
      <c r="BN250" s="70">
        <v>0</v>
      </c>
      <c r="BO250" s="70">
        <v>0</v>
      </c>
      <c r="BP250" s="70">
        <v>1</v>
      </c>
      <c r="BQ250" s="70">
        <v>0</v>
      </c>
      <c r="BR250" s="70">
        <v>0</v>
      </c>
      <c r="BS250" s="70">
        <v>0</v>
      </c>
      <c r="BT250" s="70">
        <v>1</v>
      </c>
      <c r="BU250" s="70">
        <v>0</v>
      </c>
      <c r="BV250" s="70">
        <v>1</v>
      </c>
      <c r="BW250" s="70">
        <v>0</v>
      </c>
      <c r="BX250" s="70">
        <v>0</v>
      </c>
      <c r="BY250" s="70">
        <v>0.5</v>
      </c>
      <c r="BZ250" s="70">
        <f t="shared" si="54"/>
        <v>0.5</v>
      </c>
      <c r="CA250" s="114">
        <v>2.9957322735539909</v>
      </c>
      <c r="CB250" s="70" t="s">
        <v>501</v>
      </c>
      <c r="CC250" s="70">
        <v>0</v>
      </c>
      <c r="CD250" s="70"/>
      <c r="CE250" s="70"/>
      <c r="CF250" s="70"/>
      <c r="CG250" s="70"/>
      <c r="CH250" s="70"/>
      <c r="CI250" s="53" t="s">
        <v>1679</v>
      </c>
      <c r="CJ250" s="70"/>
      <c r="CK250" s="70"/>
      <c r="CL250" s="70"/>
      <c r="CM250" s="70"/>
      <c r="CN250" s="70"/>
      <c r="CO250" s="70"/>
      <c r="CP250" s="70"/>
      <c r="CQ250" s="70"/>
      <c r="CR250" s="70"/>
      <c r="CS250" s="70"/>
      <c r="CT250" s="70"/>
      <c r="CU250" s="70"/>
      <c r="CV250" s="70"/>
      <c r="CW250" s="70"/>
      <c r="CX250" s="70"/>
      <c r="CY250" s="70"/>
      <c r="CZ250" s="70"/>
      <c r="DA250" s="70"/>
      <c r="DB250" s="70"/>
      <c r="DC250" s="70"/>
      <c r="DD250" s="70"/>
      <c r="DE250" s="70"/>
      <c r="DF250" s="70"/>
      <c r="DG250" s="70"/>
      <c r="DH250" s="70"/>
      <c r="DI250" s="70"/>
      <c r="DJ250" s="70"/>
      <c r="DK250" s="70"/>
      <c r="DL250" s="70"/>
      <c r="DM250" s="70"/>
      <c r="DN250" s="70"/>
      <c r="DO250" s="70"/>
      <c r="DP250" s="70"/>
      <c r="DQ250" s="70"/>
      <c r="DR250" s="70"/>
      <c r="DS250" s="70"/>
      <c r="DT250" s="70"/>
      <c r="DU250" s="70"/>
      <c r="DV250" s="70"/>
      <c r="DW250" s="70"/>
      <c r="DX250" s="70"/>
      <c r="DY250" s="70"/>
      <c r="DZ250" s="70"/>
      <c r="EA250" s="70"/>
      <c r="EB250" s="70"/>
      <c r="EC250" s="70"/>
      <c r="ED250" s="70"/>
      <c r="EE250" s="70"/>
      <c r="EF250" s="70"/>
      <c r="EG250" s="70"/>
      <c r="EH250" s="70"/>
      <c r="EI250" s="70"/>
      <c r="EJ250" s="70"/>
      <c r="EK250" s="70"/>
      <c r="EL250" s="70"/>
      <c r="EM250" s="70"/>
      <c r="EN250" s="70"/>
      <c r="EO250" s="70"/>
      <c r="EP250" s="70"/>
      <c r="EQ250" s="70"/>
      <c r="ER250" s="70"/>
      <c r="ES250" s="70"/>
      <c r="ET250" s="70"/>
      <c r="EU250" s="70"/>
      <c r="EV250" s="70"/>
      <c r="EW250" s="70"/>
      <c r="EX250" s="70"/>
      <c r="EY250" s="70"/>
      <c r="EZ250" s="70"/>
      <c r="FA250" s="70"/>
      <c r="FB250" s="70"/>
      <c r="FC250" s="70"/>
      <c r="FD250" s="70"/>
      <c r="FE250" s="70"/>
      <c r="FF250" s="70"/>
      <c r="FG250" s="70"/>
      <c r="FH250" s="70"/>
      <c r="FI250" s="70"/>
      <c r="FJ250" s="70"/>
      <c r="FK250" s="70"/>
    </row>
    <row r="251" spans="1:167" ht="15" customHeight="1" x14ac:dyDescent="0.3">
      <c r="A251" s="70">
        <v>262</v>
      </c>
      <c r="B251" s="12">
        <v>9</v>
      </c>
      <c r="C251" s="12" t="s">
        <v>82</v>
      </c>
      <c r="D251" s="37">
        <v>0.2</v>
      </c>
      <c r="E251" s="68">
        <v>0.19</v>
      </c>
      <c r="F251" s="19">
        <f t="shared" si="56"/>
        <v>1.0526315789473684</v>
      </c>
      <c r="H251" s="12">
        <f t="shared" si="44"/>
        <v>1.0000000000000009E-2</v>
      </c>
      <c r="I251" s="12">
        <f t="shared" si="45"/>
        <v>0.39</v>
      </c>
      <c r="J251" s="12" t="s">
        <v>63</v>
      </c>
      <c r="K251" s="12">
        <f t="shared" si="46"/>
        <v>0.2</v>
      </c>
      <c r="L251" s="45">
        <f t="shared" si="47"/>
        <v>1.0526315789473684</v>
      </c>
      <c r="M251" s="15">
        <f t="shared" si="48"/>
        <v>3.5562932336230042E-2</v>
      </c>
      <c r="N251" s="68">
        <f t="shared" si="49"/>
        <v>3.3784785719418543E-2</v>
      </c>
      <c r="O251" s="68">
        <f t="shared" si="50"/>
        <v>29.599122170108309</v>
      </c>
      <c r="P251" s="12">
        <f t="shared" si="51"/>
        <v>1.778146616811499E-3</v>
      </c>
      <c r="Q251" s="12">
        <f t="shared" si="52"/>
        <v>6.9347718055648586E-2</v>
      </c>
      <c r="R251" s="113">
        <v>3.1354942159291497</v>
      </c>
      <c r="S251" s="12" t="s">
        <v>531</v>
      </c>
      <c r="T251" s="12" t="s">
        <v>1678</v>
      </c>
      <c r="U251" s="12" t="s">
        <v>528</v>
      </c>
      <c r="V251" s="68" t="s">
        <v>526</v>
      </c>
      <c r="W251" s="68">
        <v>1</v>
      </c>
      <c r="X251" s="68">
        <v>0</v>
      </c>
      <c r="Y251" s="68">
        <v>0</v>
      </c>
      <c r="Z251" s="68">
        <v>0</v>
      </c>
      <c r="AA251" s="68">
        <v>1</v>
      </c>
      <c r="AB251" s="68">
        <v>1</v>
      </c>
      <c r="AC251" s="68">
        <v>1</v>
      </c>
      <c r="AD251" s="68">
        <v>2</v>
      </c>
      <c r="AE251" s="68">
        <v>875</v>
      </c>
      <c r="AF251" s="68">
        <v>0</v>
      </c>
      <c r="AG251" s="68">
        <v>1</v>
      </c>
      <c r="AH251" s="68">
        <v>0</v>
      </c>
      <c r="AI251" s="68">
        <v>0</v>
      </c>
      <c r="AJ251" s="68">
        <v>0</v>
      </c>
      <c r="AK251" s="68">
        <v>0</v>
      </c>
      <c r="AL251" s="68">
        <v>0</v>
      </c>
      <c r="AM251" s="68">
        <v>0</v>
      </c>
      <c r="AN251" s="68">
        <v>0</v>
      </c>
      <c r="AO251" s="68">
        <v>0</v>
      </c>
      <c r="AP251" s="113">
        <v>6.7776465936351169</v>
      </c>
      <c r="AQ251" s="12">
        <v>0</v>
      </c>
      <c r="AR251" s="113">
        <v>6.7776465936351169</v>
      </c>
      <c r="AS251" s="12">
        <v>0</v>
      </c>
      <c r="AT251" s="12">
        <v>1</v>
      </c>
      <c r="AU251" s="12">
        <v>1</v>
      </c>
      <c r="AV251" s="113">
        <v>7.6031499320825615</v>
      </c>
      <c r="AW251" s="12">
        <v>0</v>
      </c>
      <c r="AX251" s="12">
        <v>1</v>
      </c>
      <c r="AY251" s="68">
        <v>1</v>
      </c>
      <c r="AZ251" s="68">
        <v>6.9850000000000003</v>
      </c>
      <c r="BA251" s="94">
        <v>791</v>
      </c>
      <c r="BB251" s="94">
        <v>64</v>
      </c>
      <c r="BC251" s="12">
        <v>0</v>
      </c>
      <c r="BD251" s="12">
        <v>1</v>
      </c>
      <c r="BE251" s="104">
        <f t="shared" si="58"/>
        <v>3.0204248861443626</v>
      </c>
      <c r="BF251" s="104">
        <v>23.6</v>
      </c>
      <c r="BG251" s="104">
        <f t="shared" si="53"/>
        <v>0.95545370585875489</v>
      </c>
      <c r="BH251" s="68">
        <v>1</v>
      </c>
      <c r="BI251" s="68">
        <v>0</v>
      </c>
      <c r="BJ251" s="68">
        <v>1</v>
      </c>
      <c r="BK251" s="12">
        <v>0</v>
      </c>
      <c r="BL251" s="12">
        <v>1</v>
      </c>
      <c r="BM251" s="12">
        <v>1</v>
      </c>
      <c r="BN251" s="12">
        <v>0</v>
      </c>
      <c r="BO251" s="12">
        <v>0</v>
      </c>
      <c r="BP251" s="12">
        <v>1</v>
      </c>
      <c r="BQ251" s="12">
        <v>0</v>
      </c>
      <c r="BR251" s="12">
        <v>0</v>
      </c>
      <c r="BS251" s="12">
        <v>0</v>
      </c>
      <c r="BT251" s="12">
        <v>1</v>
      </c>
      <c r="BU251" s="12">
        <v>0</v>
      </c>
      <c r="BV251" s="12">
        <v>1</v>
      </c>
      <c r="BW251" s="12">
        <v>0</v>
      </c>
      <c r="BX251" s="12">
        <v>0</v>
      </c>
      <c r="BY251" s="12">
        <v>0.5</v>
      </c>
      <c r="BZ251" s="12">
        <f t="shared" si="54"/>
        <v>0.5</v>
      </c>
      <c r="CA251" s="113">
        <v>2.9957322735539909</v>
      </c>
      <c r="CB251" s="12" t="s">
        <v>501</v>
      </c>
      <c r="CC251" s="12">
        <v>0</v>
      </c>
    </row>
    <row r="252" spans="1:167" ht="15" customHeight="1" x14ac:dyDescent="0.3">
      <c r="A252" s="70">
        <v>263</v>
      </c>
      <c r="B252" s="12">
        <v>9</v>
      </c>
      <c r="C252" s="12" t="s">
        <v>82</v>
      </c>
      <c r="D252" s="37">
        <v>0.31</v>
      </c>
      <c r="E252" s="13">
        <v>0.15</v>
      </c>
      <c r="F252" s="19">
        <f t="shared" si="56"/>
        <v>2.0666666666666669</v>
      </c>
      <c r="H252" s="12">
        <f t="shared" si="44"/>
        <v>0.16</v>
      </c>
      <c r="I252" s="12">
        <f t="shared" si="45"/>
        <v>0.45999999999999996</v>
      </c>
      <c r="J252" s="12" t="s">
        <v>63</v>
      </c>
      <c r="K252" s="12">
        <f t="shared" si="46"/>
        <v>0.31</v>
      </c>
      <c r="L252" s="45">
        <f t="shared" si="47"/>
        <v>2.0666666666666669</v>
      </c>
      <c r="M252" s="15">
        <f t="shared" si="48"/>
        <v>6.9498865671696733E-2</v>
      </c>
      <c r="N252" s="13">
        <f t="shared" si="49"/>
        <v>3.3628483389530672E-2</v>
      </c>
      <c r="O252" s="68">
        <f t="shared" si="50"/>
        <v>29.73669637184183</v>
      </c>
      <c r="P252" s="12">
        <f t="shared" si="51"/>
        <v>3.5870382282166061E-2</v>
      </c>
      <c r="Q252" s="12">
        <f t="shared" si="52"/>
        <v>0.10312734906122741</v>
      </c>
      <c r="R252" s="113">
        <v>3.4339872044851463</v>
      </c>
      <c r="S252" s="12" t="s">
        <v>531</v>
      </c>
      <c r="T252" s="12" t="s">
        <v>1678</v>
      </c>
      <c r="U252" s="12" t="s">
        <v>529</v>
      </c>
      <c r="V252" s="13" t="s">
        <v>526</v>
      </c>
      <c r="W252" s="68">
        <v>1</v>
      </c>
      <c r="X252" s="68">
        <v>0</v>
      </c>
      <c r="Y252" s="68">
        <v>0</v>
      </c>
      <c r="Z252" s="68">
        <v>0</v>
      </c>
      <c r="AA252" s="13">
        <v>1</v>
      </c>
      <c r="AB252" s="13">
        <v>1</v>
      </c>
      <c r="AC252" s="68">
        <v>1</v>
      </c>
      <c r="AD252" s="68">
        <v>2</v>
      </c>
      <c r="AE252" s="13">
        <v>880</v>
      </c>
      <c r="AF252" s="13">
        <v>0</v>
      </c>
      <c r="AG252" s="13">
        <v>1</v>
      </c>
      <c r="AH252" s="13">
        <v>0</v>
      </c>
      <c r="AI252" s="13">
        <v>0</v>
      </c>
      <c r="AJ252" s="13">
        <v>0</v>
      </c>
      <c r="AK252" s="13">
        <v>0</v>
      </c>
      <c r="AL252" s="13">
        <v>0</v>
      </c>
      <c r="AM252" s="68">
        <v>0</v>
      </c>
      <c r="AN252" s="68">
        <v>0</v>
      </c>
      <c r="AO252" s="68">
        <v>0</v>
      </c>
      <c r="AP252" s="113">
        <v>6.7833252006039597</v>
      </c>
      <c r="AQ252" s="12">
        <v>0</v>
      </c>
      <c r="AR252" s="113">
        <v>6.7833252006039597</v>
      </c>
      <c r="AS252" s="12">
        <v>0</v>
      </c>
      <c r="AT252" s="12">
        <v>1</v>
      </c>
      <c r="AU252" s="12">
        <v>1</v>
      </c>
      <c r="AV252" s="113">
        <v>7.6031499320825615</v>
      </c>
      <c r="AW252" s="12">
        <v>0</v>
      </c>
      <c r="AX252" s="12">
        <v>1</v>
      </c>
      <c r="AY252" s="68">
        <v>1</v>
      </c>
      <c r="AZ252" s="68">
        <v>6.9850000000000003</v>
      </c>
      <c r="BA252" s="94">
        <v>791</v>
      </c>
      <c r="BB252" s="94">
        <v>64</v>
      </c>
      <c r="BC252" s="12">
        <v>0</v>
      </c>
      <c r="BD252" s="12">
        <v>1</v>
      </c>
      <c r="BE252" s="104">
        <f t="shared" si="58"/>
        <v>3.0204248861443626</v>
      </c>
      <c r="BF252" s="104">
        <v>23.6</v>
      </c>
      <c r="BG252" s="104">
        <f t="shared" si="53"/>
        <v>0.95545370585875489</v>
      </c>
      <c r="BH252" s="68">
        <v>1</v>
      </c>
      <c r="BI252" s="68">
        <v>0</v>
      </c>
      <c r="BJ252" s="68">
        <v>1</v>
      </c>
      <c r="BK252" s="12">
        <v>0</v>
      </c>
      <c r="BL252" s="12">
        <v>1</v>
      </c>
      <c r="BM252" s="12">
        <v>1</v>
      </c>
      <c r="BN252" s="12">
        <v>0</v>
      </c>
      <c r="BO252" s="12">
        <v>0</v>
      </c>
      <c r="BP252" s="12">
        <v>1</v>
      </c>
      <c r="BQ252" s="12">
        <v>0</v>
      </c>
      <c r="BR252" s="12">
        <v>0</v>
      </c>
      <c r="BS252" s="12">
        <v>0</v>
      </c>
      <c r="BT252" s="12">
        <v>1</v>
      </c>
      <c r="BU252" s="12">
        <v>0</v>
      </c>
      <c r="BV252" s="12">
        <v>1</v>
      </c>
      <c r="BW252" s="12">
        <v>0</v>
      </c>
      <c r="BX252" s="12">
        <v>0</v>
      </c>
      <c r="BY252" s="12">
        <v>0.5</v>
      </c>
      <c r="BZ252" s="12">
        <f t="shared" si="54"/>
        <v>0.5</v>
      </c>
      <c r="CA252" s="113">
        <v>2.9957322735539909</v>
      </c>
      <c r="CB252" s="12" t="s">
        <v>501</v>
      </c>
      <c r="CC252" s="12">
        <v>0</v>
      </c>
    </row>
    <row r="253" spans="1:167" ht="15" customHeight="1" x14ac:dyDescent="0.3">
      <c r="A253" s="70">
        <v>264</v>
      </c>
      <c r="B253" s="12">
        <v>9</v>
      </c>
      <c r="C253" s="12" t="s">
        <v>82</v>
      </c>
      <c r="D253" s="37">
        <v>0.57999999999999996</v>
      </c>
      <c r="E253" s="68">
        <v>0.35</v>
      </c>
      <c r="F253" s="19">
        <f t="shared" si="56"/>
        <v>1.657142857142857</v>
      </c>
      <c r="H253" s="12">
        <f t="shared" si="44"/>
        <v>0.22999999999999998</v>
      </c>
      <c r="I253" s="12">
        <f t="shared" si="45"/>
        <v>0.92999999999999994</v>
      </c>
      <c r="J253" s="12" t="s">
        <v>63</v>
      </c>
      <c r="K253" s="12">
        <f t="shared" si="46"/>
        <v>0.57999999999999996</v>
      </c>
      <c r="L253" s="45">
        <f t="shared" si="47"/>
        <v>1.657142857142857</v>
      </c>
      <c r="M253" s="15">
        <f t="shared" si="48"/>
        <v>5.5775316056163218E-2</v>
      </c>
      <c r="N253" s="68">
        <f t="shared" si="49"/>
        <v>3.3657518309753671E-2</v>
      </c>
      <c r="O253" s="68">
        <f t="shared" si="50"/>
        <v>29.711043779190582</v>
      </c>
      <c r="P253" s="12">
        <f t="shared" si="51"/>
        <v>2.2117797746409547E-2</v>
      </c>
      <c r="Q253" s="12">
        <f t="shared" si="52"/>
        <v>8.9432834365916897E-2</v>
      </c>
      <c r="R253" s="113">
        <v>5.5490760848952201</v>
      </c>
      <c r="S253" s="12" t="s">
        <v>531</v>
      </c>
      <c r="T253" s="12" t="s">
        <v>1678</v>
      </c>
      <c r="U253" s="12" t="s">
        <v>530</v>
      </c>
      <c r="V253" s="68" t="s">
        <v>526</v>
      </c>
      <c r="W253" s="68">
        <v>1</v>
      </c>
      <c r="X253" s="68">
        <v>0</v>
      </c>
      <c r="Y253" s="68">
        <v>0</v>
      </c>
      <c r="Z253" s="68">
        <v>0</v>
      </c>
      <c r="AA253" s="68">
        <v>1</v>
      </c>
      <c r="AB253" s="68">
        <v>1</v>
      </c>
      <c r="AC253" s="68">
        <v>1</v>
      </c>
      <c r="AD253" s="68">
        <v>2</v>
      </c>
      <c r="AE253" s="68">
        <v>880</v>
      </c>
      <c r="AF253" s="68">
        <v>0</v>
      </c>
      <c r="AG253" s="68">
        <v>1</v>
      </c>
      <c r="AH253" s="68">
        <v>0</v>
      </c>
      <c r="AI253" s="68">
        <v>0</v>
      </c>
      <c r="AJ253" s="68">
        <v>0</v>
      </c>
      <c r="AK253" s="68">
        <v>0</v>
      </c>
      <c r="AL253" s="68">
        <v>0</v>
      </c>
      <c r="AM253" s="68">
        <v>0</v>
      </c>
      <c r="AN253" s="68">
        <v>0</v>
      </c>
      <c r="AO253" s="68">
        <v>0</v>
      </c>
      <c r="AP253" s="113">
        <v>6.7833252006039597</v>
      </c>
      <c r="AQ253" s="12">
        <v>0</v>
      </c>
      <c r="AR253" s="113">
        <v>6.7833252006039597</v>
      </c>
      <c r="AS253" s="12">
        <v>0</v>
      </c>
      <c r="AT253" s="12">
        <v>1</v>
      </c>
      <c r="AU253" s="12">
        <v>1</v>
      </c>
      <c r="AV253" s="113">
        <v>7.6031499320825615</v>
      </c>
      <c r="AW253" s="12">
        <v>0</v>
      </c>
      <c r="AX253" s="12">
        <v>1</v>
      </c>
      <c r="AY253" s="68">
        <v>1</v>
      </c>
      <c r="AZ253" s="68">
        <v>6.9850000000000003</v>
      </c>
      <c r="BA253" s="94">
        <v>791</v>
      </c>
      <c r="BB253" s="94">
        <v>64</v>
      </c>
      <c r="BC253" s="12">
        <v>0</v>
      </c>
      <c r="BD253" s="12">
        <v>1</v>
      </c>
      <c r="BE253" s="104">
        <f t="shared" si="58"/>
        <v>3.0204248861443626</v>
      </c>
      <c r="BF253" s="104">
        <v>23.6</v>
      </c>
      <c r="BG253" s="104">
        <f t="shared" si="53"/>
        <v>0.95545370585875489</v>
      </c>
      <c r="BH253" s="68">
        <v>1</v>
      </c>
      <c r="BI253" s="68">
        <v>0</v>
      </c>
      <c r="BJ253" s="68">
        <v>1</v>
      </c>
      <c r="BK253" s="12">
        <v>0</v>
      </c>
      <c r="BL253" s="12">
        <v>1</v>
      </c>
      <c r="BM253" s="12">
        <v>1</v>
      </c>
      <c r="BN253" s="12">
        <v>0</v>
      </c>
      <c r="BO253" s="12">
        <v>0</v>
      </c>
      <c r="BP253" s="12">
        <v>1</v>
      </c>
      <c r="BQ253" s="12">
        <v>0</v>
      </c>
      <c r="BR253" s="12">
        <v>0</v>
      </c>
      <c r="BS253" s="12">
        <v>0</v>
      </c>
      <c r="BT253" s="12">
        <v>1</v>
      </c>
      <c r="BU253" s="12">
        <v>0</v>
      </c>
      <c r="BV253" s="12">
        <v>1</v>
      </c>
      <c r="BW253" s="12">
        <v>0</v>
      </c>
      <c r="BX253" s="12">
        <v>0</v>
      </c>
      <c r="BY253" s="12">
        <v>0.5</v>
      </c>
      <c r="BZ253" s="12">
        <f t="shared" si="54"/>
        <v>0.5</v>
      </c>
      <c r="CA253" s="113">
        <v>2.9957322735539909</v>
      </c>
      <c r="CB253" s="12" t="s">
        <v>501</v>
      </c>
      <c r="CC253" s="12">
        <v>0</v>
      </c>
    </row>
    <row r="254" spans="1:167" ht="15" customHeight="1" x14ac:dyDescent="0.3">
      <c r="A254" s="70">
        <v>265</v>
      </c>
      <c r="B254" s="12">
        <v>9</v>
      </c>
      <c r="C254" s="12" t="s">
        <v>82</v>
      </c>
      <c r="D254" s="37">
        <v>0.28000000000000003</v>
      </c>
      <c r="E254" s="68">
        <v>0.08</v>
      </c>
      <c r="F254" s="19">
        <f t="shared" si="56"/>
        <v>3.5000000000000004</v>
      </c>
      <c r="H254" s="12">
        <f t="shared" si="44"/>
        <v>0.2</v>
      </c>
      <c r="I254" s="12">
        <f t="shared" si="45"/>
        <v>0.36000000000000004</v>
      </c>
      <c r="J254" s="12" t="s">
        <v>63</v>
      </c>
      <c r="K254" s="12">
        <f t="shared" si="46"/>
        <v>0.28000000000000003</v>
      </c>
      <c r="L254" s="45">
        <f t="shared" si="47"/>
        <v>3.5000000000000004</v>
      </c>
      <c r="M254" s="15">
        <f t="shared" si="48"/>
        <v>0.10936165100379482</v>
      </c>
      <c r="N254" s="68">
        <f t="shared" si="49"/>
        <v>3.1246186001084229E-2</v>
      </c>
      <c r="O254" s="68">
        <f t="shared" si="50"/>
        <v>32.003906011610518</v>
      </c>
      <c r="P254" s="12">
        <f t="shared" si="51"/>
        <v>7.8115465002710591E-2</v>
      </c>
      <c r="Q254" s="12">
        <f t="shared" si="52"/>
        <v>0.14060783700487905</v>
      </c>
      <c r="R254" s="113">
        <v>5.5490760848952201</v>
      </c>
      <c r="S254" s="12" t="s">
        <v>532</v>
      </c>
      <c r="T254" s="12" t="s">
        <v>1678</v>
      </c>
      <c r="U254" s="12" t="s">
        <v>527</v>
      </c>
      <c r="V254" s="68" t="s">
        <v>526</v>
      </c>
      <c r="W254" s="68">
        <v>1</v>
      </c>
      <c r="X254" s="68">
        <v>0</v>
      </c>
      <c r="Y254" s="68">
        <v>0</v>
      </c>
      <c r="Z254" s="68">
        <v>0</v>
      </c>
      <c r="AA254" s="68">
        <v>1</v>
      </c>
      <c r="AB254" s="68">
        <v>1</v>
      </c>
      <c r="AC254" s="68">
        <v>2</v>
      </c>
      <c r="AD254" s="68">
        <v>2</v>
      </c>
      <c r="AE254" s="68">
        <v>1012</v>
      </c>
      <c r="AF254" s="68">
        <v>0</v>
      </c>
      <c r="AG254" s="68">
        <v>1</v>
      </c>
      <c r="AH254" s="68">
        <v>0</v>
      </c>
      <c r="AI254" s="68">
        <v>0</v>
      </c>
      <c r="AJ254" s="68">
        <v>0</v>
      </c>
      <c r="AK254" s="68">
        <v>0</v>
      </c>
      <c r="AL254" s="68">
        <v>0</v>
      </c>
      <c r="AM254" s="68">
        <v>0</v>
      </c>
      <c r="AN254" s="68">
        <v>0</v>
      </c>
      <c r="AO254" s="68">
        <v>0</v>
      </c>
      <c r="AP254" s="113">
        <v>6.9226438914758877</v>
      </c>
      <c r="AQ254" s="12">
        <v>1</v>
      </c>
      <c r="AR254" s="113">
        <v>6.9226438914758877</v>
      </c>
      <c r="AS254" s="12">
        <v>0</v>
      </c>
      <c r="AT254" s="12">
        <v>1</v>
      </c>
      <c r="AU254" s="12">
        <v>1</v>
      </c>
      <c r="AV254" s="113">
        <v>7.6031499320825615</v>
      </c>
      <c r="AW254" s="12">
        <v>0</v>
      </c>
      <c r="AX254" s="12">
        <v>1</v>
      </c>
      <c r="AY254" s="68">
        <v>1</v>
      </c>
      <c r="AZ254" s="68">
        <v>6.9850000000000003</v>
      </c>
      <c r="BA254" s="94">
        <v>791</v>
      </c>
      <c r="BB254" s="94">
        <v>64</v>
      </c>
      <c r="BC254" s="12">
        <v>0</v>
      </c>
      <c r="BD254" s="12">
        <v>1</v>
      </c>
      <c r="BE254" s="104">
        <f t="shared" si="58"/>
        <v>3.0204248861443626</v>
      </c>
      <c r="BF254" s="104">
        <v>23.6</v>
      </c>
      <c r="BG254" s="104">
        <f t="shared" si="53"/>
        <v>0.95545370585875489</v>
      </c>
      <c r="BH254" s="68">
        <v>1</v>
      </c>
      <c r="BI254" s="68">
        <v>0</v>
      </c>
      <c r="BJ254" s="68">
        <v>1</v>
      </c>
      <c r="BK254" s="12">
        <v>0</v>
      </c>
      <c r="BL254" s="12">
        <v>1</v>
      </c>
      <c r="BM254" s="12">
        <v>1</v>
      </c>
      <c r="BN254" s="12">
        <v>0</v>
      </c>
      <c r="BO254" s="12">
        <v>0</v>
      </c>
      <c r="BP254" s="12">
        <v>1</v>
      </c>
      <c r="BQ254" s="12">
        <v>0</v>
      </c>
      <c r="BR254" s="12">
        <v>0</v>
      </c>
      <c r="BS254" s="12">
        <v>0</v>
      </c>
      <c r="BT254" s="12">
        <v>1</v>
      </c>
      <c r="BU254" s="12">
        <v>0</v>
      </c>
      <c r="BV254" s="12">
        <v>1</v>
      </c>
      <c r="BW254" s="12">
        <v>0</v>
      </c>
      <c r="BX254" s="12">
        <v>0</v>
      </c>
      <c r="BY254" s="12">
        <v>0.5</v>
      </c>
      <c r="BZ254" s="12">
        <f t="shared" si="54"/>
        <v>0.5</v>
      </c>
      <c r="CA254" s="113">
        <v>2.9957322735539909</v>
      </c>
      <c r="CB254" s="12" t="s">
        <v>501</v>
      </c>
      <c r="CC254" s="12">
        <v>0</v>
      </c>
    </row>
    <row r="255" spans="1:167" ht="15" customHeight="1" x14ac:dyDescent="0.3">
      <c r="A255" s="70">
        <v>266</v>
      </c>
      <c r="B255" s="12">
        <v>9</v>
      </c>
      <c r="C255" s="12" t="s">
        <v>82</v>
      </c>
      <c r="D255" s="37">
        <v>0.39</v>
      </c>
      <c r="E255" s="68">
        <v>0.21</v>
      </c>
      <c r="F255" s="19">
        <f t="shared" si="56"/>
        <v>1.8571428571428572</v>
      </c>
      <c r="H255" s="12">
        <f t="shared" si="44"/>
        <v>0.18000000000000002</v>
      </c>
      <c r="I255" s="12">
        <f t="shared" si="45"/>
        <v>0.6</v>
      </c>
      <c r="J255" s="12" t="s">
        <v>63</v>
      </c>
      <c r="K255" s="12">
        <f t="shared" si="46"/>
        <v>0.39</v>
      </c>
      <c r="L255" s="45">
        <f t="shared" si="47"/>
        <v>1.8571428571428572</v>
      </c>
      <c r="M255" s="15">
        <f t="shared" si="48"/>
        <v>5.8279559230808423E-2</v>
      </c>
      <c r="N255" s="68">
        <f t="shared" si="49"/>
        <v>3.138130112428146E-2</v>
      </c>
      <c r="O255" s="68">
        <f t="shared" si="50"/>
        <v>31.866110204915763</v>
      </c>
      <c r="P255" s="12">
        <f t="shared" si="51"/>
        <v>2.6898258106526962E-2</v>
      </c>
      <c r="Q255" s="12">
        <f t="shared" si="52"/>
        <v>8.9660860355089883E-2</v>
      </c>
      <c r="R255" s="113">
        <v>5.5490760848952201</v>
      </c>
      <c r="S255" s="12" t="s">
        <v>532</v>
      </c>
      <c r="T255" s="12" t="s">
        <v>1678</v>
      </c>
      <c r="U255" s="12" t="s">
        <v>528</v>
      </c>
      <c r="V255" s="68" t="s">
        <v>526</v>
      </c>
      <c r="W255" s="68">
        <v>1</v>
      </c>
      <c r="X255" s="68">
        <v>0</v>
      </c>
      <c r="Y255" s="68">
        <v>0</v>
      </c>
      <c r="Z255" s="68">
        <v>0</v>
      </c>
      <c r="AA255" s="68">
        <v>1</v>
      </c>
      <c r="AB255" s="68">
        <v>1</v>
      </c>
      <c r="AC255" s="68">
        <v>2</v>
      </c>
      <c r="AD255" s="68">
        <v>2</v>
      </c>
      <c r="AE255" s="68">
        <v>1012</v>
      </c>
      <c r="AF255" s="68">
        <v>0</v>
      </c>
      <c r="AG255" s="68">
        <v>1</v>
      </c>
      <c r="AH255" s="68">
        <v>0</v>
      </c>
      <c r="AI255" s="68">
        <v>0</v>
      </c>
      <c r="AJ255" s="68">
        <v>0</v>
      </c>
      <c r="AK255" s="68">
        <v>0</v>
      </c>
      <c r="AL255" s="68">
        <v>0</v>
      </c>
      <c r="AM255" s="68">
        <v>0</v>
      </c>
      <c r="AN255" s="68">
        <v>0</v>
      </c>
      <c r="AO255" s="68">
        <v>0</v>
      </c>
      <c r="AP255" s="113">
        <v>6.9226438914758877</v>
      </c>
      <c r="AQ255" s="12">
        <v>1</v>
      </c>
      <c r="AR255" s="113">
        <v>6.9226438914758877</v>
      </c>
      <c r="AS255" s="12">
        <v>0</v>
      </c>
      <c r="AT255" s="12">
        <v>1</v>
      </c>
      <c r="AU255" s="12">
        <v>1</v>
      </c>
      <c r="AV255" s="113">
        <v>7.6031499320825615</v>
      </c>
      <c r="AW255" s="12">
        <v>0</v>
      </c>
      <c r="AX255" s="12">
        <v>1</v>
      </c>
      <c r="AY255" s="68">
        <v>1</v>
      </c>
      <c r="AZ255" s="68">
        <v>6.9850000000000003</v>
      </c>
      <c r="BA255" s="94">
        <v>791</v>
      </c>
      <c r="BB255" s="94">
        <v>64</v>
      </c>
      <c r="BC255" s="12">
        <v>0</v>
      </c>
      <c r="BD255" s="12">
        <v>1</v>
      </c>
      <c r="BE255" s="104">
        <f t="shared" si="58"/>
        <v>3.0204248861443626</v>
      </c>
      <c r="BF255" s="104">
        <v>23.6</v>
      </c>
      <c r="BG255" s="104">
        <f t="shared" si="53"/>
        <v>0.95545370585875489</v>
      </c>
      <c r="BH255" s="68">
        <v>1</v>
      </c>
      <c r="BI255" s="68">
        <v>0</v>
      </c>
      <c r="BJ255" s="68">
        <v>1</v>
      </c>
      <c r="BK255" s="12">
        <v>0</v>
      </c>
      <c r="BL255" s="12">
        <v>1</v>
      </c>
      <c r="BM255" s="12">
        <v>1</v>
      </c>
      <c r="BN255" s="12">
        <v>0</v>
      </c>
      <c r="BO255" s="12">
        <v>0</v>
      </c>
      <c r="BP255" s="12">
        <v>1</v>
      </c>
      <c r="BQ255" s="12">
        <v>0</v>
      </c>
      <c r="BR255" s="12">
        <v>0</v>
      </c>
      <c r="BS255" s="12">
        <v>0</v>
      </c>
      <c r="BT255" s="12">
        <v>1</v>
      </c>
      <c r="BU255" s="12">
        <v>0</v>
      </c>
      <c r="BV255" s="12">
        <v>1</v>
      </c>
      <c r="BW255" s="12">
        <v>0</v>
      </c>
      <c r="BX255" s="12">
        <v>0</v>
      </c>
      <c r="BY255" s="12">
        <v>0.5</v>
      </c>
      <c r="BZ255" s="12">
        <f t="shared" si="54"/>
        <v>0.5</v>
      </c>
      <c r="CA255" s="113">
        <v>2.9957322735539909</v>
      </c>
      <c r="CB255" s="12" t="s">
        <v>501</v>
      </c>
      <c r="CC255" s="12">
        <v>0</v>
      </c>
    </row>
    <row r="256" spans="1:167" ht="15" customHeight="1" x14ac:dyDescent="0.3">
      <c r="A256" s="70">
        <v>267</v>
      </c>
      <c r="B256" s="70">
        <v>9</v>
      </c>
      <c r="C256" s="70" t="s">
        <v>82</v>
      </c>
      <c r="D256" s="38">
        <v>0.51</v>
      </c>
      <c r="E256" s="69">
        <v>0.15</v>
      </c>
      <c r="F256" s="19">
        <f t="shared" si="56"/>
        <v>3.4000000000000004</v>
      </c>
      <c r="G256" s="70"/>
      <c r="H256" s="70">
        <f t="shared" si="44"/>
        <v>0.36</v>
      </c>
      <c r="I256" s="70">
        <f t="shared" si="45"/>
        <v>0.66</v>
      </c>
      <c r="J256" s="70" t="s">
        <v>63</v>
      </c>
      <c r="K256" s="70">
        <f t="shared" si="46"/>
        <v>0.51</v>
      </c>
      <c r="L256" s="47">
        <f t="shared" si="47"/>
        <v>3.4000000000000004</v>
      </c>
      <c r="M256" s="18">
        <f t="shared" si="48"/>
        <v>0.11425360740952037</v>
      </c>
      <c r="N256" s="69">
        <f t="shared" si="49"/>
        <v>3.3604002179270689E-2</v>
      </c>
      <c r="O256" s="69">
        <f t="shared" si="50"/>
        <v>29.758360169874951</v>
      </c>
      <c r="P256" s="70">
        <f t="shared" si="51"/>
        <v>8.064960523024968E-2</v>
      </c>
      <c r="Q256" s="70">
        <f t="shared" si="52"/>
        <v>0.14785760958879107</v>
      </c>
      <c r="R256" s="114">
        <v>5.5490760848952201</v>
      </c>
      <c r="S256" s="70" t="s">
        <v>532</v>
      </c>
      <c r="T256" s="70" t="s">
        <v>1678</v>
      </c>
      <c r="U256" s="70" t="s">
        <v>529</v>
      </c>
      <c r="V256" s="69" t="s">
        <v>526</v>
      </c>
      <c r="W256" s="69">
        <v>1</v>
      </c>
      <c r="X256" s="69">
        <v>0</v>
      </c>
      <c r="Y256" s="69">
        <v>0</v>
      </c>
      <c r="Z256" s="69">
        <v>0</v>
      </c>
      <c r="AA256" s="69">
        <v>1</v>
      </c>
      <c r="AB256" s="69">
        <v>1</v>
      </c>
      <c r="AC256" s="69">
        <v>2</v>
      </c>
      <c r="AD256" s="69">
        <v>2</v>
      </c>
      <c r="AE256" s="69">
        <v>874</v>
      </c>
      <c r="AF256" s="69">
        <v>0</v>
      </c>
      <c r="AG256" s="69">
        <v>1</v>
      </c>
      <c r="AH256" s="69">
        <v>0</v>
      </c>
      <c r="AI256" s="69">
        <v>0</v>
      </c>
      <c r="AJ256" s="69">
        <v>0</v>
      </c>
      <c r="AK256" s="69">
        <v>0</v>
      </c>
      <c r="AL256" s="69">
        <v>0</v>
      </c>
      <c r="AM256" s="69">
        <v>0</v>
      </c>
      <c r="AN256" s="69">
        <v>0</v>
      </c>
      <c r="AO256" s="69">
        <v>0</v>
      </c>
      <c r="AP256" s="114">
        <v>6.776506992372183</v>
      </c>
      <c r="AQ256" s="70">
        <v>1</v>
      </c>
      <c r="AR256" s="114">
        <v>6.776506992372183</v>
      </c>
      <c r="AS256" s="70">
        <v>0</v>
      </c>
      <c r="AT256" s="70">
        <v>1</v>
      </c>
      <c r="AU256" s="70">
        <v>1</v>
      </c>
      <c r="AV256" s="114">
        <v>7.6031499320825615</v>
      </c>
      <c r="AW256" s="70">
        <v>0</v>
      </c>
      <c r="AX256" s="70">
        <v>1</v>
      </c>
      <c r="AY256" s="69">
        <v>1</v>
      </c>
      <c r="AZ256" s="69">
        <v>6.9850000000000003</v>
      </c>
      <c r="BA256" s="32">
        <v>791</v>
      </c>
      <c r="BB256" s="32">
        <v>64</v>
      </c>
      <c r="BC256" s="70">
        <v>0</v>
      </c>
      <c r="BD256" s="70">
        <v>1</v>
      </c>
      <c r="BE256" s="106">
        <f t="shared" si="58"/>
        <v>3.0204248861443626</v>
      </c>
      <c r="BF256" s="106">
        <v>23.6</v>
      </c>
      <c r="BG256" s="106">
        <f t="shared" si="53"/>
        <v>0.95545370585875489</v>
      </c>
      <c r="BH256" s="69">
        <v>1</v>
      </c>
      <c r="BI256" s="69">
        <v>0</v>
      </c>
      <c r="BJ256" s="69">
        <v>1</v>
      </c>
      <c r="BK256" s="70">
        <v>0</v>
      </c>
      <c r="BL256" s="70">
        <v>1</v>
      </c>
      <c r="BM256" s="70">
        <v>1</v>
      </c>
      <c r="BN256" s="70">
        <v>0</v>
      </c>
      <c r="BO256" s="70">
        <v>0</v>
      </c>
      <c r="BP256" s="70">
        <v>1</v>
      </c>
      <c r="BQ256" s="70">
        <v>0</v>
      </c>
      <c r="BR256" s="70">
        <v>0</v>
      </c>
      <c r="BS256" s="70">
        <v>0</v>
      </c>
      <c r="BT256" s="70">
        <v>1</v>
      </c>
      <c r="BU256" s="70">
        <v>0</v>
      </c>
      <c r="BV256" s="70">
        <v>1</v>
      </c>
      <c r="BW256" s="70">
        <v>0</v>
      </c>
      <c r="BX256" s="70">
        <v>0</v>
      </c>
      <c r="BY256" s="70">
        <v>0.5</v>
      </c>
      <c r="BZ256" s="70">
        <f t="shared" si="54"/>
        <v>0.5</v>
      </c>
      <c r="CA256" s="114">
        <v>2.9957322735539909</v>
      </c>
      <c r="CB256" s="70" t="s">
        <v>501</v>
      </c>
      <c r="CC256" s="70">
        <v>0</v>
      </c>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0"/>
      <c r="DD256" s="70"/>
      <c r="DE256" s="70"/>
      <c r="DF256" s="70"/>
      <c r="DG256" s="70"/>
      <c r="DH256" s="70"/>
      <c r="DI256" s="70"/>
      <c r="DJ256" s="70"/>
      <c r="DK256" s="70"/>
      <c r="DL256" s="70"/>
      <c r="DM256" s="70"/>
      <c r="DN256" s="70"/>
      <c r="DO256" s="70"/>
      <c r="DP256" s="70"/>
      <c r="DQ256" s="70"/>
      <c r="DR256" s="70"/>
      <c r="DS256" s="70"/>
      <c r="DT256" s="70"/>
      <c r="DU256" s="70"/>
      <c r="DV256" s="70"/>
      <c r="DW256" s="70"/>
      <c r="DX256" s="70"/>
      <c r="DY256" s="70"/>
      <c r="DZ256" s="70"/>
      <c r="EA256" s="70"/>
      <c r="EB256" s="70"/>
      <c r="EC256" s="70"/>
      <c r="ED256" s="70"/>
      <c r="EE256" s="70"/>
      <c r="EF256" s="70"/>
      <c r="EG256" s="70"/>
      <c r="EH256" s="70"/>
      <c r="EI256" s="70"/>
      <c r="EJ256" s="70"/>
      <c r="EK256" s="70"/>
      <c r="EL256" s="70"/>
      <c r="EM256" s="70"/>
      <c r="EN256" s="70"/>
      <c r="EO256" s="70"/>
      <c r="EP256" s="70"/>
      <c r="EQ256" s="70"/>
      <c r="ER256" s="70"/>
      <c r="ES256" s="70"/>
      <c r="ET256" s="70"/>
      <c r="EU256" s="70"/>
      <c r="EV256" s="70"/>
      <c r="EW256" s="70"/>
      <c r="EX256" s="70"/>
      <c r="EY256" s="70"/>
      <c r="EZ256" s="70"/>
      <c r="FA256" s="70"/>
      <c r="FB256" s="70"/>
      <c r="FC256" s="70"/>
      <c r="FD256" s="70"/>
      <c r="FE256" s="70"/>
      <c r="FF256" s="70"/>
      <c r="FG256" s="70"/>
      <c r="FH256" s="70"/>
      <c r="FI256" s="70"/>
      <c r="FJ256" s="70"/>
      <c r="FK256" s="70"/>
    </row>
    <row r="257" spans="1:167" ht="15" customHeight="1" x14ac:dyDescent="0.3">
      <c r="A257" s="70">
        <v>268</v>
      </c>
      <c r="B257" s="12">
        <v>9</v>
      </c>
      <c r="C257" s="12" t="s">
        <v>82</v>
      </c>
      <c r="D257" s="37">
        <v>1.17</v>
      </c>
      <c r="E257" s="13">
        <v>0.36</v>
      </c>
      <c r="F257" s="19">
        <f t="shared" si="56"/>
        <v>3.25</v>
      </c>
      <c r="H257" s="12">
        <f t="shared" si="44"/>
        <v>0.80999999999999994</v>
      </c>
      <c r="I257" s="12">
        <f t="shared" si="45"/>
        <v>1.5299999999999998</v>
      </c>
      <c r="J257" s="12" t="s">
        <v>63</v>
      </c>
      <c r="K257" s="12">
        <f t="shared" si="46"/>
        <v>1.17</v>
      </c>
      <c r="L257" s="45">
        <f t="shared" si="47"/>
        <v>3.25</v>
      </c>
      <c r="M257" s="15">
        <f t="shared" si="48"/>
        <v>0.10927456818182724</v>
      </c>
      <c r="N257" s="68">
        <f t="shared" si="49"/>
        <v>3.3622944055946839E-2</v>
      </c>
      <c r="O257" s="68">
        <f t="shared" si="50"/>
        <v>29.741595451488475</v>
      </c>
      <c r="P257" s="12">
        <f t="shared" si="51"/>
        <v>7.565162412588039E-2</v>
      </c>
      <c r="Q257" s="12">
        <f t="shared" si="52"/>
        <v>0.14289751223777408</v>
      </c>
      <c r="R257" s="113">
        <v>5.5490760848952201</v>
      </c>
      <c r="S257" s="12" t="s">
        <v>532</v>
      </c>
      <c r="T257" s="12" t="s">
        <v>1678</v>
      </c>
      <c r="U257" s="12" t="s">
        <v>530</v>
      </c>
      <c r="V257" s="13" t="s">
        <v>526</v>
      </c>
      <c r="W257" s="68">
        <v>1</v>
      </c>
      <c r="X257" s="68">
        <v>0</v>
      </c>
      <c r="Y257" s="68">
        <v>0</v>
      </c>
      <c r="Z257" s="68">
        <v>0</v>
      </c>
      <c r="AA257" s="13">
        <v>1</v>
      </c>
      <c r="AB257" s="13">
        <v>1</v>
      </c>
      <c r="AC257" s="68">
        <v>2</v>
      </c>
      <c r="AD257" s="68">
        <v>2</v>
      </c>
      <c r="AE257" s="13">
        <v>874</v>
      </c>
      <c r="AF257" s="13">
        <v>0</v>
      </c>
      <c r="AG257" s="13">
        <v>1</v>
      </c>
      <c r="AH257" s="13">
        <v>0</v>
      </c>
      <c r="AI257" s="13">
        <v>0</v>
      </c>
      <c r="AJ257" s="13">
        <v>0</v>
      </c>
      <c r="AK257" s="13">
        <v>0</v>
      </c>
      <c r="AL257" s="13">
        <v>0</v>
      </c>
      <c r="AM257" s="68">
        <v>0</v>
      </c>
      <c r="AN257" s="68">
        <v>0</v>
      </c>
      <c r="AO257" s="68">
        <v>0</v>
      </c>
      <c r="AP257" s="113">
        <v>6.776506992372183</v>
      </c>
      <c r="AQ257" s="12">
        <v>1</v>
      </c>
      <c r="AR257" s="113">
        <v>6.776506992372183</v>
      </c>
      <c r="AS257" s="12">
        <v>0</v>
      </c>
      <c r="AT257" s="12">
        <v>1</v>
      </c>
      <c r="AU257" s="12">
        <v>1</v>
      </c>
      <c r="AV257" s="113">
        <v>7.6031499320825615</v>
      </c>
      <c r="AW257" s="12">
        <v>0</v>
      </c>
      <c r="AX257" s="12">
        <v>1</v>
      </c>
      <c r="AY257" s="68">
        <v>1</v>
      </c>
      <c r="AZ257" s="68">
        <v>6.9850000000000003</v>
      </c>
      <c r="BA257" s="94">
        <v>791</v>
      </c>
      <c r="BB257" s="94">
        <v>64</v>
      </c>
      <c r="BC257" s="12">
        <v>0</v>
      </c>
      <c r="BD257" s="12">
        <v>1</v>
      </c>
      <c r="BE257" s="104">
        <f t="shared" si="58"/>
        <v>3.0204248861443626</v>
      </c>
      <c r="BF257" s="104">
        <v>23.6</v>
      </c>
      <c r="BG257" s="104">
        <f t="shared" si="53"/>
        <v>0.95545370585875489</v>
      </c>
      <c r="BH257" s="68">
        <v>1</v>
      </c>
      <c r="BI257" s="68">
        <v>0</v>
      </c>
      <c r="BJ257" s="68">
        <v>1</v>
      </c>
      <c r="BK257" s="12">
        <v>0</v>
      </c>
      <c r="BL257" s="12">
        <v>1</v>
      </c>
      <c r="BM257" s="12">
        <v>1</v>
      </c>
      <c r="BN257" s="12">
        <v>0</v>
      </c>
      <c r="BO257" s="12">
        <v>0</v>
      </c>
      <c r="BP257" s="12">
        <v>1</v>
      </c>
      <c r="BQ257" s="12">
        <v>0</v>
      </c>
      <c r="BR257" s="12">
        <v>0</v>
      </c>
      <c r="BS257" s="12">
        <v>0</v>
      </c>
      <c r="BT257" s="12">
        <v>1</v>
      </c>
      <c r="BU257" s="12">
        <v>0</v>
      </c>
      <c r="BV257" s="12">
        <v>1</v>
      </c>
      <c r="BW257" s="12">
        <v>0</v>
      </c>
      <c r="BX257" s="12">
        <v>0</v>
      </c>
      <c r="BY257" s="12">
        <v>0.5</v>
      </c>
      <c r="BZ257" s="12">
        <f t="shared" si="54"/>
        <v>0.5</v>
      </c>
      <c r="CA257" s="113">
        <v>2.9957322735539909</v>
      </c>
      <c r="CB257" s="12" t="s">
        <v>501</v>
      </c>
      <c r="CC257" s="12">
        <v>0</v>
      </c>
    </row>
    <row r="258" spans="1:167" ht="15" customHeight="1" x14ac:dyDescent="0.3">
      <c r="A258" s="70">
        <v>269</v>
      </c>
      <c r="B258" s="12">
        <v>9</v>
      </c>
      <c r="C258" s="12" t="s">
        <v>82</v>
      </c>
      <c r="D258" s="37">
        <v>0.36</v>
      </c>
      <c r="E258" s="68">
        <v>0.11</v>
      </c>
      <c r="F258" s="19">
        <f t="shared" si="56"/>
        <v>3.2727272727272725</v>
      </c>
      <c r="H258" s="12">
        <f t="shared" ref="H258:H321" si="59">D258-E258</f>
        <v>0.25</v>
      </c>
      <c r="I258" s="12">
        <f t="shared" ref="I258:I321" si="60">D258+E258</f>
        <v>0.47</v>
      </c>
      <c r="J258" s="12" t="s">
        <v>63</v>
      </c>
      <c r="K258" s="12">
        <f t="shared" ref="K258:K321" si="61">IF(AA258=1,D258,-D258)</f>
        <v>0.36</v>
      </c>
      <c r="L258" s="45">
        <f t="shared" ref="L258:L321" si="62">K258/E258</f>
        <v>3.2727272727272725</v>
      </c>
      <c r="M258" s="15">
        <f t="shared" ref="M258:M321" si="63">L258/SQRT(L258^2+AE258)</f>
        <v>0.10233717082107124</v>
      </c>
      <c r="N258" s="68">
        <f t="shared" ref="N258:N321" si="64">SQRT((1-M258^2)/AE258)</f>
        <v>3.126969108421622E-2</v>
      </c>
      <c r="O258" s="68">
        <f t="shared" ref="O258:O321" si="65">1/N258</f>
        <v>31.979849027186678</v>
      </c>
      <c r="P258" s="12">
        <f t="shared" ref="P258:P321" si="66">M258-N258</f>
        <v>7.1067479736855024E-2</v>
      </c>
      <c r="Q258" s="12">
        <f t="shared" ref="Q258:Q321" si="67">M258+N258</f>
        <v>0.13360686190528748</v>
      </c>
      <c r="R258" s="113">
        <v>5.5490760848952201</v>
      </c>
      <c r="S258" s="12" t="s">
        <v>533</v>
      </c>
      <c r="T258" s="12" t="s">
        <v>1678</v>
      </c>
      <c r="U258" s="12" t="s">
        <v>527</v>
      </c>
      <c r="V258" s="68" t="s">
        <v>526</v>
      </c>
      <c r="W258" s="68">
        <v>1</v>
      </c>
      <c r="X258" s="68">
        <v>0</v>
      </c>
      <c r="Y258" s="68">
        <v>0</v>
      </c>
      <c r="Z258" s="68">
        <v>0</v>
      </c>
      <c r="AA258" s="68">
        <v>1</v>
      </c>
      <c r="AB258" s="68">
        <v>1</v>
      </c>
      <c r="AC258" s="68">
        <v>3</v>
      </c>
      <c r="AD258" s="68">
        <v>2</v>
      </c>
      <c r="AE258" s="68">
        <v>1012</v>
      </c>
      <c r="AF258" s="68">
        <v>0</v>
      </c>
      <c r="AG258" s="68">
        <v>1</v>
      </c>
      <c r="AH258" s="68">
        <v>0</v>
      </c>
      <c r="AI258" s="68">
        <v>0</v>
      </c>
      <c r="AJ258" s="68">
        <v>0</v>
      </c>
      <c r="AK258" s="68">
        <v>0</v>
      </c>
      <c r="AL258" s="68">
        <v>0</v>
      </c>
      <c r="AM258" s="68">
        <v>0</v>
      </c>
      <c r="AN258" s="68">
        <v>0</v>
      </c>
      <c r="AO258" s="68">
        <v>0</v>
      </c>
      <c r="AP258" s="113">
        <v>6.9226438914758877</v>
      </c>
      <c r="AQ258" s="12">
        <v>1</v>
      </c>
      <c r="AR258" s="113">
        <v>6.9226438914758877</v>
      </c>
      <c r="AS258" s="12">
        <v>0</v>
      </c>
      <c r="AT258" s="12">
        <v>1</v>
      </c>
      <c r="AU258" s="12">
        <v>1</v>
      </c>
      <c r="AV258" s="113">
        <v>7.6031499320825615</v>
      </c>
      <c r="AW258" s="12">
        <v>0</v>
      </c>
      <c r="AX258" s="12">
        <v>1</v>
      </c>
      <c r="AY258" s="68">
        <v>1</v>
      </c>
      <c r="AZ258" s="68">
        <v>6.9850000000000003</v>
      </c>
      <c r="BA258" s="94">
        <v>791</v>
      </c>
      <c r="BB258" s="94">
        <v>64</v>
      </c>
      <c r="BC258" s="12">
        <v>0</v>
      </c>
      <c r="BD258" s="12">
        <v>1</v>
      </c>
      <c r="BE258" s="104">
        <f t="shared" si="58"/>
        <v>3.0204248861443626</v>
      </c>
      <c r="BF258" s="104">
        <v>23.6</v>
      </c>
      <c r="BG258" s="104">
        <f t="shared" ref="BG258:BG321" si="68">BE258/LN(BF258)</f>
        <v>0.95545370585875489</v>
      </c>
      <c r="BH258" s="68">
        <v>1</v>
      </c>
      <c r="BI258" s="68">
        <v>0</v>
      </c>
      <c r="BJ258" s="68">
        <v>1</v>
      </c>
      <c r="BK258" s="12">
        <v>0</v>
      </c>
      <c r="BL258" s="12">
        <v>1</v>
      </c>
      <c r="BM258" s="12">
        <v>1</v>
      </c>
      <c r="BN258" s="12">
        <v>0</v>
      </c>
      <c r="BO258" s="12">
        <v>0</v>
      </c>
      <c r="BP258" s="12">
        <v>1</v>
      </c>
      <c r="BQ258" s="12">
        <v>0</v>
      </c>
      <c r="BR258" s="12">
        <v>0</v>
      </c>
      <c r="BS258" s="12">
        <v>0</v>
      </c>
      <c r="BT258" s="12">
        <v>1</v>
      </c>
      <c r="BU258" s="12">
        <v>0</v>
      </c>
      <c r="BV258" s="12">
        <v>1</v>
      </c>
      <c r="BW258" s="12">
        <v>0</v>
      </c>
      <c r="BX258" s="12">
        <v>0</v>
      </c>
      <c r="BY258" s="12">
        <v>0.5</v>
      </c>
      <c r="BZ258" s="12">
        <f t="shared" ref="BZ258:BZ321" si="69">1-BY258</f>
        <v>0.5</v>
      </c>
      <c r="CA258" s="113">
        <v>2.9957322735539909</v>
      </c>
      <c r="CB258" s="12" t="s">
        <v>501</v>
      </c>
      <c r="CC258" s="12">
        <v>0</v>
      </c>
    </row>
    <row r="259" spans="1:167" ht="15" customHeight="1" x14ac:dyDescent="0.3">
      <c r="A259" s="70">
        <v>270</v>
      </c>
      <c r="B259" s="12">
        <v>9</v>
      </c>
      <c r="C259" s="12" t="s">
        <v>82</v>
      </c>
      <c r="D259" s="37">
        <v>0.87</v>
      </c>
      <c r="E259" s="68">
        <v>0.22</v>
      </c>
      <c r="F259" s="19">
        <f t="shared" si="56"/>
        <v>3.9545454545454546</v>
      </c>
      <c r="H259" s="12">
        <f t="shared" si="59"/>
        <v>0.65</v>
      </c>
      <c r="I259" s="12">
        <f t="shared" si="60"/>
        <v>1.0900000000000001</v>
      </c>
      <c r="J259" s="12" t="s">
        <v>63</v>
      </c>
      <c r="K259" s="12">
        <f t="shared" si="61"/>
        <v>0.87</v>
      </c>
      <c r="L259" s="45">
        <f t="shared" si="62"/>
        <v>3.9545454545454546</v>
      </c>
      <c r="M259" s="15">
        <f t="shared" si="63"/>
        <v>0.12336058021349325</v>
      </c>
      <c r="N259" s="68">
        <f t="shared" si="64"/>
        <v>3.1194629479274153E-2</v>
      </c>
      <c r="O259" s="68">
        <f t="shared" si="65"/>
        <v>32.056800054778797</v>
      </c>
      <c r="P259" s="12">
        <f t="shared" si="66"/>
        <v>9.2165950734219099E-2</v>
      </c>
      <c r="Q259" s="12">
        <f t="shared" si="67"/>
        <v>0.1545552096927674</v>
      </c>
      <c r="R259" s="113">
        <v>5.5490760848952201</v>
      </c>
      <c r="S259" s="12" t="s">
        <v>533</v>
      </c>
      <c r="T259" s="12" t="s">
        <v>1678</v>
      </c>
      <c r="U259" s="12" t="s">
        <v>528</v>
      </c>
      <c r="V259" s="68" t="s">
        <v>526</v>
      </c>
      <c r="W259" s="68">
        <v>1</v>
      </c>
      <c r="X259" s="68">
        <v>0</v>
      </c>
      <c r="Y259" s="68">
        <v>0</v>
      </c>
      <c r="Z259" s="68">
        <v>0</v>
      </c>
      <c r="AA259" s="68">
        <v>1</v>
      </c>
      <c r="AB259" s="68">
        <v>1</v>
      </c>
      <c r="AC259" s="68">
        <v>3</v>
      </c>
      <c r="AD259" s="68">
        <v>2</v>
      </c>
      <c r="AE259" s="68">
        <v>1012</v>
      </c>
      <c r="AF259" s="68">
        <v>0</v>
      </c>
      <c r="AG259" s="68">
        <v>1</v>
      </c>
      <c r="AH259" s="68">
        <v>0</v>
      </c>
      <c r="AI259" s="68">
        <v>0</v>
      </c>
      <c r="AJ259" s="68">
        <v>0</v>
      </c>
      <c r="AK259" s="68">
        <v>0</v>
      </c>
      <c r="AL259" s="68">
        <v>0</v>
      </c>
      <c r="AM259" s="68">
        <v>0</v>
      </c>
      <c r="AN259" s="68">
        <v>0</v>
      </c>
      <c r="AO259" s="68">
        <v>0</v>
      </c>
      <c r="AP259" s="113">
        <v>6.9226438914758877</v>
      </c>
      <c r="AQ259" s="12">
        <v>1</v>
      </c>
      <c r="AR259" s="113">
        <v>6.9226438914758877</v>
      </c>
      <c r="AS259" s="12">
        <v>0</v>
      </c>
      <c r="AT259" s="12">
        <v>1</v>
      </c>
      <c r="AU259" s="12">
        <v>1</v>
      </c>
      <c r="AV259" s="113">
        <v>7.6031499320825615</v>
      </c>
      <c r="AW259" s="12">
        <v>0</v>
      </c>
      <c r="AX259" s="12">
        <v>1</v>
      </c>
      <c r="AY259" s="68">
        <v>1</v>
      </c>
      <c r="AZ259" s="68">
        <v>6.9850000000000003</v>
      </c>
      <c r="BA259" s="94">
        <v>791</v>
      </c>
      <c r="BB259" s="94">
        <v>64</v>
      </c>
      <c r="BC259" s="12">
        <v>0</v>
      </c>
      <c r="BD259" s="12">
        <v>1</v>
      </c>
      <c r="BE259" s="104">
        <f t="shared" si="58"/>
        <v>3.0204248861443626</v>
      </c>
      <c r="BF259" s="104">
        <v>23.6</v>
      </c>
      <c r="BG259" s="104">
        <f t="shared" si="68"/>
        <v>0.95545370585875489</v>
      </c>
      <c r="BH259" s="68">
        <v>1</v>
      </c>
      <c r="BI259" s="68">
        <v>0</v>
      </c>
      <c r="BJ259" s="68">
        <v>1</v>
      </c>
      <c r="BK259" s="12">
        <v>0</v>
      </c>
      <c r="BL259" s="12">
        <v>1</v>
      </c>
      <c r="BM259" s="12">
        <v>1</v>
      </c>
      <c r="BN259" s="12">
        <v>0</v>
      </c>
      <c r="BO259" s="12">
        <v>0</v>
      </c>
      <c r="BP259" s="12">
        <v>1</v>
      </c>
      <c r="BQ259" s="12">
        <v>0</v>
      </c>
      <c r="BR259" s="12">
        <v>0</v>
      </c>
      <c r="BS259" s="12">
        <v>0</v>
      </c>
      <c r="BT259" s="12">
        <v>1</v>
      </c>
      <c r="BU259" s="12">
        <v>0</v>
      </c>
      <c r="BV259" s="12">
        <v>1</v>
      </c>
      <c r="BW259" s="12">
        <v>0</v>
      </c>
      <c r="BX259" s="12">
        <v>0</v>
      </c>
      <c r="BY259" s="12">
        <v>0.5</v>
      </c>
      <c r="BZ259" s="12">
        <f t="shared" si="69"/>
        <v>0.5</v>
      </c>
      <c r="CA259" s="113">
        <v>2.9957322735539909</v>
      </c>
      <c r="CB259" s="12" t="s">
        <v>501</v>
      </c>
      <c r="CC259" s="12">
        <v>0</v>
      </c>
    </row>
    <row r="260" spans="1:167" ht="15" customHeight="1" x14ac:dyDescent="0.3">
      <c r="A260" s="70">
        <v>271</v>
      </c>
      <c r="B260" s="12">
        <v>9</v>
      </c>
      <c r="C260" s="12" t="s">
        <v>82</v>
      </c>
      <c r="D260" s="37">
        <v>0.59</v>
      </c>
      <c r="E260" s="68">
        <v>0.2</v>
      </c>
      <c r="F260" s="19">
        <f t="shared" si="56"/>
        <v>2.9499999999999997</v>
      </c>
      <c r="H260" s="12">
        <f t="shared" si="59"/>
        <v>0.38999999999999996</v>
      </c>
      <c r="I260" s="12">
        <f t="shared" si="60"/>
        <v>0.79</v>
      </c>
      <c r="J260" s="12" t="s">
        <v>63</v>
      </c>
      <c r="K260" s="12">
        <f t="shared" si="61"/>
        <v>0.59</v>
      </c>
      <c r="L260" s="45">
        <f t="shared" si="62"/>
        <v>2.9499999999999997</v>
      </c>
      <c r="M260" s="15">
        <f t="shared" si="63"/>
        <v>9.9292132391579802E-2</v>
      </c>
      <c r="N260" s="68">
        <f t="shared" si="64"/>
        <v>3.3658349963247396E-2</v>
      </c>
      <c r="O260" s="68">
        <f t="shared" si="65"/>
        <v>29.710309658433381</v>
      </c>
      <c r="P260" s="12">
        <f t="shared" si="66"/>
        <v>6.5633782428332399E-2</v>
      </c>
      <c r="Q260" s="12">
        <f t="shared" si="67"/>
        <v>0.1329504823548272</v>
      </c>
      <c r="R260" s="113">
        <v>5.5490760848952201</v>
      </c>
      <c r="S260" s="12" t="s">
        <v>533</v>
      </c>
      <c r="T260" s="12" t="s">
        <v>1678</v>
      </c>
      <c r="U260" s="12" t="s">
        <v>529</v>
      </c>
      <c r="V260" s="68" t="s">
        <v>526</v>
      </c>
      <c r="W260" s="68">
        <v>1</v>
      </c>
      <c r="X260" s="68">
        <v>0</v>
      </c>
      <c r="Y260" s="68">
        <v>0</v>
      </c>
      <c r="Z260" s="68">
        <v>0</v>
      </c>
      <c r="AA260" s="68">
        <v>1</v>
      </c>
      <c r="AB260" s="68">
        <v>1</v>
      </c>
      <c r="AC260" s="68">
        <v>3</v>
      </c>
      <c r="AD260" s="68">
        <v>2</v>
      </c>
      <c r="AE260" s="68">
        <v>874</v>
      </c>
      <c r="AF260" s="68">
        <v>0</v>
      </c>
      <c r="AG260" s="68">
        <v>1</v>
      </c>
      <c r="AH260" s="68">
        <v>0</v>
      </c>
      <c r="AI260" s="68">
        <v>0</v>
      </c>
      <c r="AJ260" s="68">
        <v>0</v>
      </c>
      <c r="AK260" s="68">
        <v>0</v>
      </c>
      <c r="AL260" s="68">
        <v>0</v>
      </c>
      <c r="AM260" s="68">
        <v>0</v>
      </c>
      <c r="AN260" s="68">
        <v>0</v>
      </c>
      <c r="AO260" s="68">
        <v>0</v>
      </c>
      <c r="AP260" s="113">
        <v>6.776506992372183</v>
      </c>
      <c r="AQ260" s="12">
        <v>1</v>
      </c>
      <c r="AR260" s="113">
        <v>6.776506992372183</v>
      </c>
      <c r="AS260" s="12">
        <v>0</v>
      </c>
      <c r="AT260" s="12">
        <v>1</v>
      </c>
      <c r="AU260" s="12">
        <v>1</v>
      </c>
      <c r="AV260" s="113">
        <v>7.6031499320825615</v>
      </c>
      <c r="AW260" s="12">
        <v>0</v>
      </c>
      <c r="AX260" s="12">
        <v>1</v>
      </c>
      <c r="AY260" s="68">
        <v>1</v>
      </c>
      <c r="AZ260" s="68">
        <v>6.9850000000000003</v>
      </c>
      <c r="BA260" s="94">
        <v>791</v>
      </c>
      <c r="BB260" s="94">
        <v>64</v>
      </c>
      <c r="BC260" s="12">
        <v>0</v>
      </c>
      <c r="BD260" s="12">
        <v>1</v>
      </c>
      <c r="BE260" s="104">
        <f t="shared" si="58"/>
        <v>3.0204248861443626</v>
      </c>
      <c r="BF260" s="104">
        <v>23.6</v>
      </c>
      <c r="BG260" s="104">
        <f t="shared" si="68"/>
        <v>0.95545370585875489</v>
      </c>
      <c r="BH260" s="68">
        <v>1</v>
      </c>
      <c r="BI260" s="68">
        <v>0</v>
      </c>
      <c r="BJ260" s="68">
        <v>1</v>
      </c>
      <c r="BK260" s="12">
        <v>0</v>
      </c>
      <c r="BL260" s="12">
        <v>1</v>
      </c>
      <c r="BM260" s="12">
        <v>1</v>
      </c>
      <c r="BN260" s="12">
        <v>0</v>
      </c>
      <c r="BO260" s="12">
        <v>0</v>
      </c>
      <c r="BP260" s="12">
        <v>1</v>
      </c>
      <c r="BQ260" s="12">
        <v>0</v>
      </c>
      <c r="BR260" s="12">
        <v>0</v>
      </c>
      <c r="BS260" s="12">
        <v>0</v>
      </c>
      <c r="BT260" s="12">
        <v>1</v>
      </c>
      <c r="BU260" s="12">
        <v>0</v>
      </c>
      <c r="BV260" s="12">
        <v>1</v>
      </c>
      <c r="BW260" s="12">
        <v>0</v>
      </c>
      <c r="BX260" s="12">
        <v>0</v>
      </c>
      <c r="BY260" s="12">
        <v>0.5</v>
      </c>
      <c r="BZ260" s="12">
        <f t="shared" si="69"/>
        <v>0.5</v>
      </c>
      <c r="CA260" s="113">
        <v>2.9957322735539909</v>
      </c>
      <c r="CB260" s="12" t="s">
        <v>501</v>
      </c>
      <c r="CC260" s="12">
        <v>0</v>
      </c>
    </row>
    <row r="261" spans="1:167" ht="15" customHeight="1" x14ac:dyDescent="0.3">
      <c r="A261" s="70">
        <v>272</v>
      </c>
      <c r="B261" s="12">
        <v>9</v>
      </c>
      <c r="C261" s="12" t="s">
        <v>82</v>
      </c>
      <c r="D261" s="37">
        <v>0.98</v>
      </c>
      <c r="E261" s="68">
        <v>0.53</v>
      </c>
      <c r="F261" s="19">
        <f t="shared" si="56"/>
        <v>1.8490566037735847</v>
      </c>
      <c r="H261" s="12">
        <f t="shared" si="59"/>
        <v>0.44999999999999996</v>
      </c>
      <c r="I261" s="12">
        <f t="shared" si="60"/>
        <v>1.51</v>
      </c>
      <c r="J261" s="12" t="s">
        <v>63</v>
      </c>
      <c r="K261" s="12">
        <f t="shared" si="61"/>
        <v>0.98</v>
      </c>
      <c r="L261" s="45">
        <f t="shared" si="62"/>
        <v>1.8490566037735847</v>
      </c>
      <c r="M261" s="15">
        <f t="shared" si="63"/>
        <v>6.2423294594647634E-2</v>
      </c>
      <c r="N261" s="68">
        <f t="shared" si="64"/>
        <v>3.3759536872615556E-2</v>
      </c>
      <c r="O261" s="68">
        <f t="shared" si="65"/>
        <v>29.621259431765537</v>
      </c>
      <c r="P261" s="12">
        <f t="shared" si="66"/>
        <v>2.8663757722032078E-2</v>
      </c>
      <c r="Q261" s="12">
        <f t="shared" si="67"/>
        <v>9.6182831467263197E-2</v>
      </c>
      <c r="R261" s="113">
        <v>5.5490760848952201</v>
      </c>
      <c r="S261" s="12" t="s">
        <v>533</v>
      </c>
      <c r="T261" s="12" t="s">
        <v>1678</v>
      </c>
      <c r="U261" s="12" t="s">
        <v>530</v>
      </c>
      <c r="V261" s="68" t="s">
        <v>526</v>
      </c>
      <c r="W261" s="68">
        <v>1</v>
      </c>
      <c r="X261" s="68">
        <v>0</v>
      </c>
      <c r="Y261" s="68">
        <v>0</v>
      </c>
      <c r="Z261" s="68">
        <v>0</v>
      </c>
      <c r="AA261" s="68">
        <v>1</v>
      </c>
      <c r="AB261" s="68">
        <v>1</v>
      </c>
      <c r="AC261" s="68">
        <v>3</v>
      </c>
      <c r="AD261" s="68">
        <v>2</v>
      </c>
      <c r="AE261" s="68">
        <v>874</v>
      </c>
      <c r="AF261" s="68">
        <v>0</v>
      </c>
      <c r="AG261" s="68">
        <v>1</v>
      </c>
      <c r="AH261" s="68">
        <v>0</v>
      </c>
      <c r="AI261" s="68">
        <v>0</v>
      </c>
      <c r="AJ261" s="68">
        <v>0</v>
      </c>
      <c r="AK261" s="68">
        <v>0</v>
      </c>
      <c r="AL261" s="68">
        <v>0</v>
      </c>
      <c r="AM261" s="68">
        <v>0</v>
      </c>
      <c r="AN261" s="68">
        <v>0</v>
      </c>
      <c r="AO261" s="68">
        <v>0</v>
      </c>
      <c r="AP261" s="113">
        <v>6.776506992372183</v>
      </c>
      <c r="AQ261" s="12">
        <v>1</v>
      </c>
      <c r="AR261" s="113">
        <v>6.776506992372183</v>
      </c>
      <c r="AS261" s="12">
        <v>0</v>
      </c>
      <c r="AT261" s="12">
        <v>1</v>
      </c>
      <c r="AU261" s="12">
        <v>1</v>
      </c>
      <c r="AV261" s="113">
        <v>7.6031499320825615</v>
      </c>
      <c r="AW261" s="12">
        <v>0</v>
      </c>
      <c r="AX261" s="12">
        <v>1</v>
      </c>
      <c r="AY261" s="68">
        <v>1</v>
      </c>
      <c r="AZ261" s="68">
        <v>6.9850000000000003</v>
      </c>
      <c r="BA261" s="94">
        <v>791</v>
      </c>
      <c r="BB261" s="94">
        <v>64</v>
      </c>
      <c r="BC261" s="12">
        <v>0</v>
      </c>
      <c r="BD261" s="12">
        <v>1</v>
      </c>
      <c r="BE261" s="104">
        <f t="shared" si="58"/>
        <v>3.0204248861443626</v>
      </c>
      <c r="BF261" s="104">
        <v>23.6</v>
      </c>
      <c r="BG261" s="104">
        <f t="shared" si="68"/>
        <v>0.95545370585875489</v>
      </c>
      <c r="BH261" s="68">
        <v>1</v>
      </c>
      <c r="BI261" s="68">
        <v>0</v>
      </c>
      <c r="BJ261" s="68">
        <v>1</v>
      </c>
      <c r="BK261" s="12">
        <v>0</v>
      </c>
      <c r="BL261" s="12">
        <v>1</v>
      </c>
      <c r="BM261" s="12">
        <v>1</v>
      </c>
      <c r="BN261" s="12">
        <v>0</v>
      </c>
      <c r="BO261" s="12">
        <v>0</v>
      </c>
      <c r="BP261" s="12">
        <v>1</v>
      </c>
      <c r="BQ261" s="12">
        <v>0</v>
      </c>
      <c r="BR261" s="12">
        <v>0</v>
      </c>
      <c r="BS261" s="12">
        <v>0</v>
      </c>
      <c r="BT261" s="12">
        <v>1</v>
      </c>
      <c r="BU261" s="12">
        <v>0</v>
      </c>
      <c r="BV261" s="12">
        <v>1</v>
      </c>
      <c r="BW261" s="12">
        <v>0</v>
      </c>
      <c r="BX261" s="12">
        <v>0</v>
      </c>
      <c r="BY261" s="12">
        <v>0.5</v>
      </c>
      <c r="BZ261" s="12">
        <f t="shared" si="69"/>
        <v>0.5</v>
      </c>
      <c r="CA261" s="113">
        <v>2.9957322735539909</v>
      </c>
      <c r="CB261" s="12" t="s">
        <v>501</v>
      </c>
      <c r="CC261" s="12">
        <v>0</v>
      </c>
    </row>
    <row r="262" spans="1:167" ht="15" customHeight="1" x14ac:dyDescent="0.3">
      <c r="A262" s="70">
        <v>273</v>
      </c>
      <c r="B262" s="12">
        <v>9</v>
      </c>
      <c r="C262" s="12" t="s">
        <v>82</v>
      </c>
      <c r="D262" s="37">
        <v>0.26</v>
      </c>
      <c r="E262" s="68">
        <v>0.19</v>
      </c>
      <c r="F262" s="19">
        <f t="shared" si="56"/>
        <v>1.368421052631579</v>
      </c>
      <c r="H262" s="12">
        <f t="shared" si="59"/>
        <v>7.0000000000000007E-2</v>
      </c>
      <c r="I262" s="12">
        <f t="shared" si="60"/>
        <v>0.45</v>
      </c>
      <c r="J262" s="12" t="s">
        <v>63</v>
      </c>
      <c r="K262" s="12">
        <f t="shared" si="61"/>
        <v>0.26</v>
      </c>
      <c r="L262" s="45">
        <f t="shared" si="62"/>
        <v>1.368421052631579</v>
      </c>
      <c r="M262" s="15">
        <f t="shared" si="63"/>
        <v>3.1461092967916396E-2</v>
      </c>
      <c r="N262" s="68">
        <f t="shared" si="64"/>
        <v>2.2990798707323519E-2</v>
      </c>
      <c r="O262" s="68">
        <f t="shared" si="65"/>
        <v>43.495661578797552</v>
      </c>
      <c r="P262" s="12">
        <f t="shared" si="66"/>
        <v>8.4702942605928769E-3</v>
      </c>
      <c r="Q262" s="12">
        <f t="shared" si="67"/>
        <v>5.4451891675239915E-2</v>
      </c>
      <c r="R262" s="113">
        <v>5.5490760848952201</v>
      </c>
      <c r="S262" s="12" t="s">
        <v>534</v>
      </c>
      <c r="T262" s="12" t="s">
        <v>1678</v>
      </c>
      <c r="U262" s="12" t="s">
        <v>527</v>
      </c>
      <c r="V262" s="68" t="s">
        <v>526</v>
      </c>
      <c r="W262" s="68">
        <v>1</v>
      </c>
      <c r="X262" s="68">
        <v>0</v>
      </c>
      <c r="Y262" s="68">
        <v>0</v>
      </c>
      <c r="Z262" s="68">
        <v>0</v>
      </c>
      <c r="AA262" s="68">
        <v>1</v>
      </c>
      <c r="AB262" s="68">
        <v>1</v>
      </c>
      <c r="AC262" s="68">
        <v>4</v>
      </c>
      <c r="AD262" s="68">
        <v>2</v>
      </c>
      <c r="AE262" s="68">
        <v>1890</v>
      </c>
      <c r="AF262" s="68">
        <v>0</v>
      </c>
      <c r="AG262" s="68">
        <v>0</v>
      </c>
      <c r="AH262" s="68">
        <v>0</v>
      </c>
      <c r="AI262" s="68">
        <v>0</v>
      </c>
      <c r="AJ262" s="68">
        <v>0</v>
      </c>
      <c r="AK262" s="68">
        <v>0</v>
      </c>
      <c r="AL262" s="68">
        <v>0</v>
      </c>
      <c r="AM262" s="68">
        <v>0</v>
      </c>
      <c r="AN262" s="68">
        <v>0</v>
      </c>
      <c r="AO262" s="68">
        <v>1</v>
      </c>
      <c r="AP262" s="113">
        <v>7.5459181512093227</v>
      </c>
      <c r="AQ262" s="12">
        <v>1</v>
      </c>
      <c r="AR262" s="113">
        <v>7.5459181512093227</v>
      </c>
      <c r="AS262" s="12">
        <v>0</v>
      </c>
      <c r="AT262" s="12">
        <v>1</v>
      </c>
      <c r="AU262" s="12">
        <v>1</v>
      </c>
      <c r="AV262" s="113">
        <v>7.6031499320825615</v>
      </c>
      <c r="AW262" s="12">
        <v>0</v>
      </c>
      <c r="AX262" s="12">
        <v>1</v>
      </c>
      <c r="AY262" s="68">
        <v>1</v>
      </c>
      <c r="AZ262" s="68">
        <v>6.9850000000000003</v>
      </c>
      <c r="BA262" s="94">
        <v>791</v>
      </c>
      <c r="BB262" s="94">
        <v>64</v>
      </c>
      <c r="BC262" s="12">
        <v>0</v>
      </c>
      <c r="BD262" s="12">
        <v>1</v>
      </c>
      <c r="BE262" s="104">
        <f t="shared" si="58"/>
        <v>3.0204248861443626</v>
      </c>
      <c r="BF262" s="104">
        <v>23.6</v>
      </c>
      <c r="BG262" s="104">
        <f t="shared" si="68"/>
        <v>0.95545370585875489</v>
      </c>
      <c r="BH262" s="68">
        <v>1</v>
      </c>
      <c r="BI262" s="68">
        <v>0</v>
      </c>
      <c r="BJ262" s="68">
        <v>1</v>
      </c>
      <c r="BK262" s="12">
        <v>0</v>
      </c>
      <c r="BL262" s="12">
        <v>1</v>
      </c>
      <c r="BM262" s="12">
        <v>1</v>
      </c>
      <c r="BN262" s="12">
        <v>0</v>
      </c>
      <c r="BO262" s="12">
        <v>0</v>
      </c>
      <c r="BP262" s="12">
        <v>1</v>
      </c>
      <c r="BQ262" s="12">
        <v>0</v>
      </c>
      <c r="BR262" s="12">
        <v>0</v>
      </c>
      <c r="BS262" s="12">
        <v>0</v>
      </c>
      <c r="BT262" s="12">
        <v>1</v>
      </c>
      <c r="BU262" s="12">
        <v>0</v>
      </c>
      <c r="BV262" s="12">
        <v>1</v>
      </c>
      <c r="BW262" s="12">
        <v>0</v>
      </c>
      <c r="BX262" s="12">
        <v>0</v>
      </c>
      <c r="BY262" s="12">
        <v>0.5</v>
      </c>
      <c r="BZ262" s="12">
        <f t="shared" si="69"/>
        <v>0.5</v>
      </c>
      <c r="CA262" s="113">
        <v>2.9957322735539909</v>
      </c>
      <c r="CB262" s="12" t="s">
        <v>501</v>
      </c>
      <c r="CC262" s="12">
        <v>0</v>
      </c>
    </row>
    <row r="263" spans="1:167" ht="15" customHeight="1" x14ac:dyDescent="0.3">
      <c r="A263" s="70">
        <v>274</v>
      </c>
      <c r="B263" s="12">
        <v>9</v>
      </c>
      <c r="C263" s="12" t="s">
        <v>82</v>
      </c>
      <c r="D263" s="37">
        <v>1.07</v>
      </c>
      <c r="E263" s="68">
        <v>0.43</v>
      </c>
      <c r="F263" s="19">
        <f t="shared" si="56"/>
        <v>2.4883720930232558</v>
      </c>
      <c r="H263" s="12">
        <f t="shared" si="59"/>
        <v>0.64000000000000012</v>
      </c>
      <c r="I263" s="12">
        <f t="shared" si="60"/>
        <v>1.5</v>
      </c>
      <c r="J263" s="12" t="s">
        <v>63</v>
      </c>
      <c r="K263" s="12">
        <f t="shared" si="61"/>
        <v>1.07</v>
      </c>
      <c r="L263" s="45">
        <f t="shared" si="62"/>
        <v>2.4883720930232558</v>
      </c>
      <c r="M263" s="15">
        <f t="shared" si="63"/>
        <v>5.7144464541655039E-2</v>
      </c>
      <c r="N263" s="68">
        <f t="shared" si="64"/>
        <v>2.2964597899917449E-2</v>
      </c>
      <c r="O263" s="68">
        <f t="shared" si="65"/>
        <v>43.545286721680185</v>
      </c>
      <c r="P263" s="12">
        <f t="shared" si="66"/>
        <v>3.417986664173759E-2</v>
      </c>
      <c r="Q263" s="12">
        <f t="shared" si="67"/>
        <v>8.0109062441572482E-2</v>
      </c>
      <c r="R263" s="113">
        <v>5.5490760848952201</v>
      </c>
      <c r="S263" s="12" t="s">
        <v>534</v>
      </c>
      <c r="T263" s="12" t="s">
        <v>1678</v>
      </c>
      <c r="U263" s="12" t="s">
        <v>528</v>
      </c>
      <c r="V263" s="68" t="s">
        <v>526</v>
      </c>
      <c r="W263" s="68">
        <v>1</v>
      </c>
      <c r="X263" s="68">
        <v>0</v>
      </c>
      <c r="Y263" s="68">
        <v>0</v>
      </c>
      <c r="Z263" s="68">
        <v>0</v>
      </c>
      <c r="AA263" s="68">
        <v>1</v>
      </c>
      <c r="AB263" s="68">
        <v>1</v>
      </c>
      <c r="AC263" s="68">
        <v>4</v>
      </c>
      <c r="AD263" s="68">
        <v>2</v>
      </c>
      <c r="AE263" s="68">
        <v>1890</v>
      </c>
      <c r="AF263" s="68">
        <v>0</v>
      </c>
      <c r="AG263" s="68">
        <v>0</v>
      </c>
      <c r="AH263" s="68">
        <v>0</v>
      </c>
      <c r="AI263" s="68">
        <v>0</v>
      </c>
      <c r="AJ263" s="68">
        <v>0</v>
      </c>
      <c r="AK263" s="68">
        <v>0</v>
      </c>
      <c r="AL263" s="68">
        <v>0</v>
      </c>
      <c r="AM263" s="68">
        <v>0</v>
      </c>
      <c r="AN263" s="68">
        <v>0</v>
      </c>
      <c r="AO263" s="68">
        <v>1</v>
      </c>
      <c r="AP263" s="113">
        <v>7.5459181512093227</v>
      </c>
      <c r="AQ263" s="12">
        <v>1</v>
      </c>
      <c r="AR263" s="113">
        <v>7.5459181512093227</v>
      </c>
      <c r="AS263" s="12">
        <v>0</v>
      </c>
      <c r="AT263" s="12">
        <v>1</v>
      </c>
      <c r="AU263" s="12">
        <v>1</v>
      </c>
      <c r="AV263" s="113">
        <v>7.6031499320825615</v>
      </c>
      <c r="AW263" s="12">
        <v>0</v>
      </c>
      <c r="AX263" s="12">
        <v>1</v>
      </c>
      <c r="AY263" s="68">
        <v>1</v>
      </c>
      <c r="AZ263" s="68">
        <v>6.9850000000000003</v>
      </c>
      <c r="BA263" s="94">
        <v>791</v>
      </c>
      <c r="BB263" s="94">
        <v>64</v>
      </c>
      <c r="BC263" s="12">
        <v>0</v>
      </c>
      <c r="BD263" s="12">
        <v>1</v>
      </c>
      <c r="BE263" s="104">
        <f t="shared" si="58"/>
        <v>3.0204248861443626</v>
      </c>
      <c r="BF263" s="104">
        <v>23.6</v>
      </c>
      <c r="BG263" s="104">
        <f t="shared" si="68"/>
        <v>0.95545370585875489</v>
      </c>
      <c r="BH263" s="68">
        <v>1</v>
      </c>
      <c r="BI263" s="68">
        <v>0</v>
      </c>
      <c r="BJ263" s="68">
        <v>1</v>
      </c>
      <c r="BK263" s="12">
        <v>0</v>
      </c>
      <c r="BL263" s="12">
        <v>1</v>
      </c>
      <c r="BM263" s="12">
        <v>1</v>
      </c>
      <c r="BN263" s="12">
        <v>0</v>
      </c>
      <c r="BO263" s="12">
        <v>0</v>
      </c>
      <c r="BP263" s="12">
        <v>1</v>
      </c>
      <c r="BQ263" s="12">
        <v>0</v>
      </c>
      <c r="BR263" s="12">
        <v>0</v>
      </c>
      <c r="BS263" s="12">
        <v>0</v>
      </c>
      <c r="BT263" s="12">
        <v>1</v>
      </c>
      <c r="BU263" s="12">
        <v>0</v>
      </c>
      <c r="BV263" s="12">
        <v>1</v>
      </c>
      <c r="BW263" s="12">
        <v>0</v>
      </c>
      <c r="BX263" s="12">
        <v>0</v>
      </c>
      <c r="BY263" s="12">
        <v>0.5</v>
      </c>
      <c r="BZ263" s="12">
        <f t="shared" si="69"/>
        <v>0.5</v>
      </c>
      <c r="CA263" s="113">
        <v>2.9957322735539909</v>
      </c>
      <c r="CB263" s="12" t="s">
        <v>501</v>
      </c>
      <c r="CC263" s="12">
        <v>0</v>
      </c>
    </row>
    <row r="264" spans="1:167" ht="15" customHeight="1" x14ac:dyDescent="0.3">
      <c r="A264" s="70">
        <v>275</v>
      </c>
      <c r="B264" s="70">
        <v>9</v>
      </c>
      <c r="C264" s="70" t="s">
        <v>82</v>
      </c>
      <c r="D264" s="38">
        <v>0.33</v>
      </c>
      <c r="E264" s="69">
        <v>0.22</v>
      </c>
      <c r="F264" s="19">
        <f t="shared" si="56"/>
        <v>1.5</v>
      </c>
      <c r="G264" s="70"/>
      <c r="H264" s="70">
        <f t="shared" si="59"/>
        <v>0.11000000000000001</v>
      </c>
      <c r="I264" s="70">
        <f t="shared" si="60"/>
        <v>0.55000000000000004</v>
      </c>
      <c r="J264" s="70" t="s">
        <v>63</v>
      </c>
      <c r="K264" s="70">
        <f t="shared" si="61"/>
        <v>0.33</v>
      </c>
      <c r="L264" s="47">
        <f t="shared" si="62"/>
        <v>1.5</v>
      </c>
      <c r="M264" s="18">
        <f t="shared" si="63"/>
        <v>3.5762467752637257E-2</v>
      </c>
      <c r="N264" s="69">
        <f t="shared" si="64"/>
        <v>2.3841645168424838E-2</v>
      </c>
      <c r="O264" s="69">
        <f t="shared" si="65"/>
        <v>41.9434142625514</v>
      </c>
      <c r="P264" s="70">
        <f t="shared" si="66"/>
        <v>1.1920822584212419E-2</v>
      </c>
      <c r="Q264" s="70">
        <f t="shared" si="67"/>
        <v>5.9604112921062095E-2</v>
      </c>
      <c r="R264" s="114">
        <v>5.5451774444795623</v>
      </c>
      <c r="S264" s="70" t="s">
        <v>534</v>
      </c>
      <c r="T264" s="70" t="s">
        <v>1678</v>
      </c>
      <c r="U264" s="70" t="s">
        <v>529</v>
      </c>
      <c r="V264" s="69" t="s">
        <v>526</v>
      </c>
      <c r="W264" s="69">
        <v>1</v>
      </c>
      <c r="X264" s="69">
        <v>0</v>
      </c>
      <c r="Y264" s="69">
        <v>0</v>
      </c>
      <c r="Z264" s="69">
        <v>0</v>
      </c>
      <c r="AA264" s="69">
        <v>1</v>
      </c>
      <c r="AB264" s="69">
        <v>1</v>
      </c>
      <c r="AC264" s="69">
        <v>4</v>
      </c>
      <c r="AD264" s="69">
        <v>2</v>
      </c>
      <c r="AE264" s="69">
        <v>1757</v>
      </c>
      <c r="AF264" s="69">
        <v>0</v>
      </c>
      <c r="AG264" s="69">
        <v>0</v>
      </c>
      <c r="AH264" s="69">
        <v>0</v>
      </c>
      <c r="AI264" s="69">
        <v>0</v>
      </c>
      <c r="AJ264" s="69">
        <v>0</v>
      </c>
      <c r="AK264" s="69">
        <v>0</v>
      </c>
      <c r="AL264" s="69">
        <v>0</v>
      </c>
      <c r="AM264" s="69">
        <v>0</v>
      </c>
      <c r="AN264" s="69">
        <v>0</v>
      </c>
      <c r="AO264" s="69">
        <v>1</v>
      </c>
      <c r="AP264" s="114">
        <v>7.4730690880321973</v>
      </c>
      <c r="AQ264" s="70">
        <v>1</v>
      </c>
      <c r="AR264" s="114">
        <v>7.4730690880321973</v>
      </c>
      <c r="AS264" s="70">
        <v>0</v>
      </c>
      <c r="AT264" s="70">
        <v>1</v>
      </c>
      <c r="AU264" s="70">
        <v>1</v>
      </c>
      <c r="AV264" s="114">
        <v>7.6031499320825615</v>
      </c>
      <c r="AW264" s="70">
        <v>0</v>
      </c>
      <c r="AX264" s="70">
        <v>1</v>
      </c>
      <c r="AY264" s="69">
        <v>1</v>
      </c>
      <c r="AZ264" s="69">
        <v>6.9850000000000003</v>
      </c>
      <c r="BA264" s="32">
        <v>791</v>
      </c>
      <c r="BB264" s="32">
        <v>64</v>
      </c>
      <c r="BC264" s="70">
        <v>0</v>
      </c>
      <c r="BD264" s="70">
        <v>1</v>
      </c>
      <c r="BE264" s="106">
        <f t="shared" si="58"/>
        <v>3.0204248861443626</v>
      </c>
      <c r="BF264" s="106">
        <v>23.6</v>
      </c>
      <c r="BG264" s="106">
        <f t="shared" si="68"/>
        <v>0.95545370585875489</v>
      </c>
      <c r="BH264" s="69">
        <v>1</v>
      </c>
      <c r="BI264" s="69">
        <v>0</v>
      </c>
      <c r="BJ264" s="69">
        <v>1</v>
      </c>
      <c r="BK264" s="70">
        <v>0</v>
      </c>
      <c r="BL264" s="70">
        <v>1</v>
      </c>
      <c r="BM264" s="70">
        <v>1</v>
      </c>
      <c r="BN264" s="70">
        <v>0</v>
      </c>
      <c r="BO264" s="70">
        <v>0</v>
      </c>
      <c r="BP264" s="70">
        <v>1</v>
      </c>
      <c r="BQ264" s="70">
        <v>0</v>
      </c>
      <c r="BR264" s="70">
        <v>0</v>
      </c>
      <c r="BS264" s="70">
        <v>0</v>
      </c>
      <c r="BT264" s="70">
        <v>1</v>
      </c>
      <c r="BU264" s="70">
        <v>0</v>
      </c>
      <c r="BV264" s="70">
        <v>1</v>
      </c>
      <c r="BW264" s="70">
        <v>0</v>
      </c>
      <c r="BX264" s="70">
        <v>0</v>
      </c>
      <c r="BY264" s="70">
        <v>0.5</v>
      </c>
      <c r="BZ264" s="70">
        <f t="shared" si="69"/>
        <v>0.5</v>
      </c>
      <c r="CA264" s="114">
        <v>2.9957322735539909</v>
      </c>
      <c r="CB264" s="70" t="s">
        <v>501</v>
      </c>
      <c r="CC264" s="70">
        <v>0</v>
      </c>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0"/>
      <c r="DD264" s="70"/>
      <c r="DE264" s="70"/>
      <c r="DF264" s="70"/>
      <c r="DG264" s="70"/>
      <c r="DH264" s="70"/>
      <c r="DI264" s="70"/>
      <c r="DJ264" s="70"/>
      <c r="DK264" s="70"/>
      <c r="DL264" s="70"/>
      <c r="DM264" s="70"/>
      <c r="DN264" s="70"/>
      <c r="DO264" s="70"/>
      <c r="DP264" s="70"/>
      <c r="DQ264" s="70"/>
      <c r="DR264" s="70"/>
      <c r="DS264" s="70"/>
      <c r="DT264" s="70"/>
      <c r="DU264" s="70"/>
      <c r="DV264" s="70"/>
      <c r="DW264" s="70"/>
      <c r="DX264" s="70"/>
      <c r="DY264" s="70"/>
      <c r="DZ264" s="70"/>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row>
    <row r="265" spans="1:167" ht="15" customHeight="1" x14ac:dyDescent="0.3">
      <c r="A265" s="70">
        <v>276</v>
      </c>
      <c r="B265" s="70">
        <v>9</v>
      </c>
      <c r="C265" s="70" t="s">
        <v>82</v>
      </c>
      <c r="D265" s="38">
        <v>0.97</v>
      </c>
      <c r="E265" s="69">
        <v>0.47</v>
      </c>
      <c r="F265" s="19">
        <f t="shared" si="56"/>
        <v>2.0638297872340425</v>
      </c>
      <c r="G265" s="70"/>
      <c r="H265" s="70">
        <f t="shared" si="59"/>
        <v>0.5</v>
      </c>
      <c r="I265" s="70">
        <f t="shared" si="60"/>
        <v>1.44</v>
      </c>
      <c r="J265" s="70" t="s">
        <v>63</v>
      </c>
      <c r="K265" s="70">
        <f t="shared" si="61"/>
        <v>0.97</v>
      </c>
      <c r="L265" s="45">
        <f t="shared" si="62"/>
        <v>2.0638297872340425</v>
      </c>
      <c r="M265" s="18">
        <f t="shared" si="63"/>
        <v>4.917702080051839E-2</v>
      </c>
      <c r="N265" s="69">
        <f t="shared" si="64"/>
        <v>2.3828041006436745E-2</v>
      </c>
      <c r="O265" s="69">
        <f t="shared" si="65"/>
        <v>41.9673610486849</v>
      </c>
      <c r="P265" s="70">
        <f t="shared" si="66"/>
        <v>2.5348979794081645E-2</v>
      </c>
      <c r="Q265" s="70">
        <f t="shared" si="67"/>
        <v>7.3005061806955138E-2</v>
      </c>
      <c r="R265" s="114">
        <v>5.5451774444795623</v>
      </c>
      <c r="S265" s="70" t="s">
        <v>534</v>
      </c>
      <c r="T265" s="70" t="s">
        <v>1678</v>
      </c>
      <c r="U265" s="70" t="s">
        <v>530</v>
      </c>
      <c r="V265" s="69" t="s">
        <v>526</v>
      </c>
      <c r="W265" s="69">
        <v>1</v>
      </c>
      <c r="X265" s="69">
        <v>0</v>
      </c>
      <c r="Y265" s="69">
        <v>0</v>
      </c>
      <c r="Z265" s="69">
        <v>0</v>
      </c>
      <c r="AA265" s="69">
        <v>1</v>
      </c>
      <c r="AB265" s="69">
        <v>1</v>
      </c>
      <c r="AC265" s="69">
        <v>4</v>
      </c>
      <c r="AD265" s="69">
        <v>2</v>
      </c>
      <c r="AE265" s="69">
        <v>1757</v>
      </c>
      <c r="AF265" s="69">
        <v>0</v>
      </c>
      <c r="AG265" s="69">
        <v>0</v>
      </c>
      <c r="AH265" s="69">
        <v>0</v>
      </c>
      <c r="AI265" s="69">
        <v>0</v>
      </c>
      <c r="AJ265" s="69">
        <v>0</v>
      </c>
      <c r="AK265" s="69">
        <v>0</v>
      </c>
      <c r="AL265" s="69">
        <v>0</v>
      </c>
      <c r="AM265" s="69">
        <v>0</v>
      </c>
      <c r="AN265" s="69">
        <v>0</v>
      </c>
      <c r="AO265" s="69">
        <v>1</v>
      </c>
      <c r="AP265" s="114">
        <v>7.4730690880321973</v>
      </c>
      <c r="AQ265" s="70">
        <v>1</v>
      </c>
      <c r="AR265" s="114">
        <v>7.4730690880321973</v>
      </c>
      <c r="AS265" s="70">
        <v>0</v>
      </c>
      <c r="AT265" s="70">
        <v>1</v>
      </c>
      <c r="AU265" s="70">
        <v>1</v>
      </c>
      <c r="AV265" s="114">
        <v>7.6029004622047553</v>
      </c>
      <c r="AW265" s="70">
        <v>0</v>
      </c>
      <c r="AX265" s="70">
        <v>1</v>
      </c>
      <c r="AY265" s="69">
        <v>1</v>
      </c>
      <c r="AZ265" s="69">
        <v>6.9850000000000003</v>
      </c>
      <c r="BA265" s="32">
        <v>791</v>
      </c>
      <c r="BB265" s="32">
        <v>64</v>
      </c>
      <c r="BC265" s="70">
        <v>0</v>
      </c>
      <c r="BD265" s="70">
        <v>1</v>
      </c>
      <c r="BE265" s="106">
        <f t="shared" si="58"/>
        <v>3.0204248861443626</v>
      </c>
      <c r="BF265" s="106">
        <v>23.6</v>
      </c>
      <c r="BG265" s="106">
        <f t="shared" si="68"/>
        <v>0.95545370585875489</v>
      </c>
      <c r="BH265" s="69">
        <v>1</v>
      </c>
      <c r="BI265" s="69">
        <v>0</v>
      </c>
      <c r="BJ265" s="69">
        <v>1</v>
      </c>
      <c r="BK265" s="70">
        <v>0</v>
      </c>
      <c r="BL265" s="70">
        <v>1</v>
      </c>
      <c r="BM265" s="70">
        <v>1</v>
      </c>
      <c r="BN265" s="70">
        <v>0</v>
      </c>
      <c r="BO265" s="70">
        <v>0</v>
      </c>
      <c r="BP265" s="70">
        <v>1</v>
      </c>
      <c r="BQ265" s="70">
        <v>0</v>
      </c>
      <c r="BR265" s="70">
        <v>0</v>
      </c>
      <c r="BS265" s="70">
        <v>0</v>
      </c>
      <c r="BT265" s="70">
        <v>1</v>
      </c>
      <c r="BU265" s="70">
        <v>0</v>
      </c>
      <c r="BV265" s="70">
        <v>1</v>
      </c>
      <c r="BW265" s="70">
        <v>0</v>
      </c>
      <c r="BX265" s="70">
        <v>0</v>
      </c>
      <c r="BY265" s="70">
        <v>0.5</v>
      </c>
      <c r="BZ265" s="70">
        <f t="shared" si="69"/>
        <v>0.5</v>
      </c>
      <c r="CA265" s="114">
        <v>2.9957322735539909</v>
      </c>
      <c r="CB265" s="70" t="s">
        <v>501</v>
      </c>
      <c r="CC265" s="70">
        <v>0</v>
      </c>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0"/>
      <c r="DD265" s="70"/>
      <c r="DE265" s="70"/>
      <c r="DF265" s="70"/>
      <c r="DG265" s="70"/>
      <c r="DH265" s="70"/>
      <c r="DI265" s="70"/>
      <c r="DJ265" s="70"/>
      <c r="DK265" s="70"/>
      <c r="DL265" s="70"/>
      <c r="DM265" s="70"/>
      <c r="DN265" s="70"/>
      <c r="DO265" s="70"/>
      <c r="DP265" s="70"/>
      <c r="DQ265" s="70"/>
      <c r="DR265" s="70"/>
      <c r="DS265" s="70"/>
      <c r="DT265" s="70"/>
      <c r="DU265" s="70"/>
      <c r="DV265" s="70"/>
      <c r="DW265" s="70"/>
      <c r="DX265" s="70"/>
      <c r="DY265" s="70"/>
      <c r="DZ265" s="70"/>
      <c r="EA265" s="70"/>
      <c r="EB265" s="70"/>
      <c r="EC265" s="70"/>
      <c r="ED265" s="70"/>
      <c r="EE265" s="70"/>
      <c r="EF265" s="70"/>
      <c r="EG265" s="70"/>
      <c r="EH265" s="70"/>
      <c r="EI265" s="70"/>
      <c r="EJ265" s="70"/>
      <c r="EK265" s="70"/>
      <c r="EL265" s="70"/>
      <c r="EM265" s="70"/>
      <c r="EN265" s="70"/>
      <c r="EO265" s="70"/>
      <c r="EP265" s="70"/>
      <c r="EQ265" s="70"/>
      <c r="ER265" s="70"/>
      <c r="ES265" s="70"/>
      <c r="ET265" s="70"/>
      <c r="EU265" s="70"/>
      <c r="EV265" s="70"/>
      <c r="EW265" s="70"/>
      <c r="EX265" s="70"/>
      <c r="EY265" s="70"/>
      <c r="EZ265" s="70"/>
      <c r="FA265" s="70"/>
      <c r="FB265" s="70"/>
      <c r="FC265" s="70"/>
      <c r="FD265" s="70"/>
      <c r="FE265" s="70"/>
      <c r="FF265" s="70"/>
      <c r="FG265" s="70"/>
      <c r="FH265" s="70"/>
      <c r="FI265" s="70"/>
      <c r="FJ265" s="70"/>
      <c r="FK265" s="70"/>
    </row>
    <row r="266" spans="1:167" ht="15" customHeight="1" x14ac:dyDescent="0.3">
      <c r="A266" s="70">
        <v>213</v>
      </c>
      <c r="B266" s="12">
        <v>9</v>
      </c>
      <c r="C266" s="12" t="s">
        <v>82</v>
      </c>
      <c r="D266" s="37">
        <v>0.19</v>
      </c>
      <c r="E266" s="68">
        <v>0.05</v>
      </c>
      <c r="F266" s="19">
        <f t="shared" si="56"/>
        <v>3.8</v>
      </c>
      <c r="H266" s="12">
        <f t="shared" si="59"/>
        <v>0.14000000000000001</v>
      </c>
      <c r="I266" s="12">
        <f t="shared" si="60"/>
        <v>0.24</v>
      </c>
      <c r="J266" s="12">
        <v>0.06</v>
      </c>
      <c r="K266" s="12">
        <f t="shared" si="61"/>
        <v>0.19</v>
      </c>
      <c r="L266" s="45">
        <f t="shared" si="62"/>
        <v>3.8</v>
      </c>
      <c r="M266" s="15">
        <f t="shared" si="63"/>
        <v>7.1514534329787202E-2</v>
      </c>
      <c r="N266" s="68">
        <f t="shared" si="64"/>
        <v>1.8819614297312423E-2</v>
      </c>
      <c r="O266" s="68">
        <f t="shared" si="65"/>
        <v>53.136051791603784</v>
      </c>
      <c r="P266" s="12">
        <f t="shared" si="66"/>
        <v>5.2694920032474779E-2</v>
      </c>
      <c r="Q266" s="12">
        <f t="shared" si="67"/>
        <v>9.0334148627099625E-2</v>
      </c>
      <c r="R266" s="113">
        <v>4.1588830833596715</v>
      </c>
      <c r="S266" s="12" t="s">
        <v>509</v>
      </c>
      <c r="T266" s="12" t="s">
        <v>1676</v>
      </c>
      <c r="U266" s="12" t="s">
        <v>506</v>
      </c>
      <c r="V266" s="68" t="s">
        <v>511</v>
      </c>
      <c r="W266" s="68">
        <v>0</v>
      </c>
      <c r="X266" s="68">
        <v>0</v>
      </c>
      <c r="Y266" s="68">
        <v>0</v>
      </c>
      <c r="Z266" s="68">
        <v>1</v>
      </c>
      <c r="AA266" s="68">
        <v>1</v>
      </c>
      <c r="AB266" s="68">
        <v>1</v>
      </c>
      <c r="AC266" s="68">
        <v>1</v>
      </c>
      <c r="AD266" s="68">
        <v>3</v>
      </c>
      <c r="AE266" s="68">
        <v>2809</v>
      </c>
      <c r="AF266" s="68">
        <v>0</v>
      </c>
      <c r="AG266" s="68">
        <v>1</v>
      </c>
      <c r="AH266" s="68">
        <v>0</v>
      </c>
      <c r="AI266" s="68">
        <v>0</v>
      </c>
      <c r="AJ266" s="68">
        <v>0</v>
      </c>
      <c r="AK266" s="68">
        <v>0</v>
      </c>
      <c r="AL266" s="68">
        <v>0</v>
      </c>
      <c r="AM266" s="68">
        <v>0</v>
      </c>
      <c r="AN266" s="68">
        <v>0</v>
      </c>
      <c r="AO266" s="68">
        <v>0</v>
      </c>
      <c r="AP266" s="113">
        <v>7.9420068084898565</v>
      </c>
      <c r="AQ266" s="12">
        <v>1</v>
      </c>
      <c r="AR266" s="113">
        <v>7.9420068084898565</v>
      </c>
      <c r="AS266" s="12">
        <v>0</v>
      </c>
      <c r="AT266" s="12">
        <v>1</v>
      </c>
      <c r="AU266" s="12">
        <v>4.0943445622221004</v>
      </c>
      <c r="AV266" s="113">
        <v>7.6031499320825615</v>
      </c>
      <c r="AW266" s="12">
        <v>0</v>
      </c>
      <c r="AX266" s="12">
        <v>1</v>
      </c>
      <c r="AY266" s="68">
        <v>1</v>
      </c>
      <c r="AZ266" s="68">
        <v>6.9850000000000003</v>
      </c>
      <c r="BA266" s="94">
        <v>791</v>
      </c>
      <c r="BB266" s="94">
        <v>64</v>
      </c>
      <c r="BC266" s="12">
        <v>0</v>
      </c>
      <c r="BD266" s="12">
        <v>1</v>
      </c>
      <c r="BE266" s="104">
        <f t="shared" si="58"/>
        <v>3.0204248861443626</v>
      </c>
      <c r="BF266" s="104">
        <v>23.6</v>
      </c>
      <c r="BG266" s="104">
        <f t="shared" si="68"/>
        <v>0.95545370585875489</v>
      </c>
      <c r="BH266" s="68">
        <v>1</v>
      </c>
      <c r="BI266" s="68">
        <v>1</v>
      </c>
      <c r="BJ266" s="68">
        <v>0</v>
      </c>
      <c r="BK266" s="12">
        <v>1</v>
      </c>
      <c r="BL266" s="12">
        <v>0</v>
      </c>
      <c r="BM266" s="12">
        <v>1</v>
      </c>
      <c r="BN266" s="12">
        <v>0</v>
      </c>
      <c r="BO266" s="12">
        <v>1</v>
      </c>
      <c r="BP266" s="12">
        <v>0</v>
      </c>
      <c r="BQ266" s="12">
        <v>0</v>
      </c>
      <c r="BR266" s="12">
        <v>0</v>
      </c>
      <c r="BS266" s="12">
        <v>0</v>
      </c>
      <c r="BT266" s="12">
        <v>0</v>
      </c>
      <c r="BU266" s="12">
        <v>1</v>
      </c>
      <c r="BV266" s="12">
        <v>0</v>
      </c>
      <c r="BW266" s="12">
        <v>1</v>
      </c>
      <c r="BX266" s="12">
        <v>0</v>
      </c>
      <c r="BY266" s="12">
        <v>0.5</v>
      </c>
      <c r="BZ266" s="12">
        <f t="shared" si="69"/>
        <v>0.5</v>
      </c>
      <c r="CA266" s="113">
        <v>3.1780538303479458</v>
      </c>
      <c r="CB266" s="12" t="s">
        <v>501</v>
      </c>
      <c r="CC266" s="12">
        <v>0</v>
      </c>
      <c r="CD266" s="12" t="s">
        <v>502</v>
      </c>
      <c r="CE266" s="12" t="s">
        <v>500</v>
      </c>
      <c r="CF266" s="12" t="s">
        <v>505</v>
      </c>
      <c r="CH266" s="12" t="s">
        <v>17</v>
      </c>
      <c r="CI266" s="46" t="s">
        <v>1675</v>
      </c>
    </row>
    <row r="267" spans="1:167" ht="15" customHeight="1" x14ac:dyDescent="0.3">
      <c r="A267" s="70">
        <v>214</v>
      </c>
      <c r="B267" s="12">
        <v>9</v>
      </c>
      <c r="C267" s="12" t="s">
        <v>82</v>
      </c>
      <c r="D267" s="37">
        <v>0.52</v>
      </c>
      <c r="E267" s="68">
        <v>0.04</v>
      </c>
      <c r="F267" s="19">
        <f t="shared" si="56"/>
        <v>13</v>
      </c>
      <c r="H267" s="12">
        <f t="shared" si="59"/>
        <v>0.48000000000000004</v>
      </c>
      <c r="I267" s="12">
        <f t="shared" si="60"/>
        <v>0.56000000000000005</v>
      </c>
      <c r="J267" s="12">
        <v>0.06</v>
      </c>
      <c r="K267" s="12">
        <f t="shared" si="61"/>
        <v>0.52</v>
      </c>
      <c r="L267" s="45">
        <f t="shared" si="62"/>
        <v>13</v>
      </c>
      <c r="M267" s="15">
        <f t="shared" si="63"/>
        <v>0.23822152779764846</v>
      </c>
      <c r="N267" s="68">
        <f t="shared" si="64"/>
        <v>1.832473290751142E-2</v>
      </c>
      <c r="O267" s="68">
        <f t="shared" si="65"/>
        <v>54.571054598569013</v>
      </c>
      <c r="P267" s="12">
        <f t="shared" si="66"/>
        <v>0.21989679489013705</v>
      </c>
      <c r="Q267" s="12">
        <f t="shared" si="67"/>
        <v>0.2565462607051599</v>
      </c>
      <c r="R267" s="113">
        <v>4.1588830833596715</v>
      </c>
      <c r="S267" s="12" t="s">
        <v>509</v>
      </c>
      <c r="T267" s="12" t="s">
        <v>1676</v>
      </c>
      <c r="U267" s="12" t="s">
        <v>507</v>
      </c>
      <c r="V267" s="68" t="s">
        <v>512</v>
      </c>
      <c r="W267" s="68">
        <v>0</v>
      </c>
      <c r="X267" s="68">
        <v>0</v>
      </c>
      <c r="Y267" s="68">
        <v>0</v>
      </c>
      <c r="Z267" s="68">
        <v>1</v>
      </c>
      <c r="AA267" s="68">
        <v>1</v>
      </c>
      <c r="AB267" s="68">
        <v>1</v>
      </c>
      <c r="AC267" s="68">
        <v>1</v>
      </c>
      <c r="AD267" s="68">
        <v>3</v>
      </c>
      <c r="AE267" s="68">
        <v>2809</v>
      </c>
      <c r="AF267" s="68">
        <v>0</v>
      </c>
      <c r="AG267" s="68">
        <v>1</v>
      </c>
      <c r="AH267" s="68">
        <v>0</v>
      </c>
      <c r="AI267" s="68">
        <v>0</v>
      </c>
      <c r="AJ267" s="68">
        <v>0</v>
      </c>
      <c r="AK267" s="68">
        <v>0</v>
      </c>
      <c r="AL267" s="68">
        <v>0</v>
      </c>
      <c r="AM267" s="68">
        <v>0</v>
      </c>
      <c r="AN267" s="68">
        <v>0</v>
      </c>
      <c r="AO267" s="68">
        <v>0</v>
      </c>
      <c r="AP267" s="113">
        <v>7.9420068084898565</v>
      </c>
      <c r="AQ267" s="12">
        <v>1</v>
      </c>
      <c r="AR267" s="113">
        <v>7.9420068084898565</v>
      </c>
      <c r="AS267" s="12">
        <v>0</v>
      </c>
      <c r="AT267" s="12">
        <v>1</v>
      </c>
      <c r="AU267" s="12">
        <v>4.0943445622221004</v>
      </c>
      <c r="AV267" s="113">
        <v>7.6031499320825615</v>
      </c>
      <c r="AW267" s="12">
        <v>0</v>
      </c>
      <c r="AX267" s="12">
        <v>1</v>
      </c>
      <c r="AY267" s="68">
        <v>1</v>
      </c>
      <c r="AZ267" s="68">
        <v>6.9850000000000003</v>
      </c>
      <c r="BA267" s="94">
        <v>791</v>
      </c>
      <c r="BB267" s="94">
        <v>64</v>
      </c>
      <c r="BC267" s="12">
        <v>0</v>
      </c>
      <c r="BD267" s="12">
        <v>1</v>
      </c>
      <c r="BE267" s="104">
        <f t="shared" si="58"/>
        <v>3.0204248861443626</v>
      </c>
      <c r="BF267" s="104">
        <v>23.6</v>
      </c>
      <c r="BG267" s="104">
        <f t="shared" si="68"/>
        <v>0.95545370585875489</v>
      </c>
      <c r="BH267" s="68">
        <v>1</v>
      </c>
      <c r="BI267" s="68">
        <v>1</v>
      </c>
      <c r="BJ267" s="68">
        <v>0</v>
      </c>
      <c r="BK267" s="12">
        <v>1</v>
      </c>
      <c r="BL267" s="12">
        <v>0</v>
      </c>
      <c r="BM267" s="12">
        <v>1</v>
      </c>
      <c r="BN267" s="12">
        <v>0</v>
      </c>
      <c r="BO267" s="12">
        <v>1</v>
      </c>
      <c r="BP267" s="12">
        <v>0</v>
      </c>
      <c r="BQ267" s="12">
        <v>0</v>
      </c>
      <c r="BR267" s="12">
        <v>0</v>
      </c>
      <c r="BS267" s="12">
        <v>0</v>
      </c>
      <c r="BT267" s="12">
        <v>0</v>
      </c>
      <c r="BU267" s="12">
        <v>1</v>
      </c>
      <c r="BV267" s="12">
        <v>0</v>
      </c>
      <c r="BW267" s="12">
        <v>1</v>
      </c>
      <c r="BX267" s="12">
        <v>0</v>
      </c>
      <c r="BY267" s="12">
        <v>0.5</v>
      </c>
      <c r="BZ267" s="12">
        <f t="shared" si="69"/>
        <v>0.5</v>
      </c>
      <c r="CA267" s="113">
        <v>3.1780538303479458</v>
      </c>
      <c r="CB267" s="12" t="s">
        <v>501</v>
      </c>
      <c r="CC267" s="12">
        <v>0</v>
      </c>
      <c r="CI267" s="12" t="s">
        <v>503</v>
      </c>
    </row>
    <row r="268" spans="1:167" ht="15" customHeight="1" x14ac:dyDescent="0.3">
      <c r="A268" s="70">
        <v>215</v>
      </c>
      <c r="B268" s="70">
        <v>9</v>
      </c>
      <c r="C268" s="70" t="s">
        <v>82</v>
      </c>
      <c r="D268" s="38">
        <v>-0.19</v>
      </c>
      <c r="E268" s="69">
        <v>0.06</v>
      </c>
      <c r="F268" s="19">
        <f t="shared" si="56"/>
        <v>-3.166666666666667</v>
      </c>
      <c r="G268" s="70"/>
      <c r="H268" s="70">
        <f t="shared" si="59"/>
        <v>-0.25</v>
      </c>
      <c r="I268" s="70">
        <f t="shared" si="60"/>
        <v>-0.13</v>
      </c>
      <c r="J268" s="70">
        <v>0.06</v>
      </c>
      <c r="K268" s="70">
        <f t="shared" si="61"/>
        <v>-0.19</v>
      </c>
      <c r="L268" s="47">
        <f t="shared" si="62"/>
        <v>-3.166666666666667</v>
      </c>
      <c r="M268" s="18">
        <f t="shared" si="63"/>
        <v>-5.9642065166547013E-2</v>
      </c>
      <c r="N268" s="69">
        <f t="shared" si="64"/>
        <v>1.8834336368383265E-2</v>
      </c>
      <c r="O268" s="69">
        <f t="shared" si="65"/>
        <v>53.094517398482658</v>
      </c>
      <c r="P268" s="70">
        <f t="shared" si="66"/>
        <v>-7.8476401534930282E-2</v>
      </c>
      <c r="Q268" s="70">
        <f t="shared" si="67"/>
        <v>-4.0807728798163745E-2</v>
      </c>
      <c r="R268" s="114">
        <v>4.1588830833596715</v>
      </c>
      <c r="S268" s="70" t="s">
        <v>509</v>
      </c>
      <c r="T268" s="70" t="s">
        <v>1676</v>
      </c>
      <c r="U268" s="70" t="s">
        <v>508</v>
      </c>
      <c r="V268" s="69" t="s">
        <v>513</v>
      </c>
      <c r="W268" s="69">
        <v>0</v>
      </c>
      <c r="X268" s="69">
        <v>0</v>
      </c>
      <c r="Y268" s="69">
        <v>0</v>
      </c>
      <c r="Z268" s="69">
        <v>1</v>
      </c>
      <c r="AA268" s="69">
        <v>1</v>
      </c>
      <c r="AB268" s="69">
        <v>1</v>
      </c>
      <c r="AC268" s="69">
        <v>1</v>
      </c>
      <c r="AD268" s="69">
        <v>3</v>
      </c>
      <c r="AE268" s="69">
        <v>2809</v>
      </c>
      <c r="AF268" s="69">
        <v>0</v>
      </c>
      <c r="AG268" s="69">
        <v>1</v>
      </c>
      <c r="AH268" s="69">
        <v>0</v>
      </c>
      <c r="AI268" s="69">
        <v>0</v>
      </c>
      <c r="AJ268" s="69">
        <v>0</v>
      </c>
      <c r="AK268" s="69">
        <v>0</v>
      </c>
      <c r="AL268" s="69">
        <v>0</v>
      </c>
      <c r="AM268" s="69">
        <v>0</v>
      </c>
      <c r="AN268" s="69">
        <v>0</v>
      </c>
      <c r="AO268" s="69">
        <v>0</v>
      </c>
      <c r="AP268" s="114">
        <v>7.9420068084898565</v>
      </c>
      <c r="AQ268" s="70">
        <v>1</v>
      </c>
      <c r="AR268" s="114">
        <v>7.9420068084898565</v>
      </c>
      <c r="AS268" s="70">
        <v>0</v>
      </c>
      <c r="AT268" s="70">
        <v>1</v>
      </c>
      <c r="AU268" s="70">
        <v>4.0943445622221004</v>
      </c>
      <c r="AV268" s="114">
        <v>7.6031499320825615</v>
      </c>
      <c r="AW268" s="70">
        <v>0</v>
      </c>
      <c r="AX268" s="70">
        <v>1</v>
      </c>
      <c r="AY268" s="69">
        <v>1</v>
      </c>
      <c r="AZ268" s="69">
        <v>6.9850000000000003</v>
      </c>
      <c r="BA268" s="32">
        <v>791</v>
      </c>
      <c r="BB268" s="32">
        <v>64</v>
      </c>
      <c r="BC268" s="70">
        <v>0</v>
      </c>
      <c r="BD268" s="70">
        <v>1</v>
      </c>
      <c r="BE268" s="106">
        <f t="shared" si="58"/>
        <v>3.0204248861443626</v>
      </c>
      <c r="BF268" s="106">
        <v>23.6</v>
      </c>
      <c r="BG268" s="106">
        <f t="shared" si="68"/>
        <v>0.95545370585875489</v>
      </c>
      <c r="BH268" s="69">
        <v>1</v>
      </c>
      <c r="BI268" s="69">
        <v>1</v>
      </c>
      <c r="BJ268" s="69">
        <v>0</v>
      </c>
      <c r="BK268" s="70">
        <v>1</v>
      </c>
      <c r="BL268" s="70">
        <v>0</v>
      </c>
      <c r="BM268" s="70">
        <v>1</v>
      </c>
      <c r="BN268" s="70">
        <v>0</v>
      </c>
      <c r="BO268" s="70">
        <v>1</v>
      </c>
      <c r="BP268" s="70">
        <v>0</v>
      </c>
      <c r="BQ268" s="70">
        <v>0</v>
      </c>
      <c r="BR268" s="70">
        <v>0</v>
      </c>
      <c r="BS268" s="70">
        <v>0</v>
      </c>
      <c r="BT268" s="70">
        <v>0</v>
      </c>
      <c r="BU268" s="70">
        <v>1</v>
      </c>
      <c r="BV268" s="70">
        <v>0</v>
      </c>
      <c r="BW268" s="70">
        <v>1</v>
      </c>
      <c r="BX268" s="70">
        <v>0</v>
      </c>
      <c r="BY268" s="70">
        <v>0.5</v>
      </c>
      <c r="BZ268" s="70">
        <f t="shared" si="69"/>
        <v>0.5</v>
      </c>
      <c r="CA268" s="114">
        <v>3.1780538303479458</v>
      </c>
      <c r="CB268" s="70" t="s">
        <v>501</v>
      </c>
      <c r="CC268" s="70">
        <v>0</v>
      </c>
      <c r="CD268" s="70"/>
      <c r="CE268" s="70"/>
      <c r="CF268" s="70"/>
      <c r="CG268" s="70"/>
      <c r="CH268" s="70"/>
      <c r="CI268" s="70" t="s">
        <v>504</v>
      </c>
      <c r="CJ268" s="70"/>
      <c r="CK268" s="70"/>
      <c r="CL268" s="70"/>
      <c r="CM268" s="70"/>
      <c r="CN268" s="70"/>
      <c r="CO268" s="70"/>
      <c r="CP268" s="70"/>
      <c r="CQ268" s="70"/>
      <c r="CR268" s="70"/>
      <c r="CS268" s="70"/>
      <c r="CT268" s="70"/>
      <c r="CU268" s="70"/>
      <c r="CV268" s="70"/>
      <c r="CW268" s="70"/>
      <c r="CX268" s="70"/>
      <c r="CY268" s="70"/>
      <c r="CZ268" s="70"/>
      <c r="DA268" s="70"/>
      <c r="DB268" s="70"/>
      <c r="DC268" s="70"/>
      <c r="DD268" s="70"/>
      <c r="DE268" s="70"/>
      <c r="DF268" s="70"/>
      <c r="DG268" s="70"/>
      <c r="DH268" s="70"/>
      <c r="DI268" s="70"/>
      <c r="DJ268" s="70"/>
      <c r="DK268" s="70"/>
      <c r="DL268" s="70"/>
      <c r="DM268" s="70"/>
      <c r="DN268" s="70"/>
      <c r="DO268" s="70"/>
      <c r="DP268" s="70"/>
      <c r="DQ268" s="70"/>
      <c r="DR268" s="70"/>
      <c r="DS268" s="70"/>
      <c r="DT268" s="70"/>
      <c r="DU268" s="70"/>
      <c r="DV268" s="70"/>
      <c r="DW268" s="70"/>
      <c r="DX268" s="70"/>
      <c r="DY268" s="70"/>
      <c r="DZ268" s="70"/>
      <c r="EA268" s="70"/>
      <c r="EB268" s="70"/>
      <c r="EC268" s="70"/>
      <c r="ED268" s="70"/>
      <c r="EE268" s="70"/>
      <c r="EF268" s="70"/>
      <c r="EG268" s="70"/>
      <c r="EH268" s="70"/>
      <c r="EI268" s="70"/>
      <c r="EJ268" s="70"/>
      <c r="EK268" s="70"/>
      <c r="EL268" s="70"/>
      <c r="EM268" s="70"/>
      <c r="EN268" s="70"/>
      <c r="EO268" s="70"/>
      <c r="EP268" s="70"/>
      <c r="EQ268" s="70"/>
      <c r="ER268" s="70"/>
      <c r="ES268" s="70"/>
      <c r="ET268" s="70"/>
      <c r="EU268" s="70"/>
      <c r="EV268" s="70"/>
      <c r="EW268" s="70"/>
      <c r="EX268" s="70"/>
      <c r="EY268" s="70"/>
      <c r="EZ268" s="70"/>
      <c r="FA268" s="70"/>
      <c r="FB268" s="70"/>
      <c r="FC268" s="70"/>
      <c r="FD268" s="70"/>
      <c r="FE268" s="70"/>
      <c r="FF268" s="70"/>
      <c r="FG268" s="70"/>
      <c r="FH268" s="70"/>
      <c r="FI268" s="70"/>
      <c r="FJ268" s="70"/>
      <c r="FK268" s="70"/>
    </row>
    <row r="269" spans="1:167" ht="15" customHeight="1" x14ac:dyDescent="0.3">
      <c r="A269" s="70">
        <v>216</v>
      </c>
      <c r="B269" s="12">
        <v>9</v>
      </c>
      <c r="C269" s="12" t="s">
        <v>82</v>
      </c>
      <c r="D269" s="37">
        <v>0.12</v>
      </c>
      <c r="E269" s="68">
        <v>0.06</v>
      </c>
      <c r="F269" s="19">
        <f t="shared" si="56"/>
        <v>2</v>
      </c>
      <c r="H269" s="12">
        <f t="shared" si="59"/>
        <v>0.06</v>
      </c>
      <c r="I269" s="12">
        <f t="shared" si="60"/>
        <v>0.18</v>
      </c>
      <c r="J269" s="12">
        <v>0.22</v>
      </c>
      <c r="K269" s="12">
        <f t="shared" si="61"/>
        <v>0.12</v>
      </c>
      <c r="L269" s="45">
        <f t="shared" si="62"/>
        <v>2</v>
      </c>
      <c r="M269" s="15">
        <f t="shared" si="63"/>
        <v>3.7709009900252027E-2</v>
      </c>
      <c r="N269" s="68">
        <f t="shared" si="64"/>
        <v>1.8854504950126014E-2</v>
      </c>
      <c r="O269" s="68">
        <f t="shared" si="65"/>
        <v>53.037722424704477</v>
      </c>
      <c r="P269" s="12">
        <f t="shared" si="66"/>
        <v>1.8854504950126014E-2</v>
      </c>
      <c r="Q269" s="12">
        <f t="shared" si="67"/>
        <v>5.6563514850378041E-2</v>
      </c>
      <c r="R269" s="113">
        <v>4.1588830833596715</v>
      </c>
      <c r="S269" s="12" t="s">
        <v>509</v>
      </c>
      <c r="T269" s="12" t="s">
        <v>1676</v>
      </c>
      <c r="U269" s="12" t="s">
        <v>506</v>
      </c>
      <c r="V269" s="68" t="s">
        <v>511</v>
      </c>
      <c r="W269" s="68">
        <v>0</v>
      </c>
      <c r="X269" s="68">
        <v>0</v>
      </c>
      <c r="Y269" s="68">
        <v>0</v>
      </c>
      <c r="Z269" s="68">
        <v>1</v>
      </c>
      <c r="AA269" s="68">
        <v>1</v>
      </c>
      <c r="AB269" s="68">
        <v>1</v>
      </c>
      <c r="AC269" s="68">
        <v>2</v>
      </c>
      <c r="AD269" s="68">
        <v>3</v>
      </c>
      <c r="AE269" s="68">
        <v>2809</v>
      </c>
      <c r="AF269" s="68">
        <v>0</v>
      </c>
      <c r="AG269" s="68">
        <v>1</v>
      </c>
      <c r="AH269" s="68">
        <v>0</v>
      </c>
      <c r="AI269" s="68">
        <v>0</v>
      </c>
      <c r="AJ269" s="68">
        <v>0</v>
      </c>
      <c r="AK269" s="68">
        <v>0</v>
      </c>
      <c r="AL269" s="68">
        <v>0</v>
      </c>
      <c r="AM269" s="68">
        <v>0</v>
      </c>
      <c r="AN269" s="68">
        <v>0</v>
      </c>
      <c r="AO269" s="68">
        <v>0</v>
      </c>
      <c r="AP269" s="113">
        <v>7.9420068084898565</v>
      </c>
      <c r="AQ269" s="12">
        <v>1</v>
      </c>
      <c r="AR269" s="113">
        <v>7.9420068084898565</v>
      </c>
      <c r="AS269" s="12">
        <v>0</v>
      </c>
      <c r="AT269" s="12">
        <v>1</v>
      </c>
      <c r="AU269" s="12">
        <v>4.0943445622221004</v>
      </c>
      <c r="AV269" s="113">
        <v>7.6031499320825615</v>
      </c>
      <c r="AW269" s="12">
        <v>0</v>
      </c>
      <c r="AX269" s="12">
        <v>1</v>
      </c>
      <c r="AY269" s="68">
        <v>1</v>
      </c>
      <c r="AZ269" s="68">
        <v>6.9850000000000003</v>
      </c>
      <c r="BA269" s="94">
        <v>791</v>
      </c>
      <c r="BB269" s="94">
        <v>64</v>
      </c>
      <c r="BC269" s="12">
        <v>0</v>
      </c>
      <c r="BD269" s="12">
        <v>1</v>
      </c>
      <c r="BE269" s="104">
        <f t="shared" si="58"/>
        <v>3.0204248861443626</v>
      </c>
      <c r="BF269" s="104">
        <v>23.6</v>
      </c>
      <c r="BG269" s="104">
        <f t="shared" si="68"/>
        <v>0.95545370585875489</v>
      </c>
      <c r="BH269" s="68">
        <v>1</v>
      </c>
      <c r="BI269" s="68">
        <v>1</v>
      </c>
      <c r="BJ269" s="68">
        <v>0</v>
      </c>
      <c r="BK269" s="12">
        <v>1</v>
      </c>
      <c r="BL269" s="12">
        <v>0</v>
      </c>
      <c r="BM269" s="12">
        <v>1</v>
      </c>
      <c r="BN269" s="12">
        <v>0</v>
      </c>
      <c r="BO269" s="12">
        <v>1</v>
      </c>
      <c r="BP269" s="12">
        <v>0</v>
      </c>
      <c r="BQ269" s="12">
        <v>0</v>
      </c>
      <c r="BR269" s="12">
        <v>0</v>
      </c>
      <c r="BS269" s="12">
        <v>0</v>
      </c>
      <c r="BT269" s="12">
        <v>0</v>
      </c>
      <c r="BU269" s="12">
        <v>1</v>
      </c>
      <c r="BV269" s="12">
        <v>0</v>
      </c>
      <c r="BW269" s="12">
        <v>1</v>
      </c>
      <c r="BX269" s="12">
        <v>0</v>
      </c>
      <c r="BY269" s="12">
        <v>0.5</v>
      </c>
      <c r="BZ269" s="12">
        <f t="shared" si="69"/>
        <v>0.5</v>
      </c>
      <c r="CA269" s="113">
        <v>3.1780538303479458</v>
      </c>
      <c r="CB269" s="12" t="s">
        <v>501</v>
      </c>
      <c r="CC269" s="12">
        <v>0</v>
      </c>
    </row>
    <row r="270" spans="1:167" ht="15" customHeight="1" x14ac:dyDescent="0.3">
      <c r="A270" s="70">
        <v>217</v>
      </c>
      <c r="B270" s="70">
        <v>9</v>
      </c>
      <c r="C270" s="70" t="s">
        <v>82</v>
      </c>
      <c r="D270" s="38">
        <v>0.37</v>
      </c>
      <c r="E270" s="69">
        <v>0.05</v>
      </c>
      <c r="F270" s="19">
        <f t="shared" ref="F270:F333" si="70">D270/E270</f>
        <v>7.3999999999999995</v>
      </c>
      <c r="G270" s="70"/>
      <c r="H270" s="70">
        <f t="shared" si="59"/>
        <v>0.32</v>
      </c>
      <c r="I270" s="70">
        <f t="shared" si="60"/>
        <v>0.42</v>
      </c>
      <c r="J270" s="70">
        <v>0.22</v>
      </c>
      <c r="K270" s="70">
        <f t="shared" si="61"/>
        <v>0.37</v>
      </c>
      <c r="L270" s="45">
        <f t="shared" si="62"/>
        <v>7.3999999999999995</v>
      </c>
      <c r="M270" s="18">
        <f t="shared" si="63"/>
        <v>0.13828128618913318</v>
      </c>
      <c r="N270" s="69">
        <f t="shared" si="64"/>
        <v>1.868666029582881E-2</v>
      </c>
      <c r="O270" s="69">
        <f t="shared" si="65"/>
        <v>53.514110288782717</v>
      </c>
      <c r="P270" s="70">
        <f t="shared" si="66"/>
        <v>0.11959462589330437</v>
      </c>
      <c r="Q270" s="70">
        <f t="shared" si="67"/>
        <v>0.15696794648496198</v>
      </c>
      <c r="R270" s="114">
        <v>4.1588830833596715</v>
      </c>
      <c r="S270" s="70" t="s">
        <v>509</v>
      </c>
      <c r="T270" s="70" t="s">
        <v>1676</v>
      </c>
      <c r="U270" s="70" t="s">
        <v>507</v>
      </c>
      <c r="V270" s="69" t="s">
        <v>512</v>
      </c>
      <c r="W270" s="69">
        <v>0</v>
      </c>
      <c r="X270" s="69">
        <v>0</v>
      </c>
      <c r="Y270" s="69">
        <v>0</v>
      </c>
      <c r="Z270" s="69">
        <v>1</v>
      </c>
      <c r="AA270" s="69">
        <v>1</v>
      </c>
      <c r="AB270" s="69">
        <v>1</v>
      </c>
      <c r="AC270" s="69">
        <v>2</v>
      </c>
      <c r="AD270" s="69">
        <v>3</v>
      </c>
      <c r="AE270" s="69">
        <v>2809</v>
      </c>
      <c r="AF270" s="69">
        <v>0</v>
      </c>
      <c r="AG270" s="69">
        <v>1</v>
      </c>
      <c r="AH270" s="69">
        <v>0</v>
      </c>
      <c r="AI270" s="69">
        <v>0</v>
      </c>
      <c r="AJ270" s="69">
        <v>0</v>
      </c>
      <c r="AK270" s="69">
        <v>0</v>
      </c>
      <c r="AL270" s="69">
        <v>0</v>
      </c>
      <c r="AM270" s="69">
        <v>0</v>
      </c>
      <c r="AN270" s="69">
        <v>0</v>
      </c>
      <c r="AO270" s="69">
        <v>0</v>
      </c>
      <c r="AP270" s="114">
        <v>7.9420068084898565</v>
      </c>
      <c r="AQ270" s="70">
        <v>1</v>
      </c>
      <c r="AR270" s="114">
        <v>7.9420068084898565</v>
      </c>
      <c r="AS270" s="70">
        <v>0</v>
      </c>
      <c r="AT270" s="70">
        <v>1</v>
      </c>
      <c r="AU270" s="70">
        <v>4.0943445622221004</v>
      </c>
      <c r="AV270" s="114">
        <v>7.6031499320825615</v>
      </c>
      <c r="AW270" s="70">
        <v>0</v>
      </c>
      <c r="AX270" s="70">
        <v>1</v>
      </c>
      <c r="AY270" s="69">
        <v>1</v>
      </c>
      <c r="AZ270" s="69">
        <v>6.9850000000000003</v>
      </c>
      <c r="BA270" s="32">
        <v>791</v>
      </c>
      <c r="BB270" s="32">
        <v>64</v>
      </c>
      <c r="BC270" s="70">
        <v>0</v>
      </c>
      <c r="BD270" s="70">
        <v>1</v>
      </c>
      <c r="BE270" s="106">
        <f t="shared" si="58"/>
        <v>3.0204248861443626</v>
      </c>
      <c r="BF270" s="106">
        <v>23.6</v>
      </c>
      <c r="BG270" s="106">
        <f t="shared" si="68"/>
        <v>0.95545370585875489</v>
      </c>
      <c r="BH270" s="69">
        <v>1</v>
      </c>
      <c r="BI270" s="69">
        <v>1</v>
      </c>
      <c r="BJ270" s="69">
        <v>0</v>
      </c>
      <c r="BK270" s="70">
        <v>1</v>
      </c>
      <c r="BL270" s="70">
        <v>0</v>
      </c>
      <c r="BM270" s="70">
        <v>1</v>
      </c>
      <c r="BN270" s="70">
        <v>0</v>
      </c>
      <c r="BO270" s="70">
        <v>1</v>
      </c>
      <c r="BP270" s="70">
        <v>0</v>
      </c>
      <c r="BQ270" s="70">
        <v>0</v>
      </c>
      <c r="BR270" s="70">
        <v>0</v>
      </c>
      <c r="BS270" s="70">
        <v>0</v>
      </c>
      <c r="BT270" s="70">
        <v>0</v>
      </c>
      <c r="BU270" s="70">
        <v>1</v>
      </c>
      <c r="BV270" s="70">
        <v>0</v>
      </c>
      <c r="BW270" s="70">
        <v>1</v>
      </c>
      <c r="BX270" s="70">
        <v>0</v>
      </c>
      <c r="BY270" s="70">
        <v>0.5</v>
      </c>
      <c r="BZ270" s="70">
        <f t="shared" si="69"/>
        <v>0.5</v>
      </c>
      <c r="CA270" s="114">
        <v>3.1780538303479458</v>
      </c>
      <c r="CB270" s="70" t="s">
        <v>501</v>
      </c>
      <c r="CC270" s="70">
        <v>0</v>
      </c>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0"/>
      <c r="DD270" s="70"/>
      <c r="DE270" s="70"/>
      <c r="DF270" s="70"/>
      <c r="DG270" s="70"/>
      <c r="DH270" s="70"/>
      <c r="DI270" s="70"/>
      <c r="DJ270" s="70"/>
      <c r="DK270" s="70"/>
      <c r="DL270" s="70"/>
      <c r="DM270" s="70"/>
      <c r="DN270" s="70"/>
      <c r="DO270" s="70"/>
      <c r="DP270" s="70"/>
      <c r="DQ270" s="70"/>
      <c r="DR270" s="70"/>
      <c r="DS270" s="70"/>
      <c r="DT270" s="70"/>
      <c r="DU270" s="70"/>
      <c r="DV270" s="70"/>
      <c r="DW270" s="70"/>
      <c r="DX270" s="70"/>
      <c r="DY270" s="70"/>
      <c r="DZ270" s="70"/>
      <c r="EA270" s="70"/>
      <c r="EB270" s="70"/>
      <c r="EC270" s="70"/>
      <c r="ED270" s="70"/>
      <c r="EE270" s="70"/>
      <c r="EF270" s="70"/>
      <c r="EG270" s="70"/>
      <c r="EH270" s="70"/>
      <c r="EI270" s="70"/>
      <c r="EJ270" s="70"/>
      <c r="EK270" s="70"/>
      <c r="EL270" s="70"/>
      <c r="EM270" s="70"/>
      <c r="EN270" s="70"/>
      <c r="EO270" s="70"/>
      <c r="EP270" s="70"/>
      <c r="EQ270" s="70"/>
      <c r="ER270" s="70"/>
      <c r="ES270" s="70"/>
      <c r="ET270" s="70"/>
      <c r="EU270" s="70"/>
      <c r="EV270" s="70"/>
      <c r="EW270" s="70"/>
      <c r="EX270" s="70"/>
      <c r="EY270" s="70"/>
      <c r="EZ270" s="70"/>
      <c r="FA270" s="70"/>
      <c r="FB270" s="70"/>
      <c r="FC270" s="70"/>
      <c r="FD270" s="70"/>
      <c r="FE270" s="70"/>
      <c r="FF270" s="70"/>
      <c r="FG270" s="70"/>
      <c r="FH270" s="70"/>
      <c r="FI270" s="70"/>
      <c r="FJ270" s="70"/>
      <c r="FK270" s="70"/>
    </row>
    <row r="271" spans="1:167" ht="15" customHeight="1" x14ac:dyDescent="0.3">
      <c r="A271" s="70">
        <v>218</v>
      </c>
      <c r="B271" s="12">
        <v>9</v>
      </c>
      <c r="C271" s="12" t="s">
        <v>82</v>
      </c>
      <c r="D271" s="37">
        <v>-0.12</v>
      </c>
      <c r="E271" s="68">
        <v>0.06</v>
      </c>
      <c r="F271" s="19">
        <f t="shared" si="70"/>
        <v>-2</v>
      </c>
      <c r="H271" s="12">
        <f t="shared" si="59"/>
        <v>-0.18</v>
      </c>
      <c r="I271" s="12">
        <f t="shared" si="60"/>
        <v>-0.06</v>
      </c>
      <c r="J271" s="12">
        <v>0.22</v>
      </c>
      <c r="K271" s="12">
        <f t="shared" si="61"/>
        <v>-0.12</v>
      </c>
      <c r="L271" s="45">
        <f t="shared" si="62"/>
        <v>-2</v>
      </c>
      <c r="M271" s="15">
        <f t="shared" si="63"/>
        <v>-3.7709009900252027E-2</v>
      </c>
      <c r="N271" s="68">
        <f t="shared" si="64"/>
        <v>1.8854504950126014E-2</v>
      </c>
      <c r="O271" s="68">
        <f t="shared" si="65"/>
        <v>53.037722424704477</v>
      </c>
      <c r="P271" s="12">
        <f t="shared" si="66"/>
        <v>-5.6563514850378041E-2</v>
      </c>
      <c r="Q271" s="12">
        <f t="shared" si="67"/>
        <v>-1.8854504950126014E-2</v>
      </c>
      <c r="R271" s="113">
        <v>4.1588830833596715</v>
      </c>
      <c r="S271" s="12" t="s">
        <v>509</v>
      </c>
      <c r="T271" s="12" t="s">
        <v>1676</v>
      </c>
      <c r="U271" s="12" t="s">
        <v>508</v>
      </c>
      <c r="V271" s="68" t="s">
        <v>513</v>
      </c>
      <c r="W271" s="68">
        <v>0</v>
      </c>
      <c r="X271" s="68">
        <v>0</v>
      </c>
      <c r="Y271" s="68">
        <v>0</v>
      </c>
      <c r="Z271" s="68">
        <v>1</v>
      </c>
      <c r="AA271" s="68">
        <v>1</v>
      </c>
      <c r="AB271" s="68">
        <v>1</v>
      </c>
      <c r="AC271" s="68">
        <v>2</v>
      </c>
      <c r="AD271" s="68">
        <v>3</v>
      </c>
      <c r="AE271" s="68">
        <v>2809</v>
      </c>
      <c r="AF271" s="68">
        <v>0</v>
      </c>
      <c r="AG271" s="68">
        <v>1</v>
      </c>
      <c r="AH271" s="68">
        <v>0</v>
      </c>
      <c r="AI271" s="68">
        <v>0</v>
      </c>
      <c r="AJ271" s="68">
        <v>0</v>
      </c>
      <c r="AK271" s="68">
        <v>0</v>
      </c>
      <c r="AL271" s="68">
        <v>0</v>
      </c>
      <c r="AM271" s="68">
        <v>0</v>
      </c>
      <c r="AN271" s="68">
        <v>0</v>
      </c>
      <c r="AO271" s="68">
        <v>0</v>
      </c>
      <c r="AP271" s="113">
        <v>7.9420068084898565</v>
      </c>
      <c r="AQ271" s="12">
        <v>1</v>
      </c>
      <c r="AR271" s="113">
        <v>7.9420068084898565</v>
      </c>
      <c r="AS271" s="12">
        <v>0</v>
      </c>
      <c r="AT271" s="12">
        <v>1</v>
      </c>
      <c r="AU271" s="12">
        <v>4.0943445622221004</v>
      </c>
      <c r="AV271" s="113">
        <v>7.6031499320825615</v>
      </c>
      <c r="AW271" s="12">
        <v>0</v>
      </c>
      <c r="AX271" s="12">
        <v>1</v>
      </c>
      <c r="AY271" s="68">
        <v>1</v>
      </c>
      <c r="AZ271" s="68">
        <v>6.9850000000000003</v>
      </c>
      <c r="BA271" s="94">
        <v>791</v>
      </c>
      <c r="BB271" s="94">
        <v>64</v>
      </c>
      <c r="BC271" s="12">
        <v>0</v>
      </c>
      <c r="BD271" s="12">
        <v>1</v>
      </c>
      <c r="BE271" s="104">
        <f t="shared" si="58"/>
        <v>3.0204248861443626</v>
      </c>
      <c r="BF271" s="104">
        <v>23.6</v>
      </c>
      <c r="BG271" s="104">
        <f t="shared" si="68"/>
        <v>0.95545370585875489</v>
      </c>
      <c r="BH271" s="68">
        <v>1</v>
      </c>
      <c r="BI271" s="68">
        <v>1</v>
      </c>
      <c r="BJ271" s="68">
        <v>0</v>
      </c>
      <c r="BK271" s="12">
        <v>1</v>
      </c>
      <c r="BL271" s="12">
        <v>0</v>
      </c>
      <c r="BM271" s="12">
        <v>1</v>
      </c>
      <c r="BN271" s="12">
        <v>0</v>
      </c>
      <c r="BO271" s="12">
        <v>1</v>
      </c>
      <c r="BP271" s="12">
        <v>0</v>
      </c>
      <c r="BQ271" s="12">
        <v>0</v>
      </c>
      <c r="BR271" s="12">
        <v>0</v>
      </c>
      <c r="BS271" s="12">
        <v>0</v>
      </c>
      <c r="BT271" s="12">
        <v>0</v>
      </c>
      <c r="BU271" s="12">
        <v>1</v>
      </c>
      <c r="BV271" s="12">
        <v>0</v>
      </c>
      <c r="BW271" s="12">
        <v>1</v>
      </c>
      <c r="BX271" s="12">
        <v>0</v>
      </c>
      <c r="BY271" s="12">
        <v>0.5</v>
      </c>
      <c r="BZ271" s="12">
        <f t="shared" si="69"/>
        <v>0.5</v>
      </c>
      <c r="CA271" s="113">
        <v>3.1780538303479458</v>
      </c>
      <c r="CB271" s="12" t="s">
        <v>501</v>
      </c>
      <c r="CC271" s="12">
        <v>0</v>
      </c>
    </row>
    <row r="272" spans="1:167" ht="15" customHeight="1" x14ac:dyDescent="0.3">
      <c r="A272" s="70">
        <v>219</v>
      </c>
      <c r="B272" s="70">
        <v>9</v>
      </c>
      <c r="C272" s="70" t="s">
        <v>82</v>
      </c>
      <c r="D272" s="38">
        <v>0.46</v>
      </c>
      <c r="E272" s="69">
        <v>0.04</v>
      </c>
      <c r="F272" s="19">
        <f t="shared" si="70"/>
        <v>11.5</v>
      </c>
      <c r="G272" s="70"/>
      <c r="H272" s="70">
        <f t="shared" si="59"/>
        <v>0.42000000000000004</v>
      </c>
      <c r="I272" s="70">
        <f t="shared" si="60"/>
        <v>0.5</v>
      </c>
      <c r="J272" s="70">
        <v>0.08</v>
      </c>
      <c r="K272" s="70">
        <f t="shared" si="61"/>
        <v>0.46</v>
      </c>
      <c r="L272" s="47">
        <f t="shared" si="62"/>
        <v>11.5</v>
      </c>
      <c r="M272" s="18">
        <f t="shared" si="63"/>
        <v>6.9185214588651983E-2</v>
      </c>
      <c r="N272" s="69">
        <f t="shared" si="64"/>
        <v>6.0161056164045202E-3</v>
      </c>
      <c r="O272" s="69">
        <f t="shared" si="65"/>
        <v>166.22048610204459</v>
      </c>
      <c r="P272" s="70">
        <f t="shared" si="66"/>
        <v>6.3169108972247465E-2</v>
      </c>
      <c r="Q272" s="70">
        <f t="shared" si="67"/>
        <v>7.5201320205056502E-2</v>
      </c>
      <c r="R272" s="114">
        <v>4.1588830833596715</v>
      </c>
      <c r="S272" s="70" t="s">
        <v>510</v>
      </c>
      <c r="T272" s="70" t="s">
        <v>1676</v>
      </c>
      <c r="U272" s="70" t="s">
        <v>506</v>
      </c>
      <c r="V272" s="69" t="s">
        <v>511</v>
      </c>
      <c r="W272" s="69">
        <v>0</v>
      </c>
      <c r="X272" s="69">
        <v>0</v>
      </c>
      <c r="Y272" s="69">
        <v>0</v>
      </c>
      <c r="Z272" s="69">
        <v>1</v>
      </c>
      <c r="AA272" s="69">
        <v>1</v>
      </c>
      <c r="AB272" s="69">
        <v>1</v>
      </c>
      <c r="AC272" s="69">
        <v>3</v>
      </c>
      <c r="AD272" s="69">
        <v>3</v>
      </c>
      <c r="AE272" s="69">
        <v>27497</v>
      </c>
      <c r="AF272" s="69">
        <v>0</v>
      </c>
      <c r="AG272" s="69">
        <v>1</v>
      </c>
      <c r="AH272" s="69">
        <v>0</v>
      </c>
      <c r="AI272" s="69">
        <v>0</v>
      </c>
      <c r="AJ272" s="69">
        <v>0</v>
      </c>
      <c r="AK272" s="69">
        <v>0</v>
      </c>
      <c r="AL272" s="69">
        <v>0</v>
      </c>
      <c r="AM272" s="69">
        <v>0</v>
      </c>
      <c r="AN272" s="69">
        <v>0</v>
      </c>
      <c r="AO272" s="69">
        <v>0</v>
      </c>
      <c r="AP272" s="114">
        <v>10.221977646629885</v>
      </c>
      <c r="AQ272" s="70">
        <v>1</v>
      </c>
      <c r="AR272" s="114">
        <v>10.221977646629885</v>
      </c>
      <c r="AS272" s="70">
        <v>0</v>
      </c>
      <c r="AT272" s="70">
        <v>1</v>
      </c>
      <c r="AU272" s="70">
        <v>4.0943445622221004</v>
      </c>
      <c r="AV272" s="114">
        <v>7.6031499320825615</v>
      </c>
      <c r="AW272" s="70">
        <v>0</v>
      </c>
      <c r="AX272" s="70">
        <v>1</v>
      </c>
      <c r="AY272" s="69">
        <v>1</v>
      </c>
      <c r="AZ272" s="69">
        <v>6.9850000000000003</v>
      </c>
      <c r="BA272" s="32">
        <v>791</v>
      </c>
      <c r="BB272" s="32">
        <v>64</v>
      </c>
      <c r="BC272" s="70">
        <v>0</v>
      </c>
      <c r="BD272" s="70">
        <v>1</v>
      </c>
      <c r="BE272" s="106">
        <f t="shared" si="58"/>
        <v>3.0204248861443626</v>
      </c>
      <c r="BF272" s="106">
        <v>23.6</v>
      </c>
      <c r="BG272" s="106">
        <f t="shared" si="68"/>
        <v>0.95545370585875489</v>
      </c>
      <c r="BH272" s="69">
        <v>1</v>
      </c>
      <c r="BI272" s="69">
        <v>1</v>
      </c>
      <c r="BJ272" s="69">
        <v>0</v>
      </c>
      <c r="BK272" s="70">
        <v>1</v>
      </c>
      <c r="BL272" s="70">
        <v>0</v>
      </c>
      <c r="BM272" s="70">
        <v>1</v>
      </c>
      <c r="BN272" s="70">
        <v>0</v>
      </c>
      <c r="BO272" s="70">
        <v>1</v>
      </c>
      <c r="BP272" s="70">
        <v>0</v>
      </c>
      <c r="BQ272" s="70">
        <v>0</v>
      </c>
      <c r="BR272" s="70">
        <v>0</v>
      </c>
      <c r="BS272" s="70">
        <v>0</v>
      </c>
      <c r="BT272" s="70">
        <v>0</v>
      </c>
      <c r="BU272" s="70">
        <v>1</v>
      </c>
      <c r="BV272" s="70">
        <v>0</v>
      </c>
      <c r="BW272" s="70">
        <v>1</v>
      </c>
      <c r="BX272" s="70">
        <v>0</v>
      </c>
      <c r="BY272" s="70">
        <v>0.5</v>
      </c>
      <c r="BZ272" s="70">
        <f t="shared" si="69"/>
        <v>0.5</v>
      </c>
      <c r="CA272" s="114">
        <v>3.1780538303479458</v>
      </c>
      <c r="CB272" s="70" t="s">
        <v>501</v>
      </c>
      <c r="CC272" s="70">
        <v>0</v>
      </c>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0"/>
      <c r="DD272" s="70"/>
      <c r="DE272" s="70"/>
      <c r="DF272" s="70"/>
      <c r="DG272" s="70"/>
      <c r="DH272" s="70"/>
      <c r="DI272" s="70"/>
      <c r="DJ272" s="70"/>
      <c r="DK272" s="70"/>
      <c r="DL272" s="70"/>
      <c r="DM272" s="70"/>
      <c r="DN272" s="70"/>
      <c r="DO272" s="70"/>
      <c r="DP272" s="70"/>
      <c r="DQ272" s="70"/>
      <c r="DR272" s="70"/>
      <c r="DS272" s="70"/>
      <c r="DT272" s="70"/>
      <c r="DU272" s="70"/>
      <c r="DV272" s="70"/>
      <c r="DW272" s="70"/>
      <c r="DX272" s="70"/>
      <c r="DY272" s="70"/>
      <c r="DZ272" s="70"/>
      <c r="EA272" s="70"/>
      <c r="EB272" s="70"/>
      <c r="EC272" s="70"/>
      <c r="ED272" s="70"/>
      <c r="EE272" s="70"/>
      <c r="EF272" s="70"/>
      <c r="EG272" s="70"/>
      <c r="EH272" s="70"/>
      <c r="EI272" s="70"/>
      <c r="EJ272" s="70"/>
      <c r="EK272" s="70"/>
      <c r="EL272" s="70"/>
      <c r="EM272" s="70"/>
      <c r="EN272" s="70"/>
      <c r="EO272" s="70"/>
      <c r="EP272" s="70"/>
      <c r="EQ272" s="70"/>
      <c r="ER272" s="70"/>
      <c r="ES272" s="70"/>
      <c r="ET272" s="70"/>
      <c r="EU272" s="70"/>
      <c r="EV272" s="70"/>
      <c r="EW272" s="70"/>
      <c r="EX272" s="70"/>
      <c r="EY272" s="70"/>
      <c r="EZ272" s="70"/>
      <c r="FA272" s="70"/>
      <c r="FB272" s="70"/>
      <c r="FC272" s="70"/>
      <c r="FD272" s="70"/>
      <c r="FE272" s="70"/>
      <c r="FF272" s="70"/>
      <c r="FG272" s="70"/>
      <c r="FH272" s="70"/>
      <c r="FI272" s="70"/>
      <c r="FJ272" s="70"/>
      <c r="FK272" s="70"/>
    </row>
    <row r="273" spans="1:167" ht="15" customHeight="1" x14ac:dyDescent="0.3">
      <c r="A273" s="70">
        <v>220</v>
      </c>
      <c r="B273" s="12">
        <v>9</v>
      </c>
      <c r="C273" s="12" t="s">
        <v>82</v>
      </c>
      <c r="D273" s="37">
        <v>0.6</v>
      </c>
      <c r="E273" s="68">
        <v>0.03</v>
      </c>
      <c r="F273" s="19">
        <f t="shared" si="70"/>
        <v>20</v>
      </c>
      <c r="H273" s="12">
        <f t="shared" si="59"/>
        <v>0.56999999999999995</v>
      </c>
      <c r="I273" s="12">
        <f t="shared" si="60"/>
        <v>0.63</v>
      </c>
      <c r="J273" s="12">
        <v>0.08</v>
      </c>
      <c r="K273" s="12">
        <f t="shared" si="61"/>
        <v>0.6</v>
      </c>
      <c r="L273" s="45">
        <f t="shared" si="62"/>
        <v>20</v>
      </c>
      <c r="M273" s="15">
        <f t="shared" si="63"/>
        <v>0.11974330600306941</v>
      </c>
      <c r="N273" s="68">
        <f t="shared" si="64"/>
        <v>5.9871653001534707E-3</v>
      </c>
      <c r="O273" s="68">
        <f t="shared" si="65"/>
        <v>167.02395037838136</v>
      </c>
      <c r="P273" s="12">
        <f t="shared" si="66"/>
        <v>0.11375614070291594</v>
      </c>
      <c r="Q273" s="12">
        <f t="shared" si="67"/>
        <v>0.12573047130322287</v>
      </c>
      <c r="R273" s="113">
        <v>4.1588830833596715</v>
      </c>
      <c r="S273" s="12" t="s">
        <v>510</v>
      </c>
      <c r="T273" s="12" t="s">
        <v>1676</v>
      </c>
      <c r="U273" s="12" t="s">
        <v>507</v>
      </c>
      <c r="V273" s="68" t="s">
        <v>512</v>
      </c>
      <c r="W273" s="68">
        <v>0</v>
      </c>
      <c r="X273" s="68">
        <v>0</v>
      </c>
      <c r="Y273" s="68">
        <v>0</v>
      </c>
      <c r="Z273" s="68">
        <v>1</v>
      </c>
      <c r="AA273" s="68">
        <v>1</v>
      </c>
      <c r="AB273" s="68">
        <v>1</v>
      </c>
      <c r="AC273" s="68">
        <v>3</v>
      </c>
      <c r="AD273" s="68">
        <v>3</v>
      </c>
      <c r="AE273" s="68">
        <v>27497</v>
      </c>
      <c r="AF273" s="68">
        <v>0</v>
      </c>
      <c r="AG273" s="68">
        <v>1</v>
      </c>
      <c r="AH273" s="68">
        <v>0</v>
      </c>
      <c r="AI273" s="68">
        <v>0</v>
      </c>
      <c r="AJ273" s="68">
        <v>0</v>
      </c>
      <c r="AK273" s="68">
        <v>0</v>
      </c>
      <c r="AL273" s="68">
        <v>0</v>
      </c>
      <c r="AM273" s="68">
        <v>0</v>
      </c>
      <c r="AN273" s="68">
        <v>0</v>
      </c>
      <c r="AO273" s="68">
        <v>0</v>
      </c>
      <c r="AP273" s="113">
        <v>10.221977646629885</v>
      </c>
      <c r="AQ273" s="12">
        <v>1</v>
      </c>
      <c r="AR273" s="113">
        <v>10.221977646629885</v>
      </c>
      <c r="AS273" s="12">
        <v>0</v>
      </c>
      <c r="AT273" s="12">
        <v>1</v>
      </c>
      <c r="AU273" s="12">
        <v>4.0943445622221004</v>
      </c>
      <c r="AV273" s="113">
        <v>7.6031499320825615</v>
      </c>
      <c r="AW273" s="12">
        <v>0</v>
      </c>
      <c r="AX273" s="12">
        <v>1</v>
      </c>
      <c r="AY273" s="68">
        <v>1</v>
      </c>
      <c r="AZ273" s="68">
        <v>6.9850000000000003</v>
      </c>
      <c r="BA273" s="94">
        <v>791</v>
      </c>
      <c r="BB273" s="94">
        <v>64</v>
      </c>
      <c r="BC273" s="12">
        <v>0</v>
      </c>
      <c r="BD273" s="12">
        <v>1</v>
      </c>
      <c r="BE273" s="104">
        <f t="shared" si="58"/>
        <v>3.0204248861443626</v>
      </c>
      <c r="BF273" s="104">
        <v>23.6</v>
      </c>
      <c r="BG273" s="104">
        <f t="shared" si="68"/>
        <v>0.95545370585875489</v>
      </c>
      <c r="BH273" s="68">
        <v>1</v>
      </c>
      <c r="BI273" s="68">
        <v>1</v>
      </c>
      <c r="BJ273" s="68">
        <v>0</v>
      </c>
      <c r="BK273" s="12">
        <v>1</v>
      </c>
      <c r="BL273" s="12">
        <v>0</v>
      </c>
      <c r="BM273" s="12">
        <v>1</v>
      </c>
      <c r="BN273" s="12">
        <v>0</v>
      </c>
      <c r="BO273" s="12">
        <v>1</v>
      </c>
      <c r="BP273" s="12">
        <v>0</v>
      </c>
      <c r="BQ273" s="12">
        <v>0</v>
      </c>
      <c r="BR273" s="12">
        <v>0</v>
      </c>
      <c r="BS273" s="12">
        <v>0</v>
      </c>
      <c r="BT273" s="12">
        <v>0</v>
      </c>
      <c r="BU273" s="12">
        <v>1</v>
      </c>
      <c r="BV273" s="12">
        <v>0</v>
      </c>
      <c r="BW273" s="12">
        <v>1</v>
      </c>
      <c r="BX273" s="12">
        <v>0</v>
      </c>
      <c r="BY273" s="12">
        <v>0.5</v>
      </c>
      <c r="BZ273" s="12">
        <f t="shared" si="69"/>
        <v>0.5</v>
      </c>
      <c r="CA273" s="113">
        <v>3.1780538303479458</v>
      </c>
      <c r="CB273" s="12" t="s">
        <v>501</v>
      </c>
      <c r="CC273" s="12">
        <v>0</v>
      </c>
    </row>
    <row r="274" spans="1:167" ht="15" customHeight="1" x14ac:dyDescent="0.3">
      <c r="A274" s="70">
        <v>221</v>
      </c>
      <c r="B274" s="12">
        <v>9</v>
      </c>
      <c r="C274" s="12" t="s">
        <v>82</v>
      </c>
      <c r="D274" s="37">
        <v>-0.34</v>
      </c>
      <c r="E274" s="68">
        <v>0.04</v>
      </c>
      <c r="F274" s="19">
        <f t="shared" si="70"/>
        <v>-8.5</v>
      </c>
      <c r="H274" s="12">
        <f t="shared" si="59"/>
        <v>-0.38</v>
      </c>
      <c r="I274" s="12">
        <f t="shared" si="60"/>
        <v>-0.30000000000000004</v>
      </c>
      <c r="J274" s="12">
        <v>0.08</v>
      </c>
      <c r="K274" s="12">
        <f t="shared" si="61"/>
        <v>-0.34</v>
      </c>
      <c r="L274" s="45">
        <f t="shared" si="62"/>
        <v>-8.5</v>
      </c>
      <c r="M274" s="15">
        <f t="shared" si="63"/>
        <v>-5.1192513077378793E-2</v>
      </c>
      <c r="N274" s="68">
        <f t="shared" si="64"/>
        <v>6.0226485973386814E-3</v>
      </c>
      <c r="O274" s="68">
        <f t="shared" si="65"/>
        <v>166.03990484217942</v>
      </c>
      <c r="P274" s="12">
        <f t="shared" si="66"/>
        <v>-5.7215161674717477E-2</v>
      </c>
      <c r="Q274" s="12">
        <f t="shared" si="67"/>
        <v>-4.5169864480040109E-2</v>
      </c>
      <c r="R274" s="113">
        <v>4.1588830833596715</v>
      </c>
      <c r="S274" s="12" t="s">
        <v>510</v>
      </c>
      <c r="T274" s="12" t="s">
        <v>1676</v>
      </c>
      <c r="U274" s="12" t="s">
        <v>508</v>
      </c>
      <c r="V274" s="68" t="s">
        <v>513</v>
      </c>
      <c r="W274" s="68">
        <v>0</v>
      </c>
      <c r="X274" s="68">
        <v>0</v>
      </c>
      <c r="Y274" s="68">
        <v>0</v>
      </c>
      <c r="Z274" s="68">
        <v>1</v>
      </c>
      <c r="AA274" s="68">
        <v>1</v>
      </c>
      <c r="AB274" s="68">
        <v>1</v>
      </c>
      <c r="AC274" s="68">
        <v>3</v>
      </c>
      <c r="AD274" s="68">
        <v>3</v>
      </c>
      <c r="AE274" s="68">
        <v>27497</v>
      </c>
      <c r="AF274" s="68">
        <v>0</v>
      </c>
      <c r="AG274" s="68">
        <v>1</v>
      </c>
      <c r="AH274" s="68">
        <v>0</v>
      </c>
      <c r="AI274" s="68">
        <v>0</v>
      </c>
      <c r="AJ274" s="68">
        <v>0</v>
      </c>
      <c r="AK274" s="68">
        <v>0</v>
      </c>
      <c r="AL274" s="68">
        <v>0</v>
      </c>
      <c r="AM274" s="68">
        <v>0</v>
      </c>
      <c r="AN274" s="68">
        <v>0</v>
      </c>
      <c r="AO274" s="68">
        <v>0</v>
      </c>
      <c r="AP274" s="113">
        <v>10.221977646629885</v>
      </c>
      <c r="AQ274" s="12">
        <v>1</v>
      </c>
      <c r="AR274" s="113">
        <v>10.221977646629885</v>
      </c>
      <c r="AS274" s="12">
        <v>0</v>
      </c>
      <c r="AT274" s="12">
        <v>1</v>
      </c>
      <c r="AU274" s="12">
        <v>4.0943445622221004</v>
      </c>
      <c r="AV274" s="113">
        <v>7.6031499320825615</v>
      </c>
      <c r="AW274" s="12">
        <v>0</v>
      </c>
      <c r="AX274" s="12">
        <v>1</v>
      </c>
      <c r="AY274" s="68">
        <v>1</v>
      </c>
      <c r="AZ274" s="68">
        <v>6.9850000000000003</v>
      </c>
      <c r="BA274" s="94">
        <v>791</v>
      </c>
      <c r="BB274" s="94">
        <v>64</v>
      </c>
      <c r="BC274" s="12">
        <v>0</v>
      </c>
      <c r="BD274" s="12">
        <v>1</v>
      </c>
      <c r="BE274" s="104">
        <f t="shared" si="58"/>
        <v>3.0204248861443626</v>
      </c>
      <c r="BF274" s="104">
        <v>23.6</v>
      </c>
      <c r="BG274" s="104">
        <f t="shared" si="68"/>
        <v>0.95545370585875489</v>
      </c>
      <c r="BH274" s="68">
        <v>1</v>
      </c>
      <c r="BI274" s="68">
        <v>1</v>
      </c>
      <c r="BJ274" s="68">
        <v>0</v>
      </c>
      <c r="BK274" s="12">
        <v>1</v>
      </c>
      <c r="BL274" s="12">
        <v>0</v>
      </c>
      <c r="BM274" s="12">
        <v>1</v>
      </c>
      <c r="BN274" s="12">
        <v>0</v>
      </c>
      <c r="BO274" s="12">
        <v>1</v>
      </c>
      <c r="BP274" s="12">
        <v>0</v>
      </c>
      <c r="BQ274" s="12">
        <v>0</v>
      </c>
      <c r="BR274" s="12">
        <v>0</v>
      </c>
      <c r="BS274" s="12">
        <v>0</v>
      </c>
      <c r="BT274" s="12">
        <v>0</v>
      </c>
      <c r="BU274" s="12">
        <v>1</v>
      </c>
      <c r="BV274" s="12">
        <v>0</v>
      </c>
      <c r="BW274" s="12">
        <v>1</v>
      </c>
      <c r="BX274" s="12">
        <v>0</v>
      </c>
      <c r="BY274" s="12">
        <v>0.5</v>
      </c>
      <c r="BZ274" s="12">
        <f t="shared" si="69"/>
        <v>0.5</v>
      </c>
      <c r="CA274" s="113">
        <v>3.1780538303479458</v>
      </c>
      <c r="CB274" s="12" t="s">
        <v>501</v>
      </c>
      <c r="CC274" s="12">
        <v>0</v>
      </c>
    </row>
    <row r="275" spans="1:167" ht="15" customHeight="1" x14ac:dyDescent="0.3">
      <c r="A275" s="70">
        <v>222</v>
      </c>
      <c r="B275" s="12">
        <v>9</v>
      </c>
      <c r="C275" s="12" t="s">
        <v>82</v>
      </c>
      <c r="D275" s="37">
        <v>0.39</v>
      </c>
      <c r="E275" s="68">
        <v>0.03</v>
      </c>
      <c r="F275" s="19">
        <f t="shared" si="70"/>
        <v>13.000000000000002</v>
      </c>
      <c r="H275" s="12">
        <f t="shared" si="59"/>
        <v>0.36</v>
      </c>
      <c r="I275" s="12">
        <f t="shared" si="60"/>
        <v>0.42000000000000004</v>
      </c>
      <c r="J275" s="12">
        <v>0.16</v>
      </c>
      <c r="K275" s="12">
        <f t="shared" si="61"/>
        <v>0.39</v>
      </c>
      <c r="L275" s="45">
        <f t="shared" si="62"/>
        <v>13.000000000000002</v>
      </c>
      <c r="M275" s="15">
        <f t="shared" si="63"/>
        <v>7.8157411226709383E-2</v>
      </c>
      <c r="N275" s="68">
        <f t="shared" si="64"/>
        <v>6.0121085559007208E-3</v>
      </c>
      <c r="O275" s="68">
        <f t="shared" si="65"/>
        <v>166.33099530754933</v>
      </c>
      <c r="P275" s="12">
        <f t="shared" si="66"/>
        <v>7.2145302670808667E-2</v>
      </c>
      <c r="Q275" s="12">
        <f t="shared" si="67"/>
        <v>8.41695197826101E-2</v>
      </c>
      <c r="R275" s="113">
        <v>4.1588830833596715</v>
      </c>
      <c r="S275" s="12" t="s">
        <v>510</v>
      </c>
      <c r="T275" s="12" t="s">
        <v>1676</v>
      </c>
      <c r="U275" s="12" t="s">
        <v>506</v>
      </c>
      <c r="V275" s="68" t="s">
        <v>511</v>
      </c>
      <c r="W275" s="68">
        <v>0</v>
      </c>
      <c r="X275" s="68">
        <v>0</v>
      </c>
      <c r="Y275" s="68">
        <v>0</v>
      </c>
      <c r="Z275" s="68">
        <v>1</v>
      </c>
      <c r="AA275" s="68">
        <v>1</v>
      </c>
      <c r="AB275" s="68">
        <v>1</v>
      </c>
      <c r="AC275" s="68">
        <v>4</v>
      </c>
      <c r="AD275" s="68">
        <v>3</v>
      </c>
      <c r="AE275" s="68">
        <v>27497</v>
      </c>
      <c r="AF275" s="68">
        <v>0</v>
      </c>
      <c r="AG275" s="68">
        <v>1</v>
      </c>
      <c r="AH275" s="68">
        <v>0</v>
      </c>
      <c r="AI275" s="68">
        <v>0</v>
      </c>
      <c r="AJ275" s="68">
        <v>0</v>
      </c>
      <c r="AK275" s="68">
        <v>0</v>
      </c>
      <c r="AL275" s="68">
        <v>0</v>
      </c>
      <c r="AM275" s="68">
        <v>0</v>
      </c>
      <c r="AN275" s="68">
        <v>0</v>
      </c>
      <c r="AO275" s="68">
        <v>0</v>
      </c>
      <c r="AP275" s="113">
        <v>10.221977646629885</v>
      </c>
      <c r="AQ275" s="12">
        <v>1</v>
      </c>
      <c r="AR275" s="113">
        <v>10.221977646629885</v>
      </c>
      <c r="AS275" s="12">
        <v>0</v>
      </c>
      <c r="AT275" s="12">
        <v>1</v>
      </c>
      <c r="AU275" s="12">
        <v>4.0943445622221004</v>
      </c>
      <c r="AV275" s="113">
        <v>7.6031499320825615</v>
      </c>
      <c r="AW275" s="12">
        <v>0</v>
      </c>
      <c r="AX275" s="12">
        <v>1</v>
      </c>
      <c r="AY275" s="68">
        <v>1</v>
      </c>
      <c r="AZ275" s="68">
        <v>6.9850000000000003</v>
      </c>
      <c r="BA275" s="94">
        <v>791</v>
      </c>
      <c r="BB275" s="94">
        <v>64</v>
      </c>
      <c r="BC275" s="12">
        <v>0</v>
      </c>
      <c r="BD275" s="12">
        <v>1</v>
      </c>
      <c r="BE275" s="104">
        <f t="shared" si="58"/>
        <v>3.0204248861443626</v>
      </c>
      <c r="BF275" s="104">
        <v>23.6</v>
      </c>
      <c r="BG275" s="104">
        <f t="shared" si="68"/>
        <v>0.95545370585875489</v>
      </c>
      <c r="BH275" s="68">
        <v>1</v>
      </c>
      <c r="BI275" s="68">
        <v>1</v>
      </c>
      <c r="BJ275" s="68">
        <v>0</v>
      </c>
      <c r="BK275" s="12">
        <v>1</v>
      </c>
      <c r="BL275" s="12">
        <v>0</v>
      </c>
      <c r="BM275" s="12">
        <v>1</v>
      </c>
      <c r="BN275" s="12">
        <v>0</v>
      </c>
      <c r="BO275" s="12">
        <v>1</v>
      </c>
      <c r="BP275" s="12">
        <v>0</v>
      </c>
      <c r="BQ275" s="12">
        <v>0</v>
      </c>
      <c r="BR275" s="12">
        <v>0</v>
      </c>
      <c r="BS275" s="12">
        <v>0</v>
      </c>
      <c r="BT275" s="12">
        <v>0</v>
      </c>
      <c r="BU275" s="12">
        <v>1</v>
      </c>
      <c r="BV275" s="12">
        <v>0</v>
      </c>
      <c r="BW275" s="12">
        <v>1</v>
      </c>
      <c r="BX275" s="12">
        <v>0</v>
      </c>
      <c r="BY275" s="12">
        <v>0.5</v>
      </c>
      <c r="BZ275" s="12">
        <f t="shared" si="69"/>
        <v>0.5</v>
      </c>
      <c r="CA275" s="113">
        <v>3.1780538303479458</v>
      </c>
      <c r="CB275" s="12" t="s">
        <v>501</v>
      </c>
      <c r="CC275" s="12">
        <v>0</v>
      </c>
    </row>
    <row r="276" spans="1:167" ht="15" customHeight="1" x14ac:dyDescent="0.3">
      <c r="A276" s="70">
        <v>223</v>
      </c>
      <c r="B276" s="12">
        <v>9</v>
      </c>
      <c r="C276" s="12" t="s">
        <v>82</v>
      </c>
      <c r="D276" s="37">
        <v>0.48</v>
      </c>
      <c r="E276" s="68">
        <v>0.01</v>
      </c>
      <c r="F276" s="19">
        <f t="shared" si="70"/>
        <v>48</v>
      </c>
      <c r="H276" s="12">
        <f t="shared" si="59"/>
        <v>0.47</v>
      </c>
      <c r="I276" s="12">
        <f t="shared" si="60"/>
        <v>0.49</v>
      </c>
      <c r="J276" s="12">
        <v>0.16</v>
      </c>
      <c r="K276" s="12">
        <f t="shared" si="61"/>
        <v>0.48</v>
      </c>
      <c r="L276" s="45">
        <f t="shared" si="62"/>
        <v>48</v>
      </c>
      <c r="M276" s="15">
        <f t="shared" si="63"/>
        <v>0.27805186899379875</v>
      </c>
      <c r="N276" s="68">
        <f t="shared" si="64"/>
        <v>5.7927472707041397E-3</v>
      </c>
      <c r="O276" s="68">
        <f t="shared" si="65"/>
        <v>172.62966141425406</v>
      </c>
      <c r="P276" s="12">
        <f t="shared" si="66"/>
        <v>0.27225912172309463</v>
      </c>
      <c r="Q276" s="12">
        <f t="shared" si="67"/>
        <v>0.28384461626450286</v>
      </c>
      <c r="R276" s="113">
        <v>4.1588830833596715</v>
      </c>
      <c r="S276" s="12" t="s">
        <v>510</v>
      </c>
      <c r="T276" s="12" t="s">
        <v>1676</v>
      </c>
      <c r="U276" s="12" t="s">
        <v>507</v>
      </c>
      <c r="V276" s="68" t="s">
        <v>512</v>
      </c>
      <c r="W276" s="68">
        <v>0</v>
      </c>
      <c r="X276" s="68">
        <v>0</v>
      </c>
      <c r="Y276" s="68">
        <v>0</v>
      </c>
      <c r="Z276" s="68">
        <v>1</v>
      </c>
      <c r="AA276" s="68">
        <v>1</v>
      </c>
      <c r="AB276" s="68">
        <v>1</v>
      </c>
      <c r="AC276" s="68">
        <v>4</v>
      </c>
      <c r="AD276" s="68">
        <v>3</v>
      </c>
      <c r="AE276" s="68">
        <v>27497</v>
      </c>
      <c r="AF276" s="68">
        <v>0</v>
      </c>
      <c r="AG276" s="68">
        <v>1</v>
      </c>
      <c r="AH276" s="68">
        <v>0</v>
      </c>
      <c r="AI276" s="68">
        <v>0</v>
      </c>
      <c r="AJ276" s="68">
        <v>0</v>
      </c>
      <c r="AK276" s="68">
        <v>0</v>
      </c>
      <c r="AL276" s="68">
        <v>0</v>
      </c>
      <c r="AM276" s="68">
        <v>0</v>
      </c>
      <c r="AN276" s="68">
        <v>0</v>
      </c>
      <c r="AO276" s="68">
        <v>0</v>
      </c>
      <c r="AP276" s="113">
        <v>10.221977646629885</v>
      </c>
      <c r="AQ276" s="12">
        <v>1</v>
      </c>
      <c r="AR276" s="113">
        <v>10.221977646629885</v>
      </c>
      <c r="AS276" s="12">
        <v>0</v>
      </c>
      <c r="AT276" s="12">
        <v>1</v>
      </c>
      <c r="AU276" s="12">
        <v>4.0943445622221004</v>
      </c>
      <c r="AV276" s="113">
        <v>7.6031499320825615</v>
      </c>
      <c r="AW276" s="12">
        <v>0</v>
      </c>
      <c r="AX276" s="12">
        <v>1</v>
      </c>
      <c r="AY276" s="68">
        <v>1</v>
      </c>
      <c r="AZ276" s="68">
        <v>6.9850000000000003</v>
      </c>
      <c r="BA276" s="94">
        <v>791</v>
      </c>
      <c r="BB276" s="94">
        <v>64</v>
      </c>
      <c r="BC276" s="12">
        <v>0</v>
      </c>
      <c r="BD276" s="12">
        <v>1</v>
      </c>
      <c r="BE276" s="104">
        <f t="shared" si="58"/>
        <v>3.0204248861443626</v>
      </c>
      <c r="BF276" s="104">
        <v>23.6</v>
      </c>
      <c r="BG276" s="104">
        <f t="shared" si="68"/>
        <v>0.95545370585875489</v>
      </c>
      <c r="BH276" s="68">
        <v>1</v>
      </c>
      <c r="BI276" s="68">
        <v>1</v>
      </c>
      <c r="BJ276" s="68">
        <v>0</v>
      </c>
      <c r="BK276" s="12">
        <v>1</v>
      </c>
      <c r="BL276" s="12">
        <v>0</v>
      </c>
      <c r="BM276" s="12">
        <v>1</v>
      </c>
      <c r="BN276" s="12">
        <v>0</v>
      </c>
      <c r="BO276" s="12">
        <v>1</v>
      </c>
      <c r="BP276" s="12">
        <v>0</v>
      </c>
      <c r="BQ276" s="12">
        <v>0</v>
      </c>
      <c r="BR276" s="12">
        <v>0</v>
      </c>
      <c r="BS276" s="12">
        <v>0</v>
      </c>
      <c r="BT276" s="12">
        <v>0</v>
      </c>
      <c r="BU276" s="12">
        <v>1</v>
      </c>
      <c r="BV276" s="12">
        <v>0</v>
      </c>
      <c r="BW276" s="12">
        <v>1</v>
      </c>
      <c r="BX276" s="12">
        <v>0</v>
      </c>
      <c r="BY276" s="12">
        <v>0.5</v>
      </c>
      <c r="BZ276" s="12">
        <f t="shared" si="69"/>
        <v>0.5</v>
      </c>
      <c r="CA276" s="113">
        <v>3.1780538303479458</v>
      </c>
      <c r="CB276" s="12" t="s">
        <v>501</v>
      </c>
      <c r="CC276" s="12">
        <v>0</v>
      </c>
    </row>
    <row r="277" spans="1:167" s="40" customFormat="1" ht="15" customHeight="1" x14ac:dyDescent="0.3">
      <c r="A277" s="75">
        <v>224</v>
      </c>
      <c r="B277" s="75">
        <v>9</v>
      </c>
      <c r="C277" s="75" t="s">
        <v>82</v>
      </c>
      <c r="D277" s="76">
        <v>-0.3</v>
      </c>
      <c r="E277" s="77">
        <v>0.02</v>
      </c>
      <c r="F277" s="79">
        <f t="shared" si="70"/>
        <v>-15</v>
      </c>
      <c r="G277" s="75"/>
      <c r="H277" s="75">
        <f t="shared" si="59"/>
        <v>-0.32</v>
      </c>
      <c r="I277" s="75">
        <f t="shared" si="60"/>
        <v>-0.27999999999999997</v>
      </c>
      <c r="J277" s="75">
        <v>0.16</v>
      </c>
      <c r="K277" s="75">
        <f t="shared" si="61"/>
        <v>-0.3</v>
      </c>
      <c r="L277" s="45">
        <f t="shared" si="62"/>
        <v>-15</v>
      </c>
      <c r="M277" s="78">
        <f t="shared" si="63"/>
        <v>-9.0090496310271634E-2</v>
      </c>
      <c r="N277" s="77">
        <f t="shared" si="64"/>
        <v>6.0060330873514412E-3</v>
      </c>
      <c r="O277" s="77">
        <f t="shared" si="65"/>
        <v>166.49924924755669</v>
      </c>
      <c r="P277" s="75">
        <f t="shared" si="66"/>
        <v>-9.6096529397623073E-2</v>
      </c>
      <c r="Q277" s="75">
        <f t="shared" si="67"/>
        <v>-8.4084463222920194E-2</v>
      </c>
      <c r="R277" s="115">
        <v>4.1588830833596715</v>
      </c>
      <c r="S277" s="75" t="s">
        <v>510</v>
      </c>
      <c r="T277" s="75" t="s">
        <v>1676</v>
      </c>
      <c r="U277" s="75" t="s">
        <v>508</v>
      </c>
      <c r="V277" s="77" t="s">
        <v>513</v>
      </c>
      <c r="W277" s="77">
        <v>0</v>
      </c>
      <c r="X277" s="77">
        <v>0</v>
      </c>
      <c r="Y277" s="77">
        <v>0</v>
      </c>
      <c r="Z277" s="77">
        <v>1</v>
      </c>
      <c r="AA277" s="77">
        <v>1</v>
      </c>
      <c r="AB277" s="77">
        <v>1</v>
      </c>
      <c r="AC277" s="77">
        <v>4</v>
      </c>
      <c r="AD277" s="77">
        <v>3</v>
      </c>
      <c r="AE277" s="77">
        <v>27497</v>
      </c>
      <c r="AF277" s="77">
        <v>0</v>
      </c>
      <c r="AG277" s="77">
        <v>1</v>
      </c>
      <c r="AH277" s="77">
        <v>0</v>
      </c>
      <c r="AI277" s="77">
        <v>0</v>
      </c>
      <c r="AJ277" s="77">
        <v>0</v>
      </c>
      <c r="AK277" s="77">
        <v>0</v>
      </c>
      <c r="AL277" s="77">
        <v>0</v>
      </c>
      <c r="AM277" s="77">
        <v>0</v>
      </c>
      <c r="AN277" s="77">
        <v>0</v>
      </c>
      <c r="AO277" s="77">
        <v>0</v>
      </c>
      <c r="AP277" s="115">
        <v>10.221977646629885</v>
      </c>
      <c r="AQ277" s="75">
        <v>1</v>
      </c>
      <c r="AR277" s="115">
        <v>10.221977646629885</v>
      </c>
      <c r="AS277" s="75">
        <v>0</v>
      </c>
      <c r="AT277" s="75">
        <v>1</v>
      </c>
      <c r="AU277" s="75">
        <v>4.0943445622221004</v>
      </c>
      <c r="AV277" s="115">
        <v>7.6031499320825615</v>
      </c>
      <c r="AW277" s="75">
        <v>0</v>
      </c>
      <c r="AX277" s="75">
        <v>1</v>
      </c>
      <c r="AY277" s="77">
        <v>1</v>
      </c>
      <c r="AZ277" s="77">
        <v>6.9850000000000003</v>
      </c>
      <c r="BA277" s="52">
        <v>791</v>
      </c>
      <c r="BB277" s="52">
        <v>64</v>
      </c>
      <c r="BC277" s="75">
        <v>0</v>
      </c>
      <c r="BD277" s="75">
        <v>1</v>
      </c>
      <c r="BE277" s="105">
        <f t="shared" si="58"/>
        <v>3.0204248861443626</v>
      </c>
      <c r="BF277" s="105">
        <v>23.6</v>
      </c>
      <c r="BG277" s="105">
        <f t="shared" si="68"/>
        <v>0.95545370585875489</v>
      </c>
      <c r="BH277" s="77">
        <v>1</v>
      </c>
      <c r="BI277" s="77">
        <v>1</v>
      </c>
      <c r="BJ277" s="77">
        <v>0</v>
      </c>
      <c r="BK277" s="75">
        <v>1</v>
      </c>
      <c r="BL277" s="75">
        <v>0</v>
      </c>
      <c r="BM277" s="75">
        <v>1</v>
      </c>
      <c r="BN277" s="75">
        <v>0</v>
      </c>
      <c r="BO277" s="75">
        <v>1</v>
      </c>
      <c r="BP277" s="75">
        <v>0</v>
      </c>
      <c r="BQ277" s="75">
        <v>0</v>
      </c>
      <c r="BR277" s="75">
        <v>0</v>
      </c>
      <c r="BS277" s="75">
        <v>0</v>
      </c>
      <c r="BT277" s="75">
        <v>0</v>
      </c>
      <c r="BU277" s="75">
        <v>1</v>
      </c>
      <c r="BV277" s="75">
        <v>0</v>
      </c>
      <c r="BW277" s="75">
        <v>1</v>
      </c>
      <c r="BX277" s="75">
        <v>0</v>
      </c>
      <c r="BY277" s="75">
        <v>0.5</v>
      </c>
      <c r="BZ277" s="75">
        <f t="shared" si="69"/>
        <v>0.5</v>
      </c>
      <c r="CA277" s="115">
        <v>3.1780538303479458</v>
      </c>
      <c r="CB277" s="75" t="s">
        <v>501</v>
      </c>
      <c r="CC277" s="75">
        <v>0</v>
      </c>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5"/>
      <c r="CZ277" s="75"/>
      <c r="DA277" s="75"/>
      <c r="DB277" s="75"/>
      <c r="DC277" s="75"/>
      <c r="DD277" s="75"/>
      <c r="DE277" s="75"/>
      <c r="DF277" s="75"/>
      <c r="DG277" s="75"/>
      <c r="DH277" s="75"/>
      <c r="DI277" s="75"/>
      <c r="DJ277" s="75"/>
      <c r="DK277" s="75"/>
      <c r="DL277" s="75"/>
      <c r="DM277" s="75"/>
      <c r="DN277" s="75"/>
      <c r="DO277" s="75"/>
      <c r="DP277" s="75"/>
      <c r="DQ277" s="75"/>
      <c r="DR277" s="75"/>
      <c r="DS277" s="75"/>
      <c r="DT277" s="75"/>
      <c r="DU277" s="75"/>
      <c r="DV277" s="75"/>
      <c r="DW277" s="75"/>
      <c r="DX277" s="75"/>
      <c r="DY277" s="75"/>
      <c r="DZ277" s="75"/>
      <c r="EA277" s="75"/>
      <c r="EB277" s="75"/>
      <c r="EC277" s="75"/>
      <c r="ED277" s="75"/>
      <c r="EE277" s="75"/>
      <c r="EF277" s="75"/>
      <c r="EG277" s="75"/>
      <c r="EH277" s="75"/>
      <c r="EI277" s="75"/>
      <c r="EJ277" s="75"/>
      <c r="EK277" s="75"/>
      <c r="EL277" s="75"/>
      <c r="EM277" s="75"/>
      <c r="EN277" s="75"/>
      <c r="EO277" s="75"/>
      <c r="EP277" s="75"/>
      <c r="EQ277" s="75"/>
      <c r="ER277" s="75"/>
      <c r="ES277" s="75"/>
      <c r="ET277" s="75"/>
      <c r="EU277" s="75"/>
      <c r="EV277" s="75"/>
      <c r="EW277" s="75"/>
      <c r="EX277" s="75"/>
      <c r="EY277" s="75"/>
      <c r="EZ277" s="75"/>
      <c r="FA277" s="75"/>
      <c r="FB277" s="75"/>
      <c r="FC277" s="75"/>
      <c r="FD277" s="75"/>
      <c r="FE277" s="75"/>
      <c r="FF277" s="75"/>
      <c r="FG277" s="75"/>
      <c r="FH277" s="75"/>
      <c r="FI277" s="75"/>
      <c r="FJ277" s="75"/>
      <c r="FK277" s="75"/>
    </row>
    <row r="278" spans="1:167" ht="15" customHeight="1" x14ac:dyDescent="0.3">
      <c r="A278" s="70">
        <v>277</v>
      </c>
      <c r="B278" s="12">
        <v>10</v>
      </c>
      <c r="C278" s="12" t="s">
        <v>83</v>
      </c>
      <c r="D278" s="37">
        <v>3.1E-2</v>
      </c>
      <c r="E278" s="13">
        <v>2.6920000000000002</v>
      </c>
      <c r="F278" s="19">
        <f t="shared" si="70"/>
        <v>1.151560178306092E-2</v>
      </c>
      <c r="H278" s="12">
        <f t="shared" si="59"/>
        <v>-2.661</v>
      </c>
      <c r="I278" s="12">
        <f t="shared" si="60"/>
        <v>2.7230000000000003</v>
      </c>
      <c r="J278" s="12" t="s">
        <v>63</v>
      </c>
      <c r="K278" s="12">
        <f t="shared" si="61"/>
        <v>-3.1E-2</v>
      </c>
      <c r="L278" s="45">
        <f t="shared" si="62"/>
        <v>-1.151560178306092E-2</v>
      </c>
      <c r="M278" s="15">
        <f t="shared" si="63"/>
        <v>-4.1499344633873534E-4</v>
      </c>
      <c r="N278" s="13">
        <f t="shared" si="64"/>
        <v>3.603749540464115E-2</v>
      </c>
      <c r="O278" s="68">
        <f t="shared" si="65"/>
        <v>27.748876240472953</v>
      </c>
      <c r="P278" s="12">
        <f t="shared" si="66"/>
        <v>-3.6452488850979882E-2</v>
      </c>
      <c r="Q278" s="12">
        <f t="shared" si="67"/>
        <v>3.5622501958302417E-2</v>
      </c>
      <c r="R278" s="113">
        <v>5.5451774444795623</v>
      </c>
      <c r="S278" s="12" t="s">
        <v>545</v>
      </c>
      <c r="T278" s="12" t="s">
        <v>1681</v>
      </c>
      <c r="U278" s="12" t="s">
        <v>549</v>
      </c>
      <c r="V278" s="13" t="s">
        <v>554</v>
      </c>
      <c r="W278" s="68">
        <v>0</v>
      </c>
      <c r="X278" s="68">
        <v>0</v>
      </c>
      <c r="Y278" s="68">
        <v>0</v>
      </c>
      <c r="Z278" s="68">
        <v>1</v>
      </c>
      <c r="AA278" s="68">
        <v>0</v>
      </c>
      <c r="AB278" s="68">
        <v>1</v>
      </c>
      <c r="AC278" s="68">
        <v>1</v>
      </c>
      <c r="AD278" s="68">
        <v>8</v>
      </c>
      <c r="AE278" s="68">
        <v>770</v>
      </c>
      <c r="AF278" s="68">
        <v>0</v>
      </c>
      <c r="AG278" s="13">
        <v>1</v>
      </c>
      <c r="AH278" s="13">
        <v>0</v>
      </c>
      <c r="AI278" s="13">
        <v>0</v>
      </c>
      <c r="AJ278" s="13">
        <v>0</v>
      </c>
      <c r="AK278" s="13">
        <v>0</v>
      </c>
      <c r="AL278" s="13">
        <v>0</v>
      </c>
      <c r="AM278" s="68">
        <v>0</v>
      </c>
      <c r="AN278" s="68">
        <v>0</v>
      </c>
      <c r="AO278" s="68">
        <v>0</v>
      </c>
      <c r="AP278" s="113">
        <v>6.6580110458707482</v>
      </c>
      <c r="AQ278" s="12">
        <v>0</v>
      </c>
      <c r="AR278" s="113">
        <v>6.6580110458707482</v>
      </c>
      <c r="AS278" s="12">
        <v>0</v>
      </c>
      <c r="AT278" s="12">
        <v>1</v>
      </c>
      <c r="AU278" s="12">
        <v>1</v>
      </c>
      <c r="AV278" s="113">
        <v>7.6019019598751658</v>
      </c>
      <c r="AW278" s="12">
        <v>0</v>
      </c>
      <c r="AX278" s="12">
        <v>1</v>
      </c>
      <c r="AY278" s="68">
        <v>0</v>
      </c>
      <c r="AZ278" s="68">
        <v>6.9850000000000003</v>
      </c>
      <c r="BA278" s="94">
        <v>427</v>
      </c>
      <c r="BB278" s="94">
        <v>20</v>
      </c>
      <c r="BC278" s="12">
        <v>0</v>
      </c>
      <c r="BD278" s="12">
        <v>1</v>
      </c>
      <c r="BE278" s="104">
        <f t="shared" ref="BE278:BE297" si="71">LN(41)</f>
        <v>3.713572066704308</v>
      </c>
      <c r="BF278" s="104">
        <v>1243.8846299694244</v>
      </c>
      <c r="BG278" s="104">
        <f t="shared" si="68"/>
        <v>0.52113035622023152</v>
      </c>
      <c r="BH278" s="68">
        <v>1</v>
      </c>
      <c r="BI278" s="68">
        <v>1</v>
      </c>
      <c r="BJ278" s="68">
        <v>0</v>
      </c>
      <c r="BK278" s="12">
        <v>1</v>
      </c>
      <c r="BL278" s="12">
        <v>0</v>
      </c>
      <c r="BM278" s="12">
        <v>0</v>
      </c>
      <c r="BN278" s="12">
        <v>1</v>
      </c>
      <c r="BO278" s="12">
        <v>1</v>
      </c>
      <c r="BP278" s="12">
        <v>0</v>
      </c>
      <c r="BQ278" s="12">
        <v>0</v>
      </c>
      <c r="BR278" s="12">
        <v>0</v>
      </c>
      <c r="BS278" s="12">
        <v>0</v>
      </c>
      <c r="BT278" s="12">
        <v>1</v>
      </c>
      <c r="BU278" s="12">
        <v>0</v>
      </c>
      <c r="BV278" s="12">
        <v>0</v>
      </c>
      <c r="BW278" s="12">
        <v>1</v>
      </c>
      <c r="BX278" s="12">
        <v>0</v>
      </c>
      <c r="BY278" s="12">
        <v>0.5</v>
      </c>
      <c r="BZ278" s="12">
        <f t="shared" si="69"/>
        <v>0.5</v>
      </c>
      <c r="CA278" s="113">
        <v>2.9957322735539909</v>
      </c>
      <c r="CB278" s="12" t="s">
        <v>544</v>
      </c>
      <c r="CC278" s="12">
        <v>0.5</v>
      </c>
      <c r="CD278" s="12" t="s">
        <v>541</v>
      </c>
      <c r="CE278" s="12" t="s">
        <v>543</v>
      </c>
      <c r="CF278" s="12" t="s">
        <v>538</v>
      </c>
      <c r="CG278" s="12" t="s">
        <v>542</v>
      </c>
      <c r="CH278" s="12" t="s">
        <v>536</v>
      </c>
      <c r="CI278" s="46" t="s">
        <v>1680</v>
      </c>
    </row>
    <row r="279" spans="1:167" ht="15" customHeight="1" x14ac:dyDescent="0.3">
      <c r="A279" s="70">
        <v>278</v>
      </c>
      <c r="B279" s="12">
        <v>10</v>
      </c>
      <c r="C279" s="12" t="s">
        <v>83</v>
      </c>
      <c r="D279" s="37">
        <v>6.0000000000000001E-3</v>
      </c>
      <c r="E279" s="13">
        <v>2.8069999999999999</v>
      </c>
      <c r="F279" s="19">
        <f t="shared" si="70"/>
        <v>2.1375133594584966E-3</v>
      </c>
      <c r="H279" s="12">
        <f t="shared" si="59"/>
        <v>-2.8010000000000002</v>
      </c>
      <c r="I279" s="12">
        <f t="shared" si="60"/>
        <v>2.8129999999999997</v>
      </c>
      <c r="J279" s="12" t="s">
        <v>63</v>
      </c>
      <c r="K279" s="12">
        <f t="shared" si="61"/>
        <v>-6.0000000000000001E-3</v>
      </c>
      <c r="L279" s="45">
        <f t="shared" si="62"/>
        <v>-2.1375133594584966E-3</v>
      </c>
      <c r="M279" s="15">
        <f t="shared" si="63"/>
        <v>-7.7030634273396865E-5</v>
      </c>
      <c r="N279" s="13">
        <f t="shared" si="64"/>
        <v>3.6037498400904172E-2</v>
      </c>
      <c r="O279" s="68">
        <f t="shared" si="65"/>
        <v>27.748873933350218</v>
      </c>
      <c r="P279" s="12">
        <f t="shared" si="66"/>
        <v>-3.6114529035177569E-2</v>
      </c>
      <c r="Q279" s="12">
        <f t="shared" si="67"/>
        <v>3.5960467766630776E-2</v>
      </c>
      <c r="R279" s="113">
        <v>5.5451774444795623</v>
      </c>
      <c r="S279" s="12" t="s">
        <v>545</v>
      </c>
      <c r="T279" s="12" t="s">
        <v>1681</v>
      </c>
      <c r="U279" s="12" t="s">
        <v>550</v>
      </c>
      <c r="V279" s="13" t="s">
        <v>554</v>
      </c>
      <c r="W279" s="68">
        <v>0</v>
      </c>
      <c r="X279" s="68">
        <v>0</v>
      </c>
      <c r="Y279" s="68">
        <v>0</v>
      </c>
      <c r="Z279" s="68">
        <v>1</v>
      </c>
      <c r="AA279" s="68">
        <v>0</v>
      </c>
      <c r="AB279" s="68">
        <v>1</v>
      </c>
      <c r="AC279" s="68">
        <v>1</v>
      </c>
      <c r="AD279" s="68">
        <v>8</v>
      </c>
      <c r="AE279" s="68">
        <v>770</v>
      </c>
      <c r="AF279" s="68">
        <v>0</v>
      </c>
      <c r="AG279" s="13">
        <v>1</v>
      </c>
      <c r="AH279" s="13">
        <v>0</v>
      </c>
      <c r="AI279" s="13">
        <v>0</v>
      </c>
      <c r="AJ279" s="13">
        <v>0</v>
      </c>
      <c r="AK279" s="13">
        <v>0</v>
      </c>
      <c r="AL279" s="13">
        <v>0</v>
      </c>
      <c r="AM279" s="68">
        <v>0</v>
      </c>
      <c r="AN279" s="68">
        <v>0</v>
      </c>
      <c r="AO279" s="68">
        <v>0</v>
      </c>
      <c r="AP279" s="113">
        <v>6.6580110458707482</v>
      </c>
      <c r="AQ279" s="12">
        <v>0</v>
      </c>
      <c r="AR279" s="113">
        <v>6.6580110458707482</v>
      </c>
      <c r="AS279" s="12">
        <v>0</v>
      </c>
      <c r="AT279" s="12">
        <v>1</v>
      </c>
      <c r="AU279" s="12">
        <v>1</v>
      </c>
      <c r="AV279" s="113">
        <v>7.6019019598751658</v>
      </c>
      <c r="AW279" s="12">
        <v>0</v>
      </c>
      <c r="AX279" s="12">
        <v>1</v>
      </c>
      <c r="AY279" s="68">
        <v>0</v>
      </c>
      <c r="AZ279" s="68">
        <v>6.9850000000000003</v>
      </c>
      <c r="BA279" s="94">
        <v>427</v>
      </c>
      <c r="BB279" s="94">
        <v>20</v>
      </c>
      <c r="BC279" s="12">
        <v>0</v>
      </c>
      <c r="BD279" s="12">
        <v>1</v>
      </c>
      <c r="BE279" s="104">
        <f t="shared" si="71"/>
        <v>3.713572066704308</v>
      </c>
      <c r="BF279" s="104">
        <v>1243.8846299694244</v>
      </c>
      <c r="BG279" s="104">
        <f t="shared" si="68"/>
        <v>0.52113035622023152</v>
      </c>
      <c r="BH279" s="68">
        <v>1</v>
      </c>
      <c r="BI279" s="68">
        <v>1</v>
      </c>
      <c r="BJ279" s="68">
        <v>0</v>
      </c>
      <c r="BK279" s="12">
        <v>1</v>
      </c>
      <c r="BL279" s="12">
        <v>0</v>
      </c>
      <c r="BM279" s="12">
        <v>0</v>
      </c>
      <c r="BN279" s="12">
        <v>1</v>
      </c>
      <c r="BO279" s="12">
        <v>1</v>
      </c>
      <c r="BP279" s="12">
        <v>0</v>
      </c>
      <c r="BQ279" s="12">
        <v>0</v>
      </c>
      <c r="BR279" s="12">
        <v>0</v>
      </c>
      <c r="BS279" s="12">
        <v>0</v>
      </c>
      <c r="BT279" s="12">
        <v>1</v>
      </c>
      <c r="BU279" s="12">
        <v>0</v>
      </c>
      <c r="BV279" s="12">
        <v>0</v>
      </c>
      <c r="BW279" s="12">
        <v>1</v>
      </c>
      <c r="BX279" s="12">
        <v>0</v>
      </c>
      <c r="BY279" s="12">
        <v>0.5</v>
      </c>
      <c r="BZ279" s="12">
        <f t="shared" si="69"/>
        <v>0.5</v>
      </c>
      <c r="CA279" s="113">
        <v>2.9957322735539909</v>
      </c>
      <c r="CB279" s="12" t="s">
        <v>544</v>
      </c>
      <c r="CC279" s="12">
        <v>0.5</v>
      </c>
      <c r="CI279" s="12" t="s">
        <v>537</v>
      </c>
    </row>
    <row r="280" spans="1:167" ht="15" customHeight="1" x14ac:dyDescent="0.3">
      <c r="A280" s="70">
        <v>279</v>
      </c>
      <c r="B280" s="12">
        <v>10</v>
      </c>
      <c r="C280" s="12" t="s">
        <v>83</v>
      </c>
      <c r="D280" s="37">
        <v>1.9E-2</v>
      </c>
      <c r="E280" s="68">
        <v>6.2910000000000004</v>
      </c>
      <c r="F280" s="19">
        <f t="shared" si="70"/>
        <v>3.0201875695437925E-3</v>
      </c>
      <c r="H280" s="12">
        <f t="shared" si="59"/>
        <v>-6.2720000000000002</v>
      </c>
      <c r="I280" s="12">
        <f t="shared" si="60"/>
        <v>6.3100000000000005</v>
      </c>
      <c r="J280" s="12" t="s">
        <v>63</v>
      </c>
      <c r="K280" s="12">
        <f t="shared" si="61"/>
        <v>-1.9E-2</v>
      </c>
      <c r="L280" s="45">
        <f t="shared" si="62"/>
        <v>-3.0201875695437925E-3</v>
      </c>
      <c r="M280" s="15">
        <f t="shared" si="63"/>
        <v>-1.0884000438611073E-4</v>
      </c>
      <c r="N280" s="68">
        <f t="shared" si="64"/>
        <v>3.6037498294369613E-2</v>
      </c>
      <c r="O280" s="68">
        <f t="shared" si="65"/>
        <v>27.74887401538183</v>
      </c>
      <c r="P280" s="12">
        <f t="shared" si="66"/>
        <v>-3.6146338298755722E-2</v>
      </c>
      <c r="Q280" s="12">
        <f t="shared" si="67"/>
        <v>3.5928658289983505E-2</v>
      </c>
      <c r="R280" s="113">
        <v>5.5451774444795623</v>
      </c>
      <c r="S280" s="12" t="s">
        <v>545</v>
      </c>
      <c r="T280" s="12" t="s">
        <v>1681</v>
      </c>
      <c r="U280" s="12" t="s">
        <v>551</v>
      </c>
      <c r="V280" s="68" t="s">
        <v>554</v>
      </c>
      <c r="W280" s="68">
        <v>0</v>
      </c>
      <c r="X280" s="68">
        <v>0</v>
      </c>
      <c r="Y280" s="68">
        <v>0</v>
      </c>
      <c r="Z280" s="68">
        <v>1</v>
      </c>
      <c r="AA280" s="68">
        <v>0</v>
      </c>
      <c r="AB280" s="68">
        <v>1</v>
      </c>
      <c r="AC280" s="68">
        <v>1</v>
      </c>
      <c r="AD280" s="68">
        <v>8</v>
      </c>
      <c r="AE280" s="68">
        <v>770</v>
      </c>
      <c r="AF280" s="68">
        <v>0</v>
      </c>
      <c r="AG280" s="68">
        <v>1</v>
      </c>
      <c r="AH280" s="68">
        <v>0</v>
      </c>
      <c r="AI280" s="68">
        <v>0</v>
      </c>
      <c r="AJ280" s="68">
        <v>0</v>
      </c>
      <c r="AK280" s="68">
        <v>0</v>
      </c>
      <c r="AL280" s="68">
        <v>0</v>
      </c>
      <c r="AM280" s="68">
        <v>0</v>
      </c>
      <c r="AN280" s="68">
        <v>0</v>
      </c>
      <c r="AO280" s="68">
        <v>0</v>
      </c>
      <c r="AP280" s="113">
        <v>6.6580110458707482</v>
      </c>
      <c r="AQ280" s="12">
        <v>0</v>
      </c>
      <c r="AR280" s="113">
        <v>6.6580110458707482</v>
      </c>
      <c r="AS280" s="12">
        <v>0</v>
      </c>
      <c r="AT280" s="12">
        <v>1</v>
      </c>
      <c r="AU280" s="12">
        <v>1</v>
      </c>
      <c r="AV280" s="113">
        <v>7.6019019598751658</v>
      </c>
      <c r="AW280" s="12">
        <v>0</v>
      </c>
      <c r="AX280" s="12">
        <v>1</v>
      </c>
      <c r="AY280" s="68">
        <v>0</v>
      </c>
      <c r="AZ280" s="68">
        <v>6.9850000000000003</v>
      </c>
      <c r="BA280" s="94">
        <v>427</v>
      </c>
      <c r="BB280" s="94">
        <v>20</v>
      </c>
      <c r="BC280" s="12">
        <v>0</v>
      </c>
      <c r="BD280" s="12">
        <v>1</v>
      </c>
      <c r="BE280" s="104">
        <f t="shared" si="71"/>
        <v>3.713572066704308</v>
      </c>
      <c r="BF280" s="104">
        <v>1243.8846299694244</v>
      </c>
      <c r="BG280" s="104">
        <f t="shared" si="68"/>
        <v>0.52113035622023152</v>
      </c>
      <c r="BH280" s="68">
        <v>1</v>
      </c>
      <c r="BI280" s="68">
        <v>1</v>
      </c>
      <c r="BJ280" s="68">
        <v>0</v>
      </c>
      <c r="BK280" s="12">
        <v>1</v>
      </c>
      <c r="BL280" s="12">
        <v>0</v>
      </c>
      <c r="BM280" s="12">
        <v>0</v>
      </c>
      <c r="BN280" s="12">
        <v>1</v>
      </c>
      <c r="BO280" s="12">
        <v>1</v>
      </c>
      <c r="BP280" s="12">
        <v>0</v>
      </c>
      <c r="BQ280" s="12">
        <v>0</v>
      </c>
      <c r="BR280" s="12">
        <v>0</v>
      </c>
      <c r="BS280" s="12">
        <v>0</v>
      </c>
      <c r="BT280" s="12">
        <v>1</v>
      </c>
      <c r="BU280" s="12">
        <v>0</v>
      </c>
      <c r="BV280" s="12">
        <v>0</v>
      </c>
      <c r="BW280" s="12">
        <v>1</v>
      </c>
      <c r="BX280" s="12">
        <v>0</v>
      </c>
      <c r="BY280" s="12">
        <v>0.5</v>
      </c>
      <c r="BZ280" s="12">
        <f t="shared" si="69"/>
        <v>0.5</v>
      </c>
      <c r="CA280" s="113">
        <v>2.9957322735539909</v>
      </c>
      <c r="CB280" s="12" t="s">
        <v>544</v>
      </c>
      <c r="CC280" s="12">
        <v>0.5</v>
      </c>
      <c r="CI280" s="12" t="s">
        <v>539</v>
      </c>
    </row>
    <row r="281" spans="1:167" ht="15" customHeight="1" x14ac:dyDescent="0.3">
      <c r="A281" s="70">
        <v>280</v>
      </c>
      <c r="B281" s="12">
        <v>10</v>
      </c>
      <c r="C281" s="12" t="s">
        <v>83</v>
      </c>
      <c r="D281" s="37">
        <v>2E-3</v>
      </c>
      <c r="E281" s="13">
        <v>1.3580000000000001</v>
      </c>
      <c r="F281" s="19">
        <f t="shared" si="70"/>
        <v>1.4727540500736377E-3</v>
      </c>
      <c r="H281" s="12">
        <f t="shared" si="59"/>
        <v>-1.3560000000000001</v>
      </c>
      <c r="I281" s="12">
        <f t="shared" si="60"/>
        <v>1.36</v>
      </c>
      <c r="J281" s="12" t="s">
        <v>63</v>
      </c>
      <c r="K281" s="12">
        <f t="shared" si="61"/>
        <v>-2E-3</v>
      </c>
      <c r="L281" s="45">
        <f t="shared" si="62"/>
        <v>-1.4727540500736377E-3</v>
      </c>
      <c r="M281" s="15">
        <f t="shared" si="63"/>
        <v>-5.3074371807165751E-5</v>
      </c>
      <c r="N281" s="13">
        <f t="shared" si="64"/>
        <v>3.6037498457065539E-2</v>
      </c>
      <c r="O281" s="68">
        <f t="shared" si="65"/>
        <v>27.748873890105966</v>
      </c>
      <c r="P281" s="12">
        <f t="shared" si="66"/>
        <v>-3.6090572828872708E-2</v>
      </c>
      <c r="Q281" s="12">
        <f t="shared" si="67"/>
        <v>3.5984424085258371E-2</v>
      </c>
      <c r="R281" s="113">
        <v>5.5451774444795623</v>
      </c>
      <c r="S281" s="12" t="s">
        <v>545</v>
      </c>
      <c r="T281" s="12" t="s">
        <v>1681</v>
      </c>
      <c r="U281" s="12" t="s">
        <v>552</v>
      </c>
      <c r="V281" s="13" t="s">
        <v>554</v>
      </c>
      <c r="W281" s="68">
        <v>0</v>
      </c>
      <c r="X281" s="68">
        <v>0</v>
      </c>
      <c r="Y281" s="68">
        <v>0</v>
      </c>
      <c r="Z281" s="68">
        <v>1</v>
      </c>
      <c r="AA281" s="13">
        <v>0</v>
      </c>
      <c r="AB281" s="13">
        <v>1</v>
      </c>
      <c r="AC281" s="68">
        <v>1</v>
      </c>
      <c r="AD281" s="68">
        <v>8</v>
      </c>
      <c r="AE281" s="13">
        <v>770</v>
      </c>
      <c r="AF281" s="13">
        <v>0</v>
      </c>
      <c r="AG281" s="13">
        <v>1</v>
      </c>
      <c r="AH281" s="13">
        <v>0</v>
      </c>
      <c r="AI281" s="13">
        <v>0</v>
      </c>
      <c r="AJ281" s="13">
        <v>0</v>
      </c>
      <c r="AK281" s="13">
        <v>0</v>
      </c>
      <c r="AL281" s="13">
        <v>0</v>
      </c>
      <c r="AM281" s="68">
        <v>0</v>
      </c>
      <c r="AN281" s="68">
        <v>0</v>
      </c>
      <c r="AO281" s="68">
        <v>0</v>
      </c>
      <c r="AP281" s="113">
        <v>6.6580110458707482</v>
      </c>
      <c r="AQ281" s="12">
        <v>0</v>
      </c>
      <c r="AR281" s="113">
        <v>6.6580110458707482</v>
      </c>
      <c r="AS281" s="12">
        <v>0</v>
      </c>
      <c r="AT281" s="12">
        <v>1</v>
      </c>
      <c r="AU281" s="12">
        <v>1</v>
      </c>
      <c r="AV281" s="113">
        <v>7.6019019598751658</v>
      </c>
      <c r="AW281" s="12">
        <v>0</v>
      </c>
      <c r="AX281" s="12">
        <v>1</v>
      </c>
      <c r="AY281" s="68">
        <v>0</v>
      </c>
      <c r="AZ281" s="68">
        <v>6.9850000000000003</v>
      </c>
      <c r="BA281" s="94">
        <v>427</v>
      </c>
      <c r="BB281" s="94">
        <v>20</v>
      </c>
      <c r="BC281" s="12">
        <v>0</v>
      </c>
      <c r="BD281" s="12">
        <v>1</v>
      </c>
      <c r="BE281" s="104">
        <f t="shared" si="71"/>
        <v>3.713572066704308</v>
      </c>
      <c r="BF281" s="104">
        <v>1243.8846299694244</v>
      </c>
      <c r="BG281" s="104">
        <f t="shared" si="68"/>
        <v>0.52113035622023152</v>
      </c>
      <c r="BH281" s="68">
        <v>1</v>
      </c>
      <c r="BI281" s="68">
        <v>1</v>
      </c>
      <c r="BJ281" s="68">
        <v>0</v>
      </c>
      <c r="BK281" s="12">
        <v>1</v>
      </c>
      <c r="BL281" s="12">
        <v>0</v>
      </c>
      <c r="BM281" s="12">
        <v>0</v>
      </c>
      <c r="BN281" s="12">
        <v>1</v>
      </c>
      <c r="BO281" s="12">
        <v>1</v>
      </c>
      <c r="BP281" s="12">
        <v>0</v>
      </c>
      <c r="BQ281" s="12">
        <v>0</v>
      </c>
      <c r="BR281" s="12">
        <v>0</v>
      </c>
      <c r="BS281" s="12">
        <v>0</v>
      </c>
      <c r="BT281" s="12">
        <v>1</v>
      </c>
      <c r="BU281" s="12">
        <v>0</v>
      </c>
      <c r="BV281" s="12">
        <v>0</v>
      </c>
      <c r="BW281" s="12">
        <v>1</v>
      </c>
      <c r="BX281" s="12">
        <v>0</v>
      </c>
      <c r="BY281" s="12">
        <v>0.5</v>
      </c>
      <c r="BZ281" s="12">
        <f t="shared" si="69"/>
        <v>0.5</v>
      </c>
      <c r="CA281" s="113">
        <v>2.9957322735539909</v>
      </c>
      <c r="CB281" s="12" t="s">
        <v>544</v>
      </c>
      <c r="CC281" s="12">
        <v>0.5</v>
      </c>
      <c r="CI281" s="12" t="s">
        <v>540</v>
      </c>
    </row>
    <row r="282" spans="1:167" ht="15" customHeight="1" x14ac:dyDescent="0.3">
      <c r="A282" s="70">
        <v>281</v>
      </c>
      <c r="B282" s="70">
        <v>10</v>
      </c>
      <c r="C282" s="70" t="s">
        <v>83</v>
      </c>
      <c r="D282" s="38">
        <v>2E-3</v>
      </c>
      <c r="E282" s="69">
        <v>1.2030000000000001</v>
      </c>
      <c r="F282" s="19">
        <f t="shared" si="70"/>
        <v>1.6625103906899418E-3</v>
      </c>
      <c r="G282" s="70"/>
      <c r="H282" s="70">
        <f t="shared" si="59"/>
        <v>-1.2010000000000001</v>
      </c>
      <c r="I282" s="70">
        <f t="shared" si="60"/>
        <v>1.2050000000000001</v>
      </c>
      <c r="J282" s="70" t="s">
        <v>63</v>
      </c>
      <c r="K282" s="70">
        <f t="shared" si="61"/>
        <v>-2E-3</v>
      </c>
      <c r="L282" s="47">
        <f t="shared" si="62"/>
        <v>-1.6625103906899418E-3</v>
      </c>
      <c r="M282" s="18">
        <f t="shared" si="63"/>
        <v>-5.9912715616198601E-5</v>
      </c>
      <c r="N282" s="69">
        <f t="shared" si="64"/>
        <v>3.6037498443143454E-2</v>
      </c>
      <c r="O282" s="69">
        <f t="shared" si="65"/>
        <v>27.748873900825973</v>
      </c>
      <c r="P282" s="70">
        <f t="shared" si="66"/>
        <v>-3.6097411158759654E-2</v>
      </c>
      <c r="Q282" s="70">
        <f t="shared" si="67"/>
        <v>3.5977585727527253E-2</v>
      </c>
      <c r="R282" s="114">
        <v>5.5451774444795623</v>
      </c>
      <c r="S282" s="70" t="s">
        <v>545</v>
      </c>
      <c r="T282" s="70" t="s">
        <v>1681</v>
      </c>
      <c r="U282" s="70" t="s">
        <v>553</v>
      </c>
      <c r="V282" s="69" t="s">
        <v>554</v>
      </c>
      <c r="W282" s="69">
        <v>0</v>
      </c>
      <c r="X282" s="69">
        <v>0</v>
      </c>
      <c r="Y282" s="69">
        <v>0</v>
      </c>
      <c r="Z282" s="69">
        <v>1</v>
      </c>
      <c r="AA282" s="69">
        <v>0</v>
      </c>
      <c r="AB282" s="69">
        <v>1</v>
      </c>
      <c r="AC282" s="69">
        <v>1</v>
      </c>
      <c r="AD282" s="69">
        <v>8</v>
      </c>
      <c r="AE282" s="69">
        <v>770</v>
      </c>
      <c r="AF282" s="69">
        <v>0</v>
      </c>
      <c r="AG282" s="69">
        <v>1</v>
      </c>
      <c r="AH282" s="69">
        <v>0</v>
      </c>
      <c r="AI282" s="69">
        <v>0</v>
      </c>
      <c r="AJ282" s="69">
        <v>0</v>
      </c>
      <c r="AK282" s="69">
        <v>0</v>
      </c>
      <c r="AL282" s="69">
        <v>0</v>
      </c>
      <c r="AM282" s="69">
        <v>0</v>
      </c>
      <c r="AN282" s="69">
        <v>0</v>
      </c>
      <c r="AO282" s="69">
        <v>0</v>
      </c>
      <c r="AP282" s="114">
        <v>6.6580110458707482</v>
      </c>
      <c r="AQ282" s="70">
        <v>0</v>
      </c>
      <c r="AR282" s="114">
        <v>6.6580110458707482</v>
      </c>
      <c r="AS282" s="70">
        <v>0</v>
      </c>
      <c r="AT282" s="70">
        <v>1</v>
      </c>
      <c r="AU282" s="70">
        <v>1</v>
      </c>
      <c r="AV282" s="114">
        <v>7.6019019598751658</v>
      </c>
      <c r="AW282" s="70">
        <v>0</v>
      </c>
      <c r="AX282" s="70">
        <v>1</v>
      </c>
      <c r="AY282" s="69">
        <v>0</v>
      </c>
      <c r="AZ282" s="69">
        <v>6.9850000000000003</v>
      </c>
      <c r="BA282" s="32">
        <v>427</v>
      </c>
      <c r="BB282" s="32">
        <v>20</v>
      </c>
      <c r="BC282" s="70">
        <v>0</v>
      </c>
      <c r="BD282" s="70">
        <v>1</v>
      </c>
      <c r="BE282" s="106">
        <f t="shared" si="71"/>
        <v>3.713572066704308</v>
      </c>
      <c r="BF282" s="106">
        <v>1243.8846299694244</v>
      </c>
      <c r="BG282" s="106">
        <f t="shared" si="68"/>
        <v>0.52113035622023152</v>
      </c>
      <c r="BH282" s="69">
        <v>1</v>
      </c>
      <c r="BI282" s="69">
        <v>1</v>
      </c>
      <c r="BJ282" s="69">
        <v>0</v>
      </c>
      <c r="BK282" s="70">
        <v>1</v>
      </c>
      <c r="BL282" s="70">
        <v>0</v>
      </c>
      <c r="BM282" s="70">
        <v>0</v>
      </c>
      <c r="BN282" s="70">
        <v>1</v>
      </c>
      <c r="BO282" s="70">
        <v>1</v>
      </c>
      <c r="BP282" s="70">
        <v>0</v>
      </c>
      <c r="BQ282" s="70">
        <v>0</v>
      </c>
      <c r="BR282" s="70">
        <v>0</v>
      </c>
      <c r="BS282" s="70">
        <v>0</v>
      </c>
      <c r="BT282" s="70">
        <v>1</v>
      </c>
      <c r="BU282" s="70">
        <v>0</v>
      </c>
      <c r="BV282" s="70">
        <v>0</v>
      </c>
      <c r="BW282" s="70">
        <v>1</v>
      </c>
      <c r="BX282" s="70">
        <v>0</v>
      </c>
      <c r="BY282" s="70">
        <v>0.5</v>
      </c>
      <c r="BZ282" s="70">
        <f t="shared" si="69"/>
        <v>0.5</v>
      </c>
      <c r="CA282" s="114">
        <v>2.9957322735539909</v>
      </c>
      <c r="CB282" s="70" t="s">
        <v>544</v>
      </c>
      <c r="CC282" s="70">
        <v>0.5</v>
      </c>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0"/>
      <c r="DD282" s="70"/>
      <c r="DE282" s="70"/>
      <c r="DF282" s="70"/>
      <c r="DG282" s="70"/>
      <c r="DH282" s="70"/>
      <c r="DI282" s="70"/>
      <c r="DJ282" s="70"/>
      <c r="DK282" s="70"/>
      <c r="DL282" s="70"/>
      <c r="DM282" s="70"/>
      <c r="DN282" s="70"/>
      <c r="DO282" s="70"/>
      <c r="DP282" s="70"/>
      <c r="DQ282" s="70"/>
      <c r="DR282" s="70"/>
      <c r="DS282" s="70"/>
      <c r="DT282" s="70"/>
      <c r="DU282" s="70"/>
      <c r="DV282" s="70"/>
      <c r="DW282" s="70"/>
      <c r="DX282" s="70"/>
      <c r="DY282" s="70"/>
      <c r="DZ282" s="70"/>
      <c r="EA282" s="70"/>
      <c r="EB282" s="70"/>
      <c r="EC282" s="70"/>
      <c r="ED282" s="70"/>
      <c r="EE282" s="70"/>
      <c r="EF282" s="70"/>
      <c r="EG282" s="70"/>
      <c r="EH282" s="70"/>
      <c r="EI282" s="70"/>
      <c r="EJ282" s="70"/>
      <c r="EK282" s="70"/>
      <c r="EL282" s="70"/>
      <c r="EM282" s="70"/>
      <c r="EN282" s="70"/>
      <c r="EO282" s="70"/>
      <c r="EP282" s="70"/>
      <c r="EQ282" s="70"/>
      <c r="ER282" s="70"/>
      <c r="ES282" s="70"/>
      <c r="ET282" s="70"/>
      <c r="EU282" s="70"/>
      <c r="EV282" s="70"/>
      <c r="EW282" s="70"/>
      <c r="EX282" s="70"/>
      <c r="EY282" s="70"/>
      <c r="EZ282" s="70"/>
      <c r="FA282" s="70"/>
      <c r="FB282" s="70"/>
      <c r="FC282" s="70"/>
      <c r="FD282" s="70"/>
      <c r="FE282" s="70"/>
      <c r="FF282" s="70"/>
      <c r="FG282" s="70"/>
      <c r="FH282" s="70"/>
      <c r="FI282" s="70"/>
      <c r="FJ282" s="70"/>
      <c r="FK282" s="70"/>
    </row>
    <row r="283" spans="1:167" ht="15" customHeight="1" x14ac:dyDescent="0.3">
      <c r="A283" s="70">
        <v>282</v>
      </c>
      <c r="B283" s="70">
        <v>10</v>
      </c>
      <c r="C283" s="70" t="s">
        <v>83</v>
      </c>
      <c r="D283" s="38">
        <v>3.1E-2</v>
      </c>
      <c r="E283" s="69">
        <v>2.7829999999999999</v>
      </c>
      <c r="F283" s="19">
        <f t="shared" si="70"/>
        <v>1.1139058569888609E-2</v>
      </c>
      <c r="G283" s="70"/>
      <c r="H283" s="70">
        <f t="shared" si="59"/>
        <v>-2.7519999999999998</v>
      </c>
      <c r="I283" s="70">
        <f t="shared" si="60"/>
        <v>2.8140000000000001</v>
      </c>
      <c r="J283" s="70" t="s">
        <v>63</v>
      </c>
      <c r="K283" s="70">
        <f t="shared" si="61"/>
        <v>-3.1E-2</v>
      </c>
      <c r="L283" s="47">
        <f t="shared" si="62"/>
        <v>-1.1139058569888609E-2</v>
      </c>
      <c r="M283" s="18">
        <f t="shared" si="63"/>
        <v>-8.1456836604765659E-4</v>
      </c>
      <c r="N283" s="69">
        <f t="shared" si="64"/>
        <v>7.3127218151955761E-2</v>
      </c>
      <c r="O283" s="69">
        <f t="shared" si="65"/>
        <v>13.674798867940464</v>
      </c>
      <c r="P283" s="70">
        <f t="shared" si="66"/>
        <v>-7.3941786518003413E-2</v>
      </c>
      <c r="Q283" s="70">
        <f t="shared" si="67"/>
        <v>7.2312649785908109E-2</v>
      </c>
      <c r="R283" s="114">
        <v>5.5451774444795623</v>
      </c>
      <c r="S283" s="70" t="s">
        <v>546</v>
      </c>
      <c r="T283" s="70" t="s">
        <v>1681</v>
      </c>
      <c r="U283" s="70" t="s">
        <v>549</v>
      </c>
      <c r="V283" s="69" t="s">
        <v>554</v>
      </c>
      <c r="W283" s="69">
        <v>0</v>
      </c>
      <c r="X283" s="69">
        <v>0</v>
      </c>
      <c r="Y283" s="69">
        <v>0</v>
      </c>
      <c r="Z283" s="69">
        <v>1</v>
      </c>
      <c r="AA283" s="69">
        <v>0</v>
      </c>
      <c r="AB283" s="69">
        <v>1</v>
      </c>
      <c r="AC283" s="69">
        <v>2</v>
      </c>
      <c r="AD283" s="69">
        <v>8</v>
      </c>
      <c r="AE283" s="69">
        <v>187</v>
      </c>
      <c r="AF283" s="69">
        <v>0</v>
      </c>
      <c r="AG283" s="69">
        <v>1</v>
      </c>
      <c r="AH283" s="69">
        <v>0</v>
      </c>
      <c r="AI283" s="69">
        <v>0</v>
      </c>
      <c r="AJ283" s="69">
        <v>0</v>
      </c>
      <c r="AK283" s="69">
        <v>0</v>
      </c>
      <c r="AL283" s="69">
        <v>0</v>
      </c>
      <c r="AM283" s="69">
        <v>0</v>
      </c>
      <c r="AN283" s="69">
        <v>0</v>
      </c>
      <c r="AO283" s="69">
        <v>0</v>
      </c>
      <c r="AP283" s="114">
        <v>6.6580110458707482</v>
      </c>
      <c r="AQ283" s="70">
        <v>1</v>
      </c>
      <c r="AR283" s="114">
        <v>5.2781146592305168</v>
      </c>
      <c r="AS283" s="70">
        <v>0</v>
      </c>
      <c r="AT283" s="70">
        <v>1</v>
      </c>
      <c r="AU283" s="70">
        <v>1</v>
      </c>
      <c r="AV283" s="114">
        <v>7.6019019598751658</v>
      </c>
      <c r="AW283" s="70">
        <v>0</v>
      </c>
      <c r="AX283" s="70">
        <v>1</v>
      </c>
      <c r="AY283" s="69">
        <v>0</v>
      </c>
      <c r="AZ283" s="69">
        <v>6.9850000000000003</v>
      </c>
      <c r="BA283" s="32">
        <v>427</v>
      </c>
      <c r="BB283" s="32">
        <v>20</v>
      </c>
      <c r="BC283" s="70">
        <v>0</v>
      </c>
      <c r="BD283" s="70">
        <v>1</v>
      </c>
      <c r="BE283" s="106">
        <f t="shared" si="71"/>
        <v>3.713572066704308</v>
      </c>
      <c r="BF283" s="106">
        <v>1243.8846299694244</v>
      </c>
      <c r="BG283" s="106">
        <f t="shared" si="68"/>
        <v>0.52113035622023152</v>
      </c>
      <c r="BH283" s="69">
        <v>1</v>
      </c>
      <c r="BI283" s="69">
        <v>1</v>
      </c>
      <c r="BJ283" s="69">
        <v>0</v>
      </c>
      <c r="BK283" s="70">
        <v>1</v>
      </c>
      <c r="BL283" s="70">
        <v>0</v>
      </c>
      <c r="BM283" s="70">
        <v>0</v>
      </c>
      <c r="BN283" s="70">
        <v>1</v>
      </c>
      <c r="BO283" s="70">
        <v>1</v>
      </c>
      <c r="BP283" s="70">
        <v>0</v>
      </c>
      <c r="BQ283" s="70">
        <v>0</v>
      </c>
      <c r="BR283" s="70">
        <v>0</v>
      </c>
      <c r="BS283" s="70">
        <v>0</v>
      </c>
      <c r="BT283" s="70">
        <v>1</v>
      </c>
      <c r="BU283" s="70">
        <v>0</v>
      </c>
      <c r="BV283" s="70">
        <v>0</v>
      </c>
      <c r="BW283" s="70">
        <v>1</v>
      </c>
      <c r="BX283" s="70">
        <v>0</v>
      </c>
      <c r="BY283" s="70">
        <v>0.5</v>
      </c>
      <c r="BZ283" s="70">
        <f t="shared" si="69"/>
        <v>0.5</v>
      </c>
      <c r="CA283" s="114">
        <v>2.9957322735539909</v>
      </c>
      <c r="CB283" s="70" t="s">
        <v>544</v>
      </c>
      <c r="CC283" s="70">
        <v>0.5</v>
      </c>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0"/>
      <c r="DD283" s="70"/>
      <c r="DE283" s="70"/>
      <c r="DF283" s="70"/>
      <c r="DG283" s="70"/>
      <c r="DH283" s="70"/>
      <c r="DI283" s="70"/>
      <c r="DJ283" s="70"/>
      <c r="DK283" s="70"/>
      <c r="DL283" s="70"/>
      <c r="DM283" s="70"/>
      <c r="DN283" s="70"/>
      <c r="DO283" s="70"/>
      <c r="DP283" s="70"/>
      <c r="DQ283" s="70"/>
      <c r="DR283" s="70"/>
      <c r="DS283" s="70"/>
      <c r="DT283" s="70"/>
      <c r="DU283" s="70"/>
      <c r="DV283" s="70"/>
      <c r="DW283" s="70"/>
      <c r="DX283" s="70"/>
      <c r="DY283" s="70"/>
      <c r="DZ283" s="70"/>
      <c r="EA283" s="70"/>
      <c r="EB283" s="70"/>
      <c r="EC283" s="70"/>
      <c r="ED283" s="70"/>
      <c r="EE283" s="70"/>
      <c r="EF283" s="70"/>
      <c r="EG283" s="70"/>
      <c r="EH283" s="70"/>
      <c r="EI283" s="70"/>
      <c r="EJ283" s="70"/>
      <c r="EK283" s="70"/>
      <c r="EL283" s="70"/>
      <c r="EM283" s="70"/>
      <c r="EN283" s="70"/>
      <c r="EO283" s="70"/>
      <c r="EP283" s="70"/>
      <c r="EQ283" s="70"/>
      <c r="ER283" s="70"/>
      <c r="ES283" s="70"/>
      <c r="ET283" s="70"/>
      <c r="EU283" s="70"/>
      <c r="EV283" s="70"/>
      <c r="EW283" s="70"/>
      <c r="EX283" s="70"/>
      <c r="EY283" s="70"/>
      <c r="EZ283" s="70"/>
      <c r="FA283" s="70"/>
      <c r="FB283" s="70"/>
      <c r="FC283" s="70"/>
      <c r="FD283" s="70"/>
      <c r="FE283" s="70"/>
      <c r="FF283" s="70"/>
      <c r="FG283" s="70"/>
      <c r="FH283" s="70"/>
      <c r="FI283" s="70"/>
      <c r="FJ283" s="70"/>
      <c r="FK283" s="70"/>
    </row>
    <row r="284" spans="1:167" ht="15" customHeight="1" x14ac:dyDescent="0.3">
      <c r="A284" s="70">
        <v>283</v>
      </c>
      <c r="B284" s="12">
        <v>10</v>
      </c>
      <c r="C284" s="12" t="s">
        <v>83</v>
      </c>
      <c r="D284" s="37">
        <v>6.0000000000000001E-3</v>
      </c>
      <c r="E284" s="13">
        <v>1.4770000000000001</v>
      </c>
      <c r="F284" s="19">
        <f t="shared" si="70"/>
        <v>4.062288422477996E-3</v>
      </c>
      <c r="H284" s="12">
        <f t="shared" si="59"/>
        <v>-1.4710000000000001</v>
      </c>
      <c r="I284" s="12">
        <f t="shared" si="60"/>
        <v>1.4830000000000001</v>
      </c>
      <c r="J284" s="12" t="s">
        <v>63</v>
      </c>
      <c r="K284" s="12">
        <f t="shared" si="61"/>
        <v>-6.0000000000000001E-3</v>
      </c>
      <c r="L284" s="45">
        <f t="shared" si="62"/>
        <v>-4.062288422477996E-3</v>
      </c>
      <c r="M284" s="15">
        <f t="shared" si="63"/>
        <v>-2.9706393711340724E-4</v>
      </c>
      <c r="N284" s="13">
        <f t="shared" si="64"/>
        <v>7.3127239186083742E-2</v>
      </c>
      <c r="O284" s="68">
        <f t="shared" si="65"/>
        <v>13.674794934557053</v>
      </c>
      <c r="P284" s="12">
        <f t="shared" si="66"/>
        <v>-7.3424303123197143E-2</v>
      </c>
      <c r="Q284" s="12">
        <f t="shared" si="67"/>
        <v>7.2830175248970341E-2</v>
      </c>
      <c r="R284" s="113">
        <v>5.5451774444795623</v>
      </c>
      <c r="S284" s="12" t="s">
        <v>546</v>
      </c>
      <c r="T284" s="12" t="s">
        <v>1681</v>
      </c>
      <c r="U284" s="12" t="s">
        <v>550</v>
      </c>
      <c r="V284" s="13" t="s">
        <v>554</v>
      </c>
      <c r="W284" s="68">
        <v>0</v>
      </c>
      <c r="X284" s="68">
        <v>0</v>
      </c>
      <c r="Y284" s="68">
        <v>0</v>
      </c>
      <c r="Z284" s="68">
        <v>1</v>
      </c>
      <c r="AA284" s="13">
        <v>0</v>
      </c>
      <c r="AB284" s="13">
        <v>1</v>
      </c>
      <c r="AC284" s="68">
        <v>2</v>
      </c>
      <c r="AD284" s="68">
        <v>8</v>
      </c>
      <c r="AE284" s="13">
        <v>187</v>
      </c>
      <c r="AF284" s="13">
        <v>0</v>
      </c>
      <c r="AG284" s="13">
        <v>1</v>
      </c>
      <c r="AH284" s="13">
        <v>0</v>
      </c>
      <c r="AI284" s="13">
        <v>0</v>
      </c>
      <c r="AJ284" s="13">
        <v>0</v>
      </c>
      <c r="AK284" s="13">
        <v>0</v>
      </c>
      <c r="AL284" s="13">
        <v>0</v>
      </c>
      <c r="AM284" s="68">
        <v>0</v>
      </c>
      <c r="AN284" s="68">
        <v>0</v>
      </c>
      <c r="AO284" s="68">
        <v>0</v>
      </c>
      <c r="AP284" s="113">
        <v>6.6580110458707482</v>
      </c>
      <c r="AQ284" s="12">
        <v>1</v>
      </c>
      <c r="AR284" s="113">
        <v>5.2781146592305168</v>
      </c>
      <c r="AS284" s="12">
        <v>0</v>
      </c>
      <c r="AT284" s="12">
        <v>1</v>
      </c>
      <c r="AU284" s="12">
        <v>1</v>
      </c>
      <c r="AV284" s="113">
        <v>7.6019019598751658</v>
      </c>
      <c r="AW284" s="12">
        <v>0</v>
      </c>
      <c r="AX284" s="12">
        <v>1</v>
      </c>
      <c r="AY284" s="68">
        <v>0</v>
      </c>
      <c r="AZ284" s="68">
        <v>6.9850000000000003</v>
      </c>
      <c r="BA284" s="94">
        <v>427</v>
      </c>
      <c r="BB284" s="94">
        <v>20</v>
      </c>
      <c r="BC284" s="12">
        <v>0</v>
      </c>
      <c r="BD284" s="12">
        <v>1</v>
      </c>
      <c r="BE284" s="104">
        <f t="shared" si="71"/>
        <v>3.713572066704308</v>
      </c>
      <c r="BF284" s="104">
        <v>1243.8846299694244</v>
      </c>
      <c r="BG284" s="104">
        <f t="shared" si="68"/>
        <v>0.52113035622023152</v>
      </c>
      <c r="BH284" s="68">
        <v>1</v>
      </c>
      <c r="BI284" s="68">
        <v>1</v>
      </c>
      <c r="BJ284" s="68">
        <v>0</v>
      </c>
      <c r="BK284" s="12">
        <v>1</v>
      </c>
      <c r="BL284" s="12">
        <v>0</v>
      </c>
      <c r="BM284" s="12">
        <v>0</v>
      </c>
      <c r="BN284" s="12">
        <v>1</v>
      </c>
      <c r="BO284" s="12">
        <v>1</v>
      </c>
      <c r="BP284" s="12">
        <v>0</v>
      </c>
      <c r="BQ284" s="12">
        <v>0</v>
      </c>
      <c r="BR284" s="12">
        <v>0</v>
      </c>
      <c r="BS284" s="12">
        <v>0</v>
      </c>
      <c r="BT284" s="12">
        <v>1</v>
      </c>
      <c r="BU284" s="12">
        <v>0</v>
      </c>
      <c r="BV284" s="12">
        <v>0</v>
      </c>
      <c r="BW284" s="12">
        <v>1</v>
      </c>
      <c r="BX284" s="12">
        <v>0</v>
      </c>
      <c r="BY284" s="12">
        <v>0.5</v>
      </c>
      <c r="BZ284" s="12">
        <f t="shared" si="69"/>
        <v>0.5</v>
      </c>
      <c r="CA284" s="113">
        <v>2.9957322735539909</v>
      </c>
      <c r="CB284" s="12" t="s">
        <v>544</v>
      </c>
      <c r="CC284" s="12">
        <v>0.5</v>
      </c>
    </row>
    <row r="285" spans="1:167" ht="15" customHeight="1" x14ac:dyDescent="0.3">
      <c r="A285" s="70">
        <v>284</v>
      </c>
      <c r="B285" s="12">
        <v>10</v>
      </c>
      <c r="C285" s="12" t="s">
        <v>83</v>
      </c>
      <c r="D285" s="37">
        <v>8.0000000000000002E-3</v>
      </c>
      <c r="E285" s="68">
        <v>1.865</v>
      </c>
      <c r="F285" s="19">
        <f t="shared" si="70"/>
        <v>4.2895442359249334E-3</v>
      </c>
      <c r="H285" s="12">
        <f t="shared" si="59"/>
        <v>-1.857</v>
      </c>
      <c r="I285" s="12">
        <f t="shared" si="60"/>
        <v>1.873</v>
      </c>
      <c r="J285" s="12" t="s">
        <v>63</v>
      </c>
      <c r="K285" s="12">
        <f t="shared" si="61"/>
        <v>-8.0000000000000002E-3</v>
      </c>
      <c r="L285" s="45">
        <f t="shared" si="62"/>
        <v>-4.2895442359249334E-3</v>
      </c>
      <c r="M285" s="15">
        <f t="shared" si="63"/>
        <v>-3.1368252574787061E-4</v>
      </c>
      <c r="N285" s="68">
        <f t="shared" si="64"/>
        <v>7.3127238814972323E-2</v>
      </c>
      <c r="O285" s="68">
        <f t="shared" si="65"/>
        <v>13.674795003954895</v>
      </c>
      <c r="P285" s="12">
        <f t="shared" si="66"/>
        <v>-7.3440921340720194E-2</v>
      </c>
      <c r="Q285" s="12">
        <f t="shared" si="67"/>
        <v>7.2813556289224451E-2</v>
      </c>
      <c r="R285" s="113">
        <v>5.5451774444795623</v>
      </c>
      <c r="S285" s="12" t="s">
        <v>546</v>
      </c>
      <c r="T285" s="12" t="s">
        <v>1681</v>
      </c>
      <c r="U285" s="12" t="s">
        <v>551</v>
      </c>
      <c r="V285" s="68" t="s">
        <v>554</v>
      </c>
      <c r="W285" s="68">
        <v>0</v>
      </c>
      <c r="X285" s="68">
        <v>0</v>
      </c>
      <c r="Y285" s="68">
        <v>0</v>
      </c>
      <c r="Z285" s="68">
        <v>1</v>
      </c>
      <c r="AA285" s="68">
        <v>0</v>
      </c>
      <c r="AB285" s="68">
        <v>1</v>
      </c>
      <c r="AC285" s="68">
        <v>2</v>
      </c>
      <c r="AD285" s="68">
        <v>8</v>
      </c>
      <c r="AE285" s="68">
        <v>187</v>
      </c>
      <c r="AF285" s="68">
        <v>0</v>
      </c>
      <c r="AG285" s="68">
        <v>1</v>
      </c>
      <c r="AH285" s="68">
        <v>0</v>
      </c>
      <c r="AI285" s="68">
        <v>0</v>
      </c>
      <c r="AJ285" s="68">
        <v>0</v>
      </c>
      <c r="AK285" s="68">
        <v>0</v>
      </c>
      <c r="AL285" s="68">
        <v>0</v>
      </c>
      <c r="AM285" s="68">
        <v>0</v>
      </c>
      <c r="AN285" s="68">
        <v>0</v>
      </c>
      <c r="AO285" s="68">
        <v>0</v>
      </c>
      <c r="AP285" s="113">
        <v>6.6580110458707482</v>
      </c>
      <c r="AQ285" s="12">
        <v>1</v>
      </c>
      <c r="AR285" s="113">
        <v>5.2781146592305168</v>
      </c>
      <c r="AS285" s="12">
        <v>0</v>
      </c>
      <c r="AT285" s="12">
        <v>1</v>
      </c>
      <c r="AU285" s="12">
        <v>1</v>
      </c>
      <c r="AV285" s="113">
        <v>7.6019019598751658</v>
      </c>
      <c r="AW285" s="12">
        <v>0</v>
      </c>
      <c r="AX285" s="12">
        <v>1</v>
      </c>
      <c r="AY285" s="68">
        <v>0</v>
      </c>
      <c r="AZ285" s="68">
        <v>6.9850000000000003</v>
      </c>
      <c r="BA285" s="94">
        <v>427</v>
      </c>
      <c r="BB285" s="94">
        <v>20</v>
      </c>
      <c r="BC285" s="12">
        <v>0</v>
      </c>
      <c r="BD285" s="12">
        <v>1</v>
      </c>
      <c r="BE285" s="104">
        <f t="shared" si="71"/>
        <v>3.713572066704308</v>
      </c>
      <c r="BF285" s="104">
        <v>1243.8846299694244</v>
      </c>
      <c r="BG285" s="104">
        <f t="shared" si="68"/>
        <v>0.52113035622023152</v>
      </c>
      <c r="BH285" s="68">
        <v>1</v>
      </c>
      <c r="BI285" s="68">
        <v>1</v>
      </c>
      <c r="BJ285" s="68">
        <v>0</v>
      </c>
      <c r="BK285" s="12">
        <v>1</v>
      </c>
      <c r="BL285" s="12">
        <v>0</v>
      </c>
      <c r="BM285" s="12">
        <v>0</v>
      </c>
      <c r="BN285" s="12">
        <v>1</v>
      </c>
      <c r="BO285" s="12">
        <v>1</v>
      </c>
      <c r="BP285" s="12">
        <v>0</v>
      </c>
      <c r="BQ285" s="12">
        <v>0</v>
      </c>
      <c r="BR285" s="12">
        <v>0</v>
      </c>
      <c r="BS285" s="12">
        <v>0</v>
      </c>
      <c r="BT285" s="12">
        <v>1</v>
      </c>
      <c r="BU285" s="12">
        <v>0</v>
      </c>
      <c r="BV285" s="12">
        <v>0</v>
      </c>
      <c r="BW285" s="12">
        <v>1</v>
      </c>
      <c r="BX285" s="12">
        <v>0</v>
      </c>
      <c r="BY285" s="12">
        <v>0.5</v>
      </c>
      <c r="BZ285" s="12">
        <f t="shared" si="69"/>
        <v>0.5</v>
      </c>
      <c r="CA285" s="113">
        <v>2.9957322735539909</v>
      </c>
      <c r="CB285" s="12" t="s">
        <v>544</v>
      </c>
      <c r="CC285" s="12">
        <v>0.5</v>
      </c>
      <c r="CL285" s="70"/>
      <c r="CM285" s="70"/>
      <c r="CN285" s="70"/>
      <c r="CO285" s="70"/>
      <c r="CP285" s="70"/>
      <c r="CQ285" s="70"/>
      <c r="CR285" s="70"/>
      <c r="CS285" s="70"/>
      <c r="CT285" s="70"/>
      <c r="CU285" s="70"/>
      <c r="CV285" s="70"/>
      <c r="CW285" s="70"/>
      <c r="CX285" s="70"/>
      <c r="CY285" s="70"/>
      <c r="CZ285" s="70"/>
      <c r="DA285" s="70"/>
      <c r="DB285" s="70"/>
      <c r="DC285" s="70"/>
      <c r="DD285" s="70"/>
      <c r="DE285" s="70"/>
      <c r="DF285" s="70"/>
      <c r="DG285" s="70"/>
      <c r="DH285" s="70"/>
      <c r="DI285" s="70"/>
      <c r="DJ285" s="70"/>
      <c r="DK285" s="70"/>
      <c r="DL285" s="70"/>
      <c r="DM285" s="70"/>
      <c r="DN285" s="70"/>
      <c r="DO285" s="70"/>
      <c r="DP285" s="70"/>
      <c r="DQ285" s="70"/>
      <c r="DR285" s="70"/>
      <c r="DS285" s="70"/>
      <c r="DT285" s="70"/>
      <c r="DU285" s="70"/>
      <c r="DV285" s="70"/>
      <c r="DW285" s="70"/>
      <c r="DX285" s="70"/>
      <c r="DY285" s="70"/>
      <c r="DZ285" s="70"/>
      <c r="EA285" s="70"/>
      <c r="EB285" s="70"/>
      <c r="EC285" s="70"/>
      <c r="ED285" s="70"/>
      <c r="EE285" s="70"/>
      <c r="EF285" s="70"/>
      <c r="EG285" s="70"/>
      <c r="EH285" s="70"/>
      <c r="EI285" s="70"/>
      <c r="EJ285" s="70"/>
      <c r="EK285" s="70"/>
      <c r="EL285" s="70"/>
      <c r="EM285" s="70"/>
      <c r="EN285" s="70"/>
      <c r="EO285" s="70"/>
      <c r="EP285" s="70"/>
      <c r="EQ285" s="70"/>
      <c r="ER285" s="70"/>
      <c r="ES285" s="70"/>
      <c r="ET285" s="70"/>
      <c r="EU285" s="70"/>
      <c r="EV285" s="70"/>
      <c r="EW285" s="70"/>
      <c r="EX285" s="70"/>
      <c r="EY285" s="70"/>
      <c r="EZ285" s="70"/>
      <c r="FA285" s="70"/>
      <c r="FB285" s="70"/>
      <c r="FC285" s="70"/>
      <c r="FD285" s="70"/>
      <c r="FE285" s="70"/>
      <c r="FF285" s="70"/>
      <c r="FG285" s="70"/>
      <c r="FH285" s="70"/>
      <c r="FI285" s="70"/>
      <c r="FJ285" s="70"/>
      <c r="FK285" s="70"/>
    </row>
    <row r="286" spans="1:167" ht="15" customHeight="1" x14ac:dyDescent="0.3">
      <c r="A286" s="70">
        <v>285</v>
      </c>
      <c r="B286" s="12">
        <v>10</v>
      </c>
      <c r="C286" s="12" t="s">
        <v>83</v>
      </c>
      <c r="D286" s="37">
        <v>7.0000000000000001E-3</v>
      </c>
      <c r="E286" s="13">
        <v>16.923999999999999</v>
      </c>
      <c r="F286" s="19">
        <f t="shared" si="70"/>
        <v>4.1361380288347911E-4</v>
      </c>
      <c r="H286" s="12">
        <f t="shared" si="59"/>
        <v>-16.916999999999998</v>
      </c>
      <c r="I286" s="12">
        <f t="shared" si="60"/>
        <v>16.931000000000001</v>
      </c>
      <c r="J286" s="12" t="s">
        <v>63</v>
      </c>
      <c r="K286" s="12">
        <f t="shared" si="61"/>
        <v>-7.0000000000000001E-3</v>
      </c>
      <c r="L286" s="45">
        <f t="shared" si="62"/>
        <v>-4.1361380288347911E-4</v>
      </c>
      <c r="M286" s="15">
        <f t="shared" si="63"/>
        <v>-3.0246436814868867E-5</v>
      </c>
      <c r="N286" s="13">
        <f t="shared" si="64"/>
        <v>7.3127242379262949E-2</v>
      </c>
      <c r="O286" s="68">
        <f t="shared" si="65"/>
        <v>13.674794337432514</v>
      </c>
      <c r="P286" s="12">
        <f t="shared" si="66"/>
        <v>-7.3157488816077823E-2</v>
      </c>
      <c r="Q286" s="12">
        <f t="shared" si="67"/>
        <v>7.3096995942448076E-2</v>
      </c>
      <c r="R286" s="113">
        <v>4.9487598903781684</v>
      </c>
      <c r="S286" s="12" t="s">
        <v>546</v>
      </c>
      <c r="T286" s="12" t="s">
        <v>1681</v>
      </c>
      <c r="U286" s="12" t="s">
        <v>552</v>
      </c>
      <c r="V286" s="13" t="s">
        <v>554</v>
      </c>
      <c r="W286" s="68">
        <v>0</v>
      </c>
      <c r="X286" s="68">
        <v>0</v>
      </c>
      <c r="Y286" s="68">
        <v>0</v>
      </c>
      <c r="Z286" s="68">
        <v>1</v>
      </c>
      <c r="AA286" s="13">
        <v>0</v>
      </c>
      <c r="AB286" s="13">
        <v>1</v>
      </c>
      <c r="AC286" s="68">
        <v>2</v>
      </c>
      <c r="AD286" s="68">
        <v>8</v>
      </c>
      <c r="AE286" s="13">
        <v>187</v>
      </c>
      <c r="AF286" s="13">
        <v>0</v>
      </c>
      <c r="AG286" s="13">
        <v>1</v>
      </c>
      <c r="AH286" s="13">
        <v>0</v>
      </c>
      <c r="AI286" s="13">
        <v>0</v>
      </c>
      <c r="AJ286" s="13">
        <v>0</v>
      </c>
      <c r="AK286" s="13">
        <v>0</v>
      </c>
      <c r="AL286" s="13">
        <v>0</v>
      </c>
      <c r="AM286" s="68">
        <v>0</v>
      </c>
      <c r="AN286" s="68">
        <v>0</v>
      </c>
      <c r="AO286" s="68">
        <v>0</v>
      </c>
      <c r="AP286" s="113">
        <v>6.6580110458707482</v>
      </c>
      <c r="AQ286" s="12">
        <v>1</v>
      </c>
      <c r="AR286" s="113">
        <v>5.2781146592305168</v>
      </c>
      <c r="AS286" s="12">
        <v>0</v>
      </c>
      <c r="AT286" s="12">
        <v>1</v>
      </c>
      <c r="AU286" s="12">
        <v>1</v>
      </c>
      <c r="AV286" s="113">
        <v>7.6019019598751658</v>
      </c>
      <c r="AW286" s="12">
        <v>0</v>
      </c>
      <c r="AX286" s="12">
        <v>1</v>
      </c>
      <c r="AY286" s="68">
        <v>0</v>
      </c>
      <c r="AZ286" s="68">
        <v>6.9850000000000003</v>
      </c>
      <c r="BA286" s="94">
        <v>427</v>
      </c>
      <c r="BB286" s="94">
        <v>20</v>
      </c>
      <c r="BC286" s="12">
        <v>0</v>
      </c>
      <c r="BD286" s="12">
        <v>1</v>
      </c>
      <c r="BE286" s="104">
        <f t="shared" si="71"/>
        <v>3.713572066704308</v>
      </c>
      <c r="BF286" s="104">
        <v>1243.8846299694244</v>
      </c>
      <c r="BG286" s="104">
        <f t="shared" si="68"/>
        <v>0.52113035622023152</v>
      </c>
      <c r="BH286" s="68">
        <v>1</v>
      </c>
      <c r="BI286" s="68">
        <v>1</v>
      </c>
      <c r="BJ286" s="68">
        <v>0</v>
      </c>
      <c r="BK286" s="12">
        <v>1</v>
      </c>
      <c r="BL286" s="12">
        <v>0</v>
      </c>
      <c r="BM286" s="12">
        <v>0</v>
      </c>
      <c r="BN286" s="12">
        <v>1</v>
      </c>
      <c r="BO286" s="12">
        <v>1</v>
      </c>
      <c r="BP286" s="12">
        <v>0</v>
      </c>
      <c r="BQ286" s="12">
        <v>0</v>
      </c>
      <c r="BR286" s="12">
        <v>0</v>
      </c>
      <c r="BS286" s="12">
        <v>0</v>
      </c>
      <c r="BT286" s="12">
        <v>1</v>
      </c>
      <c r="BU286" s="12">
        <v>0</v>
      </c>
      <c r="BV286" s="12">
        <v>0</v>
      </c>
      <c r="BW286" s="12">
        <v>1</v>
      </c>
      <c r="BX286" s="12">
        <v>0</v>
      </c>
      <c r="BY286" s="12">
        <v>0.49</v>
      </c>
      <c r="BZ286" s="12">
        <f t="shared" si="69"/>
        <v>0.51</v>
      </c>
      <c r="CA286" s="113">
        <v>3.0910424533583161</v>
      </c>
      <c r="CB286" s="12" t="s">
        <v>544</v>
      </c>
      <c r="CC286" s="12">
        <v>0.5</v>
      </c>
    </row>
    <row r="287" spans="1:167" ht="15" customHeight="1" x14ac:dyDescent="0.3">
      <c r="A287" s="70">
        <v>286</v>
      </c>
      <c r="B287" s="12">
        <v>10</v>
      </c>
      <c r="C287" s="12" t="s">
        <v>83</v>
      </c>
      <c r="D287" s="37">
        <v>2E-3</v>
      </c>
      <c r="E287" s="68">
        <v>3.5720000000000001</v>
      </c>
      <c r="F287" s="19">
        <f t="shared" si="70"/>
        <v>5.5991041433370661E-4</v>
      </c>
      <c r="H287" s="12">
        <f t="shared" si="59"/>
        <v>-3.5700000000000003</v>
      </c>
      <c r="I287" s="12">
        <f t="shared" si="60"/>
        <v>3.5739999999999998</v>
      </c>
      <c r="J287" s="12" t="s">
        <v>63</v>
      </c>
      <c r="K287" s="12">
        <f t="shared" si="61"/>
        <v>-2E-3</v>
      </c>
      <c r="L287" s="45">
        <f t="shared" si="62"/>
        <v>-5.5991041433370661E-4</v>
      </c>
      <c r="M287" s="15">
        <f t="shared" si="63"/>
        <v>-4.0944704564062312E-5</v>
      </c>
      <c r="N287" s="68">
        <f t="shared" si="64"/>
        <v>7.3127242351415295E-2</v>
      </c>
      <c r="O287" s="68">
        <f t="shared" si="65"/>
        <v>13.674794342640027</v>
      </c>
      <c r="P287" s="12">
        <f t="shared" si="66"/>
        <v>-7.3168187055979356E-2</v>
      </c>
      <c r="Q287" s="12">
        <f t="shared" si="67"/>
        <v>7.3086297646851234E-2</v>
      </c>
      <c r="R287" s="113">
        <v>4.9487598903781684</v>
      </c>
      <c r="S287" s="12" t="s">
        <v>546</v>
      </c>
      <c r="T287" s="12" t="s">
        <v>1681</v>
      </c>
      <c r="U287" s="12" t="s">
        <v>553</v>
      </c>
      <c r="V287" s="68" t="s">
        <v>554</v>
      </c>
      <c r="W287" s="68">
        <v>0</v>
      </c>
      <c r="X287" s="68">
        <v>0</v>
      </c>
      <c r="Y287" s="68">
        <v>0</v>
      </c>
      <c r="Z287" s="68">
        <v>1</v>
      </c>
      <c r="AA287" s="68">
        <v>0</v>
      </c>
      <c r="AB287" s="68">
        <v>1</v>
      </c>
      <c r="AC287" s="68">
        <v>2</v>
      </c>
      <c r="AD287" s="68">
        <v>8</v>
      </c>
      <c r="AE287" s="68">
        <v>187</v>
      </c>
      <c r="AF287" s="68">
        <v>0</v>
      </c>
      <c r="AG287" s="68">
        <v>1</v>
      </c>
      <c r="AH287" s="68">
        <v>0</v>
      </c>
      <c r="AI287" s="68">
        <v>0</v>
      </c>
      <c r="AJ287" s="68">
        <v>0</v>
      </c>
      <c r="AK287" s="68">
        <v>0</v>
      </c>
      <c r="AL287" s="68">
        <v>0</v>
      </c>
      <c r="AM287" s="68">
        <v>0</v>
      </c>
      <c r="AN287" s="68">
        <v>0</v>
      </c>
      <c r="AO287" s="68">
        <v>0</v>
      </c>
      <c r="AP287" s="113">
        <v>6.6580110458707482</v>
      </c>
      <c r="AQ287" s="12">
        <v>1</v>
      </c>
      <c r="AR287" s="113">
        <v>5.2781146592305168</v>
      </c>
      <c r="AS287" s="12">
        <v>0</v>
      </c>
      <c r="AT287" s="12">
        <v>1</v>
      </c>
      <c r="AU287" s="12">
        <v>1</v>
      </c>
      <c r="AV287" s="113">
        <v>7.6019019598751658</v>
      </c>
      <c r="AW287" s="12">
        <v>0</v>
      </c>
      <c r="AX287" s="12">
        <v>1</v>
      </c>
      <c r="AY287" s="68">
        <v>0</v>
      </c>
      <c r="AZ287" s="68">
        <v>6.9850000000000003</v>
      </c>
      <c r="BA287" s="94">
        <v>427</v>
      </c>
      <c r="BB287" s="94">
        <v>20</v>
      </c>
      <c r="BC287" s="12">
        <v>0</v>
      </c>
      <c r="BD287" s="12">
        <v>1</v>
      </c>
      <c r="BE287" s="104">
        <f t="shared" si="71"/>
        <v>3.713572066704308</v>
      </c>
      <c r="BF287" s="104">
        <v>1243.8846299694244</v>
      </c>
      <c r="BG287" s="104">
        <f t="shared" si="68"/>
        <v>0.52113035622023152</v>
      </c>
      <c r="BH287" s="68">
        <v>1</v>
      </c>
      <c r="BI287" s="68">
        <v>1</v>
      </c>
      <c r="BJ287" s="68">
        <v>0</v>
      </c>
      <c r="BK287" s="12">
        <v>1</v>
      </c>
      <c r="BL287" s="12">
        <v>0</v>
      </c>
      <c r="BM287" s="12">
        <v>0</v>
      </c>
      <c r="BN287" s="12">
        <v>1</v>
      </c>
      <c r="BO287" s="12">
        <v>1</v>
      </c>
      <c r="BP287" s="12">
        <v>0</v>
      </c>
      <c r="BQ287" s="12">
        <v>0</v>
      </c>
      <c r="BR287" s="12">
        <v>0</v>
      </c>
      <c r="BS287" s="12">
        <v>0</v>
      </c>
      <c r="BT287" s="12">
        <v>1</v>
      </c>
      <c r="BU287" s="12">
        <v>0</v>
      </c>
      <c r="BV287" s="12">
        <v>0</v>
      </c>
      <c r="BW287" s="12">
        <v>1</v>
      </c>
      <c r="BX287" s="12">
        <v>0</v>
      </c>
      <c r="BY287" s="12">
        <v>0.49</v>
      </c>
      <c r="BZ287" s="12">
        <f t="shared" si="69"/>
        <v>0.51</v>
      </c>
      <c r="CA287" s="113">
        <v>3.0910424533583161</v>
      </c>
      <c r="CB287" s="12" t="s">
        <v>544</v>
      </c>
      <c r="CC287" s="12">
        <v>0.5</v>
      </c>
    </row>
    <row r="288" spans="1:167" ht="15" customHeight="1" x14ac:dyDescent="0.3">
      <c r="A288" s="70">
        <v>287</v>
      </c>
      <c r="B288" s="12">
        <v>10</v>
      </c>
      <c r="C288" s="12" t="s">
        <v>83</v>
      </c>
      <c r="D288" s="37">
        <v>0.96599999999999997</v>
      </c>
      <c r="E288" s="68">
        <v>6.9690000000000003</v>
      </c>
      <c r="F288" s="19">
        <f t="shared" si="70"/>
        <v>0.1386138613861386</v>
      </c>
      <c r="H288" s="12">
        <f t="shared" si="59"/>
        <v>-6.0030000000000001</v>
      </c>
      <c r="I288" s="12">
        <f t="shared" si="60"/>
        <v>7.9350000000000005</v>
      </c>
      <c r="J288" s="12" t="s">
        <v>63</v>
      </c>
      <c r="K288" s="12">
        <f t="shared" si="61"/>
        <v>-0.96599999999999997</v>
      </c>
      <c r="L288" s="45">
        <f t="shared" si="62"/>
        <v>-0.1386138613861386</v>
      </c>
      <c r="M288" s="15">
        <f t="shared" si="63"/>
        <v>-5.0313007339712621E-3</v>
      </c>
      <c r="N288" s="68">
        <f t="shared" si="64"/>
        <v>3.6297241009364108E-2</v>
      </c>
      <c r="O288" s="68">
        <f t="shared" si="65"/>
        <v>27.550303334129886</v>
      </c>
      <c r="P288" s="12">
        <f t="shared" si="66"/>
        <v>-4.1328541743335369E-2</v>
      </c>
      <c r="Q288" s="12">
        <f t="shared" si="67"/>
        <v>3.1265940275392846E-2</v>
      </c>
      <c r="R288" s="113">
        <v>4.9487598903781684</v>
      </c>
      <c r="S288" s="12" t="s">
        <v>547</v>
      </c>
      <c r="T288" s="12" t="s">
        <v>1681</v>
      </c>
      <c r="U288" s="12" t="s">
        <v>549</v>
      </c>
      <c r="V288" s="68" t="s">
        <v>554</v>
      </c>
      <c r="W288" s="68">
        <v>0</v>
      </c>
      <c r="X288" s="68">
        <v>0</v>
      </c>
      <c r="Y288" s="68">
        <v>0</v>
      </c>
      <c r="Z288" s="68">
        <v>1</v>
      </c>
      <c r="AA288" s="68">
        <v>0</v>
      </c>
      <c r="AB288" s="68">
        <v>1</v>
      </c>
      <c r="AC288" s="68">
        <v>3</v>
      </c>
      <c r="AD288" s="68">
        <v>8</v>
      </c>
      <c r="AE288" s="68">
        <v>759</v>
      </c>
      <c r="AF288" s="68">
        <v>0</v>
      </c>
      <c r="AG288" s="68">
        <v>0</v>
      </c>
      <c r="AH288" s="68">
        <v>1</v>
      </c>
      <c r="AI288" s="68">
        <v>0</v>
      </c>
      <c r="AJ288" s="68">
        <v>0</v>
      </c>
      <c r="AK288" s="68">
        <v>0</v>
      </c>
      <c r="AL288" s="68">
        <v>0</v>
      </c>
      <c r="AM288" s="68">
        <v>0</v>
      </c>
      <c r="AN288" s="68">
        <v>0</v>
      </c>
      <c r="AO288" s="68">
        <v>0</v>
      </c>
      <c r="AP288" s="113">
        <v>6.6437897331476723</v>
      </c>
      <c r="AQ288" s="12">
        <v>0</v>
      </c>
      <c r="AR288" s="113">
        <v>6.6437897331476723</v>
      </c>
      <c r="AS288" s="12">
        <v>0</v>
      </c>
      <c r="AT288" s="12">
        <v>1</v>
      </c>
      <c r="AU288" s="12">
        <v>1</v>
      </c>
      <c r="AV288" s="113">
        <v>7.6019019598751658</v>
      </c>
      <c r="AW288" s="12">
        <v>0</v>
      </c>
      <c r="AX288" s="12">
        <v>1</v>
      </c>
      <c r="AY288" s="68">
        <v>0</v>
      </c>
      <c r="AZ288" s="68">
        <v>6.9850000000000003</v>
      </c>
      <c r="BA288" s="94">
        <v>427</v>
      </c>
      <c r="BB288" s="94">
        <v>20</v>
      </c>
      <c r="BC288" s="12">
        <v>0</v>
      </c>
      <c r="BD288" s="12">
        <v>1</v>
      </c>
      <c r="BE288" s="104">
        <f t="shared" si="71"/>
        <v>3.713572066704308</v>
      </c>
      <c r="BF288" s="104">
        <v>1243.8846299694244</v>
      </c>
      <c r="BG288" s="104">
        <f t="shared" si="68"/>
        <v>0.52113035622023152</v>
      </c>
      <c r="BH288" s="68">
        <v>1</v>
      </c>
      <c r="BI288" s="68">
        <v>1</v>
      </c>
      <c r="BJ288" s="68">
        <v>0</v>
      </c>
      <c r="BK288" s="12">
        <v>1</v>
      </c>
      <c r="BL288" s="12">
        <v>0</v>
      </c>
      <c r="BM288" s="12">
        <v>0</v>
      </c>
      <c r="BN288" s="12">
        <v>1</v>
      </c>
      <c r="BO288" s="12">
        <v>1</v>
      </c>
      <c r="BP288" s="12">
        <v>0</v>
      </c>
      <c r="BQ288" s="12">
        <v>0</v>
      </c>
      <c r="BR288" s="12">
        <v>0</v>
      </c>
      <c r="BS288" s="12">
        <v>0</v>
      </c>
      <c r="BT288" s="12">
        <v>1</v>
      </c>
      <c r="BU288" s="12">
        <v>0</v>
      </c>
      <c r="BV288" s="12">
        <v>0</v>
      </c>
      <c r="BW288" s="12">
        <v>1</v>
      </c>
      <c r="BX288" s="12">
        <v>0</v>
      </c>
      <c r="BY288" s="12">
        <v>0.49</v>
      </c>
      <c r="BZ288" s="12">
        <f t="shared" si="69"/>
        <v>0.51</v>
      </c>
      <c r="CA288" s="113">
        <v>3.0910424533583161</v>
      </c>
      <c r="CB288" s="12" t="s">
        <v>544</v>
      </c>
      <c r="CC288" s="12">
        <v>0.5</v>
      </c>
    </row>
    <row r="289" spans="1:167" ht="15" customHeight="1" x14ac:dyDescent="0.3">
      <c r="A289" s="70">
        <v>288</v>
      </c>
      <c r="B289" s="70">
        <v>10</v>
      </c>
      <c r="C289" s="70" t="s">
        <v>83</v>
      </c>
      <c r="D289" s="38">
        <v>0.35899999999999999</v>
      </c>
      <c r="E289" s="69">
        <v>2.1480000000000001</v>
      </c>
      <c r="F289" s="19">
        <f t="shared" si="70"/>
        <v>0.16713221601489756</v>
      </c>
      <c r="G289" s="70"/>
      <c r="H289" s="70">
        <f t="shared" si="59"/>
        <v>-1.7890000000000001</v>
      </c>
      <c r="I289" s="70">
        <f t="shared" si="60"/>
        <v>2.5070000000000001</v>
      </c>
      <c r="J289" s="70" t="s">
        <v>63</v>
      </c>
      <c r="K289" s="70">
        <f t="shared" si="61"/>
        <v>-0.35899999999999999</v>
      </c>
      <c r="L289" s="47">
        <f t="shared" si="62"/>
        <v>-0.16713221601489756</v>
      </c>
      <c r="M289" s="18">
        <f t="shared" si="63"/>
        <v>-6.0664034807500818E-3</v>
      </c>
      <c r="N289" s="69">
        <f t="shared" si="64"/>
        <v>3.6297032525490748E-2</v>
      </c>
      <c r="O289" s="69">
        <f t="shared" si="65"/>
        <v>27.550461578304457</v>
      </c>
      <c r="P289" s="70">
        <f t="shared" si="66"/>
        <v>-4.2363436006240832E-2</v>
      </c>
      <c r="Q289" s="70">
        <f t="shared" si="67"/>
        <v>3.0230629044740664E-2</v>
      </c>
      <c r="R289" s="114">
        <v>4.9487598903781684</v>
      </c>
      <c r="S289" s="70" t="s">
        <v>547</v>
      </c>
      <c r="T289" s="70" t="s">
        <v>1681</v>
      </c>
      <c r="U289" s="70" t="s">
        <v>550</v>
      </c>
      <c r="V289" s="69" t="s">
        <v>554</v>
      </c>
      <c r="W289" s="69">
        <v>0</v>
      </c>
      <c r="X289" s="69">
        <v>0</v>
      </c>
      <c r="Y289" s="69">
        <v>0</v>
      </c>
      <c r="Z289" s="69">
        <v>1</v>
      </c>
      <c r="AA289" s="69">
        <v>0</v>
      </c>
      <c r="AB289" s="69">
        <v>1</v>
      </c>
      <c r="AC289" s="69">
        <v>3</v>
      </c>
      <c r="AD289" s="69">
        <v>8</v>
      </c>
      <c r="AE289" s="69">
        <v>759</v>
      </c>
      <c r="AF289" s="69">
        <v>0</v>
      </c>
      <c r="AG289" s="69">
        <v>0</v>
      </c>
      <c r="AH289" s="69">
        <v>1</v>
      </c>
      <c r="AI289" s="69">
        <v>0</v>
      </c>
      <c r="AJ289" s="69">
        <v>0</v>
      </c>
      <c r="AK289" s="69">
        <v>0</v>
      </c>
      <c r="AL289" s="69">
        <v>0</v>
      </c>
      <c r="AM289" s="69">
        <v>0</v>
      </c>
      <c r="AN289" s="69">
        <v>0</v>
      </c>
      <c r="AO289" s="69">
        <v>0</v>
      </c>
      <c r="AP289" s="114">
        <v>6.6437897331476723</v>
      </c>
      <c r="AQ289" s="70">
        <v>0</v>
      </c>
      <c r="AR289" s="114">
        <v>6.6437897331476723</v>
      </c>
      <c r="AS289" s="70">
        <v>0</v>
      </c>
      <c r="AT289" s="70">
        <v>1</v>
      </c>
      <c r="AU289" s="70">
        <v>1</v>
      </c>
      <c r="AV289" s="114">
        <v>7.6019019598751658</v>
      </c>
      <c r="AW289" s="70">
        <v>0</v>
      </c>
      <c r="AX289" s="70">
        <v>1</v>
      </c>
      <c r="AY289" s="69">
        <v>0</v>
      </c>
      <c r="AZ289" s="69">
        <v>6.9850000000000003</v>
      </c>
      <c r="BA289" s="32">
        <v>427</v>
      </c>
      <c r="BB289" s="32">
        <v>20</v>
      </c>
      <c r="BC289" s="70">
        <v>0</v>
      </c>
      <c r="BD289" s="70">
        <v>1</v>
      </c>
      <c r="BE289" s="106">
        <f t="shared" si="71"/>
        <v>3.713572066704308</v>
      </c>
      <c r="BF289" s="106">
        <v>1243.8846299694244</v>
      </c>
      <c r="BG289" s="106">
        <f t="shared" si="68"/>
        <v>0.52113035622023152</v>
      </c>
      <c r="BH289" s="69">
        <v>1</v>
      </c>
      <c r="BI289" s="69">
        <v>1</v>
      </c>
      <c r="BJ289" s="69">
        <v>0</v>
      </c>
      <c r="BK289" s="70">
        <v>1</v>
      </c>
      <c r="BL289" s="70">
        <v>0</v>
      </c>
      <c r="BM289" s="70">
        <v>0</v>
      </c>
      <c r="BN289" s="70">
        <v>1</v>
      </c>
      <c r="BO289" s="70">
        <v>1</v>
      </c>
      <c r="BP289" s="70">
        <v>0</v>
      </c>
      <c r="BQ289" s="70">
        <v>0</v>
      </c>
      <c r="BR289" s="70">
        <v>0</v>
      </c>
      <c r="BS289" s="70">
        <v>0</v>
      </c>
      <c r="BT289" s="70">
        <v>1</v>
      </c>
      <c r="BU289" s="70">
        <v>0</v>
      </c>
      <c r="BV289" s="70">
        <v>0</v>
      </c>
      <c r="BW289" s="70">
        <v>1</v>
      </c>
      <c r="BX289" s="70">
        <v>0</v>
      </c>
      <c r="BY289" s="70">
        <v>0.49</v>
      </c>
      <c r="BZ289" s="70">
        <f t="shared" si="69"/>
        <v>0.51</v>
      </c>
      <c r="CA289" s="114">
        <v>3.0910424533583161</v>
      </c>
      <c r="CB289" s="70" t="s">
        <v>544</v>
      </c>
      <c r="CC289" s="70">
        <v>0.5</v>
      </c>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0"/>
      <c r="DD289" s="70"/>
      <c r="DE289" s="70"/>
      <c r="DF289" s="70"/>
      <c r="DG289" s="70"/>
      <c r="DH289" s="70"/>
      <c r="DI289" s="70"/>
      <c r="DJ289" s="70"/>
      <c r="DK289" s="70"/>
      <c r="DL289" s="70"/>
      <c r="DM289" s="70"/>
      <c r="DN289" s="70"/>
      <c r="DO289" s="70"/>
      <c r="DP289" s="70"/>
      <c r="DQ289" s="70"/>
      <c r="DR289" s="70"/>
      <c r="DS289" s="70"/>
      <c r="DT289" s="70"/>
      <c r="DU289" s="70"/>
      <c r="DV289" s="70"/>
      <c r="DW289" s="70"/>
      <c r="DX289" s="70"/>
      <c r="DY289" s="70"/>
      <c r="DZ289" s="70"/>
      <c r="EA289" s="70"/>
      <c r="EB289" s="70"/>
      <c r="EC289" s="70"/>
      <c r="ED289" s="70"/>
      <c r="EE289" s="70"/>
      <c r="EF289" s="70"/>
      <c r="EG289" s="70"/>
      <c r="EH289" s="70"/>
      <c r="EI289" s="70"/>
      <c r="EJ289" s="70"/>
      <c r="EK289" s="70"/>
      <c r="EL289" s="70"/>
      <c r="EM289" s="70"/>
      <c r="EN289" s="70"/>
      <c r="EO289" s="70"/>
      <c r="EP289" s="70"/>
      <c r="EQ289" s="70"/>
      <c r="ER289" s="70"/>
      <c r="ES289" s="70"/>
      <c r="ET289" s="70"/>
      <c r="EU289" s="70"/>
      <c r="EV289" s="70"/>
      <c r="EW289" s="70"/>
      <c r="EX289" s="70"/>
      <c r="EY289" s="70"/>
      <c r="EZ289" s="70"/>
      <c r="FA289" s="70"/>
      <c r="FB289" s="70"/>
      <c r="FC289" s="70"/>
      <c r="FD289" s="70"/>
      <c r="FE289" s="70"/>
      <c r="FF289" s="70"/>
      <c r="FG289" s="70"/>
      <c r="FH289" s="70"/>
      <c r="FI289" s="70"/>
      <c r="FJ289" s="70"/>
      <c r="FK289" s="70"/>
    </row>
    <row r="290" spans="1:167" ht="15" customHeight="1" x14ac:dyDescent="0.3">
      <c r="A290" s="70">
        <v>289</v>
      </c>
      <c r="B290" s="12">
        <v>10</v>
      </c>
      <c r="C290" s="12" t="s">
        <v>83</v>
      </c>
      <c r="D290" s="37">
        <v>0.94899999999999995</v>
      </c>
      <c r="E290" s="68">
        <v>10.688000000000001</v>
      </c>
      <c r="F290" s="19">
        <f t="shared" si="70"/>
        <v>8.8791167664670656E-2</v>
      </c>
      <c r="H290" s="12">
        <f t="shared" si="59"/>
        <v>-9.7390000000000008</v>
      </c>
      <c r="I290" s="12">
        <f t="shared" si="60"/>
        <v>11.637</v>
      </c>
      <c r="J290" s="12" t="s">
        <v>63</v>
      </c>
      <c r="K290" s="12">
        <f t="shared" si="61"/>
        <v>-0.94899999999999995</v>
      </c>
      <c r="L290" s="45">
        <f t="shared" si="62"/>
        <v>-8.8791167664670656E-2</v>
      </c>
      <c r="M290" s="15">
        <f t="shared" si="63"/>
        <v>-3.22289846652881E-3</v>
      </c>
      <c r="N290" s="68">
        <f t="shared" si="64"/>
        <v>3.6297511918082108E-2</v>
      </c>
      <c r="O290" s="68">
        <f t="shared" si="65"/>
        <v>27.550097710742431</v>
      </c>
      <c r="P290" s="12">
        <f t="shared" si="66"/>
        <v>-3.9520410384610918E-2</v>
      </c>
      <c r="Q290" s="12">
        <f t="shared" si="67"/>
        <v>3.3074613451553297E-2</v>
      </c>
      <c r="R290" s="113">
        <v>4.9487598903781684</v>
      </c>
      <c r="S290" s="12" t="s">
        <v>547</v>
      </c>
      <c r="T290" s="12" t="s">
        <v>1681</v>
      </c>
      <c r="U290" s="12" t="s">
        <v>551</v>
      </c>
      <c r="V290" s="68" t="s">
        <v>554</v>
      </c>
      <c r="W290" s="68">
        <v>0</v>
      </c>
      <c r="X290" s="68">
        <v>0</v>
      </c>
      <c r="Y290" s="68">
        <v>0</v>
      </c>
      <c r="Z290" s="68">
        <v>1</v>
      </c>
      <c r="AA290" s="68">
        <v>0</v>
      </c>
      <c r="AB290" s="68">
        <v>1</v>
      </c>
      <c r="AC290" s="68">
        <v>3</v>
      </c>
      <c r="AD290" s="68">
        <v>8</v>
      </c>
      <c r="AE290" s="68">
        <v>759</v>
      </c>
      <c r="AF290" s="68">
        <v>0</v>
      </c>
      <c r="AG290" s="68">
        <v>0</v>
      </c>
      <c r="AH290" s="68">
        <v>1</v>
      </c>
      <c r="AI290" s="68">
        <v>0</v>
      </c>
      <c r="AJ290" s="68">
        <v>0</v>
      </c>
      <c r="AK290" s="68">
        <v>0</v>
      </c>
      <c r="AL290" s="68">
        <v>0</v>
      </c>
      <c r="AM290" s="68">
        <v>0</v>
      </c>
      <c r="AN290" s="68">
        <v>0</v>
      </c>
      <c r="AO290" s="68">
        <v>0</v>
      </c>
      <c r="AP290" s="113">
        <v>6.6437897331476723</v>
      </c>
      <c r="AQ290" s="12">
        <v>0</v>
      </c>
      <c r="AR290" s="113">
        <v>6.6437897331476723</v>
      </c>
      <c r="AS290" s="12">
        <v>0</v>
      </c>
      <c r="AT290" s="12">
        <v>1</v>
      </c>
      <c r="AU290" s="12">
        <v>1</v>
      </c>
      <c r="AV290" s="113">
        <v>7.6019019598751658</v>
      </c>
      <c r="AW290" s="12">
        <v>0</v>
      </c>
      <c r="AX290" s="12">
        <v>1</v>
      </c>
      <c r="AY290" s="68">
        <v>0</v>
      </c>
      <c r="AZ290" s="68">
        <v>6.9850000000000003</v>
      </c>
      <c r="BA290" s="94">
        <v>427</v>
      </c>
      <c r="BB290" s="94">
        <v>20</v>
      </c>
      <c r="BC290" s="12">
        <v>0</v>
      </c>
      <c r="BD290" s="12">
        <v>1</v>
      </c>
      <c r="BE290" s="104">
        <f t="shared" si="71"/>
        <v>3.713572066704308</v>
      </c>
      <c r="BF290" s="104">
        <v>1243.8846299694244</v>
      </c>
      <c r="BG290" s="104">
        <f t="shared" si="68"/>
        <v>0.52113035622023152</v>
      </c>
      <c r="BH290" s="68">
        <v>1</v>
      </c>
      <c r="BI290" s="68">
        <v>1</v>
      </c>
      <c r="BJ290" s="68">
        <v>0</v>
      </c>
      <c r="BK290" s="12">
        <v>1</v>
      </c>
      <c r="BL290" s="12">
        <v>0</v>
      </c>
      <c r="BM290" s="12">
        <v>0</v>
      </c>
      <c r="BN290" s="12">
        <v>1</v>
      </c>
      <c r="BO290" s="12">
        <v>1</v>
      </c>
      <c r="BP290" s="12">
        <v>0</v>
      </c>
      <c r="BQ290" s="12">
        <v>0</v>
      </c>
      <c r="BR290" s="12">
        <v>0</v>
      </c>
      <c r="BS290" s="12">
        <v>0</v>
      </c>
      <c r="BT290" s="12">
        <v>1</v>
      </c>
      <c r="BU290" s="12">
        <v>0</v>
      </c>
      <c r="BV290" s="12">
        <v>0</v>
      </c>
      <c r="BW290" s="12">
        <v>1</v>
      </c>
      <c r="BX290" s="12">
        <v>0</v>
      </c>
      <c r="BY290" s="12">
        <v>1</v>
      </c>
      <c r="BZ290" s="12">
        <f t="shared" si="69"/>
        <v>0</v>
      </c>
      <c r="CA290" s="113">
        <v>3.0910424533583161</v>
      </c>
      <c r="CB290" s="12" t="s">
        <v>544</v>
      </c>
      <c r="CC290" s="12">
        <v>0.5</v>
      </c>
      <c r="CL290" s="70"/>
      <c r="CM290" s="70"/>
      <c r="CN290" s="70"/>
      <c r="CO290" s="70"/>
      <c r="CP290" s="70"/>
      <c r="CQ290" s="70"/>
      <c r="CR290" s="70"/>
      <c r="CS290" s="70"/>
      <c r="CT290" s="70"/>
      <c r="CU290" s="70"/>
      <c r="CV290" s="70"/>
      <c r="CW290" s="70"/>
      <c r="CX290" s="70"/>
      <c r="CY290" s="70"/>
      <c r="CZ290" s="70"/>
      <c r="DA290" s="70"/>
      <c r="DB290" s="70"/>
      <c r="DC290" s="70"/>
      <c r="DD290" s="70"/>
      <c r="DE290" s="70"/>
      <c r="DF290" s="70"/>
      <c r="DG290" s="70"/>
      <c r="DH290" s="70"/>
      <c r="DI290" s="70"/>
      <c r="DJ290" s="70"/>
      <c r="DK290" s="70"/>
      <c r="DL290" s="70"/>
      <c r="DM290" s="70"/>
      <c r="DN290" s="70"/>
      <c r="DO290" s="70"/>
      <c r="DP290" s="70"/>
      <c r="DQ290" s="70"/>
      <c r="DR290" s="70"/>
      <c r="DS290" s="70"/>
      <c r="DT290" s="70"/>
      <c r="DU290" s="70"/>
      <c r="DV290" s="70"/>
      <c r="DW290" s="70"/>
      <c r="DX290" s="70"/>
      <c r="DY290" s="70"/>
      <c r="DZ290" s="70"/>
      <c r="EA290" s="70"/>
      <c r="EB290" s="70"/>
      <c r="EC290" s="70"/>
      <c r="ED290" s="70"/>
      <c r="EE290" s="70"/>
      <c r="EF290" s="70"/>
      <c r="EG290" s="70"/>
      <c r="EH290" s="70"/>
      <c r="EI290" s="70"/>
      <c r="EJ290" s="70"/>
      <c r="EK290" s="70"/>
      <c r="EL290" s="70"/>
      <c r="EM290" s="70"/>
      <c r="EN290" s="70"/>
      <c r="EO290" s="70"/>
      <c r="EP290" s="70"/>
      <c r="EQ290" s="70"/>
      <c r="ER290" s="70"/>
      <c r="ES290" s="70"/>
      <c r="ET290" s="70"/>
      <c r="EU290" s="70"/>
      <c r="EV290" s="70"/>
      <c r="EW290" s="70"/>
      <c r="EX290" s="70"/>
      <c r="EY290" s="70"/>
      <c r="EZ290" s="70"/>
      <c r="FA290" s="70"/>
      <c r="FB290" s="70"/>
      <c r="FC290" s="70"/>
      <c r="FD290" s="70"/>
      <c r="FE290" s="70"/>
      <c r="FF290" s="70"/>
      <c r="FG290" s="70"/>
      <c r="FH290" s="70"/>
      <c r="FI290" s="70"/>
      <c r="FJ290" s="70"/>
      <c r="FK290" s="70"/>
    </row>
    <row r="291" spans="1:167" ht="15" customHeight="1" x14ac:dyDescent="0.3">
      <c r="A291" s="70">
        <v>290</v>
      </c>
      <c r="B291" s="12">
        <v>10</v>
      </c>
      <c r="C291" s="12" t="s">
        <v>83</v>
      </c>
      <c r="D291" s="37">
        <v>0.38300000000000001</v>
      </c>
      <c r="E291" s="68">
        <v>5.032</v>
      </c>
      <c r="F291" s="19">
        <f t="shared" si="70"/>
        <v>7.6112877583465827E-2</v>
      </c>
      <c r="H291" s="12">
        <f t="shared" si="59"/>
        <v>-4.649</v>
      </c>
      <c r="I291" s="12">
        <f t="shared" si="60"/>
        <v>5.415</v>
      </c>
      <c r="J291" s="12" t="s">
        <v>63</v>
      </c>
      <c r="K291" s="12">
        <f t="shared" si="61"/>
        <v>-0.38300000000000001</v>
      </c>
      <c r="L291" s="45">
        <f t="shared" si="62"/>
        <v>-7.6112877583465827E-2</v>
      </c>
      <c r="M291" s="15">
        <f t="shared" si="63"/>
        <v>-2.762711886178612E-3</v>
      </c>
      <c r="N291" s="68">
        <f t="shared" si="64"/>
        <v>3.6297561909270949E-2</v>
      </c>
      <c r="O291" s="68">
        <f t="shared" si="65"/>
        <v>27.550059767088236</v>
      </c>
      <c r="P291" s="12">
        <f t="shared" si="66"/>
        <v>-3.906027379544956E-2</v>
      </c>
      <c r="Q291" s="12">
        <f t="shared" si="67"/>
        <v>3.3534850023092339E-2</v>
      </c>
      <c r="R291" s="113">
        <v>4.6539603501575231</v>
      </c>
      <c r="S291" s="12" t="s">
        <v>547</v>
      </c>
      <c r="T291" s="12" t="s">
        <v>1681</v>
      </c>
      <c r="U291" s="12" t="s">
        <v>552</v>
      </c>
      <c r="V291" s="68" t="s">
        <v>554</v>
      </c>
      <c r="W291" s="68">
        <v>0</v>
      </c>
      <c r="X291" s="68">
        <v>0</v>
      </c>
      <c r="Y291" s="68">
        <v>0</v>
      </c>
      <c r="Z291" s="68">
        <v>1</v>
      </c>
      <c r="AA291" s="68">
        <v>0</v>
      </c>
      <c r="AB291" s="68">
        <v>1</v>
      </c>
      <c r="AC291" s="68">
        <v>3</v>
      </c>
      <c r="AD291" s="68">
        <v>8</v>
      </c>
      <c r="AE291" s="68">
        <v>759</v>
      </c>
      <c r="AF291" s="68">
        <v>0</v>
      </c>
      <c r="AG291" s="68">
        <v>0</v>
      </c>
      <c r="AH291" s="68">
        <v>1</v>
      </c>
      <c r="AI291" s="68">
        <v>0</v>
      </c>
      <c r="AJ291" s="68">
        <v>0</v>
      </c>
      <c r="AK291" s="68">
        <v>0</v>
      </c>
      <c r="AL291" s="68">
        <v>0</v>
      </c>
      <c r="AM291" s="68">
        <v>0</v>
      </c>
      <c r="AN291" s="68">
        <v>0</v>
      </c>
      <c r="AO291" s="68">
        <v>0</v>
      </c>
      <c r="AP291" s="113">
        <v>6.6437897331476723</v>
      </c>
      <c r="AQ291" s="12">
        <v>0</v>
      </c>
      <c r="AR291" s="113">
        <v>6.6437897331476723</v>
      </c>
      <c r="AS291" s="12">
        <v>0</v>
      </c>
      <c r="AT291" s="12">
        <v>1</v>
      </c>
      <c r="AU291" s="12">
        <v>1</v>
      </c>
      <c r="AV291" s="113">
        <v>7.6019019598751658</v>
      </c>
      <c r="AW291" s="12">
        <v>0</v>
      </c>
      <c r="AX291" s="12">
        <v>1</v>
      </c>
      <c r="AY291" s="68">
        <v>0</v>
      </c>
      <c r="AZ291" s="68">
        <v>6.9850000000000003</v>
      </c>
      <c r="BA291" s="94">
        <v>427</v>
      </c>
      <c r="BB291" s="94">
        <v>20</v>
      </c>
      <c r="BC291" s="12">
        <v>0</v>
      </c>
      <c r="BD291" s="12">
        <v>1</v>
      </c>
      <c r="BE291" s="104">
        <f t="shared" si="71"/>
        <v>3.713572066704308</v>
      </c>
      <c r="BF291" s="104">
        <v>1243.8846299694244</v>
      </c>
      <c r="BG291" s="104">
        <f t="shared" si="68"/>
        <v>0.52113035622023152</v>
      </c>
      <c r="BH291" s="68">
        <v>1</v>
      </c>
      <c r="BI291" s="68">
        <v>1</v>
      </c>
      <c r="BJ291" s="68">
        <v>0</v>
      </c>
      <c r="BK291" s="12">
        <v>1</v>
      </c>
      <c r="BL291" s="12">
        <v>0</v>
      </c>
      <c r="BM291" s="12">
        <v>0</v>
      </c>
      <c r="BN291" s="12">
        <v>1</v>
      </c>
      <c r="BO291" s="12">
        <v>1</v>
      </c>
      <c r="BP291" s="12">
        <v>0</v>
      </c>
      <c r="BQ291" s="12">
        <v>0</v>
      </c>
      <c r="BR291" s="12">
        <v>0</v>
      </c>
      <c r="BS291" s="12">
        <v>0</v>
      </c>
      <c r="BT291" s="12">
        <v>1</v>
      </c>
      <c r="BU291" s="12">
        <v>0</v>
      </c>
      <c r="BV291" s="12">
        <v>0</v>
      </c>
      <c r="BW291" s="12">
        <v>1</v>
      </c>
      <c r="BX291" s="12">
        <v>0</v>
      </c>
      <c r="BY291" s="12">
        <v>0.49</v>
      </c>
      <c r="BZ291" s="12">
        <f t="shared" si="69"/>
        <v>0.51</v>
      </c>
      <c r="CA291" s="113">
        <v>3.0910424533583161</v>
      </c>
      <c r="CB291" s="12" t="s">
        <v>544</v>
      </c>
      <c r="CC291" s="12">
        <v>0.5</v>
      </c>
    </row>
    <row r="292" spans="1:167" ht="15" customHeight="1" x14ac:dyDescent="0.3">
      <c r="A292" s="70">
        <v>291</v>
      </c>
      <c r="B292" s="70">
        <v>10</v>
      </c>
      <c r="C292" s="70" t="s">
        <v>83</v>
      </c>
      <c r="D292" s="38">
        <v>0.40500000000000003</v>
      </c>
      <c r="E292" s="69">
        <v>5.5949999999999998</v>
      </c>
      <c r="F292" s="19">
        <f t="shared" si="70"/>
        <v>7.2386058981233251E-2</v>
      </c>
      <c r="G292" s="70"/>
      <c r="H292" s="70">
        <f t="shared" si="59"/>
        <v>-5.1899999999999995</v>
      </c>
      <c r="I292" s="70">
        <f t="shared" si="60"/>
        <v>6</v>
      </c>
      <c r="J292" s="70" t="s">
        <v>63</v>
      </c>
      <c r="K292" s="70">
        <f t="shared" si="61"/>
        <v>-0.40500000000000003</v>
      </c>
      <c r="L292" s="47">
        <f t="shared" si="62"/>
        <v>-7.2386058981233251E-2</v>
      </c>
      <c r="M292" s="18">
        <f t="shared" si="63"/>
        <v>-2.6274384151371648E-3</v>
      </c>
      <c r="N292" s="69">
        <f t="shared" si="64"/>
        <v>3.629757514245046E-2</v>
      </c>
      <c r="O292" s="69">
        <f t="shared" si="65"/>
        <v>27.550049723031986</v>
      </c>
      <c r="P292" s="70">
        <f t="shared" si="66"/>
        <v>-3.8925013557587623E-2</v>
      </c>
      <c r="Q292" s="70">
        <f t="shared" si="67"/>
        <v>3.3670136727313296E-2</v>
      </c>
      <c r="R292" s="114">
        <v>4.6539603501575231</v>
      </c>
      <c r="S292" s="70" t="s">
        <v>547</v>
      </c>
      <c r="T292" s="70" t="s">
        <v>1681</v>
      </c>
      <c r="U292" s="70" t="s">
        <v>553</v>
      </c>
      <c r="V292" s="69" t="s">
        <v>554</v>
      </c>
      <c r="W292" s="69">
        <v>0</v>
      </c>
      <c r="X292" s="69">
        <v>0</v>
      </c>
      <c r="Y292" s="69">
        <v>0</v>
      </c>
      <c r="Z292" s="69">
        <v>1</v>
      </c>
      <c r="AA292" s="69">
        <v>0</v>
      </c>
      <c r="AB292" s="69">
        <v>1</v>
      </c>
      <c r="AC292" s="69">
        <v>3</v>
      </c>
      <c r="AD292" s="69">
        <v>8</v>
      </c>
      <c r="AE292" s="69">
        <v>759</v>
      </c>
      <c r="AF292" s="69">
        <v>0</v>
      </c>
      <c r="AG292" s="69">
        <v>0</v>
      </c>
      <c r="AH292" s="69">
        <v>1</v>
      </c>
      <c r="AI292" s="69">
        <v>0</v>
      </c>
      <c r="AJ292" s="69">
        <v>0</v>
      </c>
      <c r="AK292" s="69">
        <v>0</v>
      </c>
      <c r="AL292" s="69">
        <v>0</v>
      </c>
      <c r="AM292" s="69">
        <v>0</v>
      </c>
      <c r="AN292" s="69">
        <v>0</v>
      </c>
      <c r="AO292" s="69">
        <v>0</v>
      </c>
      <c r="AP292" s="114">
        <v>6.6437897331476723</v>
      </c>
      <c r="AQ292" s="70">
        <v>0</v>
      </c>
      <c r="AR292" s="114">
        <v>6.6437897331476723</v>
      </c>
      <c r="AS292" s="70">
        <v>0</v>
      </c>
      <c r="AT292" s="70">
        <v>1</v>
      </c>
      <c r="AU292" s="70">
        <v>1</v>
      </c>
      <c r="AV292" s="114">
        <v>7.6019019598751658</v>
      </c>
      <c r="AW292" s="70">
        <v>0</v>
      </c>
      <c r="AX292" s="70">
        <v>1</v>
      </c>
      <c r="AY292" s="69">
        <v>0</v>
      </c>
      <c r="AZ292" s="69">
        <v>6.9850000000000003</v>
      </c>
      <c r="BA292" s="32">
        <v>427</v>
      </c>
      <c r="BB292" s="32">
        <v>20</v>
      </c>
      <c r="BC292" s="70">
        <v>0</v>
      </c>
      <c r="BD292" s="70">
        <v>1</v>
      </c>
      <c r="BE292" s="106">
        <f t="shared" si="71"/>
        <v>3.713572066704308</v>
      </c>
      <c r="BF292" s="106">
        <v>1243.8846299694244</v>
      </c>
      <c r="BG292" s="106">
        <f t="shared" si="68"/>
        <v>0.52113035622023152</v>
      </c>
      <c r="BH292" s="69">
        <v>1</v>
      </c>
      <c r="BI292" s="69">
        <v>1</v>
      </c>
      <c r="BJ292" s="69">
        <v>0</v>
      </c>
      <c r="BK292" s="70">
        <v>1</v>
      </c>
      <c r="BL292" s="70">
        <v>0</v>
      </c>
      <c r="BM292" s="70">
        <v>0</v>
      </c>
      <c r="BN292" s="70">
        <v>1</v>
      </c>
      <c r="BO292" s="70">
        <v>1</v>
      </c>
      <c r="BP292" s="70">
        <v>0</v>
      </c>
      <c r="BQ292" s="70">
        <v>0</v>
      </c>
      <c r="BR292" s="70">
        <v>0</v>
      </c>
      <c r="BS292" s="70">
        <v>0</v>
      </c>
      <c r="BT292" s="70">
        <v>1</v>
      </c>
      <c r="BU292" s="70">
        <v>0</v>
      </c>
      <c r="BV292" s="70">
        <v>0</v>
      </c>
      <c r="BW292" s="70">
        <v>1</v>
      </c>
      <c r="BX292" s="70">
        <v>0</v>
      </c>
      <c r="BY292" s="70">
        <v>0.49</v>
      </c>
      <c r="BZ292" s="70">
        <f t="shared" si="69"/>
        <v>0.51</v>
      </c>
      <c r="CA292" s="114">
        <v>3.0910424533583161</v>
      </c>
      <c r="CB292" s="70" t="s">
        <v>544</v>
      </c>
      <c r="CC292" s="70">
        <v>0.5</v>
      </c>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0"/>
      <c r="DD292" s="70"/>
      <c r="DE292" s="70"/>
      <c r="DF292" s="70"/>
      <c r="DG292" s="70"/>
      <c r="DH292" s="70"/>
      <c r="DI292" s="70"/>
      <c r="DJ292" s="70"/>
      <c r="DK292" s="70"/>
      <c r="DL292" s="70"/>
      <c r="DM292" s="70"/>
      <c r="DN292" s="70"/>
      <c r="DO292" s="70"/>
      <c r="DP292" s="70"/>
      <c r="DQ292" s="70"/>
      <c r="DR292" s="70"/>
      <c r="DS292" s="70"/>
      <c r="DT292" s="70"/>
      <c r="DU292" s="70"/>
      <c r="DV292" s="70"/>
      <c r="DW292" s="70"/>
      <c r="DX292" s="70"/>
      <c r="DY292" s="70"/>
      <c r="DZ292" s="70"/>
      <c r="EA292" s="70"/>
      <c r="EB292" s="70"/>
      <c r="EC292" s="70"/>
      <c r="ED292" s="70"/>
      <c r="EE292" s="70"/>
      <c r="EF292" s="70"/>
      <c r="EG292" s="70"/>
      <c r="EH292" s="70"/>
      <c r="EI292" s="70"/>
      <c r="EJ292" s="70"/>
      <c r="EK292" s="70"/>
      <c r="EL292" s="70"/>
      <c r="EM292" s="70"/>
      <c r="EN292" s="70"/>
      <c r="EO292" s="70"/>
      <c r="EP292" s="70"/>
      <c r="EQ292" s="70"/>
      <c r="ER292" s="70"/>
      <c r="ES292" s="70"/>
      <c r="ET292" s="70"/>
      <c r="EU292" s="70"/>
      <c r="EV292" s="70"/>
      <c r="EW292" s="70"/>
      <c r="EX292" s="70"/>
      <c r="EY292" s="70"/>
      <c r="EZ292" s="70"/>
      <c r="FA292" s="70"/>
      <c r="FB292" s="70"/>
      <c r="FC292" s="70"/>
      <c r="FD292" s="70"/>
      <c r="FE292" s="70"/>
      <c r="FF292" s="70"/>
      <c r="FG292" s="70"/>
      <c r="FH292" s="70"/>
      <c r="FI292" s="70"/>
      <c r="FJ292" s="70"/>
      <c r="FK292" s="70"/>
    </row>
    <row r="293" spans="1:167" ht="15" customHeight="1" x14ac:dyDescent="0.3">
      <c r="A293" s="70">
        <v>292</v>
      </c>
      <c r="B293" s="12">
        <v>10</v>
      </c>
      <c r="C293" s="12" t="s">
        <v>83</v>
      </c>
      <c r="D293" s="37">
        <v>1.089</v>
      </c>
      <c r="E293" s="68">
        <v>5.3570000000000002</v>
      </c>
      <c r="F293" s="19">
        <f t="shared" si="70"/>
        <v>0.20328542094455851</v>
      </c>
      <c r="H293" s="12">
        <f t="shared" si="59"/>
        <v>-4.2680000000000007</v>
      </c>
      <c r="I293" s="12">
        <f t="shared" si="60"/>
        <v>6.4459999999999997</v>
      </c>
      <c r="J293" s="12" t="s">
        <v>63</v>
      </c>
      <c r="K293" s="12">
        <f t="shared" si="61"/>
        <v>-1.089</v>
      </c>
      <c r="L293" s="45">
        <f t="shared" si="62"/>
        <v>-0.20328542094455851</v>
      </c>
      <c r="M293" s="15">
        <f t="shared" si="63"/>
        <v>-1.4864059949469256E-2</v>
      </c>
      <c r="N293" s="68">
        <f t="shared" si="64"/>
        <v>7.3119163589813421E-2</v>
      </c>
      <c r="O293" s="68">
        <f t="shared" si="65"/>
        <v>13.676305237978882</v>
      </c>
      <c r="P293" s="12">
        <f t="shared" si="66"/>
        <v>-8.7983223539282673E-2</v>
      </c>
      <c r="Q293" s="12">
        <f t="shared" si="67"/>
        <v>5.8255103640344169E-2</v>
      </c>
      <c r="R293" s="113">
        <v>4.6539603501575231</v>
      </c>
      <c r="S293" s="12" t="s">
        <v>548</v>
      </c>
      <c r="T293" s="12" t="s">
        <v>1681</v>
      </c>
      <c r="U293" s="12" t="s">
        <v>549</v>
      </c>
      <c r="V293" s="68" t="s">
        <v>554</v>
      </c>
      <c r="W293" s="68">
        <v>0</v>
      </c>
      <c r="X293" s="68">
        <v>0</v>
      </c>
      <c r="Y293" s="68">
        <v>0</v>
      </c>
      <c r="Z293" s="68">
        <v>1</v>
      </c>
      <c r="AA293" s="68">
        <v>0</v>
      </c>
      <c r="AB293" s="68">
        <v>1</v>
      </c>
      <c r="AC293" s="68">
        <v>4</v>
      </c>
      <c r="AD293" s="68">
        <v>8</v>
      </c>
      <c r="AE293" s="68">
        <v>187</v>
      </c>
      <c r="AF293" s="68">
        <v>0</v>
      </c>
      <c r="AG293" s="68">
        <v>0</v>
      </c>
      <c r="AH293" s="68">
        <v>1</v>
      </c>
      <c r="AI293" s="68">
        <v>0</v>
      </c>
      <c r="AJ293" s="68">
        <v>0</v>
      </c>
      <c r="AK293" s="68">
        <v>0</v>
      </c>
      <c r="AL293" s="68">
        <v>0</v>
      </c>
      <c r="AM293" s="68">
        <v>0</v>
      </c>
      <c r="AN293" s="68">
        <v>0</v>
      </c>
      <c r="AO293" s="68">
        <v>0</v>
      </c>
      <c r="AP293" s="113">
        <v>6.6437897331476723</v>
      </c>
      <c r="AQ293" s="12">
        <v>1</v>
      </c>
      <c r="AR293" s="113">
        <v>5.2781146592305168</v>
      </c>
      <c r="AS293" s="12">
        <v>0</v>
      </c>
      <c r="AT293" s="12">
        <v>1</v>
      </c>
      <c r="AU293" s="12">
        <v>1</v>
      </c>
      <c r="AV293" s="113">
        <v>7.6019019598751658</v>
      </c>
      <c r="AW293" s="12">
        <v>0</v>
      </c>
      <c r="AX293" s="12">
        <v>1</v>
      </c>
      <c r="AY293" s="68">
        <v>0</v>
      </c>
      <c r="AZ293" s="68">
        <v>6.9850000000000003</v>
      </c>
      <c r="BA293" s="94">
        <v>427</v>
      </c>
      <c r="BB293" s="94">
        <v>20</v>
      </c>
      <c r="BC293" s="12">
        <v>0</v>
      </c>
      <c r="BD293" s="12">
        <v>1</v>
      </c>
      <c r="BE293" s="104">
        <f t="shared" si="71"/>
        <v>3.713572066704308</v>
      </c>
      <c r="BF293" s="104">
        <v>1243.8846299694244</v>
      </c>
      <c r="BG293" s="104">
        <f t="shared" si="68"/>
        <v>0.52113035622023152</v>
      </c>
      <c r="BH293" s="68">
        <v>1</v>
      </c>
      <c r="BI293" s="68">
        <v>1</v>
      </c>
      <c r="BJ293" s="68">
        <v>0</v>
      </c>
      <c r="BK293" s="12">
        <v>1</v>
      </c>
      <c r="BL293" s="12">
        <v>0</v>
      </c>
      <c r="BM293" s="12">
        <v>0</v>
      </c>
      <c r="BN293" s="12">
        <v>1</v>
      </c>
      <c r="BO293" s="12">
        <v>1</v>
      </c>
      <c r="BP293" s="12">
        <v>0</v>
      </c>
      <c r="BQ293" s="12">
        <v>0</v>
      </c>
      <c r="BR293" s="12">
        <v>0</v>
      </c>
      <c r="BS293" s="12">
        <v>0</v>
      </c>
      <c r="BT293" s="12">
        <v>1</v>
      </c>
      <c r="BU293" s="12">
        <v>0</v>
      </c>
      <c r="BV293" s="12">
        <v>0</v>
      </c>
      <c r="BW293" s="12">
        <v>1</v>
      </c>
      <c r="BX293" s="12">
        <v>0</v>
      </c>
      <c r="BY293" s="12">
        <v>0.49</v>
      </c>
      <c r="BZ293" s="12">
        <f t="shared" si="69"/>
        <v>0.51</v>
      </c>
      <c r="CA293" s="113">
        <v>3.0910424533583161</v>
      </c>
      <c r="CB293" s="12" t="s">
        <v>544</v>
      </c>
      <c r="CC293" s="12">
        <v>0.5</v>
      </c>
    </row>
    <row r="294" spans="1:167" ht="15" customHeight="1" x14ac:dyDescent="0.3">
      <c r="A294" s="70">
        <v>293</v>
      </c>
      <c r="B294" s="12">
        <v>10</v>
      </c>
      <c r="C294" s="12" t="s">
        <v>83</v>
      </c>
      <c r="D294" s="37">
        <v>0.39400000000000002</v>
      </c>
      <c r="E294" s="68">
        <v>1.704</v>
      </c>
      <c r="F294" s="19">
        <f t="shared" si="70"/>
        <v>0.23122065727699531</v>
      </c>
      <c r="H294" s="12">
        <f t="shared" si="59"/>
        <v>-1.31</v>
      </c>
      <c r="I294" s="12">
        <f t="shared" si="60"/>
        <v>2.0979999999999999</v>
      </c>
      <c r="J294" s="12" t="s">
        <v>63</v>
      </c>
      <c r="K294" s="12">
        <f t="shared" si="61"/>
        <v>-0.39400000000000002</v>
      </c>
      <c r="L294" s="45">
        <f t="shared" si="62"/>
        <v>-0.23122065727699531</v>
      </c>
      <c r="M294" s="15">
        <f t="shared" si="63"/>
        <v>-1.6906112513353701E-2</v>
      </c>
      <c r="N294" s="68">
        <f t="shared" si="64"/>
        <v>7.3116791174504328E-2</v>
      </c>
      <c r="O294" s="68">
        <f t="shared" si="65"/>
        <v>13.676748992079645</v>
      </c>
      <c r="P294" s="12">
        <f t="shared" si="66"/>
        <v>-9.0022903687858036E-2</v>
      </c>
      <c r="Q294" s="12">
        <f t="shared" si="67"/>
        <v>5.6210678661150627E-2</v>
      </c>
      <c r="R294" s="113">
        <v>4.6539603501575231</v>
      </c>
      <c r="S294" s="12" t="s">
        <v>548</v>
      </c>
      <c r="T294" s="12" t="s">
        <v>1681</v>
      </c>
      <c r="U294" s="12" t="s">
        <v>550</v>
      </c>
      <c r="V294" s="68" t="s">
        <v>554</v>
      </c>
      <c r="W294" s="68">
        <v>0</v>
      </c>
      <c r="X294" s="68">
        <v>0</v>
      </c>
      <c r="Y294" s="68">
        <v>0</v>
      </c>
      <c r="Z294" s="68">
        <v>1</v>
      </c>
      <c r="AA294" s="68">
        <v>0</v>
      </c>
      <c r="AB294" s="68">
        <v>1</v>
      </c>
      <c r="AC294" s="68">
        <v>4</v>
      </c>
      <c r="AD294" s="68">
        <v>8</v>
      </c>
      <c r="AE294" s="68">
        <v>187</v>
      </c>
      <c r="AF294" s="68">
        <v>0</v>
      </c>
      <c r="AG294" s="68">
        <v>0</v>
      </c>
      <c r="AH294" s="68">
        <v>1</v>
      </c>
      <c r="AI294" s="68">
        <v>0</v>
      </c>
      <c r="AJ294" s="68">
        <v>0</v>
      </c>
      <c r="AK294" s="68">
        <v>0</v>
      </c>
      <c r="AL294" s="68">
        <v>0</v>
      </c>
      <c r="AM294" s="68">
        <v>0</v>
      </c>
      <c r="AN294" s="68">
        <v>0</v>
      </c>
      <c r="AO294" s="68">
        <v>0</v>
      </c>
      <c r="AP294" s="113">
        <v>6.6437897331476723</v>
      </c>
      <c r="AQ294" s="12">
        <v>1</v>
      </c>
      <c r="AR294" s="113">
        <v>5.2781146592305168</v>
      </c>
      <c r="AS294" s="12">
        <v>0</v>
      </c>
      <c r="AT294" s="12">
        <v>1</v>
      </c>
      <c r="AU294" s="12">
        <v>1</v>
      </c>
      <c r="AV294" s="113">
        <v>7.6019019598751658</v>
      </c>
      <c r="AW294" s="12">
        <v>0</v>
      </c>
      <c r="AX294" s="12">
        <v>1</v>
      </c>
      <c r="AY294" s="68">
        <v>0</v>
      </c>
      <c r="AZ294" s="68">
        <v>6.9850000000000003</v>
      </c>
      <c r="BA294" s="94">
        <v>427</v>
      </c>
      <c r="BB294" s="94">
        <v>20</v>
      </c>
      <c r="BC294" s="12">
        <v>0</v>
      </c>
      <c r="BD294" s="12">
        <v>1</v>
      </c>
      <c r="BE294" s="104">
        <f t="shared" si="71"/>
        <v>3.713572066704308</v>
      </c>
      <c r="BF294" s="104">
        <v>1243.8846299694244</v>
      </c>
      <c r="BG294" s="104">
        <f t="shared" si="68"/>
        <v>0.52113035622023152</v>
      </c>
      <c r="BH294" s="68">
        <v>1</v>
      </c>
      <c r="BI294" s="68">
        <v>1</v>
      </c>
      <c r="BJ294" s="68">
        <v>0</v>
      </c>
      <c r="BK294" s="12">
        <v>1</v>
      </c>
      <c r="BL294" s="12">
        <v>0</v>
      </c>
      <c r="BM294" s="12">
        <v>0</v>
      </c>
      <c r="BN294" s="12">
        <v>1</v>
      </c>
      <c r="BO294" s="12">
        <v>1</v>
      </c>
      <c r="BP294" s="12">
        <v>0</v>
      </c>
      <c r="BQ294" s="12">
        <v>0</v>
      </c>
      <c r="BR294" s="12">
        <v>0</v>
      </c>
      <c r="BS294" s="12">
        <v>0</v>
      </c>
      <c r="BT294" s="12">
        <v>1</v>
      </c>
      <c r="BU294" s="12">
        <v>0</v>
      </c>
      <c r="BV294" s="12">
        <v>0</v>
      </c>
      <c r="BW294" s="12">
        <v>1</v>
      </c>
      <c r="BX294" s="12">
        <v>0</v>
      </c>
      <c r="BY294" s="12">
        <v>0.49</v>
      </c>
      <c r="BZ294" s="12">
        <f t="shared" si="69"/>
        <v>0.51</v>
      </c>
      <c r="CA294" s="113">
        <v>3.0910424533583161</v>
      </c>
      <c r="CB294" s="12" t="s">
        <v>544</v>
      </c>
      <c r="CC294" s="12">
        <v>0.5</v>
      </c>
    </row>
    <row r="295" spans="1:167" ht="15" customHeight="1" x14ac:dyDescent="0.3">
      <c r="A295" s="70">
        <v>294</v>
      </c>
      <c r="B295" s="12">
        <v>10</v>
      </c>
      <c r="C295" s="12" t="s">
        <v>83</v>
      </c>
      <c r="D295" s="37">
        <v>0.70199999999999996</v>
      </c>
      <c r="E295" s="68">
        <v>2.9449999999999998</v>
      </c>
      <c r="F295" s="19">
        <f t="shared" si="70"/>
        <v>0.23837011884550086</v>
      </c>
      <c r="H295" s="12">
        <f t="shared" si="59"/>
        <v>-2.2429999999999999</v>
      </c>
      <c r="I295" s="12">
        <f t="shared" si="60"/>
        <v>3.6469999999999998</v>
      </c>
      <c r="J295" s="12" t="s">
        <v>63</v>
      </c>
      <c r="K295" s="12">
        <f t="shared" si="61"/>
        <v>-0.70199999999999996</v>
      </c>
      <c r="L295" s="45">
        <f t="shared" si="62"/>
        <v>-0.23837011884550086</v>
      </c>
      <c r="M295" s="15">
        <f t="shared" si="63"/>
        <v>-1.7428701793409832E-2</v>
      </c>
      <c r="N295" s="13">
        <f t="shared" si="64"/>
        <v>7.3116135016512748E-2</v>
      </c>
      <c r="O295" s="68">
        <f t="shared" si="65"/>
        <v>13.676871729805702</v>
      </c>
      <c r="P295" s="12">
        <f t="shared" si="66"/>
        <v>-9.0544836809922577E-2</v>
      </c>
      <c r="Q295" s="12">
        <f t="shared" si="67"/>
        <v>5.568743322310292E-2</v>
      </c>
      <c r="R295" s="113">
        <v>4.6539603501575231</v>
      </c>
      <c r="S295" s="12" t="s">
        <v>548</v>
      </c>
      <c r="T295" s="12" t="s">
        <v>1681</v>
      </c>
      <c r="U295" s="12" t="s">
        <v>551</v>
      </c>
      <c r="V295" s="13" t="s">
        <v>554</v>
      </c>
      <c r="W295" s="68">
        <v>0</v>
      </c>
      <c r="X295" s="68">
        <v>0</v>
      </c>
      <c r="Y295" s="68">
        <v>0</v>
      </c>
      <c r="Z295" s="68">
        <v>1</v>
      </c>
      <c r="AA295" s="13">
        <v>0</v>
      </c>
      <c r="AB295" s="13">
        <v>1</v>
      </c>
      <c r="AC295" s="68">
        <v>4</v>
      </c>
      <c r="AD295" s="68">
        <v>8</v>
      </c>
      <c r="AE295" s="13">
        <v>187</v>
      </c>
      <c r="AF295" s="13">
        <v>0</v>
      </c>
      <c r="AG295" s="13">
        <v>0</v>
      </c>
      <c r="AH295" s="13">
        <v>1</v>
      </c>
      <c r="AI295" s="13">
        <v>0</v>
      </c>
      <c r="AJ295" s="13">
        <v>0</v>
      </c>
      <c r="AK295" s="13">
        <v>0</v>
      </c>
      <c r="AL295" s="13">
        <v>0</v>
      </c>
      <c r="AM295" s="68">
        <v>0</v>
      </c>
      <c r="AN295" s="68">
        <v>0</v>
      </c>
      <c r="AO295" s="68">
        <v>0</v>
      </c>
      <c r="AP295" s="113">
        <v>6.6437897331476723</v>
      </c>
      <c r="AQ295" s="12">
        <v>1</v>
      </c>
      <c r="AR295" s="113">
        <v>5.2781146592305168</v>
      </c>
      <c r="AS295" s="12">
        <v>0</v>
      </c>
      <c r="AT295" s="12">
        <v>1</v>
      </c>
      <c r="AU295" s="12">
        <v>1</v>
      </c>
      <c r="AV295" s="113">
        <v>7.6019019598751658</v>
      </c>
      <c r="AW295" s="12">
        <v>0</v>
      </c>
      <c r="AX295" s="12">
        <v>1</v>
      </c>
      <c r="AY295" s="68">
        <v>0</v>
      </c>
      <c r="AZ295" s="68">
        <v>6.9850000000000003</v>
      </c>
      <c r="BA295" s="94">
        <v>427</v>
      </c>
      <c r="BB295" s="94">
        <v>20</v>
      </c>
      <c r="BC295" s="12">
        <v>0</v>
      </c>
      <c r="BD295" s="12">
        <v>1</v>
      </c>
      <c r="BE295" s="104">
        <f t="shared" si="71"/>
        <v>3.713572066704308</v>
      </c>
      <c r="BF295" s="104">
        <v>1243.8846299694244</v>
      </c>
      <c r="BG295" s="104">
        <f t="shared" si="68"/>
        <v>0.52113035622023152</v>
      </c>
      <c r="BH295" s="68">
        <v>1</v>
      </c>
      <c r="BI295" s="68">
        <v>1</v>
      </c>
      <c r="BJ295" s="68">
        <v>0</v>
      </c>
      <c r="BK295" s="12">
        <v>1</v>
      </c>
      <c r="BL295" s="12">
        <v>0</v>
      </c>
      <c r="BM295" s="12">
        <v>0</v>
      </c>
      <c r="BN295" s="12">
        <v>1</v>
      </c>
      <c r="BO295" s="12">
        <v>1</v>
      </c>
      <c r="BP295" s="12">
        <v>0</v>
      </c>
      <c r="BQ295" s="12">
        <v>0</v>
      </c>
      <c r="BR295" s="12">
        <v>0</v>
      </c>
      <c r="BS295" s="12">
        <v>0</v>
      </c>
      <c r="BT295" s="12">
        <v>1</v>
      </c>
      <c r="BU295" s="12">
        <v>0</v>
      </c>
      <c r="BV295" s="12">
        <v>0</v>
      </c>
      <c r="BW295" s="12">
        <v>1</v>
      </c>
      <c r="BX295" s="12">
        <v>0</v>
      </c>
      <c r="BY295" s="12">
        <v>1</v>
      </c>
      <c r="BZ295" s="12">
        <f t="shared" si="69"/>
        <v>0</v>
      </c>
      <c r="CA295" s="113">
        <v>3.0910424533583161</v>
      </c>
      <c r="CB295" s="12" t="s">
        <v>544</v>
      </c>
      <c r="CC295" s="12">
        <v>0.5</v>
      </c>
    </row>
    <row r="296" spans="1:167" ht="15" customHeight="1" x14ac:dyDescent="0.3">
      <c r="A296" s="70">
        <v>295</v>
      </c>
      <c r="B296" s="12">
        <v>10</v>
      </c>
      <c r="C296" s="12" t="s">
        <v>83</v>
      </c>
      <c r="D296" s="37">
        <v>0.65100000000000002</v>
      </c>
      <c r="E296" s="68">
        <v>4.17</v>
      </c>
      <c r="F296" s="19">
        <f t="shared" si="70"/>
        <v>0.15611510791366906</v>
      </c>
      <c r="H296" s="12">
        <f t="shared" si="59"/>
        <v>-3.5190000000000001</v>
      </c>
      <c r="I296" s="12">
        <f t="shared" si="60"/>
        <v>4.8209999999999997</v>
      </c>
      <c r="J296" s="12" t="s">
        <v>63</v>
      </c>
      <c r="K296" s="12">
        <f t="shared" si="61"/>
        <v>-0.65100000000000002</v>
      </c>
      <c r="L296" s="45">
        <f t="shared" si="62"/>
        <v>-0.15611510791366906</v>
      </c>
      <c r="M296" s="15">
        <f t="shared" si="63"/>
        <v>-1.1415523465718856E-2</v>
      </c>
      <c r="N296" s="68">
        <f t="shared" si="64"/>
        <v>7.3122477499305116E-2</v>
      </c>
      <c r="O296" s="68">
        <f t="shared" si="65"/>
        <v>13.675685428047798</v>
      </c>
      <c r="P296" s="12">
        <f t="shared" si="66"/>
        <v>-8.4538000965023979E-2</v>
      </c>
      <c r="Q296" s="12">
        <f t="shared" si="67"/>
        <v>6.170695403358626E-2</v>
      </c>
      <c r="R296" s="113">
        <v>4.9487598903781684</v>
      </c>
      <c r="S296" s="12" t="s">
        <v>548</v>
      </c>
      <c r="T296" s="12" t="s">
        <v>1681</v>
      </c>
      <c r="U296" s="12" t="s">
        <v>552</v>
      </c>
      <c r="V296" s="68" t="s">
        <v>554</v>
      </c>
      <c r="W296" s="68">
        <v>0</v>
      </c>
      <c r="X296" s="68">
        <v>0</v>
      </c>
      <c r="Y296" s="68">
        <v>0</v>
      </c>
      <c r="Z296" s="68">
        <v>1</v>
      </c>
      <c r="AA296" s="68">
        <v>0</v>
      </c>
      <c r="AB296" s="68">
        <v>1</v>
      </c>
      <c r="AC296" s="68">
        <v>4</v>
      </c>
      <c r="AD296" s="68">
        <v>8</v>
      </c>
      <c r="AE296" s="68">
        <v>187</v>
      </c>
      <c r="AF296" s="68">
        <v>0</v>
      </c>
      <c r="AG296" s="68">
        <v>0</v>
      </c>
      <c r="AH296" s="68">
        <v>1</v>
      </c>
      <c r="AI296" s="68">
        <v>0</v>
      </c>
      <c r="AJ296" s="68">
        <v>0</v>
      </c>
      <c r="AK296" s="68">
        <v>0</v>
      </c>
      <c r="AL296" s="68">
        <v>0</v>
      </c>
      <c r="AM296" s="68">
        <v>0</v>
      </c>
      <c r="AN296" s="68">
        <v>0</v>
      </c>
      <c r="AO296" s="68">
        <v>0</v>
      </c>
      <c r="AP296" s="113">
        <v>6.6437897331476723</v>
      </c>
      <c r="AQ296" s="12">
        <v>1</v>
      </c>
      <c r="AR296" s="113">
        <v>5.2781146592305168</v>
      </c>
      <c r="AS296" s="12">
        <v>0</v>
      </c>
      <c r="AT296" s="12">
        <v>1</v>
      </c>
      <c r="AU296" s="12">
        <v>1</v>
      </c>
      <c r="AV296" s="113">
        <v>7.6019019598751658</v>
      </c>
      <c r="AW296" s="12">
        <v>0</v>
      </c>
      <c r="AX296" s="12">
        <v>1</v>
      </c>
      <c r="AY296" s="68">
        <v>0</v>
      </c>
      <c r="AZ296" s="68">
        <v>6.9850000000000003</v>
      </c>
      <c r="BA296" s="94">
        <v>427</v>
      </c>
      <c r="BB296" s="94">
        <v>20</v>
      </c>
      <c r="BC296" s="12">
        <v>0</v>
      </c>
      <c r="BD296" s="12">
        <v>1</v>
      </c>
      <c r="BE296" s="104">
        <f t="shared" si="71"/>
        <v>3.713572066704308</v>
      </c>
      <c r="BF296" s="104">
        <v>1243.8846299694244</v>
      </c>
      <c r="BG296" s="104">
        <f t="shared" si="68"/>
        <v>0.52113035622023152</v>
      </c>
      <c r="BH296" s="68">
        <v>1</v>
      </c>
      <c r="BI296" s="68">
        <v>1</v>
      </c>
      <c r="BJ296" s="68">
        <v>0</v>
      </c>
      <c r="BK296" s="12">
        <v>1</v>
      </c>
      <c r="BL296" s="12">
        <v>0</v>
      </c>
      <c r="BM296" s="12">
        <v>0</v>
      </c>
      <c r="BN296" s="12">
        <v>1</v>
      </c>
      <c r="BO296" s="12">
        <v>1</v>
      </c>
      <c r="BP296" s="12">
        <v>0</v>
      </c>
      <c r="BQ296" s="12">
        <v>0</v>
      </c>
      <c r="BR296" s="12">
        <v>0</v>
      </c>
      <c r="BS296" s="12">
        <v>0</v>
      </c>
      <c r="BT296" s="12">
        <v>1</v>
      </c>
      <c r="BU296" s="12">
        <v>0</v>
      </c>
      <c r="BV296" s="12">
        <v>0</v>
      </c>
      <c r="BW296" s="12">
        <v>1</v>
      </c>
      <c r="BX296" s="12">
        <v>0</v>
      </c>
      <c r="BY296" s="12">
        <v>0.49</v>
      </c>
      <c r="BZ296" s="12">
        <f t="shared" si="69"/>
        <v>0.51</v>
      </c>
      <c r="CA296" s="113">
        <v>3.0910424533583161</v>
      </c>
      <c r="CB296" s="12" t="s">
        <v>544</v>
      </c>
      <c r="CC296" s="12">
        <v>0.5</v>
      </c>
    </row>
    <row r="297" spans="1:167" s="40" customFormat="1" ht="15" customHeight="1" x14ac:dyDescent="0.3">
      <c r="A297" s="75">
        <v>296</v>
      </c>
      <c r="B297" s="75">
        <v>10</v>
      </c>
      <c r="C297" s="75" t="s">
        <v>83</v>
      </c>
      <c r="D297" s="76">
        <v>0.46300000000000002</v>
      </c>
      <c r="E297" s="77">
        <v>2.9689999999999999</v>
      </c>
      <c r="F297" s="79">
        <f t="shared" si="70"/>
        <v>0.1559447625463119</v>
      </c>
      <c r="G297" s="75"/>
      <c r="H297" s="75">
        <f t="shared" si="59"/>
        <v>-2.5059999999999998</v>
      </c>
      <c r="I297" s="75">
        <f t="shared" si="60"/>
        <v>3.4319999999999999</v>
      </c>
      <c r="J297" s="75" t="s">
        <v>63</v>
      </c>
      <c r="K297" s="75">
        <f t="shared" si="61"/>
        <v>-0.46300000000000002</v>
      </c>
      <c r="L297" s="45">
        <f t="shared" si="62"/>
        <v>-0.1559447625463119</v>
      </c>
      <c r="M297" s="78">
        <f t="shared" si="63"/>
        <v>-1.1403069010974928E-2</v>
      </c>
      <c r="N297" s="77">
        <f t="shared" si="64"/>
        <v>7.3122487891111351E-2</v>
      </c>
      <c r="O297" s="77">
        <f t="shared" si="65"/>
        <v>13.67568348452704</v>
      </c>
      <c r="P297" s="75">
        <f t="shared" si="66"/>
        <v>-8.4525556902086282E-2</v>
      </c>
      <c r="Q297" s="75">
        <f t="shared" si="67"/>
        <v>6.171941888013642E-2</v>
      </c>
      <c r="R297" s="115">
        <v>4.9487598903781684</v>
      </c>
      <c r="S297" s="75" t="s">
        <v>548</v>
      </c>
      <c r="T297" s="75" t="s">
        <v>1681</v>
      </c>
      <c r="U297" s="75" t="s">
        <v>553</v>
      </c>
      <c r="V297" s="77" t="s">
        <v>554</v>
      </c>
      <c r="W297" s="77">
        <v>0</v>
      </c>
      <c r="X297" s="77">
        <v>0</v>
      </c>
      <c r="Y297" s="77">
        <v>0</v>
      </c>
      <c r="Z297" s="77">
        <v>1</v>
      </c>
      <c r="AA297" s="77">
        <v>0</v>
      </c>
      <c r="AB297" s="77">
        <v>1</v>
      </c>
      <c r="AC297" s="77">
        <v>4</v>
      </c>
      <c r="AD297" s="77">
        <v>8</v>
      </c>
      <c r="AE297" s="77">
        <v>187</v>
      </c>
      <c r="AF297" s="77">
        <v>0</v>
      </c>
      <c r="AG297" s="77">
        <v>0</v>
      </c>
      <c r="AH297" s="77">
        <v>1</v>
      </c>
      <c r="AI297" s="77">
        <v>0</v>
      </c>
      <c r="AJ297" s="77">
        <v>0</v>
      </c>
      <c r="AK297" s="77">
        <v>0</v>
      </c>
      <c r="AL297" s="77">
        <v>0</v>
      </c>
      <c r="AM297" s="77">
        <v>0</v>
      </c>
      <c r="AN297" s="77">
        <v>0</v>
      </c>
      <c r="AO297" s="77">
        <v>0</v>
      </c>
      <c r="AP297" s="115">
        <v>6.6437897331476723</v>
      </c>
      <c r="AQ297" s="75">
        <v>1</v>
      </c>
      <c r="AR297" s="115">
        <v>5.2781146592305168</v>
      </c>
      <c r="AS297" s="75">
        <v>0</v>
      </c>
      <c r="AT297" s="75">
        <v>1</v>
      </c>
      <c r="AU297" s="75">
        <v>1</v>
      </c>
      <c r="AV297" s="115">
        <v>7.6019019598751658</v>
      </c>
      <c r="AW297" s="75">
        <v>0</v>
      </c>
      <c r="AX297" s="75">
        <v>1</v>
      </c>
      <c r="AY297" s="77">
        <v>0</v>
      </c>
      <c r="AZ297" s="77">
        <v>6.9850000000000003</v>
      </c>
      <c r="BA297" s="52">
        <v>427</v>
      </c>
      <c r="BB297" s="52">
        <v>20</v>
      </c>
      <c r="BC297" s="75">
        <v>0</v>
      </c>
      <c r="BD297" s="75">
        <v>1</v>
      </c>
      <c r="BE297" s="105">
        <f t="shared" si="71"/>
        <v>3.713572066704308</v>
      </c>
      <c r="BF297" s="105">
        <v>1243.8846299694244</v>
      </c>
      <c r="BG297" s="105">
        <f t="shared" si="68"/>
        <v>0.52113035622023152</v>
      </c>
      <c r="BH297" s="77">
        <v>1</v>
      </c>
      <c r="BI297" s="77">
        <v>1</v>
      </c>
      <c r="BJ297" s="77">
        <v>0</v>
      </c>
      <c r="BK297" s="75">
        <v>1</v>
      </c>
      <c r="BL297" s="75">
        <v>0</v>
      </c>
      <c r="BM297" s="75">
        <v>0</v>
      </c>
      <c r="BN297" s="75">
        <v>1</v>
      </c>
      <c r="BO297" s="75">
        <v>1</v>
      </c>
      <c r="BP297" s="75">
        <v>0</v>
      </c>
      <c r="BQ297" s="75">
        <v>0</v>
      </c>
      <c r="BR297" s="75">
        <v>0</v>
      </c>
      <c r="BS297" s="75">
        <v>0</v>
      </c>
      <c r="BT297" s="75">
        <v>1</v>
      </c>
      <c r="BU297" s="75">
        <v>0</v>
      </c>
      <c r="BV297" s="75">
        <v>0</v>
      </c>
      <c r="BW297" s="75">
        <v>1</v>
      </c>
      <c r="BX297" s="75">
        <v>0</v>
      </c>
      <c r="BY297" s="75">
        <v>0.49</v>
      </c>
      <c r="BZ297" s="75">
        <f t="shared" si="69"/>
        <v>0.51</v>
      </c>
      <c r="CA297" s="115">
        <v>3.0910424533583161</v>
      </c>
      <c r="CB297" s="75" t="s">
        <v>544</v>
      </c>
      <c r="CC297" s="75">
        <v>0.5</v>
      </c>
      <c r="CD297" s="75"/>
      <c r="CE297" s="75"/>
      <c r="CF297" s="75"/>
      <c r="CG297" s="75"/>
      <c r="CH297" s="75"/>
      <c r="CI297" s="75"/>
      <c r="CJ297" s="75"/>
      <c r="CK297" s="75"/>
      <c r="CL297" s="75"/>
      <c r="CM297" s="75"/>
      <c r="CN297" s="75"/>
      <c r="CO297" s="75"/>
      <c r="CP297" s="75"/>
      <c r="CQ297" s="75"/>
      <c r="CR297" s="75"/>
      <c r="CS297" s="75"/>
      <c r="CT297" s="75"/>
      <c r="CU297" s="75"/>
      <c r="CV297" s="75"/>
      <c r="CW297" s="75"/>
      <c r="CX297" s="75"/>
      <c r="CY297" s="75"/>
      <c r="CZ297" s="75"/>
      <c r="DA297" s="75"/>
      <c r="DB297" s="75"/>
      <c r="DC297" s="75"/>
      <c r="DD297" s="75"/>
      <c r="DE297" s="75"/>
      <c r="DF297" s="75"/>
      <c r="DG297" s="75"/>
      <c r="DH297" s="75"/>
      <c r="DI297" s="75"/>
      <c r="DJ297" s="75"/>
      <c r="DK297" s="75"/>
      <c r="DL297" s="75"/>
      <c r="DM297" s="75"/>
      <c r="DN297" s="75"/>
      <c r="DO297" s="75"/>
      <c r="DP297" s="75"/>
      <c r="DQ297" s="75"/>
      <c r="DR297" s="75"/>
      <c r="DS297" s="75"/>
      <c r="DT297" s="75"/>
      <c r="DU297" s="75"/>
      <c r="DV297" s="75"/>
      <c r="DW297" s="75"/>
      <c r="DX297" s="75"/>
      <c r="DY297" s="75"/>
      <c r="DZ297" s="75"/>
      <c r="EA297" s="75"/>
      <c r="EB297" s="75"/>
      <c r="EC297" s="75"/>
      <c r="ED297" s="75"/>
      <c r="EE297" s="75"/>
      <c r="EF297" s="75"/>
      <c r="EG297" s="75"/>
      <c r="EH297" s="75"/>
      <c r="EI297" s="75"/>
      <c r="EJ297" s="75"/>
      <c r="EK297" s="75"/>
      <c r="EL297" s="75"/>
      <c r="EM297" s="75"/>
      <c r="EN297" s="75"/>
      <c r="EO297" s="75"/>
      <c r="EP297" s="75"/>
      <c r="EQ297" s="75"/>
      <c r="ER297" s="75"/>
      <c r="ES297" s="75"/>
      <c r="ET297" s="75"/>
      <c r="EU297" s="75"/>
      <c r="EV297" s="75"/>
      <c r="EW297" s="75"/>
      <c r="EX297" s="75"/>
      <c r="EY297" s="75"/>
      <c r="EZ297" s="75"/>
      <c r="FA297" s="75"/>
      <c r="FB297" s="75"/>
      <c r="FC297" s="75"/>
      <c r="FD297" s="75"/>
      <c r="FE297" s="75"/>
      <c r="FF297" s="75"/>
      <c r="FG297" s="75"/>
      <c r="FH297" s="75"/>
      <c r="FI297" s="75"/>
      <c r="FJ297" s="75"/>
      <c r="FK297" s="75"/>
    </row>
    <row r="298" spans="1:167" s="68" customFormat="1" ht="15" customHeight="1" x14ac:dyDescent="0.3">
      <c r="A298" s="69">
        <v>297</v>
      </c>
      <c r="B298" s="68">
        <v>11</v>
      </c>
      <c r="C298" s="68" t="s">
        <v>90</v>
      </c>
      <c r="D298" s="37">
        <v>1.7999999999999999E-2</v>
      </c>
      <c r="E298" s="68">
        <v>1E-3</v>
      </c>
      <c r="F298" s="19">
        <f t="shared" si="70"/>
        <v>18</v>
      </c>
      <c r="H298" s="68">
        <f t="shared" si="59"/>
        <v>1.6999999999999998E-2</v>
      </c>
      <c r="I298" s="68">
        <f t="shared" si="60"/>
        <v>1.9E-2</v>
      </c>
      <c r="J298" s="68" t="s">
        <v>63</v>
      </c>
      <c r="K298" s="68">
        <f t="shared" si="61"/>
        <v>1.7999999999999999E-2</v>
      </c>
      <c r="L298" s="45">
        <f t="shared" si="62"/>
        <v>18</v>
      </c>
      <c r="M298" s="15">
        <f t="shared" si="63"/>
        <v>0.13801311186847084</v>
      </c>
      <c r="N298" s="68">
        <f t="shared" si="64"/>
        <v>7.6673951038039355E-3</v>
      </c>
      <c r="O298" s="68">
        <f t="shared" si="65"/>
        <v>130.42239071570495</v>
      </c>
      <c r="P298" s="68">
        <f t="shared" si="66"/>
        <v>0.13034571676466691</v>
      </c>
      <c r="Q298" s="68">
        <f t="shared" si="67"/>
        <v>0.14568050697227478</v>
      </c>
      <c r="R298" s="112">
        <v>4.9487598903781684</v>
      </c>
      <c r="S298" s="68" t="s">
        <v>33</v>
      </c>
      <c r="T298" s="68" t="s">
        <v>63</v>
      </c>
      <c r="U298" s="68" t="s">
        <v>576</v>
      </c>
      <c r="V298" s="68" t="s">
        <v>578</v>
      </c>
      <c r="W298" s="68">
        <v>0</v>
      </c>
      <c r="X298" s="68">
        <v>1</v>
      </c>
      <c r="Y298" s="68">
        <v>0</v>
      </c>
      <c r="Z298" s="68">
        <v>0</v>
      </c>
      <c r="AA298" s="68">
        <v>1</v>
      </c>
      <c r="AB298" s="68">
        <v>0</v>
      </c>
      <c r="AC298" s="68">
        <v>1</v>
      </c>
      <c r="AD298" s="68" t="s">
        <v>63</v>
      </c>
      <c r="AE298" s="68">
        <v>16686</v>
      </c>
      <c r="AF298" s="68">
        <v>1</v>
      </c>
      <c r="AG298" s="68">
        <v>0</v>
      </c>
      <c r="AH298" s="68">
        <v>0</v>
      </c>
      <c r="AI298" s="68">
        <v>0</v>
      </c>
      <c r="AJ298" s="68">
        <v>0</v>
      </c>
      <c r="AK298" s="68">
        <v>0</v>
      </c>
      <c r="AL298" s="68">
        <v>0</v>
      </c>
      <c r="AM298" s="68">
        <v>1</v>
      </c>
      <c r="AN298" s="68">
        <v>0</v>
      </c>
      <c r="AO298" s="68">
        <v>0</v>
      </c>
      <c r="AP298" s="112">
        <v>10.821436908133153</v>
      </c>
      <c r="AQ298" s="68">
        <v>0</v>
      </c>
      <c r="AR298" s="112">
        <v>9.7223852521469034</v>
      </c>
      <c r="AS298" s="68">
        <v>1</v>
      </c>
      <c r="AT298" s="68">
        <v>0</v>
      </c>
      <c r="AU298" s="68">
        <v>1</v>
      </c>
      <c r="AV298" s="112">
        <v>7.6038979685218813</v>
      </c>
      <c r="AW298" s="68">
        <v>0</v>
      </c>
      <c r="AX298" s="68">
        <v>1</v>
      </c>
      <c r="AY298" s="68">
        <v>0</v>
      </c>
      <c r="AZ298" s="68">
        <v>6.9850000000000003</v>
      </c>
      <c r="BA298" s="94">
        <v>578</v>
      </c>
      <c r="BB298" s="94">
        <v>162</v>
      </c>
      <c r="BC298" s="68">
        <v>1</v>
      </c>
      <c r="BD298" s="68">
        <v>0</v>
      </c>
      <c r="BE298" s="104">
        <f t="shared" ref="BE298:BE329" si="72">LN(44)</f>
        <v>3.784189633918261</v>
      </c>
      <c r="BF298" s="104">
        <v>1501.04</v>
      </c>
      <c r="BG298" s="104">
        <f t="shared" si="68"/>
        <v>0.51739600751000214</v>
      </c>
      <c r="BH298" s="68">
        <v>1</v>
      </c>
      <c r="BI298" s="68">
        <v>0</v>
      </c>
      <c r="BJ298" s="68">
        <v>1</v>
      </c>
      <c r="BK298" s="68">
        <v>1</v>
      </c>
      <c r="BL298" s="68">
        <v>0</v>
      </c>
      <c r="BM298" s="68">
        <v>1</v>
      </c>
      <c r="BN298" s="68">
        <v>0</v>
      </c>
      <c r="BO298" s="68">
        <v>1</v>
      </c>
      <c r="BP298" s="68">
        <v>0</v>
      </c>
      <c r="BQ298" s="68">
        <v>1</v>
      </c>
      <c r="BR298" s="68">
        <v>0</v>
      </c>
      <c r="BS298" s="68">
        <v>0</v>
      </c>
      <c r="BT298" s="68">
        <v>0</v>
      </c>
      <c r="BU298" s="68">
        <v>0</v>
      </c>
      <c r="BV298" s="68">
        <v>0</v>
      </c>
      <c r="BW298" s="68">
        <v>0</v>
      </c>
      <c r="BX298" s="68">
        <v>1</v>
      </c>
      <c r="BY298" s="68">
        <v>0.49</v>
      </c>
      <c r="BZ298" s="68">
        <f t="shared" si="69"/>
        <v>0.51</v>
      </c>
      <c r="CA298" s="112">
        <v>3.0910424533583161</v>
      </c>
      <c r="CB298" s="68" t="s">
        <v>560</v>
      </c>
      <c r="CC298" s="68">
        <v>1</v>
      </c>
      <c r="CD298" s="68" t="s">
        <v>557</v>
      </c>
      <c r="CE298" s="68" t="s">
        <v>556</v>
      </c>
      <c r="CF298" s="68" t="s">
        <v>559</v>
      </c>
      <c r="CG298" s="68" t="s">
        <v>566</v>
      </c>
      <c r="CH298" s="68" t="s">
        <v>567</v>
      </c>
      <c r="CI298" s="87" t="s">
        <v>1682</v>
      </c>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row>
    <row r="299" spans="1:167" s="68" customFormat="1" ht="15" customHeight="1" x14ac:dyDescent="0.3">
      <c r="A299" s="69">
        <v>298</v>
      </c>
      <c r="B299" s="68">
        <v>11</v>
      </c>
      <c r="C299" s="68" t="s">
        <v>90</v>
      </c>
      <c r="D299" s="37">
        <v>0.81299999999999994</v>
      </c>
      <c r="E299" s="68">
        <v>6.3E-2</v>
      </c>
      <c r="F299" s="19">
        <f t="shared" si="70"/>
        <v>12.904761904761903</v>
      </c>
      <c r="H299" s="68">
        <f t="shared" si="59"/>
        <v>0.75</v>
      </c>
      <c r="I299" s="68">
        <f t="shared" si="60"/>
        <v>0.87599999999999989</v>
      </c>
      <c r="J299" s="68" t="s">
        <v>63</v>
      </c>
      <c r="K299" s="68">
        <f t="shared" si="61"/>
        <v>0.81299999999999994</v>
      </c>
      <c r="L299" s="45">
        <f t="shared" si="62"/>
        <v>12.904761904761903</v>
      </c>
      <c r="M299" s="15">
        <f t="shared" si="63"/>
        <v>9.9407100057156528E-2</v>
      </c>
      <c r="N299" s="68">
        <f t="shared" si="64"/>
        <v>7.7031332147612071E-3</v>
      </c>
      <c r="O299" s="68">
        <f t="shared" si="65"/>
        <v>129.81730577938595</v>
      </c>
      <c r="P299" s="68">
        <f t="shared" si="66"/>
        <v>9.1703966842395318E-2</v>
      </c>
      <c r="Q299" s="68">
        <f t="shared" si="67"/>
        <v>0.10711023327191774</v>
      </c>
      <c r="R299" s="112">
        <v>4.9487598903781684</v>
      </c>
      <c r="S299" s="68" t="s">
        <v>33</v>
      </c>
      <c r="T299" s="68" t="s">
        <v>63</v>
      </c>
      <c r="U299" s="68" t="s">
        <v>577</v>
      </c>
      <c r="V299" s="68" t="s">
        <v>579</v>
      </c>
      <c r="W299" s="68">
        <v>0</v>
      </c>
      <c r="X299" s="68">
        <v>1</v>
      </c>
      <c r="Y299" s="68">
        <v>0</v>
      </c>
      <c r="Z299" s="68">
        <v>0</v>
      </c>
      <c r="AA299" s="68">
        <v>1</v>
      </c>
      <c r="AB299" s="68">
        <v>0</v>
      </c>
      <c r="AC299" s="68">
        <v>1</v>
      </c>
      <c r="AD299" s="68" t="s">
        <v>63</v>
      </c>
      <c r="AE299" s="68">
        <v>16686</v>
      </c>
      <c r="AF299" s="68">
        <v>1</v>
      </c>
      <c r="AG299" s="68">
        <v>0</v>
      </c>
      <c r="AH299" s="68">
        <v>0</v>
      </c>
      <c r="AI299" s="68">
        <v>0</v>
      </c>
      <c r="AJ299" s="68">
        <v>0</v>
      </c>
      <c r="AK299" s="68">
        <v>0</v>
      </c>
      <c r="AL299" s="68">
        <v>0</v>
      </c>
      <c r="AM299" s="68">
        <v>1</v>
      </c>
      <c r="AN299" s="68">
        <v>0</v>
      </c>
      <c r="AO299" s="68">
        <v>0</v>
      </c>
      <c r="AP299" s="112">
        <v>10.821436908133153</v>
      </c>
      <c r="AQ299" s="68">
        <v>0</v>
      </c>
      <c r="AR299" s="112">
        <v>9.7223852521469034</v>
      </c>
      <c r="AS299" s="68">
        <v>1</v>
      </c>
      <c r="AT299" s="68">
        <v>0</v>
      </c>
      <c r="AU299" s="68">
        <v>1</v>
      </c>
      <c r="AV299" s="112">
        <v>7.6038979685218813</v>
      </c>
      <c r="AW299" s="68">
        <v>0</v>
      </c>
      <c r="AX299" s="68">
        <v>1</v>
      </c>
      <c r="AY299" s="68">
        <v>0</v>
      </c>
      <c r="AZ299" s="68">
        <v>6.9850000000000003</v>
      </c>
      <c r="BA299" s="94">
        <v>578</v>
      </c>
      <c r="BB299" s="94">
        <v>162</v>
      </c>
      <c r="BC299" s="68">
        <v>1</v>
      </c>
      <c r="BD299" s="68">
        <v>0</v>
      </c>
      <c r="BE299" s="104">
        <f t="shared" si="72"/>
        <v>3.784189633918261</v>
      </c>
      <c r="BF299" s="104">
        <v>1501.04</v>
      </c>
      <c r="BG299" s="104">
        <f t="shared" si="68"/>
        <v>0.51739600751000214</v>
      </c>
      <c r="BH299" s="68">
        <v>1</v>
      </c>
      <c r="BI299" s="68">
        <v>0</v>
      </c>
      <c r="BJ299" s="68">
        <v>1</v>
      </c>
      <c r="BK299" s="68">
        <v>1</v>
      </c>
      <c r="BL299" s="68">
        <v>0</v>
      </c>
      <c r="BM299" s="68">
        <v>1</v>
      </c>
      <c r="BN299" s="68">
        <v>0</v>
      </c>
      <c r="BO299" s="68">
        <v>1</v>
      </c>
      <c r="BP299" s="68">
        <v>0</v>
      </c>
      <c r="BQ299" s="68">
        <v>1</v>
      </c>
      <c r="BR299" s="68">
        <v>0</v>
      </c>
      <c r="BS299" s="68">
        <v>0</v>
      </c>
      <c r="BT299" s="68">
        <v>0</v>
      </c>
      <c r="BU299" s="68">
        <v>0</v>
      </c>
      <c r="BV299" s="68">
        <v>0</v>
      </c>
      <c r="BW299" s="68">
        <v>0</v>
      </c>
      <c r="BX299" s="68">
        <v>1</v>
      </c>
      <c r="BY299" s="68">
        <v>0.49</v>
      </c>
      <c r="BZ299" s="68">
        <f t="shared" si="69"/>
        <v>0.51</v>
      </c>
      <c r="CA299" s="112">
        <v>3.0910424533583161</v>
      </c>
      <c r="CB299" s="68" t="s">
        <v>560</v>
      </c>
      <c r="CC299" s="68">
        <v>1</v>
      </c>
      <c r="CI299" s="68" t="s">
        <v>558</v>
      </c>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row>
    <row r="300" spans="1:167" s="68" customFormat="1" ht="15" customHeight="1" x14ac:dyDescent="0.3">
      <c r="A300" s="69">
        <v>299</v>
      </c>
      <c r="B300" s="68">
        <v>11</v>
      </c>
      <c r="C300" s="68" t="s">
        <v>90</v>
      </c>
      <c r="D300" s="37">
        <v>2.1999999999999999E-2</v>
      </c>
      <c r="E300" s="68">
        <v>1E-3</v>
      </c>
      <c r="F300" s="19">
        <f t="shared" si="70"/>
        <v>22</v>
      </c>
      <c r="H300" s="68">
        <f t="shared" si="59"/>
        <v>2.0999999999999998E-2</v>
      </c>
      <c r="I300" s="68">
        <f t="shared" si="60"/>
        <v>2.3E-2</v>
      </c>
      <c r="J300" s="68" t="s">
        <v>63</v>
      </c>
      <c r="K300" s="68">
        <f t="shared" si="61"/>
        <v>2.1999999999999999E-2</v>
      </c>
      <c r="L300" s="45">
        <f t="shared" si="62"/>
        <v>22</v>
      </c>
      <c r="M300" s="15">
        <f t="shared" si="63"/>
        <v>0.11952462488720074</v>
      </c>
      <c r="N300" s="68">
        <f t="shared" si="64"/>
        <v>5.4329374948727605E-3</v>
      </c>
      <c r="O300" s="68">
        <f t="shared" si="65"/>
        <v>184.06248938879426</v>
      </c>
      <c r="P300" s="68">
        <f t="shared" si="66"/>
        <v>0.11409168739232797</v>
      </c>
      <c r="Q300" s="68">
        <f t="shared" si="67"/>
        <v>0.12495756238207351</v>
      </c>
      <c r="R300" s="112">
        <v>4.9487598903781684</v>
      </c>
      <c r="S300" s="68" t="s">
        <v>568</v>
      </c>
      <c r="T300" s="68" t="s">
        <v>63</v>
      </c>
      <c r="U300" s="68" t="s">
        <v>576</v>
      </c>
      <c r="V300" s="68" t="s">
        <v>578</v>
      </c>
      <c r="W300" s="68">
        <v>0</v>
      </c>
      <c r="X300" s="68">
        <v>1</v>
      </c>
      <c r="Y300" s="68">
        <v>0</v>
      </c>
      <c r="Z300" s="68">
        <v>0</v>
      </c>
      <c r="AA300" s="68">
        <v>1</v>
      </c>
      <c r="AB300" s="68">
        <v>0</v>
      </c>
      <c r="AC300" s="68">
        <v>2</v>
      </c>
      <c r="AD300" s="68" t="s">
        <v>63</v>
      </c>
      <c r="AE300" s="68">
        <v>33395</v>
      </c>
      <c r="AF300" s="68">
        <v>1</v>
      </c>
      <c r="AG300" s="68">
        <v>0</v>
      </c>
      <c r="AH300" s="68">
        <v>0</v>
      </c>
      <c r="AI300" s="68">
        <v>0</v>
      </c>
      <c r="AJ300" s="68">
        <v>0</v>
      </c>
      <c r="AK300" s="68">
        <v>0</v>
      </c>
      <c r="AL300" s="68">
        <v>0</v>
      </c>
      <c r="AM300" s="68">
        <v>1</v>
      </c>
      <c r="AN300" s="68">
        <v>0</v>
      </c>
      <c r="AO300" s="68">
        <v>0</v>
      </c>
      <c r="AP300" s="112">
        <v>10.821436908133153</v>
      </c>
      <c r="AQ300" s="68">
        <v>1</v>
      </c>
      <c r="AR300" s="112">
        <v>10.416191411313891</v>
      </c>
      <c r="AS300" s="68">
        <v>1</v>
      </c>
      <c r="AT300" s="68">
        <v>0</v>
      </c>
      <c r="AU300" s="68">
        <v>1</v>
      </c>
      <c r="AV300" s="112">
        <v>7.6038979685218813</v>
      </c>
      <c r="AW300" s="68">
        <v>0</v>
      </c>
      <c r="AX300" s="68">
        <v>1</v>
      </c>
      <c r="AY300" s="68">
        <v>0</v>
      </c>
      <c r="AZ300" s="68">
        <v>6.9850000000000003</v>
      </c>
      <c r="BA300" s="94">
        <v>578</v>
      </c>
      <c r="BB300" s="94">
        <v>162</v>
      </c>
      <c r="BC300" s="68">
        <v>1</v>
      </c>
      <c r="BD300" s="68">
        <v>0</v>
      </c>
      <c r="BE300" s="104">
        <f t="shared" si="72"/>
        <v>3.784189633918261</v>
      </c>
      <c r="BF300" s="104">
        <v>1501.04</v>
      </c>
      <c r="BG300" s="104">
        <f t="shared" si="68"/>
        <v>0.51739600751000214</v>
      </c>
      <c r="BH300" s="68">
        <v>1</v>
      </c>
      <c r="BI300" s="68">
        <v>0</v>
      </c>
      <c r="BJ300" s="68">
        <v>1</v>
      </c>
      <c r="BK300" s="68">
        <v>1</v>
      </c>
      <c r="BL300" s="68">
        <v>0</v>
      </c>
      <c r="BM300" s="68">
        <v>1</v>
      </c>
      <c r="BN300" s="68">
        <v>0</v>
      </c>
      <c r="BO300" s="68">
        <v>1</v>
      </c>
      <c r="BP300" s="68">
        <v>0</v>
      </c>
      <c r="BQ300" s="68">
        <v>1</v>
      </c>
      <c r="BR300" s="68">
        <v>0</v>
      </c>
      <c r="BS300" s="68">
        <v>0</v>
      </c>
      <c r="BT300" s="68">
        <v>0</v>
      </c>
      <c r="BU300" s="68">
        <v>0</v>
      </c>
      <c r="BV300" s="68">
        <v>0</v>
      </c>
      <c r="BW300" s="68">
        <v>0</v>
      </c>
      <c r="BX300" s="68">
        <v>1</v>
      </c>
      <c r="BY300" s="68">
        <v>1</v>
      </c>
      <c r="BZ300" s="68">
        <f t="shared" si="69"/>
        <v>0</v>
      </c>
      <c r="CA300" s="112">
        <v>3.0910424533583161</v>
      </c>
      <c r="CB300" s="68" t="s">
        <v>560</v>
      </c>
      <c r="CC300" s="68">
        <v>1</v>
      </c>
      <c r="CI300" s="68" t="s">
        <v>561</v>
      </c>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row>
    <row r="301" spans="1:167" s="68" customFormat="1" ht="15" customHeight="1" x14ac:dyDescent="0.3">
      <c r="A301" s="69">
        <v>300</v>
      </c>
      <c r="B301" s="68">
        <v>11</v>
      </c>
      <c r="C301" s="68" t="s">
        <v>90</v>
      </c>
      <c r="D301" s="37">
        <v>0.96699999999999997</v>
      </c>
      <c r="E301" s="68">
        <v>4.9000000000000002E-2</v>
      </c>
      <c r="F301" s="19">
        <f t="shared" si="70"/>
        <v>19.73469387755102</v>
      </c>
      <c r="H301" s="68">
        <f t="shared" si="59"/>
        <v>0.91799999999999993</v>
      </c>
      <c r="I301" s="68">
        <f t="shared" si="60"/>
        <v>1.016</v>
      </c>
      <c r="J301" s="68" t="s">
        <v>63</v>
      </c>
      <c r="K301" s="68">
        <f t="shared" si="61"/>
        <v>0.96699999999999997</v>
      </c>
      <c r="L301" s="45">
        <f t="shared" si="62"/>
        <v>19.73469387755102</v>
      </c>
      <c r="M301" s="15">
        <f t="shared" si="63"/>
        <v>0.10736727113519869</v>
      </c>
      <c r="N301" s="68">
        <f t="shared" si="64"/>
        <v>5.4405339044723226E-3</v>
      </c>
      <c r="O301" s="68">
        <f t="shared" si="65"/>
        <v>183.80548996817436</v>
      </c>
      <c r="P301" s="68">
        <f t="shared" si="66"/>
        <v>0.10192673723072636</v>
      </c>
      <c r="Q301" s="68">
        <f t="shared" si="67"/>
        <v>0.11280780503967101</v>
      </c>
      <c r="R301" s="112">
        <v>4.6051701859880918</v>
      </c>
      <c r="S301" s="68" t="s">
        <v>568</v>
      </c>
      <c r="T301" s="68" t="s">
        <v>63</v>
      </c>
      <c r="U301" s="68" t="s">
        <v>577</v>
      </c>
      <c r="V301" s="68" t="s">
        <v>579</v>
      </c>
      <c r="W301" s="68">
        <v>0</v>
      </c>
      <c r="X301" s="68">
        <v>1</v>
      </c>
      <c r="Y301" s="68">
        <v>0</v>
      </c>
      <c r="Z301" s="68">
        <v>0</v>
      </c>
      <c r="AA301" s="68">
        <v>1</v>
      </c>
      <c r="AB301" s="68">
        <v>0</v>
      </c>
      <c r="AC301" s="68">
        <v>2</v>
      </c>
      <c r="AD301" s="68" t="s">
        <v>63</v>
      </c>
      <c r="AE301" s="68">
        <v>33395</v>
      </c>
      <c r="AF301" s="68">
        <v>1</v>
      </c>
      <c r="AG301" s="68">
        <v>0</v>
      </c>
      <c r="AH301" s="68">
        <v>0</v>
      </c>
      <c r="AI301" s="68">
        <v>0</v>
      </c>
      <c r="AJ301" s="68">
        <v>0</v>
      </c>
      <c r="AK301" s="68">
        <v>0</v>
      </c>
      <c r="AL301" s="68">
        <v>0</v>
      </c>
      <c r="AM301" s="68">
        <v>1</v>
      </c>
      <c r="AN301" s="68">
        <v>0</v>
      </c>
      <c r="AO301" s="68">
        <v>0</v>
      </c>
      <c r="AP301" s="112">
        <v>10.821436908133153</v>
      </c>
      <c r="AQ301" s="68">
        <v>1</v>
      </c>
      <c r="AR301" s="112">
        <v>10.416191411313891</v>
      </c>
      <c r="AS301" s="68">
        <v>1</v>
      </c>
      <c r="AT301" s="68">
        <v>0</v>
      </c>
      <c r="AU301" s="68">
        <v>1</v>
      </c>
      <c r="AV301" s="112">
        <v>7.6038979685218813</v>
      </c>
      <c r="AW301" s="68">
        <v>0</v>
      </c>
      <c r="AX301" s="68">
        <v>1</v>
      </c>
      <c r="AY301" s="68">
        <v>0</v>
      </c>
      <c r="AZ301" s="68">
        <v>6.9850000000000003</v>
      </c>
      <c r="BA301" s="94">
        <v>578</v>
      </c>
      <c r="BB301" s="94">
        <v>162</v>
      </c>
      <c r="BC301" s="68">
        <v>1</v>
      </c>
      <c r="BD301" s="68">
        <v>0</v>
      </c>
      <c r="BE301" s="104">
        <f t="shared" si="72"/>
        <v>3.784189633918261</v>
      </c>
      <c r="BF301" s="104">
        <v>1501.04</v>
      </c>
      <c r="BG301" s="104">
        <f t="shared" si="68"/>
        <v>0.51739600751000214</v>
      </c>
      <c r="BH301" s="68">
        <v>1</v>
      </c>
      <c r="BI301" s="68">
        <v>0</v>
      </c>
      <c r="BJ301" s="68">
        <v>1</v>
      </c>
      <c r="BK301" s="68">
        <v>1</v>
      </c>
      <c r="BL301" s="68">
        <v>0</v>
      </c>
      <c r="BM301" s="68">
        <v>1</v>
      </c>
      <c r="BN301" s="68">
        <v>0</v>
      </c>
      <c r="BO301" s="68">
        <v>1</v>
      </c>
      <c r="BP301" s="68">
        <v>0</v>
      </c>
      <c r="BQ301" s="68">
        <v>1</v>
      </c>
      <c r="BR301" s="68">
        <v>0</v>
      </c>
      <c r="BS301" s="68">
        <v>0</v>
      </c>
      <c r="BT301" s="68">
        <v>0</v>
      </c>
      <c r="BU301" s="68">
        <v>0</v>
      </c>
      <c r="BV301" s="68">
        <v>0</v>
      </c>
      <c r="BW301" s="68">
        <v>0</v>
      </c>
      <c r="BX301" s="68">
        <v>1</v>
      </c>
      <c r="BY301" s="68">
        <v>0.49</v>
      </c>
      <c r="BZ301" s="68">
        <f t="shared" si="69"/>
        <v>0.51</v>
      </c>
      <c r="CA301" s="112">
        <v>3.0910424533583161</v>
      </c>
      <c r="CB301" s="68" t="s">
        <v>560</v>
      </c>
      <c r="CC301" s="68">
        <v>1</v>
      </c>
      <c r="CI301" s="68" t="s">
        <v>562</v>
      </c>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row>
    <row r="302" spans="1:167" s="68" customFormat="1" ht="15" customHeight="1" x14ac:dyDescent="0.3">
      <c r="A302" s="69">
        <v>301</v>
      </c>
      <c r="B302" s="69">
        <v>11</v>
      </c>
      <c r="C302" s="69" t="s">
        <v>90</v>
      </c>
      <c r="D302" s="38">
        <v>2.1000000000000001E-2</v>
      </c>
      <c r="E302" s="69">
        <v>1E-3</v>
      </c>
      <c r="F302" s="19">
        <f t="shared" si="70"/>
        <v>21</v>
      </c>
      <c r="G302" s="69"/>
      <c r="H302" s="69">
        <f t="shared" si="59"/>
        <v>0.02</v>
      </c>
      <c r="I302" s="69">
        <f t="shared" si="60"/>
        <v>2.2000000000000002E-2</v>
      </c>
      <c r="J302" s="69" t="s">
        <v>63</v>
      </c>
      <c r="K302" s="69">
        <f t="shared" si="61"/>
        <v>2.1000000000000001E-2</v>
      </c>
      <c r="L302" s="47">
        <f t="shared" si="62"/>
        <v>21</v>
      </c>
      <c r="M302" s="18">
        <f t="shared" si="63"/>
        <v>0.19520741848321807</v>
      </c>
      <c r="N302" s="69">
        <f t="shared" si="64"/>
        <v>9.2955913563437173E-3</v>
      </c>
      <c r="O302" s="69">
        <f t="shared" si="65"/>
        <v>107.57787876696584</v>
      </c>
      <c r="P302" s="69">
        <f t="shared" si="66"/>
        <v>0.18591182712687435</v>
      </c>
      <c r="Q302" s="69">
        <f t="shared" si="67"/>
        <v>0.20450300983956179</v>
      </c>
      <c r="R302" s="65">
        <v>4.6051701859880918</v>
      </c>
      <c r="S302" s="123" t="str">
        <f>"1:1"</f>
        <v>1:1</v>
      </c>
      <c r="T302" s="69" t="s">
        <v>63</v>
      </c>
      <c r="U302" s="69" t="s">
        <v>576</v>
      </c>
      <c r="V302" s="69" t="s">
        <v>578</v>
      </c>
      <c r="W302" s="69">
        <v>0</v>
      </c>
      <c r="X302" s="69">
        <v>1</v>
      </c>
      <c r="Y302" s="69">
        <v>0</v>
      </c>
      <c r="Z302" s="69">
        <v>0</v>
      </c>
      <c r="AA302" s="69">
        <v>1</v>
      </c>
      <c r="AB302" s="69">
        <v>0</v>
      </c>
      <c r="AC302" s="69">
        <v>3</v>
      </c>
      <c r="AD302" s="69" t="s">
        <v>63</v>
      </c>
      <c r="AE302" s="69">
        <v>11132</v>
      </c>
      <c r="AF302" s="69">
        <v>1</v>
      </c>
      <c r="AG302" s="69">
        <v>0</v>
      </c>
      <c r="AH302" s="69">
        <v>0</v>
      </c>
      <c r="AI302" s="69">
        <v>0</v>
      </c>
      <c r="AJ302" s="69">
        <v>0</v>
      </c>
      <c r="AK302" s="69">
        <v>0</v>
      </c>
      <c r="AL302" s="69">
        <v>0</v>
      </c>
      <c r="AM302" s="69">
        <v>1</v>
      </c>
      <c r="AN302" s="69">
        <v>0</v>
      </c>
      <c r="AO302" s="69">
        <v>0</v>
      </c>
      <c r="AP302" s="65">
        <v>10.821436908133153</v>
      </c>
      <c r="AQ302" s="69">
        <v>1</v>
      </c>
      <c r="AR302" s="65">
        <v>9.3176689497287075</v>
      </c>
      <c r="AS302" s="69">
        <v>1</v>
      </c>
      <c r="AT302" s="69">
        <v>0</v>
      </c>
      <c r="AU302" s="69">
        <v>1</v>
      </c>
      <c r="AV302" s="65">
        <v>7.6038979685218813</v>
      </c>
      <c r="AW302" s="69">
        <v>0</v>
      </c>
      <c r="AX302" s="69">
        <v>1</v>
      </c>
      <c r="AY302" s="69">
        <v>0</v>
      </c>
      <c r="AZ302" s="69">
        <v>6.9850000000000003</v>
      </c>
      <c r="BA302" s="32">
        <v>578</v>
      </c>
      <c r="BB302" s="32">
        <v>162</v>
      </c>
      <c r="BC302" s="69">
        <v>1</v>
      </c>
      <c r="BD302" s="69">
        <v>0</v>
      </c>
      <c r="BE302" s="106">
        <f t="shared" si="72"/>
        <v>3.784189633918261</v>
      </c>
      <c r="BF302" s="106">
        <v>1501.04</v>
      </c>
      <c r="BG302" s="106">
        <f t="shared" si="68"/>
        <v>0.51739600751000214</v>
      </c>
      <c r="BH302" s="69">
        <v>1</v>
      </c>
      <c r="BI302" s="69">
        <v>0</v>
      </c>
      <c r="BJ302" s="69">
        <v>1</v>
      </c>
      <c r="BK302" s="69">
        <v>1</v>
      </c>
      <c r="BL302" s="69">
        <v>0</v>
      </c>
      <c r="BM302" s="69">
        <v>1</v>
      </c>
      <c r="BN302" s="69">
        <v>0</v>
      </c>
      <c r="BO302" s="69">
        <v>1</v>
      </c>
      <c r="BP302" s="69">
        <v>0</v>
      </c>
      <c r="BQ302" s="69">
        <v>1</v>
      </c>
      <c r="BR302" s="69">
        <v>0</v>
      </c>
      <c r="BS302" s="69">
        <v>0</v>
      </c>
      <c r="BT302" s="69">
        <v>0</v>
      </c>
      <c r="BU302" s="69">
        <v>0</v>
      </c>
      <c r="BV302" s="69">
        <v>0</v>
      </c>
      <c r="BW302" s="69">
        <v>0</v>
      </c>
      <c r="BX302" s="69">
        <v>1</v>
      </c>
      <c r="BY302" s="69">
        <v>0.49</v>
      </c>
      <c r="BZ302" s="69">
        <f t="shared" si="69"/>
        <v>0.51</v>
      </c>
      <c r="CA302" s="65">
        <v>3.0910424533583161</v>
      </c>
      <c r="CB302" s="69" t="s">
        <v>560</v>
      </c>
      <c r="CC302" s="69">
        <v>1</v>
      </c>
      <c r="CD302" s="69"/>
      <c r="CE302" s="69"/>
      <c r="CF302" s="69"/>
      <c r="CG302" s="69"/>
      <c r="CH302" s="69"/>
      <c r="CI302" s="69" t="s">
        <v>563</v>
      </c>
      <c r="CJ302" s="69"/>
      <c r="CK302" s="69"/>
      <c r="CL302" s="70"/>
      <c r="CM302" s="70"/>
      <c r="CN302" s="70"/>
      <c r="CO302" s="70"/>
      <c r="CP302" s="70"/>
      <c r="CQ302" s="70"/>
      <c r="CR302" s="70"/>
      <c r="CS302" s="70"/>
      <c r="CT302" s="70"/>
      <c r="CU302" s="70"/>
      <c r="CV302" s="70"/>
      <c r="CW302" s="70"/>
      <c r="CX302" s="70"/>
      <c r="CY302" s="70"/>
      <c r="CZ302" s="70"/>
      <c r="DA302" s="70"/>
      <c r="DB302" s="70"/>
      <c r="DC302" s="70"/>
      <c r="DD302" s="70"/>
      <c r="DE302" s="70"/>
      <c r="DF302" s="70"/>
      <c r="DG302" s="70"/>
      <c r="DH302" s="70"/>
      <c r="DI302" s="70"/>
      <c r="DJ302" s="70"/>
      <c r="DK302" s="70"/>
      <c r="DL302" s="70"/>
      <c r="DM302" s="70"/>
      <c r="DN302" s="70"/>
      <c r="DO302" s="70"/>
      <c r="DP302" s="70"/>
      <c r="DQ302" s="70"/>
      <c r="DR302" s="70"/>
      <c r="DS302" s="70"/>
      <c r="DT302" s="70"/>
      <c r="DU302" s="70"/>
      <c r="DV302" s="70"/>
      <c r="DW302" s="70"/>
      <c r="DX302" s="70"/>
      <c r="DY302" s="70"/>
      <c r="DZ302" s="70"/>
      <c r="EA302" s="70"/>
      <c r="EB302" s="70"/>
      <c r="EC302" s="70"/>
      <c r="ED302" s="70"/>
      <c r="EE302" s="70"/>
      <c r="EF302" s="70"/>
      <c r="EG302" s="70"/>
      <c r="EH302" s="70"/>
      <c r="EI302" s="70"/>
      <c r="EJ302" s="70"/>
      <c r="EK302" s="70"/>
      <c r="EL302" s="70"/>
      <c r="EM302" s="70"/>
      <c r="EN302" s="70"/>
      <c r="EO302" s="70"/>
      <c r="EP302" s="70"/>
      <c r="EQ302" s="70"/>
      <c r="ER302" s="70"/>
      <c r="ES302" s="70"/>
      <c r="ET302" s="70"/>
      <c r="EU302" s="70"/>
      <c r="EV302" s="70"/>
      <c r="EW302" s="70"/>
      <c r="EX302" s="70"/>
      <c r="EY302" s="70"/>
      <c r="EZ302" s="70"/>
      <c r="FA302" s="70"/>
      <c r="FB302" s="70"/>
      <c r="FC302" s="70"/>
      <c r="FD302" s="70"/>
      <c r="FE302" s="70"/>
      <c r="FF302" s="70"/>
      <c r="FG302" s="70"/>
      <c r="FH302" s="70"/>
      <c r="FI302" s="70"/>
      <c r="FJ302" s="70"/>
      <c r="FK302" s="70"/>
    </row>
    <row r="303" spans="1:167" s="68" customFormat="1" ht="15" customHeight="1" x14ac:dyDescent="0.3">
      <c r="A303" s="69">
        <v>302</v>
      </c>
      <c r="B303" s="69">
        <v>11</v>
      </c>
      <c r="C303" s="69" t="s">
        <v>90</v>
      </c>
      <c r="D303" s="38">
        <v>0.93700000000000006</v>
      </c>
      <c r="E303" s="69">
        <v>8.8999999999999996E-2</v>
      </c>
      <c r="F303" s="19">
        <f t="shared" si="70"/>
        <v>10.528089887640451</v>
      </c>
      <c r="G303" s="69"/>
      <c r="H303" s="69">
        <f t="shared" si="59"/>
        <v>0.84800000000000009</v>
      </c>
      <c r="I303" s="69">
        <f t="shared" si="60"/>
        <v>1.026</v>
      </c>
      <c r="J303" s="69" t="s">
        <v>63</v>
      </c>
      <c r="K303" s="69">
        <f t="shared" si="61"/>
        <v>0.93700000000000006</v>
      </c>
      <c r="L303" s="47">
        <f t="shared" si="62"/>
        <v>10.528089887640451</v>
      </c>
      <c r="M303" s="18">
        <f t="shared" si="63"/>
        <v>9.9291382132705469E-2</v>
      </c>
      <c r="N303" s="69">
        <f t="shared" si="64"/>
        <v>9.4310917927543057E-3</v>
      </c>
      <c r="O303" s="69">
        <f t="shared" si="65"/>
        <v>106.0322624331021</v>
      </c>
      <c r="P303" s="69">
        <f t="shared" si="66"/>
        <v>8.986029033995116E-2</v>
      </c>
      <c r="Q303" s="69">
        <f t="shared" si="67"/>
        <v>0.10872247392545978</v>
      </c>
      <c r="R303" s="65">
        <v>4.6051701859880918</v>
      </c>
      <c r="S303" s="123" t="str">
        <f>"1:1"</f>
        <v>1:1</v>
      </c>
      <c r="T303" s="69" t="s">
        <v>63</v>
      </c>
      <c r="U303" s="69" t="s">
        <v>577</v>
      </c>
      <c r="V303" s="69" t="s">
        <v>579</v>
      </c>
      <c r="W303" s="69">
        <v>0</v>
      </c>
      <c r="X303" s="69">
        <v>1</v>
      </c>
      <c r="Y303" s="69">
        <v>0</v>
      </c>
      <c r="Z303" s="69">
        <v>0</v>
      </c>
      <c r="AA303" s="69">
        <v>1</v>
      </c>
      <c r="AB303" s="69">
        <v>0</v>
      </c>
      <c r="AC303" s="69">
        <v>3</v>
      </c>
      <c r="AD303" s="69" t="s">
        <v>63</v>
      </c>
      <c r="AE303" s="69">
        <v>11132</v>
      </c>
      <c r="AF303" s="69">
        <v>1</v>
      </c>
      <c r="AG303" s="69">
        <v>0</v>
      </c>
      <c r="AH303" s="69">
        <v>0</v>
      </c>
      <c r="AI303" s="69">
        <v>0</v>
      </c>
      <c r="AJ303" s="69">
        <v>0</v>
      </c>
      <c r="AK303" s="69">
        <v>0</v>
      </c>
      <c r="AL303" s="69">
        <v>0</v>
      </c>
      <c r="AM303" s="69">
        <v>1</v>
      </c>
      <c r="AN303" s="69">
        <v>0</v>
      </c>
      <c r="AO303" s="69">
        <v>0</v>
      </c>
      <c r="AP303" s="65">
        <v>10.821436908133153</v>
      </c>
      <c r="AQ303" s="69">
        <v>1</v>
      </c>
      <c r="AR303" s="65">
        <v>9.3176689497287075</v>
      </c>
      <c r="AS303" s="69">
        <v>1</v>
      </c>
      <c r="AT303" s="69">
        <v>0</v>
      </c>
      <c r="AU303" s="69">
        <v>1</v>
      </c>
      <c r="AV303" s="65">
        <v>7.6038979685218813</v>
      </c>
      <c r="AW303" s="69">
        <v>0</v>
      </c>
      <c r="AX303" s="69">
        <v>1</v>
      </c>
      <c r="AY303" s="69">
        <v>0</v>
      </c>
      <c r="AZ303" s="69">
        <v>6.9850000000000003</v>
      </c>
      <c r="BA303" s="32">
        <v>578</v>
      </c>
      <c r="BB303" s="32">
        <v>162</v>
      </c>
      <c r="BC303" s="69">
        <v>1</v>
      </c>
      <c r="BD303" s="69">
        <v>0</v>
      </c>
      <c r="BE303" s="106">
        <f t="shared" si="72"/>
        <v>3.784189633918261</v>
      </c>
      <c r="BF303" s="106">
        <v>1501.04</v>
      </c>
      <c r="BG303" s="106">
        <f t="shared" si="68"/>
        <v>0.51739600751000214</v>
      </c>
      <c r="BH303" s="69">
        <v>1</v>
      </c>
      <c r="BI303" s="69">
        <v>0</v>
      </c>
      <c r="BJ303" s="69">
        <v>1</v>
      </c>
      <c r="BK303" s="69">
        <v>1</v>
      </c>
      <c r="BL303" s="69">
        <v>0</v>
      </c>
      <c r="BM303" s="69">
        <v>1</v>
      </c>
      <c r="BN303" s="69">
        <v>0</v>
      </c>
      <c r="BO303" s="69">
        <v>1</v>
      </c>
      <c r="BP303" s="69">
        <v>0</v>
      </c>
      <c r="BQ303" s="69">
        <v>1</v>
      </c>
      <c r="BR303" s="69">
        <v>0</v>
      </c>
      <c r="BS303" s="69">
        <v>0</v>
      </c>
      <c r="BT303" s="69">
        <v>0</v>
      </c>
      <c r="BU303" s="69">
        <v>0</v>
      </c>
      <c r="BV303" s="69">
        <v>0</v>
      </c>
      <c r="BW303" s="69">
        <v>0</v>
      </c>
      <c r="BX303" s="69">
        <v>1</v>
      </c>
      <c r="BY303" s="69">
        <v>0.49</v>
      </c>
      <c r="BZ303" s="69">
        <f t="shared" si="69"/>
        <v>0.51</v>
      </c>
      <c r="CA303" s="65">
        <v>3.0910424533583161</v>
      </c>
      <c r="CB303" s="69" t="s">
        <v>560</v>
      </c>
      <c r="CC303" s="69">
        <v>1</v>
      </c>
      <c r="CD303" s="69"/>
      <c r="CE303" s="69"/>
      <c r="CF303" s="69"/>
      <c r="CG303" s="69"/>
      <c r="CH303" s="69"/>
      <c r="CI303" s="69" t="s">
        <v>564</v>
      </c>
      <c r="CJ303" s="69"/>
      <c r="CK303" s="69"/>
      <c r="CL303" s="70"/>
      <c r="CM303" s="70"/>
      <c r="CN303" s="70"/>
      <c r="CO303" s="70"/>
      <c r="CP303" s="70"/>
      <c r="CQ303" s="70"/>
      <c r="CR303" s="70"/>
      <c r="CS303" s="70"/>
      <c r="CT303" s="70"/>
      <c r="CU303" s="70"/>
      <c r="CV303" s="70"/>
      <c r="CW303" s="70"/>
      <c r="CX303" s="70"/>
      <c r="CY303" s="70"/>
      <c r="CZ303" s="70"/>
      <c r="DA303" s="70"/>
      <c r="DB303" s="70"/>
      <c r="DC303" s="70"/>
      <c r="DD303" s="70"/>
      <c r="DE303" s="70"/>
      <c r="DF303" s="70"/>
      <c r="DG303" s="70"/>
      <c r="DH303" s="70"/>
      <c r="DI303" s="70"/>
      <c r="DJ303" s="70"/>
      <c r="DK303" s="70"/>
      <c r="DL303" s="70"/>
      <c r="DM303" s="70"/>
      <c r="DN303" s="70"/>
      <c r="DO303" s="70"/>
      <c r="DP303" s="70"/>
      <c r="DQ303" s="70"/>
      <c r="DR303" s="70"/>
      <c r="DS303" s="70"/>
      <c r="DT303" s="70"/>
      <c r="DU303" s="70"/>
      <c r="DV303" s="70"/>
      <c r="DW303" s="70"/>
      <c r="DX303" s="70"/>
      <c r="DY303" s="70"/>
      <c r="DZ303" s="70"/>
      <c r="EA303" s="70"/>
      <c r="EB303" s="70"/>
      <c r="EC303" s="70"/>
      <c r="ED303" s="70"/>
      <c r="EE303" s="70"/>
      <c r="EF303" s="70"/>
      <c r="EG303" s="70"/>
      <c r="EH303" s="70"/>
      <c r="EI303" s="70"/>
      <c r="EJ303" s="70"/>
      <c r="EK303" s="70"/>
      <c r="EL303" s="70"/>
      <c r="EM303" s="70"/>
      <c r="EN303" s="70"/>
      <c r="EO303" s="70"/>
      <c r="EP303" s="70"/>
      <c r="EQ303" s="70"/>
      <c r="ER303" s="70"/>
      <c r="ES303" s="70"/>
      <c r="ET303" s="70"/>
      <c r="EU303" s="70"/>
      <c r="EV303" s="70"/>
      <c r="EW303" s="70"/>
      <c r="EX303" s="70"/>
      <c r="EY303" s="70"/>
      <c r="EZ303" s="70"/>
      <c r="FA303" s="70"/>
      <c r="FB303" s="70"/>
      <c r="FC303" s="70"/>
      <c r="FD303" s="70"/>
      <c r="FE303" s="70"/>
      <c r="FF303" s="70"/>
      <c r="FG303" s="70"/>
      <c r="FH303" s="70"/>
      <c r="FI303" s="70"/>
      <c r="FJ303" s="70"/>
      <c r="FK303" s="70"/>
    </row>
    <row r="304" spans="1:167" s="68" customFormat="1" ht="15" customHeight="1" x14ac:dyDescent="0.3">
      <c r="A304" s="69">
        <v>303</v>
      </c>
      <c r="B304" s="68">
        <v>11</v>
      </c>
      <c r="C304" s="68" t="s">
        <v>90</v>
      </c>
      <c r="D304" s="37">
        <v>2.3E-2</v>
      </c>
      <c r="E304" s="68">
        <v>1E-3</v>
      </c>
      <c r="F304" s="19">
        <f t="shared" si="70"/>
        <v>23</v>
      </c>
      <c r="H304" s="68">
        <f t="shared" si="59"/>
        <v>2.1999999999999999E-2</v>
      </c>
      <c r="I304" s="68">
        <f t="shared" si="60"/>
        <v>2.4E-2</v>
      </c>
      <c r="J304" s="68" t="s">
        <v>63</v>
      </c>
      <c r="K304" s="68">
        <f t="shared" si="61"/>
        <v>2.3E-2</v>
      </c>
      <c r="L304" s="45">
        <f t="shared" si="62"/>
        <v>23</v>
      </c>
      <c r="M304" s="15">
        <f t="shared" si="63"/>
        <v>0.212981223452854</v>
      </c>
      <c r="N304" s="68">
        <f t="shared" si="64"/>
        <v>9.2600531936023484E-3</v>
      </c>
      <c r="O304" s="68">
        <f t="shared" si="65"/>
        <v>107.99074034379059</v>
      </c>
      <c r="P304" s="68">
        <f t="shared" si="66"/>
        <v>0.20372117025925165</v>
      </c>
      <c r="Q304" s="68">
        <f t="shared" si="67"/>
        <v>0.22224127664645635</v>
      </c>
      <c r="R304" s="112">
        <v>4.6051701859880918</v>
      </c>
      <c r="S304" s="36" t="str">
        <f>"2:1"</f>
        <v>2:1</v>
      </c>
      <c r="T304" s="68" t="s">
        <v>63</v>
      </c>
      <c r="U304" s="68" t="s">
        <v>576</v>
      </c>
      <c r="V304" s="68" t="s">
        <v>578</v>
      </c>
      <c r="W304" s="68">
        <v>0</v>
      </c>
      <c r="X304" s="68">
        <v>1</v>
      </c>
      <c r="Y304" s="68">
        <v>0</v>
      </c>
      <c r="Z304" s="68">
        <v>0</v>
      </c>
      <c r="AA304" s="68">
        <v>1</v>
      </c>
      <c r="AB304" s="68">
        <v>0</v>
      </c>
      <c r="AC304" s="68">
        <v>4</v>
      </c>
      <c r="AD304" s="68" t="s">
        <v>63</v>
      </c>
      <c r="AE304" s="68">
        <v>11133</v>
      </c>
      <c r="AF304" s="68">
        <v>1</v>
      </c>
      <c r="AG304" s="68">
        <v>0</v>
      </c>
      <c r="AH304" s="68">
        <v>0</v>
      </c>
      <c r="AI304" s="68">
        <v>0</v>
      </c>
      <c r="AJ304" s="68">
        <v>0</v>
      </c>
      <c r="AK304" s="68">
        <v>0</v>
      </c>
      <c r="AL304" s="68">
        <v>0</v>
      </c>
      <c r="AM304" s="68">
        <v>1</v>
      </c>
      <c r="AN304" s="68">
        <v>0</v>
      </c>
      <c r="AO304" s="68">
        <v>0</v>
      </c>
      <c r="AP304" s="112">
        <v>10.821436908133153</v>
      </c>
      <c r="AQ304" s="68">
        <v>1</v>
      </c>
      <c r="AR304" s="112">
        <v>9.3177587687434524</v>
      </c>
      <c r="AS304" s="68">
        <v>1</v>
      </c>
      <c r="AT304" s="68">
        <v>0</v>
      </c>
      <c r="AU304" s="68">
        <v>1</v>
      </c>
      <c r="AV304" s="112">
        <v>7.6038979685218813</v>
      </c>
      <c r="AW304" s="68">
        <v>0</v>
      </c>
      <c r="AX304" s="68">
        <v>1</v>
      </c>
      <c r="AY304" s="68">
        <v>0</v>
      </c>
      <c r="AZ304" s="68">
        <v>6.9850000000000003</v>
      </c>
      <c r="BA304" s="94">
        <v>578</v>
      </c>
      <c r="BB304" s="94">
        <v>162</v>
      </c>
      <c r="BC304" s="68">
        <v>1</v>
      </c>
      <c r="BD304" s="68">
        <v>0</v>
      </c>
      <c r="BE304" s="104">
        <f t="shared" si="72"/>
        <v>3.784189633918261</v>
      </c>
      <c r="BF304" s="104">
        <v>1501.04</v>
      </c>
      <c r="BG304" s="104">
        <f t="shared" si="68"/>
        <v>0.51739600751000214</v>
      </c>
      <c r="BH304" s="68">
        <v>1</v>
      </c>
      <c r="BI304" s="68">
        <v>0</v>
      </c>
      <c r="BJ304" s="68">
        <v>1</v>
      </c>
      <c r="BK304" s="68">
        <v>1</v>
      </c>
      <c r="BL304" s="68">
        <v>0</v>
      </c>
      <c r="BM304" s="68">
        <v>1</v>
      </c>
      <c r="BN304" s="68">
        <v>0</v>
      </c>
      <c r="BO304" s="68">
        <v>1</v>
      </c>
      <c r="BP304" s="68">
        <v>0</v>
      </c>
      <c r="BQ304" s="68">
        <v>1</v>
      </c>
      <c r="BR304" s="68">
        <v>0</v>
      </c>
      <c r="BS304" s="68">
        <v>0</v>
      </c>
      <c r="BT304" s="68">
        <v>0</v>
      </c>
      <c r="BU304" s="68">
        <v>0</v>
      </c>
      <c r="BV304" s="68">
        <v>0</v>
      </c>
      <c r="BW304" s="68">
        <v>0</v>
      </c>
      <c r="BX304" s="68">
        <v>1</v>
      </c>
      <c r="BY304" s="68">
        <v>0.49</v>
      </c>
      <c r="BZ304" s="68">
        <f t="shared" si="69"/>
        <v>0.51</v>
      </c>
      <c r="CA304" s="112">
        <v>3.0910424533583161</v>
      </c>
      <c r="CB304" s="68" t="s">
        <v>560</v>
      </c>
      <c r="CC304" s="68">
        <v>1</v>
      </c>
      <c r="CI304" s="68" t="s">
        <v>565</v>
      </c>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row>
    <row r="305" spans="1:167" s="68" customFormat="1" ht="15" customHeight="1" x14ac:dyDescent="0.3">
      <c r="A305" s="69">
        <v>304</v>
      </c>
      <c r="B305" s="68">
        <v>11</v>
      </c>
      <c r="C305" s="68" t="s">
        <v>90</v>
      </c>
      <c r="D305" s="37">
        <v>1.026</v>
      </c>
      <c r="E305" s="68">
        <v>8.8999999999999996E-2</v>
      </c>
      <c r="F305" s="19">
        <f t="shared" si="70"/>
        <v>11.52808988764045</v>
      </c>
      <c r="H305" s="68">
        <f t="shared" si="59"/>
        <v>0.93700000000000006</v>
      </c>
      <c r="I305" s="68">
        <f t="shared" si="60"/>
        <v>1.115</v>
      </c>
      <c r="J305" s="68" t="s">
        <v>63</v>
      </c>
      <c r="K305" s="68">
        <f t="shared" si="61"/>
        <v>1.026</v>
      </c>
      <c r="L305" s="45">
        <f t="shared" si="62"/>
        <v>11.52808988764045</v>
      </c>
      <c r="M305" s="15">
        <f t="shared" si="63"/>
        <v>0.10861116415657876</v>
      </c>
      <c r="N305" s="68">
        <f t="shared" si="64"/>
        <v>9.4214362669936737E-3</v>
      </c>
      <c r="O305" s="68">
        <f t="shared" si="65"/>
        <v>106.14092922363888</v>
      </c>
      <c r="P305" s="68">
        <f t="shared" si="66"/>
        <v>9.9189727889585091E-2</v>
      </c>
      <c r="Q305" s="68">
        <f t="shared" si="67"/>
        <v>0.11803260042357243</v>
      </c>
      <c r="R305" s="112">
        <v>4.6051701859880918</v>
      </c>
      <c r="S305" s="36" t="str">
        <f>"2:1"</f>
        <v>2:1</v>
      </c>
      <c r="T305" s="68" t="s">
        <v>63</v>
      </c>
      <c r="U305" s="68" t="s">
        <v>577</v>
      </c>
      <c r="V305" s="68" t="s">
        <v>579</v>
      </c>
      <c r="W305" s="68">
        <v>0</v>
      </c>
      <c r="X305" s="68">
        <v>1</v>
      </c>
      <c r="Y305" s="68">
        <v>0</v>
      </c>
      <c r="Z305" s="68">
        <v>0</v>
      </c>
      <c r="AA305" s="68">
        <v>1</v>
      </c>
      <c r="AB305" s="68">
        <v>0</v>
      </c>
      <c r="AC305" s="68">
        <v>4</v>
      </c>
      <c r="AD305" s="68" t="s">
        <v>63</v>
      </c>
      <c r="AE305" s="68">
        <v>11133</v>
      </c>
      <c r="AF305" s="68">
        <v>1</v>
      </c>
      <c r="AG305" s="68">
        <v>0</v>
      </c>
      <c r="AH305" s="68">
        <v>0</v>
      </c>
      <c r="AI305" s="68">
        <v>0</v>
      </c>
      <c r="AJ305" s="68">
        <v>0</v>
      </c>
      <c r="AK305" s="68">
        <v>0</v>
      </c>
      <c r="AL305" s="68">
        <v>0</v>
      </c>
      <c r="AM305" s="68">
        <v>1</v>
      </c>
      <c r="AN305" s="68">
        <v>0</v>
      </c>
      <c r="AO305" s="68">
        <v>0</v>
      </c>
      <c r="AP305" s="112">
        <v>10.821436908133153</v>
      </c>
      <c r="AQ305" s="68">
        <v>1</v>
      </c>
      <c r="AR305" s="112">
        <v>9.3177587687434524</v>
      </c>
      <c r="AS305" s="68">
        <v>1</v>
      </c>
      <c r="AT305" s="68">
        <v>0</v>
      </c>
      <c r="AU305" s="68">
        <v>1</v>
      </c>
      <c r="AV305" s="112">
        <v>7.6038979685218813</v>
      </c>
      <c r="AW305" s="68">
        <v>0</v>
      </c>
      <c r="AX305" s="68">
        <v>1</v>
      </c>
      <c r="AY305" s="68">
        <v>0</v>
      </c>
      <c r="AZ305" s="68">
        <v>6.9850000000000003</v>
      </c>
      <c r="BA305" s="94">
        <v>578</v>
      </c>
      <c r="BB305" s="94">
        <v>162</v>
      </c>
      <c r="BC305" s="68">
        <v>1</v>
      </c>
      <c r="BD305" s="68">
        <v>0</v>
      </c>
      <c r="BE305" s="104">
        <f t="shared" si="72"/>
        <v>3.784189633918261</v>
      </c>
      <c r="BF305" s="104">
        <v>1501.04</v>
      </c>
      <c r="BG305" s="104">
        <f t="shared" si="68"/>
        <v>0.51739600751000214</v>
      </c>
      <c r="BH305" s="68">
        <v>1</v>
      </c>
      <c r="BI305" s="68">
        <v>0</v>
      </c>
      <c r="BJ305" s="68">
        <v>1</v>
      </c>
      <c r="BK305" s="68">
        <v>1</v>
      </c>
      <c r="BL305" s="68">
        <v>0</v>
      </c>
      <c r="BM305" s="68">
        <v>1</v>
      </c>
      <c r="BN305" s="68">
        <v>0</v>
      </c>
      <c r="BO305" s="68">
        <v>1</v>
      </c>
      <c r="BP305" s="68">
        <v>0</v>
      </c>
      <c r="BQ305" s="68">
        <v>1</v>
      </c>
      <c r="BR305" s="68">
        <v>0</v>
      </c>
      <c r="BS305" s="68">
        <v>0</v>
      </c>
      <c r="BT305" s="68">
        <v>0</v>
      </c>
      <c r="BU305" s="68">
        <v>0</v>
      </c>
      <c r="BV305" s="68">
        <v>0</v>
      </c>
      <c r="BW305" s="68">
        <v>0</v>
      </c>
      <c r="BX305" s="68">
        <v>1</v>
      </c>
      <c r="BY305" s="68">
        <v>1</v>
      </c>
      <c r="BZ305" s="68">
        <f t="shared" si="69"/>
        <v>0</v>
      </c>
      <c r="CA305" s="112">
        <v>3.0910424533583161</v>
      </c>
      <c r="CB305" s="68" t="s">
        <v>560</v>
      </c>
      <c r="CC305" s="68">
        <v>1</v>
      </c>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row>
    <row r="306" spans="1:167" s="68" customFormat="1" ht="15" customHeight="1" x14ac:dyDescent="0.3">
      <c r="A306" s="69">
        <v>305</v>
      </c>
      <c r="B306" s="68">
        <v>11</v>
      </c>
      <c r="C306" s="68" t="s">
        <v>90</v>
      </c>
      <c r="D306" s="37">
        <v>2.3E-2</v>
      </c>
      <c r="E306" s="68">
        <v>1E-3</v>
      </c>
      <c r="F306" s="19">
        <f t="shared" si="70"/>
        <v>23</v>
      </c>
      <c r="H306" s="68">
        <f t="shared" si="59"/>
        <v>2.1999999999999999E-2</v>
      </c>
      <c r="I306" s="68">
        <f t="shared" si="60"/>
        <v>2.4E-2</v>
      </c>
      <c r="J306" s="68" t="s">
        <v>63</v>
      </c>
      <c r="K306" s="68">
        <f t="shared" si="61"/>
        <v>2.3E-2</v>
      </c>
      <c r="L306" s="45">
        <f t="shared" si="62"/>
        <v>23</v>
      </c>
      <c r="M306" s="15">
        <f t="shared" si="63"/>
        <v>0.21302689523590487</v>
      </c>
      <c r="N306" s="68">
        <f t="shared" si="64"/>
        <v>9.2620389233002125E-3</v>
      </c>
      <c r="O306" s="68">
        <f t="shared" si="65"/>
        <v>107.96758772891056</v>
      </c>
      <c r="P306" s="68">
        <f t="shared" si="66"/>
        <v>0.20376485631260466</v>
      </c>
      <c r="Q306" s="68">
        <f t="shared" si="67"/>
        <v>0.22228893415920509</v>
      </c>
      <c r="R306" s="112">
        <v>3.8501476017100584</v>
      </c>
      <c r="S306" s="36" t="str">
        <f>"3:1"</f>
        <v>3:1</v>
      </c>
      <c r="T306" s="68" t="s">
        <v>63</v>
      </c>
      <c r="U306" s="68" t="s">
        <v>576</v>
      </c>
      <c r="V306" s="68" t="s">
        <v>578</v>
      </c>
      <c r="W306" s="68">
        <v>0</v>
      </c>
      <c r="X306" s="68">
        <v>1</v>
      </c>
      <c r="Y306" s="68">
        <v>0</v>
      </c>
      <c r="Z306" s="68">
        <v>0</v>
      </c>
      <c r="AA306" s="68">
        <v>1</v>
      </c>
      <c r="AB306" s="68">
        <v>0</v>
      </c>
      <c r="AC306" s="68">
        <v>5</v>
      </c>
      <c r="AD306" s="68" t="s">
        <v>63</v>
      </c>
      <c r="AE306" s="68">
        <v>11128</v>
      </c>
      <c r="AF306" s="68">
        <v>1</v>
      </c>
      <c r="AG306" s="68">
        <v>0</v>
      </c>
      <c r="AH306" s="68">
        <v>0</v>
      </c>
      <c r="AI306" s="68">
        <v>0</v>
      </c>
      <c r="AJ306" s="68">
        <v>0</v>
      </c>
      <c r="AK306" s="68">
        <v>0</v>
      </c>
      <c r="AL306" s="68">
        <v>0</v>
      </c>
      <c r="AM306" s="68">
        <v>1</v>
      </c>
      <c r="AN306" s="68">
        <v>0</v>
      </c>
      <c r="AO306" s="68">
        <v>0</v>
      </c>
      <c r="AP306" s="112">
        <v>10.821436908133153</v>
      </c>
      <c r="AQ306" s="68">
        <v>1</v>
      </c>
      <c r="AR306" s="112">
        <v>9.3173095929734249</v>
      </c>
      <c r="AS306" s="68">
        <v>1</v>
      </c>
      <c r="AT306" s="68">
        <v>0</v>
      </c>
      <c r="AU306" s="68">
        <v>1</v>
      </c>
      <c r="AV306" s="112">
        <v>7.6038979685218813</v>
      </c>
      <c r="AW306" s="68">
        <v>0</v>
      </c>
      <c r="AX306" s="68">
        <v>1</v>
      </c>
      <c r="AY306" s="68">
        <v>0</v>
      </c>
      <c r="AZ306" s="68">
        <v>6.9850000000000003</v>
      </c>
      <c r="BA306" s="94">
        <v>578</v>
      </c>
      <c r="BB306" s="94">
        <v>162</v>
      </c>
      <c r="BC306" s="68">
        <v>1</v>
      </c>
      <c r="BD306" s="68">
        <v>0</v>
      </c>
      <c r="BE306" s="104">
        <f t="shared" si="72"/>
        <v>3.784189633918261</v>
      </c>
      <c r="BF306" s="104">
        <v>1501.04</v>
      </c>
      <c r="BG306" s="104">
        <f t="shared" si="68"/>
        <v>0.51739600751000214</v>
      </c>
      <c r="BH306" s="68">
        <v>1</v>
      </c>
      <c r="BI306" s="68">
        <v>0</v>
      </c>
      <c r="BJ306" s="68">
        <v>1</v>
      </c>
      <c r="BK306" s="68">
        <v>1</v>
      </c>
      <c r="BL306" s="68">
        <v>0</v>
      </c>
      <c r="BM306" s="68">
        <v>1</v>
      </c>
      <c r="BN306" s="68">
        <v>0</v>
      </c>
      <c r="BO306" s="68">
        <v>1</v>
      </c>
      <c r="BP306" s="68">
        <v>0</v>
      </c>
      <c r="BQ306" s="68">
        <v>1</v>
      </c>
      <c r="BR306" s="68">
        <v>0</v>
      </c>
      <c r="BS306" s="68">
        <v>0</v>
      </c>
      <c r="BT306" s="68">
        <v>0</v>
      </c>
      <c r="BU306" s="68">
        <v>0</v>
      </c>
      <c r="BV306" s="68">
        <v>0</v>
      </c>
      <c r="BW306" s="68">
        <v>0</v>
      </c>
      <c r="BX306" s="68">
        <v>1</v>
      </c>
      <c r="BY306" s="68">
        <v>0.5</v>
      </c>
      <c r="BZ306" s="68">
        <f t="shared" si="69"/>
        <v>0.5</v>
      </c>
      <c r="CA306" s="112">
        <v>2.9957322735539909</v>
      </c>
      <c r="CB306" s="68" t="s">
        <v>560</v>
      </c>
      <c r="CC306" s="68">
        <v>1</v>
      </c>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row>
    <row r="307" spans="1:167" s="68" customFormat="1" ht="15" customHeight="1" x14ac:dyDescent="0.3">
      <c r="A307" s="69">
        <v>306</v>
      </c>
      <c r="B307" s="68">
        <v>11</v>
      </c>
      <c r="C307" s="68" t="s">
        <v>90</v>
      </c>
      <c r="D307" s="37">
        <v>0.93799999999999994</v>
      </c>
      <c r="E307" s="68">
        <v>7.6999999999999999E-2</v>
      </c>
      <c r="F307" s="19">
        <f t="shared" si="70"/>
        <v>12.181818181818182</v>
      </c>
      <c r="H307" s="68">
        <f t="shared" si="59"/>
        <v>0.86099999999999999</v>
      </c>
      <c r="I307" s="68">
        <f t="shared" si="60"/>
        <v>1.0149999999999999</v>
      </c>
      <c r="J307" s="68" t="s">
        <v>63</v>
      </c>
      <c r="K307" s="68">
        <f t="shared" si="61"/>
        <v>0.93799999999999994</v>
      </c>
      <c r="L307" s="45">
        <f t="shared" si="62"/>
        <v>12.181818181818182</v>
      </c>
      <c r="M307" s="15">
        <f t="shared" si="63"/>
        <v>0.1147167779361211</v>
      </c>
      <c r="N307" s="68">
        <f t="shared" si="64"/>
        <v>9.4170489350547185E-3</v>
      </c>
      <c r="O307" s="68">
        <f t="shared" si="65"/>
        <v>106.19037948051073</v>
      </c>
      <c r="P307" s="68">
        <f t="shared" si="66"/>
        <v>0.10529972900106638</v>
      </c>
      <c r="Q307" s="68">
        <f t="shared" si="67"/>
        <v>0.12413382687117583</v>
      </c>
      <c r="R307" s="112">
        <v>4.0604430105464191</v>
      </c>
      <c r="S307" s="36" t="str">
        <f>"3:1"</f>
        <v>3:1</v>
      </c>
      <c r="T307" s="68" t="s">
        <v>63</v>
      </c>
      <c r="U307" s="68" t="s">
        <v>577</v>
      </c>
      <c r="V307" s="68" t="s">
        <v>579</v>
      </c>
      <c r="W307" s="68">
        <v>0</v>
      </c>
      <c r="X307" s="68">
        <v>1</v>
      </c>
      <c r="Y307" s="68">
        <v>0</v>
      </c>
      <c r="Z307" s="68">
        <v>0</v>
      </c>
      <c r="AA307" s="68">
        <v>1</v>
      </c>
      <c r="AB307" s="68">
        <v>0</v>
      </c>
      <c r="AC307" s="68">
        <v>5</v>
      </c>
      <c r="AD307" s="68" t="s">
        <v>63</v>
      </c>
      <c r="AE307" s="68">
        <v>11128</v>
      </c>
      <c r="AF307" s="68">
        <v>1</v>
      </c>
      <c r="AG307" s="68">
        <v>0</v>
      </c>
      <c r="AH307" s="68">
        <v>0</v>
      </c>
      <c r="AI307" s="68">
        <v>0</v>
      </c>
      <c r="AJ307" s="68">
        <v>0</v>
      </c>
      <c r="AK307" s="68">
        <v>0</v>
      </c>
      <c r="AL307" s="68">
        <v>0</v>
      </c>
      <c r="AM307" s="68">
        <v>1</v>
      </c>
      <c r="AN307" s="68">
        <v>0</v>
      </c>
      <c r="AO307" s="68">
        <v>0</v>
      </c>
      <c r="AP307" s="112">
        <v>10.821436908133153</v>
      </c>
      <c r="AQ307" s="68">
        <v>1</v>
      </c>
      <c r="AR307" s="112">
        <v>9.3173095929734249</v>
      </c>
      <c r="AS307" s="68">
        <v>1</v>
      </c>
      <c r="AT307" s="68">
        <v>0</v>
      </c>
      <c r="AU307" s="68">
        <v>1</v>
      </c>
      <c r="AV307" s="112">
        <v>7.6038979685218813</v>
      </c>
      <c r="AW307" s="68">
        <v>0</v>
      </c>
      <c r="AX307" s="68">
        <v>1</v>
      </c>
      <c r="AY307" s="68">
        <v>0</v>
      </c>
      <c r="AZ307" s="68">
        <v>6.9850000000000003</v>
      </c>
      <c r="BA307" s="94">
        <v>578</v>
      </c>
      <c r="BB307" s="94">
        <v>162</v>
      </c>
      <c r="BC307" s="68">
        <v>1</v>
      </c>
      <c r="BD307" s="68">
        <v>0</v>
      </c>
      <c r="BE307" s="104">
        <f t="shared" si="72"/>
        <v>3.784189633918261</v>
      </c>
      <c r="BF307" s="104">
        <v>1501.04</v>
      </c>
      <c r="BG307" s="104">
        <f t="shared" si="68"/>
        <v>0.51739600751000214</v>
      </c>
      <c r="BH307" s="68">
        <v>1</v>
      </c>
      <c r="BI307" s="68">
        <v>0</v>
      </c>
      <c r="BJ307" s="68">
        <v>1</v>
      </c>
      <c r="BK307" s="68">
        <v>1</v>
      </c>
      <c r="BL307" s="68">
        <v>0</v>
      </c>
      <c r="BM307" s="68">
        <v>1</v>
      </c>
      <c r="BN307" s="68">
        <v>0</v>
      </c>
      <c r="BO307" s="68">
        <v>1</v>
      </c>
      <c r="BP307" s="68">
        <v>0</v>
      </c>
      <c r="BQ307" s="68">
        <v>1</v>
      </c>
      <c r="BR307" s="68">
        <v>0</v>
      </c>
      <c r="BS307" s="68">
        <v>0</v>
      </c>
      <c r="BT307" s="68">
        <v>0</v>
      </c>
      <c r="BU307" s="68">
        <v>0</v>
      </c>
      <c r="BV307" s="68">
        <v>0</v>
      </c>
      <c r="BW307" s="68">
        <v>0</v>
      </c>
      <c r="BX307" s="68">
        <v>1</v>
      </c>
      <c r="BY307" s="68">
        <v>0.5</v>
      </c>
      <c r="BZ307" s="68">
        <f t="shared" si="69"/>
        <v>0.5</v>
      </c>
      <c r="CA307" s="112">
        <v>2.9957322735539909</v>
      </c>
      <c r="CB307" s="68" t="s">
        <v>560</v>
      </c>
      <c r="CC307" s="68">
        <v>1</v>
      </c>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row>
    <row r="308" spans="1:167" s="68" customFormat="1" ht="15" customHeight="1" x14ac:dyDescent="0.3">
      <c r="A308" s="69">
        <v>307</v>
      </c>
      <c r="B308" s="68">
        <v>11</v>
      </c>
      <c r="C308" s="68" t="s">
        <v>90</v>
      </c>
      <c r="D308" s="37">
        <v>2.1999999999999999E-2</v>
      </c>
      <c r="E308" s="68">
        <v>2E-3</v>
      </c>
      <c r="F308" s="19">
        <f t="shared" si="70"/>
        <v>11</v>
      </c>
      <c r="H308" s="68">
        <f t="shared" si="59"/>
        <v>1.9999999999999997E-2</v>
      </c>
      <c r="I308" s="68">
        <f t="shared" si="60"/>
        <v>2.4E-2</v>
      </c>
      <c r="J308" s="68" t="s">
        <v>63</v>
      </c>
      <c r="K308" s="68">
        <f t="shared" si="61"/>
        <v>2.1999999999999999E-2</v>
      </c>
      <c r="L308" s="45">
        <f t="shared" si="62"/>
        <v>11</v>
      </c>
      <c r="M308" s="15">
        <f t="shared" si="63"/>
        <v>0.11952286093343936</v>
      </c>
      <c r="N308" s="68">
        <f t="shared" si="64"/>
        <v>1.086571463031267E-2</v>
      </c>
      <c r="O308" s="68">
        <f t="shared" si="65"/>
        <v>92.032602918748296</v>
      </c>
      <c r="P308" s="68">
        <f t="shared" si="66"/>
        <v>0.10865714630312669</v>
      </c>
      <c r="Q308" s="68">
        <f t="shared" si="67"/>
        <v>0.13038857556375202</v>
      </c>
      <c r="R308" s="112">
        <v>3.8501476017100584</v>
      </c>
      <c r="S308" s="68" t="s">
        <v>569</v>
      </c>
      <c r="T308" s="68" t="s">
        <v>63</v>
      </c>
      <c r="U308" s="68" t="s">
        <v>576</v>
      </c>
      <c r="V308" s="68" t="s">
        <v>578</v>
      </c>
      <c r="W308" s="68">
        <v>0</v>
      </c>
      <c r="X308" s="68">
        <v>1</v>
      </c>
      <c r="Y308" s="68">
        <v>0</v>
      </c>
      <c r="Z308" s="68">
        <v>0</v>
      </c>
      <c r="AA308" s="68">
        <v>1</v>
      </c>
      <c r="AB308" s="68">
        <v>0</v>
      </c>
      <c r="AC308" s="68">
        <v>6</v>
      </c>
      <c r="AD308" s="68" t="s">
        <v>63</v>
      </c>
      <c r="AE308" s="68">
        <v>8349</v>
      </c>
      <c r="AF308" s="68">
        <v>1</v>
      </c>
      <c r="AG308" s="68">
        <v>0</v>
      </c>
      <c r="AH308" s="68">
        <v>0</v>
      </c>
      <c r="AI308" s="68">
        <v>0</v>
      </c>
      <c r="AJ308" s="68">
        <v>0</v>
      </c>
      <c r="AK308" s="68">
        <v>0</v>
      </c>
      <c r="AL308" s="68">
        <v>0</v>
      </c>
      <c r="AM308" s="68">
        <v>1</v>
      </c>
      <c r="AN308" s="68">
        <v>0</v>
      </c>
      <c r="AO308" s="68">
        <v>0</v>
      </c>
      <c r="AP308" s="112">
        <v>10.821436908133153</v>
      </c>
      <c r="AQ308" s="68">
        <v>1</v>
      </c>
      <c r="AR308" s="112">
        <v>9.030016817844901</v>
      </c>
      <c r="AS308" s="68">
        <v>1</v>
      </c>
      <c r="AT308" s="68">
        <v>0</v>
      </c>
      <c r="AU308" s="68">
        <v>1</v>
      </c>
      <c r="AV308" s="112">
        <v>7.6038979685218813</v>
      </c>
      <c r="AW308" s="68">
        <v>0</v>
      </c>
      <c r="AX308" s="68">
        <v>1</v>
      </c>
      <c r="AY308" s="68">
        <v>0</v>
      </c>
      <c r="AZ308" s="68">
        <v>6.9850000000000003</v>
      </c>
      <c r="BA308" s="94">
        <v>578</v>
      </c>
      <c r="BB308" s="94">
        <v>162</v>
      </c>
      <c r="BC308" s="68">
        <v>1</v>
      </c>
      <c r="BD308" s="68">
        <v>0</v>
      </c>
      <c r="BE308" s="104">
        <f t="shared" si="72"/>
        <v>3.784189633918261</v>
      </c>
      <c r="BF308" s="104">
        <v>1501.04</v>
      </c>
      <c r="BG308" s="104">
        <f t="shared" si="68"/>
        <v>0.51739600751000214</v>
      </c>
      <c r="BH308" s="68">
        <v>1</v>
      </c>
      <c r="BI308" s="68">
        <v>0</v>
      </c>
      <c r="BJ308" s="68">
        <v>1</v>
      </c>
      <c r="BK308" s="68">
        <v>1</v>
      </c>
      <c r="BL308" s="68">
        <v>0</v>
      </c>
      <c r="BM308" s="68">
        <v>1</v>
      </c>
      <c r="BN308" s="68">
        <v>0</v>
      </c>
      <c r="BO308" s="68">
        <v>1</v>
      </c>
      <c r="BP308" s="68">
        <v>0</v>
      </c>
      <c r="BQ308" s="68">
        <v>1</v>
      </c>
      <c r="BR308" s="68">
        <v>0</v>
      </c>
      <c r="BS308" s="68">
        <v>0</v>
      </c>
      <c r="BT308" s="68">
        <v>0</v>
      </c>
      <c r="BU308" s="68">
        <v>0</v>
      </c>
      <c r="BV308" s="68">
        <v>0</v>
      </c>
      <c r="BW308" s="68">
        <v>0</v>
      </c>
      <c r="BX308" s="68">
        <v>1</v>
      </c>
      <c r="BY308" s="68">
        <v>0.5</v>
      </c>
      <c r="BZ308" s="68">
        <f t="shared" si="69"/>
        <v>0.5</v>
      </c>
      <c r="CA308" s="112">
        <v>2.9957322735539909</v>
      </c>
      <c r="CB308" s="68" t="s">
        <v>560</v>
      </c>
      <c r="CC308" s="68">
        <v>1</v>
      </c>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row>
    <row r="309" spans="1:167" s="68" customFormat="1" ht="15" customHeight="1" x14ac:dyDescent="0.3">
      <c r="A309" s="69">
        <v>308</v>
      </c>
      <c r="B309" s="69">
        <v>11</v>
      </c>
      <c r="C309" s="69" t="s">
        <v>90</v>
      </c>
      <c r="D309" s="38">
        <v>1.06</v>
      </c>
      <c r="E309" s="69">
        <v>0.109</v>
      </c>
      <c r="F309" s="19">
        <f t="shared" si="70"/>
        <v>9.7247706422018361</v>
      </c>
      <c r="G309" s="69"/>
      <c r="H309" s="69">
        <f t="shared" si="59"/>
        <v>0.95100000000000007</v>
      </c>
      <c r="I309" s="69">
        <f t="shared" si="60"/>
        <v>1.169</v>
      </c>
      <c r="J309" s="69" t="s">
        <v>63</v>
      </c>
      <c r="K309" s="69">
        <f t="shared" si="61"/>
        <v>1.06</v>
      </c>
      <c r="L309" s="47">
        <f t="shared" si="62"/>
        <v>9.7247706422018361</v>
      </c>
      <c r="M309" s="18">
        <f t="shared" si="63"/>
        <v>0.10583182450940742</v>
      </c>
      <c r="N309" s="69">
        <f t="shared" si="64"/>
        <v>1.088270648257114E-2</v>
      </c>
      <c r="O309" s="69">
        <f t="shared" si="65"/>
        <v>91.888906642986186</v>
      </c>
      <c r="P309" s="69">
        <f t="shared" si="66"/>
        <v>9.4949118026836282E-2</v>
      </c>
      <c r="Q309" s="69">
        <f t="shared" si="67"/>
        <v>0.11671453099197857</v>
      </c>
      <c r="R309" s="65">
        <v>4.7874917427820458</v>
      </c>
      <c r="S309" s="69" t="s">
        <v>569</v>
      </c>
      <c r="T309" s="69" t="s">
        <v>63</v>
      </c>
      <c r="U309" s="69" t="s">
        <v>577</v>
      </c>
      <c r="V309" s="69" t="s">
        <v>579</v>
      </c>
      <c r="W309" s="69">
        <v>0</v>
      </c>
      <c r="X309" s="69">
        <v>1</v>
      </c>
      <c r="Y309" s="69">
        <v>0</v>
      </c>
      <c r="Z309" s="69">
        <v>0</v>
      </c>
      <c r="AA309" s="69">
        <v>1</v>
      </c>
      <c r="AB309" s="69">
        <v>0</v>
      </c>
      <c r="AC309" s="69">
        <v>6</v>
      </c>
      <c r="AD309" s="69" t="s">
        <v>63</v>
      </c>
      <c r="AE309" s="69">
        <v>8349</v>
      </c>
      <c r="AF309" s="69">
        <v>1</v>
      </c>
      <c r="AG309" s="69">
        <v>0</v>
      </c>
      <c r="AH309" s="69">
        <v>0</v>
      </c>
      <c r="AI309" s="69">
        <v>0</v>
      </c>
      <c r="AJ309" s="69">
        <v>0</v>
      </c>
      <c r="AK309" s="69">
        <v>0</v>
      </c>
      <c r="AL309" s="69">
        <v>0</v>
      </c>
      <c r="AM309" s="69">
        <v>1</v>
      </c>
      <c r="AN309" s="69">
        <v>0</v>
      </c>
      <c r="AO309" s="69">
        <v>0</v>
      </c>
      <c r="AP309" s="65">
        <v>10.821436908133153</v>
      </c>
      <c r="AQ309" s="69">
        <v>1</v>
      </c>
      <c r="AR309" s="65">
        <v>9.030016817844901</v>
      </c>
      <c r="AS309" s="69">
        <v>1</v>
      </c>
      <c r="AT309" s="69">
        <v>0</v>
      </c>
      <c r="AU309" s="69">
        <v>1.9459101490553132</v>
      </c>
      <c r="AV309" s="65">
        <v>7.6038979685218813</v>
      </c>
      <c r="AW309" s="69">
        <v>0</v>
      </c>
      <c r="AX309" s="69">
        <v>1</v>
      </c>
      <c r="AY309" s="69">
        <v>0</v>
      </c>
      <c r="AZ309" s="69">
        <v>6.9850000000000003</v>
      </c>
      <c r="BA309" s="32">
        <v>578</v>
      </c>
      <c r="BB309" s="32">
        <v>162</v>
      </c>
      <c r="BC309" s="69">
        <v>1</v>
      </c>
      <c r="BD309" s="69">
        <v>0</v>
      </c>
      <c r="BE309" s="106">
        <f t="shared" si="72"/>
        <v>3.784189633918261</v>
      </c>
      <c r="BF309" s="106">
        <v>1501.04</v>
      </c>
      <c r="BG309" s="106">
        <f t="shared" si="68"/>
        <v>0.51739600751000214</v>
      </c>
      <c r="BH309" s="69">
        <v>1</v>
      </c>
      <c r="BI309" s="69">
        <v>0</v>
      </c>
      <c r="BJ309" s="69">
        <v>1</v>
      </c>
      <c r="BK309" s="69">
        <v>1</v>
      </c>
      <c r="BL309" s="69">
        <v>0</v>
      </c>
      <c r="BM309" s="69">
        <v>1</v>
      </c>
      <c r="BN309" s="69">
        <v>0</v>
      </c>
      <c r="BO309" s="69">
        <v>1</v>
      </c>
      <c r="BP309" s="69">
        <v>0</v>
      </c>
      <c r="BQ309" s="69">
        <v>1</v>
      </c>
      <c r="BR309" s="69">
        <v>0</v>
      </c>
      <c r="BS309" s="69">
        <v>0</v>
      </c>
      <c r="BT309" s="69">
        <v>0</v>
      </c>
      <c r="BU309" s="69">
        <v>0</v>
      </c>
      <c r="BV309" s="69">
        <v>0</v>
      </c>
      <c r="BW309" s="69">
        <v>0</v>
      </c>
      <c r="BX309" s="69">
        <v>1</v>
      </c>
      <c r="BY309" s="69">
        <v>0.5</v>
      </c>
      <c r="BZ309" s="69">
        <f t="shared" si="69"/>
        <v>0.5</v>
      </c>
      <c r="CA309" s="65">
        <v>2.9957322735539909</v>
      </c>
      <c r="CB309" s="69" t="s">
        <v>560</v>
      </c>
      <c r="CC309" s="69">
        <v>1</v>
      </c>
      <c r="CD309" s="69"/>
      <c r="CE309" s="69"/>
      <c r="CF309" s="69"/>
      <c r="CG309" s="69"/>
      <c r="CH309" s="69"/>
      <c r="CI309" s="69"/>
      <c r="CJ309" s="69"/>
      <c r="CK309" s="69"/>
      <c r="CL309" s="70"/>
      <c r="CM309" s="70"/>
      <c r="CN309" s="70"/>
      <c r="CO309" s="70"/>
      <c r="CP309" s="70"/>
      <c r="CQ309" s="70"/>
      <c r="CR309" s="70"/>
      <c r="CS309" s="70"/>
      <c r="CT309" s="70"/>
      <c r="CU309" s="70"/>
      <c r="CV309" s="70"/>
      <c r="CW309" s="70"/>
      <c r="CX309" s="70"/>
      <c r="CY309" s="70"/>
      <c r="CZ309" s="70"/>
      <c r="DA309" s="70"/>
      <c r="DB309" s="70"/>
      <c r="DC309" s="70"/>
      <c r="DD309" s="70"/>
      <c r="DE309" s="70"/>
      <c r="DF309" s="70"/>
      <c r="DG309" s="70"/>
      <c r="DH309" s="70"/>
      <c r="DI309" s="70"/>
      <c r="DJ309" s="70"/>
      <c r="DK309" s="70"/>
      <c r="DL309" s="70"/>
      <c r="DM309" s="70"/>
      <c r="DN309" s="70"/>
      <c r="DO309" s="70"/>
      <c r="DP309" s="70"/>
      <c r="DQ309" s="70"/>
      <c r="DR309" s="70"/>
      <c r="DS309" s="70"/>
      <c r="DT309" s="70"/>
      <c r="DU309" s="70"/>
      <c r="DV309" s="70"/>
      <c r="DW309" s="70"/>
      <c r="DX309" s="70"/>
      <c r="DY309" s="70"/>
      <c r="DZ309" s="70"/>
      <c r="EA309" s="70"/>
      <c r="EB309" s="70"/>
      <c r="EC309" s="70"/>
      <c r="ED309" s="70"/>
      <c r="EE309" s="70"/>
      <c r="EF309" s="70"/>
      <c r="EG309" s="70"/>
      <c r="EH309" s="70"/>
      <c r="EI309" s="70"/>
      <c r="EJ309" s="70"/>
      <c r="EK309" s="70"/>
      <c r="EL309" s="70"/>
      <c r="EM309" s="70"/>
      <c r="EN309" s="70"/>
      <c r="EO309" s="70"/>
      <c r="EP309" s="70"/>
      <c r="EQ309" s="70"/>
      <c r="ER309" s="70"/>
      <c r="ES309" s="70"/>
      <c r="ET309" s="70"/>
      <c r="EU309" s="70"/>
      <c r="EV309" s="70"/>
      <c r="EW309" s="70"/>
      <c r="EX309" s="70"/>
      <c r="EY309" s="70"/>
      <c r="EZ309" s="70"/>
      <c r="FA309" s="70"/>
      <c r="FB309" s="70"/>
      <c r="FC309" s="70"/>
      <c r="FD309" s="70"/>
      <c r="FE309" s="70"/>
      <c r="FF309" s="70"/>
      <c r="FG309" s="70"/>
      <c r="FH309" s="70"/>
      <c r="FI309" s="70"/>
      <c r="FJ309" s="70"/>
      <c r="FK309" s="70"/>
    </row>
    <row r="310" spans="1:167" s="68" customFormat="1" ht="15" customHeight="1" x14ac:dyDescent="0.3">
      <c r="A310" s="69">
        <v>309</v>
      </c>
      <c r="B310" s="68">
        <v>11</v>
      </c>
      <c r="C310" s="68" t="s">
        <v>90</v>
      </c>
      <c r="D310" s="37">
        <v>2.1999999999999999E-2</v>
      </c>
      <c r="E310" s="68">
        <v>2E-3</v>
      </c>
      <c r="F310" s="19">
        <f t="shared" si="70"/>
        <v>11</v>
      </c>
      <c r="H310" s="68">
        <f t="shared" si="59"/>
        <v>1.9999999999999997E-2</v>
      </c>
      <c r="I310" s="68">
        <f t="shared" si="60"/>
        <v>2.4E-2</v>
      </c>
      <c r="J310" s="68" t="s">
        <v>63</v>
      </c>
      <c r="K310" s="68">
        <f t="shared" si="61"/>
        <v>2.1999999999999999E-2</v>
      </c>
      <c r="L310" s="45">
        <f t="shared" si="62"/>
        <v>11</v>
      </c>
      <c r="M310" s="15">
        <f t="shared" si="63"/>
        <v>0.11955815485446064</v>
      </c>
      <c r="N310" s="68">
        <f t="shared" si="64"/>
        <v>1.0868923168587331E-2</v>
      </c>
      <c r="O310" s="68">
        <f t="shared" si="65"/>
        <v>92.005434622091755</v>
      </c>
      <c r="P310" s="68">
        <f t="shared" si="66"/>
        <v>0.10868923168587331</v>
      </c>
      <c r="Q310" s="68">
        <f t="shared" si="67"/>
        <v>0.13042707802304798</v>
      </c>
      <c r="R310" s="112">
        <v>4.7874917427820458</v>
      </c>
      <c r="S310" s="68" t="s">
        <v>570</v>
      </c>
      <c r="T310" s="68" t="s">
        <v>63</v>
      </c>
      <c r="U310" s="68" t="s">
        <v>576</v>
      </c>
      <c r="V310" s="68" t="s">
        <v>578</v>
      </c>
      <c r="W310" s="68">
        <v>0</v>
      </c>
      <c r="X310" s="68">
        <v>1</v>
      </c>
      <c r="Y310" s="68">
        <v>0</v>
      </c>
      <c r="Z310" s="68">
        <v>0</v>
      </c>
      <c r="AA310" s="68">
        <v>1</v>
      </c>
      <c r="AB310" s="68">
        <v>0</v>
      </c>
      <c r="AC310" s="68">
        <v>7</v>
      </c>
      <c r="AD310" s="68" t="s">
        <v>63</v>
      </c>
      <c r="AE310" s="68">
        <v>8344</v>
      </c>
      <c r="AF310" s="68">
        <v>1</v>
      </c>
      <c r="AG310" s="68">
        <v>0</v>
      </c>
      <c r="AH310" s="68">
        <v>0</v>
      </c>
      <c r="AI310" s="68">
        <v>0</v>
      </c>
      <c r="AJ310" s="68">
        <v>0</v>
      </c>
      <c r="AK310" s="68">
        <v>0</v>
      </c>
      <c r="AL310" s="68">
        <v>0</v>
      </c>
      <c r="AM310" s="68">
        <v>1</v>
      </c>
      <c r="AN310" s="68">
        <v>0</v>
      </c>
      <c r="AO310" s="68">
        <v>0</v>
      </c>
      <c r="AP310" s="112">
        <v>10.821436908133153</v>
      </c>
      <c r="AQ310" s="68">
        <v>1</v>
      </c>
      <c r="AR310" s="112">
        <v>9.0294178360959361</v>
      </c>
      <c r="AS310" s="68">
        <v>1</v>
      </c>
      <c r="AT310" s="68">
        <v>0</v>
      </c>
      <c r="AU310" s="68">
        <v>1.9459101490553132</v>
      </c>
      <c r="AV310" s="112">
        <v>7.6038979685218813</v>
      </c>
      <c r="AW310" s="68">
        <v>0</v>
      </c>
      <c r="AX310" s="68">
        <v>1</v>
      </c>
      <c r="AY310" s="68">
        <v>0</v>
      </c>
      <c r="AZ310" s="68">
        <v>6.9850000000000003</v>
      </c>
      <c r="BA310" s="94">
        <v>578</v>
      </c>
      <c r="BB310" s="94">
        <v>162</v>
      </c>
      <c r="BC310" s="68">
        <v>1</v>
      </c>
      <c r="BD310" s="68">
        <v>0</v>
      </c>
      <c r="BE310" s="104">
        <f t="shared" si="72"/>
        <v>3.784189633918261</v>
      </c>
      <c r="BF310" s="104">
        <v>1501.04</v>
      </c>
      <c r="BG310" s="104">
        <f t="shared" si="68"/>
        <v>0.51739600751000214</v>
      </c>
      <c r="BH310" s="68">
        <v>1</v>
      </c>
      <c r="BI310" s="68">
        <v>0</v>
      </c>
      <c r="BJ310" s="68">
        <v>1</v>
      </c>
      <c r="BK310" s="68">
        <v>1</v>
      </c>
      <c r="BL310" s="68">
        <v>0</v>
      </c>
      <c r="BM310" s="68">
        <v>1</v>
      </c>
      <c r="BN310" s="68">
        <v>0</v>
      </c>
      <c r="BO310" s="68">
        <v>1</v>
      </c>
      <c r="BP310" s="68">
        <v>0</v>
      </c>
      <c r="BQ310" s="68">
        <v>1</v>
      </c>
      <c r="BR310" s="68">
        <v>0</v>
      </c>
      <c r="BS310" s="68">
        <v>0</v>
      </c>
      <c r="BT310" s="68">
        <v>0</v>
      </c>
      <c r="BU310" s="68">
        <v>0</v>
      </c>
      <c r="BV310" s="68">
        <v>0</v>
      </c>
      <c r="BW310" s="68">
        <v>0</v>
      </c>
      <c r="BX310" s="68">
        <v>1</v>
      </c>
      <c r="BY310" s="68">
        <v>0.5</v>
      </c>
      <c r="BZ310" s="68">
        <f t="shared" si="69"/>
        <v>0.5</v>
      </c>
      <c r="CA310" s="112">
        <v>2.9957322735539909</v>
      </c>
      <c r="CB310" s="68" t="s">
        <v>560</v>
      </c>
      <c r="CC310" s="68">
        <v>1</v>
      </c>
      <c r="CL310" s="70"/>
      <c r="CM310" s="70"/>
      <c r="CN310" s="70"/>
      <c r="CO310" s="70"/>
      <c r="CP310" s="70"/>
      <c r="CQ310" s="70"/>
      <c r="CR310" s="70"/>
      <c r="CS310" s="70"/>
      <c r="CT310" s="70"/>
      <c r="CU310" s="70"/>
      <c r="CV310" s="70"/>
      <c r="CW310" s="70"/>
      <c r="CX310" s="70"/>
      <c r="CY310" s="70"/>
      <c r="CZ310" s="70"/>
      <c r="DA310" s="70"/>
      <c r="DB310" s="70"/>
      <c r="DC310" s="70"/>
      <c r="DD310" s="70"/>
      <c r="DE310" s="70"/>
      <c r="DF310" s="70"/>
      <c r="DG310" s="70"/>
      <c r="DH310" s="70"/>
      <c r="DI310" s="70"/>
      <c r="DJ310" s="70"/>
      <c r="DK310" s="70"/>
      <c r="DL310" s="70"/>
      <c r="DM310" s="70"/>
      <c r="DN310" s="70"/>
      <c r="DO310" s="70"/>
      <c r="DP310" s="70"/>
      <c r="DQ310" s="70"/>
      <c r="DR310" s="70"/>
      <c r="DS310" s="70"/>
      <c r="DT310" s="70"/>
      <c r="DU310" s="70"/>
      <c r="DV310" s="70"/>
      <c r="DW310" s="70"/>
      <c r="DX310" s="70"/>
      <c r="DY310" s="70"/>
      <c r="DZ310" s="70"/>
      <c r="EA310" s="70"/>
      <c r="EB310" s="70"/>
      <c r="EC310" s="70"/>
      <c r="ED310" s="70"/>
      <c r="EE310" s="70"/>
      <c r="EF310" s="70"/>
      <c r="EG310" s="70"/>
      <c r="EH310" s="70"/>
      <c r="EI310" s="70"/>
      <c r="EJ310" s="70"/>
      <c r="EK310" s="70"/>
      <c r="EL310" s="70"/>
      <c r="EM310" s="70"/>
      <c r="EN310" s="70"/>
      <c r="EO310" s="70"/>
      <c r="EP310" s="70"/>
      <c r="EQ310" s="70"/>
      <c r="ER310" s="70"/>
      <c r="ES310" s="70"/>
      <c r="ET310" s="70"/>
      <c r="EU310" s="70"/>
      <c r="EV310" s="70"/>
      <c r="EW310" s="70"/>
      <c r="EX310" s="70"/>
      <c r="EY310" s="70"/>
      <c r="EZ310" s="70"/>
      <c r="FA310" s="70"/>
      <c r="FB310" s="70"/>
      <c r="FC310" s="70"/>
      <c r="FD310" s="70"/>
      <c r="FE310" s="70"/>
      <c r="FF310" s="70"/>
      <c r="FG310" s="70"/>
      <c r="FH310" s="70"/>
      <c r="FI310" s="70"/>
      <c r="FJ310" s="70"/>
      <c r="FK310" s="70"/>
    </row>
    <row r="311" spans="1:167" s="68" customFormat="1" ht="15" customHeight="1" x14ac:dyDescent="0.3">
      <c r="A311" s="69">
        <v>310</v>
      </c>
      <c r="B311" s="68">
        <v>11</v>
      </c>
      <c r="C311" s="68" t="s">
        <v>90</v>
      </c>
      <c r="D311" s="37">
        <v>0.88900000000000001</v>
      </c>
      <c r="E311" s="68">
        <v>9.0999999999999998E-2</v>
      </c>
      <c r="F311" s="19">
        <f t="shared" si="70"/>
        <v>9.7692307692307701</v>
      </c>
      <c r="H311" s="68">
        <f t="shared" si="59"/>
        <v>0.79800000000000004</v>
      </c>
      <c r="I311" s="68">
        <f t="shared" si="60"/>
        <v>0.98</v>
      </c>
      <c r="J311" s="68" t="s">
        <v>63</v>
      </c>
      <c r="K311" s="68">
        <f t="shared" si="61"/>
        <v>0.88900000000000001</v>
      </c>
      <c r="L311" s="45">
        <f t="shared" si="62"/>
        <v>9.7692307692307701</v>
      </c>
      <c r="M311" s="15">
        <f t="shared" si="63"/>
        <v>0.10634170238599873</v>
      </c>
      <c r="N311" s="68">
        <f t="shared" si="64"/>
        <v>1.0885371110377821E-2</v>
      </c>
      <c r="O311" s="68">
        <f t="shared" si="65"/>
        <v>91.866413175994225</v>
      </c>
      <c r="P311" s="68">
        <f t="shared" si="66"/>
        <v>9.5456331275620906E-2</v>
      </c>
      <c r="Q311" s="68">
        <f t="shared" si="67"/>
        <v>0.11722707349637655</v>
      </c>
      <c r="R311" s="112">
        <v>4.7874917427820458</v>
      </c>
      <c r="S311" s="68" t="s">
        <v>570</v>
      </c>
      <c r="T311" s="68" t="s">
        <v>63</v>
      </c>
      <c r="U311" s="68" t="s">
        <v>577</v>
      </c>
      <c r="V311" s="68" t="s">
        <v>579</v>
      </c>
      <c r="W311" s="68">
        <v>0</v>
      </c>
      <c r="X311" s="68">
        <v>1</v>
      </c>
      <c r="Y311" s="68">
        <v>0</v>
      </c>
      <c r="Z311" s="68">
        <v>0</v>
      </c>
      <c r="AA311" s="68">
        <v>1</v>
      </c>
      <c r="AB311" s="68">
        <v>0</v>
      </c>
      <c r="AC311" s="68">
        <v>7</v>
      </c>
      <c r="AD311" s="68" t="s">
        <v>63</v>
      </c>
      <c r="AE311" s="68">
        <v>8344</v>
      </c>
      <c r="AF311" s="68">
        <v>1</v>
      </c>
      <c r="AG311" s="68">
        <v>0</v>
      </c>
      <c r="AH311" s="68">
        <v>0</v>
      </c>
      <c r="AI311" s="68">
        <v>0</v>
      </c>
      <c r="AJ311" s="68">
        <v>0</v>
      </c>
      <c r="AK311" s="68">
        <v>0</v>
      </c>
      <c r="AL311" s="68">
        <v>0</v>
      </c>
      <c r="AM311" s="68">
        <v>1</v>
      </c>
      <c r="AN311" s="68">
        <v>0</v>
      </c>
      <c r="AO311" s="68">
        <v>0</v>
      </c>
      <c r="AP311" s="112">
        <v>10.821436908133153</v>
      </c>
      <c r="AQ311" s="68">
        <v>1</v>
      </c>
      <c r="AR311" s="112">
        <v>9.0294178360959361</v>
      </c>
      <c r="AS311" s="68">
        <v>1</v>
      </c>
      <c r="AT311" s="68">
        <v>0</v>
      </c>
      <c r="AU311" s="68">
        <v>3.5553480614894135</v>
      </c>
      <c r="AV311" s="112">
        <v>7.6038979685218813</v>
      </c>
      <c r="AW311" s="68">
        <v>0</v>
      </c>
      <c r="AX311" s="68">
        <v>1</v>
      </c>
      <c r="AY311" s="68">
        <v>0</v>
      </c>
      <c r="AZ311" s="68">
        <v>6.9850000000000003</v>
      </c>
      <c r="BA311" s="94">
        <v>578</v>
      </c>
      <c r="BB311" s="94">
        <v>162</v>
      </c>
      <c r="BC311" s="68">
        <v>1</v>
      </c>
      <c r="BD311" s="68">
        <v>0</v>
      </c>
      <c r="BE311" s="104">
        <f t="shared" si="72"/>
        <v>3.784189633918261</v>
      </c>
      <c r="BF311" s="104">
        <v>1501.04</v>
      </c>
      <c r="BG311" s="104">
        <f t="shared" si="68"/>
        <v>0.51739600751000214</v>
      </c>
      <c r="BH311" s="68">
        <v>1</v>
      </c>
      <c r="BI311" s="68">
        <v>0</v>
      </c>
      <c r="BJ311" s="68">
        <v>1</v>
      </c>
      <c r="BK311" s="68">
        <v>1</v>
      </c>
      <c r="BL311" s="68">
        <v>0</v>
      </c>
      <c r="BM311" s="68">
        <v>1</v>
      </c>
      <c r="BN311" s="68">
        <v>0</v>
      </c>
      <c r="BO311" s="68">
        <v>1</v>
      </c>
      <c r="BP311" s="68">
        <v>0</v>
      </c>
      <c r="BQ311" s="68">
        <v>1</v>
      </c>
      <c r="BR311" s="68">
        <v>0</v>
      </c>
      <c r="BS311" s="68">
        <v>0</v>
      </c>
      <c r="BT311" s="68">
        <v>0</v>
      </c>
      <c r="BU311" s="68">
        <v>0</v>
      </c>
      <c r="BV311" s="68">
        <v>0</v>
      </c>
      <c r="BW311" s="68">
        <v>0</v>
      </c>
      <c r="BX311" s="68">
        <v>1</v>
      </c>
      <c r="BY311" s="68">
        <v>0.5</v>
      </c>
      <c r="BZ311" s="68">
        <f t="shared" si="69"/>
        <v>0.5</v>
      </c>
      <c r="CA311" s="112">
        <v>2.9957322735539909</v>
      </c>
      <c r="CB311" s="68" t="s">
        <v>560</v>
      </c>
      <c r="CC311" s="68">
        <v>1</v>
      </c>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row>
    <row r="312" spans="1:167" s="68" customFormat="1" ht="15" customHeight="1" x14ac:dyDescent="0.3">
      <c r="A312" s="69">
        <v>311</v>
      </c>
      <c r="B312" s="68">
        <v>11</v>
      </c>
      <c r="C312" s="68" t="s">
        <v>90</v>
      </c>
      <c r="D312" s="37">
        <v>2.1999999999999999E-2</v>
      </c>
      <c r="E312" s="68">
        <v>2E-3</v>
      </c>
      <c r="F312" s="19">
        <f t="shared" si="70"/>
        <v>11</v>
      </c>
      <c r="H312" s="68">
        <f t="shared" si="59"/>
        <v>1.9999999999999997E-2</v>
      </c>
      <c r="I312" s="68">
        <f t="shared" si="60"/>
        <v>2.4E-2</v>
      </c>
      <c r="J312" s="68" t="s">
        <v>63</v>
      </c>
      <c r="K312" s="68">
        <f t="shared" si="61"/>
        <v>2.1999999999999999E-2</v>
      </c>
      <c r="L312" s="45">
        <f t="shared" si="62"/>
        <v>11</v>
      </c>
      <c r="M312" s="15">
        <f t="shared" si="63"/>
        <v>0.11952286093343936</v>
      </c>
      <c r="N312" s="68">
        <f t="shared" si="64"/>
        <v>1.086571463031267E-2</v>
      </c>
      <c r="O312" s="68">
        <f t="shared" si="65"/>
        <v>92.032602918748296</v>
      </c>
      <c r="P312" s="68">
        <f t="shared" si="66"/>
        <v>0.10865714630312669</v>
      </c>
      <c r="Q312" s="68">
        <f t="shared" si="67"/>
        <v>0.13038857556375202</v>
      </c>
      <c r="R312" s="112">
        <v>5.0498560072495371</v>
      </c>
      <c r="S312" s="68" t="s">
        <v>571</v>
      </c>
      <c r="T312" s="68" t="s">
        <v>63</v>
      </c>
      <c r="U312" s="68" t="s">
        <v>576</v>
      </c>
      <c r="V312" s="68" t="s">
        <v>578</v>
      </c>
      <c r="W312" s="68">
        <v>0</v>
      </c>
      <c r="X312" s="68">
        <v>1</v>
      </c>
      <c r="Y312" s="68">
        <v>0</v>
      </c>
      <c r="Z312" s="68">
        <v>0</v>
      </c>
      <c r="AA312" s="68">
        <v>1</v>
      </c>
      <c r="AB312" s="68">
        <v>0</v>
      </c>
      <c r="AC312" s="68">
        <v>8</v>
      </c>
      <c r="AD312" s="68" t="s">
        <v>63</v>
      </c>
      <c r="AE312" s="68">
        <v>8349</v>
      </c>
      <c r="AF312" s="68">
        <v>1</v>
      </c>
      <c r="AG312" s="68">
        <v>0</v>
      </c>
      <c r="AH312" s="68">
        <v>0</v>
      </c>
      <c r="AI312" s="68">
        <v>0</v>
      </c>
      <c r="AJ312" s="68">
        <v>0</v>
      </c>
      <c r="AK312" s="68">
        <v>0</v>
      </c>
      <c r="AL312" s="68">
        <v>0</v>
      </c>
      <c r="AM312" s="68">
        <v>1</v>
      </c>
      <c r="AN312" s="68">
        <v>0</v>
      </c>
      <c r="AO312" s="68">
        <v>0</v>
      </c>
      <c r="AP312" s="112">
        <v>10.821436908133153</v>
      </c>
      <c r="AQ312" s="68">
        <v>1</v>
      </c>
      <c r="AR312" s="112">
        <v>9.030016817844901</v>
      </c>
      <c r="AS312" s="68">
        <v>1</v>
      </c>
      <c r="AT312" s="68">
        <v>0</v>
      </c>
      <c r="AU312" s="68">
        <v>5.1929568508902104</v>
      </c>
      <c r="AV312" s="112">
        <v>7.6038979685218813</v>
      </c>
      <c r="AW312" s="68">
        <v>0</v>
      </c>
      <c r="AX312" s="68">
        <v>1</v>
      </c>
      <c r="AY312" s="68">
        <v>0</v>
      </c>
      <c r="AZ312" s="68">
        <v>6.9850000000000003</v>
      </c>
      <c r="BA312" s="94">
        <v>578</v>
      </c>
      <c r="BB312" s="94">
        <v>162</v>
      </c>
      <c r="BC312" s="68">
        <v>1</v>
      </c>
      <c r="BD312" s="68">
        <v>0</v>
      </c>
      <c r="BE312" s="104">
        <f t="shared" si="72"/>
        <v>3.784189633918261</v>
      </c>
      <c r="BF312" s="104">
        <v>1501.04</v>
      </c>
      <c r="BG312" s="104">
        <f t="shared" si="68"/>
        <v>0.51739600751000214</v>
      </c>
      <c r="BH312" s="68">
        <v>1</v>
      </c>
      <c r="BI312" s="68">
        <v>0</v>
      </c>
      <c r="BJ312" s="68">
        <v>1</v>
      </c>
      <c r="BK312" s="68">
        <v>1</v>
      </c>
      <c r="BL312" s="68">
        <v>0</v>
      </c>
      <c r="BM312" s="68">
        <v>1</v>
      </c>
      <c r="BN312" s="68">
        <v>0</v>
      </c>
      <c r="BO312" s="68">
        <v>1</v>
      </c>
      <c r="BP312" s="68">
        <v>0</v>
      </c>
      <c r="BQ312" s="68">
        <v>1</v>
      </c>
      <c r="BR312" s="68">
        <v>0</v>
      </c>
      <c r="BS312" s="68">
        <v>0</v>
      </c>
      <c r="BT312" s="68">
        <v>0</v>
      </c>
      <c r="BU312" s="68">
        <v>0</v>
      </c>
      <c r="BV312" s="68">
        <v>0</v>
      </c>
      <c r="BW312" s="68">
        <v>0</v>
      </c>
      <c r="BX312" s="68">
        <v>1</v>
      </c>
      <c r="BY312" s="68">
        <v>0.5</v>
      </c>
      <c r="BZ312" s="68">
        <f t="shared" si="69"/>
        <v>0.5</v>
      </c>
      <c r="CA312" s="112">
        <v>2.9957322735539909</v>
      </c>
      <c r="CB312" s="68" t="s">
        <v>560</v>
      </c>
      <c r="CC312" s="68">
        <v>1</v>
      </c>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row>
    <row r="313" spans="1:167" s="68" customFormat="1" ht="15" customHeight="1" x14ac:dyDescent="0.3">
      <c r="A313" s="69">
        <v>312</v>
      </c>
      <c r="B313" s="68">
        <v>11</v>
      </c>
      <c r="C313" s="68" t="s">
        <v>90</v>
      </c>
      <c r="D313" s="37">
        <v>0.90300000000000002</v>
      </c>
      <c r="E313" s="68">
        <v>8.4000000000000005E-2</v>
      </c>
      <c r="F313" s="19">
        <f t="shared" si="70"/>
        <v>10.75</v>
      </c>
      <c r="H313" s="68">
        <f t="shared" si="59"/>
        <v>0.81900000000000006</v>
      </c>
      <c r="I313" s="68">
        <f t="shared" si="60"/>
        <v>0.98699999999999999</v>
      </c>
      <c r="J313" s="68" t="s">
        <v>63</v>
      </c>
      <c r="K313" s="68">
        <f t="shared" si="61"/>
        <v>0.90300000000000002</v>
      </c>
      <c r="L313" s="45">
        <f t="shared" si="62"/>
        <v>10.75</v>
      </c>
      <c r="M313" s="15">
        <f t="shared" si="63"/>
        <v>0.11684394354759574</v>
      </c>
      <c r="N313" s="68">
        <f t="shared" si="64"/>
        <v>1.0869204050939137E-2</v>
      </c>
      <c r="O313" s="68">
        <f t="shared" si="65"/>
        <v>92.003057014427526</v>
      </c>
      <c r="P313" s="68">
        <f t="shared" si="66"/>
        <v>0.1059747394966566</v>
      </c>
      <c r="Q313" s="68">
        <f t="shared" si="67"/>
        <v>0.12771314759853489</v>
      </c>
      <c r="R313" s="112">
        <v>5.0498560072495371</v>
      </c>
      <c r="S313" s="68" t="s">
        <v>571</v>
      </c>
      <c r="T313" s="68" t="s">
        <v>63</v>
      </c>
      <c r="U313" s="68" t="s">
        <v>577</v>
      </c>
      <c r="V313" s="68" t="s">
        <v>579</v>
      </c>
      <c r="W313" s="68">
        <v>0</v>
      </c>
      <c r="X313" s="68">
        <v>1</v>
      </c>
      <c r="Y313" s="68">
        <v>0</v>
      </c>
      <c r="Z313" s="68">
        <v>0</v>
      </c>
      <c r="AA313" s="68">
        <v>1</v>
      </c>
      <c r="AB313" s="68">
        <v>0</v>
      </c>
      <c r="AC313" s="68">
        <v>8</v>
      </c>
      <c r="AD313" s="68" t="s">
        <v>63</v>
      </c>
      <c r="AE313" s="68">
        <v>8349</v>
      </c>
      <c r="AF313" s="68">
        <v>1</v>
      </c>
      <c r="AG313" s="68">
        <v>0</v>
      </c>
      <c r="AH313" s="68">
        <v>0</v>
      </c>
      <c r="AI313" s="68">
        <v>0</v>
      </c>
      <c r="AJ313" s="68">
        <v>0</v>
      </c>
      <c r="AK313" s="68">
        <v>0</v>
      </c>
      <c r="AL313" s="68">
        <v>0</v>
      </c>
      <c r="AM313" s="68">
        <v>1</v>
      </c>
      <c r="AN313" s="68">
        <v>0</v>
      </c>
      <c r="AO313" s="68">
        <v>0</v>
      </c>
      <c r="AP313" s="112">
        <v>10.821436908133153</v>
      </c>
      <c r="AQ313" s="68">
        <v>1</v>
      </c>
      <c r="AR313" s="112">
        <v>9.030016817844901</v>
      </c>
      <c r="AS313" s="68">
        <v>1</v>
      </c>
      <c r="AT313" s="68">
        <v>0</v>
      </c>
      <c r="AU313" s="68">
        <v>5.1929568508902104</v>
      </c>
      <c r="AV313" s="112">
        <v>7.6038979685218813</v>
      </c>
      <c r="AW313" s="68">
        <v>0</v>
      </c>
      <c r="AX313" s="68">
        <v>1</v>
      </c>
      <c r="AY313" s="68">
        <v>0</v>
      </c>
      <c r="AZ313" s="68">
        <v>6.9850000000000003</v>
      </c>
      <c r="BA313" s="94">
        <v>578</v>
      </c>
      <c r="BB313" s="94">
        <v>162</v>
      </c>
      <c r="BC313" s="68">
        <v>1</v>
      </c>
      <c r="BD313" s="68">
        <v>0</v>
      </c>
      <c r="BE313" s="104">
        <f t="shared" si="72"/>
        <v>3.784189633918261</v>
      </c>
      <c r="BF313" s="104">
        <v>1501.04</v>
      </c>
      <c r="BG313" s="104">
        <f t="shared" si="68"/>
        <v>0.51739600751000214</v>
      </c>
      <c r="BH313" s="68">
        <v>1</v>
      </c>
      <c r="BI313" s="68">
        <v>0</v>
      </c>
      <c r="BJ313" s="68">
        <v>1</v>
      </c>
      <c r="BK313" s="68">
        <v>1</v>
      </c>
      <c r="BL313" s="68">
        <v>0</v>
      </c>
      <c r="BM313" s="68">
        <v>1</v>
      </c>
      <c r="BN313" s="68">
        <v>0</v>
      </c>
      <c r="BO313" s="68">
        <v>1</v>
      </c>
      <c r="BP313" s="68">
        <v>0</v>
      </c>
      <c r="BQ313" s="68">
        <v>1</v>
      </c>
      <c r="BR313" s="68">
        <v>0</v>
      </c>
      <c r="BS313" s="68">
        <v>0</v>
      </c>
      <c r="BT313" s="68">
        <v>0</v>
      </c>
      <c r="BU313" s="68">
        <v>0</v>
      </c>
      <c r="BV313" s="68">
        <v>0</v>
      </c>
      <c r="BW313" s="68">
        <v>0</v>
      </c>
      <c r="BX313" s="68">
        <v>1</v>
      </c>
      <c r="BY313" s="68">
        <v>0.5</v>
      </c>
      <c r="BZ313" s="68">
        <f t="shared" si="69"/>
        <v>0.5</v>
      </c>
      <c r="CA313" s="112">
        <v>2.9957322735539909</v>
      </c>
      <c r="CB313" s="68" t="s">
        <v>560</v>
      </c>
      <c r="CC313" s="68">
        <v>1</v>
      </c>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row>
    <row r="314" spans="1:167" s="68" customFormat="1" ht="15" customHeight="1" x14ac:dyDescent="0.3">
      <c r="A314" s="69">
        <v>313</v>
      </c>
      <c r="B314" s="68">
        <v>11</v>
      </c>
      <c r="C314" s="68" t="s">
        <v>90</v>
      </c>
      <c r="D314" s="37">
        <v>2.1999999999999999E-2</v>
      </c>
      <c r="E314" s="68">
        <v>2E-3</v>
      </c>
      <c r="F314" s="19">
        <f t="shared" si="70"/>
        <v>11</v>
      </c>
      <c r="H314" s="68">
        <f t="shared" si="59"/>
        <v>1.9999999999999997E-2</v>
      </c>
      <c r="I314" s="68">
        <f t="shared" si="60"/>
        <v>2.4E-2</v>
      </c>
      <c r="J314" s="68" t="s">
        <v>63</v>
      </c>
      <c r="K314" s="68">
        <f t="shared" si="61"/>
        <v>2.1999999999999999E-2</v>
      </c>
      <c r="L314" s="45">
        <f t="shared" si="62"/>
        <v>11</v>
      </c>
      <c r="M314" s="15">
        <f t="shared" si="63"/>
        <v>0.11951580589929023</v>
      </c>
      <c r="N314" s="68">
        <f t="shared" si="64"/>
        <v>1.0865073263571839E-2</v>
      </c>
      <c r="O314" s="68">
        <f t="shared" si="65"/>
        <v>92.03803561571705</v>
      </c>
      <c r="P314" s="68">
        <f t="shared" si="66"/>
        <v>0.10865073263571839</v>
      </c>
      <c r="Q314" s="68">
        <f t="shared" si="67"/>
        <v>0.13038087916286206</v>
      </c>
      <c r="R314" s="112">
        <v>5.0498560072495371</v>
      </c>
      <c r="S314" s="68" t="s">
        <v>572</v>
      </c>
      <c r="T314" s="68" t="s">
        <v>63</v>
      </c>
      <c r="U314" s="68" t="s">
        <v>576</v>
      </c>
      <c r="V314" s="68" t="s">
        <v>578</v>
      </c>
      <c r="W314" s="68">
        <v>0</v>
      </c>
      <c r="X314" s="68">
        <v>1</v>
      </c>
      <c r="Y314" s="68">
        <v>0</v>
      </c>
      <c r="Z314" s="68">
        <v>0</v>
      </c>
      <c r="AA314" s="68">
        <v>1</v>
      </c>
      <c r="AB314" s="68">
        <v>0</v>
      </c>
      <c r="AC314" s="68">
        <v>9</v>
      </c>
      <c r="AD314" s="68" t="s">
        <v>63</v>
      </c>
      <c r="AE314" s="68">
        <v>8350</v>
      </c>
      <c r="AF314" s="68">
        <v>1</v>
      </c>
      <c r="AG314" s="68">
        <v>0</v>
      </c>
      <c r="AH314" s="68">
        <v>0</v>
      </c>
      <c r="AI314" s="68">
        <v>0</v>
      </c>
      <c r="AJ314" s="68">
        <v>0</v>
      </c>
      <c r="AK314" s="68">
        <v>0</v>
      </c>
      <c r="AL314" s="68">
        <v>0</v>
      </c>
      <c r="AM314" s="68">
        <v>1</v>
      </c>
      <c r="AN314" s="68">
        <v>0</v>
      </c>
      <c r="AO314" s="68">
        <v>0</v>
      </c>
      <c r="AP314" s="112">
        <v>10.821436908133153</v>
      </c>
      <c r="AQ314" s="68">
        <v>1</v>
      </c>
      <c r="AR314" s="112">
        <v>9.0301365711532302</v>
      </c>
      <c r="AS314" s="68">
        <v>1</v>
      </c>
      <c r="AT314" s="68">
        <v>0</v>
      </c>
      <c r="AU314" s="68">
        <v>5.1929568508902104</v>
      </c>
      <c r="AV314" s="112">
        <v>7.6038979685218813</v>
      </c>
      <c r="AW314" s="68">
        <v>0</v>
      </c>
      <c r="AX314" s="68">
        <v>1</v>
      </c>
      <c r="AY314" s="68">
        <v>0</v>
      </c>
      <c r="AZ314" s="68">
        <v>6.9850000000000003</v>
      </c>
      <c r="BA314" s="94">
        <v>578</v>
      </c>
      <c r="BB314" s="94">
        <v>162</v>
      </c>
      <c r="BC314" s="68">
        <v>1</v>
      </c>
      <c r="BD314" s="68">
        <v>0</v>
      </c>
      <c r="BE314" s="104">
        <f t="shared" si="72"/>
        <v>3.784189633918261</v>
      </c>
      <c r="BF314" s="104">
        <v>1501.04</v>
      </c>
      <c r="BG314" s="104">
        <f t="shared" si="68"/>
        <v>0.51739600751000214</v>
      </c>
      <c r="BH314" s="68">
        <v>1</v>
      </c>
      <c r="BI314" s="68">
        <v>0</v>
      </c>
      <c r="BJ314" s="68">
        <v>1</v>
      </c>
      <c r="BK314" s="68">
        <v>1</v>
      </c>
      <c r="BL314" s="68">
        <v>0</v>
      </c>
      <c r="BM314" s="68">
        <v>1</v>
      </c>
      <c r="BN314" s="68">
        <v>0</v>
      </c>
      <c r="BO314" s="68">
        <v>1</v>
      </c>
      <c r="BP314" s="68">
        <v>0</v>
      </c>
      <c r="BQ314" s="68">
        <v>1</v>
      </c>
      <c r="BR314" s="68">
        <v>0</v>
      </c>
      <c r="BS314" s="68">
        <v>0</v>
      </c>
      <c r="BT314" s="68">
        <v>0</v>
      </c>
      <c r="BU314" s="68">
        <v>0</v>
      </c>
      <c r="BV314" s="68">
        <v>0</v>
      </c>
      <c r="BW314" s="68">
        <v>0</v>
      </c>
      <c r="BX314" s="68">
        <v>1</v>
      </c>
      <c r="BY314" s="68">
        <v>0.5</v>
      </c>
      <c r="BZ314" s="68">
        <f t="shared" si="69"/>
        <v>0.5</v>
      </c>
      <c r="CA314" s="112">
        <v>2.9957322735539909</v>
      </c>
      <c r="CB314" s="68" t="s">
        <v>560</v>
      </c>
      <c r="CC314" s="68">
        <v>1</v>
      </c>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row>
    <row r="315" spans="1:167" s="68" customFormat="1" ht="15" customHeight="1" x14ac:dyDescent="0.3">
      <c r="A315" s="69">
        <v>314</v>
      </c>
      <c r="B315" s="68">
        <v>11</v>
      </c>
      <c r="C315" s="68" t="s">
        <v>90</v>
      </c>
      <c r="D315" s="37">
        <v>1.0149999999999999</v>
      </c>
      <c r="E315" s="68">
        <v>0.106</v>
      </c>
      <c r="F315" s="19">
        <f t="shared" si="70"/>
        <v>9.5754716981132066</v>
      </c>
      <c r="H315" s="68">
        <f t="shared" si="59"/>
        <v>0.90899999999999992</v>
      </c>
      <c r="I315" s="68">
        <f t="shared" si="60"/>
        <v>1.121</v>
      </c>
      <c r="J315" s="68" t="s">
        <v>63</v>
      </c>
      <c r="K315" s="68">
        <f t="shared" si="61"/>
        <v>1.0149999999999999</v>
      </c>
      <c r="L315" s="45">
        <f t="shared" si="62"/>
        <v>9.5754716981132066</v>
      </c>
      <c r="M315" s="15">
        <f t="shared" si="63"/>
        <v>0.10421866024499926</v>
      </c>
      <c r="N315" s="68">
        <f t="shared" si="64"/>
        <v>1.0883919197999924E-2</v>
      </c>
      <c r="O315" s="68">
        <f t="shared" si="65"/>
        <v>91.878668134890631</v>
      </c>
      <c r="P315" s="68">
        <f t="shared" si="66"/>
        <v>9.3334741046999334E-2</v>
      </c>
      <c r="Q315" s="68">
        <f t="shared" si="67"/>
        <v>0.11510257944299919</v>
      </c>
      <c r="R315" s="112">
        <v>9.5128125299005983</v>
      </c>
      <c r="S315" s="68" t="s">
        <v>572</v>
      </c>
      <c r="T315" s="68" t="s">
        <v>63</v>
      </c>
      <c r="U315" s="68" t="s">
        <v>577</v>
      </c>
      <c r="V315" s="68" t="s">
        <v>579</v>
      </c>
      <c r="W315" s="68">
        <v>0</v>
      </c>
      <c r="X315" s="68">
        <v>1</v>
      </c>
      <c r="Y315" s="68">
        <v>0</v>
      </c>
      <c r="Z315" s="68">
        <v>0</v>
      </c>
      <c r="AA315" s="68">
        <v>1</v>
      </c>
      <c r="AB315" s="68">
        <v>0</v>
      </c>
      <c r="AC315" s="68">
        <v>9</v>
      </c>
      <c r="AD315" s="68" t="s">
        <v>63</v>
      </c>
      <c r="AE315" s="68">
        <v>8350</v>
      </c>
      <c r="AF315" s="68">
        <v>1</v>
      </c>
      <c r="AG315" s="68">
        <v>0</v>
      </c>
      <c r="AH315" s="68">
        <v>0</v>
      </c>
      <c r="AI315" s="68">
        <v>0</v>
      </c>
      <c r="AJ315" s="68">
        <v>0</v>
      </c>
      <c r="AK315" s="68">
        <v>0</v>
      </c>
      <c r="AL315" s="68">
        <v>0</v>
      </c>
      <c r="AM315" s="68">
        <v>1</v>
      </c>
      <c r="AN315" s="68">
        <v>0</v>
      </c>
      <c r="AO315" s="68">
        <v>0</v>
      </c>
      <c r="AP315" s="112">
        <v>10.821436908133153</v>
      </c>
      <c r="AQ315" s="68">
        <v>1</v>
      </c>
      <c r="AR315" s="112">
        <v>9.0301365711532302</v>
      </c>
      <c r="AS315" s="68">
        <v>1</v>
      </c>
      <c r="AT315" s="68">
        <v>0</v>
      </c>
      <c r="AU315" s="68">
        <v>7.153833801578843</v>
      </c>
      <c r="AV315" s="112">
        <v>7.6038979685218813</v>
      </c>
      <c r="AW315" s="68">
        <v>0</v>
      </c>
      <c r="AX315" s="68">
        <v>1</v>
      </c>
      <c r="AY315" s="68">
        <v>0</v>
      </c>
      <c r="AZ315" s="68">
        <v>6.9850000000000003</v>
      </c>
      <c r="BA315" s="94">
        <v>578</v>
      </c>
      <c r="BB315" s="94">
        <v>162</v>
      </c>
      <c r="BC315" s="68">
        <v>1</v>
      </c>
      <c r="BD315" s="68">
        <v>0</v>
      </c>
      <c r="BE315" s="104">
        <f t="shared" si="72"/>
        <v>3.784189633918261</v>
      </c>
      <c r="BF315" s="104">
        <v>1501.04</v>
      </c>
      <c r="BG315" s="104">
        <f t="shared" si="68"/>
        <v>0.51739600751000214</v>
      </c>
      <c r="BH315" s="68">
        <v>1</v>
      </c>
      <c r="BI315" s="68">
        <v>0</v>
      </c>
      <c r="BJ315" s="68">
        <v>1</v>
      </c>
      <c r="BK315" s="68">
        <v>1</v>
      </c>
      <c r="BL315" s="68">
        <v>0</v>
      </c>
      <c r="BM315" s="68">
        <v>1</v>
      </c>
      <c r="BN315" s="68">
        <v>0</v>
      </c>
      <c r="BO315" s="68">
        <v>1</v>
      </c>
      <c r="BP315" s="68">
        <v>0</v>
      </c>
      <c r="BQ315" s="68">
        <v>1</v>
      </c>
      <c r="BR315" s="68">
        <v>0</v>
      </c>
      <c r="BS315" s="68">
        <v>0</v>
      </c>
      <c r="BT315" s="68">
        <v>0</v>
      </c>
      <c r="BU315" s="68">
        <v>0</v>
      </c>
      <c r="BV315" s="68">
        <v>0</v>
      </c>
      <c r="BW315" s="68">
        <v>0</v>
      </c>
      <c r="BX315" s="68">
        <v>1</v>
      </c>
      <c r="BY315" s="68">
        <v>0.5</v>
      </c>
      <c r="BZ315" s="68">
        <f t="shared" si="69"/>
        <v>0.5</v>
      </c>
      <c r="CA315" s="112">
        <v>3.3322045101752038</v>
      </c>
      <c r="CB315" s="68" t="s">
        <v>560</v>
      </c>
      <c r="CC315" s="68">
        <v>1</v>
      </c>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row>
    <row r="316" spans="1:167" s="68" customFormat="1" ht="15" customHeight="1" x14ac:dyDescent="0.3">
      <c r="A316" s="69">
        <v>315</v>
      </c>
      <c r="B316" s="68">
        <v>11</v>
      </c>
      <c r="C316" s="68" t="s">
        <v>90</v>
      </c>
      <c r="D316" s="37">
        <v>2.1000000000000001E-2</v>
      </c>
      <c r="E316" s="68">
        <v>1E-3</v>
      </c>
      <c r="F316" s="19">
        <f t="shared" si="70"/>
        <v>21</v>
      </c>
      <c r="H316" s="68">
        <f t="shared" si="59"/>
        <v>0.02</v>
      </c>
      <c r="I316" s="68">
        <f t="shared" si="60"/>
        <v>2.2000000000000002E-2</v>
      </c>
      <c r="J316" s="68" t="s">
        <v>63</v>
      </c>
      <c r="K316" s="68">
        <f t="shared" si="61"/>
        <v>2.1000000000000001E-2</v>
      </c>
      <c r="L316" s="45">
        <f t="shared" si="62"/>
        <v>21</v>
      </c>
      <c r="M316" s="15">
        <f t="shared" si="63"/>
        <v>0.19519898528660615</v>
      </c>
      <c r="N316" s="68">
        <f t="shared" si="64"/>
        <v>9.2951897755526747E-3</v>
      </c>
      <c r="O316" s="68">
        <f t="shared" si="65"/>
        <v>107.58252646224663</v>
      </c>
      <c r="P316" s="68">
        <f t="shared" si="66"/>
        <v>0.18590379551105346</v>
      </c>
      <c r="Q316" s="68">
        <f t="shared" si="67"/>
        <v>0.20449417506215883</v>
      </c>
      <c r="R316" s="112">
        <v>9.5128125299005983</v>
      </c>
      <c r="S316" s="68" t="s">
        <v>573</v>
      </c>
      <c r="T316" s="68" t="s">
        <v>63</v>
      </c>
      <c r="U316" s="68" t="s">
        <v>576</v>
      </c>
      <c r="V316" s="68" t="s">
        <v>578</v>
      </c>
      <c r="W316" s="68">
        <v>0</v>
      </c>
      <c r="X316" s="68">
        <v>1</v>
      </c>
      <c r="Y316" s="68">
        <v>0</v>
      </c>
      <c r="Z316" s="68">
        <v>0</v>
      </c>
      <c r="AA316" s="68">
        <v>1</v>
      </c>
      <c r="AB316" s="68">
        <v>0</v>
      </c>
      <c r="AC316" s="68">
        <v>10</v>
      </c>
      <c r="AD316" s="68" t="s">
        <v>63</v>
      </c>
      <c r="AE316" s="68">
        <v>11133</v>
      </c>
      <c r="AF316" s="68">
        <v>1</v>
      </c>
      <c r="AG316" s="68">
        <v>0</v>
      </c>
      <c r="AH316" s="68">
        <v>0</v>
      </c>
      <c r="AI316" s="68">
        <v>0</v>
      </c>
      <c r="AJ316" s="68">
        <v>0</v>
      </c>
      <c r="AK316" s="68">
        <v>0</v>
      </c>
      <c r="AL316" s="68">
        <v>0</v>
      </c>
      <c r="AM316" s="68">
        <v>1</v>
      </c>
      <c r="AN316" s="68">
        <v>0</v>
      </c>
      <c r="AO316" s="68">
        <v>0</v>
      </c>
      <c r="AP316" s="112">
        <v>10.821436908133153</v>
      </c>
      <c r="AQ316" s="68">
        <v>1</v>
      </c>
      <c r="AR316" s="112">
        <v>9.3177587687434524</v>
      </c>
      <c r="AS316" s="68">
        <v>1</v>
      </c>
      <c r="AT316" s="68">
        <v>0</v>
      </c>
      <c r="AU316" s="68">
        <v>7.153833801578843</v>
      </c>
      <c r="AV316" s="112">
        <v>7.6038979685218813</v>
      </c>
      <c r="AW316" s="68">
        <v>0</v>
      </c>
      <c r="AX316" s="68">
        <v>1</v>
      </c>
      <c r="AY316" s="68">
        <v>0</v>
      </c>
      <c r="AZ316" s="68">
        <v>6.9850000000000003</v>
      </c>
      <c r="BA316" s="94">
        <v>578</v>
      </c>
      <c r="BB316" s="94">
        <v>162</v>
      </c>
      <c r="BC316" s="68">
        <v>1</v>
      </c>
      <c r="BD316" s="68">
        <v>0</v>
      </c>
      <c r="BE316" s="104">
        <f t="shared" si="72"/>
        <v>3.784189633918261</v>
      </c>
      <c r="BF316" s="104">
        <v>1501.04</v>
      </c>
      <c r="BG316" s="104">
        <f t="shared" si="68"/>
        <v>0.51739600751000214</v>
      </c>
      <c r="BH316" s="68">
        <v>1</v>
      </c>
      <c r="BI316" s="68">
        <v>0</v>
      </c>
      <c r="BJ316" s="68">
        <v>1</v>
      </c>
      <c r="BK316" s="68">
        <v>1</v>
      </c>
      <c r="BL316" s="68">
        <v>0</v>
      </c>
      <c r="BM316" s="68">
        <v>1</v>
      </c>
      <c r="BN316" s="68">
        <v>0</v>
      </c>
      <c r="BO316" s="68">
        <v>1</v>
      </c>
      <c r="BP316" s="68">
        <v>0</v>
      </c>
      <c r="BQ316" s="68">
        <v>1</v>
      </c>
      <c r="BR316" s="68">
        <v>0</v>
      </c>
      <c r="BS316" s="68">
        <v>0</v>
      </c>
      <c r="BT316" s="68">
        <v>0</v>
      </c>
      <c r="BU316" s="68">
        <v>0</v>
      </c>
      <c r="BV316" s="68">
        <v>0</v>
      </c>
      <c r="BW316" s="68">
        <v>0</v>
      </c>
      <c r="BX316" s="68">
        <v>1</v>
      </c>
      <c r="BY316" s="68">
        <v>0.5</v>
      </c>
      <c r="BZ316" s="68">
        <f t="shared" si="69"/>
        <v>0.5</v>
      </c>
      <c r="CA316" s="112">
        <v>3.3322045101752038</v>
      </c>
      <c r="CB316" s="68" t="s">
        <v>560</v>
      </c>
      <c r="CC316" s="68">
        <v>1</v>
      </c>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row>
    <row r="317" spans="1:167" s="68" customFormat="1" ht="15" customHeight="1" x14ac:dyDescent="0.3">
      <c r="A317" s="69">
        <v>316</v>
      </c>
      <c r="B317" s="68">
        <v>11</v>
      </c>
      <c r="C317" s="68" t="s">
        <v>90</v>
      </c>
      <c r="D317" s="37">
        <v>0.91400000000000003</v>
      </c>
      <c r="E317" s="68">
        <v>0.08</v>
      </c>
      <c r="F317" s="19">
        <f t="shared" si="70"/>
        <v>11.425000000000001</v>
      </c>
      <c r="H317" s="68">
        <f t="shared" si="59"/>
        <v>0.83400000000000007</v>
      </c>
      <c r="I317" s="68">
        <f t="shared" si="60"/>
        <v>0.99399999999999999</v>
      </c>
      <c r="J317" s="68" t="s">
        <v>63</v>
      </c>
      <c r="K317" s="68">
        <f t="shared" si="61"/>
        <v>0.91400000000000003</v>
      </c>
      <c r="L317" s="45">
        <f t="shared" si="62"/>
        <v>11.425000000000001</v>
      </c>
      <c r="M317" s="15">
        <f t="shared" si="63"/>
        <v>0.10765121519990244</v>
      </c>
      <c r="N317" s="68">
        <f t="shared" si="64"/>
        <v>9.4224258380658597E-3</v>
      </c>
      <c r="O317" s="68">
        <f t="shared" si="65"/>
        <v>106.12978198884608</v>
      </c>
      <c r="P317" s="68">
        <f t="shared" si="66"/>
        <v>9.8228789361836572E-2</v>
      </c>
      <c r="Q317" s="68">
        <f t="shared" si="67"/>
        <v>0.1170736410379683</v>
      </c>
      <c r="R317" s="112">
        <v>9.5128125299005983</v>
      </c>
      <c r="S317" s="68" t="s">
        <v>573</v>
      </c>
      <c r="T317" s="68" t="s">
        <v>63</v>
      </c>
      <c r="U317" s="68" t="s">
        <v>577</v>
      </c>
      <c r="V317" s="68" t="s">
        <v>579</v>
      </c>
      <c r="W317" s="68">
        <v>0</v>
      </c>
      <c r="X317" s="68">
        <v>1</v>
      </c>
      <c r="Y317" s="68">
        <v>0</v>
      </c>
      <c r="Z317" s="68">
        <v>0</v>
      </c>
      <c r="AA317" s="68">
        <v>1</v>
      </c>
      <c r="AB317" s="68">
        <v>0</v>
      </c>
      <c r="AC317" s="68">
        <v>10</v>
      </c>
      <c r="AD317" s="68" t="s">
        <v>63</v>
      </c>
      <c r="AE317" s="68">
        <v>11133</v>
      </c>
      <c r="AF317" s="68">
        <v>1</v>
      </c>
      <c r="AG317" s="68">
        <v>0</v>
      </c>
      <c r="AH317" s="68">
        <v>0</v>
      </c>
      <c r="AI317" s="68">
        <v>0</v>
      </c>
      <c r="AJ317" s="68">
        <v>0</v>
      </c>
      <c r="AK317" s="68">
        <v>0</v>
      </c>
      <c r="AL317" s="68">
        <v>0</v>
      </c>
      <c r="AM317" s="68">
        <v>1</v>
      </c>
      <c r="AN317" s="68">
        <v>0</v>
      </c>
      <c r="AO317" s="68">
        <v>0</v>
      </c>
      <c r="AP317" s="112">
        <v>10.821436908133153</v>
      </c>
      <c r="AQ317" s="68">
        <v>1</v>
      </c>
      <c r="AR317" s="112">
        <v>9.3177587687434524</v>
      </c>
      <c r="AS317" s="68">
        <v>1</v>
      </c>
      <c r="AT317" s="68">
        <v>0</v>
      </c>
      <c r="AU317" s="68">
        <v>7.153833801578843</v>
      </c>
      <c r="AV317" s="112">
        <v>7.6038979685218813</v>
      </c>
      <c r="AW317" s="68">
        <v>0</v>
      </c>
      <c r="AX317" s="68">
        <v>1</v>
      </c>
      <c r="AY317" s="68">
        <v>0</v>
      </c>
      <c r="AZ317" s="68">
        <v>6.9850000000000003</v>
      </c>
      <c r="BA317" s="94">
        <v>578</v>
      </c>
      <c r="BB317" s="94">
        <v>162</v>
      </c>
      <c r="BC317" s="68">
        <v>1</v>
      </c>
      <c r="BD317" s="68">
        <v>0</v>
      </c>
      <c r="BE317" s="104">
        <f t="shared" si="72"/>
        <v>3.784189633918261</v>
      </c>
      <c r="BF317" s="104">
        <v>1501.04</v>
      </c>
      <c r="BG317" s="104">
        <f t="shared" si="68"/>
        <v>0.51739600751000214</v>
      </c>
      <c r="BH317" s="68">
        <v>1</v>
      </c>
      <c r="BI317" s="68">
        <v>0</v>
      </c>
      <c r="BJ317" s="68">
        <v>1</v>
      </c>
      <c r="BK317" s="68">
        <v>1</v>
      </c>
      <c r="BL317" s="68">
        <v>0</v>
      </c>
      <c r="BM317" s="68">
        <v>1</v>
      </c>
      <c r="BN317" s="68">
        <v>0</v>
      </c>
      <c r="BO317" s="68">
        <v>1</v>
      </c>
      <c r="BP317" s="68">
        <v>0</v>
      </c>
      <c r="BQ317" s="68">
        <v>1</v>
      </c>
      <c r="BR317" s="68">
        <v>0</v>
      </c>
      <c r="BS317" s="68">
        <v>0</v>
      </c>
      <c r="BT317" s="68">
        <v>0</v>
      </c>
      <c r="BU317" s="68">
        <v>0</v>
      </c>
      <c r="BV317" s="68">
        <v>0</v>
      </c>
      <c r="BW317" s="68">
        <v>0</v>
      </c>
      <c r="BX317" s="68">
        <v>1</v>
      </c>
      <c r="BY317" s="68">
        <v>0.5</v>
      </c>
      <c r="BZ317" s="68">
        <f t="shared" si="69"/>
        <v>0.5</v>
      </c>
      <c r="CA317" s="112">
        <v>3.3322045101752038</v>
      </c>
      <c r="CB317" s="68" t="s">
        <v>560</v>
      </c>
      <c r="CC317" s="68">
        <v>1</v>
      </c>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row>
    <row r="318" spans="1:167" s="68" customFormat="1" ht="15" customHeight="1" x14ac:dyDescent="0.3">
      <c r="A318" s="69">
        <v>317</v>
      </c>
      <c r="B318" s="68">
        <v>11</v>
      </c>
      <c r="C318" s="68" t="s">
        <v>90</v>
      </c>
      <c r="D318" s="37">
        <v>2.1999999999999999E-2</v>
      </c>
      <c r="E318" s="68">
        <v>1E-3</v>
      </c>
      <c r="F318" s="19">
        <f t="shared" si="70"/>
        <v>22</v>
      </c>
      <c r="H318" s="68">
        <f t="shared" si="59"/>
        <v>2.0999999999999998E-2</v>
      </c>
      <c r="I318" s="68">
        <f t="shared" si="60"/>
        <v>2.3E-2</v>
      </c>
      <c r="J318" s="68" t="s">
        <v>63</v>
      </c>
      <c r="K318" s="68">
        <f t="shared" si="61"/>
        <v>2.1999999999999999E-2</v>
      </c>
      <c r="L318" s="45">
        <f t="shared" si="62"/>
        <v>22</v>
      </c>
      <c r="M318" s="15">
        <f t="shared" si="63"/>
        <v>0.20412414523193151</v>
      </c>
      <c r="N318" s="68">
        <f t="shared" si="64"/>
        <v>9.278370237815069E-3</v>
      </c>
      <c r="O318" s="68">
        <f t="shared" si="65"/>
        <v>107.77754868245984</v>
      </c>
      <c r="P318" s="68">
        <f t="shared" si="66"/>
        <v>0.19484577499411643</v>
      </c>
      <c r="Q318" s="68">
        <f t="shared" si="67"/>
        <v>0.21340251546974659</v>
      </c>
      <c r="R318" s="112">
        <v>10.047761041692553</v>
      </c>
      <c r="S318" s="68" t="s">
        <v>574</v>
      </c>
      <c r="T318" s="68" t="s">
        <v>63</v>
      </c>
      <c r="U318" s="68" t="s">
        <v>576</v>
      </c>
      <c r="V318" s="68" t="s">
        <v>578</v>
      </c>
      <c r="W318" s="68">
        <v>0</v>
      </c>
      <c r="X318" s="68">
        <v>1</v>
      </c>
      <c r="Y318" s="68">
        <v>0</v>
      </c>
      <c r="Z318" s="68">
        <v>0</v>
      </c>
      <c r="AA318" s="68">
        <v>1</v>
      </c>
      <c r="AB318" s="68">
        <v>0</v>
      </c>
      <c r="AC318" s="68">
        <v>11</v>
      </c>
      <c r="AD318" s="68" t="s">
        <v>63</v>
      </c>
      <c r="AE318" s="68">
        <v>11132</v>
      </c>
      <c r="AF318" s="68">
        <v>1</v>
      </c>
      <c r="AG318" s="68">
        <v>0</v>
      </c>
      <c r="AH318" s="68">
        <v>0</v>
      </c>
      <c r="AI318" s="68">
        <v>0</v>
      </c>
      <c r="AJ318" s="68">
        <v>0</v>
      </c>
      <c r="AK318" s="68">
        <v>0</v>
      </c>
      <c r="AL318" s="68">
        <v>0</v>
      </c>
      <c r="AM318" s="68">
        <v>1</v>
      </c>
      <c r="AN318" s="68">
        <v>0</v>
      </c>
      <c r="AO318" s="68">
        <v>0</v>
      </c>
      <c r="AP318" s="112">
        <v>10.821436908133153</v>
      </c>
      <c r="AQ318" s="68">
        <v>1</v>
      </c>
      <c r="AR318" s="112">
        <v>9.3176689497287075</v>
      </c>
      <c r="AS318" s="68">
        <v>1</v>
      </c>
      <c r="AT318" s="68">
        <v>0</v>
      </c>
      <c r="AU318" s="68">
        <v>7.153833801578843</v>
      </c>
      <c r="AV318" s="112">
        <v>7.6038979685218813</v>
      </c>
      <c r="AW318" s="68">
        <v>0</v>
      </c>
      <c r="AX318" s="68">
        <v>1</v>
      </c>
      <c r="AY318" s="68">
        <v>0</v>
      </c>
      <c r="AZ318" s="68">
        <v>6.9850000000000003</v>
      </c>
      <c r="BA318" s="94">
        <v>578</v>
      </c>
      <c r="BB318" s="94">
        <v>162</v>
      </c>
      <c r="BC318" s="68">
        <v>1</v>
      </c>
      <c r="BD318" s="68">
        <v>0</v>
      </c>
      <c r="BE318" s="104">
        <f t="shared" si="72"/>
        <v>3.784189633918261</v>
      </c>
      <c r="BF318" s="104">
        <v>1501.04</v>
      </c>
      <c r="BG318" s="104">
        <f t="shared" si="68"/>
        <v>0.51739600751000214</v>
      </c>
      <c r="BH318" s="68">
        <v>1</v>
      </c>
      <c r="BI318" s="68">
        <v>0</v>
      </c>
      <c r="BJ318" s="68">
        <v>1</v>
      </c>
      <c r="BK318" s="68">
        <v>1</v>
      </c>
      <c r="BL318" s="68">
        <v>0</v>
      </c>
      <c r="BM318" s="68">
        <v>1</v>
      </c>
      <c r="BN318" s="68">
        <v>0</v>
      </c>
      <c r="BO318" s="68">
        <v>1</v>
      </c>
      <c r="BP318" s="68">
        <v>0</v>
      </c>
      <c r="BQ318" s="68">
        <v>1</v>
      </c>
      <c r="BR318" s="68">
        <v>0</v>
      </c>
      <c r="BS318" s="68">
        <v>0</v>
      </c>
      <c r="BT318" s="68">
        <v>0</v>
      </c>
      <c r="BU318" s="68">
        <v>0</v>
      </c>
      <c r="BV318" s="68">
        <v>0</v>
      </c>
      <c r="BW318" s="68">
        <v>0</v>
      </c>
      <c r="BX318" s="68">
        <v>1</v>
      </c>
      <c r="BY318" s="68">
        <v>0.5</v>
      </c>
      <c r="BZ318" s="68">
        <f t="shared" si="69"/>
        <v>0.5</v>
      </c>
      <c r="CA318" s="112">
        <v>3.3322045101752038</v>
      </c>
      <c r="CB318" s="68" t="s">
        <v>560</v>
      </c>
      <c r="CC318" s="68">
        <v>1</v>
      </c>
      <c r="CL318" s="70"/>
      <c r="CM318" s="70"/>
      <c r="CN318" s="70"/>
      <c r="CO318" s="70"/>
      <c r="CP318" s="70"/>
      <c r="CQ318" s="70"/>
      <c r="CR318" s="70"/>
      <c r="CS318" s="70"/>
      <c r="CT318" s="70"/>
      <c r="CU318" s="70"/>
      <c r="CV318" s="70"/>
      <c r="CW318" s="70"/>
      <c r="CX318" s="70"/>
      <c r="CY318" s="70"/>
      <c r="CZ318" s="70"/>
      <c r="DA318" s="70"/>
      <c r="DB318" s="70"/>
      <c r="DC318" s="70"/>
      <c r="DD318" s="70"/>
      <c r="DE318" s="70"/>
      <c r="DF318" s="70"/>
      <c r="DG318" s="70"/>
      <c r="DH318" s="70"/>
      <c r="DI318" s="70"/>
      <c r="DJ318" s="70"/>
      <c r="DK318" s="70"/>
      <c r="DL318" s="70"/>
      <c r="DM318" s="70"/>
      <c r="DN318" s="70"/>
      <c r="DO318" s="70"/>
      <c r="DP318" s="70"/>
      <c r="DQ318" s="70"/>
      <c r="DR318" s="70"/>
      <c r="DS318" s="70"/>
      <c r="DT318" s="70"/>
      <c r="DU318" s="70"/>
      <c r="DV318" s="70"/>
      <c r="DW318" s="70"/>
      <c r="DX318" s="70"/>
      <c r="DY318" s="70"/>
      <c r="DZ318" s="70"/>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row>
    <row r="319" spans="1:167" s="68" customFormat="1" ht="15" customHeight="1" x14ac:dyDescent="0.3">
      <c r="A319" s="69">
        <v>318</v>
      </c>
      <c r="B319" s="68">
        <v>11</v>
      </c>
      <c r="C319" s="68" t="s">
        <v>90</v>
      </c>
      <c r="D319" s="37">
        <v>1.004</v>
      </c>
      <c r="E319" s="68">
        <v>9.0999999999999998E-2</v>
      </c>
      <c r="F319" s="19">
        <f t="shared" si="70"/>
        <v>11.032967032967033</v>
      </c>
      <c r="H319" s="68">
        <f t="shared" si="59"/>
        <v>0.91300000000000003</v>
      </c>
      <c r="I319" s="68">
        <f t="shared" si="60"/>
        <v>1.095</v>
      </c>
      <c r="J319" s="68" t="s">
        <v>63</v>
      </c>
      <c r="K319" s="68">
        <f t="shared" si="61"/>
        <v>1.004</v>
      </c>
      <c r="L319" s="45">
        <f t="shared" si="62"/>
        <v>11.032967032967033</v>
      </c>
      <c r="M319" s="15">
        <f t="shared" si="63"/>
        <v>0.10400258766794597</v>
      </c>
      <c r="N319" s="68">
        <f t="shared" si="64"/>
        <v>9.426529360341716E-3</v>
      </c>
      <c r="O319" s="68">
        <f t="shared" si="65"/>
        <v>106.0835819604077</v>
      </c>
      <c r="P319" s="68">
        <f t="shared" si="66"/>
        <v>9.4576058307604252E-2</v>
      </c>
      <c r="Q319" s="68">
        <f t="shared" si="67"/>
        <v>0.11342911702828769</v>
      </c>
      <c r="R319" s="112">
        <v>10.299070660789841</v>
      </c>
      <c r="S319" s="68" t="s">
        <v>574</v>
      </c>
      <c r="T319" s="68" t="s">
        <v>63</v>
      </c>
      <c r="U319" s="68" t="s">
        <v>577</v>
      </c>
      <c r="V319" s="68" t="s">
        <v>579</v>
      </c>
      <c r="W319" s="68">
        <v>0</v>
      </c>
      <c r="X319" s="68">
        <v>1</v>
      </c>
      <c r="Y319" s="68">
        <v>0</v>
      </c>
      <c r="Z319" s="68">
        <v>0</v>
      </c>
      <c r="AA319" s="68">
        <v>1</v>
      </c>
      <c r="AB319" s="68">
        <v>0</v>
      </c>
      <c r="AC319" s="68">
        <v>11</v>
      </c>
      <c r="AD319" s="68" t="s">
        <v>63</v>
      </c>
      <c r="AE319" s="68">
        <v>11132</v>
      </c>
      <c r="AF319" s="68">
        <v>1</v>
      </c>
      <c r="AG319" s="68">
        <v>0</v>
      </c>
      <c r="AH319" s="68">
        <v>0</v>
      </c>
      <c r="AI319" s="68">
        <v>0</v>
      </c>
      <c r="AJ319" s="68">
        <v>0</v>
      </c>
      <c r="AK319" s="68">
        <v>0</v>
      </c>
      <c r="AL319" s="68">
        <v>0</v>
      </c>
      <c r="AM319" s="68">
        <v>1</v>
      </c>
      <c r="AN319" s="68">
        <v>0</v>
      </c>
      <c r="AO319" s="68">
        <v>0</v>
      </c>
      <c r="AP319" s="112">
        <v>10.821436908133153</v>
      </c>
      <c r="AQ319" s="68">
        <v>1</v>
      </c>
      <c r="AR319" s="112">
        <v>9.3176689497287075</v>
      </c>
      <c r="AS319" s="68">
        <v>1</v>
      </c>
      <c r="AT319" s="68">
        <v>0</v>
      </c>
      <c r="AU319" s="68">
        <v>7.153833801578843</v>
      </c>
      <c r="AV319" s="112">
        <v>7.6038979685218813</v>
      </c>
      <c r="AW319" s="68">
        <v>0</v>
      </c>
      <c r="AX319" s="68">
        <v>1</v>
      </c>
      <c r="AY319" s="68">
        <v>0</v>
      </c>
      <c r="AZ319" s="68">
        <v>6.9850000000000003</v>
      </c>
      <c r="BA319" s="94">
        <v>578</v>
      </c>
      <c r="BB319" s="94">
        <v>162</v>
      </c>
      <c r="BC319" s="68">
        <v>1</v>
      </c>
      <c r="BD319" s="68">
        <v>0</v>
      </c>
      <c r="BE319" s="104">
        <f t="shared" si="72"/>
        <v>3.784189633918261</v>
      </c>
      <c r="BF319" s="104">
        <v>1501.04</v>
      </c>
      <c r="BG319" s="104">
        <f t="shared" si="68"/>
        <v>0.51739600751000214</v>
      </c>
      <c r="BH319" s="68">
        <v>1</v>
      </c>
      <c r="BI319" s="68">
        <v>0</v>
      </c>
      <c r="BJ319" s="68">
        <v>1</v>
      </c>
      <c r="BK319" s="68">
        <v>1</v>
      </c>
      <c r="BL319" s="68">
        <v>0</v>
      </c>
      <c r="BM319" s="68">
        <v>1</v>
      </c>
      <c r="BN319" s="68">
        <v>0</v>
      </c>
      <c r="BO319" s="68">
        <v>1</v>
      </c>
      <c r="BP319" s="68">
        <v>0</v>
      </c>
      <c r="BQ319" s="68">
        <v>1</v>
      </c>
      <c r="BR319" s="68">
        <v>0</v>
      </c>
      <c r="BS319" s="68">
        <v>0</v>
      </c>
      <c r="BT319" s="68">
        <v>0</v>
      </c>
      <c r="BU319" s="68">
        <v>0</v>
      </c>
      <c r="BV319" s="68">
        <v>0</v>
      </c>
      <c r="BW319" s="68">
        <v>0</v>
      </c>
      <c r="BX319" s="68">
        <v>1</v>
      </c>
      <c r="BY319" s="68">
        <v>0.5</v>
      </c>
      <c r="BZ319" s="68">
        <f t="shared" si="69"/>
        <v>0.5</v>
      </c>
      <c r="CA319" s="112">
        <v>3.3322045101752038</v>
      </c>
      <c r="CB319" s="68" t="s">
        <v>560</v>
      </c>
      <c r="CC319" s="68">
        <v>1</v>
      </c>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row>
    <row r="320" spans="1:167" s="68" customFormat="1" ht="15" customHeight="1" x14ac:dyDescent="0.3">
      <c r="A320" s="69">
        <v>319</v>
      </c>
      <c r="B320" s="68">
        <v>11</v>
      </c>
      <c r="C320" s="68" t="s">
        <v>90</v>
      </c>
      <c r="D320" s="37">
        <v>2.3E-2</v>
      </c>
      <c r="E320" s="68">
        <v>1E-3</v>
      </c>
      <c r="F320" s="19">
        <f t="shared" si="70"/>
        <v>23</v>
      </c>
      <c r="H320" s="68">
        <f t="shared" si="59"/>
        <v>2.1999999999999999E-2</v>
      </c>
      <c r="I320" s="68">
        <f t="shared" si="60"/>
        <v>2.4E-2</v>
      </c>
      <c r="J320" s="68" t="s">
        <v>63</v>
      </c>
      <c r="K320" s="68">
        <f t="shared" si="61"/>
        <v>2.3E-2</v>
      </c>
      <c r="L320" s="45">
        <f t="shared" si="62"/>
        <v>23</v>
      </c>
      <c r="M320" s="15">
        <f t="shared" si="63"/>
        <v>0.21302689523590487</v>
      </c>
      <c r="N320" s="68">
        <f t="shared" si="64"/>
        <v>9.2620389233002125E-3</v>
      </c>
      <c r="O320" s="68">
        <f t="shared" si="65"/>
        <v>107.96758772891056</v>
      </c>
      <c r="P320" s="68">
        <f t="shared" si="66"/>
        <v>0.20376485631260466</v>
      </c>
      <c r="Q320" s="68">
        <f t="shared" si="67"/>
        <v>0.22228893415920509</v>
      </c>
      <c r="R320" s="112">
        <v>9.9482218838762986</v>
      </c>
      <c r="S320" s="68" t="s">
        <v>575</v>
      </c>
      <c r="T320" s="68" t="s">
        <v>63</v>
      </c>
      <c r="U320" s="68" t="s">
        <v>576</v>
      </c>
      <c r="V320" s="68" t="s">
        <v>578</v>
      </c>
      <c r="W320" s="68">
        <v>0</v>
      </c>
      <c r="X320" s="68">
        <v>1</v>
      </c>
      <c r="Y320" s="68">
        <v>0</v>
      </c>
      <c r="Z320" s="68">
        <v>0</v>
      </c>
      <c r="AA320" s="68">
        <v>1</v>
      </c>
      <c r="AB320" s="68">
        <v>0</v>
      </c>
      <c r="AC320" s="68">
        <v>12</v>
      </c>
      <c r="AD320" s="68" t="s">
        <v>63</v>
      </c>
      <c r="AE320" s="68">
        <v>11128</v>
      </c>
      <c r="AF320" s="68">
        <v>1</v>
      </c>
      <c r="AG320" s="68">
        <v>0</v>
      </c>
      <c r="AH320" s="68">
        <v>0</v>
      </c>
      <c r="AI320" s="68">
        <v>0</v>
      </c>
      <c r="AJ320" s="68">
        <v>0</v>
      </c>
      <c r="AK320" s="68">
        <v>0</v>
      </c>
      <c r="AL320" s="68">
        <v>0</v>
      </c>
      <c r="AM320" s="68">
        <v>1</v>
      </c>
      <c r="AN320" s="68">
        <v>0</v>
      </c>
      <c r="AO320" s="68">
        <v>0</v>
      </c>
      <c r="AP320" s="112">
        <v>10.821436908133153</v>
      </c>
      <c r="AQ320" s="68">
        <v>1</v>
      </c>
      <c r="AR320" s="112">
        <v>9.3173095929734249</v>
      </c>
      <c r="AS320" s="68">
        <v>1</v>
      </c>
      <c r="AT320" s="68">
        <v>0</v>
      </c>
      <c r="AU320" s="68">
        <v>7.153833801578843</v>
      </c>
      <c r="AV320" s="112">
        <v>7.6038979685218813</v>
      </c>
      <c r="AW320" s="68">
        <v>0</v>
      </c>
      <c r="AX320" s="68">
        <v>1</v>
      </c>
      <c r="AY320" s="68">
        <v>0</v>
      </c>
      <c r="AZ320" s="68">
        <v>6.9850000000000003</v>
      </c>
      <c r="BA320" s="94">
        <v>578</v>
      </c>
      <c r="BB320" s="94">
        <v>162</v>
      </c>
      <c r="BC320" s="68">
        <v>1</v>
      </c>
      <c r="BD320" s="68">
        <v>0</v>
      </c>
      <c r="BE320" s="104">
        <f t="shared" si="72"/>
        <v>3.784189633918261</v>
      </c>
      <c r="BF320" s="104">
        <v>1501.04</v>
      </c>
      <c r="BG320" s="104">
        <f t="shared" si="68"/>
        <v>0.51739600751000214</v>
      </c>
      <c r="BH320" s="68">
        <v>1</v>
      </c>
      <c r="BI320" s="68">
        <v>0</v>
      </c>
      <c r="BJ320" s="68">
        <v>1</v>
      </c>
      <c r="BK320" s="68">
        <v>1</v>
      </c>
      <c r="BL320" s="68">
        <v>0</v>
      </c>
      <c r="BM320" s="68">
        <v>1</v>
      </c>
      <c r="BN320" s="68">
        <v>0</v>
      </c>
      <c r="BO320" s="68">
        <v>1</v>
      </c>
      <c r="BP320" s="68">
        <v>0</v>
      </c>
      <c r="BQ320" s="68">
        <v>1</v>
      </c>
      <c r="BR320" s="68">
        <v>0</v>
      </c>
      <c r="BS320" s="68">
        <v>0</v>
      </c>
      <c r="BT320" s="68">
        <v>0</v>
      </c>
      <c r="BU320" s="68">
        <v>0</v>
      </c>
      <c r="BV320" s="68">
        <v>0</v>
      </c>
      <c r="BW320" s="68">
        <v>0</v>
      </c>
      <c r="BX320" s="68">
        <v>1</v>
      </c>
      <c r="BY320" s="68">
        <v>0.5</v>
      </c>
      <c r="BZ320" s="68">
        <f t="shared" si="69"/>
        <v>0.5</v>
      </c>
      <c r="CA320" s="112">
        <v>3.3322045101752038</v>
      </c>
      <c r="CB320" s="68" t="s">
        <v>560</v>
      </c>
      <c r="CC320" s="68">
        <v>1</v>
      </c>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row>
    <row r="321" spans="1:167" s="68" customFormat="1" ht="15" customHeight="1" x14ac:dyDescent="0.3">
      <c r="A321" s="69">
        <v>320</v>
      </c>
      <c r="B321" s="68">
        <v>11</v>
      </c>
      <c r="C321" s="68" t="s">
        <v>90</v>
      </c>
      <c r="D321" s="37">
        <v>0.98299999999999998</v>
      </c>
      <c r="E321" s="68">
        <v>8.4000000000000005E-2</v>
      </c>
      <c r="F321" s="19">
        <f t="shared" si="70"/>
        <v>11.702380952380951</v>
      </c>
      <c r="H321" s="68">
        <f t="shared" si="59"/>
        <v>0.89900000000000002</v>
      </c>
      <c r="I321" s="68">
        <f t="shared" si="60"/>
        <v>1.0669999999999999</v>
      </c>
      <c r="J321" s="68" t="s">
        <v>63</v>
      </c>
      <c r="K321" s="68">
        <f t="shared" si="61"/>
        <v>0.98299999999999998</v>
      </c>
      <c r="L321" s="45">
        <f t="shared" si="62"/>
        <v>11.702380952380951</v>
      </c>
      <c r="M321" s="15">
        <f t="shared" si="63"/>
        <v>0.11025789073879289</v>
      </c>
      <c r="N321" s="68">
        <f t="shared" si="64"/>
        <v>9.421834000059616E-3</v>
      </c>
      <c r="O321" s="68">
        <f t="shared" si="65"/>
        <v>106.13644859309478</v>
      </c>
      <c r="P321" s="68">
        <f t="shared" si="66"/>
        <v>0.10083605673873328</v>
      </c>
      <c r="Q321" s="68">
        <f t="shared" si="67"/>
        <v>0.11967972473885249</v>
      </c>
      <c r="R321" s="112">
        <v>10.199100591564108</v>
      </c>
      <c r="S321" s="68" t="s">
        <v>575</v>
      </c>
      <c r="T321" s="68" t="s">
        <v>63</v>
      </c>
      <c r="U321" s="68" t="s">
        <v>577</v>
      </c>
      <c r="V321" s="68" t="s">
        <v>579</v>
      </c>
      <c r="W321" s="68">
        <v>0</v>
      </c>
      <c r="X321" s="68">
        <v>1</v>
      </c>
      <c r="Y321" s="68">
        <v>0</v>
      </c>
      <c r="Z321" s="68">
        <v>0</v>
      </c>
      <c r="AA321" s="68">
        <v>1</v>
      </c>
      <c r="AB321" s="68">
        <v>0</v>
      </c>
      <c r="AC321" s="68">
        <v>12</v>
      </c>
      <c r="AD321" s="68" t="s">
        <v>63</v>
      </c>
      <c r="AE321" s="68">
        <v>11128</v>
      </c>
      <c r="AF321" s="68">
        <v>1</v>
      </c>
      <c r="AG321" s="68">
        <v>0</v>
      </c>
      <c r="AH321" s="68">
        <v>0</v>
      </c>
      <c r="AI321" s="68">
        <v>0</v>
      </c>
      <c r="AJ321" s="68">
        <v>0</v>
      </c>
      <c r="AK321" s="68">
        <v>0</v>
      </c>
      <c r="AL321" s="68">
        <v>0</v>
      </c>
      <c r="AM321" s="68">
        <v>1</v>
      </c>
      <c r="AN321" s="68">
        <v>0</v>
      </c>
      <c r="AO321" s="68">
        <v>0</v>
      </c>
      <c r="AP321" s="112">
        <v>10.821436908133153</v>
      </c>
      <c r="AQ321" s="68">
        <v>1</v>
      </c>
      <c r="AR321" s="112">
        <v>9.3173095929734249</v>
      </c>
      <c r="AS321" s="68">
        <v>1</v>
      </c>
      <c r="AT321" s="68">
        <v>0</v>
      </c>
      <c r="AU321" s="68">
        <v>7.153833801578843</v>
      </c>
      <c r="AV321" s="112">
        <v>7.6038979685218813</v>
      </c>
      <c r="AW321" s="68">
        <v>0</v>
      </c>
      <c r="AX321" s="68">
        <v>1</v>
      </c>
      <c r="AY321" s="68">
        <v>0</v>
      </c>
      <c r="AZ321" s="68">
        <v>6.9850000000000003</v>
      </c>
      <c r="BA321" s="94">
        <v>578</v>
      </c>
      <c r="BB321" s="94">
        <v>162</v>
      </c>
      <c r="BC321" s="68">
        <v>1</v>
      </c>
      <c r="BD321" s="68">
        <v>0</v>
      </c>
      <c r="BE321" s="104">
        <f t="shared" si="72"/>
        <v>3.784189633918261</v>
      </c>
      <c r="BF321" s="104">
        <v>1501.04</v>
      </c>
      <c r="BG321" s="104">
        <f t="shared" si="68"/>
        <v>0.51739600751000214</v>
      </c>
      <c r="BH321" s="68">
        <v>1</v>
      </c>
      <c r="BI321" s="68">
        <v>0</v>
      </c>
      <c r="BJ321" s="68">
        <v>1</v>
      </c>
      <c r="BK321" s="68">
        <v>1</v>
      </c>
      <c r="BL321" s="68">
        <v>0</v>
      </c>
      <c r="BM321" s="68">
        <v>1</v>
      </c>
      <c r="BN321" s="68">
        <v>0</v>
      </c>
      <c r="BO321" s="68">
        <v>1</v>
      </c>
      <c r="BP321" s="68">
        <v>0</v>
      </c>
      <c r="BQ321" s="68">
        <v>1</v>
      </c>
      <c r="BR321" s="68">
        <v>0</v>
      </c>
      <c r="BS321" s="68">
        <v>0</v>
      </c>
      <c r="BT321" s="68">
        <v>0</v>
      </c>
      <c r="BU321" s="68">
        <v>0</v>
      </c>
      <c r="BV321" s="68">
        <v>0</v>
      </c>
      <c r="BW321" s="68">
        <v>0</v>
      </c>
      <c r="BX321" s="68">
        <v>1</v>
      </c>
      <c r="BY321" s="68">
        <v>0.5</v>
      </c>
      <c r="BZ321" s="68">
        <f t="shared" si="69"/>
        <v>0.5</v>
      </c>
      <c r="CA321" s="112">
        <v>3.3322045101752038</v>
      </c>
      <c r="CB321" s="68" t="s">
        <v>560</v>
      </c>
      <c r="CC321" s="68">
        <v>1</v>
      </c>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row>
    <row r="322" spans="1:167" s="68" customFormat="1" ht="15" customHeight="1" x14ac:dyDescent="0.3">
      <c r="A322" s="69">
        <v>321</v>
      </c>
      <c r="B322" s="69">
        <v>11</v>
      </c>
      <c r="C322" s="69" t="s">
        <v>90</v>
      </c>
      <c r="D322" s="38">
        <v>0.02</v>
      </c>
      <c r="E322" s="69">
        <v>1E-3</v>
      </c>
      <c r="F322" s="19">
        <f t="shared" si="70"/>
        <v>20</v>
      </c>
      <c r="G322" s="69"/>
      <c r="H322" s="69">
        <f t="shared" ref="H322:H385" si="73">D322-E322</f>
        <v>1.9E-2</v>
      </c>
      <c r="I322" s="69">
        <f t="shared" ref="I322:I385" si="74">D322+E322</f>
        <v>2.1000000000000001E-2</v>
      </c>
      <c r="J322" s="69" t="s">
        <v>63</v>
      </c>
      <c r="K322" s="69">
        <f t="shared" ref="K322:K385" si="75">IF(AA322=1,D322,-D322)</f>
        <v>0.02</v>
      </c>
      <c r="L322" s="47">
        <f t="shared" ref="L322:L385" si="76">K322/E322</f>
        <v>20</v>
      </c>
      <c r="M322" s="18">
        <f t="shared" ref="M322:M385" si="77">L322/SQRT(L322^2+AE322)</f>
        <v>0.19585266453731864</v>
      </c>
      <c r="N322" s="69">
        <f t="shared" ref="N322:N385" si="78">SQRT((1-M322^2)/AE322)</f>
        <v>9.7926332268659325E-3</v>
      </c>
      <c r="O322" s="69">
        <f t="shared" ref="O322:O385" si="79">1/N322</f>
        <v>102.11757928975794</v>
      </c>
      <c r="P322" s="69">
        <f t="shared" ref="P322:P385" si="80">M322-N322</f>
        <v>0.18606003131045271</v>
      </c>
      <c r="Q322" s="69">
        <f t="shared" ref="Q322:Q385" si="81">M322+N322</f>
        <v>0.20564529776418458</v>
      </c>
      <c r="R322" s="65">
        <v>10.970901529033821</v>
      </c>
      <c r="S322" s="69" t="s">
        <v>33</v>
      </c>
      <c r="T322" s="69" t="s">
        <v>63</v>
      </c>
      <c r="U322" s="69" t="s">
        <v>576</v>
      </c>
      <c r="V322" s="69" t="s">
        <v>578</v>
      </c>
      <c r="W322" s="69">
        <v>0</v>
      </c>
      <c r="X322" s="69">
        <v>1</v>
      </c>
      <c r="Y322" s="69">
        <v>0</v>
      </c>
      <c r="Z322" s="69">
        <v>0</v>
      </c>
      <c r="AA322" s="69">
        <v>1</v>
      </c>
      <c r="AB322" s="69">
        <v>0</v>
      </c>
      <c r="AC322" s="69">
        <v>1</v>
      </c>
      <c r="AD322" s="69" t="s">
        <v>63</v>
      </c>
      <c r="AE322" s="69">
        <v>10028</v>
      </c>
      <c r="AF322" s="69">
        <v>1</v>
      </c>
      <c r="AG322" s="69">
        <v>0</v>
      </c>
      <c r="AH322" s="69">
        <v>0</v>
      </c>
      <c r="AI322" s="69">
        <v>0</v>
      </c>
      <c r="AJ322" s="69">
        <v>0</v>
      </c>
      <c r="AK322" s="69">
        <v>0</v>
      </c>
      <c r="AL322" s="69">
        <v>0</v>
      </c>
      <c r="AM322" s="69">
        <v>1</v>
      </c>
      <c r="AN322" s="69">
        <v>0</v>
      </c>
      <c r="AO322" s="69">
        <v>0</v>
      </c>
      <c r="AP322" s="65">
        <v>10.821436908133153</v>
      </c>
      <c r="AQ322" s="69">
        <v>0</v>
      </c>
      <c r="AR322" s="65">
        <v>9.213236175088209</v>
      </c>
      <c r="AS322" s="69">
        <v>1</v>
      </c>
      <c r="AT322" s="69">
        <v>0</v>
      </c>
      <c r="AU322" s="69">
        <v>7.153833801578843</v>
      </c>
      <c r="AV322" s="65">
        <v>7.6038979685218813</v>
      </c>
      <c r="AW322" s="69">
        <v>0</v>
      </c>
      <c r="AX322" s="69">
        <v>1</v>
      </c>
      <c r="AY322" s="69">
        <v>0</v>
      </c>
      <c r="AZ322" s="69">
        <v>6.9850000000000003</v>
      </c>
      <c r="BA322" s="32">
        <v>578</v>
      </c>
      <c r="BB322" s="32">
        <v>162</v>
      </c>
      <c r="BC322" s="69">
        <v>1</v>
      </c>
      <c r="BD322" s="69">
        <v>0</v>
      </c>
      <c r="BE322" s="106">
        <f t="shared" si="72"/>
        <v>3.784189633918261</v>
      </c>
      <c r="BF322" s="106">
        <v>1501.04</v>
      </c>
      <c r="BG322" s="106">
        <f t="shared" ref="BG322:BG385" si="82">BE322/LN(BF322)</f>
        <v>0.51739600751000214</v>
      </c>
      <c r="BH322" s="69">
        <v>1</v>
      </c>
      <c r="BI322" s="69">
        <v>0</v>
      </c>
      <c r="BJ322" s="69">
        <v>1</v>
      </c>
      <c r="BK322" s="69">
        <v>1</v>
      </c>
      <c r="BL322" s="69">
        <v>0</v>
      </c>
      <c r="BM322" s="69">
        <v>1</v>
      </c>
      <c r="BN322" s="69">
        <v>0</v>
      </c>
      <c r="BO322" s="69">
        <v>1</v>
      </c>
      <c r="BP322" s="69">
        <v>0</v>
      </c>
      <c r="BQ322" s="69">
        <v>1</v>
      </c>
      <c r="BR322" s="69">
        <v>0</v>
      </c>
      <c r="BS322" s="69">
        <v>0</v>
      </c>
      <c r="BT322" s="69">
        <v>0</v>
      </c>
      <c r="BU322" s="69">
        <v>0</v>
      </c>
      <c r="BV322" s="69">
        <v>0</v>
      </c>
      <c r="BW322" s="69">
        <v>0</v>
      </c>
      <c r="BX322" s="69">
        <v>1</v>
      </c>
      <c r="BY322" s="69">
        <v>0.5</v>
      </c>
      <c r="BZ322" s="69">
        <f t="shared" ref="BZ322:BZ385" si="83">1-BY322</f>
        <v>0.5</v>
      </c>
      <c r="CA322" s="65">
        <v>3.3322045101752038</v>
      </c>
      <c r="CB322" s="69" t="s">
        <v>560</v>
      </c>
      <c r="CC322" s="69">
        <v>1</v>
      </c>
      <c r="CD322" s="69"/>
      <c r="CE322" s="69"/>
      <c r="CF322" s="69"/>
      <c r="CG322" s="69"/>
      <c r="CH322" s="69"/>
      <c r="CI322" s="69"/>
      <c r="CJ322" s="69"/>
      <c r="CK322" s="69"/>
      <c r="CL322" s="70"/>
      <c r="CM322" s="70"/>
      <c r="CN322" s="70"/>
      <c r="CO322" s="70"/>
      <c r="CP322" s="70"/>
      <c r="CQ322" s="70"/>
      <c r="CR322" s="70"/>
      <c r="CS322" s="70"/>
      <c r="CT322" s="70"/>
      <c r="CU322" s="70"/>
      <c r="CV322" s="70"/>
      <c r="CW322" s="70"/>
      <c r="CX322" s="70"/>
      <c r="CY322" s="70"/>
      <c r="CZ322" s="70"/>
      <c r="DA322" s="70"/>
      <c r="DB322" s="70"/>
      <c r="DC322" s="70"/>
      <c r="DD322" s="70"/>
      <c r="DE322" s="70"/>
      <c r="DF322" s="70"/>
      <c r="DG322" s="70"/>
      <c r="DH322" s="70"/>
      <c r="DI322" s="70"/>
      <c r="DJ322" s="70"/>
      <c r="DK322" s="70"/>
      <c r="DL322" s="70"/>
      <c r="DM322" s="70"/>
      <c r="DN322" s="70"/>
      <c r="DO322" s="70"/>
      <c r="DP322" s="70"/>
      <c r="DQ322" s="70"/>
      <c r="DR322" s="70"/>
      <c r="DS322" s="70"/>
      <c r="DT322" s="70"/>
      <c r="DU322" s="70"/>
      <c r="DV322" s="70"/>
      <c r="DW322" s="70"/>
      <c r="DX322" s="70"/>
      <c r="DY322" s="70"/>
      <c r="DZ322" s="70"/>
      <c r="EA322" s="70"/>
      <c r="EB322" s="70"/>
      <c r="EC322" s="70"/>
      <c r="ED322" s="70"/>
      <c r="EE322" s="70"/>
      <c r="EF322" s="70"/>
      <c r="EG322" s="70"/>
      <c r="EH322" s="70"/>
      <c r="EI322" s="70"/>
      <c r="EJ322" s="70"/>
      <c r="EK322" s="70"/>
      <c r="EL322" s="70"/>
      <c r="EM322" s="70"/>
      <c r="EN322" s="70"/>
      <c r="EO322" s="70"/>
      <c r="EP322" s="70"/>
      <c r="EQ322" s="70"/>
      <c r="ER322" s="70"/>
      <c r="ES322" s="70"/>
      <c r="ET322" s="70"/>
      <c r="EU322" s="70"/>
      <c r="EV322" s="70"/>
      <c r="EW322" s="70"/>
      <c r="EX322" s="70"/>
      <c r="EY322" s="70"/>
      <c r="EZ322" s="70"/>
      <c r="FA322" s="70"/>
      <c r="FB322" s="70"/>
      <c r="FC322" s="70"/>
      <c r="FD322" s="70"/>
      <c r="FE322" s="70"/>
      <c r="FF322" s="70"/>
      <c r="FG322" s="70"/>
      <c r="FH322" s="70"/>
      <c r="FI322" s="70"/>
      <c r="FJ322" s="70"/>
      <c r="FK322" s="70"/>
    </row>
    <row r="323" spans="1:167" s="68" customFormat="1" ht="15" customHeight="1" x14ac:dyDescent="0.3">
      <c r="A323" s="69">
        <v>322</v>
      </c>
      <c r="B323" s="68">
        <v>11</v>
      </c>
      <c r="C323" s="68" t="s">
        <v>90</v>
      </c>
      <c r="D323" s="37">
        <v>0.89700000000000002</v>
      </c>
      <c r="E323" s="68">
        <v>8.5999999999999993E-2</v>
      </c>
      <c r="F323" s="19">
        <f t="shared" si="70"/>
        <v>10.430232558139537</v>
      </c>
      <c r="H323" s="68">
        <f t="shared" si="73"/>
        <v>0.81100000000000005</v>
      </c>
      <c r="I323" s="68">
        <f t="shared" si="74"/>
        <v>0.98299999999999998</v>
      </c>
      <c r="J323" s="68" t="s">
        <v>63</v>
      </c>
      <c r="K323" s="68">
        <f t="shared" si="75"/>
        <v>0.89700000000000002</v>
      </c>
      <c r="L323" s="45">
        <f t="shared" si="76"/>
        <v>10.430232558139537</v>
      </c>
      <c r="M323" s="15">
        <f t="shared" si="77"/>
        <v>0.1035961873563884</v>
      </c>
      <c r="N323" s="68">
        <f t="shared" si="78"/>
        <v>9.9322988992746955E-3</v>
      </c>
      <c r="O323" s="68">
        <f t="shared" si="79"/>
        <v>100.68162568819035</v>
      </c>
      <c r="P323" s="68">
        <f t="shared" si="80"/>
        <v>9.3663888457113709E-2</v>
      </c>
      <c r="Q323" s="68">
        <f t="shared" si="81"/>
        <v>0.11352848625566309</v>
      </c>
      <c r="R323" s="112">
        <v>11.149599883056156</v>
      </c>
      <c r="S323" s="68" t="s">
        <v>33</v>
      </c>
      <c r="T323" s="68" t="s">
        <v>63</v>
      </c>
      <c r="U323" s="68" t="s">
        <v>577</v>
      </c>
      <c r="V323" s="68" t="s">
        <v>579</v>
      </c>
      <c r="W323" s="68">
        <v>0</v>
      </c>
      <c r="X323" s="68">
        <v>1</v>
      </c>
      <c r="Y323" s="68">
        <v>0</v>
      </c>
      <c r="Z323" s="68">
        <v>0</v>
      </c>
      <c r="AA323" s="68">
        <v>1</v>
      </c>
      <c r="AB323" s="68">
        <v>0</v>
      </c>
      <c r="AC323" s="68">
        <v>1</v>
      </c>
      <c r="AD323" s="68" t="s">
        <v>63</v>
      </c>
      <c r="AE323" s="68">
        <v>10028</v>
      </c>
      <c r="AF323" s="68">
        <v>1</v>
      </c>
      <c r="AG323" s="68">
        <v>0</v>
      </c>
      <c r="AH323" s="68">
        <v>0</v>
      </c>
      <c r="AI323" s="68">
        <v>0</v>
      </c>
      <c r="AJ323" s="68">
        <v>0</v>
      </c>
      <c r="AK323" s="68">
        <v>0</v>
      </c>
      <c r="AL323" s="68">
        <v>0</v>
      </c>
      <c r="AM323" s="68">
        <v>1</v>
      </c>
      <c r="AN323" s="68">
        <v>0</v>
      </c>
      <c r="AO323" s="68">
        <v>0</v>
      </c>
      <c r="AP323" s="112">
        <v>10.821436908133153</v>
      </c>
      <c r="AQ323" s="68">
        <v>0</v>
      </c>
      <c r="AR323" s="112">
        <v>9.213236175088209</v>
      </c>
      <c r="AS323" s="68">
        <v>1</v>
      </c>
      <c r="AT323" s="68">
        <v>0</v>
      </c>
      <c r="AU323" s="68">
        <v>7.153833801578843</v>
      </c>
      <c r="AV323" s="112">
        <v>7.6038979685218813</v>
      </c>
      <c r="AW323" s="68">
        <v>0</v>
      </c>
      <c r="AX323" s="68">
        <v>1</v>
      </c>
      <c r="AY323" s="68">
        <v>0</v>
      </c>
      <c r="AZ323" s="68">
        <v>6.9850000000000003</v>
      </c>
      <c r="BA323" s="94">
        <v>578</v>
      </c>
      <c r="BB323" s="94">
        <v>162</v>
      </c>
      <c r="BC323" s="68">
        <v>1</v>
      </c>
      <c r="BD323" s="68">
        <v>0</v>
      </c>
      <c r="BE323" s="104">
        <f t="shared" si="72"/>
        <v>3.784189633918261</v>
      </c>
      <c r="BF323" s="104">
        <v>1501.04</v>
      </c>
      <c r="BG323" s="104">
        <f t="shared" si="82"/>
        <v>0.51739600751000214</v>
      </c>
      <c r="BH323" s="68">
        <v>1</v>
      </c>
      <c r="BI323" s="68">
        <v>0</v>
      </c>
      <c r="BJ323" s="68">
        <v>1</v>
      </c>
      <c r="BK323" s="68">
        <v>1</v>
      </c>
      <c r="BL323" s="68">
        <v>0</v>
      </c>
      <c r="BM323" s="68">
        <v>1</v>
      </c>
      <c r="BN323" s="68">
        <v>0</v>
      </c>
      <c r="BO323" s="68">
        <v>1</v>
      </c>
      <c r="BP323" s="68">
        <v>0</v>
      </c>
      <c r="BQ323" s="68">
        <v>1</v>
      </c>
      <c r="BR323" s="68">
        <v>0</v>
      </c>
      <c r="BS323" s="68">
        <v>0</v>
      </c>
      <c r="BT323" s="68">
        <v>0</v>
      </c>
      <c r="BU323" s="68">
        <v>0</v>
      </c>
      <c r="BV323" s="68">
        <v>0</v>
      </c>
      <c r="BW323" s="68">
        <v>0</v>
      </c>
      <c r="BX323" s="68">
        <v>1</v>
      </c>
      <c r="BY323" s="68">
        <v>0.5</v>
      </c>
      <c r="BZ323" s="68">
        <f t="shared" si="83"/>
        <v>0.5</v>
      </c>
      <c r="CA323" s="112">
        <v>3.3322045101752038</v>
      </c>
      <c r="CB323" s="68" t="s">
        <v>560</v>
      </c>
      <c r="CC323" s="68">
        <v>1</v>
      </c>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row>
    <row r="324" spans="1:167" s="68" customFormat="1" ht="15" customHeight="1" x14ac:dyDescent="0.3">
      <c r="A324" s="69">
        <v>323</v>
      </c>
      <c r="B324" s="68">
        <v>11</v>
      </c>
      <c r="C324" s="68" t="s">
        <v>90</v>
      </c>
      <c r="D324" s="37">
        <v>2.1000000000000001E-2</v>
      </c>
      <c r="E324" s="68">
        <v>1E-3</v>
      </c>
      <c r="F324" s="19">
        <f t="shared" si="70"/>
        <v>21</v>
      </c>
      <c r="H324" s="68">
        <f t="shared" si="73"/>
        <v>0.02</v>
      </c>
      <c r="I324" s="68">
        <f t="shared" si="74"/>
        <v>2.2000000000000002E-2</v>
      </c>
      <c r="J324" s="68" t="s">
        <v>63</v>
      </c>
      <c r="K324" s="68">
        <f t="shared" si="75"/>
        <v>2.1000000000000001E-2</v>
      </c>
      <c r="L324" s="45">
        <f t="shared" si="76"/>
        <v>21</v>
      </c>
      <c r="M324" s="15">
        <f t="shared" si="77"/>
        <v>0.14769334927207001</v>
      </c>
      <c r="N324" s="68">
        <f t="shared" si="78"/>
        <v>7.0330166320033338E-3</v>
      </c>
      <c r="O324" s="68">
        <f t="shared" si="79"/>
        <v>142.18649724921138</v>
      </c>
      <c r="P324" s="68">
        <f t="shared" si="80"/>
        <v>0.14066033264006667</v>
      </c>
      <c r="Q324" s="68">
        <f t="shared" si="81"/>
        <v>0.15472636590407335</v>
      </c>
      <c r="R324" s="112">
        <v>10.535051839784135</v>
      </c>
      <c r="S324" s="68" t="s">
        <v>568</v>
      </c>
      <c r="T324" s="68" t="s">
        <v>63</v>
      </c>
      <c r="U324" s="68" t="s">
        <v>576</v>
      </c>
      <c r="V324" s="68" t="s">
        <v>578</v>
      </c>
      <c r="W324" s="68">
        <v>0</v>
      </c>
      <c r="X324" s="68">
        <v>1</v>
      </c>
      <c r="Y324" s="68">
        <v>0</v>
      </c>
      <c r="Z324" s="68">
        <v>0</v>
      </c>
      <c r="AA324" s="68">
        <v>1</v>
      </c>
      <c r="AB324" s="68">
        <v>0</v>
      </c>
      <c r="AC324" s="68">
        <v>2</v>
      </c>
      <c r="AD324" s="68" t="s">
        <v>63</v>
      </c>
      <c r="AE324" s="68">
        <v>19776</v>
      </c>
      <c r="AF324" s="68">
        <v>1</v>
      </c>
      <c r="AG324" s="68">
        <v>0</v>
      </c>
      <c r="AH324" s="68">
        <v>0</v>
      </c>
      <c r="AI324" s="68">
        <v>0</v>
      </c>
      <c r="AJ324" s="68">
        <v>0</v>
      </c>
      <c r="AK324" s="68">
        <v>0</v>
      </c>
      <c r="AL324" s="68">
        <v>0</v>
      </c>
      <c r="AM324" s="68">
        <v>1</v>
      </c>
      <c r="AN324" s="68">
        <v>0</v>
      </c>
      <c r="AO324" s="68">
        <v>0</v>
      </c>
      <c r="AP324" s="112">
        <v>10.821436908133153</v>
      </c>
      <c r="AQ324" s="68">
        <v>1</v>
      </c>
      <c r="AR324" s="112">
        <v>9.8922749253220257</v>
      </c>
      <c r="AS324" s="68">
        <v>1</v>
      </c>
      <c r="AT324" s="68">
        <v>0</v>
      </c>
      <c r="AU324" s="68">
        <v>7.153833801578843</v>
      </c>
      <c r="AV324" s="112">
        <v>7.6038979685218813</v>
      </c>
      <c r="AW324" s="68">
        <v>0</v>
      </c>
      <c r="AX324" s="68">
        <v>1</v>
      </c>
      <c r="AY324" s="68">
        <v>0</v>
      </c>
      <c r="AZ324" s="68">
        <v>6.9850000000000003</v>
      </c>
      <c r="BA324" s="94">
        <v>578</v>
      </c>
      <c r="BB324" s="94">
        <v>162</v>
      </c>
      <c r="BC324" s="68">
        <v>1</v>
      </c>
      <c r="BD324" s="68">
        <v>0</v>
      </c>
      <c r="BE324" s="104">
        <f t="shared" si="72"/>
        <v>3.784189633918261</v>
      </c>
      <c r="BF324" s="104">
        <v>1501.04</v>
      </c>
      <c r="BG324" s="104">
        <f t="shared" si="82"/>
        <v>0.51739600751000214</v>
      </c>
      <c r="BH324" s="68">
        <v>1</v>
      </c>
      <c r="BI324" s="68">
        <v>0</v>
      </c>
      <c r="BJ324" s="68">
        <v>1</v>
      </c>
      <c r="BK324" s="68">
        <v>1</v>
      </c>
      <c r="BL324" s="68">
        <v>0</v>
      </c>
      <c r="BM324" s="68">
        <v>1</v>
      </c>
      <c r="BN324" s="68">
        <v>0</v>
      </c>
      <c r="BO324" s="68">
        <v>1</v>
      </c>
      <c r="BP324" s="68">
        <v>0</v>
      </c>
      <c r="BQ324" s="68">
        <v>1</v>
      </c>
      <c r="BR324" s="68">
        <v>0</v>
      </c>
      <c r="BS324" s="68">
        <v>0</v>
      </c>
      <c r="BT324" s="68">
        <v>0</v>
      </c>
      <c r="BU324" s="68">
        <v>0</v>
      </c>
      <c r="BV324" s="68">
        <v>0</v>
      </c>
      <c r="BW324" s="68">
        <v>0</v>
      </c>
      <c r="BX324" s="68">
        <v>1</v>
      </c>
      <c r="BY324" s="68">
        <v>0.5</v>
      </c>
      <c r="BZ324" s="68">
        <f t="shared" si="83"/>
        <v>0.5</v>
      </c>
      <c r="CA324" s="112">
        <v>3.3322045101752038</v>
      </c>
      <c r="CB324" s="68" t="s">
        <v>560</v>
      </c>
      <c r="CC324" s="68">
        <v>1</v>
      </c>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row>
    <row r="325" spans="1:167" s="68" customFormat="1" ht="15" customHeight="1" x14ac:dyDescent="0.3">
      <c r="A325" s="69">
        <v>324</v>
      </c>
      <c r="B325" s="68">
        <v>11</v>
      </c>
      <c r="C325" s="68" t="s">
        <v>90</v>
      </c>
      <c r="D325" s="37">
        <v>0.89500000000000002</v>
      </c>
      <c r="E325" s="68">
        <v>5.8999999999999997E-2</v>
      </c>
      <c r="F325" s="19">
        <f t="shared" si="70"/>
        <v>15.16949152542373</v>
      </c>
      <c r="H325" s="68">
        <f t="shared" si="73"/>
        <v>0.83600000000000008</v>
      </c>
      <c r="I325" s="68">
        <f t="shared" si="74"/>
        <v>0.95399999999999996</v>
      </c>
      <c r="J325" s="68" t="s">
        <v>63</v>
      </c>
      <c r="K325" s="68">
        <f t="shared" si="75"/>
        <v>0.89500000000000002</v>
      </c>
      <c r="L325" s="45">
        <f t="shared" si="76"/>
        <v>15.16949152542373</v>
      </c>
      <c r="M325" s="15">
        <f t="shared" si="77"/>
        <v>0.10724811303874873</v>
      </c>
      <c r="N325" s="68">
        <f t="shared" si="78"/>
        <v>7.0699873399845533E-3</v>
      </c>
      <c r="O325" s="68">
        <f t="shared" si="79"/>
        <v>141.44296897739349</v>
      </c>
      <c r="P325" s="68">
        <f t="shared" si="80"/>
        <v>0.10017812569876418</v>
      </c>
      <c r="Q325" s="68">
        <f t="shared" si="81"/>
        <v>0.11431810037873329</v>
      </c>
      <c r="R325" s="112">
        <v>10.535051839784135</v>
      </c>
      <c r="S325" s="68" t="s">
        <v>568</v>
      </c>
      <c r="T325" s="68" t="s">
        <v>63</v>
      </c>
      <c r="U325" s="68" t="s">
        <v>577</v>
      </c>
      <c r="V325" s="68" t="s">
        <v>579</v>
      </c>
      <c r="W325" s="68">
        <v>0</v>
      </c>
      <c r="X325" s="68">
        <v>1</v>
      </c>
      <c r="Y325" s="68">
        <v>0</v>
      </c>
      <c r="Z325" s="68">
        <v>0</v>
      </c>
      <c r="AA325" s="68">
        <v>1</v>
      </c>
      <c r="AB325" s="68">
        <v>0</v>
      </c>
      <c r="AC325" s="68">
        <v>2</v>
      </c>
      <c r="AD325" s="68" t="s">
        <v>63</v>
      </c>
      <c r="AE325" s="68">
        <v>19776</v>
      </c>
      <c r="AF325" s="68">
        <v>1</v>
      </c>
      <c r="AG325" s="68">
        <v>0</v>
      </c>
      <c r="AH325" s="68">
        <v>0</v>
      </c>
      <c r="AI325" s="68">
        <v>0</v>
      </c>
      <c r="AJ325" s="68">
        <v>0</v>
      </c>
      <c r="AK325" s="68">
        <v>0</v>
      </c>
      <c r="AL325" s="68">
        <v>0</v>
      </c>
      <c r="AM325" s="68">
        <v>1</v>
      </c>
      <c r="AN325" s="68">
        <v>0</v>
      </c>
      <c r="AO325" s="68">
        <v>0</v>
      </c>
      <c r="AP325" s="112">
        <v>10.821436908133153</v>
      </c>
      <c r="AQ325" s="68">
        <v>1</v>
      </c>
      <c r="AR325" s="112">
        <v>9.8922749253220257</v>
      </c>
      <c r="AS325" s="68">
        <v>1</v>
      </c>
      <c r="AT325" s="68">
        <v>0</v>
      </c>
      <c r="AU325" s="68">
        <v>7.153833801578843</v>
      </c>
      <c r="AV325" s="112">
        <v>7.6038979685218813</v>
      </c>
      <c r="AW325" s="68">
        <v>0</v>
      </c>
      <c r="AX325" s="68">
        <v>1</v>
      </c>
      <c r="AY325" s="68">
        <v>0</v>
      </c>
      <c r="AZ325" s="68">
        <v>6.9850000000000003</v>
      </c>
      <c r="BA325" s="94">
        <v>578</v>
      </c>
      <c r="BB325" s="94">
        <v>162</v>
      </c>
      <c r="BC325" s="68">
        <v>1</v>
      </c>
      <c r="BD325" s="68">
        <v>0</v>
      </c>
      <c r="BE325" s="104">
        <f t="shared" si="72"/>
        <v>3.784189633918261</v>
      </c>
      <c r="BF325" s="104">
        <v>1501.04</v>
      </c>
      <c r="BG325" s="104">
        <f t="shared" si="82"/>
        <v>0.51739600751000214</v>
      </c>
      <c r="BH325" s="68">
        <v>1</v>
      </c>
      <c r="BI325" s="68">
        <v>0</v>
      </c>
      <c r="BJ325" s="68">
        <v>1</v>
      </c>
      <c r="BK325" s="68">
        <v>1</v>
      </c>
      <c r="BL325" s="68">
        <v>0</v>
      </c>
      <c r="BM325" s="68">
        <v>1</v>
      </c>
      <c r="BN325" s="68">
        <v>0</v>
      </c>
      <c r="BO325" s="68">
        <v>1</v>
      </c>
      <c r="BP325" s="68">
        <v>0</v>
      </c>
      <c r="BQ325" s="68">
        <v>1</v>
      </c>
      <c r="BR325" s="68">
        <v>0</v>
      </c>
      <c r="BS325" s="68">
        <v>0</v>
      </c>
      <c r="BT325" s="68">
        <v>0</v>
      </c>
      <c r="BU325" s="68">
        <v>0</v>
      </c>
      <c r="BV325" s="68">
        <v>0</v>
      </c>
      <c r="BW325" s="68">
        <v>0</v>
      </c>
      <c r="BX325" s="68">
        <v>1</v>
      </c>
      <c r="BY325" s="68">
        <v>0.5</v>
      </c>
      <c r="BZ325" s="68">
        <f t="shared" si="83"/>
        <v>0.5</v>
      </c>
      <c r="CA325" s="112">
        <v>3.3322045101752038</v>
      </c>
      <c r="CB325" s="68" t="s">
        <v>560</v>
      </c>
      <c r="CC325" s="68">
        <v>1</v>
      </c>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row>
    <row r="326" spans="1:167" s="68" customFormat="1" ht="15" customHeight="1" x14ac:dyDescent="0.3">
      <c r="A326" s="69">
        <v>325</v>
      </c>
      <c r="B326" s="68">
        <v>11</v>
      </c>
      <c r="C326" s="68" t="s">
        <v>90</v>
      </c>
      <c r="D326" s="37">
        <v>2.1000000000000001E-2</v>
      </c>
      <c r="E326" s="68">
        <v>2E-3</v>
      </c>
      <c r="F326" s="19">
        <f t="shared" si="70"/>
        <v>10.5</v>
      </c>
      <c r="H326" s="68">
        <f t="shared" si="73"/>
        <v>1.9000000000000003E-2</v>
      </c>
      <c r="I326" s="68">
        <f t="shared" si="74"/>
        <v>2.3E-2</v>
      </c>
      <c r="J326" s="68" t="s">
        <v>63</v>
      </c>
      <c r="K326" s="68">
        <f t="shared" si="75"/>
        <v>2.1000000000000001E-2</v>
      </c>
      <c r="L326" s="45">
        <f t="shared" si="76"/>
        <v>10.5</v>
      </c>
      <c r="M326" s="15">
        <f t="shared" si="77"/>
        <v>0.12786587901527791</v>
      </c>
      <c r="N326" s="68">
        <f t="shared" si="78"/>
        <v>1.2177702763359799E-2</v>
      </c>
      <c r="O326" s="68">
        <f t="shared" si="79"/>
        <v>82.11729415902596</v>
      </c>
      <c r="P326" s="68">
        <f t="shared" si="80"/>
        <v>0.1156881762519181</v>
      </c>
      <c r="Q326" s="68">
        <f t="shared" si="81"/>
        <v>0.14004358177863771</v>
      </c>
      <c r="R326" s="112">
        <v>10.535051839784135</v>
      </c>
      <c r="S326" s="36" t="str">
        <f>"1:1"</f>
        <v>1:1</v>
      </c>
      <c r="T326" s="68" t="s">
        <v>63</v>
      </c>
      <c r="U326" s="68" t="s">
        <v>576</v>
      </c>
      <c r="V326" s="68" t="s">
        <v>578</v>
      </c>
      <c r="W326" s="68">
        <v>0</v>
      </c>
      <c r="X326" s="68">
        <v>1</v>
      </c>
      <c r="Y326" s="68">
        <v>0</v>
      </c>
      <c r="Z326" s="68">
        <v>0</v>
      </c>
      <c r="AA326" s="68">
        <v>1</v>
      </c>
      <c r="AB326" s="68">
        <v>0</v>
      </c>
      <c r="AC326" s="68">
        <v>3</v>
      </c>
      <c r="AD326" s="68" t="s">
        <v>63</v>
      </c>
      <c r="AE326" s="68">
        <v>6633</v>
      </c>
      <c r="AF326" s="68">
        <v>1</v>
      </c>
      <c r="AG326" s="68">
        <v>0</v>
      </c>
      <c r="AH326" s="68">
        <v>0</v>
      </c>
      <c r="AI326" s="68">
        <v>0</v>
      </c>
      <c r="AJ326" s="68">
        <v>0</v>
      </c>
      <c r="AK326" s="68">
        <v>0</v>
      </c>
      <c r="AL326" s="68">
        <v>0</v>
      </c>
      <c r="AM326" s="68">
        <v>1</v>
      </c>
      <c r="AN326" s="68">
        <v>0</v>
      </c>
      <c r="AO326" s="68">
        <v>0</v>
      </c>
      <c r="AP326" s="112">
        <v>10.821436908133153</v>
      </c>
      <c r="AQ326" s="68">
        <v>1</v>
      </c>
      <c r="AR326" s="112">
        <v>8.7999632195069974</v>
      </c>
      <c r="AS326" s="68">
        <v>1</v>
      </c>
      <c r="AT326" s="68">
        <v>0</v>
      </c>
      <c r="AU326" s="68">
        <v>7.153833801578843</v>
      </c>
      <c r="AV326" s="112">
        <v>7.6038979685218813</v>
      </c>
      <c r="AW326" s="68">
        <v>0</v>
      </c>
      <c r="AX326" s="68">
        <v>1</v>
      </c>
      <c r="AY326" s="68">
        <v>0</v>
      </c>
      <c r="AZ326" s="68">
        <v>6.9850000000000003</v>
      </c>
      <c r="BA326" s="94">
        <v>578</v>
      </c>
      <c r="BB326" s="94">
        <v>162</v>
      </c>
      <c r="BC326" s="68">
        <v>1</v>
      </c>
      <c r="BD326" s="68">
        <v>0</v>
      </c>
      <c r="BE326" s="104">
        <f t="shared" si="72"/>
        <v>3.784189633918261</v>
      </c>
      <c r="BF326" s="104">
        <v>1501.04</v>
      </c>
      <c r="BG326" s="104">
        <f t="shared" si="82"/>
        <v>0.51739600751000214</v>
      </c>
      <c r="BH326" s="68">
        <v>1</v>
      </c>
      <c r="BI326" s="68">
        <v>0</v>
      </c>
      <c r="BJ326" s="68">
        <v>1</v>
      </c>
      <c r="BK326" s="68">
        <v>1</v>
      </c>
      <c r="BL326" s="68">
        <v>0</v>
      </c>
      <c r="BM326" s="68">
        <v>1</v>
      </c>
      <c r="BN326" s="68">
        <v>0</v>
      </c>
      <c r="BO326" s="68">
        <v>1</v>
      </c>
      <c r="BP326" s="68">
        <v>0</v>
      </c>
      <c r="BQ326" s="68">
        <v>1</v>
      </c>
      <c r="BR326" s="68">
        <v>0</v>
      </c>
      <c r="BS326" s="68">
        <v>0</v>
      </c>
      <c r="BT326" s="68">
        <v>0</v>
      </c>
      <c r="BU326" s="68">
        <v>0</v>
      </c>
      <c r="BV326" s="68">
        <v>0</v>
      </c>
      <c r="BW326" s="68">
        <v>0</v>
      </c>
      <c r="BX326" s="68">
        <v>1</v>
      </c>
      <c r="BY326" s="68">
        <v>0.5</v>
      </c>
      <c r="BZ326" s="68">
        <f t="shared" si="83"/>
        <v>0.5</v>
      </c>
      <c r="CA326" s="112">
        <v>3.3322045101752038</v>
      </c>
      <c r="CB326" s="68" t="s">
        <v>560</v>
      </c>
      <c r="CC326" s="68">
        <v>1</v>
      </c>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row>
    <row r="327" spans="1:167" s="68" customFormat="1" ht="15" customHeight="1" x14ac:dyDescent="0.3">
      <c r="A327" s="69">
        <v>326</v>
      </c>
      <c r="B327" s="69">
        <v>11</v>
      </c>
      <c r="C327" s="69" t="s">
        <v>90</v>
      </c>
      <c r="D327" s="38">
        <v>0.88500000000000001</v>
      </c>
      <c r="E327" s="69">
        <v>0.10199999999999999</v>
      </c>
      <c r="F327" s="19">
        <f t="shared" si="70"/>
        <v>8.6764705882352953</v>
      </c>
      <c r="G327" s="69"/>
      <c r="H327" s="69">
        <f t="shared" si="73"/>
        <v>0.78300000000000003</v>
      </c>
      <c r="I327" s="69">
        <f t="shared" si="74"/>
        <v>0.98699999999999999</v>
      </c>
      <c r="J327" s="69" t="s">
        <v>63</v>
      </c>
      <c r="K327" s="69">
        <f t="shared" si="75"/>
        <v>0.88500000000000001</v>
      </c>
      <c r="L327" s="47">
        <f t="shared" si="76"/>
        <v>8.6764705882352953</v>
      </c>
      <c r="M327" s="18">
        <f t="shared" si="77"/>
        <v>0.10593451222155256</v>
      </c>
      <c r="N327" s="69">
        <f t="shared" si="78"/>
        <v>1.2209401408585719E-2</v>
      </c>
      <c r="O327" s="69">
        <f t="shared" si="79"/>
        <v>81.90409722271842</v>
      </c>
      <c r="P327" s="69">
        <f t="shared" si="80"/>
        <v>9.3725110812966847E-2</v>
      </c>
      <c r="Q327" s="69">
        <f t="shared" si="81"/>
        <v>0.11814391363013828</v>
      </c>
      <c r="R327" s="65">
        <v>10.535051839784135</v>
      </c>
      <c r="S327" s="123" t="str">
        <f>"1:1"</f>
        <v>1:1</v>
      </c>
      <c r="T327" s="69" t="s">
        <v>63</v>
      </c>
      <c r="U327" s="69" t="s">
        <v>577</v>
      </c>
      <c r="V327" s="69" t="s">
        <v>579</v>
      </c>
      <c r="W327" s="69">
        <v>0</v>
      </c>
      <c r="X327" s="69">
        <v>1</v>
      </c>
      <c r="Y327" s="69">
        <v>0</v>
      </c>
      <c r="Z327" s="69">
        <v>0</v>
      </c>
      <c r="AA327" s="69">
        <v>1</v>
      </c>
      <c r="AB327" s="69">
        <v>0</v>
      </c>
      <c r="AC327" s="69">
        <v>3</v>
      </c>
      <c r="AD327" s="69" t="s">
        <v>63</v>
      </c>
      <c r="AE327" s="69">
        <v>6633</v>
      </c>
      <c r="AF327" s="69">
        <v>1</v>
      </c>
      <c r="AG327" s="69">
        <v>0</v>
      </c>
      <c r="AH327" s="69">
        <v>0</v>
      </c>
      <c r="AI327" s="69">
        <v>0</v>
      </c>
      <c r="AJ327" s="69">
        <v>0</v>
      </c>
      <c r="AK327" s="69">
        <v>0</v>
      </c>
      <c r="AL327" s="69">
        <v>0</v>
      </c>
      <c r="AM327" s="69">
        <v>1</v>
      </c>
      <c r="AN327" s="69">
        <v>0</v>
      </c>
      <c r="AO327" s="69">
        <v>0</v>
      </c>
      <c r="AP327" s="65">
        <v>10.821436908133153</v>
      </c>
      <c r="AQ327" s="69">
        <v>1</v>
      </c>
      <c r="AR327" s="65">
        <v>8.7999632195069974</v>
      </c>
      <c r="AS327" s="69">
        <v>1</v>
      </c>
      <c r="AT327" s="69">
        <v>0</v>
      </c>
      <c r="AU327" s="69">
        <v>7.153833801578843</v>
      </c>
      <c r="AV327" s="65">
        <v>7.6038979685218813</v>
      </c>
      <c r="AW327" s="69">
        <v>0</v>
      </c>
      <c r="AX327" s="69">
        <v>1</v>
      </c>
      <c r="AY327" s="69">
        <v>0</v>
      </c>
      <c r="AZ327" s="69">
        <v>6.9850000000000003</v>
      </c>
      <c r="BA327" s="32">
        <v>578</v>
      </c>
      <c r="BB327" s="32">
        <v>162</v>
      </c>
      <c r="BC327" s="69">
        <v>1</v>
      </c>
      <c r="BD327" s="69">
        <v>0</v>
      </c>
      <c r="BE327" s="106">
        <f t="shared" si="72"/>
        <v>3.784189633918261</v>
      </c>
      <c r="BF327" s="106">
        <v>1501.04</v>
      </c>
      <c r="BG327" s="106">
        <f t="shared" si="82"/>
        <v>0.51739600751000214</v>
      </c>
      <c r="BH327" s="69">
        <v>1</v>
      </c>
      <c r="BI327" s="69">
        <v>0</v>
      </c>
      <c r="BJ327" s="69">
        <v>1</v>
      </c>
      <c r="BK327" s="69">
        <v>1</v>
      </c>
      <c r="BL327" s="69">
        <v>0</v>
      </c>
      <c r="BM327" s="69">
        <v>1</v>
      </c>
      <c r="BN327" s="69">
        <v>0</v>
      </c>
      <c r="BO327" s="69">
        <v>1</v>
      </c>
      <c r="BP327" s="69">
        <v>0</v>
      </c>
      <c r="BQ327" s="69">
        <v>1</v>
      </c>
      <c r="BR327" s="69">
        <v>0</v>
      </c>
      <c r="BS327" s="69">
        <v>0</v>
      </c>
      <c r="BT327" s="69">
        <v>0</v>
      </c>
      <c r="BU327" s="69">
        <v>0</v>
      </c>
      <c r="BV327" s="69">
        <v>0</v>
      </c>
      <c r="BW327" s="69">
        <v>0</v>
      </c>
      <c r="BX327" s="69">
        <v>1</v>
      </c>
      <c r="BY327" s="69">
        <v>0.5</v>
      </c>
      <c r="BZ327" s="69">
        <f t="shared" si="83"/>
        <v>0.5</v>
      </c>
      <c r="CA327" s="65">
        <v>3.3322045101752038</v>
      </c>
      <c r="CB327" s="69" t="s">
        <v>560</v>
      </c>
      <c r="CC327" s="69">
        <v>1</v>
      </c>
      <c r="CD327" s="69"/>
      <c r="CE327" s="69"/>
      <c r="CF327" s="69"/>
      <c r="CG327" s="69"/>
      <c r="CH327" s="69"/>
      <c r="CI327" s="69"/>
      <c r="CJ327" s="69"/>
      <c r="CK327" s="69"/>
      <c r="CL327" s="70"/>
      <c r="CM327" s="70"/>
      <c r="CN327" s="70"/>
      <c r="CO327" s="70"/>
      <c r="CP327" s="70"/>
      <c r="CQ327" s="70"/>
      <c r="CR327" s="70"/>
      <c r="CS327" s="70"/>
      <c r="CT327" s="70"/>
      <c r="CU327" s="70"/>
      <c r="CV327" s="70"/>
      <c r="CW327" s="70"/>
      <c r="CX327" s="70"/>
      <c r="CY327" s="70"/>
      <c r="CZ327" s="70"/>
      <c r="DA327" s="70"/>
      <c r="DB327" s="70"/>
      <c r="DC327" s="70"/>
      <c r="DD327" s="70"/>
      <c r="DE327" s="70"/>
      <c r="DF327" s="70"/>
      <c r="DG327" s="70"/>
      <c r="DH327" s="70"/>
      <c r="DI327" s="70"/>
      <c r="DJ327" s="70"/>
      <c r="DK327" s="70"/>
      <c r="DL327" s="70"/>
      <c r="DM327" s="70"/>
      <c r="DN327" s="70"/>
      <c r="DO327" s="70"/>
      <c r="DP327" s="70"/>
      <c r="DQ327" s="70"/>
      <c r="DR327" s="70"/>
      <c r="DS327" s="70"/>
      <c r="DT327" s="70"/>
      <c r="DU327" s="70"/>
      <c r="DV327" s="70"/>
      <c r="DW327" s="70"/>
      <c r="DX327" s="70"/>
      <c r="DY327" s="70"/>
      <c r="DZ327" s="70"/>
      <c r="EA327" s="70"/>
      <c r="EB327" s="70"/>
      <c r="EC327" s="70"/>
      <c r="ED327" s="70"/>
      <c r="EE327" s="70"/>
      <c r="EF327" s="70"/>
      <c r="EG327" s="70"/>
      <c r="EH327" s="70"/>
      <c r="EI327" s="70"/>
      <c r="EJ327" s="70"/>
      <c r="EK327" s="70"/>
      <c r="EL327" s="70"/>
      <c r="EM327" s="70"/>
      <c r="EN327" s="70"/>
      <c r="EO327" s="70"/>
      <c r="EP327" s="70"/>
      <c r="EQ327" s="70"/>
      <c r="ER327" s="70"/>
      <c r="ES327" s="70"/>
      <c r="ET327" s="70"/>
      <c r="EU327" s="70"/>
      <c r="EV327" s="70"/>
      <c r="EW327" s="70"/>
      <c r="EX327" s="70"/>
      <c r="EY327" s="70"/>
      <c r="EZ327" s="70"/>
      <c r="FA327" s="70"/>
      <c r="FB327" s="70"/>
      <c r="FC327" s="70"/>
      <c r="FD327" s="70"/>
      <c r="FE327" s="70"/>
      <c r="FF327" s="70"/>
      <c r="FG327" s="70"/>
      <c r="FH327" s="70"/>
      <c r="FI327" s="70"/>
      <c r="FJ327" s="70"/>
      <c r="FK327" s="70"/>
    </row>
    <row r="328" spans="1:167" s="68" customFormat="1" ht="15" customHeight="1" x14ac:dyDescent="0.3">
      <c r="A328" s="69">
        <v>327</v>
      </c>
      <c r="B328" s="68">
        <v>11</v>
      </c>
      <c r="C328" s="68" t="s">
        <v>90</v>
      </c>
      <c r="D328" s="37">
        <v>2.1999999999999999E-2</v>
      </c>
      <c r="E328" s="68">
        <v>2E-3</v>
      </c>
      <c r="F328" s="19">
        <f t="shared" si="70"/>
        <v>11</v>
      </c>
      <c r="H328" s="68">
        <f t="shared" si="73"/>
        <v>1.9999999999999997E-2</v>
      </c>
      <c r="I328" s="68">
        <f t="shared" si="74"/>
        <v>2.4E-2</v>
      </c>
      <c r="J328" s="68" t="s">
        <v>63</v>
      </c>
      <c r="K328" s="68">
        <f t="shared" si="75"/>
        <v>2.1999999999999999E-2</v>
      </c>
      <c r="L328" s="45">
        <f t="shared" si="76"/>
        <v>11</v>
      </c>
      <c r="M328" s="15">
        <f t="shared" si="77"/>
        <v>0.13449684200120537</v>
      </c>
      <c r="N328" s="68">
        <f t="shared" si="78"/>
        <v>1.2226985636473217E-2</v>
      </c>
      <c r="O328" s="68">
        <f t="shared" si="79"/>
        <v>81.786306922369349</v>
      </c>
      <c r="P328" s="68">
        <f t="shared" si="80"/>
        <v>0.12226985636473216</v>
      </c>
      <c r="Q328" s="68">
        <f t="shared" si="81"/>
        <v>0.14672382763767861</v>
      </c>
      <c r="R328" s="112">
        <v>10.535051839784135</v>
      </c>
      <c r="S328" s="36" t="str">
        <f>"2:1"</f>
        <v>2:1</v>
      </c>
      <c r="T328" s="68" t="s">
        <v>63</v>
      </c>
      <c r="U328" s="68" t="s">
        <v>576</v>
      </c>
      <c r="V328" s="68" t="s">
        <v>578</v>
      </c>
      <c r="W328" s="68">
        <v>0</v>
      </c>
      <c r="X328" s="68">
        <v>1</v>
      </c>
      <c r="Y328" s="68">
        <v>0</v>
      </c>
      <c r="Z328" s="68">
        <v>0</v>
      </c>
      <c r="AA328" s="68">
        <v>1</v>
      </c>
      <c r="AB328" s="68">
        <v>0</v>
      </c>
      <c r="AC328" s="68">
        <v>4</v>
      </c>
      <c r="AD328" s="68" t="s">
        <v>63</v>
      </c>
      <c r="AE328" s="68">
        <v>6568</v>
      </c>
      <c r="AF328" s="68">
        <v>1</v>
      </c>
      <c r="AG328" s="68">
        <v>0</v>
      </c>
      <c r="AH328" s="68">
        <v>0</v>
      </c>
      <c r="AI328" s="68">
        <v>0</v>
      </c>
      <c r="AJ328" s="68">
        <v>0</v>
      </c>
      <c r="AK328" s="68">
        <v>0</v>
      </c>
      <c r="AL328" s="68">
        <v>0</v>
      </c>
      <c r="AM328" s="68">
        <v>1</v>
      </c>
      <c r="AN328" s="68">
        <v>0</v>
      </c>
      <c r="AO328" s="68">
        <v>0</v>
      </c>
      <c r="AP328" s="112">
        <v>10.821436908133153</v>
      </c>
      <c r="AQ328" s="68">
        <v>1</v>
      </c>
      <c r="AR328" s="112">
        <v>8.7901168928924722</v>
      </c>
      <c r="AS328" s="68">
        <v>1</v>
      </c>
      <c r="AT328" s="68">
        <v>0</v>
      </c>
      <c r="AU328" s="68">
        <v>7.153833801578843</v>
      </c>
      <c r="AV328" s="112">
        <v>7.6038979685218813</v>
      </c>
      <c r="AW328" s="68">
        <v>0</v>
      </c>
      <c r="AX328" s="68">
        <v>1</v>
      </c>
      <c r="AY328" s="68">
        <v>0</v>
      </c>
      <c r="AZ328" s="68">
        <v>6.9850000000000003</v>
      </c>
      <c r="BA328" s="94">
        <v>578</v>
      </c>
      <c r="BB328" s="94">
        <v>162</v>
      </c>
      <c r="BC328" s="68">
        <v>1</v>
      </c>
      <c r="BD328" s="68">
        <v>0</v>
      </c>
      <c r="BE328" s="104">
        <f t="shared" si="72"/>
        <v>3.784189633918261</v>
      </c>
      <c r="BF328" s="104">
        <v>1501.04</v>
      </c>
      <c r="BG328" s="104">
        <f t="shared" si="82"/>
        <v>0.51739600751000214</v>
      </c>
      <c r="BH328" s="68">
        <v>1</v>
      </c>
      <c r="BI328" s="68">
        <v>0</v>
      </c>
      <c r="BJ328" s="68">
        <v>1</v>
      </c>
      <c r="BK328" s="68">
        <v>1</v>
      </c>
      <c r="BL328" s="68">
        <v>0</v>
      </c>
      <c r="BM328" s="68">
        <v>1</v>
      </c>
      <c r="BN328" s="68">
        <v>0</v>
      </c>
      <c r="BO328" s="68">
        <v>1</v>
      </c>
      <c r="BP328" s="68">
        <v>0</v>
      </c>
      <c r="BQ328" s="68">
        <v>1</v>
      </c>
      <c r="BR328" s="68">
        <v>0</v>
      </c>
      <c r="BS328" s="68">
        <v>0</v>
      </c>
      <c r="BT328" s="68">
        <v>0</v>
      </c>
      <c r="BU328" s="68">
        <v>0</v>
      </c>
      <c r="BV328" s="68">
        <v>0</v>
      </c>
      <c r="BW328" s="68">
        <v>0</v>
      </c>
      <c r="BX328" s="68">
        <v>1</v>
      </c>
      <c r="BY328" s="68">
        <v>0.5</v>
      </c>
      <c r="BZ328" s="68">
        <f t="shared" si="83"/>
        <v>0.5</v>
      </c>
      <c r="CA328" s="112">
        <v>3.3322045101752038</v>
      </c>
      <c r="CB328" s="68" t="s">
        <v>560</v>
      </c>
      <c r="CC328" s="68">
        <v>1</v>
      </c>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row>
    <row r="329" spans="1:167" s="68" customFormat="1" ht="15" customHeight="1" x14ac:dyDescent="0.3">
      <c r="A329" s="69">
        <v>328</v>
      </c>
      <c r="B329" s="68">
        <v>11</v>
      </c>
      <c r="C329" s="68" t="s">
        <v>90</v>
      </c>
      <c r="D329" s="37">
        <v>0.97399999999999998</v>
      </c>
      <c r="E329" s="68">
        <v>0.11</v>
      </c>
      <c r="F329" s="19">
        <f t="shared" si="70"/>
        <v>8.8545454545454536</v>
      </c>
      <c r="H329" s="68">
        <f t="shared" si="73"/>
        <v>0.86399999999999999</v>
      </c>
      <c r="I329" s="68">
        <f t="shared" si="74"/>
        <v>1.0840000000000001</v>
      </c>
      <c r="J329" s="68" t="s">
        <v>63</v>
      </c>
      <c r="K329" s="68">
        <f t="shared" si="75"/>
        <v>0.97399999999999998</v>
      </c>
      <c r="L329" s="45">
        <f t="shared" si="76"/>
        <v>8.8545454545454536</v>
      </c>
      <c r="M329" s="15">
        <f t="shared" si="77"/>
        <v>0.1086107811127385</v>
      </c>
      <c r="N329" s="68">
        <f t="shared" si="78"/>
        <v>1.2266104643122418E-2</v>
      </c>
      <c r="O329" s="68">
        <f t="shared" si="79"/>
        <v>81.525474394244483</v>
      </c>
      <c r="P329" s="68">
        <f t="shared" si="80"/>
        <v>9.6344676469616086E-2</v>
      </c>
      <c r="Q329" s="68">
        <f t="shared" si="81"/>
        <v>0.12087688575586092</v>
      </c>
      <c r="R329" s="112">
        <v>10.535051839784135</v>
      </c>
      <c r="S329" s="36" t="str">
        <f>"2:1"</f>
        <v>2:1</v>
      </c>
      <c r="T329" s="68" t="s">
        <v>63</v>
      </c>
      <c r="U329" s="68" t="s">
        <v>577</v>
      </c>
      <c r="V329" s="68" t="s">
        <v>579</v>
      </c>
      <c r="W329" s="68">
        <v>0</v>
      </c>
      <c r="X329" s="68">
        <v>1</v>
      </c>
      <c r="Y329" s="68">
        <v>0</v>
      </c>
      <c r="Z329" s="68">
        <v>0</v>
      </c>
      <c r="AA329" s="68">
        <v>1</v>
      </c>
      <c r="AB329" s="68">
        <v>0</v>
      </c>
      <c r="AC329" s="68">
        <v>4</v>
      </c>
      <c r="AD329" s="68" t="s">
        <v>63</v>
      </c>
      <c r="AE329" s="68">
        <v>6568</v>
      </c>
      <c r="AF329" s="68">
        <v>1</v>
      </c>
      <c r="AG329" s="68">
        <v>0</v>
      </c>
      <c r="AH329" s="68">
        <v>0</v>
      </c>
      <c r="AI329" s="68">
        <v>0</v>
      </c>
      <c r="AJ329" s="68">
        <v>0</v>
      </c>
      <c r="AK329" s="68">
        <v>0</v>
      </c>
      <c r="AL329" s="68">
        <v>0</v>
      </c>
      <c r="AM329" s="68">
        <v>1</v>
      </c>
      <c r="AN329" s="68">
        <v>0</v>
      </c>
      <c r="AO329" s="68">
        <v>0</v>
      </c>
      <c r="AP329" s="112">
        <v>10.821436908133153</v>
      </c>
      <c r="AQ329" s="68">
        <v>1</v>
      </c>
      <c r="AR329" s="112">
        <v>8.7901168928924722</v>
      </c>
      <c r="AS329" s="68">
        <v>1</v>
      </c>
      <c r="AT329" s="68">
        <v>0</v>
      </c>
      <c r="AU329" s="68">
        <v>7.153833801578843</v>
      </c>
      <c r="AV329" s="112">
        <v>7.6038979685218813</v>
      </c>
      <c r="AW329" s="68">
        <v>0</v>
      </c>
      <c r="AX329" s="68">
        <v>1</v>
      </c>
      <c r="AY329" s="68">
        <v>0</v>
      </c>
      <c r="AZ329" s="68">
        <v>6.9850000000000003</v>
      </c>
      <c r="BA329" s="94">
        <v>578</v>
      </c>
      <c r="BB329" s="94">
        <v>162</v>
      </c>
      <c r="BC329" s="68">
        <v>1</v>
      </c>
      <c r="BD329" s="68">
        <v>0</v>
      </c>
      <c r="BE329" s="104">
        <f t="shared" si="72"/>
        <v>3.784189633918261</v>
      </c>
      <c r="BF329" s="104">
        <v>1501.04</v>
      </c>
      <c r="BG329" s="104">
        <f t="shared" si="82"/>
        <v>0.51739600751000214</v>
      </c>
      <c r="BH329" s="68">
        <v>1</v>
      </c>
      <c r="BI329" s="68">
        <v>0</v>
      </c>
      <c r="BJ329" s="68">
        <v>1</v>
      </c>
      <c r="BK329" s="68">
        <v>1</v>
      </c>
      <c r="BL329" s="68">
        <v>0</v>
      </c>
      <c r="BM329" s="68">
        <v>1</v>
      </c>
      <c r="BN329" s="68">
        <v>0</v>
      </c>
      <c r="BO329" s="68">
        <v>1</v>
      </c>
      <c r="BP329" s="68">
        <v>0</v>
      </c>
      <c r="BQ329" s="68">
        <v>1</v>
      </c>
      <c r="BR329" s="68">
        <v>0</v>
      </c>
      <c r="BS329" s="68">
        <v>0</v>
      </c>
      <c r="BT329" s="68">
        <v>0</v>
      </c>
      <c r="BU329" s="68">
        <v>0</v>
      </c>
      <c r="BV329" s="68">
        <v>0</v>
      </c>
      <c r="BW329" s="68">
        <v>0</v>
      </c>
      <c r="BX329" s="68">
        <v>1</v>
      </c>
      <c r="BY329" s="68">
        <v>0.5</v>
      </c>
      <c r="BZ329" s="68">
        <f t="shared" si="83"/>
        <v>0.5</v>
      </c>
      <c r="CA329" s="112">
        <v>3.3322045101752038</v>
      </c>
      <c r="CB329" s="68" t="s">
        <v>560</v>
      </c>
      <c r="CC329" s="68">
        <v>1</v>
      </c>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row>
    <row r="330" spans="1:167" s="68" customFormat="1" ht="15" customHeight="1" x14ac:dyDescent="0.3">
      <c r="A330" s="69">
        <v>329</v>
      </c>
      <c r="B330" s="68">
        <v>11</v>
      </c>
      <c r="C330" s="68" t="s">
        <v>90</v>
      </c>
      <c r="D330" s="37">
        <v>2.1000000000000001E-2</v>
      </c>
      <c r="E330" s="68">
        <v>2E-3</v>
      </c>
      <c r="F330" s="19">
        <f t="shared" si="70"/>
        <v>10.5</v>
      </c>
      <c r="H330" s="68">
        <f t="shared" si="73"/>
        <v>1.9000000000000003E-2</v>
      </c>
      <c r="I330" s="68">
        <f t="shared" si="74"/>
        <v>2.3E-2</v>
      </c>
      <c r="J330" s="68" t="s">
        <v>63</v>
      </c>
      <c r="K330" s="68">
        <f t="shared" si="75"/>
        <v>2.1000000000000001E-2</v>
      </c>
      <c r="L330" s="45">
        <f t="shared" si="76"/>
        <v>10.5</v>
      </c>
      <c r="M330" s="15">
        <f t="shared" si="77"/>
        <v>0.12843856524893535</v>
      </c>
      <c r="N330" s="68">
        <f t="shared" si="78"/>
        <v>1.2232244309422416E-2</v>
      </c>
      <c r="O330" s="68">
        <f t="shared" si="79"/>
        <v>81.751146780947352</v>
      </c>
      <c r="P330" s="68">
        <f t="shared" si="80"/>
        <v>0.11620632093951293</v>
      </c>
      <c r="Q330" s="68">
        <f t="shared" si="81"/>
        <v>0.14067080955835776</v>
      </c>
      <c r="R330" s="112">
        <v>10.535051839784135</v>
      </c>
      <c r="S330" s="36" t="str">
        <f>"3:1"</f>
        <v>3:1</v>
      </c>
      <c r="T330" s="68" t="s">
        <v>63</v>
      </c>
      <c r="U330" s="68" t="s">
        <v>576</v>
      </c>
      <c r="V330" s="68" t="s">
        <v>578</v>
      </c>
      <c r="W330" s="68">
        <v>0</v>
      </c>
      <c r="X330" s="68">
        <v>1</v>
      </c>
      <c r="Y330" s="68">
        <v>0</v>
      </c>
      <c r="Z330" s="68">
        <v>0</v>
      </c>
      <c r="AA330" s="68">
        <v>1</v>
      </c>
      <c r="AB330" s="68">
        <v>0</v>
      </c>
      <c r="AC330" s="68">
        <v>5</v>
      </c>
      <c r="AD330" s="68" t="s">
        <v>63</v>
      </c>
      <c r="AE330" s="68">
        <v>6573</v>
      </c>
      <c r="AF330" s="68">
        <v>1</v>
      </c>
      <c r="AG330" s="68">
        <v>0</v>
      </c>
      <c r="AH330" s="68">
        <v>0</v>
      </c>
      <c r="AI330" s="68">
        <v>0</v>
      </c>
      <c r="AJ330" s="68">
        <v>0</v>
      </c>
      <c r="AK330" s="68">
        <v>0</v>
      </c>
      <c r="AL330" s="68">
        <v>0</v>
      </c>
      <c r="AM330" s="68">
        <v>1</v>
      </c>
      <c r="AN330" s="68">
        <v>0</v>
      </c>
      <c r="AO330" s="68">
        <v>0</v>
      </c>
      <c r="AP330" s="112">
        <v>10.821436908133153</v>
      </c>
      <c r="AQ330" s="68">
        <v>1</v>
      </c>
      <c r="AR330" s="112">
        <v>8.7908777542241641</v>
      </c>
      <c r="AS330" s="68">
        <v>1</v>
      </c>
      <c r="AT330" s="68">
        <v>0</v>
      </c>
      <c r="AU330" s="68">
        <v>7.153833801578843</v>
      </c>
      <c r="AV330" s="112">
        <v>7.6038979685218813</v>
      </c>
      <c r="AW330" s="68">
        <v>0</v>
      </c>
      <c r="AX330" s="68">
        <v>1</v>
      </c>
      <c r="AY330" s="68">
        <v>0</v>
      </c>
      <c r="AZ330" s="68">
        <v>6.9850000000000003</v>
      </c>
      <c r="BA330" s="94">
        <v>578</v>
      </c>
      <c r="BB330" s="94">
        <v>162</v>
      </c>
      <c r="BC330" s="68">
        <v>1</v>
      </c>
      <c r="BD330" s="68">
        <v>0</v>
      </c>
      <c r="BE330" s="104">
        <f t="shared" ref="BE330:BE361" si="84">LN(44)</f>
        <v>3.784189633918261</v>
      </c>
      <c r="BF330" s="104">
        <v>1501.04</v>
      </c>
      <c r="BG330" s="104">
        <f t="shared" si="82"/>
        <v>0.51739600751000214</v>
      </c>
      <c r="BH330" s="68">
        <v>1</v>
      </c>
      <c r="BI330" s="68">
        <v>0</v>
      </c>
      <c r="BJ330" s="68">
        <v>1</v>
      </c>
      <c r="BK330" s="68">
        <v>1</v>
      </c>
      <c r="BL330" s="68">
        <v>0</v>
      </c>
      <c r="BM330" s="68">
        <v>1</v>
      </c>
      <c r="BN330" s="68">
        <v>0</v>
      </c>
      <c r="BO330" s="68">
        <v>1</v>
      </c>
      <c r="BP330" s="68">
        <v>0</v>
      </c>
      <c r="BQ330" s="68">
        <v>1</v>
      </c>
      <c r="BR330" s="68">
        <v>0</v>
      </c>
      <c r="BS330" s="68">
        <v>0</v>
      </c>
      <c r="BT330" s="68">
        <v>0</v>
      </c>
      <c r="BU330" s="68">
        <v>0</v>
      </c>
      <c r="BV330" s="68">
        <v>0</v>
      </c>
      <c r="BW330" s="68">
        <v>0</v>
      </c>
      <c r="BX330" s="68">
        <v>1</v>
      </c>
      <c r="BY330" s="68">
        <v>0.5</v>
      </c>
      <c r="BZ330" s="68">
        <f t="shared" si="83"/>
        <v>0.5</v>
      </c>
      <c r="CA330" s="112">
        <v>3.3322045101752038</v>
      </c>
      <c r="CB330" s="68" t="s">
        <v>560</v>
      </c>
      <c r="CC330" s="68">
        <v>1</v>
      </c>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row>
    <row r="331" spans="1:167" s="68" customFormat="1" ht="15" customHeight="1" x14ac:dyDescent="0.3">
      <c r="A331" s="69">
        <v>330</v>
      </c>
      <c r="B331" s="68">
        <v>11</v>
      </c>
      <c r="C331" s="68" t="s">
        <v>90</v>
      </c>
      <c r="D331" s="37">
        <v>0.82599999999999996</v>
      </c>
      <c r="E331" s="68">
        <v>9.0999999999999998E-2</v>
      </c>
      <c r="F331" s="19">
        <f t="shared" si="70"/>
        <v>9.0769230769230766</v>
      </c>
      <c r="H331" s="68">
        <f t="shared" si="73"/>
        <v>0.73499999999999999</v>
      </c>
      <c r="I331" s="68">
        <f t="shared" si="74"/>
        <v>0.91699999999999993</v>
      </c>
      <c r="J331" s="68" t="s">
        <v>63</v>
      </c>
      <c r="K331" s="68">
        <f t="shared" si="75"/>
        <v>0.82599999999999996</v>
      </c>
      <c r="L331" s="45">
        <f t="shared" si="76"/>
        <v>9.0769230769230766</v>
      </c>
      <c r="M331" s="15">
        <f t="shared" si="77"/>
        <v>0.11126328616795943</v>
      </c>
      <c r="N331" s="68">
        <f t="shared" si="78"/>
        <v>1.2257819662571803E-2</v>
      </c>
      <c r="O331" s="68">
        <f t="shared" si="79"/>
        <v>81.580576931916681</v>
      </c>
      <c r="P331" s="68">
        <f t="shared" si="80"/>
        <v>9.9005466505387621E-2</v>
      </c>
      <c r="Q331" s="68">
        <f t="shared" si="81"/>
        <v>0.12352110583053123</v>
      </c>
      <c r="R331" s="112">
        <v>10.535051839784135</v>
      </c>
      <c r="S331" s="36" t="str">
        <f>"3:1"</f>
        <v>3:1</v>
      </c>
      <c r="T331" s="68" t="s">
        <v>63</v>
      </c>
      <c r="U331" s="68" t="s">
        <v>577</v>
      </c>
      <c r="V331" s="68" t="s">
        <v>579</v>
      </c>
      <c r="W331" s="68">
        <v>0</v>
      </c>
      <c r="X331" s="68">
        <v>1</v>
      </c>
      <c r="Y331" s="68">
        <v>0</v>
      </c>
      <c r="Z331" s="68">
        <v>0</v>
      </c>
      <c r="AA331" s="68">
        <v>1</v>
      </c>
      <c r="AB331" s="68">
        <v>0</v>
      </c>
      <c r="AC331" s="68">
        <v>5</v>
      </c>
      <c r="AD331" s="68" t="s">
        <v>63</v>
      </c>
      <c r="AE331" s="68">
        <v>6573</v>
      </c>
      <c r="AF331" s="68">
        <v>1</v>
      </c>
      <c r="AG331" s="68">
        <v>0</v>
      </c>
      <c r="AH331" s="68">
        <v>0</v>
      </c>
      <c r="AI331" s="68">
        <v>0</v>
      </c>
      <c r="AJ331" s="68">
        <v>0</v>
      </c>
      <c r="AK331" s="68">
        <v>0</v>
      </c>
      <c r="AL331" s="68">
        <v>0</v>
      </c>
      <c r="AM331" s="68">
        <v>1</v>
      </c>
      <c r="AN331" s="68">
        <v>0</v>
      </c>
      <c r="AO331" s="68">
        <v>0</v>
      </c>
      <c r="AP331" s="112">
        <v>10.821436908133153</v>
      </c>
      <c r="AQ331" s="68">
        <v>1</v>
      </c>
      <c r="AR331" s="112">
        <v>8.7908777542241641</v>
      </c>
      <c r="AS331" s="68">
        <v>1</v>
      </c>
      <c r="AT331" s="68">
        <v>0</v>
      </c>
      <c r="AU331" s="68">
        <v>7.153833801578843</v>
      </c>
      <c r="AV331" s="112">
        <v>7.6038979685218813</v>
      </c>
      <c r="AW331" s="68">
        <v>0</v>
      </c>
      <c r="AX331" s="68">
        <v>1</v>
      </c>
      <c r="AY331" s="68">
        <v>0</v>
      </c>
      <c r="AZ331" s="68">
        <v>6.9850000000000003</v>
      </c>
      <c r="BA331" s="94">
        <v>578</v>
      </c>
      <c r="BB331" s="94">
        <v>162</v>
      </c>
      <c r="BC331" s="68">
        <v>1</v>
      </c>
      <c r="BD331" s="68">
        <v>0</v>
      </c>
      <c r="BE331" s="104">
        <f t="shared" si="84"/>
        <v>3.784189633918261</v>
      </c>
      <c r="BF331" s="104">
        <v>1501.04</v>
      </c>
      <c r="BG331" s="104">
        <f t="shared" si="82"/>
        <v>0.51739600751000214</v>
      </c>
      <c r="BH331" s="68">
        <v>1</v>
      </c>
      <c r="BI331" s="68">
        <v>0</v>
      </c>
      <c r="BJ331" s="68">
        <v>1</v>
      </c>
      <c r="BK331" s="68">
        <v>1</v>
      </c>
      <c r="BL331" s="68">
        <v>0</v>
      </c>
      <c r="BM331" s="68">
        <v>1</v>
      </c>
      <c r="BN331" s="68">
        <v>0</v>
      </c>
      <c r="BO331" s="68">
        <v>1</v>
      </c>
      <c r="BP331" s="68">
        <v>0</v>
      </c>
      <c r="BQ331" s="68">
        <v>1</v>
      </c>
      <c r="BR331" s="68">
        <v>0</v>
      </c>
      <c r="BS331" s="68">
        <v>0</v>
      </c>
      <c r="BT331" s="68">
        <v>0</v>
      </c>
      <c r="BU331" s="68">
        <v>0</v>
      </c>
      <c r="BV331" s="68">
        <v>0</v>
      </c>
      <c r="BW331" s="68">
        <v>0</v>
      </c>
      <c r="BX331" s="68">
        <v>1</v>
      </c>
      <c r="BY331" s="68">
        <v>0.5</v>
      </c>
      <c r="BZ331" s="68">
        <f t="shared" si="83"/>
        <v>0.5</v>
      </c>
      <c r="CA331" s="112">
        <v>3.3322045101752038</v>
      </c>
      <c r="CB331" s="68" t="s">
        <v>560</v>
      </c>
      <c r="CC331" s="68">
        <v>1</v>
      </c>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row>
    <row r="332" spans="1:167" s="68" customFormat="1" ht="15" customHeight="1" x14ac:dyDescent="0.3">
      <c r="A332" s="69">
        <v>331</v>
      </c>
      <c r="B332" s="68">
        <v>11</v>
      </c>
      <c r="C332" s="68" t="s">
        <v>90</v>
      </c>
      <c r="D332" s="37">
        <v>0.02</v>
      </c>
      <c r="E332" s="68">
        <v>2E-3</v>
      </c>
      <c r="F332" s="19">
        <f t="shared" si="70"/>
        <v>10</v>
      </c>
      <c r="H332" s="68">
        <f t="shared" si="73"/>
        <v>1.8000000000000002E-2</v>
      </c>
      <c r="I332" s="68">
        <f t="shared" si="74"/>
        <v>2.1999999999999999E-2</v>
      </c>
      <c r="J332" s="68" t="s">
        <v>63</v>
      </c>
      <c r="K332" s="68">
        <f t="shared" si="75"/>
        <v>0.02</v>
      </c>
      <c r="L332" s="45">
        <f t="shared" si="76"/>
        <v>10</v>
      </c>
      <c r="M332" s="15">
        <f t="shared" si="77"/>
        <v>0.13956356928455674</v>
      </c>
      <c r="N332" s="68">
        <f t="shared" si="78"/>
        <v>1.3956356928455673E-2</v>
      </c>
      <c r="O332" s="68">
        <f t="shared" si="79"/>
        <v>71.651936470691425</v>
      </c>
      <c r="P332" s="68">
        <f t="shared" si="80"/>
        <v>0.12560721235610106</v>
      </c>
      <c r="Q332" s="68">
        <f t="shared" si="81"/>
        <v>0.15351992621301241</v>
      </c>
      <c r="R332" s="112">
        <v>10.299070660789841</v>
      </c>
      <c r="S332" s="68" t="s">
        <v>569</v>
      </c>
      <c r="T332" s="68" t="s">
        <v>63</v>
      </c>
      <c r="U332" s="68" t="s">
        <v>576</v>
      </c>
      <c r="V332" s="68" t="s">
        <v>578</v>
      </c>
      <c r="W332" s="68">
        <v>0</v>
      </c>
      <c r="X332" s="68">
        <v>1</v>
      </c>
      <c r="Y332" s="68">
        <v>0</v>
      </c>
      <c r="Z332" s="68">
        <v>0</v>
      </c>
      <c r="AA332" s="68">
        <v>1</v>
      </c>
      <c r="AB332" s="68">
        <v>0</v>
      </c>
      <c r="AC332" s="68">
        <v>6</v>
      </c>
      <c r="AD332" s="68" t="s">
        <v>63</v>
      </c>
      <c r="AE332" s="68">
        <v>5034</v>
      </c>
      <c r="AF332" s="68">
        <v>1</v>
      </c>
      <c r="AG332" s="68">
        <v>0</v>
      </c>
      <c r="AH332" s="68">
        <v>0</v>
      </c>
      <c r="AI332" s="68">
        <v>0</v>
      </c>
      <c r="AJ332" s="68">
        <v>0</v>
      </c>
      <c r="AK332" s="68">
        <v>0</v>
      </c>
      <c r="AL332" s="68">
        <v>0</v>
      </c>
      <c r="AM332" s="68">
        <v>1</v>
      </c>
      <c r="AN332" s="68">
        <v>0</v>
      </c>
      <c r="AO332" s="68">
        <v>0</v>
      </c>
      <c r="AP332" s="112">
        <v>10.821436908133153</v>
      </c>
      <c r="AQ332" s="68">
        <v>1</v>
      </c>
      <c r="AR332" s="112">
        <v>8.5241688051526623</v>
      </c>
      <c r="AS332" s="68">
        <v>1</v>
      </c>
      <c r="AT332" s="68">
        <v>0</v>
      </c>
      <c r="AU332" s="68">
        <v>7.153833801578843</v>
      </c>
      <c r="AV332" s="112">
        <v>7.6038979685218813</v>
      </c>
      <c r="AW332" s="68">
        <v>0</v>
      </c>
      <c r="AX332" s="68">
        <v>1</v>
      </c>
      <c r="AY332" s="68">
        <v>0</v>
      </c>
      <c r="AZ332" s="68">
        <v>6.9850000000000003</v>
      </c>
      <c r="BA332" s="94">
        <v>578</v>
      </c>
      <c r="BB332" s="94">
        <v>162</v>
      </c>
      <c r="BC332" s="68">
        <v>1</v>
      </c>
      <c r="BD332" s="68">
        <v>0</v>
      </c>
      <c r="BE332" s="104">
        <f t="shared" si="84"/>
        <v>3.784189633918261</v>
      </c>
      <c r="BF332" s="104">
        <v>1501.04</v>
      </c>
      <c r="BG332" s="104">
        <f t="shared" si="82"/>
        <v>0.51739600751000214</v>
      </c>
      <c r="BH332" s="68">
        <v>1</v>
      </c>
      <c r="BI332" s="68">
        <v>0</v>
      </c>
      <c r="BJ332" s="68">
        <v>1</v>
      </c>
      <c r="BK332" s="68">
        <v>1</v>
      </c>
      <c r="BL332" s="68">
        <v>0</v>
      </c>
      <c r="BM332" s="68">
        <v>1</v>
      </c>
      <c r="BN332" s="68">
        <v>0</v>
      </c>
      <c r="BO332" s="68">
        <v>1</v>
      </c>
      <c r="BP332" s="68">
        <v>0</v>
      </c>
      <c r="BQ332" s="68">
        <v>1</v>
      </c>
      <c r="BR332" s="68">
        <v>0</v>
      </c>
      <c r="BS332" s="68">
        <v>0</v>
      </c>
      <c r="BT332" s="68">
        <v>0</v>
      </c>
      <c r="BU332" s="68">
        <v>0</v>
      </c>
      <c r="BV332" s="68">
        <v>0</v>
      </c>
      <c r="BW332" s="68">
        <v>0</v>
      </c>
      <c r="BX332" s="68">
        <v>1</v>
      </c>
      <c r="BY332" s="68">
        <v>0.5</v>
      </c>
      <c r="BZ332" s="68">
        <f t="shared" si="83"/>
        <v>0.5</v>
      </c>
      <c r="CA332" s="112">
        <v>3.3322045101752038</v>
      </c>
      <c r="CB332" s="68" t="s">
        <v>560</v>
      </c>
      <c r="CC332" s="68">
        <v>1</v>
      </c>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row>
    <row r="333" spans="1:167" s="68" customFormat="1" ht="15" customHeight="1" x14ac:dyDescent="0.3">
      <c r="A333" s="69">
        <v>332</v>
      </c>
      <c r="B333" s="68">
        <v>11</v>
      </c>
      <c r="C333" s="68" t="s">
        <v>90</v>
      </c>
      <c r="D333" s="37">
        <v>0.88400000000000001</v>
      </c>
      <c r="E333" s="68">
        <v>0.115</v>
      </c>
      <c r="F333" s="19">
        <f t="shared" si="70"/>
        <v>7.6869565217391305</v>
      </c>
      <c r="H333" s="68">
        <f t="shared" si="73"/>
        <v>0.76900000000000002</v>
      </c>
      <c r="I333" s="68">
        <f t="shared" si="74"/>
        <v>0.999</v>
      </c>
      <c r="J333" s="68" t="s">
        <v>63</v>
      </c>
      <c r="K333" s="68">
        <f t="shared" si="75"/>
        <v>0.88400000000000001</v>
      </c>
      <c r="L333" s="45">
        <f t="shared" si="76"/>
        <v>7.6869565217391305</v>
      </c>
      <c r="M333" s="15">
        <f t="shared" si="77"/>
        <v>0.10771192291400269</v>
      </c>
      <c r="N333" s="68">
        <f t="shared" si="78"/>
        <v>1.4012297664151935E-2</v>
      </c>
      <c r="O333" s="68">
        <f t="shared" si="79"/>
        <v>71.365883309653697</v>
      </c>
      <c r="P333" s="68">
        <f t="shared" si="80"/>
        <v>9.369962524985076E-2</v>
      </c>
      <c r="Q333" s="68">
        <f t="shared" si="81"/>
        <v>0.12172422057815463</v>
      </c>
      <c r="R333" s="112">
        <v>10.299070660789841</v>
      </c>
      <c r="S333" s="68" t="s">
        <v>569</v>
      </c>
      <c r="T333" s="68" t="s">
        <v>63</v>
      </c>
      <c r="U333" s="68" t="s">
        <v>577</v>
      </c>
      <c r="V333" s="68" t="s">
        <v>579</v>
      </c>
      <c r="W333" s="68">
        <v>0</v>
      </c>
      <c r="X333" s="68">
        <v>1</v>
      </c>
      <c r="Y333" s="68">
        <v>0</v>
      </c>
      <c r="Z333" s="68">
        <v>0</v>
      </c>
      <c r="AA333" s="68">
        <v>1</v>
      </c>
      <c r="AB333" s="68">
        <v>0</v>
      </c>
      <c r="AC333" s="68">
        <v>6</v>
      </c>
      <c r="AD333" s="68" t="s">
        <v>63</v>
      </c>
      <c r="AE333" s="68">
        <v>5034</v>
      </c>
      <c r="AF333" s="68">
        <v>1</v>
      </c>
      <c r="AG333" s="68">
        <v>0</v>
      </c>
      <c r="AH333" s="68">
        <v>0</v>
      </c>
      <c r="AI333" s="68">
        <v>0</v>
      </c>
      <c r="AJ333" s="68">
        <v>0</v>
      </c>
      <c r="AK333" s="68">
        <v>0</v>
      </c>
      <c r="AL333" s="68">
        <v>0</v>
      </c>
      <c r="AM333" s="68">
        <v>1</v>
      </c>
      <c r="AN333" s="68">
        <v>0</v>
      </c>
      <c r="AO333" s="68">
        <v>0</v>
      </c>
      <c r="AP333" s="112">
        <v>10.821436908133153</v>
      </c>
      <c r="AQ333" s="68">
        <v>1</v>
      </c>
      <c r="AR333" s="112">
        <v>8.5241688051526623</v>
      </c>
      <c r="AS333" s="68">
        <v>1</v>
      </c>
      <c r="AT333" s="68">
        <v>0</v>
      </c>
      <c r="AU333" s="68">
        <v>7.153833801578843</v>
      </c>
      <c r="AV333" s="112">
        <v>7.6038979685218813</v>
      </c>
      <c r="AW333" s="68">
        <v>0</v>
      </c>
      <c r="AX333" s="68">
        <v>1</v>
      </c>
      <c r="AY333" s="68">
        <v>0</v>
      </c>
      <c r="AZ333" s="68">
        <v>6.9850000000000003</v>
      </c>
      <c r="BA333" s="94">
        <v>578</v>
      </c>
      <c r="BB333" s="94">
        <v>162</v>
      </c>
      <c r="BC333" s="68">
        <v>1</v>
      </c>
      <c r="BD333" s="68">
        <v>0</v>
      </c>
      <c r="BE333" s="104">
        <f t="shared" si="84"/>
        <v>3.784189633918261</v>
      </c>
      <c r="BF333" s="104">
        <v>1501.04</v>
      </c>
      <c r="BG333" s="104">
        <f t="shared" si="82"/>
        <v>0.51739600751000214</v>
      </c>
      <c r="BH333" s="68">
        <v>1</v>
      </c>
      <c r="BI333" s="68">
        <v>0</v>
      </c>
      <c r="BJ333" s="68">
        <v>1</v>
      </c>
      <c r="BK333" s="68">
        <v>1</v>
      </c>
      <c r="BL333" s="68">
        <v>0</v>
      </c>
      <c r="BM333" s="68">
        <v>1</v>
      </c>
      <c r="BN333" s="68">
        <v>0</v>
      </c>
      <c r="BO333" s="68">
        <v>1</v>
      </c>
      <c r="BP333" s="68">
        <v>0</v>
      </c>
      <c r="BQ333" s="68">
        <v>1</v>
      </c>
      <c r="BR333" s="68">
        <v>0</v>
      </c>
      <c r="BS333" s="68">
        <v>0</v>
      </c>
      <c r="BT333" s="68">
        <v>0</v>
      </c>
      <c r="BU333" s="68">
        <v>0</v>
      </c>
      <c r="BV333" s="68">
        <v>0</v>
      </c>
      <c r="BW333" s="68">
        <v>0</v>
      </c>
      <c r="BX333" s="68">
        <v>1</v>
      </c>
      <c r="BY333" s="68">
        <v>0.5</v>
      </c>
      <c r="BZ333" s="68">
        <f t="shared" si="83"/>
        <v>0.5</v>
      </c>
      <c r="CA333" s="112">
        <v>3.3322045101752038</v>
      </c>
      <c r="CB333" s="68" t="s">
        <v>560</v>
      </c>
      <c r="CC333" s="68">
        <v>1</v>
      </c>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row>
    <row r="334" spans="1:167" s="68" customFormat="1" ht="15" customHeight="1" x14ac:dyDescent="0.3">
      <c r="A334" s="69">
        <v>333</v>
      </c>
      <c r="B334" s="68">
        <v>11</v>
      </c>
      <c r="C334" s="68" t="s">
        <v>90</v>
      </c>
      <c r="D334" s="37">
        <v>2.1999999999999999E-2</v>
      </c>
      <c r="E334" s="68">
        <v>2E-3</v>
      </c>
      <c r="F334" s="19">
        <f t="shared" ref="F334:F397" si="85">D334/E334</f>
        <v>11</v>
      </c>
      <c r="H334" s="68">
        <f t="shared" si="73"/>
        <v>1.9999999999999997E-2</v>
      </c>
      <c r="I334" s="68">
        <f t="shared" si="74"/>
        <v>2.4E-2</v>
      </c>
      <c r="J334" s="68" t="s">
        <v>63</v>
      </c>
      <c r="K334" s="68">
        <f t="shared" si="75"/>
        <v>2.1999999999999999E-2</v>
      </c>
      <c r="L334" s="45">
        <f t="shared" si="76"/>
        <v>11</v>
      </c>
      <c r="M334" s="15">
        <f t="shared" si="77"/>
        <v>0.15442494442537594</v>
      </c>
      <c r="N334" s="68">
        <f t="shared" si="78"/>
        <v>1.4038631311397813E-2</v>
      </c>
      <c r="O334" s="68">
        <f t="shared" si="79"/>
        <v>71.232015274032506</v>
      </c>
      <c r="P334" s="68">
        <f t="shared" si="80"/>
        <v>0.14038631311397812</v>
      </c>
      <c r="Q334" s="68">
        <f t="shared" si="81"/>
        <v>0.16846357573677376</v>
      </c>
      <c r="R334" s="112">
        <v>10.299070660789841</v>
      </c>
      <c r="S334" s="68" t="s">
        <v>570</v>
      </c>
      <c r="T334" s="68" t="s">
        <v>63</v>
      </c>
      <c r="U334" s="68" t="s">
        <v>576</v>
      </c>
      <c r="V334" s="68" t="s">
        <v>578</v>
      </c>
      <c r="W334" s="68">
        <v>0</v>
      </c>
      <c r="X334" s="68">
        <v>1</v>
      </c>
      <c r="Y334" s="68">
        <v>0</v>
      </c>
      <c r="Z334" s="68">
        <v>0</v>
      </c>
      <c r="AA334" s="68">
        <v>1</v>
      </c>
      <c r="AB334" s="68">
        <v>0</v>
      </c>
      <c r="AC334" s="68">
        <v>7</v>
      </c>
      <c r="AD334" s="68" t="s">
        <v>63</v>
      </c>
      <c r="AE334" s="68">
        <v>4953</v>
      </c>
      <c r="AF334" s="68">
        <v>1</v>
      </c>
      <c r="AG334" s="68">
        <v>0</v>
      </c>
      <c r="AH334" s="68">
        <v>0</v>
      </c>
      <c r="AI334" s="68">
        <v>0</v>
      </c>
      <c r="AJ334" s="68">
        <v>0</v>
      </c>
      <c r="AK334" s="68">
        <v>0</v>
      </c>
      <c r="AL334" s="68">
        <v>0</v>
      </c>
      <c r="AM334" s="68">
        <v>1</v>
      </c>
      <c r="AN334" s="68">
        <v>0</v>
      </c>
      <c r="AO334" s="68">
        <v>0</v>
      </c>
      <c r="AP334" s="112">
        <v>10.821436908133153</v>
      </c>
      <c r="AQ334" s="68">
        <v>1</v>
      </c>
      <c r="AR334" s="112">
        <v>8.5079506100493045</v>
      </c>
      <c r="AS334" s="68">
        <v>1</v>
      </c>
      <c r="AT334" s="68">
        <v>0</v>
      </c>
      <c r="AU334" s="68">
        <v>7.153833801578843</v>
      </c>
      <c r="AV334" s="112">
        <v>7.6038979685218813</v>
      </c>
      <c r="AW334" s="68">
        <v>0</v>
      </c>
      <c r="AX334" s="68">
        <v>1</v>
      </c>
      <c r="AY334" s="68">
        <v>0</v>
      </c>
      <c r="AZ334" s="68">
        <v>6.9850000000000003</v>
      </c>
      <c r="BA334" s="94">
        <v>578</v>
      </c>
      <c r="BB334" s="94">
        <v>162</v>
      </c>
      <c r="BC334" s="68">
        <v>1</v>
      </c>
      <c r="BD334" s="68">
        <v>0</v>
      </c>
      <c r="BE334" s="104">
        <f t="shared" si="84"/>
        <v>3.784189633918261</v>
      </c>
      <c r="BF334" s="104">
        <v>1501.04</v>
      </c>
      <c r="BG334" s="104">
        <f t="shared" si="82"/>
        <v>0.51739600751000214</v>
      </c>
      <c r="BH334" s="68">
        <v>1</v>
      </c>
      <c r="BI334" s="68">
        <v>0</v>
      </c>
      <c r="BJ334" s="68">
        <v>1</v>
      </c>
      <c r="BK334" s="68">
        <v>1</v>
      </c>
      <c r="BL334" s="68">
        <v>0</v>
      </c>
      <c r="BM334" s="68">
        <v>1</v>
      </c>
      <c r="BN334" s="68">
        <v>0</v>
      </c>
      <c r="BO334" s="68">
        <v>1</v>
      </c>
      <c r="BP334" s="68">
        <v>0</v>
      </c>
      <c r="BQ334" s="68">
        <v>1</v>
      </c>
      <c r="BR334" s="68">
        <v>0</v>
      </c>
      <c r="BS334" s="68">
        <v>0</v>
      </c>
      <c r="BT334" s="68">
        <v>0</v>
      </c>
      <c r="BU334" s="68">
        <v>0</v>
      </c>
      <c r="BV334" s="68">
        <v>0</v>
      </c>
      <c r="BW334" s="68">
        <v>0</v>
      </c>
      <c r="BX334" s="68">
        <v>1</v>
      </c>
      <c r="BY334" s="68">
        <v>0.5</v>
      </c>
      <c r="BZ334" s="68">
        <f t="shared" si="83"/>
        <v>0.5</v>
      </c>
      <c r="CA334" s="112">
        <v>3.3322045101752038</v>
      </c>
      <c r="CB334" s="68" t="s">
        <v>560</v>
      </c>
      <c r="CC334" s="68">
        <v>1</v>
      </c>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row>
    <row r="335" spans="1:167" s="68" customFormat="1" ht="15" customHeight="1" x14ac:dyDescent="0.3">
      <c r="A335" s="69">
        <v>334</v>
      </c>
      <c r="B335" s="69">
        <v>11</v>
      </c>
      <c r="C335" s="69" t="s">
        <v>90</v>
      </c>
      <c r="D335" s="38">
        <v>0.91200000000000003</v>
      </c>
      <c r="E335" s="69">
        <v>0.127</v>
      </c>
      <c r="F335" s="19">
        <f t="shared" si="85"/>
        <v>7.181102362204725</v>
      </c>
      <c r="G335" s="69"/>
      <c r="H335" s="69">
        <f t="shared" si="73"/>
        <v>0.78500000000000003</v>
      </c>
      <c r="I335" s="69">
        <f t="shared" si="74"/>
        <v>1.0390000000000001</v>
      </c>
      <c r="J335" s="69" t="s">
        <v>63</v>
      </c>
      <c r="K335" s="69">
        <f t="shared" si="75"/>
        <v>0.91200000000000003</v>
      </c>
      <c r="L335" s="47">
        <f t="shared" si="76"/>
        <v>7.181102362204725</v>
      </c>
      <c r="M335" s="18">
        <f t="shared" si="77"/>
        <v>0.10150976211566487</v>
      </c>
      <c r="N335" s="69">
        <f t="shared" si="78"/>
        <v>1.4135679592861227E-2</v>
      </c>
      <c r="O335" s="69">
        <f t="shared" si="79"/>
        <v>70.74297301595729</v>
      </c>
      <c r="P335" s="69">
        <f t="shared" si="80"/>
        <v>8.7374082522803639E-2</v>
      </c>
      <c r="Q335" s="69">
        <f t="shared" si="81"/>
        <v>0.1156454417085261</v>
      </c>
      <c r="R335" s="65">
        <v>10.299070660789841</v>
      </c>
      <c r="S335" s="69" t="s">
        <v>570</v>
      </c>
      <c r="T335" s="69" t="s">
        <v>63</v>
      </c>
      <c r="U335" s="69" t="s">
        <v>577</v>
      </c>
      <c r="V335" s="69" t="s">
        <v>579</v>
      </c>
      <c r="W335" s="69">
        <v>0</v>
      </c>
      <c r="X335" s="69">
        <v>1</v>
      </c>
      <c r="Y335" s="69">
        <v>0</v>
      </c>
      <c r="Z335" s="69">
        <v>0</v>
      </c>
      <c r="AA335" s="69">
        <v>1</v>
      </c>
      <c r="AB335" s="69">
        <v>0</v>
      </c>
      <c r="AC335" s="69">
        <v>7</v>
      </c>
      <c r="AD335" s="69" t="s">
        <v>63</v>
      </c>
      <c r="AE335" s="69">
        <v>4953</v>
      </c>
      <c r="AF335" s="69">
        <v>1</v>
      </c>
      <c r="AG335" s="69">
        <v>0</v>
      </c>
      <c r="AH335" s="69">
        <v>0</v>
      </c>
      <c r="AI335" s="69">
        <v>0</v>
      </c>
      <c r="AJ335" s="69">
        <v>0</v>
      </c>
      <c r="AK335" s="69">
        <v>0</v>
      </c>
      <c r="AL335" s="69">
        <v>0</v>
      </c>
      <c r="AM335" s="69">
        <v>1</v>
      </c>
      <c r="AN335" s="69">
        <v>0</v>
      </c>
      <c r="AO335" s="69">
        <v>0</v>
      </c>
      <c r="AP335" s="65">
        <v>10.821436908133153</v>
      </c>
      <c r="AQ335" s="69">
        <v>1</v>
      </c>
      <c r="AR335" s="65">
        <v>8.5079506100493045</v>
      </c>
      <c r="AS335" s="69">
        <v>1</v>
      </c>
      <c r="AT335" s="69">
        <v>0</v>
      </c>
      <c r="AU335" s="69">
        <v>7.153833801578843</v>
      </c>
      <c r="AV335" s="65">
        <v>7.6038979685218813</v>
      </c>
      <c r="AW335" s="69">
        <v>0</v>
      </c>
      <c r="AX335" s="69">
        <v>1</v>
      </c>
      <c r="AY335" s="69">
        <v>0</v>
      </c>
      <c r="AZ335" s="69">
        <v>6.9850000000000003</v>
      </c>
      <c r="BA335" s="32">
        <v>578</v>
      </c>
      <c r="BB335" s="32">
        <v>162</v>
      </c>
      <c r="BC335" s="69">
        <v>1</v>
      </c>
      <c r="BD335" s="69">
        <v>0</v>
      </c>
      <c r="BE335" s="106">
        <f t="shared" si="84"/>
        <v>3.784189633918261</v>
      </c>
      <c r="BF335" s="106">
        <v>1501.04</v>
      </c>
      <c r="BG335" s="106">
        <f t="shared" si="82"/>
        <v>0.51739600751000214</v>
      </c>
      <c r="BH335" s="69">
        <v>1</v>
      </c>
      <c r="BI335" s="69">
        <v>0</v>
      </c>
      <c r="BJ335" s="69">
        <v>1</v>
      </c>
      <c r="BK335" s="69">
        <v>1</v>
      </c>
      <c r="BL335" s="69">
        <v>0</v>
      </c>
      <c r="BM335" s="69">
        <v>1</v>
      </c>
      <c r="BN335" s="69">
        <v>0</v>
      </c>
      <c r="BO335" s="69">
        <v>1</v>
      </c>
      <c r="BP335" s="69">
        <v>0</v>
      </c>
      <c r="BQ335" s="69">
        <v>1</v>
      </c>
      <c r="BR335" s="69">
        <v>0</v>
      </c>
      <c r="BS335" s="69">
        <v>0</v>
      </c>
      <c r="BT335" s="69">
        <v>0</v>
      </c>
      <c r="BU335" s="69">
        <v>0</v>
      </c>
      <c r="BV335" s="69">
        <v>0</v>
      </c>
      <c r="BW335" s="69">
        <v>0</v>
      </c>
      <c r="BX335" s="69">
        <v>1</v>
      </c>
      <c r="BY335" s="69">
        <v>0.5</v>
      </c>
      <c r="BZ335" s="69">
        <f t="shared" si="83"/>
        <v>0.5</v>
      </c>
      <c r="CA335" s="65">
        <v>3.3322045101752038</v>
      </c>
      <c r="CB335" s="69" t="s">
        <v>560</v>
      </c>
      <c r="CC335" s="69">
        <v>1</v>
      </c>
      <c r="CD335" s="69"/>
      <c r="CE335" s="69"/>
      <c r="CF335" s="69"/>
      <c r="CG335" s="69"/>
      <c r="CH335" s="69"/>
      <c r="CI335" s="69"/>
      <c r="CJ335" s="69"/>
      <c r="CK335" s="69"/>
      <c r="CL335" s="70"/>
      <c r="CM335" s="70"/>
      <c r="CN335" s="70"/>
      <c r="CO335" s="70"/>
      <c r="CP335" s="70"/>
      <c r="CQ335" s="70"/>
      <c r="CR335" s="70"/>
      <c r="CS335" s="70"/>
      <c r="CT335" s="70"/>
      <c r="CU335" s="70"/>
      <c r="CV335" s="70"/>
      <c r="CW335" s="70"/>
      <c r="CX335" s="70"/>
      <c r="CY335" s="70"/>
      <c r="CZ335" s="70"/>
      <c r="DA335" s="70"/>
      <c r="DB335" s="70"/>
      <c r="DC335" s="70"/>
      <c r="DD335" s="70"/>
      <c r="DE335" s="70"/>
      <c r="DF335" s="70"/>
      <c r="DG335" s="70"/>
      <c r="DH335" s="70"/>
      <c r="DI335" s="70"/>
      <c r="DJ335" s="70"/>
      <c r="DK335" s="70"/>
      <c r="DL335" s="70"/>
      <c r="DM335" s="70"/>
      <c r="DN335" s="70"/>
      <c r="DO335" s="70"/>
      <c r="DP335" s="70"/>
      <c r="DQ335" s="70"/>
      <c r="DR335" s="70"/>
      <c r="DS335" s="70"/>
      <c r="DT335" s="70"/>
      <c r="DU335" s="70"/>
      <c r="DV335" s="70"/>
      <c r="DW335" s="70"/>
      <c r="DX335" s="70"/>
      <c r="DY335" s="70"/>
      <c r="DZ335" s="70"/>
      <c r="EA335" s="70"/>
      <c r="EB335" s="70"/>
      <c r="EC335" s="70"/>
      <c r="ED335" s="70"/>
      <c r="EE335" s="70"/>
      <c r="EF335" s="70"/>
      <c r="EG335" s="70"/>
      <c r="EH335" s="70"/>
      <c r="EI335" s="70"/>
      <c r="EJ335" s="70"/>
      <c r="EK335" s="70"/>
      <c r="EL335" s="70"/>
      <c r="EM335" s="70"/>
      <c r="EN335" s="70"/>
      <c r="EO335" s="70"/>
      <c r="EP335" s="70"/>
      <c r="EQ335" s="70"/>
      <c r="ER335" s="70"/>
      <c r="ES335" s="70"/>
      <c r="ET335" s="70"/>
      <c r="EU335" s="70"/>
      <c r="EV335" s="70"/>
      <c r="EW335" s="70"/>
      <c r="EX335" s="70"/>
      <c r="EY335" s="70"/>
      <c r="EZ335" s="70"/>
      <c r="FA335" s="70"/>
      <c r="FB335" s="70"/>
      <c r="FC335" s="70"/>
      <c r="FD335" s="70"/>
      <c r="FE335" s="70"/>
      <c r="FF335" s="70"/>
      <c r="FG335" s="70"/>
      <c r="FH335" s="70"/>
      <c r="FI335" s="70"/>
      <c r="FJ335" s="70"/>
      <c r="FK335" s="70"/>
    </row>
    <row r="336" spans="1:167" s="68" customFormat="1" ht="15" customHeight="1" x14ac:dyDescent="0.3">
      <c r="A336" s="69">
        <v>335</v>
      </c>
      <c r="B336" s="68">
        <v>11</v>
      </c>
      <c r="C336" s="68" t="s">
        <v>90</v>
      </c>
      <c r="D336" s="37">
        <v>2.1999999999999999E-2</v>
      </c>
      <c r="E336" s="68">
        <v>2E-3</v>
      </c>
      <c r="F336" s="19">
        <f t="shared" si="85"/>
        <v>11</v>
      </c>
      <c r="H336" s="68">
        <f t="shared" si="73"/>
        <v>1.9999999999999997E-2</v>
      </c>
      <c r="I336" s="68">
        <f t="shared" si="74"/>
        <v>2.4E-2</v>
      </c>
      <c r="J336" s="68" t="s">
        <v>63</v>
      </c>
      <c r="K336" s="68">
        <f t="shared" si="75"/>
        <v>2.1999999999999999E-2</v>
      </c>
      <c r="L336" s="45">
        <f t="shared" si="76"/>
        <v>11</v>
      </c>
      <c r="M336" s="15">
        <f t="shared" si="77"/>
        <v>0.15593819370902925</v>
      </c>
      <c r="N336" s="68">
        <f t="shared" si="78"/>
        <v>1.4176199428093568E-2</v>
      </c>
      <c r="O336" s="68">
        <f t="shared" si="79"/>
        <v>70.540768354193588</v>
      </c>
      <c r="P336" s="68">
        <f t="shared" si="80"/>
        <v>0.14176199428093569</v>
      </c>
      <c r="Q336" s="68">
        <f t="shared" si="81"/>
        <v>0.17011439313712282</v>
      </c>
      <c r="R336" s="112">
        <v>10.199100591564108</v>
      </c>
      <c r="S336" s="68" t="s">
        <v>571</v>
      </c>
      <c r="T336" s="68" t="s">
        <v>63</v>
      </c>
      <c r="U336" s="68" t="s">
        <v>576</v>
      </c>
      <c r="V336" s="68" t="s">
        <v>578</v>
      </c>
      <c r="W336" s="68">
        <v>0</v>
      </c>
      <c r="X336" s="68">
        <v>1</v>
      </c>
      <c r="Y336" s="68">
        <v>0</v>
      </c>
      <c r="Z336" s="68">
        <v>0</v>
      </c>
      <c r="AA336" s="68">
        <v>1</v>
      </c>
      <c r="AB336" s="68">
        <v>0</v>
      </c>
      <c r="AC336" s="68">
        <v>8</v>
      </c>
      <c r="AD336" s="68" t="s">
        <v>63</v>
      </c>
      <c r="AE336" s="68">
        <v>4855</v>
      </c>
      <c r="AF336" s="68">
        <v>1</v>
      </c>
      <c r="AG336" s="68">
        <v>0</v>
      </c>
      <c r="AH336" s="68">
        <v>0</v>
      </c>
      <c r="AI336" s="68">
        <v>0</v>
      </c>
      <c r="AJ336" s="68">
        <v>0</v>
      </c>
      <c r="AK336" s="68">
        <v>0</v>
      </c>
      <c r="AL336" s="68">
        <v>0</v>
      </c>
      <c r="AM336" s="68">
        <v>1</v>
      </c>
      <c r="AN336" s="68">
        <v>0</v>
      </c>
      <c r="AO336" s="68">
        <v>0</v>
      </c>
      <c r="AP336" s="112">
        <v>10.821436908133153</v>
      </c>
      <c r="AQ336" s="68">
        <v>1</v>
      </c>
      <c r="AR336" s="112">
        <v>8.4879703327393337</v>
      </c>
      <c r="AS336" s="68">
        <v>1</v>
      </c>
      <c r="AT336" s="68">
        <v>0</v>
      </c>
      <c r="AU336" s="68">
        <v>7.153833801578843</v>
      </c>
      <c r="AV336" s="112">
        <v>7.6038979685218813</v>
      </c>
      <c r="AW336" s="68">
        <v>0</v>
      </c>
      <c r="AX336" s="68">
        <v>1</v>
      </c>
      <c r="AY336" s="68">
        <v>0</v>
      </c>
      <c r="AZ336" s="68">
        <v>6.9850000000000003</v>
      </c>
      <c r="BA336" s="94">
        <v>578</v>
      </c>
      <c r="BB336" s="94">
        <v>162</v>
      </c>
      <c r="BC336" s="68">
        <v>1</v>
      </c>
      <c r="BD336" s="68">
        <v>0</v>
      </c>
      <c r="BE336" s="104">
        <f t="shared" si="84"/>
        <v>3.784189633918261</v>
      </c>
      <c r="BF336" s="104">
        <v>1501.04</v>
      </c>
      <c r="BG336" s="104">
        <f t="shared" si="82"/>
        <v>0.51739600751000214</v>
      </c>
      <c r="BH336" s="68">
        <v>1</v>
      </c>
      <c r="BI336" s="68">
        <v>0</v>
      </c>
      <c r="BJ336" s="68">
        <v>1</v>
      </c>
      <c r="BK336" s="68">
        <v>1</v>
      </c>
      <c r="BL336" s="68">
        <v>0</v>
      </c>
      <c r="BM336" s="68">
        <v>1</v>
      </c>
      <c r="BN336" s="68">
        <v>0</v>
      </c>
      <c r="BO336" s="68">
        <v>1</v>
      </c>
      <c r="BP336" s="68">
        <v>0</v>
      </c>
      <c r="BQ336" s="68">
        <v>1</v>
      </c>
      <c r="BR336" s="68">
        <v>0</v>
      </c>
      <c r="BS336" s="68">
        <v>0</v>
      </c>
      <c r="BT336" s="68">
        <v>0</v>
      </c>
      <c r="BU336" s="68">
        <v>0</v>
      </c>
      <c r="BV336" s="68">
        <v>0</v>
      </c>
      <c r="BW336" s="68">
        <v>0</v>
      </c>
      <c r="BX336" s="68">
        <v>1</v>
      </c>
      <c r="BY336" s="68">
        <v>0.5</v>
      </c>
      <c r="BZ336" s="68">
        <f t="shared" si="83"/>
        <v>0.5</v>
      </c>
      <c r="CA336" s="112">
        <v>3.3322045101752038</v>
      </c>
      <c r="CB336" s="68" t="s">
        <v>560</v>
      </c>
      <c r="CC336" s="68">
        <v>1</v>
      </c>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row>
    <row r="337" spans="1:167" s="68" customFormat="1" ht="15" customHeight="1" x14ac:dyDescent="0.3">
      <c r="A337" s="69">
        <v>336</v>
      </c>
      <c r="B337" s="68">
        <v>11</v>
      </c>
      <c r="C337" s="68" t="s">
        <v>90</v>
      </c>
      <c r="D337" s="37">
        <v>0.9</v>
      </c>
      <c r="E337" s="68">
        <v>0.11</v>
      </c>
      <c r="F337" s="19">
        <f t="shared" si="85"/>
        <v>8.1818181818181817</v>
      </c>
      <c r="H337" s="68">
        <f t="shared" si="73"/>
        <v>0.79</v>
      </c>
      <c r="I337" s="68">
        <f t="shared" si="74"/>
        <v>1.01</v>
      </c>
      <c r="J337" s="68" t="s">
        <v>63</v>
      </c>
      <c r="K337" s="68">
        <f t="shared" si="75"/>
        <v>0.9</v>
      </c>
      <c r="L337" s="45">
        <f t="shared" si="76"/>
        <v>8.1818181818181817</v>
      </c>
      <c r="M337" s="15">
        <f t="shared" si="77"/>
        <v>0.11662229184822198</v>
      </c>
      <c r="N337" s="68">
        <f t="shared" si="78"/>
        <v>1.4253835670338241E-2</v>
      </c>
      <c r="O337" s="68">
        <f t="shared" si="79"/>
        <v>70.15655456734126</v>
      </c>
      <c r="P337" s="68">
        <f t="shared" si="80"/>
        <v>0.10236845617788375</v>
      </c>
      <c r="Q337" s="68">
        <f t="shared" si="81"/>
        <v>0.13087612751856023</v>
      </c>
      <c r="R337" s="112">
        <v>10.199100591564108</v>
      </c>
      <c r="S337" s="68" t="s">
        <v>571</v>
      </c>
      <c r="T337" s="68" t="s">
        <v>63</v>
      </c>
      <c r="U337" s="68" t="s">
        <v>577</v>
      </c>
      <c r="V337" s="68" t="s">
        <v>579</v>
      </c>
      <c r="W337" s="68">
        <v>0</v>
      </c>
      <c r="X337" s="68">
        <v>1</v>
      </c>
      <c r="Y337" s="68">
        <v>0</v>
      </c>
      <c r="Z337" s="68">
        <v>0</v>
      </c>
      <c r="AA337" s="68">
        <v>1</v>
      </c>
      <c r="AB337" s="68">
        <v>0</v>
      </c>
      <c r="AC337" s="68">
        <v>8</v>
      </c>
      <c r="AD337" s="68" t="s">
        <v>63</v>
      </c>
      <c r="AE337" s="68">
        <v>4855</v>
      </c>
      <c r="AF337" s="68">
        <v>1</v>
      </c>
      <c r="AG337" s="68">
        <v>0</v>
      </c>
      <c r="AH337" s="68">
        <v>0</v>
      </c>
      <c r="AI337" s="68">
        <v>0</v>
      </c>
      <c r="AJ337" s="68">
        <v>0</v>
      </c>
      <c r="AK337" s="68">
        <v>0</v>
      </c>
      <c r="AL337" s="68">
        <v>0</v>
      </c>
      <c r="AM337" s="68">
        <v>1</v>
      </c>
      <c r="AN337" s="68">
        <v>0</v>
      </c>
      <c r="AO337" s="68">
        <v>0</v>
      </c>
      <c r="AP337" s="112">
        <v>10.821436908133153</v>
      </c>
      <c r="AQ337" s="68">
        <v>1</v>
      </c>
      <c r="AR337" s="112">
        <v>8.4879703327393337</v>
      </c>
      <c r="AS337" s="68">
        <v>1</v>
      </c>
      <c r="AT337" s="68">
        <v>0</v>
      </c>
      <c r="AU337" s="68">
        <v>7.153833801578843</v>
      </c>
      <c r="AV337" s="112">
        <v>7.6038979685218813</v>
      </c>
      <c r="AW337" s="68">
        <v>0</v>
      </c>
      <c r="AX337" s="68">
        <v>1</v>
      </c>
      <c r="AY337" s="68">
        <v>0</v>
      </c>
      <c r="AZ337" s="68">
        <v>6.9850000000000003</v>
      </c>
      <c r="BA337" s="94">
        <v>578</v>
      </c>
      <c r="BB337" s="94">
        <v>162</v>
      </c>
      <c r="BC337" s="68">
        <v>1</v>
      </c>
      <c r="BD337" s="68">
        <v>0</v>
      </c>
      <c r="BE337" s="104">
        <f t="shared" si="84"/>
        <v>3.784189633918261</v>
      </c>
      <c r="BF337" s="104">
        <v>1501.04</v>
      </c>
      <c r="BG337" s="104">
        <f t="shared" si="82"/>
        <v>0.51739600751000214</v>
      </c>
      <c r="BH337" s="68">
        <v>1</v>
      </c>
      <c r="BI337" s="68">
        <v>0</v>
      </c>
      <c r="BJ337" s="68">
        <v>1</v>
      </c>
      <c r="BK337" s="68">
        <v>1</v>
      </c>
      <c r="BL337" s="68">
        <v>0</v>
      </c>
      <c r="BM337" s="68">
        <v>1</v>
      </c>
      <c r="BN337" s="68">
        <v>0</v>
      </c>
      <c r="BO337" s="68">
        <v>1</v>
      </c>
      <c r="BP337" s="68">
        <v>0</v>
      </c>
      <c r="BQ337" s="68">
        <v>1</v>
      </c>
      <c r="BR337" s="68">
        <v>0</v>
      </c>
      <c r="BS337" s="68">
        <v>0</v>
      </c>
      <c r="BT337" s="68">
        <v>0</v>
      </c>
      <c r="BU337" s="68">
        <v>0</v>
      </c>
      <c r="BV337" s="68">
        <v>0</v>
      </c>
      <c r="BW337" s="68">
        <v>0</v>
      </c>
      <c r="BX337" s="68">
        <v>1</v>
      </c>
      <c r="BY337" s="68">
        <v>0.5</v>
      </c>
      <c r="BZ337" s="68">
        <f t="shared" si="83"/>
        <v>0.5</v>
      </c>
      <c r="CA337" s="112">
        <v>3.3322045101752038</v>
      </c>
      <c r="CB337" s="68" t="s">
        <v>560</v>
      </c>
      <c r="CC337" s="68">
        <v>1</v>
      </c>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row>
    <row r="338" spans="1:167" s="68" customFormat="1" ht="15" customHeight="1" x14ac:dyDescent="0.3">
      <c r="A338" s="69">
        <v>337</v>
      </c>
      <c r="B338" s="68">
        <v>11</v>
      </c>
      <c r="C338" s="68" t="s">
        <v>90</v>
      </c>
      <c r="D338" s="37">
        <v>0.02</v>
      </c>
      <c r="E338" s="68">
        <v>2E-3</v>
      </c>
      <c r="F338" s="19">
        <f t="shared" si="85"/>
        <v>10</v>
      </c>
      <c r="H338" s="68">
        <f t="shared" si="73"/>
        <v>1.8000000000000002E-2</v>
      </c>
      <c r="I338" s="68">
        <f t="shared" si="74"/>
        <v>2.1999999999999999E-2</v>
      </c>
      <c r="J338" s="68" t="s">
        <v>63</v>
      </c>
      <c r="K338" s="68">
        <f t="shared" si="75"/>
        <v>0.02</v>
      </c>
      <c r="L338" s="45">
        <f t="shared" si="76"/>
        <v>10</v>
      </c>
      <c r="M338" s="15">
        <f t="shared" si="77"/>
        <v>0.14098497814593786</v>
      </c>
      <c r="N338" s="68">
        <f t="shared" si="78"/>
        <v>1.4098497814593785E-2</v>
      </c>
      <c r="O338" s="68">
        <f t="shared" si="79"/>
        <v>70.929542505221335</v>
      </c>
      <c r="P338" s="68">
        <f t="shared" si="80"/>
        <v>0.12688648033134406</v>
      </c>
      <c r="Q338" s="68">
        <f t="shared" si="81"/>
        <v>0.15508347596053165</v>
      </c>
      <c r="R338" s="112">
        <v>10.199100591564108</v>
      </c>
      <c r="S338" s="68" t="s">
        <v>572</v>
      </c>
      <c r="T338" s="68" t="s">
        <v>63</v>
      </c>
      <c r="U338" s="68" t="s">
        <v>576</v>
      </c>
      <c r="V338" s="68" t="s">
        <v>578</v>
      </c>
      <c r="W338" s="68">
        <v>0</v>
      </c>
      <c r="X338" s="68">
        <v>1</v>
      </c>
      <c r="Y338" s="68">
        <v>0</v>
      </c>
      <c r="Z338" s="68">
        <v>0</v>
      </c>
      <c r="AA338" s="68">
        <v>1</v>
      </c>
      <c r="AB338" s="68">
        <v>0</v>
      </c>
      <c r="AC338" s="68">
        <v>9</v>
      </c>
      <c r="AD338" s="68" t="s">
        <v>63</v>
      </c>
      <c r="AE338" s="68">
        <v>4931</v>
      </c>
      <c r="AF338" s="68">
        <v>1</v>
      </c>
      <c r="AG338" s="68">
        <v>0</v>
      </c>
      <c r="AH338" s="68">
        <v>0</v>
      </c>
      <c r="AI338" s="68">
        <v>0</v>
      </c>
      <c r="AJ338" s="68">
        <v>0</v>
      </c>
      <c r="AK338" s="68">
        <v>0</v>
      </c>
      <c r="AL338" s="68">
        <v>0</v>
      </c>
      <c r="AM338" s="68">
        <v>1</v>
      </c>
      <c r="AN338" s="68">
        <v>0</v>
      </c>
      <c r="AO338" s="68">
        <v>0</v>
      </c>
      <c r="AP338" s="112">
        <v>10.821436908133153</v>
      </c>
      <c r="AQ338" s="68">
        <v>1</v>
      </c>
      <c r="AR338" s="112">
        <v>8.503499864284235</v>
      </c>
      <c r="AS338" s="68">
        <v>1</v>
      </c>
      <c r="AT338" s="68">
        <v>0</v>
      </c>
      <c r="AU338" s="68">
        <v>7.153833801578843</v>
      </c>
      <c r="AV338" s="112">
        <v>7.6038979685218813</v>
      </c>
      <c r="AW338" s="68">
        <v>0</v>
      </c>
      <c r="AX338" s="68">
        <v>1</v>
      </c>
      <c r="AY338" s="68">
        <v>0</v>
      </c>
      <c r="AZ338" s="68">
        <v>6.9850000000000003</v>
      </c>
      <c r="BA338" s="94">
        <v>578</v>
      </c>
      <c r="BB338" s="94">
        <v>162</v>
      </c>
      <c r="BC338" s="68">
        <v>1</v>
      </c>
      <c r="BD338" s="68">
        <v>0</v>
      </c>
      <c r="BE338" s="104">
        <f t="shared" si="84"/>
        <v>3.784189633918261</v>
      </c>
      <c r="BF338" s="104">
        <v>1501.04</v>
      </c>
      <c r="BG338" s="104">
        <f t="shared" si="82"/>
        <v>0.51739600751000214</v>
      </c>
      <c r="BH338" s="68">
        <v>1</v>
      </c>
      <c r="BI338" s="68">
        <v>0</v>
      </c>
      <c r="BJ338" s="68">
        <v>1</v>
      </c>
      <c r="BK338" s="68">
        <v>1</v>
      </c>
      <c r="BL338" s="68">
        <v>0</v>
      </c>
      <c r="BM338" s="68">
        <v>1</v>
      </c>
      <c r="BN338" s="68">
        <v>0</v>
      </c>
      <c r="BO338" s="68">
        <v>1</v>
      </c>
      <c r="BP338" s="68">
        <v>0</v>
      </c>
      <c r="BQ338" s="68">
        <v>1</v>
      </c>
      <c r="BR338" s="68">
        <v>0</v>
      </c>
      <c r="BS338" s="68">
        <v>0</v>
      </c>
      <c r="BT338" s="68">
        <v>0</v>
      </c>
      <c r="BU338" s="68">
        <v>0</v>
      </c>
      <c r="BV338" s="68">
        <v>0</v>
      </c>
      <c r="BW338" s="68">
        <v>0</v>
      </c>
      <c r="BX338" s="68">
        <v>1</v>
      </c>
      <c r="BY338" s="68">
        <v>0.5</v>
      </c>
      <c r="BZ338" s="68">
        <f t="shared" si="83"/>
        <v>0.5</v>
      </c>
      <c r="CA338" s="112">
        <v>3.3322045101752038</v>
      </c>
      <c r="CB338" s="68" t="s">
        <v>560</v>
      </c>
      <c r="CC338" s="68">
        <v>1</v>
      </c>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row>
    <row r="339" spans="1:167" s="68" customFormat="1" ht="15" customHeight="1" x14ac:dyDescent="0.3">
      <c r="A339" s="69">
        <v>338</v>
      </c>
      <c r="B339" s="69">
        <v>11</v>
      </c>
      <c r="C339" s="69" t="s">
        <v>90</v>
      </c>
      <c r="D339" s="38">
        <v>0.88400000000000001</v>
      </c>
      <c r="E339" s="69">
        <v>0.11600000000000001</v>
      </c>
      <c r="F339" s="19">
        <f t="shared" si="85"/>
        <v>7.6206896551724137</v>
      </c>
      <c r="G339" s="69"/>
      <c r="H339" s="69">
        <f t="shared" si="73"/>
        <v>0.76800000000000002</v>
      </c>
      <c r="I339" s="69">
        <f t="shared" si="74"/>
        <v>1</v>
      </c>
      <c r="J339" s="69" t="s">
        <v>63</v>
      </c>
      <c r="K339" s="69">
        <f t="shared" si="75"/>
        <v>0.88400000000000001</v>
      </c>
      <c r="L339" s="47">
        <f t="shared" si="76"/>
        <v>7.6206896551724137</v>
      </c>
      <c r="M339" s="18">
        <f t="shared" si="77"/>
        <v>0.10789076272859648</v>
      </c>
      <c r="N339" s="69">
        <f t="shared" si="78"/>
        <v>1.4157611398775104E-2</v>
      </c>
      <c r="O339" s="69">
        <f t="shared" si="79"/>
        <v>70.633383826774519</v>
      </c>
      <c r="P339" s="69">
        <f t="shared" si="80"/>
        <v>9.3733151329821379E-2</v>
      </c>
      <c r="Q339" s="69">
        <f t="shared" si="81"/>
        <v>0.12204837412737157</v>
      </c>
      <c r="R339" s="65">
        <v>10.199100591564108</v>
      </c>
      <c r="S339" s="69" t="s">
        <v>572</v>
      </c>
      <c r="T339" s="69" t="s">
        <v>63</v>
      </c>
      <c r="U339" s="69" t="s">
        <v>577</v>
      </c>
      <c r="V339" s="69" t="s">
        <v>579</v>
      </c>
      <c r="W339" s="69">
        <v>0</v>
      </c>
      <c r="X339" s="69">
        <v>1</v>
      </c>
      <c r="Y339" s="69">
        <v>0</v>
      </c>
      <c r="Z339" s="69">
        <v>0</v>
      </c>
      <c r="AA339" s="69">
        <v>1</v>
      </c>
      <c r="AB339" s="69">
        <v>0</v>
      </c>
      <c r="AC339" s="69">
        <v>9</v>
      </c>
      <c r="AD339" s="69" t="s">
        <v>63</v>
      </c>
      <c r="AE339" s="69">
        <v>4931</v>
      </c>
      <c r="AF339" s="69">
        <v>1</v>
      </c>
      <c r="AG339" s="69">
        <v>0</v>
      </c>
      <c r="AH339" s="69">
        <v>0</v>
      </c>
      <c r="AI339" s="69">
        <v>0</v>
      </c>
      <c r="AJ339" s="69">
        <v>0</v>
      </c>
      <c r="AK339" s="69">
        <v>0</v>
      </c>
      <c r="AL339" s="69">
        <v>0</v>
      </c>
      <c r="AM339" s="69">
        <v>1</v>
      </c>
      <c r="AN339" s="69">
        <v>0</v>
      </c>
      <c r="AO339" s="69">
        <v>0</v>
      </c>
      <c r="AP339" s="65">
        <v>10.821436908133153</v>
      </c>
      <c r="AQ339" s="69">
        <v>1</v>
      </c>
      <c r="AR339" s="65">
        <v>8.503499864284235</v>
      </c>
      <c r="AS339" s="69">
        <v>1</v>
      </c>
      <c r="AT339" s="69">
        <v>0</v>
      </c>
      <c r="AU339" s="69">
        <v>7.153833801578843</v>
      </c>
      <c r="AV339" s="65">
        <v>7.6038979685218813</v>
      </c>
      <c r="AW339" s="69">
        <v>0</v>
      </c>
      <c r="AX339" s="69">
        <v>1</v>
      </c>
      <c r="AY339" s="69">
        <v>0</v>
      </c>
      <c r="AZ339" s="69">
        <v>6.9850000000000003</v>
      </c>
      <c r="BA339" s="32">
        <v>578</v>
      </c>
      <c r="BB339" s="32">
        <v>162</v>
      </c>
      <c r="BC339" s="69">
        <v>1</v>
      </c>
      <c r="BD339" s="69">
        <v>0</v>
      </c>
      <c r="BE339" s="106">
        <f t="shared" si="84"/>
        <v>3.784189633918261</v>
      </c>
      <c r="BF339" s="106">
        <v>1501.04</v>
      </c>
      <c r="BG339" s="106">
        <f t="shared" si="82"/>
        <v>0.51739600751000214</v>
      </c>
      <c r="BH339" s="69">
        <v>1</v>
      </c>
      <c r="BI339" s="69">
        <v>0</v>
      </c>
      <c r="BJ339" s="69">
        <v>1</v>
      </c>
      <c r="BK339" s="69">
        <v>1</v>
      </c>
      <c r="BL339" s="69">
        <v>0</v>
      </c>
      <c r="BM339" s="69">
        <v>1</v>
      </c>
      <c r="BN339" s="69">
        <v>0</v>
      </c>
      <c r="BO339" s="69">
        <v>1</v>
      </c>
      <c r="BP339" s="69">
        <v>0</v>
      </c>
      <c r="BQ339" s="69">
        <v>1</v>
      </c>
      <c r="BR339" s="69">
        <v>0</v>
      </c>
      <c r="BS339" s="69">
        <v>0</v>
      </c>
      <c r="BT339" s="69">
        <v>0</v>
      </c>
      <c r="BU339" s="69">
        <v>0</v>
      </c>
      <c r="BV339" s="69">
        <v>0</v>
      </c>
      <c r="BW339" s="69">
        <v>0</v>
      </c>
      <c r="BX339" s="69">
        <v>1</v>
      </c>
      <c r="BY339" s="69">
        <v>0.5</v>
      </c>
      <c r="BZ339" s="69">
        <f t="shared" si="83"/>
        <v>0.5</v>
      </c>
      <c r="CA339" s="65">
        <v>3.3322045101752038</v>
      </c>
      <c r="CB339" s="69" t="s">
        <v>560</v>
      </c>
      <c r="CC339" s="69">
        <v>1</v>
      </c>
      <c r="CD339" s="69"/>
      <c r="CE339" s="69"/>
      <c r="CF339" s="69"/>
      <c r="CG339" s="69"/>
      <c r="CH339" s="69"/>
      <c r="CI339" s="69"/>
      <c r="CJ339" s="69"/>
      <c r="CK339" s="69"/>
      <c r="CL339" s="70"/>
      <c r="CM339" s="70"/>
      <c r="CN339" s="70"/>
      <c r="CO339" s="70"/>
      <c r="CP339" s="70"/>
      <c r="CQ339" s="70"/>
      <c r="CR339" s="70"/>
      <c r="CS339" s="70"/>
      <c r="CT339" s="70"/>
      <c r="CU339" s="70"/>
      <c r="CV339" s="70"/>
      <c r="CW339" s="70"/>
      <c r="CX339" s="70"/>
      <c r="CY339" s="70"/>
      <c r="CZ339" s="70"/>
      <c r="DA339" s="70"/>
      <c r="DB339" s="70"/>
      <c r="DC339" s="70"/>
      <c r="DD339" s="70"/>
      <c r="DE339" s="70"/>
      <c r="DF339" s="70"/>
      <c r="DG339" s="70"/>
      <c r="DH339" s="70"/>
      <c r="DI339" s="70"/>
      <c r="DJ339" s="70"/>
      <c r="DK339" s="70"/>
      <c r="DL339" s="70"/>
      <c r="DM339" s="70"/>
      <c r="DN339" s="70"/>
      <c r="DO339" s="70"/>
      <c r="DP339" s="70"/>
      <c r="DQ339" s="70"/>
      <c r="DR339" s="70"/>
      <c r="DS339" s="70"/>
      <c r="DT339" s="70"/>
      <c r="DU339" s="70"/>
      <c r="DV339" s="70"/>
      <c r="DW339" s="70"/>
      <c r="DX339" s="70"/>
      <c r="DY339" s="70"/>
      <c r="DZ339" s="70"/>
      <c r="EA339" s="70"/>
      <c r="EB339" s="70"/>
      <c r="EC339" s="70"/>
      <c r="ED339" s="70"/>
      <c r="EE339" s="70"/>
      <c r="EF339" s="70"/>
      <c r="EG339" s="70"/>
      <c r="EH339" s="70"/>
      <c r="EI339" s="70"/>
      <c r="EJ339" s="70"/>
      <c r="EK339" s="70"/>
      <c r="EL339" s="70"/>
      <c r="EM339" s="70"/>
      <c r="EN339" s="70"/>
      <c r="EO339" s="70"/>
      <c r="EP339" s="70"/>
      <c r="EQ339" s="70"/>
      <c r="ER339" s="70"/>
      <c r="ES339" s="70"/>
      <c r="ET339" s="70"/>
      <c r="EU339" s="70"/>
      <c r="EV339" s="70"/>
      <c r="EW339" s="70"/>
      <c r="EX339" s="70"/>
      <c r="EY339" s="70"/>
      <c r="EZ339" s="70"/>
      <c r="FA339" s="70"/>
      <c r="FB339" s="70"/>
      <c r="FC339" s="70"/>
      <c r="FD339" s="70"/>
      <c r="FE339" s="70"/>
      <c r="FF339" s="70"/>
      <c r="FG339" s="70"/>
      <c r="FH339" s="70"/>
      <c r="FI339" s="70"/>
      <c r="FJ339" s="70"/>
      <c r="FK339" s="70"/>
    </row>
    <row r="340" spans="1:167" s="68" customFormat="1" ht="15" customHeight="1" x14ac:dyDescent="0.3">
      <c r="A340" s="69">
        <v>339</v>
      </c>
      <c r="B340" s="69">
        <v>11</v>
      </c>
      <c r="C340" s="69" t="s">
        <v>90</v>
      </c>
      <c r="D340" s="38">
        <v>1.9E-2</v>
      </c>
      <c r="E340" s="69">
        <v>2E-3</v>
      </c>
      <c r="F340" s="19">
        <f t="shared" si="85"/>
        <v>9.5</v>
      </c>
      <c r="G340" s="69"/>
      <c r="H340" s="69">
        <f t="shared" si="73"/>
        <v>1.7000000000000001E-2</v>
      </c>
      <c r="I340" s="69">
        <f t="shared" si="74"/>
        <v>2.0999999999999998E-2</v>
      </c>
      <c r="J340" s="69" t="s">
        <v>63</v>
      </c>
      <c r="K340" s="69">
        <f t="shared" si="75"/>
        <v>1.9E-2</v>
      </c>
      <c r="L340" s="47">
        <f t="shared" si="76"/>
        <v>9.5</v>
      </c>
      <c r="M340" s="18">
        <f t="shared" si="77"/>
        <v>0.11638058913015616</v>
      </c>
      <c r="N340" s="69">
        <f t="shared" si="78"/>
        <v>1.2250588329490122E-2</v>
      </c>
      <c r="O340" s="69">
        <f t="shared" si="79"/>
        <v>81.628732686475033</v>
      </c>
      <c r="P340" s="69">
        <f t="shared" si="80"/>
        <v>0.10413000080066603</v>
      </c>
      <c r="Q340" s="69">
        <f t="shared" si="81"/>
        <v>0.12863117745964628</v>
      </c>
      <c r="R340" s="65">
        <v>11.149599883056156</v>
      </c>
      <c r="S340" s="69" t="s">
        <v>573</v>
      </c>
      <c r="T340" s="69" t="s">
        <v>63</v>
      </c>
      <c r="U340" s="69" t="s">
        <v>576</v>
      </c>
      <c r="V340" s="69" t="s">
        <v>578</v>
      </c>
      <c r="W340" s="69">
        <v>0</v>
      </c>
      <c r="X340" s="69">
        <v>1</v>
      </c>
      <c r="Y340" s="69">
        <v>0</v>
      </c>
      <c r="Z340" s="69">
        <v>0</v>
      </c>
      <c r="AA340" s="69">
        <v>1</v>
      </c>
      <c r="AB340" s="69">
        <v>0</v>
      </c>
      <c r="AC340" s="69">
        <v>10</v>
      </c>
      <c r="AD340" s="69" t="s">
        <v>63</v>
      </c>
      <c r="AE340" s="69">
        <v>6573</v>
      </c>
      <c r="AF340" s="69">
        <v>1</v>
      </c>
      <c r="AG340" s="69">
        <v>0</v>
      </c>
      <c r="AH340" s="69">
        <v>0</v>
      </c>
      <c r="AI340" s="69">
        <v>0</v>
      </c>
      <c r="AJ340" s="69">
        <v>0</v>
      </c>
      <c r="AK340" s="69">
        <v>0</v>
      </c>
      <c r="AL340" s="69">
        <v>0</v>
      </c>
      <c r="AM340" s="69">
        <v>1</v>
      </c>
      <c r="AN340" s="69">
        <v>0</v>
      </c>
      <c r="AO340" s="69">
        <v>0</v>
      </c>
      <c r="AP340" s="65">
        <v>10.821436908133153</v>
      </c>
      <c r="AQ340" s="69">
        <v>1</v>
      </c>
      <c r="AR340" s="65">
        <v>8.7908777542241641</v>
      </c>
      <c r="AS340" s="69">
        <v>1</v>
      </c>
      <c r="AT340" s="69">
        <v>0</v>
      </c>
      <c r="AU340" s="69">
        <v>7.153833801578843</v>
      </c>
      <c r="AV340" s="65">
        <v>7.6038979685218813</v>
      </c>
      <c r="AW340" s="69">
        <v>0</v>
      </c>
      <c r="AX340" s="69">
        <v>1</v>
      </c>
      <c r="AY340" s="69">
        <v>0</v>
      </c>
      <c r="AZ340" s="69">
        <v>6.9850000000000003</v>
      </c>
      <c r="BA340" s="32">
        <v>578</v>
      </c>
      <c r="BB340" s="32">
        <v>162</v>
      </c>
      <c r="BC340" s="69">
        <v>1</v>
      </c>
      <c r="BD340" s="69">
        <v>0</v>
      </c>
      <c r="BE340" s="106">
        <f t="shared" si="84"/>
        <v>3.784189633918261</v>
      </c>
      <c r="BF340" s="106">
        <v>1501.04</v>
      </c>
      <c r="BG340" s="106">
        <f t="shared" si="82"/>
        <v>0.51739600751000214</v>
      </c>
      <c r="BH340" s="69">
        <v>1</v>
      </c>
      <c r="BI340" s="69">
        <v>0</v>
      </c>
      <c r="BJ340" s="69">
        <v>1</v>
      </c>
      <c r="BK340" s="69">
        <v>1</v>
      </c>
      <c r="BL340" s="69">
        <v>0</v>
      </c>
      <c r="BM340" s="69">
        <v>1</v>
      </c>
      <c r="BN340" s="69">
        <v>0</v>
      </c>
      <c r="BO340" s="69">
        <v>1</v>
      </c>
      <c r="BP340" s="69">
        <v>0</v>
      </c>
      <c r="BQ340" s="69">
        <v>1</v>
      </c>
      <c r="BR340" s="69">
        <v>0</v>
      </c>
      <c r="BS340" s="69">
        <v>0</v>
      </c>
      <c r="BT340" s="69">
        <v>0</v>
      </c>
      <c r="BU340" s="69">
        <v>0</v>
      </c>
      <c r="BV340" s="69">
        <v>0</v>
      </c>
      <c r="BW340" s="69">
        <v>0</v>
      </c>
      <c r="BX340" s="69">
        <v>1</v>
      </c>
      <c r="BY340" s="69">
        <v>0.5</v>
      </c>
      <c r="BZ340" s="69">
        <f t="shared" si="83"/>
        <v>0.5</v>
      </c>
      <c r="CA340" s="65">
        <v>3.3322045101752038</v>
      </c>
      <c r="CB340" s="69" t="s">
        <v>560</v>
      </c>
      <c r="CC340" s="69">
        <v>1</v>
      </c>
      <c r="CD340" s="69"/>
      <c r="CE340" s="69"/>
      <c r="CF340" s="69"/>
      <c r="CG340" s="69"/>
      <c r="CH340" s="69"/>
      <c r="CI340" s="69"/>
      <c r="CJ340" s="69"/>
      <c r="CK340" s="69"/>
      <c r="CL340" s="70"/>
      <c r="CM340" s="70"/>
      <c r="CN340" s="70"/>
      <c r="CO340" s="70"/>
      <c r="CP340" s="70"/>
      <c r="CQ340" s="70"/>
      <c r="CR340" s="70"/>
      <c r="CS340" s="70"/>
      <c r="CT340" s="70"/>
      <c r="CU340" s="70"/>
      <c r="CV340" s="70"/>
      <c r="CW340" s="70"/>
      <c r="CX340" s="70"/>
      <c r="CY340" s="70"/>
      <c r="CZ340" s="70"/>
      <c r="DA340" s="70"/>
      <c r="DB340" s="70"/>
      <c r="DC340" s="70"/>
      <c r="DD340" s="70"/>
      <c r="DE340" s="70"/>
      <c r="DF340" s="70"/>
      <c r="DG340" s="70"/>
      <c r="DH340" s="70"/>
      <c r="DI340" s="70"/>
      <c r="DJ340" s="70"/>
      <c r="DK340" s="70"/>
      <c r="DL340" s="70"/>
      <c r="DM340" s="70"/>
      <c r="DN340" s="70"/>
      <c r="DO340" s="70"/>
      <c r="DP340" s="70"/>
      <c r="DQ340" s="70"/>
      <c r="DR340" s="70"/>
      <c r="DS340" s="70"/>
      <c r="DT340" s="70"/>
      <c r="DU340" s="70"/>
      <c r="DV340" s="70"/>
      <c r="DW340" s="70"/>
      <c r="DX340" s="70"/>
      <c r="DY340" s="70"/>
      <c r="DZ340" s="70"/>
      <c r="EA340" s="70"/>
      <c r="EB340" s="70"/>
      <c r="EC340" s="70"/>
      <c r="ED340" s="70"/>
      <c r="EE340" s="70"/>
      <c r="EF340" s="70"/>
      <c r="EG340" s="70"/>
      <c r="EH340" s="70"/>
      <c r="EI340" s="70"/>
      <c r="EJ340" s="70"/>
      <c r="EK340" s="70"/>
      <c r="EL340" s="70"/>
      <c r="EM340" s="70"/>
      <c r="EN340" s="70"/>
      <c r="EO340" s="70"/>
      <c r="EP340" s="70"/>
      <c r="EQ340" s="70"/>
      <c r="ER340" s="70"/>
      <c r="ES340" s="70"/>
      <c r="ET340" s="70"/>
      <c r="EU340" s="70"/>
      <c r="EV340" s="70"/>
      <c r="EW340" s="70"/>
      <c r="EX340" s="70"/>
      <c r="EY340" s="70"/>
      <c r="EZ340" s="70"/>
      <c r="FA340" s="70"/>
      <c r="FB340" s="70"/>
      <c r="FC340" s="70"/>
      <c r="FD340" s="70"/>
      <c r="FE340" s="70"/>
      <c r="FF340" s="70"/>
      <c r="FG340" s="70"/>
      <c r="FH340" s="70"/>
      <c r="FI340" s="70"/>
      <c r="FJ340" s="70"/>
      <c r="FK340" s="70"/>
    </row>
    <row r="341" spans="1:167" s="68" customFormat="1" ht="15" customHeight="1" x14ac:dyDescent="0.3">
      <c r="A341" s="69">
        <v>340</v>
      </c>
      <c r="B341" s="68">
        <v>11</v>
      </c>
      <c r="C341" s="68" t="s">
        <v>90</v>
      </c>
      <c r="D341" s="37">
        <v>0.79600000000000004</v>
      </c>
      <c r="E341" s="68">
        <v>9.4E-2</v>
      </c>
      <c r="F341" s="19">
        <f t="shared" si="85"/>
        <v>8.4680851063829792</v>
      </c>
      <c r="H341" s="68">
        <f t="shared" si="73"/>
        <v>0.70200000000000007</v>
      </c>
      <c r="I341" s="68">
        <f t="shared" si="74"/>
        <v>0.89</v>
      </c>
      <c r="J341" s="68" t="s">
        <v>63</v>
      </c>
      <c r="K341" s="68">
        <f t="shared" si="75"/>
        <v>0.79600000000000004</v>
      </c>
      <c r="L341" s="45">
        <f t="shared" si="76"/>
        <v>8.4680851063829792</v>
      </c>
      <c r="M341" s="15">
        <f t="shared" si="77"/>
        <v>0.10388366152913328</v>
      </c>
      <c r="N341" s="68">
        <f t="shared" si="78"/>
        <v>1.2267668572535839E-2</v>
      </c>
      <c r="O341" s="68">
        <f t="shared" si="79"/>
        <v>81.515081214269458</v>
      </c>
      <c r="P341" s="68">
        <f t="shared" si="80"/>
        <v>9.1615992956597447E-2</v>
      </c>
      <c r="Q341" s="68">
        <f t="shared" si="81"/>
        <v>0.11615133010166911</v>
      </c>
      <c r="R341" s="112">
        <v>11.149599883056156</v>
      </c>
      <c r="S341" s="68" t="s">
        <v>573</v>
      </c>
      <c r="T341" s="68" t="s">
        <v>63</v>
      </c>
      <c r="U341" s="68" t="s">
        <v>577</v>
      </c>
      <c r="V341" s="68" t="s">
        <v>579</v>
      </c>
      <c r="W341" s="68">
        <v>0</v>
      </c>
      <c r="X341" s="68">
        <v>1</v>
      </c>
      <c r="Y341" s="68">
        <v>0</v>
      </c>
      <c r="Z341" s="68">
        <v>0</v>
      </c>
      <c r="AA341" s="68">
        <v>1</v>
      </c>
      <c r="AB341" s="68">
        <v>0</v>
      </c>
      <c r="AC341" s="68">
        <v>10</v>
      </c>
      <c r="AD341" s="68" t="s">
        <v>63</v>
      </c>
      <c r="AE341" s="68">
        <v>6573</v>
      </c>
      <c r="AF341" s="68">
        <v>1</v>
      </c>
      <c r="AG341" s="68">
        <v>0</v>
      </c>
      <c r="AH341" s="68">
        <v>0</v>
      </c>
      <c r="AI341" s="68">
        <v>0</v>
      </c>
      <c r="AJ341" s="68">
        <v>0</v>
      </c>
      <c r="AK341" s="68">
        <v>0</v>
      </c>
      <c r="AL341" s="68">
        <v>0</v>
      </c>
      <c r="AM341" s="68">
        <v>1</v>
      </c>
      <c r="AN341" s="68">
        <v>0</v>
      </c>
      <c r="AO341" s="68">
        <v>0</v>
      </c>
      <c r="AP341" s="112">
        <v>10.821436908133153</v>
      </c>
      <c r="AQ341" s="68">
        <v>1</v>
      </c>
      <c r="AR341" s="112">
        <v>8.7908777542241641</v>
      </c>
      <c r="AS341" s="68">
        <v>1</v>
      </c>
      <c r="AT341" s="68">
        <v>0</v>
      </c>
      <c r="AU341" s="68">
        <v>7.153833801578843</v>
      </c>
      <c r="AV341" s="112">
        <v>7.6038979685218813</v>
      </c>
      <c r="AW341" s="68">
        <v>0</v>
      </c>
      <c r="AX341" s="68">
        <v>1</v>
      </c>
      <c r="AY341" s="68">
        <v>0</v>
      </c>
      <c r="AZ341" s="68">
        <v>6.9850000000000003</v>
      </c>
      <c r="BA341" s="94">
        <v>578</v>
      </c>
      <c r="BB341" s="94">
        <v>162</v>
      </c>
      <c r="BC341" s="68">
        <v>1</v>
      </c>
      <c r="BD341" s="68">
        <v>0</v>
      </c>
      <c r="BE341" s="104">
        <f t="shared" si="84"/>
        <v>3.784189633918261</v>
      </c>
      <c r="BF341" s="104">
        <v>1501.04</v>
      </c>
      <c r="BG341" s="104">
        <f t="shared" si="82"/>
        <v>0.51739600751000214</v>
      </c>
      <c r="BH341" s="68">
        <v>1</v>
      </c>
      <c r="BI341" s="68">
        <v>0</v>
      </c>
      <c r="BJ341" s="68">
        <v>1</v>
      </c>
      <c r="BK341" s="68">
        <v>1</v>
      </c>
      <c r="BL341" s="68">
        <v>0</v>
      </c>
      <c r="BM341" s="68">
        <v>1</v>
      </c>
      <c r="BN341" s="68">
        <v>0</v>
      </c>
      <c r="BO341" s="68">
        <v>1</v>
      </c>
      <c r="BP341" s="68">
        <v>0</v>
      </c>
      <c r="BQ341" s="68">
        <v>1</v>
      </c>
      <c r="BR341" s="68">
        <v>0</v>
      </c>
      <c r="BS341" s="68">
        <v>0</v>
      </c>
      <c r="BT341" s="68">
        <v>0</v>
      </c>
      <c r="BU341" s="68">
        <v>0</v>
      </c>
      <c r="BV341" s="68">
        <v>0</v>
      </c>
      <c r="BW341" s="68">
        <v>0</v>
      </c>
      <c r="BX341" s="68">
        <v>1</v>
      </c>
      <c r="BY341" s="68">
        <v>0.5</v>
      </c>
      <c r="BZ341" s="68">
        <f t="shared" si="83"/>
        <v>0.5</v>
      </c>
      <c r="CA341" s="112">
        <v>3.3322045101752038</v>
      </c>
      <c r="CB341" s="68" t="s">
        <v>560</v>
      </c>
      <c r="CC341" s="68">
        <v>1</v>
      </c>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row>
    <row r="342" spans="1:167" s="68" customFormat="1" ht="15" customHeight="1" x14ac:dyDescent="0.3">
      <c r="A342" s="69">
        <v>341</v>
      </c>
      <c r="B342" s="68">
        <v>11</v>
      </c>
      <c r="C342" s="68" t="s">
        <v>90</v>
      </c>
      <c r="D342" s="37">
        <v>2.1999999999999999E-2</v>
      </c>
      <c r="E342" s="68">
        <v>2E-3</v>
      </c>
      <c r="F342" s="19">
        <f t="shared" si="85"/>
        <v>11</v>
      </c>
      <c r="H342" s="68">
        <f t="shared" si="73"/>
        <v>1.9999999999999997E-2</v>
      </c>
      <c r="I342" s="68">
        <f t="shared" si="74"/>
        <v>2.4E-2</v>
      </c>
      <c r="J342" s="68" t="s">
        <v>63</v>
      </c>
      <c r="K342" s="68">
        <f t="shared" si="75"/>
        <v>2.1999999999999999E-2</v>
      </c>
      <c r="L342" s="45">
        <f t="shared" si="76"/>
        <v>11</v>
      </c>
      <c r="M342" s="15">
        <f t="shared" si="77"/>
        <v>0.13468826799403275</v>
      </c>
      <c r="N342" s="68">
        <f t="shared" si="78"/>
        <v>1.2244387999457521E-2</v>
      </c>
      <c r="O342" s="68">
        <f t="shared" si="79"/>
        <v>81.670067956381672</v>
      </c>
      <c r="P342" s="68">
        <f t="shared" si="80"/>
        <v>0.12244387999457522</v>
      </c>
      <c r="Q342" s="68">
        <f t="shared" si="81"/>
        <v>0.14693265599349026</v>
      </c>
      <c r="R342" s="112">
        <v>11.149599883056156</v>
      </c>
      <c r="S342" s="68" t="s">
        <v>574</v>
      </c>
      <c r="T342" s="68" t="s">
        <v>63</v>
      </c>
      <c r="U342" s="68" t="s">
        <v>576</v>
      </c>
      <c r="V342" s="68" t="s">
        <v>578</v>
      </c>
      <c r="W342" s="68">
        <v>0</v>
      </c>
      <c r="X342" s="68">
        <v>1</v>
      </c>
      <c r="Y342" s="68">
        <v>0</v>
      </c>
      <c r="Z342" s="68">
        <v>0</v>
      </c>
      <c r="AA342" s="68">
        <v>1</v>
      </c>
      <c r="AB342" s="68">
        <v>0</v>
      </c>
      <c r="AC342" s="68">
        <v>11</v>
      </c>
      <c r="AD342" s="68" t="s">
        <v>63</v>
      </c>
      <c r="AE342" s="68">
        <v>6549</v>
      </c>
      <c r="AF342" s="68">
        <v>1</v>
      </c>
      <c r="AG342" s="68">
        <v>0</v>
      </c>
      <c r="AH342" s="68">
        <v>0</v>
      </c>
      <c r="AI342" s="68">
        <v>0</v>
      </c>
      <c r="AJ342" s="68">
        <v>0</v>
      </c>
      <c r="AK342" s="68">
        <v>0</v>
      </c>
      <c r="AL342" s="68">
        <v>0</v>
      </c>
      <c r="AM342" s="68">
        <v>1</v>
      </c>
      <c r="AN342" s="68">
        <v>0</v>
      </c>
      <c r="AO342" s="68">
        <v>0</v>
      </c>
      <c r="AP342" s="112">
        <v>10.821436908133153</v>
      </c>
      <c r="AQ342" s="68">
        <v>1</v>
      </c>
      <c r="AR342" s="112">
        <v>8.7872203286292976</v>
      </c>
      <c r="AS342" s="68">
        <v>1</v>
      </c>
      <c r="AT342" s="68">
        <v>0</v>
      </c>
      <c r="AU342" s="68">
        <v>7.153833801578843</v>
      </c>
      <c r="AV342" s="112">
        <v>7.6038979685218813</v>
      </c>
      <c r="AW342" s="68">
        <v>0</v>
      </c>
      <c r="AX342" s="68">
        <v>1</v>
      </c>
      <c r="AY342" s="68">
        <v>0</v>
      </c>
      <c r="AZ342" s="68">
        <v>6.9850000000000003</v>
      </c>
      <c r="BA342" s="94">
        <v>578</v>
      </c>
      <c r="BB342" s="94">
        <v>162</v>
      </c>
      <c r="BC342" s="68">
        <v>1</v>
      </c>
      <c r="BD342" s="68">
        <v>0</v>
      </c>
      <c r="BE342" s="104">
        <f t="shared" si="84"/>
        <v>3.784189633918261</v>
      </c>
      <c r="BF342" s="104">
        <v>1501.04</v>
      </c>
      <c r="BG342" s="104">
        <f t="shared" si="82"/>
        <v>0.51739600751000214</v>
      </c>
      <c r="BH342" s="68">
        <v>1</v>
      </c>
      <c r="BI342" s="68">
        <v>0</v>
      </c>
      <c r="BJ342" s="68">
        <v>1</v>
      </c>
      <c r="BK342" s="68">
        <v>1</v>
      </c>
      <c r="BL342" s="68">
        <v>0</v>
      </c>
      <c r="BM342" s="68">
        <v>1</v>
      </c>
      <c r="BN342" s="68">
        <v>0</v>
      </c>
      <c r="BO342" s="68">
        <v>1</v>
      </c>
      <c r="BP342" s="68">
        <v>0</v>
      </c>
      <c r="BQ342" s="68">
        <v>1</v>
      </c>
      <c r="BR342" s="68">
        <v>0</v>
      </c>
      <c r="BS342" s="68">
        <v>0</v>
      </c>
      <c r="BT342" s="68">
        <v>0</v>
      </c>
      <c r="BU342" s="68">
        <v>0</v>
      </c>
      <c r="BV342" s="68">
        <v>0</v>
      </c>
      <c r="BW342" s="68">
        <v>0</v>
      </c>
      <c r="BX342" s="68">
        <v>1</v>
      </c>
      <c r="BY342" s="68">
        <v>0.5</v>
      </c>
      <c r="BZ342" s="68">
        <f t="shared" si="83"/>
        <v>0.5</v>
      </c>
      <c r="CA342" s="112">
        <v>3.3322045101752038</v>
      </c>
      <c r="CB342" s="68" t="s">
        <v>560</v>
      </c>
      <c r="CC342" s="68">
        <v>1</v>
      </c>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row>
    <row r="343" spans="1:167" s="68" customFormat="1" ht="15" customHeight="1" x14ac:dyDescent="0.3">
      <c r="A343" s="69">
        <v>342</v>
      </c>
      <c r="B343" s="69">
        <v>11</v>
      </c>
      <c r="C343" s="69" t="s">
        <v>90</v>
      </c>
      <c r="D343" s="38">
        <v>0.95</v>
      </c>
      <c r="E343" s="69">
        <v>0.108</v>
      </c>
      <c r="F343" s="19">
        <f t="shared" si="85"/>
        <v>8.7962962962962958</v>
      </c>
      <c r="G343" s="69"/>
      <c r="H343" s="69">
        <f t="shared" si="73"/>
        <v>0.84199999999999997</v>
      </c>
      <c r="I343" s="69">
        <f t="shared" si="74"/>
        <v>1.0580000000000001</v>
      </c>
      <c r="J343" s="69" t="s">
        <v>63</v>
      </c>
      <c r="K343" s="69">
        <f t="shared" si="75"/>
        <v>0.95</v>
      </c>
      <c r="L343" s="47">
        <f t="shared" si="76"/>
        <v>8.7962962962962958</v>
      </c>
      <c r="M343" s="18">
        <f t="shared" si="77"/>
        <v>0.10805922550760223</v>
      </c>
      <c r="N343" s="69">
        <f t="shared" si="78"/>
        <v>1.2284627741916887E-2</v>
      </c>
      <c r="O343" s="69">
        <f t="shared" si="79"/>
        <v>81.402548046926867</v>
      </c>
      <c r="P343" s="69">
        <f t="shared" si="80"/>
        <v>9.5774597765685351E-2</v>
      </c>
      <c r="Q343" s="69">
        <f t="shared" si="81"/>
        <v>0.12034385324951911</v>
      </c>
      <c r="R343" s="65">
        <v>11.149599883056156</v>
      </c>
      <c r="S343" s="69" t="s">
        <v>574</v>
      </c>
      <c r="T343" s="69" t="s">
        <v>63</v>
      </c>
      <c r="U343" s="69" t="s">
        <v>577</v>
      </c>
      <c r="V343" s="69" t="s">
        <v>579</v>
      </c>
      <c r="W343" s="69">
        <v>0</v>
      </c>
      <c r="X343" s="69">
        <v>1</v>
      </c>
      <c r="Y343" s="69">
        <v>0</v>
      </c>
      <c r="Z343" s="69">
        <v>0</v>
      </c>
      <c r="AA343" s="69">
        <v>1</v>
      </c>
      <c r="AB343" s="69">
        <v>0</v>
      </c>
      <c r="AC343" s="69">
        <v>11</v>
      </c>
      <c r="AD343" s="69" t="s">
        <v>63</v>
      </c>
      <c r="AE343" s="69">
        <v>6549</v>
      </c>
      <c r="AF343" s="69">
        <v>1</v>
      </c>
      <c r="AG343" s="69">
        <v>0</v>
      </c>
      <c r="AH343" s="69">
        <v>0</v>
      </c>
      <c r="AI343" s="69">
        <v>0</v>
      </c>
      <c r="AJ343" s="69">
        <v>0</v>
      </c>
      <c r="AK343" s="69">
        <v>0</v>
      </c>
      <c r="AL343" s="69">
        <v>0</v>
      </c>
      <c r="AM343" s="69">
        <v>1</v>
      </c>
      <c r="AN343" s="69">
        <v>0</v>
      </c>
      <c r="AO343" s="69">
        <v>0</v>
      </c>
      <c r="AP343" s="65">
        <v>10.821436908133153</v>
      </c>
      <c r="AQ343" s="69">
        <v>1</v>
      </c>
      <c r="AR343" s="65">
        <v>8.7872203286292976</v>
      </c>
      <c r="AS343" s="69">
        <v>1</v>
      </c>
      <c r="AT343" s="69">
        <v>0</v>
      </c>
      <c r="AU343" s="69">
        <v>7.153833801578843</v>
      </c>
      <c r="AV343" s="65">
        <v>7.6038979685218813</v>
      </c>
      <c r="AW343" s="69">
        <v>0</v>
      </c>
      <c r="AX343" s="69">
        <v>1</v>
      </c>
      <c r="AY343" s="69">
        <v>0</v>
      </c>
      <c r="AZ343" s="69">
        <v>6.9850000000000003</v>
      </c>
      <c r="BA343" s="32">
        <v>578</v>
      </c>
      <c r="BB343" s="32">
        <v>162</v>
      </c>
      <c r="BC343" s="69">
        <v>1</v>
      </c>
      <c r="BD343" s="69">
        <v>0</v>
      </c>
      <c r="BE343" s="106">
        <f t="shared" si="84"/>
        <v>3.784189633918261</v>
      </c>
      <c r="BF343" s="106">
        <v>1501.04</v>
      </c>
      <c r="BG343" s="106">
        <f t="shared" si="82"/>
        <v>0.51739600751000214</v>
      </c>
      <c r="BH343" s="69">
        <v>1</v>
      </c>
      <c r="BI343" s="69">
        <v>0</v>
      </c>
      <c r="BJ343" s="69">
        <v>1</v>
      </c>
      <c r="BK343" s="69">
        <v>1</v>
      </c>
      <c r="BL343" s="69">
        <v>0</v>
      </c>
      <c r="BM343" s="69">
        <v>1</v>
      </c>
      <c r="BN343" s="69">
        <v>0</v>
      </c>
      <c r="BO343" s="69">
        <v>1</v>
      </c>
      <c r="BP343" s="69">
        <v>0</v>
      </c>
      <c r="BQ343" s="69">
        <v>1</v>
      </c>
      <c r="BR343" s="69">
        <v>0</v>
      </c>
      <c r="BS343" s="69">
        <v>0</v>
      </c>
      <c r="BT343" s="69">
        <v>0</v>
      </c>
      <c r="BU343" s="69">
        <v>0</v>
      </c>
      <c r="BV343" s="69">
        <v>0</v>
      </c>
      <c r="BW343" s="69">
        <v>0</v>
      </c>
      <c r="BX343" s="69">
        <v>1</v>
      </c>
      <c r="BY343" s="69">
        <v>0.5</v>
      </c>
      <c r="BZ343" s="69">
        <f t="shared" si="83"/>
        <v>0.5</v>
      </c>
      <c r="CA343" s="65">
        <v>3.3322045101752038</v>
      </c>
      <c r="CB343" s="69" t="s">
        <v>560</v>
      </c>
      <c r="CC343" s="69">
        <v>1</v>
      </c>
      <c r="CD343" s="69"/>
      <c r="CE343" s="69"/>
      <c r="CF343" s="69"/>
      <c r="CG343" s="69"/>
      <c r="CH343" s="69"/>
      <c r="CI343" s="69"/>
      <c r="CJ343" s="69"/>
      <c r="CK343" s="69"/>
      <c r="CL343" s="70"/>
      <c r="CM343" s="70"/>
      <c r="CN343" s="70"/>
      <c r="CO343" s="70"/>
      <c r="CP343" s="70"/>
      <c r="CQ343" s="70"/>
      <c r="CR343" s="70"/>
      <c r="CS343" s="70"/>
      <c r="CT343" s="70"/>
      <c r="CU343" s="70"/>
      <c r="CV343" s="70"/>
      <c r="CW343" s="70"/>
      <c r="CX343" s="70"/>
      <c r="CY343" s="70"/>
      <c r="CZ343" s="70"/>
      <c r="DA343" s="70"/>
      <c r="DB343" s="70"/>
      <c r="DC343" s="70"/>
      <c r="DD343" s="70"/>
      <c r="DE343" s="70"/>
      <c r="DF343" s="70"/>
      <c r="DG343" s="70"/>
      <c r="DH343" s="70"/>
      <c r="DI343" s="70"/>
      <c r="DJ343" s="70"/>
      <c r="DK343" s="70"/>
      <c r="DL343" s="70"/>
      <c r="DM343" s="70"/>
      <c r="DN343" s="70"/>
      <c r="DO343" s="70"/>
      <c r="DP343" s="70"/>
      <c r="DQ343" s="70"/>
      <c r="DR343" s="70"/>
      <c r="DS343" s="70"/>
      <c r="DT343" s="70"/>
      <c r="DU343" s="70"/>
      <c r="DV343" s="70"/>
      <c r="DW343" s="70"/>
      <c r="DX343" s="70"/>
      <c r="DY343" s="70"/>
      <c r="DZ343" s="70"/>
      <c r="EA343" s="70"/>
      <c r="EB343" s="70"/>
      <c r="EC343" s="70"/>
      <c r="ED343" s="70"/>
      <c r="EE343" s="70"/>
      <c r="EF343" s="70"/>
      <c r="EG343" s="70"/>
      <c r="EH343" s="70"/>
      <c r="EI343" s="70"/>
      <c r="EJ343" s="70"/>
      <c r="EK343" s="70"/>
      <c r="EL343" s="70"/>
      <c r="EM343" s="70"/>
      <c r="EN343" s="70"/>
      <c r="EO343" s="70"/>
      <c r="EP343" s="70"/>
      <c r="EQ343" s="70"/>
      <c r="ER343" s="70"/>
      <c r="ES343" s="70"/>
      <c r="ET343" s="70"/>
      <c r="EU343" s="70"/>
      <c r="EV343" s="70"/>
      <c r="EW343" s="70"/>
      <c r="EX343" s="70"/>
      <c r="EY343" s="70"/>
      <c r="EZ343" s="70"/>
      <c r="FA343" s="70"/>
      <c r="FB343" s="70"/>
      <c r="FC343" s="70"/>
      <c r="FD343" s="70"/>
      <c r="FE343" s="70"/>
      <c r="FF343" s="70"/>
      <c r="FG343" s="70"/>
      <c r="FH343" s="70"/>
      <c r="FI343" s="70"/>
      <c r="FJ343" s="70"/>
      <c r="FK343" s="70"/>
    </row>
    <row r="344" spans="1:167" s="68" customFormat="1" ht="15" customHeight="1" x14ac:dyDescent="0.3">
      <c r="A344" s="69">
        <v>343</v>
      </c>
      <c r="B344" s="68">
        <v>11</v>
      </c>
      <c r="C344" s="68" t="s">
        <v>90</v>
      </c>
      <c r="D344" s="37">
        <v>2.1999999999999999E-2</v>
      </c>
      <c r="E344" s="68">
        <v>2E-3</v>
      </c>
      <c r="F344" s="19">
        <f t="shared" si="85"/>
        <v>11</v>
      </c>
      <c r="H344" s="68">
        <f t="shared" si="73"/>
        <v>1.9999999999999997E-2</v>
      </c>
      <c r="I344" s="68">
        <f t="shared" si="74"/>
        <v>2.4E-2</v>
      </c>
      <c r="J344" s="68" t="s">
        <v>63</v>
      </c>
      <c r="K344" s="68">
        <f t="shared" si="75"/>
        <v>2.1999999999999999E-2</v>
      </c>
      <c r="L344" s="45">
        <f t="shared" si="76"/>
        <v>11</v>
      </c>
      <c r="M344" s="15">
        <f t="shared" si="77"/>
        <v>0.13366021253161597</v>
      </c>
      <c r="N344" s="68">
        <f t="shared" si="78"/>
        <v>1.2150928411965089E-2</v>
      </c>
      <c r="O344" s="68">
        <f t="shared" si="79"/>
        <v>82.29823813423954</v>
      </c>
      <c r="P344" s="68">
        <f t="shared" si="80"/>
        <v>0.12150928411965088</v>
      </c>
      <c r="Q344" s="68">
        <f t="shared" si="81"/>
        <v>0.14581114094358105</v>
      </c>
      <c r="R344" s="112">
        <v>7.134890851565884</v>
      </c>
      <c r="S344" s="68" t="s">
        <v>575</v>
      </c>
      <c r="T344" s="68" t="s">
        <v>63</v>
      </c>
      <c r="U344" s="68" t="s">
        <v>576</v>
      </c>
      <c r="V344" s="68" t="s">
        <v>578</v>
      </c>
      <c r="W344" s="68">
        <v>0</v>
      </c>
      <c r="X344" s="68">
        <v>1</v>
      </c>
      <c r="Y344" s="68">
        <v>0</v>
      </c>
      <c r="Z344" s="68">
        <v>0</v>
      </c>
      <c r="AA344" s="68">
        <v>1</v>
      </c>
      <c r="AB344" s="68">
        <v>0</v>
      </c>
      <c r="AC344" s="68">
        <v>12</v>
      </c>
      <c r="AD344" s="68" t="s">
        <v>63</v>
      </c>
      <c r="AE344" s="68">
        <v>6652</v>
      </c>
      <c r="AF344" s="68">
        <v>1</v>
      </c>
      <c r="AG344" s="68">
        <v>0</v>
      </c>
      <c r="AH344" s="68">
        <v>0</v>
      </c>
      <c r="AI344" s="68">
        <v>0</v>
      </c>
      <c r="AJ344" s="68">
        <v>0</v>
      </c>
      <c r="AK344" s="68">
        <v>0</v>
      </c>
      <c r="AL344" s="68">
        <v>0</v>
      </c>
      <c r="AM344" s="68">
        <v>1</v>
      </c>
      <c r="AN344" s="68">
        <v>0</v>
      </c>
      <c r="AO344" s="68">
        <v>0</v>
      </c>
      <c r="AP344" s="112">
        <v>10.821436908133153</v>
      </c>
      <c r="AQ344" s="68">
        <v>1</v>
      </c>
      <c r="AR344" s="112">
        <v>8.8028231597418873</v>
      </c>
      <c r="AS344" s="68">
        <v>1</v>
      </c>
      <c r="AT344" s="68">
        <v>0</v>
      </c>
      <c r="AU344" s="68">
        <v>5.8998973535824915</v>
      </c>
      <c r="AV344" s="112">
        <v>7.6038979685218813</v>
      </c>
      <c r="AW344" s="68">
        <v>0</v>
      </c>
      <c r="AX344" s="68">
        <v>1</v>
      </c>
      <c r="AY344" s="68">
        <v>0</v>
      </c>
      <c r="AZ344" s="68">
        <v>6.9850000000000003</v>
      </c>
      <c r="BA344" s="94">
        <v>578</v>
      </c>
      <c r="BB344" s="94">
        <v>162</v>
      </c>
      <c r="BC344" s="68">
        <v>1</v>
      </c>
      <c r="BD344" s="68">
        <v>0</v>
      </c>
      <c r="BE344" s="104">
        <f t="shared" si="84"/>
        <v>3.784189633918261</v>
      </c>
      <c r="BF344" s="104">
        <v>1501.04</v>
      </c>
      <c r="BG344" s="104">
        <f t="shared" si="82"/>
        <v>0.51739600751000214</v>
      </c>
      <c r="BH344" s="68">
        <v>1</v>
      </c>
      <c r="BI344" s="68">
        <v>0</v>
      </c>
      <c r="BJ344" s="68">
        <v>1</v>
      </c>
      <c r="BK344" s="68">
        <v>1</v>
      </c>
      <c r="BL344" s="68">
        <v>0</v>
      </c>
      <c r="BM344" s="68">
        <v>1</v>
      </c>
      <c r="BN344" s="68">
        <v>0</v>
      </c>
      <c r="BO344" s="68">
        <v>1</v>
      </c>
      <c r="BP344" s="68">
        <v>0</v>
      </c>
      <c r="BQ344" s="68">
        <v>1</v>
      </c>
      <c r="BR344" s="68">
        <v>0</v>
      </c>
      <c r="BS344" s="68">
        <v>0</v>
      </c>
      <c r="BT344" s="68">
        <v>0</v>
      </c>
      <c r="BU344" s="68">
        <v>0</v>
      </c>
      <c r="BV344" s="68">
        <v>0</v>
      </c>
      <c r="BW344" s="68">
        <v>0</v>
      </c>
      <c r="BX344" s="68">
        <v>1</v>
      </c>
      <c r="BY344" s="68">
        <v>0.42599999999999999</v>
      </c>
      <c r="BZ344" s="68">
        <f t="shared" si="83"/>
        <v>0.57400000000000007</v>
      </c>
      <c r="CA344" s="112">
        <v>2.917770732084279</v>
      </c>
      <c r="CB344" s="68" t="s">
        <v>560</v>
      </c>
      <c r="CC344" s="68">
        <v>1</v>
      </c>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row>
    <row r="345" spans="1:167" s="68" customFormat="1" ht="15" customHeight="1" x14ac:dyDescent="0.3">
      <c r="A345" s="69">
        <v>344</v>
      </c>
      <c r="B345" s="68">
        <v>11</v>
      </c>
      <c r="C345" s="68" t="s">
        <v>90</v>
      </c>
      <c r="D345" s="37">
        <v>0.93899999999999995</v>
      </c>
      <c r="E345" s="68">
        <v>0.10199999999999999</v>
      </c>
      <c r="F345" s="19">
        <f t="shared" si="85"/>
        <v>9.2058823529411757</v>
      </c>
      <c r="H345" s="68">
        <f t="shared" si="73"/>
        <v>0.83699999999999997</v>
      </c>
      <c r="I345" s="68">
        <f t="shared" si="74"/>
        <v>1.0409999999999999</v>
      </c>
      <c r="J345" s="68" t="s">
        <v>63</v>
      </c>
      <c r="K345" s="68">
        <f t="shared" si="75"/>
        <v>0.93899999999999995</v>
      </c>
      <c r="L345" s="45">
        <f t="shared" si="76"/>
        <v>9.2058823529411757</v>
      </c>
      <c r="M345" s="15">
        <f t="shared" si="77"/>
        <v>0.1121605836983476</v>
      </c>
      <c r="N345" s="68">
        <f t="shared" si="78"/>
        <v>1.2183577781929132E-2</v>
      </c>
      <c r="O345" s="68">
        <f t="shared" si="79"/>
        <v>82.077696543556783</v>
      </c>
      <c r="P345" s="68">
        <f t="shared" si="80"/>
        <v>9.9977005916418463E-2</v>
      </c>
      <c r="Q345" s="68">
        <f t="shared" si="81"/>
        <v>0.12434416148027673</v>
      </c>
      <c r="R345" s="112">
        <v>7.134890851565884</v>
      </c>
      <c r="S345" s="68" t="s">
        <v>575</v>
      </c>
      <c r="T345" s="68" t="s">
        <v>63</v>
      </c>
      <c r="U345" s="68" t="s">
        <v>577</v>
      </c>
      <c r="V345" s="68" t="s">
        <v>579</v>
      </c>
      <c r="W345" s="68">
        <v>0</v>
      </c>
      <c r="X345" s="68">
        <v>1</v>
      </c>
      <c r="Y345" s="68">
        <v>0</v>
      </c>
      <c r="Z345" s="68">
        <v>0</v>
      </c>
      <c r="AA345" s="68">
        <v>1</v>
      </c>
      <c r="AB345" s="68">
        <v>0</v>
      </c>
      <c r="AC345" s="68">
        <v>12</v>
      </c>
      <c r="AD345" s="68" t="s">
        <v>63</v>
      </c>
      <c r="AE345" s="68">
        <v>6652</v>
      </c>
      <c r="AF345" s="68">
        <v>1</v>
      </c>
      <c r="AG345" s="68">
        <v>0</v>
      </c>
      <c r="AH345" s="68">
        <v>0</v>
      </c>
      <c r="AI345" s="68">
        <v>0</v>
      </c>
      <c r="AJ345" s="68">
        <v>0</v>
      </c>
      <c r="AK345" s="68">
        <v>0</v>
      </c>
      <c r="AL345" s="68">
        <v>0</v>
      </c>
      <c r="AM345" s="68">
        <v>1</v>
      </c>
      <c r="AN345" s="68">
        <v>0</v>
      </c>
      <c r="AO345" s="68">
        <v>0</v>
      </c>
      <c r="AP345" s="112">
        <v>10.821436908133153</v>
      </c>
      <c r="AQ345" s="68">
        <v>1</v>
      </c>
      <c r="AR345" s="112">
        <v>8.8028231597418873</v>
      </c>
      <c r="AS345" s="68">
        <v>1</v>
      </c>
      <c r="AT345" s="68">
        <v>0</v>
      </c>
      <c r="AU345" s="68">
        <v>5.8998973535824915</v>
      </c>
      <c r="AV345" s="112">
        <v>7.6038979685218813</v>
      </c>
      <c r="AW345" s="68">
        <v>0</v>
      </c>
      <c r="AX345" s="68">
        <v>1</v>
      </c>
      <c r="AY345" s="68">
        <v>0</v>
      </c>
      <c r="AZ345" s="68">
        <v>6.9850000000000003</v>
      </c>
      <c r="BA345" s="94">
        <v>578</v>
      </c>
      <c r="BB345" s="94">
        <v>162</v>
      </c>
      <c r="BC345" s="68">
        <v>1</v>
      </c>
      <c r="BD345" s="68">
        <v>0</v>
      </c>
      <c r="BE345" s="104">
        <f t="shared" si="84"/>
        <v>3.784189633918261</v>
      </c>
      <c r="BF345" s="104">
        <v>1501.04</v>
      </c>
      <c r="BG345" s="104">
        <f t="shared" si="82"/>
        <v>0.51739600751000214</v>
      </c>
      <c r="BH345" s="68">
        <v>1</v>
      </c>
      <c r="BI345" s="68">
        <v>0</v>
      </c>
      <c r="BJ345" s="68">
        <v>1</v>
      </c>
      <c r="BK345" s="68">
        <v>1</v>
      </c>
      <c r="BL345" s="68">
        <v>0</v>
      </c>
      <c r="BM345" s="68">
        <v>1</v>
      </c>
      <c r="BN345" s="68">
        <v>0</v>
      </c>
      <c r="BO345" s="68">
        <v>1</v>
      </c>
      <c r="BP345" s="68">
        <v>0</v>
      </c>
      <c r="BQ345" s="68">
        <v>1</v>
      </c>
      <c r="BR345" s="68">
        <v>0</v>
      </c>
      <c r="BS345" s="68">
        <v>0</v>
      </c>
      <c r="BT345" s="68">
        <v>0</v>
      </c>
      <c r="BU345" s="68">
        <v>0</v>
      </c>
      <c r="BV345" s="68">
        <v>0</v>
      </c>
      <c r="BW345" s="68">
        <v>0</v>
      </c>
      <c r="BX345" s="68">
        <v>1</v>
      </c>
      <c r="BY345" s="68">
        <v>0.42599999999999999</v>
      </c>
      <c r="BZ345" s="68">
        <f t="shared" si="83"/>
        <v>0.57400000000000007</v>
      </c>
      <c r="CA345" s="112">
        <v>2.917770732084279</v>
      </c>
      <c r="CB345" s="68" t="s">
        <v>560</v>
      </c>
      <c r="CC345" s="68">
        <v>1</v>
      </c>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row>
    <row r="346" spans="1:167" s="68" customFormat="1" ht="15" customHeight="1" x14ac:dyDescent="0.3">
      <c r="A346" s="69">
        <v>345</v>
      </c>
      <c r="B346" s="68">
        <v>11</v>
      </c>
      <c r="C346" s="68" t="s">
        <v>90</v>
      </c>
      <c r="D346" s="37">
        <v>1.4999999999999999E-2</v>
      </c>
      <c r="E346" s="68">
        <v>1E-3</v>
      </c>
      <c r="F346" s="19">
        <f t="shared" si="85"/>
        <v>15</v>
      </c>
      <c r="H346" s="68">
        <f t="shared" si="73"/>
        <v>1.3999999999999999E-2</v>
      </c>
      <c r="I346" s="68">
        <f t="shared" si="74"/>
        <v>1.6E-2</v>
      </c>
      <c r="J346" s="68" t="s">
        <v>63</v>
      </c>
      <c r="K346" s="68">
        <f t="shared" si="75"/>
        <v>1.4999999999999999E-2</v>
      </c>
      <c r="L346" s="45">
        <f t="shared" si="76"/>
        <v>15</v>
      </c>
      <c r="M346" s="15">
        <f t="shared" si="77"/>
        <v>0.18094629024501779</v>
      </c>
      <c r="N346" s="68">
        <f t="shared" si="78"/>
        <v>1.2063086016334519E-2</v>
      </c>
      <c r="O346" s="68">
        <f t="shared" si="79"/>
        <v>82.897527104250827</v>
      </c>
      <c r="P346" s="68">
        <f t="shared" si="80"/>
        <v>0.16888320422868328</v>
      </c>
      <c r="Q346" s="68">
        <f t="shared" si="81"/>
        <v>0.19300937626135231</v>
      </c>
      <c r="R346" s="112">
        <v>7.134890851565884</v>
      </c>
      <c r="S346" s="68" t="s">
        <v>33</v>
      </c>
      <c r="T346" s="68" t="s">
        <v>63</v>
      </c>
      <c r="U346" s="68" t="s">
        <v>576</v>
      </c>
      <c r="V346" s="68" t="s">
        <v>578</v>
      </c>
      <c r="W346" s="68">
        <v>0</v>
      </c>
      <c r="X346" s="68">
        <v>1</v>
      </c>
      <c r="Y346" s="68">
        <v>0</v>
      </c>
      <c r="Z346" s="68">
        <v>0</v>
      </c>
      <c r="AA346" s="68">
        <v>1</v>
      </c>
      <c r="AB346" s="68">
        <v>0</v>
      </c>
      <c r="AC346" s="68">
        <v>1</v>
      </c>
      <c r="AD346" s="68" t="s">
        <v>63</v>
      </c>
      <c r="AE346" s="68">
        <v>6647</v>
      </c>
      <c r="AF346" s="68">
        <v>1</v>
      </c>
      <c r="AG346" s="68">
        <v>0</v>
      </c>
      <c r="AH346" s="68">
        <v>0</v>
      </c>
      <c r="AI346" s="68">
        <v>0</v>
      </c>
      <c r="AJ346" s="68">
        <v>0</v>
      </c>
      <c r="AK346" s="68">
        <v>0</v>
      </c>
      <c r="AL346" s="68">
        <v>0</v>
      </c>
      <c r="AM346" s="68">
        <v>1</v>
      </c>
      <c r="AN346" s="68">
        <v>0</v>
      </c>
      <c r="AO346" s="68">
        <v>0</v>
      </c>
      <c r="AP346" s="112">
        <v>10.821436908133153</v>
      </c>
      <c r="AQ346" s="68">
        <v>0</v>
      </c>
      <c r="AR346" s="112">
        <v>8.8020713365352847</v>
      </c>
      <c r="AS346" s="68">
        <v>1</v>
      </c>
      <c r="AT346" s="68">
        <v>0</v>
      </c>
      <c r="AU346" s="68">
        <v>5.8998973535824915</v>
      </c>
      <c r="AV346" s="112">
        <v>7.6038979685218813</v>
      </c>
      <c r="AW346" s="68">
        <v>0</v>
      </c>
      <c r="AX346" s="68">
        <v>1</v>
      </c>
      <c r="AY346" s="68">
        <v>0</v>
      </c>
      <c r="AZ346" s="68">
        <v>6.9850000000000003</v>
      </c>
      <c r="BA346" s="94">
        <v>578</v>
      </c>
      <c r="BB346" s="94">
        <v>162</v>
      </c>
      <c r="BC346" s="68">
        <v>1</v>
      </c>
      <c r="BD346" s="68">
        <v>0</v>
      </c>
      <c r="BE346" s="104">
        <f t="shared" si="84"/>
        <v>3.784189633918261</v>
      </c>
      <c r="BF346" s="104">
        <v>1501.04</v>
      </c>
      <c r="BG346" s="104">
        <f t="shared" si="82"/>
        <v>0.51739600751000214</v>
      </c>
      <c r="BH346" s="68">
        <v>1</v>
      </c>
      <c r="BI346" s="68">
        <v>0</v>
      </c>
      <c r="BJ346" s="68">
        <v>1</v>
      </c>
      <c r="BK346" s="68">
        <v>1</v>
      </c>
      <c r="BL346" s="68">
        <v>0</v>
      </c>
      <c r="BM346" s="68">
        <v>1</v>
      </c>
      <c r="BN346" s="68">
        <v>0</v>
      </c>
      <c r="BO346" s="68">
        <v>1</v>
      </c>
      <c r="BP346" s="68">
        <v>0</v>
      </c>
      <c r="BQ346" s="68">
        <v>1</v>
      </c>
      <c r="BR346" s="68">
        <v>0</v>
      </c>
      <c r="BS346" s="68">
        <v>0</v>
      </c>
      <c r="BT346" s="68">
        <v>0</v>
      </c>
      <c r="BU346" s="68">
        <v>0</v>
      </c>
      <c r="BV346" s="68">
        <v>0</v>
      </c>
      <c r="BW346" s="68">
        <v>0</v>
      </c>
      <c r="BX346" s="68">
        <v>1</v>
      </c>
      <c r="BY346" s="68">
        <v>0.42599999999999999</v>
      </c>
      <c r="BZ346" s="68">
        <f t="shared" si="83"/>
        <v>0.57400000000000007</v>
      </c>
      <c r="CA346" s="112">
        <v>2.917770732084279</v>
      </c>
      <c r="CB346" s="68" t="s">
        <v>560</v>
      </c>
      <c r="CC346" s="68">
        <v>1</v>
      </c>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row>
    <row r="347" spans="1:167" s="68" customFormat="1" ht="15" customHeight="1" x14ac:dyDescent="0.3">
      <c r="A347" s="69">
        <v>346</v>
      </c>
      <c r="B347" s="68">
        <v>11</v>
      </c>
      <c r="C347" s="68" t="s">
        <v>90</v>
      </c>
      <c r="D347" s="37">
        <v>0.68700000000000006</v>
      </c>
      <c r="E347" s="68">
        <v>9.2999999999999999E-2</v>
      </c>
      <c r="F347" s="19">
        <f t="shared" si="85"/>
        <v>7.3870967741935489</v>
      </c>
      <c r="H347" s="68">
        <f t="shared" si="73"/>
        <v>0.59400000000000008</v>
      </c>
      <c r="I347" s="68">
        <f t="shared" si="74"/>
        <v>0.78</v>
      </c>
      <c r="J347" s="68" t="s">
        <v>63</v>
      </c>
      <c r="K347" s="68">
        <f t="shared" si="75"/>
        <v>0.68700000000000006</v>
      </c>
      <c r="L347" s="45">
        <f t="shared" si="76"/>
        <v>7.3870967741935489</v>
      </c>
      <c r="M347" s="15">
        <f t="shared" si="77"/>
        <v>9.0237184279689214E-2</v>
      </c>
      <c r="N347" s="68">
        <f t="shared" si="78"/>
        <v>1.2215514029128235E-2</v>
      </c>
      <c r="O347" s="68">
        <f t="shared" si="79"/>
        <v>81.863112564520165</v>
      </c>
      <c r="P347" s="68">
        <f t="shared" si="80"/>
        <v>7.8021670250560976E-2</v>
      </c>
      <c r="Q347" s="68">
        <f t="shared" si="81"/>
        <v>0.10245269830881745</v>
      </c>
      <c r="R347" s="112">
        <v>6.2653012127377101</v>
      </c>
      <c r="S347" s="68" t="s">
        <v>33</v>
      </c>
      <c r="T347" s="68" t="s">
        <v>63</v>
      </c>
      <c r="U347" s="68" t="s">
        <v>577</v>
      </c>
      <c r="V347" s="68" t="s">
        <v>579</v>
      </c>
      <c r="W347" s="68">
        <v>0</v>
      </c>
      <c r="X347" s="68">
        <v>1</v>
      </c>
      <c r="Y347" s="68">
        <v>0</v>
      </c>
      <c r="Z347" s="68">
        <v>0</v>
      </c>
      <c r="AA347" s="68">
        <v>1</v>
      </c>
      <c r="AB347" s="68">
        <v>0</v>
      </c>
      <c r="AC347" s="68">
        <v>1</v>
      </c>
      <c r="AD347" s="68" t="s">
        <v>63</v>
      </c>
      <c r="AE347" s="68">
        <v>6647</v>
      </c>
      <c r="AF347" s="68">
        <v>1</v>
      </c>
      <c r="AG347" s="68">
        <v>0</v>
      </c>
      <c r="AH347" s="68">
        <v>0</v>
      </c>
      <c r="AI347" s="68">
        <v>0</v>
      </c>
      <c r="AJ347" s="68">
        <v>0</v>
      </c>
      <c r="AK347" s="68">
        <v>0</v>
      </c>
      <c r="AL347" s="68">
        <v>0</v>
      </c>
      <c r="AM347" s="68">
        <v>1</v>
      </c>
      <c r="AN347" s="68">
        <v>0</v>
      </c>
      <c r="AO347" s="68">
        <v>0</v>
      </c>
      <c r="AP347" s="112">
        <v>10.821436908133153</v>
      </c>
      <c r="AQ347" s="68">
        <v>0</v>
      </c>
      <c r="AR347" s="112">
        <v>8.8020713365352847</v>
      </c>
      <c r="AS347" s="68">
        <v>1</v>
      </c>
      <c r="AT347" s="68">
        <v>0</v>
      </c>
      <c r="AU347" s="68">
        <v>5.8998973535824915</v>
      </c>
      <c r="AV347" s="112">
        <v>7.6038979685218813</v>
      </c>
      <c r="AW347" s="68">
        <v>0</v>
      </c>
      <c r="AX347" s="68">
        <v>1</v>
      </c>
      <c r="AY347" s="68">
        <v>0</v>
      </c>
      <c r="AZ347" s="68">
        <v>6.9850000000000003</v>
      </c>
      <c r="BA347" s="94">
        <v>578</v>
      </c>
      <c r="BB347" s="94">
        <v>162</v>
      </c>
      <c r="BC347" s="68">
        <v>1</v>
      </c>
      <c r="BD347" s="68">
        <v>0</v>
      </c>
      <c r="BE347" s="104">
        <f t="shared" si="84"/>
        <v>3.784189633918261</v>
      </c>
      <c r="BF347" s="104">
        <v>1501.04</v>
      </c>
      <c r="BG347" s="104">
        <f t="shared" si="82"/>
        <v>0.51739600751000214</v>
      </c>
      <c r="BH347" s="68">
        <v>1</v>
      </c>
      <c r="BI347" s="68">
        <v>0</v>
      </c>
      <c r="BJ347" s="68">
        <v>1</v>
      </c>
      <c r="BK347" s="68">
        <v>1</v>
      </c>
      <c r="BL347" s="68">
        <v>0</v>
      </c>
      <c r="BM347" s="68">
        <v>1</v>
      </c>
      <c r="BN347" s="68">
        <v>0</v>
      </c>
      <c r="BO347" s="68">
        <v>1</v>
      </c>
      <c r="BP347" s="68">
        <v>0</v>
      </c>
      <c r="BQ347" s="68">
        <v>1</v>
      </c>
      <c r="BR347" s="68">
        <v>0</v>
      </c>
      <c r="BS347" s="68">
        <v>0</v>
      </c>
      <c r="BT347" s="68">
        <v>0</v>
      </c>
      <c r="BU347" s="68">
        <v>0</v>
      </c>
      <c r="BV347" s="68">
        <v>0</v>
      </c>
      <c r="BW347" s="68">
        <v>0</v>
      </c>
      <c r="BX347" s="68">
        <v>1</v>
      </c>
      <c r="BY347" s="68">
        <v>1</v>
      </c>
      <c r="BZ347" s="68">
        <f t="shared" si="83"/>
        <v>0</v>
      </c>
      <c r="CA347" s="112">
        <v>2.917770732084279</v>
      </c>
      <c r="CB347" s="68" t="s">
        <v>560</v>
      </c>
      <c r="CC347" s="68">
        <v>1</v>
      </c>
      <c r="CL347" s="70"/>
      <c r="CM347" s="70"/>
      <c r="CN347" s="70"/>
      <c r="CO347" s="70"/>
      <c r="CP347" s="70"/>
      <c r="CQ347" s="70"/>
      <c r="CR347" s="70"/>
      <c r="CS347" s="70"/>
      <c r="CT347" s="70"/>
      <c r="CU347" s="70"/>
      <c r="CV347" s="70"/>
      <c r="CW347" s="70"/>
      <c r="CX347" s="70"/>
      <c r="CY347" s="70"/>
      <c r="CZ347" s="70"/>
      <c r="DA347" s="70"/>
      <c r="DB347" s="70"/>
      <c r="DC347" s="70"/>
      <c r="DD347" s="70"/>
      <c r="DE347" s="70"/>
      <c r="DF347" s="70"/>
      <c r="DG347" s="70"/>
      <c r="DH347" s="70"/>
      <c r="DI347" s="70"/>
      <c r="DJ347" s="70"/>
      <c r="DK347" s="70"/>
      <c r="DL347" s="70"/>
      <c r="DM347" s="70"/>
      <c r="DN347" s="70"/>
      <c r="DO347" s="70"/>
      <c r="DP347" s="70"/>
      <c r="DQ347" s="70"/>
      <c r="DR347" s="70"/>
      <c r="DS347" s="70"/>
      <c r="DT347" s="70"/>
      <c r="DU347" s="70"/>
      <c r="DV347" s="70"/>
      <c r="DW347" s="70"/>
      <c r="DX347" s="70"/>
      <c r="DY347" s="70"/>
      <c r="DZ347" s="70"/>
      <c r="EA347" s="70"/>
      <c r="EB347" s="70"/>
      <c r="EC347" s="70"/>
      <c r="ED347" s="70"/>
      <c r="EE347" s="70"/>
      <c r="EF347" s="70"/>
      <c r="EG347" s="70"/>
      <c r="EH347" s="70"/>
      <c r="EI347" s="70"/>
      <c r="EJ347" s="70"/>
      <c r="EK347" s="70"/>
      <c r="EL347" s="70"/>
      <c r="EM347" s="70"/>
      <c r="EN347" s="70"/>
      <c r="EO347" s="70"/>
      <c r="EP347" s="70"/>
      <c r="EQ347" s="70"/>
      <c r="ER347" s="70"/>
      <c r="ES347" s="70"/>
      <c r="ET347" s="70"/>
      <c r="EU347" s="70"/>
      <c r="EV347" s="70"/>
      <c r="EW347" s="70"/>
      <c r="EX347" s="70"/>
      <c r="EY347" s="70"/>
      <c r="EZ347" s="70"/>
      <c r="FA347" s="70"/>
      <c r="FB347" s="70"/>
      <c r="FC347" s="70"/>
      <c r="FD347" s="70"/>
      <c r="FE347" s="70"/>
      <c r="FF347" s="70"/>
      <c r="FG347" s="70"/>
      <c r="FH347" s="70"/>
      <c r="FI347" s="70"/>
      <c r="FJ347" s="70"/>
      <c r="FK347" s="70"/>
    </row>
    <row r="348" spans="1:167" s="68" customFormat="1" ht="15" customHeight="1" x14ac:dyDescent="0.3">
      <c r="A348" s="69">
        <v>347</v>
      </c>
      <c r="B348" s="69">
        <v>11</v>
      </c>
      <c r="C348" s="69" t="s">
        <v>90</v>
      </c>
      <c r="D348" s="38">
        <v>2.3E-2</v>
      </c>
      <c r="E348" s="69">
        <v>1E-3</v>
      </c>
      <c r="F348" s="19">
        <f t="shared" si="85"/>
        <v>23</v>
      </c>
      <c r="G348" s="69"/>
      <c r="H348" s="69">
        <f t="shared" si="73"/>
        <v>2.1999999999999999E-2</v>
      </c>
      <c r="I348" s="69">
        <f t="shared" si="74"/>
        <v>2.4E-2</v>
      </c>
      <c r="J348" s="69" t="s">
        <v>63</v>
      </c>
      <c r="K348" s="69">
        <f t="shared" si="75"/>
        <v>2.3E-2</v>
      </c>
      <c r="L348" s="45">
        <f t="shared" si="76"/>
        <v>23</v>
      </c>
      <c r="M348" s="18">
        <f t="shared" si="77"/>
        <v>0.19354400891689247</v>
      </c>
      <c r="N348" s="69">
        <f t="shared" si="78"/>
        <v>8.4149569094301071E-3</v>
      </c>
      <c r="O348" s="69">
        <f t="shared" si="79"/>
        <v>118.83602147497197</v>
      </c>
      <c r="P348" s="69">
        <f t="shared" si="80"/>
        <v>0.18512905200746235</v>
      </c>
      <c r="Q348" s="69">
        <f t="shared" si="81"/>
        <v>0.20195896582632258</v>
      </c>
      <c r="R348" s="65">
        <v>6.2653012127377101</v>
      </c>
      <c r="S348" s="69" t="s">
        <v>568</v>
      </c>
      <c r="T348" s="69" t="s">
        <v>63</v>
      </c>
      <c r="U348" s="69" t="s">
        <v>576</v>
      </c>
      <c r="V348" s="69" t="s">
        <v>578</v>
      </c>
      <c r="W348" s="69">
        <v>0</v>
      </c>
      <c r="X348" s="69">
        <v>1</v>
      </c>
      <c r="Y348" s="69">
        <v>0</v>
      </c>
      <c r="Z348" s="69">
        <v>0</v>
      </c>
      <c r="AA348" s="69">
        <v>1</v>
      </c>
      <c r="AB348" s="69">
        <v>0</v>
      </c>
      <c r="AC348" s="69">
        <v>2</v>
      </c>
      <c r="AD348" s="69" t="s">
        <v>63</v>
      </c>
      <c r="AE348" s="69">
        <v>13593</v>
      </c>
      <c r="AF348" s="69">
        <v>1</v>
      </c>
      <c r="AG348" s="69">
        <v>0</v>
      </c>
      <c r="AH348" s="69">
        <v>0</v>
      </c>
      <c r="AI348" s="69">
        <v>0</v>
      </c>
      <c r="AJ348" s="69">
        <v>0</v>
      </c>
      <c r="AK348" s="69">
        <v>0</v>
      </c>
      <c r="AL348" s="69">
        <v>0</v>
      </c>
      <c r="AM348" s="69">
        <v>1</v>
      </c>
      <c r="AN348" s="69">
        <v>0</v>
      </c>
      <c r="AO348" s="69">
        <v>0</v>
      </c>
      <c r="AP348" s="65">
        <v>10.821436908133153</v>
      </c>
      <c r="AQ348" s="69">
        <v>1</v>
      </c>
      <c r="AR348" s="65">
        <v>9.5173837979065841</v>
      </c>
      <c r="AS348" s="69">
        <v>1</v>
      </c>
      <c r="AT348" s="69">
        <v>0</v>
      </c>
      <c r="AU348" s="69">
        <v>5.8998973535824915</v>
      </c>
      <c r="AV348" s="65">
        <v>7.6038979685218813</v>
      </c>
      <c r="AW348" s="69">
        <v>0</v>
      </c>
      <c r="AX348" s="69">
        <v>1</v>
      </c>
      <c r="AY348" s="69">
        <v>0</v>
      </c>
      <c r="AZ348" s="69">
        <v>6.9850000000000003</v>
      </c>
      <c r="BA348" s="32">
        <v>578</v>
      </c>
      <c r="BB348" s="32">
        <v>162</v>
      </c>
      <c r="BC348" s="69">
        <v>1</v>
      </c>
      <c r="BD348" s="69">
        <v>0</v>
      </c>
      <c r="BE348" s="106">
        <f t="shared" si="84"/>
        <v>3.784189633918261</v>
      </c>
      <c r="BF348" s="106">
        <v>1501.04</v>
      </c>
      <c r="BG348" s="106">
        <f t="shared" si="82"/>
        <v>0.51739600751000214</v>
      </c>
      <c r="BH348" s="69">
        <v>1</v>
      </c>
      <c r="BI348" s="69">
        <v>0</v>
      </c>
      <c r="BJ348" s="69">
        <v>1</v>
      </c>
      <c r="BK348" s="69">
        <v>1</v>
      </c>
      <c r="BL348" s="69">
        <v>0</v>
      </c>
      <c r="BM348" s="69">
        <v>1</v>
      </c>
      <c r="BN348" s="69">
        <v>0</v>
      </c>
      <c r="BO348" s="69">
        <v>1</v>
      </c>
      <c r="BP348" s="69">
        <v>0</v>
      </c>
      <c r="BQ348" s="69">
        <v>1</v>
      </c>
      <c r="BR348" s="69">
        <v>0</v>
      </c>
      <c r="BS348" s="69">
        <v>0</v>
      </c>
      <c r="BT348" s="69">
        <v>0</v>
      </c>
      <c r="BU348" s="69">
        <v>0</v>
      </c>
      <c r="BV348" s="69">
        <v>0</v>
      </c>
      <c r="BW348" s="69">
        <v>0</v>
      </c>
      <c r="BX348" s="69">
        <v>1</v>
      </c>
      <c r="BY348" s="69">
        <v>1</v>
      </c>
      <c r="BZ348" s="69">
        <f t="shared" si="83"/>
        <v>0</v>
      </c>
      <c r="CA348" s="65">
        <v>2.917770732084279</v>
      </c>
      <c r="CB348" s="69" t="s">
        <v>560</v>
      </c>
      <c r="CC348" s="69">
        <v>1</v>
      </c>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row>
    <row r="349" spans="1:167" s="68" customFormat="1" ht="15" customHeight="1" x14ac:dyDescent="0.3">
      <c r="A349" s="69">
        <v>348</v>
      </c>
      <c r="B349" s="68">
        <v>11</v>
      </c>
      <c r="C349" s="68" t="s">
        <v>90</v>
      </c>
      <c r="D349" s="37">
        <v>1.0640000000000001</v>
      </c>
      <c r="E349" s="68">
        <v>8.5000000000000006E-2</v>
      </c>
      <c r="F349" s="19">
        <f t="shared" si="85"/>
        <v>12.517647058823529</v>
      </c>
      <c r="H349" s="68">
        <f t="shared" si="73"/>
        <v>0.97900000000000009</v>
      </c>
      <c r="I349" s="68">
        <f t="shared" si="74"/>
        <v>1.149</v>
      </c>
      <c r="J349" s="68" t="s">
        <v>63</v>
      </c>
      <c r="K349" s="68">
        <f t="shared" si="75"/>
        <v>1.0640000000000001</v>
      </c>
      <c r="L349" s="45">
        <f t="shared" si="76"/>
        <v>12.517647058823529</v>
      </c>
      <c r="M349" s="15">
        <f t="shared" si="77"/>
        <v>0.1067520504187565</v>
      </c>
      <c r="N349" s="68">
        <f t="shared" si="78"/>
        <v>8.5281243285660734E-3</v>
      </c>
      <c r="O349" s="68">
        <f t="shared" si="79"/>
        <v>117.2590784881464</v>
      </c>
      <c r="P349" s="68">
        <f t="shared" si="80"/>
        <v>9.8223926090190428E-2</v>
      </c>
      <c r="Q349" s="68">
        <f t="shared" si="81"/>
        <v>0.11528017474732258</v>
      </c>
      <c r="R349" s="112">
        <v>6.2653012127377101</v>
      </c>
      <c r="S349" s="68" t="s">
        <v>568</v>
      </c>
      <c r="T349" s="68" t="s">
        <v>63</v>
      </c>
      <c r="U349" s="68" t="s">
        <v>577</v>
      </c>
      <c r="V349" s="68" t="s">
        <v>579</v>
      </c>
      <c r="W349" s="68">
        <v>0</v>
      </c>
      <c r="X349" s="68">
        <v>1</v>
      </c>
      <c r="Y349" s="68">
        <v>0</v>
      </c>
      <c r="Z349" s="68">
        <v>0</v>
      </c>
      <c r="AA349" s="68">
        <v>1</v>
      </c>
      <c r="AB349" s="68">
        <v>0</v>
      </c>
      <c r="AC349" s="68">
        <v>2</v>
      </c>
      <c r="AD349" s="68" t="s">
        <v>63</v>
      </c>
      <c r="AE349" s="68">
        <v>13593</v>
      </c>
      <c r="AF349" s="68">
        <v>1</v>
      </c>
      <c r="AG349" s="68">
        <v>0</v>
      </c>
      <c r="AH349" s="68">
        <v>0</v>
      </c>
      <c r="AI349" s="68">
        <v>0</v>
      </c>
      <c r="AJ349" s="68">
        <v>0</v>
      </c>
      <c r="AK349" s="68">
        <v>0</v>
      </c>
      <c r="AL349" s="68">
        <v>0</v>
      </c>
      <c r="AM349" s="68">
        <v>1</v>
      </c>
      <c r="AN349" s="68">
        <v>0</v>
      </c>
      <c r="AO349" s="68">
        <v>0</v>
      </c>
      <c r="AP349" s="112">
        <v>10.821436908133153</v>
      </c>
      <c r="AQ349" s="68">
        <v>1</v>
      </c>
      <c r="AR349" s="112">
        <v>9.5173837979065841</v>
      </c>
      <c r="AS349" s="68">
        <v>1</v>
      </c>
      <c r="AT349" s="68">
        <v>0</v>
      </c>
      <c r="AU349" s="68">
        <v>5.8998973535824915</v>
      </c>
      <c r="AV349" s="112">
        <v>7.6038979685218813</v>
      </c>
      <c r="AW349" s="68">
        <v>0</v>
      </c>
      <c r="AX349" s="68">
        <v>1</v>
      </c>
      <c r="AY349" s="68">
        <v>0</v>
      </c>
      <c r="AZ349" s="68">
        <v>6.9850000000000003</v>
      </c>
      <c r="BA349" s="94">
        <v>578</v>
      </c>
      <c r="BB349" s="94">
        <v>162</v>
      </c>
      <c r="BC349" s="68">
        <v>1</v>
      </c>
      <c r="BD349" s="68">
        <v>0</v>
      </c>
      <c r="BE349" s="104">
        <f t="shared" si="84"/>
        <v>3.784189633918261</v>
      </c>
      <c r="BF349" s="104">
        <v>1501.04</v>
      </c>
      <c r="BG349" s="104">
        <f t="shared" si="82"/>
        <v>0.51739600751000214</v>
      </c>
      <c r="BH349" s="68">
        <v>1</v>
      </c>
      <c r="BI349" s="68">
        <v>0</v>
      </c>
      <c r="BJ349" s="68">
        <v>1</v>
      </c>
      <c r="BK349" s="68">
        <v>1</v>
      </c>
      <c r="BL349" s="68">
        <v>0</v>
      </c>
      <c r="BM349" s="68">
        <v>1</v>
      </c>
      <c r="BN349" s="68">
        <v>0</v>
      </c>
      <c r="BO349" s="68">
        <v>1</v>
      </c>
      <c r="BP349" s="68">
        <v>0</v>
      </c>
      <c r="BQ349" s="68">
        <v>1</v>
      </c>
      <c r="BR349" s="68">
        <v>0</v>
      </c>
      <c r="BS349" s="68">
        <v>0</v>
      </c>
      <c r="BT349" s="68">
        <v>0</v>
      </c>
      <c r="BU349" s="68">
        <v>0</v>
      </c>
      <c r="BV349" s="68">
        <v>0</v>
      </c>
      <c r="BW349" s="68">
        <v>0</v>
      </c>
      <c r="BX349" s="68">
        <v>1</v>
      </c>
      <c r="BY349" s="68">
        <v>1</v>
      </c>
      <c r="BZ349" s="68">
        <f t="shared" si="83"/>
        <v>0</v>
      </c>
      <c r="CA349" s="112">
        <v>2.917770732084279</v>
      </c>
      <c r="CB349" s="68" t="s">
        <v>560</v>
      </c>
      <c r="CC349" s="68">
        <v>1</v>
      </c>
    </row>
    <row r="350" spans="1:167" s="68" customFormat="1" ht="15" customHeight="1" x14ac:dyDescent="0.3">
      <c r="A350" s="69">
        <v>349</v>
      </c>
      <c r="B350" s="69">
        <v>11</v>
      </c>
      <c r="C350" s="69" t="s">
        <v>90</v>
      </c>
      <c r="D350" s="38">
        <v>2.1000000000000001E-2</v>
      </c>
      <c r="E350" s="69">
        <v>2E-3</v>
      </c>
      <c r="F350" s="19">
        <f t="shared" si="85"/>
        <v>10.5</v>
      </c>
      <c r="G350" s="69"/>
      <c r="H350" s="69">
        <f t="shared" si="73"/>
        <v>1.9000000000000003E-2</v>
      </c>
      <c r="I350" s="69">
        <f t="shared" si="74"/>
        <v>2.3E-2</v>
      </c>
      <c r="J350" s="69" t="s">
        <v>63</v>
      </c>
      <c r="K350" s="69">
        <f t="shared" si="75"/>
        <v>2.1000000000000001E-2</v>
      </c>
      <c r="L350" s="47">
        <f t="shared" si="76"/>
        <v>10.5</v>
      </c>
      <c r="M350" s="18">
        <f t="shared" si="77"/>
        <v>0.15482667621706603</v>
      </c>
      <c r="N350" s="69">
        <f t="shared" si="78"/>
        <v>1.4745397734958671E-2</v>
      </c>
      <c r="O350" s="69">
        <f t="shared" si="79"/>
        <v>67.817770532508661</v>
      </c>
      <c r="P350" s="69">
        <f t="shared" si="80"/>
        <v>0.14008127848210736</v>
      </c>
      <c r="Q350" s="69">
        <f t="shared" si="81"/>
        <v>0.1695720739520247</v>
      </c>
      <c r="R350" s="65">
        <v>6.5916737320086582</v>
      </c>
      <c r="S350" s="123" t="str">
        <f>"1:1"</f>
        <v>1:1</v>
      </c>
      <c r="T350" s="69" t="s">
        <v>63</v>
      </c>
      <c r="U350" s="69" t="s">
        <v>576</v>
      </c>
      <c r="V350" s="69" t="s">
        <v>578</v>
      </c>
      <c r="W350" s="69">
        <v>0</v>
      </c>
      <c r="X350" s="69">
        <v>1</v>
      </c>
      <c r="Y350" s="69">
        <v>0</v>
      </c>
      <c r="Z350" s="69">
        <v>0</v>
      </c>
      <c r="AA350" s="69">
        <v>1</v>
      </c>
      <c r="AB350" s="69">
        <v>0</v>
      </c>
      <c r="AC350" s="69">
        <v>3</v>
      </c>
      <c r="AD350" s="69" t="s">
        <v>63</v>
      </c>
      <c r="AE350" s="69">
        <v>4489</v>
      </c>
      <c r="AF350" s="69">
        <v>1</v>
      </c>
      <c r="AG350" s="69">
        <v>0</v>
      </c>
      <c r="AH350" s="69">
        <v>0</v>
      </c>
      <c r="AI350" s="69">
        <v>0</v>
      </c>
      <c r="AJ350" s="69">
        <v>0</v>
      </c>
      <c r="AK350" s="69">
        <v>0</v>
      </c>
      <c r="AL350" s="69">
        <v>0</v>
      </c>
      <c r="AM350" s="69">
        <v>1</v>
      </c>
      <c r="AN350" s="69">
        <v>0</v>
      </c>
      <c r="AO350" s="69">
        <v>0</v>
      </c>
      <c r="AP350" s="65">
        <v>10.821436908133153</v>
      </c>
      <c r="AQ350" s="69">
        <v>1</v>
      </c>
      <c r="AR350" s="65">
        <v>8.4096079807363004</v>
      </c>
      <c r="AS350" s="69">
        <v>1</v>
      </c>
      <c r="AT350" s="69">
        <v>0</v>
      </c>
      <c r="AU350" s="69">
        <v>5.8998973535824915</v>
      </c>
      <c r="AV350" s="65">
        <v>7.6038979685218813</v>
      </c>
      <c r="AW350" s="69">
        <v>0</v>
      </c>
      <c r="AX350" s="69">
        <v>1</v>
      </c>
      <c r="AY350" s="69">
        <v>0</v>
      </c>
      <c r="AZ350" s="69">
        <v>6.9850000000000003</v>
      </c>
      <c r="BA350" s="32">
        <v>578</v>
      </c>
      <c r="BB350" s="32">
        <v>162</v>
      </c>
      <c r="BC350" s="69">
        <v>1</v>
      </c>
      <c r="BD350" s="69">
        <v>0</v>
      </c>
      <c r="BE350" s="106">
        <f t="shared" si="84"/>
        <v>3.784189633918261</v>
      </c>
      <c r="BF350" s="106">
        <v>1501.04</v>
      </c>
      <c r="BG350" s="106">
        <f t="shared" si="82"/>
        <v>0.51739600751000214</v>
      </c>
      <c r="BH350" s="69">
        <v>1</v>
      </c>
      <c r="BI350" s="69">
        <v>0</v>
      </c>
      <c r="BJ350" s="69">
        <v>1</v>
      </c>
      <c r="BK350" s="69">
        <v>1</v>
      </c>
      <c r="BL350" s="69">
        <v>0</v>
      </c>
      <c r="BM350" s="69">
        <v>1</v>
      </c>
      <c r="BN350" s="69">
        <v>0</v>
      </c>
      <c r="BO350" s="69">
        <v>1</v>
      </c>
      <c r="BP350" s="69">
        <v>0</v>
      </c>
      <c r="BQ350" s="69">
        <v>1</v>
      </c>
      <c r="BR350" s="69">
        <v>0</v>
      </c>
      <c r="BS350" s="69">
        <v>0</v>
      </c>
      <c r="BT350" s="69">
        <v>0</v>
      </c>
      <c r="BU350" s="69">
        <v>0</v>
      </c>
      <c r="BV350" s="69">
        <v>0</v>
      </c>
      <c r="BW350" s="69">
        <v>0</v>
      </c>
      <c r="BX350" s="69">
        <v>1</v>
      </c>
      <c r="BY350" s="69">
        <v>0</v>
      </c>
      <c r="BZ350" s="69">
        <f t="shared" si="83"/>
        <v>1</v>
      </c>
      <c r="CA350" s="65">
        <v>2.917770732084279</v>
      </c>
      <c r="CB350" s="69" t="s">
        <v>560</v>
      </c>
      <c r="CC350" s="69">
        <v>1</v>
      </c>
      <c r="CD350" s="69"/>
      <c r="CE350" s="69"/>
      <c r="CF350" s="69"/>
      <c r="CG350" s="69"/>
      <c r="CH350" s="69"/>
      <c r="CI350" s="69"/>
      <c r="CJ350" s="69"/>
      <c r="CK350" s="69"/>
    </row>
    <row r="351" spans="1:167" s="68" customFormat="1" ht="15" customHeight="1" x14ac:dyDescent="0.3">
      <c r="A351" s="69">
        <v>350</v>
      </c>
      <c r="B351" s="68">
        <v>11</v>
      </c>
      <c r="C351" s="68" t="s">
        <v>90</v>
      </c>
      <c r="D351" s="37">
        <v>0.98699999999999999</v>
      </c>
      <c r="E351" s="68">
        <v>0.157</v>
      </c>
      <c r="F351" s="19">
        <f t="shared" si="85"/>
        <v>6.2866242038216562</v>
      </c>
      <c r="H351" s="68">
        <f t="shared" si="73"/>
        <v>0.83</v>
      </c>
      <c r="I351" s="68">
        <f t="shared" si="74"/>
        <v>1.1439999999999999</v>
      </c>
      <c r="J351" s="68" t="s">
        <v>63</v>
      </c>
      <c r="K351" s="68">
        <f t="shared" si="75"/>
        <v>0.98699999999999999</v>
      </c>
      <c r="L351" s="45">
        <f t="shared" si="76"/>
        <v>6.2866242038216562</v>
      </c>
      <c r="M351" s="15">
        <f t="shared" si="77"/>
        <v>9.3419873822457256E-2</v>
      </c>
      <c r="N351" s="68">
        <f t="shared" si="78"/>
        <v>1.4860101509752571E-2</v>
      </c>
      <c r="O351" s="68">
        <f t="shared" si="79"/>
        <v>67.29429131716951</v>
      </c>
      <c r="P351" s="68">
        <f t="shared" si="80"/>
        <v>7.8559772312704682E-2</v>
      </c>
      <c r="Q351" s="68">
        <f t="shared" si="81"/>
        <v>0.10827997533220983</v>
      </c>
      <c r="R351" s="112">
        <v>6.5916737320086582</v>
      </c>
      <c r="S351" s="36" t="str">
        <f>"1:1"</f>
        <v>1:1</v>
      </c>
      <c r="T351" s="68" t="s">
        <v>63</v>
      </c>
      <c r="U351" s="68" t="s">
        <v>577</v>
      </c>
      <c r="V351" s="68" t="s">
        <v>579</v>
      </c>
      <c r="W351" s="68">
        <v>0</v>
      </c>
      <c r="X351" s="68">
        <v>1</v>
      </c>
      <c r="Y351" s="68">
        <v>0</v>
      </c>
      <c r="Z351" s="68">
        <v>0</v>
      </c>
      <c r="AA351" s="68">
        <v>1</v>
      </c>
      <c r="AB351" s="68">
        <v>0</v>
      </c>
      <c r="AC351" s="68">
        <v>3</v>
      </c>
      <c r="AD351" s="68" t="s">
        <v>63</v>
      </c>
      <c r="AE351" s="68">
        <v>4489</v>
      </c>
      <c r="AF351" s="68">
        <v>1</v>
      </c>
      <c r="AG351" s="68">
        <v>0</v>
      </c>
      <c r="AH351" s="68">
        <v>0</v>
      </c>
      <c r="AI351" s="68">
        <v>0</v>
      </c>
      <c r="AJ351" s="68">
        <v>0</v>
      </c>
      <c r="AK351" s="68">
        <v>0</v>
      </c>
      <c r="AL351" s="68">
        <v>0</v>
      </c>
      <c r="AM351" s="68">
        <v>1</v>
      </c>
      <c r="AN351" s="68">
        <v>0</v>
      </c>
      <c r="AO351" s="68">
        <v>0</v>
      </c>
      <c r="AP351" s="112">
        <v>10.821436908133153</v>
      </c>
      <c r="AQ351" s="68">
        <v>1</v>
      </c>
      <c r="AR351" s="112">
        <v>8.4096079807363004</v>
      </c>
      <c r="AS351" s="68">
        <v>1</v>
      </c>
      <c r="AT351" s="68">
        <v>0</v>
      </c>
      <c r="AU351" s="68">
        <v>5.8998973535824915</v>
      </c>
      <c r="AV351" s="112">
        <v>7.6038979685218813</v>
      </c>
      <c r="AW351" s="68">
        <v>0</v>
      </c>
      <c r="AX351" s="68">
        <v>1</v>
      </c>
      <c r="AY351" s="68">
        <v>0</v>
      </c>
      <c r="AZ351" s="68">
        <v>6.9850000000000003</v>
      </c>
      <c r="BA351" s="94">
        <v>578</v>
      </c>
      <c r="BB351" s="94">
        <v>162</v>
      </c>
      <c r="BC351" s="68">
        <v>1</v>
      </c>
      <c r="BD351" s="68">
        <v>0</v>
      </c>
      <c r="BE351" s="104">
        <f t="shared" si="84"/>
        <v>3.784189633918261</v>
      </c>
      <c r="BF351" s="104">
        <v>1501.04</v>
      </c>
      <c r="BG351" s="104">
        <f t="shared" si="82"/>
        <v>0.51739600751000214</v>
      </c>
      <c r="BH351" s="68">
        <v>1</v>
      </c>
      <c r="BI351" s="68">
        <v>0</v>
      </c>
      <c r="BJ351" s="68">
        <v>1</v>
      </c>
      <c r="BK351" s="68">
        <v>1</v>
      </c>
      <c r="BL351" s="68">
        <v>0</v>
      </c>
      <c r="BM351" s="68">
        <v>1</v>
      </c>
      <c r="BN351" s="68">
        <v>0</v>
      </c>
      <c r="BO351" s="68">
        <v>1</v>
      </c>
      <c r="BP351" s="68">
        <v>0</v>
      </c>
      <c r="BQ351" s="68">
        <v>1</v>
      </c>
      <c r="BR351" s="68">
        <v>0</v>
      </c>
      <c r="BS351" s="68">
        <v>0</v>
      </c>
      <c r="BT351" s="68">
        <v>0</v>
      </c>
      <c r="BU351" s="68">
        <v>0</v>
      </c>
      <c r="BV351" s="68">
        <v>0</v>
      </c>
      <c r="BW351" s="68">
        <v>0</v>
      </c>
      <c r="BX351" s="68">
        <v>1</v>
      </c>
      <c r="BY351" s="68">
        <v>0</v>
      </c>
      <c r="BZ351" s="68">
        <f t="shared" si="83"/>
        <v>1</v>
      </c>
      <c r="CA351" s="112">
        <v>2.917770732084279</v>
      </c>
      <c r="CB351" s="68" t="s">
        <v>560</v>
      </c>
      <c r="CC351" s="68">
        <v>1</v>
      </c>
    </row>
    <row r="352" spans="1:167" s="68" customFormat="1" ht="15" customHeight="1" x14ac:dyDescent="0.3">
      <c r="A352" s="69">
        <v>351</v>
      </c>
      <c r="B352" s="68">
        <v>11</v>
      </c>
      <c r="C352" s="68" t="s">
        <v>90</v>
      </c>
      <c r="D352" s="37">
        <v>2.4E-2</v>
      </c>
      <c r="E352" s="68">
        <v>2E-3</v>
      </c>
      <c r="F352" s="19">
        <f t="shared" si="85"/>
        <v>12</v>
      </c>
      <c r="H352" s="68">
        <f t="shared" si="73"/>
        <v>2.1999999999999999E-2</v>
      </c>
      <c r="I352" s="68">
        <f t="shared" si="74"/>
        <v>2.6000000000000002E-2</v>
      </c>
      <c r="J352" s="68" t="s">
        <v>63</v>
      </c>
      <c r="K352" s="68">
        <f t="shared" si="75"/>
        <v>2.4E-2</v>
      </c>
      <c r="L352" s="45">
        <f t="shared" si="76"/>
        <v>12</v>
      </c>
      <c r="M352" s="15">
        <f t="shared" si="77"/>
        <v>0.17503798979747345</v>
      </c>
      <c r="N352" s="68">
        <f t="shared" si="78"/>
        <v>1.4586499149789456E-2</v>
      </c>
      <c r="O352" s="68">
        <f t="shared" si="79"/>
        <v>68.556546004010443</v>
      </c>
      <c r="P352" s="68">
        <f t="shared" si="80"/>
        <v>0.16045149064768399</v>
      </c>
      <c r="Q352" s="68">
        <f t="shared" si="81"/>
        <v>0.18962448894726291</v>
      </c>
      <c r="R352" s="112">
        <v>6.5916737320086582</v>
      </c>
      <c r="S352" s="36" t="str">
        <f>"2:1"</f>
        <v>2:1</v>
      </c>
      <c r="T352" s="68" t="s">
        <v>63</v>
      </c>
      <c r="U352" s="68" t="s">
        <v>576</v>
      </c>
      <c r="V352" s="68" t="s">
        <v>578</v>
      </c>
      <c r="W352" s="68">
        <v>0</v>
      </c>
      <c r="X352" s="68">
        <v>1</v>
      </c>
      <c r="Y352" s="68">
        <v>0</v>
      </c>
      <c r="Z352" s="68">
        <v>0</v>
      </c>
      <c r="AA352" s="68">
        <v>1</v>
      </c>
      <c r="AB352" s="68">
        <v>0</v>
      </c>
      <c r="AC352" s="68">
        <v>4</v>
      </c>
      <c r="AD352" s="68" t="s">
        <v>63</v>
      </c>
      <c r="AE352" s="68">
        <v>4556</v>
      </c>
      <c r="AF352" s="68">
        <v>1</v>
      </c>
      <c r="AG352" s="68">
        <v>0</v>
      </c>
      <c r="AH352" s="68">
        <v>0</v>
      </c>
      <c r="AI352" s="68">
        <v>0</v>
      </c>
      <c r="AJ352" s="68">
        <v>0</v>
      </c>
      <c r="AK352" s="68">
        <v>0</v>
      </c>
      <c r="AL352" s="68">
        <v>0</v>
      </c>
      <c r="AM352" s="68">
        <v>1</v>
      </c>
      <c r="AN352" s="68">
        <v>0</v>
      </c>
      <c r="AO352" s="68">
        <v>0</v>
      </c>
      <c r="AP352" s="112">
        <v>10.821436908133153</v>
      </c>
      <c r="AQ352" s="68">
        <v>1</v>
      </c>
      <c r="AR352" s="112">
        <v>8.4244197912638832</v>
      </c>
      <c r="AS352" s="68">
        <v>1</v>
      </c>
      <c r="AT352" s="68">
        <v>0</v>
      </c>
      <c r="AU352" s="68">
        <v>5.8998973535824915</v>
      </c>
      <c r="AV352" s="112">
        <v>7.6038979685218813</v>
      </c>
      <c r="AW352" s="68">
        <v>0</v>
      </c>
      <c r="AX352" s="68">
        <v>1</v>
      </c>
      <c r="AY352" s="68">
        <v>0</v>
      </c>
      <c r="AZ352" s="68">
        <v>6.9850000000000003</v>
      </c>
      <c r="BA352" s="94">
        <v>578</v>
      </c>
      <c r="BB352" s="94">
        <v>162</v>
      </c>
      <c r="BC352" s="68">
        <v>1</v>
      </c>
      <c r="BD352" s="68">
        <v>0</v>
      </c>
      <c r="BE352" s="104">
        <f t="shared" si="84"/>
        <v>3.784189633918261</v>
      </c>
      <c r="BF352" s="104">
        <v>1501.04</v>
      </c>
      <c r="BG352" s="104">
        <f t="shared" si="82"/>
        <v>0.51739600751000214</v>
      </c>
      <c r="BH352" s="68">
        <v>1</v>
      </c>
      <c r="BI352" s="68">
        <v>0</v>
      </c>
      <c r="BJ352" s="68">
        <v>1</v>
      </c>
      <c r="BK352" s="68">
        <v>1</v>
      </c>
      <c r="BL352" s="68">
        <v>0</v>
      </c>
      <c r="BM352" s="68">
        <v>1</v>
      </c>
      <c r="BN352" s="68">
        <v>0</v>
      </c>
      <c r="BO352" s="68">
        <v>1</v>
      </c>
      <c r="BP352" s="68">
        <v>0</v>
      </c>
      <c r="BQ352" s="68">
        <v>1</v>
      </c>
      <c r="BR352" s="68">
        <v>0</v>
      </c>
      <c r="BS352" s="68">
        <v>0</v>
      </c>
      <c r="BT352" s="68">
        <v>0</v>
      </c>
      <c r="BU352" s="68">
        <v>0</v>
      </c>
      <c r="BV352" s="68">
        <v>0</v>
      </c>
      <c r="BW352" s="68">
        <v>0</v>
      </c>
      <c r="BX352" s="68">
        <v>1</v>
      </c>
      <c r="BY352" s="68">
        <v>0</v>
      </c>
      <c r="BZ352" s="68">
        <f t="shared" si="83"/>
        <v>1</v>
      </c>
      <c r="CA352" s="112">
        <v>2.917770732084279</v>
      </c>
      <c r="CB352" s="68" t="s">
        <v>560</v>
      </c>
      <c r="CC352" s="68">
        <v>1</v>
      </c>
    </row>
    <row r="353" spans="1:167" s="68" customFormat="1" ht="15" customHeight="1" x14ac:dyDescent="0.3">
      <c r="A353" s="69">
        <v>352</v>
      </c>
      <c r="B353" s="68">
        <v>11</v>
      </c>
      <c r="C353" s="68" t="s">
        <v>90</v>
      </c>
      <c r="D353" s="37">
        <v>1.103</v>
      </c>
      <c r="E353" s="68">
        <v>0.14799999999999999</v>
      </c>
      <c r="F353" s="19">
        <f t="shared" si="85"/>
        <v>7.4527027027027026</v>
      </c>
      <c r="H353" s="68">
        <f t="shared" si="73"/>
        <v>0.95499999999999996</v>
      </c>
      <c r="I353" s="68">
        <f t="shared" si="74"/>
        <v>1.2509999999999999</v>
      </c>
      <c r="J353" s="68" t="s">
        <v>63</v>
      </c>
      <c r="K353" s="68">
        <f t="shared" si="75"/>
        <v>1.103</v>
      </c>
      <c r="L353" s="45">
        <f t="shared" si="76"/>
        <v>7.4527027027027026</v>
      </c>
      <c r="M353" s="15">
        <f t="shared" si="77"/>
        <v>0.10974649936653583</v>
      </c>
      <c r="N353" s="68">
        <f t="shared" si="78"/>
        <v>1.4725731555981236E-2</v>
      </c>
      <c r="O353" s="68">
        <f t="shared" si="79"/>
        <v>67.90834100149165</v>
      </c>
      <c r="P353" s="68">
        <f t="shared" si="80"/>
        <v>9.5020767810554588E-2</v>
      </c>
      <c r="Q353" s="68">
        <f t="shared" si="81"/>
        <v>0.12447223092251707</v>
      </c>
      <c r="R353" s="112">
        <v>7.134890851565884</v>
      </c>
      <c r="S353" s="36" t="str">
        <f>"2:1"</f>
        <v>2:1</v>
      </c>
      <c r="T353" s="68" t="s">
        <v>63</v>
      </c>
      <c r="U353" s="68" t="s">
        <v>577</v>
      </c>
      <c r="V353" s="68" t="s">
        <v>579</v>
      </c>
      <c r="W353" s="68">
        <v>0</v>
      </c>
      <c r="X353" s="68">
        <v>1</v>
      </c>
      <c r="Y353" s="68">
        <v>0</v>
      </c>
      <c r="Z353" s="68">
        <v>0</v>
      </c>
      <c r="AA353" s="68">
        <v>1</v>
      </c>
      <c r="AB353" s="68">
        <v>0</v>
      </c>
      <c r="AC353" s="68">
        <v>4</v>
      </c>
      <c r="AD353" s="68" t="s">
        <v>63</v>
      </c>
      <c r="AE353" s="68">
        <v>4556</v>
      </c>
      <c r="AF353" s="68">
        <v>1</v>
      </c>
      <c r="AG353" s="68">
        <v>0</v>
      </c>
      <c r="AH353" s="68">
        <v>0</v>
      </c>
      <c r="AI353" s="68">
        <v>0</v>
      </c>
      <c r="AJ353" s="68">
        <v>0</v>
      </c>
      <c r="AK353" s="68">
        <v>0</v>
      </c>
      <c r="AL353" s="68">
        <v>0</v>
      </c>
      <c r="AM353" s="68">
        <v>1</v>
      </c>
      <c r="AN353" s="68">
        <v>0</v>
      </c>
      <c r="AO353" s="68">
        <v>0</v>
      </c>
      <c r="AP353" s="112">
        <v>10.821436908133153</v>
      </c>
      <c r="AQ353" s="68">
        <v>1</v>
      </c>
      <c r="AR353" s="112">
        <v>8.4244197912638832</v>
      </c>
      <c r="AS353" s="68">
        <v>1</v>
      </c>
      <c r="AT353" s="68">
        <v>0</v>
      </c>
      <c r="AU353" s="68">
        <v>5.8998973535824915</v>
      </c>
      <c r="AV353" s="112">
        <v>7.6038979685218813</v>
      </c>
      <c r="AW353" s="68">
        <v>0</v>
      </c>
      <c r="AX353" s="68">
        <v>1</v>
      </c>
      <c r="AY353" s="68">
        <v>0</v>
      </c>
      <c r="AZ353" s="68">
        <v>6.9850000000000003</v>
      </c>
      <c r="BA353" s="94">
        <v>578</v>
      </c>
      <c r="BB353" s="94">
        <v>162</v>
      </c>
      <c r="BC353" s="68">
        <v>1</v>
      </c>
      <c r="BD353" s="68">
        <v>0</v>
      </c>
      <c r="BE353" s="104">
        <f t="shared" si="84"/>
        <v>3.784189633918261</v>
      </c>
      <c r="BF353" s="104">
        <v>1501.04</v>
      </c>
      <c r="BG353" s="104">
        <f t="shared" si="82"/>
        <v>0.51739600751000214</v>
      </c>
      <c r="BH353" s="68">
        <v>1</v>
      </c>
      <c r="BI353" s="68">
        <v>0</v>
      </c>
      <c r="BJ353" s="68">
        <v>1</v>
      </c>
      <c r="BK353" s="68">
        <v>1</v>
      </c>
      <c r="BL353" s="68">
        <v>0</v>
      </c>
      <c r="BM353" s="68">
        <v>1</v>
      </c>
      <c r="BN353" s="68">
        <v>0</v>
      </c>
      <c r="BO353" s="68">
        <v>1</v>
      </c>
      <c r="BP353" s="68">
        <v>0</v>
      </c>
      <c r="BQ353" s="68">
        <v>1</v>
      </c>
      <c r="BR353" s="68">
        <v>0</v>
      </c>
      <c r="BS353" s="68">
        <v>0</v>
      </c>
      <c r="BT353" s="68">
        <v>0</v>
      </c>
      <c r="BU353" s="68">
        <v>0</v>
      </c>
      <c r="BV353" s="68">
        <v>0</v>
      </c>
      <c r="BW353" s="68">
        <v>0</v>
      </c>
      <c r="BX353" s="68">
        <v>1</v>
      </c>
      <c r="BY353" s="68">
        <v>0.42599999999999999</v>
      </c>
      <c r="BZ353" s="68">
        <f t="shared" si="83"/>
        <v>0.57400000000000007</v>
      </c>
      <c r="CA353" s="112">
        <v>2.917770732084279</v>
      </c>
      <c r="CB353" s="68" t="s">
        <v>560</v>
      </c>
      <c r="CC353" s="68">
        <v>1</v>
      </c>
    </row>
    <row r="354" spans="1:167" s="68" customFormat="1" ht="15" customHeight="1" x14ac:dyDescent="0.3">
      <c r="A354" s="69">
        <v>353</v>
      </c>
      <c r="B354" s="68">
        <v>11</v>
      </c>
      <c r="C354" s="68" t="s">
        <v>90</v>
      </c>
      <c r="D354" s="37">
        <v>2.5999999999999999E-2</v>
      </c>
      <c r="E354" s="68">
        <v>2E-3</v>
      </c>
      <c r="F354" s="19">
        <f t="shared" si="85"/>
        <v>13</v>
      </c>
      <c r="H354" s="68">
        <f t="shared" si="73"/>
        <v>2.4E-2</v>
      </c>
      <c r="I354" s="68">
        <f t="shared" si="74"/>
        <v>2.7999999999999997E-2</v>
      </c>
      <c r="J354" s="68" t="s">
        <v>63</v>
      </c>
      <c r="K354" s="68">
        <f t="shared" si="75"/>
        <v>2.5999999999999999E-2</v>
      </c>
      <c r="L354" s="45">
        <f t="shared" si="76"/>
        <v>13</v>
      </c>
      <c r="M354" s="15">
        <f t="shared" si="77"/>
        <v>0.18932261904673395</v>
      </c>
      <c r="N354" s="68">
        <f t="shared" si="78"/>
        <v>1.4563278388210303E-2</v>
      </c>
      <c r="O354" s="68">
        <f t="shared" si="79"/>
        <v>68.66585760041157</v>
      </c>
      <c r="P354" s="68">
        <f t="shared" si="80"/>
        <v>0.17475934065852364</v>
      </c>
      <c r="Q354" s="68">
        <f t="shared" si="81"/>
        <v>0.20388589743494426</v>
      </c>
      <c r="R354" s="112">
        <v>7.134890851565884</v>
      </c>
      <c r="S354" s="36" t="str">
        <f>"3:1"</f>
        <v>3:1</v>
      </c>
      <c r="T354" s="68" t="s">
        <v>63</v>
      </c>
      <c r="U354" s="68" t="s">
        <v>576</v>
      </c>
      <c r="V354" s="68" t="s">
        <v>578</v>
      </c>
      <c r="W354" s="68">
        <v>0</v>
      </c>
      <c r="X354" s="68">
        <v>1</v>
      </c>
      <c r="Y354" s="68">
        <v>0</v>
      </c>
      <c r="Z354" s="68">
        <v>0</v>
      </c>
      <c r="AA354" s="68">
        <v>1</v>
      </c>
      <c r="AB354" s="68">
        <v>0</v>
      </c>
      <c r="AC354" s="68">
        <v>5</v>
      </c>
      <c r="AD354" s="68" t="s">
        <v>63</v>
      </c>
      <c r="AE354" s="68">
        <v>4546</v>
      </c>
      <c r="AF354" s="68">
        <v>1</v>
      </c>
      <c r="AG354" s="68">
        <v>0</v>
      </c>
      <c r="AH354" s="68">
        <v>0</v>
      </c>
      <c r="AI354" s="68">
        <v>0</v>
      </c>
      <c r="AJ354" s="68">
        <v>0</v>
      </c>
      <c r="AK354" s="68">
        <v>0</v>
      </c>
      <c r="AL354" s="68">
        <v>0</v>
      </c>
      <c r="AM354" s="68">
        <v>1</v>
      </c>
      <c r="AN354" s="68">
        <v>0</v>
      </c>
      <c r="AO354" s="68">
        <v>0</v>
      </c>
      <c r="AP354" s="112">
        <v>10.821436908133153</v>
      </c>
      <c r="AQ354" s="68">
        <v>1</v>
      </c>
      <c r="AR354" s="112">
        <v>8.4222229538250097</v>
      </c>
      <c r="AS354" s="68">
        <v>1</v>
      </c>
      <c r="AT354" s="68">
        <v>0</v>
      </c>
      <c r="AU354" s="68">
        <v>5.8998973535824915</v>
      </c>
      <c r="AV354" s="112">
        <v>7.6038979685218813</v>
      </c>
      <c r="AW354" s="68">
        <v>0</v>
      </c>
      <c r="AX354" s="68">
        <v>1</v>
      </c>
      <c r="AY354" s="68">
        <v>0</v>
      </c>
      <c r="AZ354" s="68">
        <v>6.9850000000000003</v>
      </c>
      <c r="BA354" s="94">
        <v>578</v>
      </c>
      <c r="BB354" s="94">
        <v>162</v>
      </c>
      <c r="BC354" s="68">
        <v>1</v>
      </c>
      <c r="BD354" s="68">
        <v>0</v>
      </c>
      <c r="BE354" s="104">
        <f t="shared" si="84"/>
        <v>3.784189633918261</v>
      </c>
      <c r="BF354" s="104">
        <v>1501.04</v>
      </c>
      <c r="BG354" s="104">
        <f t="shared" si="82"/>
        <v>0.51739600751000214</v>
      </c>
      <c r="BH354" s="68">
        <v>1</v>
      </c>
      <c r="BI354" s="68">
        <v>0</v>
      </c>
      <c r="BJ354" s="68">
        <v>1</v>
      </c>
      <c r="BK354" s="68">
        <v>1</v>
      </c>
      <c r="BL354" s="68">
        <v>0</v>
      </c>
      <c r="BM354" s="68">
        <v>1</v>
      </c>
      <c r="BN354" s="68">
        <v>0</v>
      </c>
      <c r="BO354" s="68">
        <v>1</v>
      </c>
      <c r="BP354" s="68">
        <v>0</v>
      </c>
      <c r="BQ354" s="68">
        <v>1</v>
      </c>
      <c r="BR354" s="68">
        <v>0</v>
      </c>
      <c r="BS354" s="68">
        <v>0</v>
      </c>
      <c r="BT354" s="68">
        <v>0</v>
      </c>
      <c r="BU354" s="68">
        <v>0</v>
      </c>
      <c r="BV354" s="68">
        <v>0</v>
      </c>
      <c r="BW354" s="68">
        <v>0</v>
      </c>
      <c r="BX354" s="68">
        <v>1</v>
      </c>
      <c r="BY354" s="68">
        <v>0.42599999999999999</v>
      </c>
      <c r="BZ354" s="68">
        <f t="shared" si="83"/>
        <v>0.57400000000000007</v>
      </c>
      <c r="CA354" s="112">
        <v>2.917770732084279</v>
      </c>
      <c r="CB354" s="68" t="s">
        <v>560</v>
      </c>
      <c r="CC354" s="68">
        <v>1</v>
      </c>
    </row>
    <row r="355" spans="1:167" s="68" customFormat="1" ht="15" customHeight="1" x14ac:dyDescent="0.3">
      <c r="A355" s="69">
        <v>354</v>
      </c>
      <c r="B355" s="69">
        <v>11</v>
      </c>
      <c r="C355" s="69" t="s">
        <v>90</v>
      </c>
      <c r="D355" s="38">
        <v>1.101</v>
      </c>
      <c r="E355" s="69">
        <v>0.13500000000000001</v>
      </c>
      <c r="F355" s="19">
        <f t="shared" si="85"/>
        <v>8.155555555555555</v>
      </c>
      <c r="G355" s="69"/>
      <c r="H355" s="69">
        <f t="shared" si="73"/>
        <v>0.96599999999999997</v>
      </c>
      <c r="I355" s="69">
        <f t="shared" si="74"/>
        <v>1.236</v>
      </c>
      <c r="J355" s="69" t="s">
        <v>63</v>
      </c>
      <c r="K355" s="69">
        <f t="shared" si="75"/>
        <v>1.101</v>
      </c>
      <c r="L355" s="47">
        <f t="shared" si="76"/>
        <v>8.155555555555555</v>
      </c>
      <c r="M355" s="18">
        <f t="shared" si="77"/>
        <v>0.12008388911635917</v>
      </c>
      <c r="N355" s="69">
        <f t="shared" si="78"/>
        <v>1.4724182589199353E-2</v>
      </c>
      <c r="O355" s="69">
        <f t="shared" si="79"/>
        <v>67.915484879515901</v>
      </c>
      <c r="P355" s="69">
        <f t="shared" si="80"/>
        <v>0.10535970652715981</v>
      </c>
      <c r="Q355" s="69">
        <f t="shared" si="81"/>
        <v>0.13480807170555853</v>
      </c>
      <c r="R355" s="65">
        <v>6.2653012127377101</v>
      </c>
      <c r="S355" s="123" t="str">
        <f>"3:1"</f>
        <v>3:1</v>
      </c>
      <c r="T355" s="69" t="s">
        <v>63</v>
      </c>
      <c r="U355" s="69" t="s">
        <v>577</v>
      </c>
      <c r="V355" s="69" t="s">
        <v>579</v>
      </c>
      <c r="W355" s="69">
        <v>0</v>
      </c>
      <c r="X355" s="69">
        <v>1</v>
      </c>
      <c r="Y355" s="69">
        <v>0</v>
      </c>
      <c r="Z355" s="69">
        <v>0</v>
      </c>
      <c r="AA355" s="69">
        <v>1</v>
      </c>
      <c r="AB355" s="69">
        <v>0</v>
      </c>
      <c r="AC355" s="69">
        <v>5</v>
      </c>
      <c r="AD355" s="69" t="s">
        <v>63</v>
      </c>
      <c r="AE355" s="69">
        <v>4546</v>
      </c>
      <c r="AF355" s="69">
        <v>1</v>
      </c>
      <c r="AG355" s="69">
        <v>0</v>
      </c>
      <c r="AH355" s="69">
        <v>0</v>
      </c>
      <c r="AI355" s="69">
        <v>0</v>
      </c>
      <c r="AJ355" s="69">
        <v>0</v>
      </c>
      <c r="AK355" s="69">
        <v>0</v>
      </c>
      <c r="AL355" s="69">
        <v>0</v>
      </c>
      <c r="AM355" s="69">
        <v>1</v>
      </c>
      <c r="AN355" s="69">
        <v>0</v>
      </c>
      <c r="AO355" s="69">
        <v>0</v>
      </c>
      <c r="AP355" s="65">
        <v>10.821436908133153</v>
      </c>
      <c r="AQ355" s="69">
        <v>1</v>
      </c>
      <c r="AR355" s="65">
        <v>8.4222229538250097</v>
      </c>
      <c r="AS355" s="69">
        <v>1</v>
      </c>
      <c r="AT355" s="69">
        <v>0</v>
      </c>
      <c r="AU355" s="69">
        <v>5.8998973535824915</v>
      </c>
      <c r="AV355" s="65">
        <v>7.6038979685218813</v>
      </c>
      <c r="AW355" s="69">
        <v>0</v>
      </c>
      <c r="AX355" s="69">
        <v>1</v>
      </c>
      <c r="AY355" s="69">
        <v>0</v>
      </c>
      <c r="AZ355" s="69">
        <v>6.9850000000000003</v>
      </c>
      <c r="BA355" s="32">
        <v>578</v>
      </c>
      <c r="BB355" s="32">
        <v>162</v>
      </c>
      <c r="BC355" s="69">
        <v>1</v>
      </c>
      <c r="BD355" s="69">
        <v>0</v>
      </c>
      <c r="BE355" s="106">
        <f t="shared" si="84"/>
        <v>3.784189633918261</v>
      </c>
      <c r="BF355" s="106">
        <v>1501.04</v>
      </c>
      <c r="BG355" s="106">
        <f t="shared" si="82"/>
        <v>0.51739600751000214</v>
      </c>
      <c r="BH355" s="69">
        <v>1</v>
      </c>
      <c r="BI355" s="69">
        <v>0</v>
      </c>
      <c r="BJ355" s="69">
        <v>1</v>
      </c>
      <c r="BK355" s="69">
        <v>1</v>
      </c>
      <c r="BL355" s="69">
        <v>0</v>
      </c>
      <c r="BM355" s="69">
        <v>1</v>
      </c>
      <c r="BN355" s="69">
        <v>0</v>
      </c>
      <c r="BO355" s="69">
        <v>1</v>
      </c>
      <c r="BP355" s="69">
        <v>0</v>
      </c>
      <c r="BQ355" s="69">
        <v>1</v>
      </c>
      <c r="BR355" s="69">
        <v>0</v>
      </c>
      <c r="BS355" s="69">
        <v>0</v>
      </c>
      <c r="BT355" s="69">
        <v>0</v>
      </c>
      <c r="BU355" s="69">
        <v>0</v>
      </c>
      <c r="BV355" s="69">
        <v>0</v>
      </c>
      <c r="BW355" s="69">
        <v>0</v>
      </c>
      <c r="BX355" s="69">
        <v>1</v>
      </c>
      <c r="BY355" s="69">
        <v>1</v>
      </c>
      <c r="BZ355" s="69">
        <f t="shared" si="83"/>
        <v>0</v>
      </c>
      <c r="CA355" s="65">
        <v>2.917770732084279</v>
      </c>
      <c r="CB355" s="69" t="s">
        <v>560</v>
      </c>
      <c r="CC355" s="69">
        <v>1</v>
      </c>
      <c r="CD355" s="69"/>
      <c r="CE355" s="69"/>
      <c r="CF355" s="69"/>
      <c r="CG355" s="69"/>
      <c r="CH355" s="69"/>
      <c r="CI355" s="69"/>
      <c r="CJ355" s="69"/>
      <c r="CK355" s="69"/>
      <c r="CL355" s="69"/>
      <c r="CM355" s="69"/>
      <c r="CN355" s="69"/>
      <c r="CO355" s="69"/>
      <c r="CP355" s="69"/>
      <c r="CQ355" s="69"/>
      <c r="CR355" s="69"/>
      <c r="CS355" s="69"/>
      <c r="CT355" s="69"/>
      <c r="CU355" s="69"/>
      <c r="CV355" s="69"/>
      <c r="CW355" s="69"/>
      <c r="CX355" s="69"/>
      <c r="CY355" s="69"/>
      <c r="CZ355" s="69"/>
      <c r="DA355" s="69"/>
      <c r="DB355" s="69"/>
      <c r="DC355" s="69"/>
      <c r="DD355" s="69"/>
      <c r="DE355" s="69"/>
      <c r="DF355" s="69"/>
      <c r="DG355" s="69"/>
      <c r="DH355" s="69"/>
      <c r="DI355" s="69"/>
      <c r="DJ355" s="69"/>
      <c r="DK355" s="69"/>
      <c r="DL355" s="69"/>
      <c r="DM355" s="69"/>
      <c r="DN355" s="69"/>
      <c r="DO355" s="69"/>
      <c r="DP355" s="69"/>
      <c r="DQ355" s="69"/>
      <c r="DR355" s="69"/>
      <c r="DS355" s="69"/>
      <c r="DT355" s="69"/>
      <c r="DU355" s="69"/>
      <c r="DV355" s="69"/>
      <c r="DW355" s="69"/>
      <c r="DX355" s="69"/>
      <c r="DY355" s="69"/>
      <c r="DZ355" s="69"/>
      <c r="EA355" s="69"/>
      <c r="EB355" s="69"/>
      <c r="EC355" s="69"/>
      <c r="ED355" s="69"/>
      <c r="EE355" s="69"/>
      <c r="EF355" s="69"/>
      <c r="EG355" s="69"/>
      <c r="EH355" s="69"/>
      <c r="EI355" s="69"/>
      <c r="EJ355" s="69"/>
      <c r="EK355" s="69"/>
      <c r="EL355" s="69"/>
      <c r="EM355" s="69"/>
      <c r="EN355" s="69"/>
      <c r="EO355" s="69"/>
      <c r="EP355" s="69"/>
      <c r="EQ355" s="69"/>
      <c r="ER355" s="69"/>
      <c r="ES355" s="69"/>
      <c r="ET355" s="69"/>
      <c r="EU355" s="69"/>
      <c r="EV355" s="69"/>
      <c r="EW355" s="69"/>
      <c r="EX355" s="69"/>
      <c r="EY355" s="69"/>
      <c r="EZ355" s="69"/>
      <c r="FA355" s="69"/>
      <c r="FB355" s="69"/>
      <c r="FC355" s="69"/>
      <c r="FD355" s="69"/>
      <c r="FE355" s="69"/>
      <c r="FF355" s="69"/>
      <c r="FG355" s="69"/>
      <c r="FH355" s="69"/>
      <c r="FI355" s="69"/>
      <c r="FJ355" s="69"/>
      <c r="FK355" s="69"/>
    </row>
    <row r="356" spans="1:167" s="68" customFormat="1" ht="15" customHeight="1" x14ac:dyDescent="0.3">
      <c r="A356" s="69">
        <v>355</v>
      </c>
      <c r="B356" s="69">
        <v>11</v>
      </c>
      <c r="C356" s="69" t="s">
        <v>90</v>
      </c>
      <c r="D356" s="38">
        <v>2.3E-2</v>
      </c>
      <c r="E356" s="69">
        <v>3.0000000000000001E-3</v>
      </c>
      <c r="F356" s="19">
        <f t="shared" si="85"/>
        <v>7.6666666666666661</v>
      </c>
      <c r="G356" s="69"/>
      <c r="H356" s="69">
        <f t="shared" si="73"/>
        <v>0.02</v>
      </c>
      <c r="I356" s="69">
        <f t="shared" si="74"/>
        <v>2.5999999999999999E-2</v>
      </c>
      <c r="J356" s="69" t="s">
        <v>63</v>
      </c>
      <c r="K356" s="69">
        <f t="shared" si="75"/>
        <v>2.3E-2</v>
      </c>
      <c r="L356" s="47">
        <f t="shared" si="76"/>
        <v>7.6666666666666661</v>
      </c>
      <c r="M356" s="18">
        <f t="shared" si="77"/>
        <v>0.13212936727832206</v>
      </c>
      <c r="N356" s="69">
        <f t="shared" si="78"/>
        <v>1.7234265297172445E-2</v>
      </c>
      <c r="O356" s="69">
        <f t="shared" si="79"/>
        <v>58.023941418846903</v>
      </c>
      <c r="P356" s="69">
        <f t="shared" si="80"/>
        <v>0.11489510198114961</v>
      </c>
      <c r="Q356" s="69">
        <f t="shared" si="81"/>
        <v>0.14936363257549451</v>
      </c>
      <c r="R356" s="65">
        <v>6.2653012127377101</v>
      </c>
      <c r="S356" s="69" t="s">
        <v>569</v>
      </c>
      <c r="T356" s="69" t="s">
        <v>63</v>
      </c>
      <c r="U356" s="69" t="s">
        <v>576</v>
      </c>
      <c r="V356" s="69" t="s">
        <v>578</v>
      </c>
      <c r="W356" s="69">
        <v>0</v>
      </c>
      <c r="X356" s="69">
        <v>1</v>
      </c>
      <c r="Y356" s="69">
        <v>0</v>
      </c>
      <c r="Z356" s="69">
        <v>0</v>
      </c>
      <c r="AA356" s="69">
        <v>1</v>
      </c>
      <c r="AB356" s="69">
        <v>0</v>
      </c>
      <c r="AC356" s="69">
        <v>6</v>
      </c>
      <c r="AD356" s="69" t="s">
        <v>63</v>
      </c>
      <c r="AE356" s="69">
        <v>3308</v>
      </c>
      <c r="AF356" s="69">
        <v>1</v>
      </c>
      <c r="AG356" s="69">
        <v>0</v>
      </c>
      <c r="AH356" s="69">
        <v>0</v>
      </c>
      <c r="AI356" s="69">
        <v>0</v>
      </c>
      <c r="AJ356" s="69">
        <v>0</v>
      </c>
      <c r="AK356" s="69">
        <v>0</v>
      </c>
      <c r="AL356" s="69">
        <v>0</v>
      </c>
      <c r="AM356" s="69">
        <v>1</v>
      </c>
      <c r="AN356" s="69">
        <v>0</v>
      </c>
      <c r="AO356" s="69">
        <v>0</v>
      </c>
      <c r="AP356" s="65">
        <v>10.821436908133153</v>
      </c>
      <c r="AQ356" s="69">
        <v>1</v>
      </c>
      <c r="AR356" s="65">
        <v>8.1044013079216128</v>
      </c>
      <c r="AS356" s="69">
        <v>1</v>
      </c>
      <c r="AT356" s="69">
        <v>0</v>
      </c>
      <c r="AU356" s="69">
        <v>5.8998973535824915</v>
      </c>
      <c r="AV356" s="65">
        <v>7.6038979685218813</v>
      </c>
      <c r="AW356" s="69">
        <v>0</v>
      </c>
      <c r="AX356" s="69">
        <v>1</v>
      </c>
      <c r="AY356" s="69">
        <v>0</v>
      </c>
      <c r="AZ356" s="69">
        <v>6.9850000000000003</v>
      </c>
      <c r="BA356" s="32">
        <v>578</v>
      </c>
      <c r="BB356" s="32">
        <v>162</v>
      </c>
      <c r="BC356" s="69">
        <v>1</v>
      </c>
      <c r="BD356" s="69">
        <v>0</v>
      </c>
      <c r="BE356" s="106">
        <f t="shared" si="84"/>
        <v>3.784189633918261</v>
      </c>
      <c r="BF356" s="106">
        <v>1501.04</v>
      </c>
      <c r="BG356" s="106">
        <f t="shared" si="82"/>
        <v>0.51739600751000214</v>
      </c>
      <c r="BH356" s="69">
        <v>1</v>
      </c>
      <c r="BI356" s="69">
        <v>0</v>
      </c>
      <c r="BJ356" s="69">
        <v>1</v>
      </c>
      <c r="BK356" s="69">
        <v>1</v>
      </c>
      <c r="BL356" s="69">
        <v>0</v>
      </c>
      <c r="BM356" s="69">
        <v>1</v>
      </c>
      <c r="BN356" s="69">
        <v>0</v>
      </c>
      <c r="BO356" s="69">
        <v>1</v>
      </c>
      <c r="BP356" s="69">
        <v>0</v>
      </c>
      <c r="BQ356" s="69">
        <v>1</v>
      </c>
      <c r="BR356" s="69">
        <v>0</v>
      </c>
      <c r="BS356" s="69">
        <v>0</v>
      </c>
      <c r="BT356" s="69">
        <v>0</v>
      </c>
      <c r="BU356" s="69">
        <v>0</v>
      </c>
      <c r="BV356" s="69">
        <v>0</v>
      </c>
      <c r="BW356" s="69">
        <v>0</v>
      </c>
      <c r="BX356" s="69">
        <v>1</v>
      </c>
      <c r="BY356" s="69">
        <v>1</v>
      </c>
      <c r="BZ356" s="69">
        <f t="shared" si="83"/>
        <v>0</v>
      </c>
      <c r="CA356" s="65">
        <v>2.917770732084279</v>
      </c>
      <c r="CB356" s="69" t="s">
        <v>560</v>
      </c>
      <c r="CC356" s="69">
        <v>1</v>
      </c>
      <c r="CD356" s="69"/>
      <c r="CE356" s="69"/>
      <c r="CF356" s="69"/>
      <c r="CG356" s="69"/>
      <c r="CH356" s="69"/>
      <c r="CI356" s="69"/>
      <c r="CJ356" s="69"/>
      <c r="CK356" s="69"/>
      <c r="CL356" s="69"/>
      <c r="CM356" s="69"/>
      <c r="CN356" s="69"/>
      <c r="CO356" s="69"/>
      <c r="CP356" s="69"/>
      <c r="CQ356" s="69"/>
      <c r="CR356" s="69"/>
      <c r="CS356" s="69"/>
      <c r="CT356" s="69"/>
      <c r="CU356" s="69"/>
      <c r="CV356" s="69"/>
      <c r="CW356" s="69"/>
      <c r="CX356" s="69"/>
      <c r="CY356" s="69"/>
      <c r="CZ356" s="69"/>
      <c r="DA356" s="69"/>
      <c r="DB356" s="69"/>
      <c r="DC356" s="69"/>
      <c r="DD356" s="69"/>
      <c r="DE356" s="69"/>
      <c r="DF356" s="69"/>
      <c r="DG356" s="69"/>
      <c r="DH356" s="69"/>
      <c r="DI356" s="69"/>
      <c r="DJ356" s="69"/>
      <c r="DK356" s="69"/>
      <c r="DL356" s="69"/>
      <c r="DM356" s="69"/>
      <c r="DN356" s="69"/>
      <c r="DO356" s="69"/>
      <c r="DP356" s="69"/>
      <c r="DQ356" s="69"/>
      <c r="DR356" s="69"/>
      <c r="DS356" s="69"/>
      <c r="DT356" s="69"/>
      <c r="DU356" s="69"/>
      <c r="DV356" s="69"/>
      <c r="DW356" s="69"/>
      <c r="DX356" s="69"/>
      <c r="DY356" s="69"/>
      <c r="DZ356" s="69"/>
      <c r="EA356" s="69"/>
      <c r="EB356" s="69"/>
      <c r="EC356" s="69"/>
      <c r="ED356" s="69"/>
      <c r="EE356" s="69"/>
      <c r="EF356" s="69"/>
      <c r="EG356" s="69"/>
      <c r="EH356" s="69"/>
      <c r="EI356" s="69"/>
      <c r="EJ356" s="69"/>
      <c r="EK356" s="69"/>
      <c r="EL356" s="69"/>
      <c r="EM356" s="69"/>
      <c r="EN356" s="69"/>
      <c r="EO356" s="69"/>
      <c r="EP356" s="69"/>
      <c r="EQ356" s="69"/>
      <c r="ER356" s="69"/>
      <c r="ES356" s="69"/>
      <c r="ET356" s="69"/>
      <c r="EU356" s="69"/>
      <c r="EV356" s="69"/>
      <c r="EW356" s="69"/>
      <c r="EX356" s="69"/>
      <c r="EY356" s="69"/>
      <c r="EZ356" s="69"/>
      <c r="FA356" s="69"/>
      <c r="FB356" s="69"/>
      <c r="FC356" s="69"/>
      <c r="FD356" s="69"/>
      <c r="FE356" s="69"/>
      <c r="FF356" s="69"/>
      <c r="FG356" s="69"/>
      <c r="FH356" s="69"/>
      <c r="FI356" s="69"/>
      <c r="FJ356" s="69"/>
      <c r="FK356" s="69"/>
    </row>
    <row r="357" spans="1:167" s="68" customFormat="1" ht="15" customHeight="1" x14ac:dyDescent="0.3">
      <c r="A357" s="69">
        <v>356</v>
      </c>
      <c r="B357" s="69">
        <v>11</v>
      </c>
      <c r="C357" s="69" t="s">
        <v>90</v>
      </c>
      <c r="D357" s="38">
        <v>1.33</v>
      </c>
      <c r="E357" s="69">
        <v>0.21199999999999999</v>
      </c>
      <c r="F357" s="19">
        <f t="shared" si="85"/>
        <v>6.2735849056603783</v>
      </c>
      <c r="G357" s="69"/>
      <c r="H357" s="69">
        <f t="shared" si="73"/>
        <v>1.1180000000000001</v>
      </c>
      <c r="I357" s="69">
        <f t="shared" si="74"/>
        <v>1.542</v>
      </c>
      <c r="J357" s="69" t="s">
        <v>63</v>
      </c>
      <c r="K357" s="69">
        <f t="shared" si="75"/>
        <v>1.33</v>
      </c>
      <c r="L357" s="45">
        <f t="shared" si="76"/>
        <v>6.2735849056603783</v>
      </c>
      <c r="M357" s="15">
        <f t="shared" si="77"/>
        <v>0.10843380740723761</v>
      </c>
      <c r="N357" s="68">
        <f t="shared" si="78"/>
        <v>1.7284185842356671E-2</v>
      </c>
      <c r="O357" s="68">
        <f t="shared" si="79"/>
        <v>57.856355463929191</v>
      </c>
      <c r="P357" s="68">
        <f t="shared" si="80"/>
        <v>9.1149621564880934E-2</v>
      </c>
      <c r="Q357" s="68">
        <f t="shared" si="81"/>
        <v>0.12571799324959429</v>
      </c>
      <c r="R357" s="65">
        <v>6.5916737320086582</v>
      </c>
      <c r="S357" s="69" t="s">
        <v>569</v>
      </c>
      <c r="T357" s="69" t="s">
        <v>63</v>
      </c>
      <c r="U357" s="69" t="s">
        <v>577</v>
      </c>
      <c r="V357" s="69" t="s">
        <v>579</v>
      </c>
      <c r="W357" s="69">
        <v>0</v>
      </c>
      <c r="X357" s="69">
        <v>1</v>
      </c>
      <c r="Y357" s="69">
        <v>0</v>
      </c>
      <c r="Z357" s="69">
        <v>0</v>
      </c>
      <c r="AA357" s="69">
        <v>1</v>
      </c>
      <c r="AB357" s="69">
        <v>0</v>
      </c>
      <c r="AC357" s="69">
        <v>6</v>
      </c>
      <c r="AD357" s="69" t="s">
        <v>63</v>
      </c>
      <c r="AE357" s="69">
        <v>3308</v>
      </c>
      <c r="AF357" s="69">
        <v>1</v>
      </c>
      <c r="AG357" s="69">
        <v>0</v>
      </c>
      <c r="AH357" s="69">
        <v>0</v>
      </c>
      <c r="AI357" s="69">
        <v>0</v>
      </c>
      <c r="AJ357" s="69">
        <v>0</v>
      </c>
      <c r="AK357" s="69">
        <v>0</v>
      </c>
      <c r="AL357" s="69">
        <v>0</v>
      </c>
      <c r="AM357" s="69">
        <v>1</v>
      </c>
      <c r="AN357" s="69">
        <v>0</v>
      </c>
      <c r="AO357" s="69">
        <v>0</v>
      </c>
      <c r="AP357" s="65">
        <v>10.821436908133153</v>
      </c>
      <c r="AQ357" s="69">
        <v>1</v>
      </c>
      <c r="AR357" s="65">
        <v>8.1044013079216128</v>
      </c>
      <c r="AS357" s="69">
        <v>1</v>
      </c>
      <c r="AT357" s="69">
        <v>0</v>
      </c>
      <c r="AU357" s="69">
        <v>5.8998973535824915</v>
      </c>
      <c r="AV357" s="65">
        <v>7.6038979685218813</v>
      </c>
      <c r="AW357" s="69">
        <v>0</v>
      </c>
      <c r="AX357" s="69">
        <v>1</v>
      </c>
      <c r="AY357" s="69">
        <v>0</v>
      </c>
      <c r="AZ357" s="69">
        <v>6.9850000000000003</v>
      </c>
      <c r="BA357" s="32">
        <v>578</v>
      </c>
      <c r="BB357" s="32">
        <v>162</v>
      </c>
      <c r="BC357" s="69">
        <v>1</v>
      </c>
      <c r="BD357" s="69">
        <v>0</v>
      </c>
      <c r="BE357" s="106">
        <f t="shared" si="84"/>
        <v>3.784189633918261</v>
      </c>
      <c r="BF357" s="106">
        <v>1501.04</v>
      </c>
      <c r="BG357" s="106">
        <f t="shared" si="82"/>
        <v>0.51739600751000214</v>
      </c>
      <c r="BH357" s="69">
        <v>1</v>
      </c>
      <c r="BI357" s="69">
        <v>0</v>
      </c>
      <c r="BJ357" s="69">
        <v>1</v>
      </c>
      <c r="BK357" s="69">
        <v>1</v>
      </c>
      <c r="BL357" s="69">
        <v>0</v>
      </c>
      <c r="BM357" s="69">
        <v>1</v>
      </c>
      <c r="BN357" s="69">
        <v>0</v>
      </c>
      <c r="BO357" s="69">
        <v>1</v>
      </c>
      <c r="BP357" s="69">
        <v>0</v>
      </c>
      <c r="BQ357" s="69">
        <v>1</v>
      </c>
      <c r="BR357" s="69">
        <v>0</v>
      </c>
      <c r="BS357" s="69">
        <v>0</v>
      </c>
      <c r="BT357" s="69">
        <v>0</v>
      </c>
      <c r="BU357" s="69">
        <v>0</v>
      </c>
      <c r="BV357" s="69">
        <v>0</v>
      </c>
      <c r="BW357" s="69">
        <v>0</v>
      </c>
      <c r="BX357" s="69">
        <v>1</v>
      </c>
      <c r="BY357" s="69">
        <v>0</v>
      </c>
      <c r="BZ357" s="69">
        <f t="shared" si="83"/>
        <v>1</v>
      </c>
      <c r="CA357" s="65">
        <v>2.917770732084279</v>
      </c>
      <c r="CB357" s="69" t="s">
        <v>560</v>
      </c>
      <c r="CC357" s="69">
        <v>1</v>
      </c>
      <c r="CD357" s="69"/>
      <c r="CE357" s="69"/>
      <c r="CF357" s="69"/>
      <c r="CG357" s="69"/>
      <c r="CH357" s="69"/>
      <c r="CI357" s="69"/>
      <c r="CJ357" s="69"/>
      <c r="CK357" s="69"/>
      <c r="CL357" s="69"/>
      <c r="CM357" s="69"/>
      <c r="CN357" s="69"/>
      <c r="CO357" s="69"/>
      <c r="CP357" s="69"/>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c r="FE357" s="69"/>
      <c r="FF357" s="69"/>
      <c r="FG357" s="69"/>
      <c r="FH357" s="69"/>
      <c r="FI357" s="69"/>
      <c r="FJ357" s="69"/>
      <c r="FK357" s="69"/>
    </row>
    <row r="358" spans="1:167" s="68" customFormat="1" ht="15" customHeight="1" x14ac:dyDescent="0.3">
      <c r="A358" s="69">
        <v>357</v>
      </c>
      <c r="B358" s="68">
        <v>11</v>
      </c>
      <c r="C358" s="68" t="s">
        <v>90</v>
      </c>
      <c r="D358" s="37">
        <v>2.3E-2</v>
      </c>
      <c r="E358" s="68">
        <v>3.0000000000000001E-3</v>
      </c>
      <c r="F358" s="19">
        <f t="shared" si="85"/>
        <v>7.6666666666666661</v>
      </c>
      <c r="H358" s="68">
        <f t="shared" si="73"/>
        <v>0.02</v>
      </c>
      <c r="I358" s="68">
        <f t="shared" si="74"/>
        <v>2.5999999999999999E-2</v>
      </c>
      <c r="J358" s="68" t="s">
        <v>63</v>
      </c>
      <c r="K358" s="68">
        <f t="shared" si="75"/>
        <v>2.3E-2</v>
      </c>
      <c r="L358" s="45">
        <f t="shared" si="76"/>
        <v>7.6666666666666661</v>
      </c>
      <c r="M358" s="15">
        <f t="shared" si="77"/>
        <v>0.13066283767863754</v>
      </c>
      <c r="N358" s="68">
        <f t="shared" si="78"/>
        <v>1.7042978827648374E-2</v>
      </c>
      <c r="O358" s="68">
        <f t="shared" si="79"/>
        <v>58.675188774965001</v>
      </c>
      <c r="P358" s="68">
        <f t="shared" si="80"/>
        <v>0.11361985885098916</v>
      </c>
      <c r="Q358" s="68">
        <f t="shared" si="81"/>
        <v>0.14770581650628592</v>
      </c>
      <c r="R358" s="112">
        <v>6.5916737320086582</v>
      </c>
      <c r="S358" s="68" t="s">
        <v>570</v>
      </c>
      <c r="T358" s="68" t="s">
        <v>63</v>
      </c>
      <c r="U358" s="68" t="s">
        <v>576</v>
      </c>
      <c r="V358" s="68" t="s">
        <v>578</v>
      </c>
      <c r="W358" s="68">
        <v>0</v>
      </c>
      <c r="X358" s="68">
        <v>1</v>
      </c>
      <c r="Y358" s="68">
        <v>0</v>
      </c>
      <c r="Z358" s="68">
        <v>0</v>
      </c>
      <c r="AA358" s="68">
        <v>1</v>
      </c>
      <c r="AB358" s="68">
        <v>0</v>
      </c>
      <c r="AC358" s="68">
        <v>7</v>
      </c>
      <c r="AD358" s="68" t="s">
        <v>63</v>
      </c>
      <c r="AE358" s="68">
        <v>3384</v>
      </c>
      <c r="AF358" s="68">
        <v>1</v>
      </c>
      <c r="AG358" s="68">
        <v>0</v>
      </c>
      <c r="AH358" s="68">
        <v>0</v>
      </c>
      <c r="AI358" s="68">
        <v>0</v>
      </c>
      <c r="AJ358" s="68">
        <v>0</v>
      </c>
      <c r="AK358" s="68">
        <v>0</v>
      </c>
      <c r="AL358" s="68">
        <v>0</v>
      </c>
      <c r="AM358" s="68">
        <v>1</v>
      </c>
      <c r="AN358" s="68">
        <v>0</v>
      </c>
      <c r="AO358" s="68">
        <v>0</v>
      </c>
      <c r="AP358" s="112">
        <v>10.821436908133153</v>
      </c>
      <c r="AQ358" s="68">
        <v>1</v>
      </c>
      <c r="AR358" s="112">
        <v>8.1271091853463755</v>
      </c>
      <c r="AS358" s="68">
        <v>1</v>
      </c>
      <c r="AT358" s="68">
        <v>0</v>
      </c>
      <c r="AU358" s="68">
        <v>5.8998973535824915</v>
      </c>
      <c r="AV358" s="112">
        <v>7.6038979685218813</v>
      </c>
      <c r="AW358" s="68">
        <v>0</v>
      </c>
      <c r="AX358" s="68">
        <v>1</v>
      </c>
      <c r="AY358" s="68">
        <v>0</v>
      </c>
      <c r="AZ358" s="68">
        <v>6.9850000000000003</v>
      </c>
      <c r="BA358" s="94">
        <v>578</v>
      </c>
      <c r="BB358" s="94">
        <v>162</v>
      </c>
      <c r="BC358" s="68">
        <v>1</v>
      </c>
      <c r="BD358" s="68">
        <v>0</v>
      </c>
      <c r="BE358" s="104">
        <f t="shared" si="84"/>
        <v>3.784189633918261</v>
      </c>
      <c r="BF358" s="104">
        <v>1501.04</v>
      </c>
      <c r="BG358" s="104">
        <f t="shared" si="82"/>
        <v>0.51739600751000214</v>
      </c>
      <c r="BH358" s="68">
        <v>1</v>
      </c>
      <c r="BI358" s="68">
        <v>0</v>
      </c>
      <c r="BJ358" s="68">
        <v>1</v>
      </c>
      <c r="BK358" s="68">
        <v>1</v>
      </c>
      <c r="BL358" s="68">
        <v>0</v>
      </c>
      <c r="BM358" s="68">
        <v>1</v>
      </c>
      <c r="BN358" s="68">
        <v>0</v>
      </c>
      <c r="BO358" s="68">
        <v>1</v>
      </c>
      <c r="BP358" s="68">
        <v>0</v>
      </c>
      <c r="BQ358" s="68">
        <v>1</v>
      </c>
      <c r="BR358" s="68">
        <v>0</v>
      </c>
      <c r="BS358" s="68">
        <v>0</v>
      </c>
      <c r="BT358" s="68">
        <v>0</v>
      </c>
      <c r="BU358" s="68">
        <v>0</v>
      </c>
      <c r="BV358" s="68">
        <v>0</v>
      </c>
      <c r="BW358" s="68">
        <v>0</v>
      </c>
      <c r="BX358" s="68">
        <v>1</v>
      </c>
      <c r="BY358" s="68">
        <v>0</v>
      </c>
      <c r="BZ358" s="68">
        <f t="shared" si="83"/>
        <v>1</v>
      </c>
      <c r="CA358" s="112">
        <v>2.917770732084279</v>
      </c>
      <c r="CB358" s="68" t="s">
        <v>560</v>
      </c>
      <c r="CC358" s="68">
        <v>1</v>
      </c>
    </row>
    <row r="359" spans="1:167" s="68" customFormat="1" ht="15" customHeight="1" x14ac:dyDescent="0.3">
      <c r="A359" s="69">
        <v>358</v>
      </c>
      <c r="B359" s="69">
        <v>11</v>
      </c>
      <c r="C359" s="69" t="s">
        <v>90</v>
      </c>
      <c r="D359" s="38">
        <v>0.85599999999999998</v>
      </c>
      <c r="E359" s="69">
        <v>0.127</v>
      </c>
      <c r="F359" s="19">
        <f t="shared" si="85"/>
        <v>6.7401574803149602</v>
      </c>
      <c r="G359" s="69"/>
      <c r="H359" s="69">
        <f t="shared" si="73"/>
        <v>0.72899999999999998</v>
      </c>
      <c r="I359" s="69">
        <f t="shared" si="74"/>
        <v>0.98299999999999998</v>
      </c>
      <c r="J359" s="69" t="s">
        <v>63</v>
      </c>
      <c r="K359" s="69">
        <f t="shared" si="75"/>
        <v>0.85599999999999998</v>
      </c>
      <c r="L359" s="47">
        <f t="shared" si="76"/>
        <v>6.7401574803149602</v>
      </c>
      <c r="M359" s="18">
        <f t="shared" si="77"/>
        <v>0.11509569770542151</v>
      </c>
      <c r="N359" s="69">
        <f t="shared" si="78"/>
        <v>1.7076114028724922E-2</v>
      </c>
      <c r="O359" s="69">
        <f t="shared" si="79"/>
        <v>58.561333001046393</v>
      </c>
      <c r="P359" s="69">
        <f t="shared" si="80"/>
        <v>9.8019583676696581E-2</v>
      </c>
      <c r="Q359" s="69">
        <f t="shared" si="81"/>
        <v>0.13217181173414644</v>
      </c>
      <c r="R359" s="65">
        <v>7.2435129746654816</v>
      </c>
      <c r="S359" s="69" t="s">
        <v>570</v>
      </c>
      <c r="T359" s="69" t="s">
        <v>63</v>
      </c>
      <c r="U359" s="69" t="s">
        <v>577</v>
      </c>
      <c r="V359" s="69" t="s">
        <v>579</v>
      </c>
      <c r="W359" s="69">
        <v>0</v>
      </c>
      <c r="X359" s="69">
        <v>1</v>
      </c>
      <c r="Y359" s="69">
        <v>0</v>
      </c>
      <c r="Z359" s="69">
        <v>0</v>
      </c>
      <c r="AA359" s="69">
        <v>1</v>
      </c>
      <c r="AB359" s="69">
        <v>0</v>
      </c>
      <c r="AC359" s="69">
        <v>7</v>
      </c>
      <c r="AD359" s="69" t="s">
        <v>63</v>
      </c>
      <c r="AE359" s="69">
        <v>3384</v>
      </c>
      <c r="AF359" s="69">
        <v>1</v>
      </c>
      <c r="AG359" s="69">
        <v>0</v>
      </c>
      <c r="AH359" s="69">
        <v>0</v>
      </c>
      <c r="AI359" s="69">
        <v>0</v>
      </c>
      <c r="AJ359" s="69">
        <v>0</v>
      </c>
      <c r="AK359" s="69">
        <v>0</v>
      </c>
      <c r="AL359" s="69">
        <v>0</v>
      </c>
      <c r="AM359" s="69">
        <v>1</v>
      </c>
      <c r="AN359" s="69">
        <v>0</v>
      </c>
      <c r="AO359" s="69">
        <v>0</v>
      </c>
      <c r="AP359" s="65">
        <v>10.821436908133153</v>
      </c>
      <c r="AQ359" s="69">
        <v>1</v>
      </c>
      <c r="AR359" s="65">
        <v>8.1271091853463755</v>
      </c>
      <c r="AS359" s="69">
        <v>1</v>
      </c>
      <c r="AT359" s="69">
        <v>0</v>
      </c>
      <c r="AU359" s="69">
        <v>5.8998973535824915</v>
      </c>
      <c r="AV359" s="65">
        <v>7.6038979685218813</v>
      </c>
      <c r="AW359" s="69">
        <v>0</v>
      </c>
      <c r="AX359" s="69">
        <v>1</v>
      </c>
      <c r="AY359" s="69">
        <v>0</v>
      </c>
      <c r="AZ359" s="69">
        <v>6.9850000000000003</v>
      </c>
      <c r="BA359" s="32">
        <v>578</v>
      </c>
      <c r="BB359" s="32">
        <v>162</v>
      </c>
      <c r="BC359" s="69">
        <v>1</v>
      </c>
      <c r="BD359" s="69">
        <v>0</v>
      </c>
      <c r="BE359" s="106">
        <f t="shared" si="84"/>
        <v>3.784189633918261</v>
      </c>
      <c r="BF359" s="106">
        <v>1501.04</v>
      </c>
      <c r="BG359" s="106">
        <f t="shared" si="82"/>
        <v>0.51739600751000214</v>
      </c>
      <c r="BH359" s="69">
        <v>1</v>
      </c>
      <c r="BI359" s="69">
        <v>0</v>
      </c>
      <c r="BJ359" s="69">
        <v>1</v>
      </c>
      <c r="BK359" s="69">
        <v>1</v>
      </c>
      <c r="BL359" s="69">
        <v>0</v>
      </c>
      <c r="BM359" s="69">
        <v>1</v>
      </c>
      <c r="BN359" s="69">
        <v>0</v>
      </c>
      <c r="BO359" s="69">
        <v>1</v>
      </c>
      <c r="BP359" s="69">
        <v>0</v>
      </c>
      <c r="BQ359" s="69">
        <v>1</v>
      </c>
      <c r="BR359" s="69">
        <v>0</v>
      </c>
      <c r="BS359" s="69">
        <v>0</v>
      </c>
      <c r="BT359" s="69">
        <v>0</v>
      </c>
      <c r="BU359" s="69">
        <v>0</v>
      </c>
      <c r="BV359" s="69">
        <v>0</v>
      </c>
      <c r="BW359" s="69">
        <v>0</v>
      </c>
      <c r="BX359" s="69">
        <v>1</v>
      </c>
      <c r="BY359" s="69">
        <v>0.42599999999999999</v>
      </c>
      <c r="BZ359" s="69">
        <f t="shared" si="83"/>
        <v>0.57400000000000007</v>
      </c>
      <c r="CA359" s="65">
        <v>2.917770732084279</v>
      </c>
      <c r="CB359" s="69" t="s">
        <v>560</v>
      </c>
      <c r="CC359" s="69">
        <v>1</v>
      </c>
      <c r="CD359" s="69"/>
      <c r="CE359" s="69"/>
      <c r="CF359" s="69"/>
      <c r="CG359" s="69"/>
      <c r="CH359" s="69"/>
      <c r="CI359" s="69"/>
      <c r="CJ359" s="69"/>
      <c r="CK359" s="69"/>
      <c r="CL359" s="69"/>
      <c r="CM359" s="69"/>
      <c r="CN359" s="69"/>
      <c r="CO359" s="69"/>
      <c r="CP359" s="69"/>
      <c r="CQ359" s="69"/>
      <c r="CR359" s="69"/>
      <c r="CS359" s="69"/>
      <c r="CT359" s="69"/>
      <c r="CU359" s="69"/>
      <c r="CV359" s="69"/>
      <c r="CW359" s="69"/>
      <c r="CX359" s="69"/>
      <c r="CY359" s="69"/>
      <c r="CZ359" s="69"/>
      <c r="DA359" s="69"/>
      <c r="DB359" s="69"/>
      <c r="DC359" s="69"/>
      <c r="DD359" s="69"/>
      <c r="DE359" s="69"/>
      <c r="DF359" s="69"/>
      <c r="DG359" s="69"/>
      <c r="DH359" s="69"/>
      <c r="DI359" s="69"/>
      <c r="DJ359" s="69"/>
      <c r="DK359" s="69"/>
      <c r="DL359" s="69"/>
      <c r="DM359" s="69"/>
      <c r="DN359" s="69"/>
      <c r="DO359" s="69"/>
      <c r="DP359" s="69"/>
      <c r="DQ359" s="69"/>
      <c r="DR359" s="69"/>
      <c r="DS359" s="69"/>
      <c r="DT359" s="69"/>
      <c r="DU359" s="69"/>
      <c r="DV359" s="69"/>
      <c r="DW359" s="69"/>
      <c r="DX359" s="69"/>
      <c r="DY359" s="69"/>
      <c r="DZ359" s="69"/>
      <c r="EA359" s="69"/>
      <c r="EB359" s="69"/>
      <c r="EC359" s="69"/>
      <c r="ED359" s="69"/>
      <c r="EE359" s="69"/>
      <c r="EF359" s="69"/>
      <c r="EG359" s="69"/>
      <c r="EH359" s="69"/>
      <c r="EI359" s="69"/>
      <c r="EJ359" s="69"/>
      <c r="EK359" s="69"/>
      <c r="EL359" s="69"/>
      <c r="EM359" s="69"/>
      <c r="EN359" s="69"/>
      <c r="EO359" s="69"/>
      <c r="EP359" s="69"/>
      <c r="EQ359" s="69"/>
      <c r="ER359" s="69"/>
      <c r="ES359" s="69"/>
      <c r="ET359" s="69"/>
      <c r="EU359" s="69"/>
      <c r="EV359" s="69"/>
      <c r="EW359" s="69"/>
      <c r="EX359" s="69"/>
      <c r="EY359" s="69"/>
      <c r="EZ359" s="69"/>
      <c r="FA359" s="69"/>
      <c r="FB359" s="69"/>
      <c r="FC359" s="69"/>
      <c r="FD359" s="69"/>
      <c r="FE359" s="69"/>
      <c r="FF359" s="69"/>
      <c r="FG359" s="69"/>
      <c r="FH359" s="69"/>
      <c r="FI359" s="69"/>
      <c r="FJ359" s="69"/>
      <c r="FK359" s="69"/>
    </row>
    <row r="360" spans="1:167" s="68" customFormat="1" ht="15" customHeight="1" x14ac:dyDescent="0.3">
      <c r="A360" s="69">
        <v>359</v>
      </c>
      <c r="B360" s="68">
        <v>11</v>
      </c>
      <c r="C360" s="68" t="s">
        <v>90</v>
      </c>
      <c r="D360" s="37">
        <v>2.1999999999999999E-2</v>
      </c>
      <c r="E360" s="68">
        <v>2E-3</v>
      </c>
      <c r="F360" s="19">
        <f t="shared" si="85"/>
        <v>11</v>
      </c>
      <c r="H360" s="68">
        <f t="shared" si="73"/>
        <v>1.9999999999999997E-2</v>
      </c>
      <c r="I360" s="68">
        <f t="shared" si="74"/>
        <v>2.4E-2</v>
      </c>
      <c r="J360" s="68" t="s">
        <v>63</v>
      </c>
      <c r="K360" s="68">
        <f t="shared" si="75"/>
        <v>2.1999999999999999E-2</v>
      </c>
      <c r="L360" s="45">
        <f t="shared" si="76"/>
        <v>11</v>
      </c>
      <c r="M360" s="15">
        <f t="shared" si="77"/>
        <v>0.1831553521065315</v>
      </c>
      <c r="N360" s="68">
        <f t="shared" si="78"/>
        <v>1.6650486555139229E-2</v>
      </c>
      <c r="O360" s="68">
        <f t="shared" si="79"/>
        <v>60.058305004387194</v>
      </c>
      <c r="P360" s="68">
        <f t="shared" si="80"/>
        <v>0.16650486555139227</v>
      </c>
      <c r="Q360" s="68">
        <f t="shared" si="81"/>
        <v>0.19980583866167073</v>
      </c>
      <c r="R360" s="112">
        <v>7.2435129746654816</v>
      </c>
      <c r="S360" s="68" t="s">
        <v>571</v>
      </c>
      <c r="T360" s="68" t="s">
        <v>63</v>
      </c>
      <c r="U360" s="68" t="s">
        <v>576</v>
      </c>
      <c r="V360" s="68" t="s">
        <v>578</v>
      </c>
      <c r="W360" s="68">
        <v>0</v>
      </c>
      <c r="X360" s="68">
        <v>1</v>
      </c>
      <c r="Y360" s="68">
        <v>0</v>
      </c>
      <c r="Z360" s="68">
        <v>0</v>
      </c>
      <c r="AA360" s="68">
        <v>1</v>
      </c>
      <c r="AB360" s="68">
        <v>0</v>
      </c>
      <c r="AC360" s="68">
        <v>8</v>
      </c>
      <c r="AD360" s="68" t="s">
        <v>63</v>
      </c>
      <c r="AE360" s="68">
        <v>3486</v>
      </c>
      <c r="AF360" s="68">
        <v>1</v>
      </c>
      <c r="AG360" s="68">
        <v>0</v>
      </c>
      <c r="AH360" s="68">
        <v>0</v>
      </c>
      <c r="AI360" s="68">
        <v>0</v>
      </c>
      <c r="AJ360" s="68">
        <v>0</v>
      </c>
      <c r="AK360" s="68">
        <v>0</v>
      </c>
      <c r="AL360" s="68">
        <v>0</v>
      </c>
      <c r="AM360" s="68">
        <v>1</v>
      </c>
      <c r="AN360" s="68">
        <v>0</v>
      </c>
      <c r="AO360" s="68">
        <v>0</v>
      </c>
      <c r="AP360" s="112">
        <v>10.821436908133153</v>
      </c>
      <c r="AQ360" s="68">
        <v>1</v>
      </c>
      <c r="AR360" s="112">
        <v>8.156797046675651</v>
      </c>
      <c r="AS360" s="68">
        <v>1</v>
      </c>
      <c r="AT360" s="68">
        <v>0</v>
      </c>
      <c r="AU360" s="68">
        <v>5.8998973535824915</v>
      </c>
      <c r="AV360" s="112">
        <v>7.6038979685218813</v>
      </c>
      <c r="AW360" s="68">
        <v>0</v>
      </c>
      <c r="AX360" s="68">
        <v>1</v>
      </c>
      <c r="AY360" s="68">
        <v>0</v>
      </c>
      <c r="AZ360" s="68">
        <v>6.9850000000000003</v>
      </c>
      <c r="BA360" s="94">
        <v>578</v>
      </c>
      <c r="BB360" s="94">
        <v>162</v>
      </c>
      <c r="BC360" s="68">
        <v>1</v>
      </c>
      <c r="BD360" s="68">
        <v>0</v>
      </c>
      <c r="BE360" s="104">
        <f t="shared" si="84"/>
        <v>3.784189633918261</v>
      </c>
      <c r="BF360" s="104">
        <v>1501.04</v>
      </c>
      <c r="BG360" s="104">
        <f t="shared" si="82"/>
        <v>0.51739600751000214</v>
      </c>
      <c r="BH360" s="68">
        <v>1</v>
      </c>
      <c r="BI360" s="68">
        <v>0</v>
      </c>
      <c r="BJ360" s="68">
        <v>1</v>
      </c>
      <c r="BK360" s="68">
        <v>1</v>
      </c>
      <c r="BL360" s="68">
        <v>0</v>
      </c>
      <c r="BM360" s="68">
        <v>1</v>
      </c>
      <c r="BN360" s="68">
        <v>0</v>
      </c>
      <c r="BO360" s="68">
        <v>1</v>
      </c>
      <c r="BP360" s="68">
        <v>0</v>
      </c>
      <c r="BQ360" s="68">
        <v>1</v>
      </c>
      <c r="BR360" s="68">
        <v>0</v>
      </c>
      <c r="BS360" s="68">
        <v>0</v>
      </c>
      <c r="BT360" s="68">
        <v>0</v>
      </c>
      <c r="BU360" s="68">
        <v>0</v>
      </c>
      <c r="BV360" s="68">
        <v>0</v>
      </c>
      <c r="BW360" s="68">
        <v>0</v>
      </c>
      <c r="BX360" s="68">
        <v>1</v>
      </c>
      <c r="BY360" s="68">
        <v>0.42599999999999999</v>
      </c>
      <c r="BZ360" s="68">
        <f t="shared" si="83"/>
        <v>0.57400000000000007</v>
      </c>
      <c r="CA360" s="112">
        <v>2.917770732084279</v>
      </c>
      <c r="CB360" s="68" t="s">
        <v>560</v>
      </c>
      <c r="CC360" s="68">
        <v>1</v>
      </c>
    </row>
    <row r="361" spans="1:167" s="68" customFormat="1" ht="15" customHeight="1" x14ac:dyDescent="0.3">
      <c r="A361" s="69">
        <v>360</v>
      </c>
      <c r="B361" s="69">
        <v>11</v>
      </c>
      <c r="C361" s="69" t="s">
        <v>90</v>
      </c>
      <c r="D361" s="38">
        <v>0.874</v>
      </c>
      <c r="E361" s="69">
        <v>0.124</v>
      </c>
      <c r="F361" s="19">
        <f t="shared" si="85"/>
        <v>7.0483870967741939</v>
      </c>
      <c r="G361" s="69"/>
      <c r="H361" s="69">
        <f t="shared" si="73"/>
        <v>0.75</v>
      </c>
      <c r="I361" s="69">
        <f t="shared" si="74"/>
        <v>0.998</v>
      </c>
      <c r="J361" s="69" t="s">
        <v>63</v>
      </c>
      <c r="K361" s="69">
        <f t="shared" si="75"/>
        <v>0.874</v>
      </c>
      <c r="L361" s="45">
        <f t="shared" si="76"/>
        <v>7.0483870967741939</v>
      </c>
      <c r="M361" s="18">
        <f t="shared" si="77"/>
        <v>0.11853682382917023</v>
      </c>
      <c r="N361" s="69">
        <f t="shared" si="78"/>
        <v>1.681758141283422E-2</v>
      </c>
      <c r="O361" s="69">
        <f t="shared" si="79"/>
        <v>59.461582224710206</v>
      </c>
      <c r="P361" s="69">
        <f t="shared" si="80"/>
        <v>0.10171924241633601</v>
      </c>
      <c r="Q361" s="69">
        <f t="shared" si="81"/>
        <v>0.13535440524200446</v>
      </c>
      <c r="R361" s="65">
        <v>7.2435129746654816</v>
      </c>
      <c r="S361" s="69" t="s">
        <v>571</v>
      </c>
      <c r="T361" s="69" t="s">
        <v>63</v>
      </c>
      <c r="U361" s="69" t="s">
        <v>577</v>
      </c>
      <c r="V361" s="69" t="s">
        <v>579</v>
      </c>
      <c r="W361" s="69">
        <v>0</v>
      </c>
      <c r="X361" s="69">
        <v>1</v>
      </c>
      <c r="Y361" s="69">
        <v>0</v>
      </c>
      <c r="Z361" s="69">
        <v>0</v>
      </c>
      <c r="AA361" s="69">
        <v>1</v>
      </c>
      <c r="AB361" s="69">
        <v>0</v>
      </c>
      <c r="AC361" s="69">
        <v>8</v>
      </c>
      <c r="AD361" s="69" t="s">
        <v>63</v>
      </c>
      <c r="AE361" s="69">
        <v>3486</v>
      </c>
      <c r="AF361" s="69">
        <v>1</v>
      </c>
      <c r="AG361" s="69">
        <v>0</v>
      </c>
      <c r="AH361" s="69">
        <v>0</v>
      </c>
      <c r="AI361" s="69">
        <v>0</v>
      </c>
      <c r="AJ361" s="69">
        <v>0</v>
      </c>
      <c r="AK361" s="69">
        <v>0</v>
      </c>
      <c r="AL361" s="69">
        <v>0</v>
      </c>
      <c r="AM361" s="69">
        <v>1</v>
      </c>
      <c r="AN361" s="69">
        <v>0</v>
      </c>
      <c r="AO361" s="69">
        <v>0</v>
      </c>
      <c r="AP361" s="65">
        <v>10.821436908133153</v>
      </c>
      <c r="AQ361" s="69">
        <v>1</v>
      </c>
      <c r="AR361" s="65">
        <v>8.156797046675651</v>
      </c>
      <c r="AS361" s="69">
        <v>1</v>
      </c>
      <c r="AT361" s="69">
        <v>0</v>
      </c>
      <c r="AU361" s="69">
        <v>5.8998973535824915</v>
      </c>
      <c r="AV361" s="65">
        <v>7.6038979685218813</v>
      </c>
      <c r="AW361" s="69">
        <v>0</v>
      </c>
      <c r="AX361" s="69">
        <v>1</v>
      </c>
      <c r="AY361" s="69">
        <v>0</v>
      </c>
      <c r="AZ361" s="69">
        <v>6.9850000000000003</v>
      </c>
      <c r="BA361" s="32">
        <v>578</v>
      </c>
      <c r="BB361" s="32">
        <v>162</v>
      </c>
      <c r="BC361" s="69">
        <v>1</v>
      </c>
      <c r="BD361" s="69">
        <v>0</v>
      </c>
      <c r="BE361" s="106">
        <f t="shared" si="84"/>
        <v>3.784189633918261</v>
      </c>
      <c r="BF361" s="106">
        <v>1501.04</v>
      </c>
      <c r="BG361" s="106">
        <f t="shared" si="82"/>
        <v>0.51739600751000214</v>
      </c>
      <c r="BH361" s="69">
        <v>1</v>
      </c>
      <c r="BI361" s="69">
        <v>0</v>
      </c>
      <c r="BJ361" s="69">
        <v>1</v>
      </c>
      <c r="BK361" s="69">
        <v>1</v>
      </c>
      <c r="BL361" s="69">
        <v>0</v>
      </c>
      <c r="BM361" s="69">
        <v>1</v>
      </c>
      <c r="BN361" s="69">
        <v>0</v>
      </c>
      <c r="BO361" s="69">
        <v>1</v>
      </c>
      <c r="BP361" s="69">
        <v>0</v>
      </c>
      <c r="BQ361" s="69">
        <v>1</v>
      </c>
      <c r="BR361" s="69">
        <v>0</v>
      </c>
      <c r="BS361" s="69">
        <v>0</v>
      </c>
      <c r="BT361" s="69">
        <v>0</v>
      </c>
      <c r="BU361" s="69">
        <v>0</v>
      </c>
      <c r="BV361" s="69">
        <v>0</v>
      </c>
      <c r="BW361" s="69">
        <v>0</v>
      </c>
      <c r="BX361" s="69">
        <v>1</v>
      </c>
      <c r="BY361" s="69">
        <v>0.42599999999999999</v>
      </c>
      <c r="BZ361" s="69">
        <f t="shared" si="83"/>
        <v>0.57400000000000007</v>
      </c>
      <c r="CA361" s="65">
        <v>2.917770732084279</v>
      </c>
      <c r="CB361" s="69" t="s">
        <v>560</v>
      </c>
      <c r="CC361" s="69">
        <v>1</v>
      </c>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row>
    <row r="362" spans="1:167" s="68" customFormat="1" ht="15" customHeight="1" x14ac:dyDescent="0.3">
      <c r="A362" s="69">
        <v>361</v>
      </c>
      <c r="B362" s="68">
        <v>11</v>
      </c>
      <c r="C362" s="68" t="s">
        <v>90</v>
      </c>
      <c r="D362" s="37">
        <v>2.5000000000000001E-2</v>
      </c>
      <c r="E362" s="68">
        <v>3.0000000000000001E-3</v>
      </c>
      <c r="F362" s="19">
        <f t="shared" si="85"/>
        <v>8.3333333333333339</v>
      </c>
      <c r="H362" s="68">
        <f t="shared" si="73"/>
        <v>2.2000000000000002E-2</v>
      </c>
      <c r="I362" s="68">
        <f t="shared" si="74"/>
        <v>2.8000000000000001E-2</v>
      </c>
      <c r="J362" s="68" t="s">
        <v>63</v>
      </c>
      <c r="K362" s="68">
        <f t="shared" si="75"/>
        <v>2.5000000000000001E-2</v>
      </c>
      <c r="L362" s="45">
        <f t="shared" si="76"/>
        <v>8.3333333333333339</v>
      </c>
      <c r="M362" s="15">
        <f t="shared" si="77"/>
        <v>0.14123392196277179</v>
      </c>
      <c r="N362" s="68">
        <f t="shared" si="78"/>
        <v>1.6948070635532615E-2</v>
      </c>
      <c r="O362" s="68">
        <f t="shared" si="79"/>
        <v>59.003766358127038</v>
      </c>
      <c r="P362" s="68">
        <f t="shared" si="80"/>
        <v>0.12428585132723918</v>
      </c>
      <c r="Q362" s="68">
        <f t="shared" si="81"/>
        <v>0.1581819925983044</v>
      </c>
      <c r="R362" s="112">
        <v>6.3578422665080998</v>
      </c>
      <c r="S362" s="68" t="s">
        <v>572</v>
      </c>
      <c r="T362" s="68" t="s">
        <v>63</v>
      </c>
      <c r="U362" s="68" t="s">
        <v>576</v>
      </c>
      <c r="V362" s="68" t="s">
        <v>578</v>
      </c>
      <c r="W362" s="68">
        <v>0</v>
      </c>
      <c r="X362" s="68">
        <v>1</v>
      </c>
      <c r="Y362" s="68">
        <v>0</v>
      </c>
      <c r="Z362" s="68">
        <v>0</v>
      </c>
      <c r="AA362" s="68">
        <v>1</v>
      </c>
      <c r="AB362" s="68">
        <v>0</v>
      </c>
      <c r="AC362" s="68">
        <v>9</v>
      </c>
      <c r="AD362" s="68" t="s">
        <v>63</v>
      </c>
      <c r="AE362" s="68">
        <v>3412</v>
      </c>
      <c r="AF362" s="68">
        <v>1</v>
      </c>
      <c r="AG362" s="68">
        <v>0</v>
      </c>
      <c r="AH362" s="68">
        <v>0</v>
      </c>
      <c r="AI362" s="68">
        <v>0</v>
      </c>
      <c r="AJ362" s="68">
        <v>0</v>
      </c>
      <c r="AK362" s="68">
        <v>0</v>
      </c>
      <c r="AL362" s="68">
        <v>0</v>
      </c>
      <c r="AM362" s="68">
        <v>1</v>
      </c>
      <c r="AN362" s="68">
        <v>0</v>
      </c>
      <c r="AO362" s="68">
        <v>0</v>
      </c>
      <c r="AP362" s="112">
        <v>10.821436908133153</v>
      </c>
      <c r="AQ362" s="68">
        <v>1</v>
      </c>
      <c r="AR362" s="112">
        <v>8.1353469489067063</v>
      </c>
      <c r="AS362" s="68">
        <v>1</v>
      </c>
      <c r="AT362" s="68">
        <v>0</v>
      </c>
      <c r="AU362" s="68">
        <v>5.8998973535824915</v>
      </c>
      <c r="AV362" s="112">
        <v>7.6038979685218813</v>
      </c>
      <c r="AW362" s="68">
        <v>0</v>
      </c>
      <c r="AX362" s="68">
        <v>1</v>
      </c>
      <c r="AY362" s="68">
        <v>0</v>
      </c>
      <c r="AZ362" s="68">
        <v>6.9850000000000003</v>
      </c>
      <c r="BA362" s="94">
        <v>578</v>
      </c>
      <c r="BB362" s="94">
        <v>162</v>
      </c>
      <c r="BC362" s="68">
        <v>1</v>
      </c>
      <c r="BD362" s="68">
        <v>0</v>
      </c>
      <c r="BE362" s="104">
        <f t="shared" ref="BE362:BE393" si="86">LN(44)</f>
        <v>3.784189633918261</v>
      </c>
      <c r="BF362" s="104">
        <v>1501.04</v>
      </c>
      <c r="BG362" s="104">
        <f t="shared" si="82"/>
        <v>0.51739600751000214</v>
      </c>
      <c r="BH362" s="68">
        <v>1</v>
      </c>
      <c r="BI362" s="68">
        <v>0</v>
      </c>
      <c r="BJ362" s="68">
        <v>1</v>
      </c>
      <c r="BK362" s="68">
        <v>1</v>
      </c>
      <c r="BL362" s="68">
        <v>0</v>
      </c>
      <c r="BM362" s="68">
        <v>1</v>
      </c>
      <c r="BN362" s="68">
        <v>0</v>
      </c>
      <c r="BO362" s="68">
        <v>1</v>
      </c>
      <c r="BP362" s="68">
        <v>0</v>
      </c>
      <c r="BQ362" s="68">
        <v>1</v>
      </c>
      <c r="BR362" s="68">
        <v>0</v>
      </c>
      <c r="BS362" s="68">
        <v>0</v>
      </c>
      <c r="BT362" s="68">
        <v>0</v>
      </c>
      <c r="BU362" s="68">
        <v>0</v>
      </c>
      <c r="BV362" s="68">
        <v>0</v>
      </c>
      <c r="BW362" s="68">
        <v>0</v>
      </c>
      <c r="BX362" s="68">
        <v>1</v>
      </c>
      <c r="BY362" s="68">
        <v>1</v>
      </c>
      <c r="BZ362" s="68">
        <f t="shared" si="83"/>
        <v>0</v>
      </c>
      <c r="CA362" s="112">
        <v>2.917770732084279</v>
      </c>
      <c r="CB362" s="68" t="s">
        <v>560</v>
      </c>
      <c r="CC362" s="68">
        <v>1</v>
      </c>
    </row>
    <row r="363" spans="1:167" s="68" customFormat="1" ht="15" customHeight="1" x14ac:dyDescent="0.3">
      <c r="A363" s="69">
        <v>362</v>
      </c>
      <c r="B363" s="68">
        <v>11</v>
      </c>
      <c r="C363" s="68" t="s">
        <v>90</v>
      </c>
      <c r="D363" s="37">
        <v>1.206</v>
      </c>
      <c r="E363" s="68">
        <v>0.19900000000000001</v>
      </c>
      <c r="F363" s="19">
        <f t="shared" si="85"/>
        <v>6.0603015075376883</v>
      </c>
      <c r="H363" s="68">
        <f t="shared" si="73"/>
        <v>1.0069999999999999</v>
      </c>
      <c r="I363" s="68">
        <f t="shared" si="74"/>
        <v>1.405</v>
      </c>
      <c r="J363" s="68" t="s">
        <v>63</v>
      </c>
      <c r="K363" s="68">
        <f t="shared" si="75"/>
        <v>1.206</v>
      </c>
      <c r="L363" s="45">
        <f t="shared" si="76"/>
        <v>6.0603015075376883</v>
      </c>
      <c r="M363" s="15">
        <f t="shared" si="77"/>
        <v>0.10319646168420776</v>
      </c>
      <c r="N363" s="68">
        <f t="shared" si="78"/>
        <v>1.7028271869948045E-2</v>
      </c>
      <c r="O363" s="68">
        <f t="shared" si="79"/>
        <v>58.725865292580103</v>
      </c>
      <c r="P363" s="68">
        <f t="shared" si="80"/>
        <v>8.6168189814259721E-2</v>
      </c>
      <c r="Q363" s="68">
        <f t="shared" si="81"/>
        <v>0.1202247335541558</v>
      </c>
      <c r="R363" s="112">
        <v>6.3578422665080998</v>
      </c>
      <c r="S363" s="68" t="s">
        <v>572</v>
      </c>
      <c r="T363" s="68" t="s">
        <v>63</v>
      </c>
      <c r="U363" s="68" t="s">
        <v>577</v>
      </c>
      <c r="V363" s="68" t="s">
        <v>579</v>
      </c>
      <c r="W363" s="68">
        <v>0</v>
      </c>
      <c r="X363" s="68">
        <v>1</v>
      </c>
      <c r="Y363" s="68">
        <v>0</v>
      </c>
      <c r="Z363" s="68">
        <v>0</v>
      </c>
      <c r="AA363" s="68">
        <v>1</v>
      </c>
      <c r="AB363" s="68">
        <v>0</v>
      </c>
      <c r="AC363" s="68">
        <v>9</v>
      </c>
      <c r="AD363" s="68" t="s">
        <v>63</v>
      </c>
      <c r="AE363" s="68">
        <v>3412</v>
      </c>
      <c r="AF363" s="68">
        <v>1</v>
      </c>
      <c r="AG363" s="68">
        <v>0</v>
      </c>
      <c r="AH363" s="68">
        <v>0</v>
      </c>
      <c r="AI363" s="68">
        <v>0</v>
      </c>
      <c r="AJ363" s="68">
        <v>0</v>
      </c>
      <c r="AK363" s="68">
        <v>0</v>
      </c>
      <c r="AL363" s="68">
        <v>0</v>
      </c>
      <c r="AM363" s="68">
        <v>1</v>
      </c>
      <c r="AN363" s="68">
        <v>0</v>
      </c>
      <c r="AO363" s="68">
        <v>0</v>
      </c>
      <c r="AP363" s="112">
        <v>10.821436908133153</v>
      </c>
      <c r="AQ363" s="68">
        <v>1</v>
      </c>
      <c r="AR363" s="112">
        <v>8.1353469489067063</v>
      </c>
      <c r="AS363" s="68">
        <v>1</v>
      </c>
      <c r="AT363" s="68">
        <v>0</v>
      </c>
      <c r="AU363" s="68">
        <v>5.8998973535824915</v>
      </c>
      <c r="AV363" s="112">
        <v>7.6038979685218813</v>
      </c>
      <c r="AW363" s="68">
        <v>0</v>
      </c>
      <c r="AX363" s="68">
        <v>1</v>
      </c>
      <c r="AY363" s="68">
        <v>0</v>
      </c>
      <c r="AZ363" s="68">
        <v>6.9850000000000003</v>
      </c>
      <c r="BA363" s="94">
        <v>578</v>
      </c>
      <c r="BB363" s="94">
        <v>162</v>
      </c>
      <c r="BC363" s="68">
        <v>1</v>
      </c>
      <c r="BD363" s="68">
        <v>0</v>
      </c>
      <c r="BE363" s="104">
        <f t="shared" si="86"/>
        <v>3.784189633918261</v>
      </c>
      <c r="BF363" s="104">
        <v>1501.04</v>
      </c>
      <c r="BG363" s="104">
        <f t="shared" si="82"/>
        <v>0.51739600751000214</v>
      </c>
      <c r="BH363" s="68">
        <v>1</v>
      </c>
      <c r="BI363" s="68">
        <v>0</v>
      </c>
      <c r="BJ363" s="68">
        <v>1</v>
      </c>
      <c r="BK363" s="68">
        <v>1</v>
      </c>
      <c r="BL363" s="68">
        <v>0</v>
      </c>
      <c r="BM363" s="68">
        <v>1</v>
      </c>
      <c r="BN363" s="68">
        <v>0</v>
      </c>
      <c r="BO363" s="68">
        <v>1</v>
      </c>
      <c r="BP363" s="68">
        <v>0</v>
      </c>
      <c r="BQ363" s="68">
        <v>1</v>
      </c>
      <c r="BR363" s="68">
        <v>0</v>
      </c>
      <c r="BS363" s="68">
        <v>0</v>
      </c>
      <c r="BT363" s="68">
        <v>0</v>
      </c>
      <c r="BU363" s="68">
        <v>0</v>
      </c>
      <c r="BV363" s="68">
        <v>0</v>
      </c>
      <c r="BW363" s="68">
        <v>0</v>
      </c>
      <c r="BX363" s="68">
        <v>1</v>
      </c>
      <c r="BY363" s="68">
        <v>1</v>
      </c>
      <c r="BZ363" s="68">
        <f t="shared" si="83"/>
        <v>0</v>
      </c>
      <c r="CA363" s="112">
        <v>2.917770732084279</v>
      </c>
      <c r="CB363" s="68" t="s">
        <v>560</v>
      </c>
      <c r="CC363" s="68">
        <v>1</v>
      </c>
    </row>
    <row r="364" spans="1:167" s="68" customFormat="1" ht="15" customHeight="1" x14ac:dyDescent="0.3">
      <c r="A364" s="69">
        <v>363</v>
      </c>
      <c r="B364" s="68">
        <v>11</v>
      </c>
      <c r="C364" s="68" t="s">
        <v>90</v>
      </c>
      <c r="D364" s="37">
        <v>2.4E-2</v>
      </c>
      <c r="E364" s="68">
        <v>2E-3</v>
      </c>
      <c r="F364" s="19">
        <f t="shared" si="85"/>
        <v>12</v>
      </c>
      <c r="H364" s="68">
        <f t="shared" si="73"/>
        <v>2.1999999999999999E-2</v>
      </c>
      <c r="I364" s="68">
        <f t="shared" si="74"/>
        <v>2.6000000000000002E-2</v>
      </c>
      <c r="J364" s="68" t="s">
        <v>63</v>
      </c>
      <c r="K364" s="68">
        <f t="shared" si="75"/>
        <v>2.4E-2</v>
      </c>
      <c r="L364" s="45">
        <f t="shared" si="76"/>
        <v>12</v>
      </c>
      <c r="M364" s="15">
        <f t="shared" si="77"/>
        <v>0.17518714874213515</v>
      </c>
      <c r="N364" s="68">
        <f t="shared" si="78"/>
        <v>1.4598929061844594E-2</v>
      </c>
      <c r="O364" s="68">
        <f t="shared" si="79"/>
        <v>68.498175158174831</v>
      </c>
      <c r="P364" s="68">
        <f t="shared" si="80"/>
        <v>0.16058821968029055</v>
      </c>
      <c r="Q364" s="68">
        <f t="shared" si="81"/>
        <v>0.18978607780397974</v>
      </c>
      <c r="R364" s="112">
        <v>6.3578422665080998</v>
      </c>
      <c r="S364" s="68" t="s">
        <v>573</v>
      </c>
      <c r="T364" s="68" t="s">
        <v>63</v>
      </c>
      <c r="U364" s="68" t="s">
        <v>576</v>
      </c>
      <c r="V364" s="68" t="s">
        <v>578</v>
      </c>
      <c r="W364" s="68">
        <v>0</v>
      </c>
      <c r="X364" s="68">
        <v>1</v>
      </c>
      <c r="Y364" s="68">
        <v>0</v>
      </c>
      <c r="Z364" s="68">
        <v>0</v>
      </c>
      <c r="AA364" s="68">
        <v>1</v>
      </c>
      <c r="AB364" s="68">
        <v>0</v>
      </c>
      <c r="AC364" s="68">
        <v>10</v>
      </c>
      <c r="AD364" s="68" t="s">
        <v>63</v>
      </c>
      <c r="AE364" s="68">
        <v>4548</v>
      </c>
      <c r="AF364" s="68">
        <v>1</v>
      </c>
      <c r="AG364" s="68">
        <v>0</v>
      </c>
      <c r="AH364" s="68">
        <v>0</v>
      </c>
      <c r="AI364" s="68">
        <v>0</v>
      </c>
      <c r="AJ364" s="68">
        <v>0</v>
      </c>
      <c r="AK364" s="68">
        <v>0</v>
      </c>
      <c r="AL364" s="68">
        <v>0</v>
      </c>
      <c r="AM364" s="68">
        <v>1</v>
      </c>
      <c r="AN364" s="68">
        <v>0</v>
      </c>
      <c r="AO364" s="68">
        <v>0</v>
      </c>
      <c r="AP364" s="112">
        <v>10.821436908133153</v>
      </c>
      <c r="AQ364" s="68">
        <v>1</v>
      </c>
      <c r="AR364" s="112">
        <v>8.4226627075700033</v>
      </c>
      <c r="AS364" s="68">
        <v>1</v>
      </c>
      <c r="AT364" s="68">
        <v>0</v>
      </c>
      <c r="AU364" s="68">
        <v>5.8998973535824915</v>
      </c>
      <c r="AV364" s="112">
        <v>7.6038979685218813</v>
      </c>
      <c r="AW364" s="68">
        <v>0</v>
      </c>
      <c r="AX364" s="68">
        <v>1</v>
      </c>
      <c r="AY364" s="68">
        <v>0</v>
      </c>
      <c r="AZ364" s="68">
        <v>6.9850000000000003</v>
      </c>
      <c r="BA364" s="94">
        <v>578</v>
      </c>
      <c r="BB364" s="94">
        <v>162</v>
      </c>
      <c r="BC364" s="68">
        <v>1</v>
      </c>
      <c r="BD364" s="68">
        <v>0</v>
      </c>
      <c r="BE364" s="104">
        <f t="shared" si="86"/>
        <v>3.784189633918261</v>
      </c>
      <c r="BF364" s="104">
        <v>1501.04</v>
      </c>
      <c r="BG364" s="104">
        <f t="shared" si="82"/>
        <v>0.51739600751000214</v>
      </c>
      <c r="BH364" s="68">
        <v>1</v>
      </c>
      <c r="BI364" s="68">
        <v>0</v>
      </c>
      <c r="BJ364" s="68">
        <v>1</v>
      </c>
      <c r="BK364" s="68">
        <v>1</v>
      </c>
      <c r="BL364" s="68">
        <v>0</v>
      </c>
      <c r="BM364" s="68">
        <v>1</v>
      </c>
      <c r="BN364" s="68">
        <v>0</v>
      </c>
      <c r="BO364" s="68">
        <v>1</v>
      </c>
      <c r="BP364" s="68">
        <v>0</v>
      </c>
      <c r="BQ364" s="68">
        <v>1</v>
      </c>
      <c r="BR364" s="68">
        <v>0</v>
      </c>
      <c r="BS364" s="68">
        <v>0</v>
      </c>
      <c r="BT364" s="68">
        <v>0</v>
      </c>
      <c r="BU364" s="68">
        <v>0</v>
      </c>
      <c r="BV364" s="68">
        <v>0</v>
      </c>
      <c r="BW364" s="68">
        <v>0</v>
      </c>
      <c r="BX364" s="68">
        <v>1</v>
      </c>
      <c r="BY364" s="68">
        <v>1</v>
      </c>
      <c r="BZ364" s="68">
        <f t="shared" si="83"/>
        <v>0</v>
      </c>
      <c r="CA364" s="112">
        <v>2.917770732084279</v>
      </c>
      <c r="CB364" s="68" t="s">
        <v>560</v>
      </c>
      <c r="CC364" s="68">
        <v>1</v>
      </c>
    </row>
    <row r="365" spans="1:167" s="68" customFormat="1" ht="15" customHeight="1" x14ac:dyDescent="0.3">
      <c r="A365" s="69">
        <v>364</v>
      </c>
      <c r="B365" s="68">
        <v>11</v>
      </c>
      <c r="C365" s="68" t="s">
        <v>90</v>
      </c>
      <c r="D365" s="37">
        <v>1.0860000000000001</v>
      </c>
      <c r="E365" s="68">
        <v>0.14099999999999999</v>
      </c>
      <c r="F365" s="19">
        <f t="shared" si="85"/>
        <v>7.7021276595744697</v>
      </c>
      <c r="H365" s="68">
        <f t="shared" si="73"/>
        <v>0.94500000000000006</v>
      </c>
      <c r="I365" s="68">
        <f t="shared" si="74"/>
        <v>1.2270000000000001</v>
      </c>
      <c r="J365" s="68" t="s">
        <v>63</v>
      </c>
      <c r="K365" s="68">
        <f t="shared" si="75"/>
        <v>1.0860000000000001</v>
      </c>
      <c r="L365" s="45">
        <f t="shared" si="76"/>
        <v>7.7021276595744697</v>
      </c>
      <c r="M365" s="15">
        <f t="shared" si="77"/>
        <v>0.11347139485136555</v>
      </c>
      <c r="N365" s="68">
        <f t="shared" si="78"/>
        <v>1.4732473917166242E-2</v>
      </c>
      <c r="O365" s="68">
        <f t="shared" si="79"/>
        <v>67.877262544127262</v>
      </c>
      <c r="P365" s="68">
        <f t="shared" si="80"/>
        <v>9.8738920934199309E-2</v>
      </c>
      <c r="Q365" s="68">
        <f t="shared" si="81"/>
        <v>0.12820386876853179</v>
      </c>
      <c r="R365" s="112">
        <v>6.7117403950561796</v>
      </c>
      <c r="S365" s="68" t="s">
        <v>573</v>
      </c>
      <c r="T365" s="68" t="s">
        <v>63</v>
      </c>
      <c r="U365" s="68" t="s">
        <v>577</v>
      </c>
      <c r="V365" s="68" t="s">
        <v>579</v>
      </c>
      <c r="W365" s="68">
        <v>0</v>
      </c>
      <c r="X365" s="68">
        <v>1</v>
      </c>
      <c r="Y365" s="68">
        <v>0</v>
      </c>
      <c r="Z365" s="68">
        <v>0</v>
      </c>
      <c r="AA365" s="68">
        <v>1</v>
      </c>
      <c r="AB365" s="68">
        <v>0</v>
      </c>
      <c r="AC365" s="68">
        <v>10</v>
      </c>
      <c r="AD365" s="68" t="s">
        <v>63</v>
      </c>
      <c r="AE365" s="68">
        <v>4548</v>
      </c>
      <c r="AF365" s="68">
        <v>1</v>
      </c>
      <c r="AG365" s="68">
        <v>0</v>
      </c>
      <c r="AH365" s="68">
        <v>0</v>
      </c>
      <c r="AI365" s="68">
        <v>0</v>
      </c>
      <c r="AJ365" s="68">
        <v>0</v>
      </c>
      <c r="AK365" s="68">
        <v>0</v>
      </c>
      <c r="AL365" s="68">
        <v>0</v>
      </c>
      <c r="AM365" s="68">
        <v>1</v>
      </c>
      <c r="AN365" s="68">
        <v>0</v>
      </c>
      <c r="AO365" s="68">
        <v>0</v>
      </c>
      <c r="AP365" s="112">
        <v>10.821436908133153</v>
      </c>
      <c r="AQ365" s="68">
        <v>1</v>
      </c>
      <c r="AR365" s="112">
        <v>8.4226627075700033</v>
      </c>
      <c r="AS365" s="68">
        <v>1</v>
      </c>
      <c r="AT365" s="68">
        <v>0</v>
      </c>
      <c r="AU365" s="68">
        <v>5.8998973535824915</v>
      </c>
      <c r="AV365" s="112">
        <v>7.6038979685218813</v>
      </c>
      <c r="AW365" s="68">
        <v>0</v>
      </c>
      <c r="AX365" s="68">
        <v>1</v>
      </c>
      <c r="AY365" s="68">
        <v>0</v>
      </c>
      <c r="AZ365" s="68">
        <v>6.9850000000000003</v>
      </c>
      <c r="BA365" s="94">
        <v>578</v>
      </c>
      <c r="BB365" s="94">
        <v>162</v>
      </c>
      <c r="BC365" s="68">
        <v>1</v>
      </c>
      <c r="BD365" s="68">
        <v>0</v>
      </c>
      <c r="BE365" s="104">
        <f t="shared" si="86"/>
        <v>3.784189633918261</v>
      </c>
      <c r="BF365" s="104">
        <v>1501.04</v>
      </c>
      <c r="BG365" s="104">
        <f t="shared" si="82"/>
        <v>0.51739600751000214</v>
      </c>
      <c r="BH365" s="68">
        <v>1</v>
      </c>
      <c r="BI365" s="68">
        <v>0</v>
      </c>
      <c r="BJ365" s="68">
        <v>1</v>
      </c>
      <c r="BK365" s="68">
        <v>1</v>
      </c>
      <c r="BL365" s="68">
        <v>0</v>
      </c>
      <c r="BM365" s="68">
        <v>1</v>
      </c>
      <c r="BN365" s="68">
        <v>0</v>
      </c>
      <c r="BO365" s="68">
        <v>1</v>
      </c>
      <c r="BP365" s="68">
        <v>0</v>
      </c>
      <c r="BQ365" s="68">
        <v>1</v>
      </c>
      <c r="BR365" s="68">
        <v>0</v>
      </c>
      <c r="BS365" s="68">
        <v>0</v>
      </c>
      <c r="BT365" s="68">
        <v>0</v>
      </c>
      <c r="BU365" s="68">
        <v>0</v>
      </c>
      <c r="BV365" s="68">
        <v>0</v>
      </c>
      <c r="BW365" s="68">
        <v>0</v>
      </c>
      <c r="BX365" s="68">
        <v>1</v>
      </c>
      <c r="BY365" s="68">
        <v>0</v>
      </c>
      <c r="BZ365" s="68">
        <f t="shared" si="83"/>
        <v>1</v>
      </c>
      <c r="CA365" s="112">
        <v>2.917770732084279</v>
      </c>
      <c r="CB365" s="68" t="s">
        <v>560</v>
      </c>
      <c r="CC365" s="68">
        <v>1</v>
      </c>
    </row>
    <row r="366" spans="1:167" s="68" customFormat="1" ht="15" customHeight="1" x14ac:dyDescent="0.3">
      <c r="A366" s="69">
        <v>365</v>
      </c>
      <c r="B366" s="68">
        <v>11</v>
      </c>
      <c r="C366" s="68" t="s">
        <v>90</v>
      </c>
      <c r="D366" s="37">
        <v>2.1999999999999999E-2</v>
      </c>
      <c r="E366" s="68">
        <v>2E-3</v>
      </c>
      <c r="F366" s="19">
        <f t="shared" si="85"/>
        <v>11</v>
      </c>
      <c r="H366" s="68">
        <f t="shared" si="73"/>
        <v>1.9999999999999997E-2</v>
      </c>
      <c r="I366" s="68">
        <f t="shared" si="74"/>
        <v>2.4E-2</v>
      </c>
      <c r="J366" s="68" t="s">
        <v>63</v>
      </c>
      <c r="K366" s="68">
        <f t="shared" si="75"/>
        <v>2.1999999999999999E-2</v>
      </c>
      <c r="L366" s="45">
        <f t="shared" si="76"/>
        <v>11</v>
      </c>
      <c r="M366" s="15">
        <f t="shared" si="77"/>
        <v>0.16046856267950843</v>
      </c>
      <c r="N366" s="68">
        <f t="shared" si="78"/>
        <v>1.4588051152682585E-2</v>
      </c>
      <c r="O366" s="68">
        <f t="shared" si="79"/>
        <v>68.549252366455462</v>
      </c>
      <c r="P366" s="68">
        <f t="shared" si="80"/>
        <v>0.14588051152682585</v>
      </c>
      <c r="Q366" s="68">
        <f t="shared" si="81"/>
        <v>0.17505661383219101</v>
      </c>
      <c r="R366" s="112">
        <v>6.7117403950561796</v>
      </c>
      <c r="S366" s="68" t="s">
        <v>574</v>
      </c>
      <c r="T366" s="68" t="s">
        <v>63</v>
      </c>
      <c r="U366" s="68" t="s">
        <v>576</v>
      </c>
      <c r="V366" s="68" t="s">
        <v>578</v>
      </c>
      <c r="W366" s="68">
        <v>0</v>
      </c>
      <c r="X366" s="68">
        <v>1</v>
      </c>
      <c r="Y366" s="68">
        <v>0</v>
      </c>
      <c r="Z366" s="68">
        <v>0</v>
      </c>
      <c r="AA366" s="68">
        <v>1</v>
      </c>
      <c r="AB366" s="68">
        <v>0</v>
      </c>
      <c r="AC366" s="68">
        <v>11</v>
      </c>
      <c r="AD366" s="68" t="s">
        <v>63</v>
      </c>
      <c r="AE366" s="68">
        <v>4578</v>
      </c>
      <c r="AF366" s="68">
        <v>1</v>
      </c>
      <c r="AG366" s="68">
        <v>0</v>
      </c>
      <c r="AH366" s="68">
        <v>0</v>
      </c>
      <c r="AI366" s="68">
        <v>0</v>
      </c>
      <c r="AJ366" s="68">
        <v>0</v>
      </c>
      <c r="AK366" s="68">
        <v>0</v>
      </c>
      <c r="AL366" s="68">
        <v>0</v>
      </c>
      <c r="AM366" s="68">
        <v>1</v>
      </c>
      <c r="AN366" s="68">
        <v>0</v>
      </c>
      <c r="AO366" s="68">
        <v>0</v>
      </c>
      <c r="AP366" s="112">
        <v>10.821436908133153</v>
      </c>
      <c r="AQ366" s="68">
        <v>1</v>
      </c>
      <c r="AR366" s="112">
        <v>8.429235912657095</v>
      </c>
      <c r="AS366" s="68">
        <v>1</v>
      </c>
      <c r="AT366" s="68">
        <v>0</v>
      </c>
      <c r="AU366" s="68">
        <v>5.8998973535824915</v>
      </c>
      <c r="AV366" s="112">
        <v>7.6038979685218813</v>
      </c>
      <c r="AW366" s="68">
        <v>0</v>
      </c>
      <c r="AX366" s="68">
        <v>1</v>
      </c>
      <c r="AY366" s="68">
        <v>0</v>
      </c>
      <c r="AZ366" s="68">
        <v>6.9850000000000003</v>
      </c>
      <c r="BA366" s="94">
        <v>578</v>
      </c>
      <c r="BB366" s="94">
        <v>162</v>
      </c>
      <c r="BC366" s="68">
        <v>1</v>
      </c>
      <c r="BD366" s="68">
        <v>0</v>
      </c>
      <c r="BE366" s="104">
        <f t="shared" si="86"/>
        <v>3.784189633918261</v>
      </c>
      <c r="BF366" s="104">
        <v>1501.04</v>
      </c>
      <c r="BG366" s="104">
        <f t="shared" si="82"/>
        <v>0.51739600751000214</v>
      </c>
      <c r="BH366" s="68">
        <v>1</v>
      </c>
      <c r="BI366" s="68">
        <v>0</v>
      </c>
      <c r="BJ366" s="68">
        <v>1</v>
      </c>
      <c r="BK366" s="68">
        <v>1</v>
      </c>
      <c r="BL366" s="68">
        <v>0</v>
      </c>
      <c r="BM366" s="68">
        <v>1</v>
      </c>
      <c r="BN366" s="68">
        <v>0</v>
      </c>
      <c r="BO366" s="68">
        <v>1</v>
      </c>
      <c r="BP366" s="68">
        <v>0</v>
      </c>
      <c r="BQ366" s="68">
        <v>1</v>
      </c>
      <c r="BR366" s="68">
        <v>0</v>
      </c>
      <c r="BS366" s="68">
        <v>0</v>
      </c>
      <c r="BT366" s="68">
        <v>0</v>
      </c>
      <c r="BU366" s="68">
        <v>0</v>
      </c>
      <c r="BV366" s="68">
        <v>0</v>
      </c>
      <c r="BW366" s="68">
        <v>0</v>
      </c>
      <c r="BX366" s="68">
        <v>1</v>
      </c>
      <c r="BY366" s="68">
        <v>0</v>
      </c>
      <c r="BZ366" s="68">
        <f t="shared" si="83"/>
        <v>1</v>
      </c>
      <c r="CA366" s="112">
        <v>2.917770732084279</v>
      </c>
      <c r="CB366" s="68" t="s">
        <v>560</v>
      </c>
      <c r="CC366" s="68">
        <v>1</v>
      </c>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row>
    <row r="367" spans="1:167" s="68" customFormat="1" ht="15" customHeight="1" x14ac:dyDescent="0.3">
      <c r="A367" s="69">
        <v>366</v>
      </c>
      <c r="B367" s="68">
        <v>11</v>
      </c>
      <c r="C367" s="68" t="s">
        <v>90</v>
      </c>
      <c r="D367" s="37">
        <v>1.0820000000000001</v>
      </c>
      <c r="E367" s="68">
        <v>0.158</v>
      </c>
      <c r="F367" s="19">
        <f t="shared" si="85"/>
        <v>6.8481012658227849</v>
      </c>
      <c r="H367" s="68">
        <f t="shared" si="73"/>
        <v>0.92400000000000004</v>
      </c>
      <c r="I367" s="68">
        <f t="shared" si="74"/>
        <v>1.24</v>
      </c>
      <c r="J367" s="68" t="s">
        <v>63</v>
      </c>
      <c r="K367" s="68">
        <f t="shared" si="75"/>
        <v>1.0820000000000001</v>
      </c>
      <c r="L367" s="45">
        <f t="shared" si="76"/>
        <v>6.8481012658227849</v>
      </c>
      <c r="M367" s="15">
        <f t="shared" si="77"/>
        <v>0.10069761051371359</v>
      </c>
      <c r="N367" s="68">
        <f t="shared" si="78"/>
        <v>1.4704456988139323E-2</v>
      </c>
      <c r="O367" s="68">
        <f t="shared" si="79"/>
        <v>68.006591525726122</v>
      </c>
      <c r="P367" s="68">
        <f t="shared" si="80"/>
        <v>8.5993153525574267E-2</v>
      </c>
      <c r="Q367" s="68">
        <f t="shared" si="81"/>
        <v>0.11540206750185292</v>
      </c>
      <c r="R367" s="112">
        <v>6.7117403950561796</v>
      </c>
      <c r="S367" s="68" t="s">
        <v>574</v>
      </c>
      <c r="T367" s="68" t="s">
        <v>63</v>
      </c>
      <c r="U367" s="68" t="s">
        <v>577</v>
      </c>
      <c r="V367" s="68" t="s">
        <v>579</v>
      </c>
      <c r="W367" s="68">
        <v>0</v>
      </c>
      <c r="X367" s="68">
        <v>1</v>
      </c>
      <c r="Y367" s="68">
        <v>0</v>
      </c>
      <c r="Z367" s="68">
        <v>0</v>
      </c>
      <c r="AA367" s="68">
        <v>1</v>
      </c>
      <c r="AB367" s="68">
        <v>0</v>
      </c>
      <c r="AC367" s="68">
        <v>11</v>
      </c>
      <c r="AD367" s="68" t="s">
        <v>63</v>
      </c>
      <c r="AE367" s="68">
        <v>4578</v>
      </c>
      <c r="AF367" s="68">
        <v>1</v>
      </c>
      <c r="AG367" s="68">
        <v>0</v>
      </c>
      <c r="AH367" s="68">
        <v>0</v>
      </c>
      <c r="AI367" s="68">
        <v>0</v>
      </c>
      <c r="AJ367" s="68">
        <v>0</v>
      </c>
      <c r="AK367" s="68">
        <v>0</v>
      </c>
      <c r="AL367" s="68">
        <v>0</v>
      </c>
      <c r="AM367" s="68">
        <v>1</v>
      </c>
      <c r="AN367" s="68">
        <v>0</v>
      </c>
      <c r="AO367" s="68">
        <v>0</v>
      </c>
      <c r="AP367" s="112">
        <v>10.821436908133153</v>
      </c>
      <c r="AQ367" s="68">
        <v>1</v>
      </c>
      <c r="AR367" s="112">
        <v>8.429235912657095</v>
      </c>
      <c r="AS367" s="68">
        <v>1</v>
      </c>
      <c r="AT367" s="68">
        <v>0</v>
      </c>
      <c r="AU367" s="68">
        <v>5.8998973535824915</v>
      </c>
      <c r="AV367" s="112">
        <v>7.6038979685218813</v>
      </c>
      <c r="AW367" s="68">
        <v>0</v>
      </c>
      <c r="AX367" s="68">
        <v>1</v>
      </c>
      <c r="AY367" s="68">
        <v>0</v>
      </c>
      <c r="AZ367" s="68">
        <v>6.9850000000000003</v>
      </c>
      <c r="BA367" s="94">
        <v>578</v>
      </c>
      <c r="BB367" s="94">
        <v>162</v>
      </c>
      <c r="BC367" s="68">
        <v>1</v>
      </c>
      <c r="BD367" s="68">
        <v>0</v>
      </c>
      <c r="BE367" s="104">
        <f t="shared" si="86"/>
        <v>3.784189633918261</v>
      </c>
      <c r="BF367" s="104">
        <v>1501.04</v>
      </c>
      <c r="BG367" s="104">
        <f t="shared" si="82"/>
        <v>0.51739600751000214</v>
      </c>
      <c r="BH367" s="68">
        <v>1</v>
      </c>
      <c r="BI367" s="68">
        <v>0</v>
      </c>
      <c r="BJ367" s="68">
        <v>1</v>
      </c>
      <c r="BK367" s="68">
        <v>1</v>
      </c>
      <c r="BL367" s="68">
        <v>0</v>
      </c>
      <c r="BM367" s="68">
        <v>1</v>
      </c>
      <c r="BN367" s="68">
        <v>0</v>
      </c>
      <c r="BO367" s="68">
        <v>1</v>
      </c>
      <c r="BP367" s="68">
        <v>0</v>
      </c>
      <c r="BQ367" s="68">
        <v>1</v>
      </c>
      <c r="BR367" s="68">
        <v>0</v>
      </c>
      <c r="BS367" s="68">
        <v>0</v>
      </c>
      <c r="BT367" s="68">
        <v>0</v>
      </c>
      <c r="BU367" s="68">
        <v>0</v>
      </c>
      <c r="BV367" s="68">
        <v>0</v>
      </c>
      <c r="BW367" s="68">
        <v>0</v>
      </c>
      <c r="BX367" s="68">
        <v>1</v>
      </c>
      <c r="BY367" s="68">
        <v>0</v>
      </c>
      <c r="BZ367" s="68">
        <f t="shared" si="83"/>
        <v>1</v>
      </c>
      <c r="CA367" s="112">
        <v>2.917770732084279</v>
      </c>
      <c r="CB367" s="68" t="s">
        <v>560</v>
      </c>
      <c r="CC367" s="68">
        <v>1</v>
      </c>
    </row>
    <row r="368" spans="1:167" s="68" customFormat="1" ht="15" customHeight="1" x14ac:dyDescent="0.3">
      <c r="A368" s="69">
        <v>367</v>
      </c>
      <c r="B368" s="69">
        <v>11</v>
      </c>
      <c r="C368" s="69" t="s">
        <v>90</v>
      </c>
      <c r="D368" s="38">
        <v>2.4E-2</v>
      </c>
      <c r="E368" s="69">
        <v>2E-3</v>
      </c>
      <c r="F368" s="19">
        <f t="shared" si="85"/>
        <v>12</v>
      </c>
      <c r="G368" s="69"/>
      <c r="H368" s="69">
        <f t="shared" si="73"/>
        <v>2.1999999999999999E-2</v>
      </c>
      <c r="I368" s="69">
        <f t="shared" si="74"/>
        <v>2.6000000000000002E-2</v>
      </c>
      <c r="J368" s="69" t="s">
        <v>63</v>
      </c>
      <c r="K368" s="69">
        <f t="shared" si="75"/>
        <v>2.4E-2</v>
      </c>
      <c r="L368" s="47">
        <f t="shared" si="76"/>
        <v>12</v>
      </c>
      <c r="M368" s="18">
        <f t="shared" si="77"/>
        <v>0.17675751691900554</v>
      </c>
      <c r="N368" s="69">
        <f t="shared" si="78"/>
        <v>1.4729793076583796E-2</v>
      </c>
      <c r="O368" s="69">
        <f t="shared" si="79"/>
        <v>67.889616289974711</v>
      </c>
      <c r="P368" s="69">
        <f t="shared" si="80"/>
        <v>0.16202772384242176</v>
      </c>
      <c r="Q368" s="69">
        <f t="shared" si="81"/>
        <v>0.19148730999558933</v>
      </c>
      <c r="R368" s="65">
        <v>7.1236727852046071</v>
      </c>
      <c r="S368" s="69" t="s">
        <v>575</v>
      </c>
      <c r="T368" s="69" t="s">
        <v>63</v>
      </c>
      <c r="U368" s="69" t="s">
        <v>576</v>
      </c>
      <c r="V368" s="69" t="s">
        <v>578</v>
      </c>
      <c r="W368" s="69">
        <v>0</v>
      </c>
      <c r="X368" s="69">
        <v>1</v>
      </c>
      <c r="Y368" s="69">
        <v>0</v>
      </c>
      <c r="Z368" s="69">
        <v>0</v>
      </c>
      <c r="AA368" s="69">
        <v>1</v>
      </c>
      <c r="AB368" s="69">
        <v>0</v>
      </c>
      <c r="AC368" s="69">
        <v>12</v>
      </c>
      <c r="AD368" s="69" t="s">
        <v>63</v>
      </c>
      <c r="AE368" s="69">
        <v>4465</v>
      </c>
      <c r="AF368" s="69">
        <v>1</v>
      </c>
      <c r="AG368" s="69">
        <v>0</v>
      </c>
      <c r="AH368" s="69">
        <v>0</v>
      </c>
      <c r="AI368" s="69">
        <v>0</v>
      </c>
      <c r="AJ368" s="69">
        <v>0</v>
      </c>
      <c r="AK368" s="69">
        <v>0</v>
      </c>
      <c r="AL368" s="69">
        <v>0</v>
      </c>
      <c r="AM368" s="69">
        <v>1</v>
      </c>
      <c r="AN368" s="69">
        <v>0</v>
      </c>
      <c r="AO368" s="69">
        <v>0</v>
      </c>
      <c r="AP368" s="65">
        <v>10.821436908133153</v>
      </c>
      <c r="AQ368" s="69">
        <v>1</v>
      </c>
      <c r="AR368" s="65">
        <v>8.4042484324001023</v>
      </c>
      <c r="AS368" s="69">
        <v>1</v>
      </c>
      <c r="AT368" s="69">
        <v>0</v>
      </c>
      <c r="AU368" s="69">
        <v>5.8998973535824915</v>
      </c>
      <c r="AV368" s="65">
        <v>7.6038979685218813</v>
      </c>
      <c r="AW368" s="69">
        <v>0</v>
      </c>
      <c r="AX368" s="69">
        <v>1</v>
      </c>
      <c r="AY368" s="69">
        <v>0</v>
      </c>
      <c r="AZ368" s="69">
        <v>6.9850000000000003</v>
      </c>
      <c r="BA368" s="32">
        <v>578</v>
      </c>
      <c r="BB368" s="32">
        <v>162</v>
      </c>
      <c r="BC368" s="69">
        <v>1</v>
      </c>
      <c r="BD368" s="69">
        <v>0</v>
      </c>
      <c r="BE368" s="106">
        <f t="shared" si="86"/>
        <v>3.784189633918261</v>
      </c>
      <c r="BF368" s="106">
        <v>1501.04</v>
      </c>
      <c r="BG368" s="106">
        <f t="shared" si="82"/>
        <v>0.51739600751000214</v>
      </c>
      <c r="BH368" s="69">
        <v>1</v>
      </c>
      <c r="BI368" s="69">
        <v>0</v>
      </c>
      <c r="BJ368" s="69">
        <v>1</v>
      </c>
      <c r="BK368" s="69">
        <v>1</v>
      </c>
      <c r="BL368" s="69">
        <v>0</v>
      </c>
      <c r="BM368" s="69">
        <v>1</v>
      </c>
      <c r="BN368" s="69">
        <v>0</v>
      </c>
      <c r="BO368" s="69">
        <v>1</v>
      </c>
      <c r="BP368" s="69">
        <v>0</v>
      </c>
      <c r="BQ368" s="69">
        <v>1</v>
      </c>
      <c r="BR368" s="69">
        <v>0</v>
      </c>
      <c r="BS368" s="69">
        <v>0</v>
      </c>
      <c r="BT368" s="69">
        <v>0</v>
      </c>
      <c r="BU368" s="69">
        <v>0</v>
      </c>
      <c r="BV368" s="69">
        <v>0</v>
      </c>
      <c r="BW368" s="69">
        <v>0</v>
      </c>
      <c r="BX368" s="69">
        <v>1</v>
      </c>
      <c r="BY368" s="69">
        <v>0.42599999999999999</v>
      </c>
      <c r="BZ368" s="69">
        <f t="shared" si="83"/>
        <v>0.57400000000000007</v>
      </c>
      <c r="CA368" s="65">
        <v>2.917770732084279</v>
      </c>
      <c r="CB368" s="69" t="s">
        <v>560</v>
      </c>
      <c r="CC368" s="69">
        <v>1</v>
      </c>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row>
    <row r="369" spans="1:167" s="68" customFormat="1" ht="15" customHeight="1" x14ac:dyDescent="0.3">
      <c r="A369" s="69">
        <v>368</v>
      </c>
      <c r="B369" s="68">
        <v>11</v>
      </c>
      <c r="C369" s="68" t="s">
        <v>90</v>
      </c>
      <c r="D369" s="37">
        <v>1.0229999999999999</v>
      </c>
      <c r="E369" s="68">
        <v>0.14099999999999999</v>
      </c>
      <c r="F369" s="19">
        <f t="shared" si="85"/>
        <v>7.2553191489361701</v>
      </c>
      <c r="H369" s="68">
        <f t="shared" si="73"/>
        <v>0.8819999999999999</v>
      </c>
      <c r="I369" s="68">
        <f t="shared" si="74"/>
        <v>1.1639999999999999</v>
      </c>
      <c r="J369" s="68" t="s">
        <v>63</v>
      </c>
      <c r="K369" s="68">
        <f t="shared" si="75"/>
        <v>1.0229999999999999</v>
      </c>
      <c r="L369" s="45">
        <f t="shared" si="76"/>
        <v>7.2553191489361701</v>
      </c>
      <c r="M369" s="15">
        <f t="shared" si="77"/>
        <v>0.10794455183446891</v>
      </c>
      <c r="N369" s="68">
        <f t="shared" si="78"/>
        <v>1.4877988082756713E-2</v>
      </c>
      <c r="O369" s="68">
        <f t="shared" si="79"/>
        <v>67.21338896345668</v>
      </c>
      <c r="P369" s="68">
        <f t="shared" si="80"/>
        <v>9.3066563751712197E-2</v>
      </c>
      <c r="Q369" s="68">
        <f t="shared" si="81"/>
        <v>0.12282253991722562</v>
      </c>
      <c r="R369" s="112">
        <v>7.1236727852046071</v>
      </c>
      <c r="S369" s="68" t="s">
        <v>575</v>
      </c>
      <c r="T369" s="68" t="s">
        <v>63</v>
      </c>
      <c r="U369" s="68" t="s">
        <v>577</v>
      </c>
      <c r="V369" s="68" t="s">
        <v>579</v>
      </c>
      <c r="W369" s="68">
        <v>0</v>
      </c>
      <c r="X369" s="68">
        <v>1</v>
      </c>
      <c r="Y369" s="68">
        <v>0</v>
      </c>
      <c r="Z369" s="68">
        <v>0</v>
      </c>
      <c r="AA369" s="68">
        <v>1</v>
      </c>
      <c r="AB369" s="68">
        <v>0</v>
      </c>
      <c r="AC369" s="68">
        <v>12</v>
      </c>
      <c r="AD369" s="68" t="s">
        <v>63</v>
      </c>
      <c r="AE369" s="68">
        <v>4465</v>
      </c>
      <c r="AF369" s="68">
        <v>1</v>
      </c>
      <c r="AG369" s="68">
        <v>0</v>
      </c>
      <c r="AH369" s="68">
        <v>0</v>
      </c>
      <c r="AI369" s="68">
        <v>0</v>
      </c>
      <c r="AJ369" s="68">
        <v>0</v>
      </c>
      <c r="AK369" s="68">
        <v>0</v>
      </c>
      <c r="AL369" s="68">
        <v>0</v>
      </c>
      <c r="AM369" s="68">
        <v>1</v>
      </c>
      <c r="AN369" s="68">
        <v>0</v>
      </c>
      <c r="AO369" s="68">
        <v>0</v>
      </c>
      <c r="AP369" s="112">
        <v>10.821436908133153</v>
      </c>
      <c r="AQ369" s="68">
        <v>1</v>
      </c>
      <c r="AR369" s="112">
        <v>8.4042484324001023</v>
      </c>
      <c r="AS369" s="68">
        <v>1</v>
      </c>
      <c r="AT369" s="68">
        <v>0</v>
      </c>
      <c r="AU369" s="68">
        <v>5.8998973535824915</v>
      </c>
      <c r="AV369" s="112">
        <v>7.6038979685218813</v>
      </c>
      <c r="AW369" s="68">
        <v>0</v>
      </c>
      <c r="AX369" s="68">
        <v>1</v>
      </c>
      <c r="AY369" s="68">
        <v>0</v>
      </c>
      <c r="AZ369" s="68">
        <v>6.9850000000000003</v>
      </c>
      <c r="BA369" s="94">
        <v>578</v>
      </c>
      <c r="BB369" s="94">
        <v>162</v>
      </c>
      <c r="BC369" s="68">
        <v>1</v>
      </c>
      <c r="BD369" s="68">
        <v>0</v>
      </c>
      <c r="BE369" s="104">
        <f t="shared" si="86"/>
        <v>3.784189633918261</v>
      </c>
      <c r="BF369" s="104">
        <v>1501.04</v>
      </c>
      <c r="BG369" s="104">
        <f t="shared" si="82"/>
        <v>0.51739600751000214</v>
      </c>
      <c r="BH369" s="68">
        <v>1</v>
      </c>
      <c r="BI369" s="68">
        <v>0</v>
      </c>
      <c r="BJ369" s="68">
        <v>1</v>
      </c>
      <c r="BK369" s="68">
        <v>1</v>
      </c>
      <c r="BL369" s="68">
        <v>0</v>
      </c>
      <c r="BM369" s="68">
        <v>1</v>
      </c>
      <c r="BN369" s="68">
        <v>0</v>
      </c>
      <c r="BO369" s="68">
        <v>1</v>
      </c>
      <c r="BP369" s="68">
        <v>0</v>
      </c>
      <c r="BQ369" s="68">
        <v>1</v>
      </c>
      <c r="BR369" s="68">
        <v>0</v>
      </c>
      <c r="BS369" s="68">
        <v>0</v>
      </c>
      <c r="BT369" s="68">
        <v>0</v>
      </c>
      <c r="BU369" s="68">
        <v>0</v>
      </c>
      <c r="BV369" s="68">
        <v>0</v>
      </c>
      <c r="BW369" s="68">
        <v>0</v>
      </c>
      <c r="BX369" s="68">
        <v>1</v>
      </c>
      <c r="BY369" s="68">
        <v>0.42599999999999999</v>
      </c>
      <c r="BZ369" s="68">
        <f t="shared" si="83"/>
        <v>0.57400000000000007</v>
      </c>
      <c r="CA369" s="112">
        <v>2.917770732084279</v>
      </c>
      <c r="CB369" s="68" t="s">
        <v>560</v>
      </c>
      <c r="CC369" s="68">
        <v>1</v>
      </c>
    </row>
    <row r="370" spans="1:167" ht="15" customHeight="1" x14ac:dyDescent="0.3">
      <c r="A370" s="70">
        <v>369</v>
      </c>
      <c r="B370" s="12">
        <v>11</v>
      </c>
      <c r="C370" s="12" t="s">
        <v>90</v>
      </c>
      <c r="D370" s="37">
        <v>4.0000000000000001E-3</v>
      </c>
      <c r="E370" s="68">
        <v>1E-3</v>
      </c>
      <c r="F370" s="19">
        <f t="shared" si="85"/>
        <v>4</v>
      </c>
      <c r="G370" s="12" t="s">
        <v>597</v>
      </c>
      <c r="H370" s="12">
        <f t="shared" si="73"/>
        <v>3.0000000000000001E-3</v>
      </c>
      <c r="I370" s="12">
        <f t="shared" si="74"/>
        <v>5.0000000000000001E-3</v>
      </c>
      <c r="J370" s="12" t="s">
        <v>592</v>
      </c>
      <c r="K370" s="12">
        <f t="shared" si="75"/>
        <v>4.0000000000000001E-3</v>
      </c>
      <c r="L370" s="45">
        <f t="shared" si="76"/>
        <v>4</v>
      </c>
      <c r="M370" s="15">
        <f t="shared" si="77"/>
        <v>1.7871217138742426E-2</v>
      </c>
      <c r="N370" s="68">
        <f t="shared" si="78"/>
        <v>4.4678042846856064E-3</v>
      </c>
      <c r="O370" s="68">
        <f t="shared" si="79"/>
        <v>223.82359124989486</v>
      </c>
      <c r="P370" s="12">
        <f t="shared" si="80"/>
        <v>1.3403412854056818E-2</v>
      </c>
      <c r="Q370" s="12">
        <f t="shared" si="81"/>
        <v>2.2339021423428033E-2</v>
      </c>
      <c r="R370" s="113">
        <v>7.1236727852046071</v>
      </c>
      <c r="S370" s="12" t="s">
        <v>580</v>
      </c>
      <c r="T370" s="12" t="s">
        <v>1683</v>
      </c>
      <c r="U370" s="12" t="s">
        <v>568</v>
      </c>
      <c r="V370" s="68" t="s">
        <v>598</v>
      </c>
      <c r="W370" s="68">
        <v>0</v>
      </c>
      <c r="X370" s="68">
        <v>1</v>
      </c>
      <c r="Y370" s="68">
        <v>0</v>
      </c>
      <c r="Z370" s="68">
        <v>0</v>
      </c>
      <c r="AA370" s="68">
        <v>1</v>
      </c>
      <c r="AB370" s="68">
        <v>1</v>
      </c>
      <c r="AC370" s="68">
        <v>1</v>
      </c>
      <c r="AD370" s="68">
        <v>1</v>
      </c>
      <c r="AE370" s="69">
        <v>50081</v>
      </c>
      <c r="AF370" s="68">
        <v>0</v>
      </c>
      <c r="AG370" s="68">
        <v>0</v>
      </c>
      <c r="AH370" s="68">
        <v>0</v>
      </c>
      <c r="AI370" s="68">
        <v>1</v>
      </c>
      <c r="AJ370" s="68">
        <v>0</v>
      </c>
      <c r="AK370" s="68">
        <v>0</v>
      </c>
      <c r="AL370" s="68">
        <v>0</v>
      </c>
      <c r="AM370" s="68">
        <v>0</v>
      </c>
      <c r="AN370" s="68">
        <v>0</v>
      </c>
      <c r="AO370" s="68">
        <v>0</v>
      </c>
      <c r="AP370" s="113">
        <v>10.821436908133153</v>
      </c>
      <c r="AQ370" s="12">
        <v>1</v>
      </c>
      <c r="AR370" s="113">
        <v>10.821436908133153</v>
      </c>
      <c r="AS370" s="12">
        <v>1</v>
      </c>
      <c r="AT370" s="12">
        <v>0</v>
      </c>
      <c r="AU370" s="12">
        <v>5.8998973535824915</v>
      </c>
      <c r="AV370" s="113">
        <v>7.6038979685218813</v>
      </c>
      <c r="AW370" s="12">
        <v>0</v>
      </c>
      <c r="AX370" s="12">
        <v>1</v>
      </c>
      <c r="AY370" s="68">
        <v>0</v>
      </c>
      <c r="AZ370" s="68">
        <v>6.9850000000000003</v>
      </c>
      <c r="BA370" s="94">
        <v>578</v>
      </c>
      <c r="BB370" s="94">
        <v>162</v>
      </c>
      <c r="BC370" s="12">
        <v>1</v>
      </c>
      <c r="BD370" s="12">
        <v>0</v>
      </c>
      <c r="BE370" s="104">
        <f t="shared" si="86"/>
        <v>3.784189633918261</v>
      </c>
      <c r="BF370" s="104">
        <v>1501.04</v>
      </c>
      <c r="BG370" s="104">
        <f t="shared" si="82"/>
        <v>0.51739600751000214</v>
      </c>
      <c r="BH370" s="68">
        <v>1</v>
      </c>
      <c r="BI370" s="68">
        <v>0</v>
      </c>
      <c r="BJ370" s="68">
        <v>1</v>
      </c>
      <c r="BK370" s="12">
        <v>1</v>
      </c>
      <c r="BL370" s="12">
        <v>0</v>
      </c>
      <c r="BM370" s="12">
        <v>1</v>
      </c>
      <c r="BN370" s="12">
        <v>0</v>
      </c>
      <c r="BO370" s="12">
        <v>1</v>
      </c>
      <c r="BP370" s="12">
        <v>0</v>
      </c>
      <c r="BQ370" s="12">
        <v>1</v>
      </c>
      <c r="BR370" s="12">
        <v>0</v>
      </c>
      <c r="BS370" s="12">
        <v>0</v>
      </c>
      <c r="BT370" s="12">
        <v>0</v>
      </c>
      <c r="BU370" s="12">
        <v>0</v>
      </c>
      <c r="BV370" s="12">
        <v>0</v>
      </c>
      <c r="BW370" s="12">
        <v>0</v>
      </c>
      <c r="BX370" s="12">
        <v>1</v>
      </c>
      <c r="BY370" s="12">
        <v>0.42599999999999999</v>
      </c>
      <c r="BZ370" s="12">
        <f t="shared" si="83"/>
        <v>0.57400000000000007</v>
      </c>
      <c r="CA370" s="113">
        <v>2.917770732084279</v>
      </c>
      <c r="CB370" s="12" t="s">
        <v>560</v>
      </c>
      <c r="CC370" s="12">
        <v>1</v>
      </c>
      <c r="CI370" s="46" t="s">
        <v>2159</v>
      </c>
      <c r="CL370" s="68"/>
      <c r="CM370" s="68"/>
      <c r="CN370" s="68"/>
      <c r="CO370" s="68"/>
      <c r="CP370" s="68"/>
      <c r="CQ370" s="68"/>
      <c r="CR370" s="68"/>
      <c r="CS370" s="68"/>
      <c r="CT370" s="68"/>
      <c r="CU370" s="68"/>
      <c r="CV370" s="68"/>
      <c r="CW370" s="68"/>
      <c r="CX370" s="68"/>
      <c r="CY370" s="68"/>
      <c r="CZ370" s="68"/>
      <c r="DA370" s="68"/>
      <c r="DB370" s="68"/>
      <c r="DC370" s="68"/>
      <c r="DD370" s="68"/>
      <c r="DE370" s="68"/>
      <c r="DF370" s="68"/>
      <c r="DG370" s="68"/>
      <c r="DH370" s="68"/>
      <c r="DI370" s="68"/>
      <c r="DJ370" s="68"/>
      <c r="DK370" s="68"/>
      <c r="DL370" s="68"/>
      <c r="DM370" s="68"/>
      <c r="DN370" s="68"/>
      <c r="DO370" s="68"/>
      <c r="DP370" s="68"/>
      <c r="DQ370" s="68"/>
      <c r="DR370" s="68"/>
      <c r="DS370" s="68"/>
      <c r="DT370" s="68"/>
      <c r="DU370" s="68"/>
      <c r="DV370" s="68"/>
      <c r="DW370" s="68"/>
      <c r="DX370" s="68"/>
      <c r="DY370" s="68"/>
      <c r="DZ370" s="68"/>
      <c r="EA370" s="68"/>
      <c r="EB370" s="68"/>
      <c r="EC370" s="68"/>
      <c r="ED370" s="68"/>
      <c r="EE370" s="68"/>
      <c r="EF370" s="68"/>
      <c r="EG370" s="68"/>
      <c r="EH370" s="68"/>
      <c r="EI370" s="68"/>
      <c r="EJ370" s="68"/>
      <c r="EK370" s="68"/>
      <c r="EL370" s="68"/>
      <c r="EM370" s="68"/>
      <c r="EN370" s="68"/>
      <c r="EO370" s="68"/>
      <c r="EP370" s="68"/>
      <c r="EQ370" s="68"/>
      <c r="ER370" s="68"/>
      <c r="ES370" s="68"/>
      <c r="ET370" s="68"/>
      <c r="EU370" s="68"/>
      <c r="EV370" s="68"/>
      <c r="EW370" s="68"/>
      <c r="EX370" s="68"/>
      <c r="EY370" s="68"/>
      <c r="EZ370" s="68"/>
      <c r="FA370" s="68"/>
      <c r="FB370" s="68"/>
      <c r="FC370" s="68"/>
      <c r="FD370" s="68"/>
      <c r="FE370" s="68"/>
      <c r="FF370" s="68"/>
      <c r="FG370" s="68"/>
      <c r="FH370" s="68"/>
      <c r="FI370" s="68"/>
      <c r="FJ370" s="68"/>
      <c r="FK370" s="68"/>
    </row>
    <row r="371" spans="1:167" ht="15" customHeight="1" x14ac:dyDescent="0.3">
      <c r="A371" s="70">
        <v>370</v>
      </c>
      <c r="B371" s="12">
        <v>11</v>
      </c>
      <c r="C371" s="12" t="s">
        <v>90</v>
      </c>
      <c r="D371" s="37">
        <v>2E-3</v>
      </c>
      <c r="E371" s="68">
        <v>2E-3</v>
      </c>
      <c r="F371" s="19">
        <f t="shared" si="85"/>
        <v>1</v>
      </c>
      <c r="H371" s="12">
        <f t="shared" si="73"/>
        <v>0</v>
      </c>
      <c r="I371" s="12">
        <f t="shared" si="74"/>
        <v>4.0000000000000001E-3</v>
      </c>
      <c r="J371" s="12" t="s">
        <v>592</v>
      </c>
      <c r="K371" s="12">
        <f t="shared" si="75"/>
        <v>2E-3</v>
      </c>
      <c r="L371" s="45">
        <f t="shared" si="76"/>
        <v>1</v>
      </c>
      <c r="M371" s="15">
        <f t="shared" si="77"/>
        <v>4.4687856216875186E-3</v>
      </c>
      <c r="N371" s="68">
        <f t="shared" si="78"/>
        <v>4.4687856216875177E-3</v>
      </c>
      <c r="O371" s="68">
        <f t="shared" si="79"/>
        <v>223.77444000600249</v>
      </c>
      <c r="P371" s="12">
        <f t="shared" si="80"/>
        <v>0</v>
      </c>
      <c r="Q371" s="12">
        <f t="shared" si="81"/>
        <v>8.9375712433750372E-3</v>
      </c>
      <c r="R371" s="113">
        <v>6.2557500417533669</v>
      </c>
      <c r="S371" s="12" t="s">
        <v>580</v>
      </c>
      <c r="T371" s="12" t="s">
        <v>1683</v>
      </c>
      <c r="U371" s="12" t="s">
        <v>568</v>
      </c>
      <c r="V371" s="68" t="s">
        <v>598</v>
      </c>
      <c r="W371" s="68">
        <v>0</v>
      </c>
      <c r="X371" s="68">
        <v>1</v>
      </c>
      <c r="Y371" s="68">
        <v>0</v>
      </c>
      <c r="Z371" s="68">
        <v>0</v>
      </c>
      <c r="AA371" s="68">
        <v>1</v>
      </c>
      <c r="AB371" s="68">
        <v>1</v>
      </c>
      <c r="AC371" s="68">
        <v>2</v>
      </c>
      <c r="AD371" s="68">
        <v>8</v>
      </c>
      <c r="AE371" s="68">
        <v>50074</v>
      </c>
      <c r="AF371" s="68">
        <v>0</v>
      </c>
      <c r="AG371" s="68">
        <v>0</v>
      </c>
      <c r="AH371" s="68">
        <v>0</v>
      </c>
      <c r="AI371" s="68">
        <v>1</v>
      </c>
      <c r="AJ371" s="68">
        <v>0</v>
      </c>
      <c r="AK371" s="68">
        <v>0</v>
      </c>
      <c r="AL371" s="68">
        <v>0</v>
      </c>
      <c r="AM371" s="68">
        <v>0</v>
      </c>
      <c r="AN371" s="68">
        <v>0</v>
      </c>
      <c r="AO371" s="68">
        <v>0</v>
      </c>
      <c r="AP371" s="113">
        <v>10.821436908133153</v>
      </c>
      <c r="AQ371" s="12">
        <v>1</v>
      </c>
      <c r="AR371" s="113">
        <v>10.821436908133153</v>
      </c>
      <c r="AS371" s="12">
        <v>1</v>
      </c>
      <c r="AT371" s="12">
        <v>0</v>
      </c>
      <c r="AU371" s="12">
        <v>5.8998973535824915</v>
      </c>
      <c r="AV371" s="113">
        <v>7.6038979685218813</v>
      </c>
      <c r="AW371" s="12">
        <v>0</v>
      </c>
      <c r="AX371" s="12">
        <v>1</v>
      </c>
      <c r="AY371" s="68">
        <v>0</v>
      </c>
      <c r="AZ371" s="68">
        <v>6.9850000000000003</v>
      </c>
      <c r="BA371" s="94">
        <v>578</v>
      </c>
      <c r="BB371" s="94">
        <v>162</v>
      </c>
      <c r="BC371" s="12">
        <v>1</v>
      </c>
      <c r="BD371" s="12">
        <v>0</v>
      </c>
      <c r="BE371" s="104">
        <f t="shared" si="86"/>
        <v>3.784189633918261</v>
      </c>
      <c r="BF371" s="104">
        <v>1501.04</v>
      </c>
      <c r="BG371" s="104">
        <f t="shared" si="82"/>
        <v>0.51739600751000214</v>
      </c>
      <c r="BH371" s="68">
        <v>1</v>
      </c>
      <c r="BI371" s="68">
        <v>0</v>
      </c>
      <c r="BJ371" s="68">
        <v>1</v>
      </c>
      <c r="BK371" s="12">
        <v>1</v>
      </c>
      <c r="BL371" s="12">
        <v>0</v>
      </c>
      <c r="BM371" s="12">
        <v>1</v>
      </c>
      <c r="BN371" s="12">
        <v>0</v>
      </c>
      <c r="BO371" s="12">
        <v>1</v>
      </c>
      <c r="BP371" s="12">
        <v>0</v>
      </c>
      <c r="BQ371" s="12">
        <v>1</v>
      </c>
      <c r="BR371" s="12">
        <v>0</v>
      </c>
      <c r="BS371" s="12">
        <v>0</v>
      </c>
      <c r="BT371" s="12">
        <v>0</v>
      </c>
      <c r="BU371" s="12">
        <v>0</v>
      </c>
      <c r="BV371" s="12">
        <v>0</v>
      </c>
      <c r="BW371" s="12">
        <v>0</v>
      </c>
      <c r="BX371" s="12">
        <v>1</v>
      </c>
      <c r="BY371" s="12">
        <v>1</v>
      </c>
      <c r="BZ371" s="12">
        <f t="shared" si="83"/>
        <v>0</v>
      </c>
      <c r="CA371" s="113">
        <v>2.917770732084279</v>
      </c>
      <c r="CB371" s="12" t="s">
        <v>560</v>
      </c>
      <c r="CC371" s="12">
        <v>1</v>
      </c>
      <c r="CL371" s="68"/>
      <c r="CM371" s="68"/>
      <c r="CN371" s="68"/>
      <c r="CO371" s="68"/>
      <c r="CP371" s="68"/>
      <c r="CQ371" s="68"/>
      <c r="CR371" s="68"/>
      <c r="CS371" s="68"/>
      <c r="CT371" s="68"/>
      <c r="CU371" s="68"/>
      <c r="CV371" s="68"/>
      <c r="CW371" s="68"/>
      <c r="CX371" s="68"/>
      <c r="CY371" s="68"/>
      <c r="CZ371" s="68"/>
      <c r="DA371" s="68"/>
      <c r="DB371" s="68"/>
      <c r="DC371" s="68"/>
      <c r="DD371" s="68"/>
      <c r="DE371" s="68"/>
      <c r="DF371" s="68"/>
      <c r="DG371" s="68"/>
      <c r="DH371" s="68"/>
      <c r="DI371" s="68"/>
      <c r="DJ371" s="68"/>
      <c r="DK371" s="68"/>
      <c r="DL371" s="68"/>
      <c r="DM371" s="68"/>
      <c r="DN371" s="68"/>
      <c r="DO371" s="68"/>
      <c r="DP371" s="68"/>
      <c r="DQ371" s="68"/>
      <c r="DR371" s="68"/>
      <c r="DS371" s="68"/>
      <c r="DT371" s="68"/>
      <c r="DU371" s="68"/>
      <c r="DV371" s="68"/>
      <c r="DW371" s="68"/>
      <c r="DX371" s="68"/>
      <c r="DY371" s="68"/>
      <c r="DZ371" s="68"/>
      <c r="EA371" s="68"/>
      <c r="EB371" s="68"/>
      <c r="EC371" s="68"/>
      <c r="ED371" s="68"/>
      <c r="EE371" s="68"/>
      <c r="EF371" s="68"/>
      <c r="EG371" s="68"/>
      <c r="EH371" s="68"/>
      <c r="EI371" s="68"/>
      <c r="EJ371" s="68"/>
      <c r="EK371" s="68"/>
      <c r="EL371" s="68"/>
      <c r="EM371" s="68"/>
      <c r="EN371" s="68"/>
      <c r="EO371" s="68"/>
      <c r="EP371" s="68"/>
      <c r="EQ371" s="68"/>
      <c r="ER371" s="68"/>
      <c r="ES371" s="68"/>
      <c r="ET371" s="68"/>
      <c r="EU371" s="68"/>
      <c r="EV371" s="68"/>
      <c r="EW371" s="68"/>
      <c r="EX371" s="68"/>
      <c r="EY371" s="68"/>
      <c r="EZ371" s="68"/>
      <c r="FA371" s="68"/>
      <c r="FB371" s="68"/>
      <c r="FC371" s="68"/>
      <c r="FD371" s="68"/>
      <c r="FE371" s="68"/>
      <c r="FF371" s="68"/>
      <c r="FG371" s="68"/>
      <c r="FH371" s="68"/>
      <c r="FI371" s="68"/>
      <c r="FJ371" s="68"/>
      <c r="FK371" s="68"/>
    </row>
    <row r="372" spans="1:167" ht="15" customHeight="1" x14ac:dyDescent="0.3">
      <c r="A372" s="70">
        <v>371</v>
      </c>
      <c r="B372" s="12">
        <v>11</v>
      </c>
      <c r="C372" s="12" t="s">
        <v>90</v>
      </c>
      <c r="D372" s="37">
        <v>2E-3</v>
      </c>
      <c r="E372" s="68">
        <v>2E-3</v>
      </c>
      <c r="F372" s="19">
        <f t="shared" si="85"/>
        <v>1</v>
      </c>
      <c r="H372" s="12">
        <f t="shared" si="73"/>
        <v>0</v>
      </c>
      <c r="I372" s="12">
        <f t="shared" si="74"/>
        <v>4.0000000000000001E-3</v>
      </c>
      <c r="J372" s="12" t="s">
        <v>592</v>
      </c>
      <c r="K372" s="12">
        <f t="shared" si="75"/>
        <v>2E-3</v>
      </c>
      <c r="L372" s="45">
        <f t="shared" si="76"/>
        <v>1</v>
      </c>
      <c r="M372" s="15">
        <f t="shared" si="77"/>
        <v>4.4687856216875186E-3</v>
      </c>
      <c r="N372" s="68">
        <f t="shared" si="78"/>
        <v>4.4687856216875177E-3</v>
      </c>
      <c r="O372" s="68">
        <f t="shared" si="79"/>
        <v>223.77444000600249</v>
      </c>
      <c r="P372" s="12">
        <f t="shared" si="80"/>
        <v>0</v>
      </c>
      <c r="Q372" s="12">
        <f t="shared" si="81"/>
        <v>8.9375712433750372E-3</v>
      </c>
      <c r="R372" s="113">
        <v>6.2557500417533669</v>
      </c>
      <c r="S372" s="12" t="s">
        <v>580</v>
      </c>
      <c r="T372" s="12" t="s">
        <v>1683</v>
      </c>
      <c r="U372" s="12" t="s">
        <v>585</v>
      </c>
      <c r="V372" s="68" t="s">
        <v>598</v>
      </c>
      <c r="W372" s="68">
        <v>0</v>
      </c>
      <c r="X372" s="68">
        <v>1</v>
      </c>
      <c r="Y372" s="68">
        <v>0</v>
      </c>
      <c r="Z372" s="68">
        <v>0</v>
      </c>
      <c r="AA372" s="68">
        <v>1</v>
      </c>
      <c r="AB372" s="68">
        <v>1</v>
      </c>
      <c r="AC372" s="68">
        <v>2</v>
      </c>
      <c r="AD372" s="68">
        <v>8</v>
      </c>
      <c r="AE372" s="68">
        <v>50074</v>
      </c>
      <c r="AF372" s="68">
        <v>0</v>
      </c>
      <c r="AG372" s="68">
        <v>0</v>
      </c>
      <c r="AH372" s="68">
        <v>0</v>
      </c>
      <c r="AI372" s="68">
        <v>1</v>
      </c>
      <c r="AJ372" s="68">
        <v>0</v>
      </c>
      <c r="AK372" s="68">
        <v>0</v>
      </c>
      <c r="AL372" s="68">
        <v>0</v>
      </c>
      <c r="AM372" s="68">
        <v>0</v>
      </c>
      <c r="AN372" s="68">
        <v>0</v>
      </c>
      <c r="AO372" s="68">
        <v>0</v>
      </c>
      <c r="AP372" s="113">
        <v>10.821436908133153</v>
      </c>
      <c r="AQ372" s="12">
        <v>1</v>
      </c>
      <c r="AR372" s="113">
        <v>10.821436908133153</v>
      </c>
      <c r="AS372" s="12">
        <v>1</v>
      </c>
      <c r="AT372" s="12">
        <v>0</v>
      </c>
      <c r="AU372" s="12">
        <v>5.8998973535824915</v>
      </c>
      <c r="AV372" s="113">
        <v>7.6038979685218813</v>
      </c>
      <c r="AW372" s="12">
        <v>0</v>
      </c>
      <c r="AX372" s="12">
        <v>1</v>
      </c>
      <c r="AY372" s="68">
        <v>0</v>
      </c>
      <c r="AZ372" s="68">
        <v>6.9850000000000003</v>
      </c>
      <c r="BA372" s="94">
        <v>578</v>
      </c>
      <c r="BB372" s="94">
        <v>162</v>
      </c>
      <c r="BC372" s="12">
        <v>1</v>
      </c>
      <c r="BD372" s="12">
        <v>0</v>
      </c>
      <c r="BE372" s="104">
        <f t="shared" si="86"/>
        <v>3.784189633918261</v>
      </c>
      <c r="BF372" s="104">
        <v>1501.04</v>
      </c>
      <c r="BG372" s="104">
        <f t="shared" si="82"/>
        <v>0.51739600751000214</v>
      </c>
      <c r="BH372" s="68">
        <v>1</v>
      </c>
      <c r="BI372" s="68">
        <v>0</v>
      </c>
      <c r="BJ372" s="68">
        <v>1</v>
      </c>
      <c r="BK372" s="12">
        <v>1</v>
      </c>
      <c r="BL372" s="12">
        <v>0</v>
      </c>
      <c r="BM372" s="12">
        <v>1</v>
      </c>
      <c r="BN372" s="12">
        <v>0</v>
      </c>
      <c r="BO372" s="12">
        <v>1</v>
      </c>
      <c r="BP372" s="12">
        <v>0</v>
      </c>
      <c r="BQ372" s="12">
        <v>1</v>
      </c>
      <c r="BR372" s="12">
        <v>0</v>
      </c>
      <c r="BS372" s="12">
        <v>0</v>
      </c>
      <c r="BT372" s="12">
        <v>0</v>
      </c>
      <c r="BU372" s="12">
        <v>0</v>
      </c>
      <c r="BV372" s="12">
        <v>0</v>
      </c>
      <c r="BW372" s="12">
        <v>0</v>
      </c>
      <c r="BX372" s="12">
        <v>1</v>
      </c>
      <c r="BY372" s="12">
        <v>1</v>
      </c>
      <c r="BZ372" s="12">
        <f t="shared" si="83"/>
        <v>0</v>
      </c>
      <c r="CA372" s="113">
        <v>2.917770732084279</v>
      </c>
      <c r="CB372" s="12" t="s">
        <v>560</v>
      </c>
      <c r="CC372" s="12">
        <v>1</v>
      </c>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row>
    <row r="373" spans="1:167" ht="15" customHeight="1" x14ac:dyDescent="0.3">
      <c r="A373" s="70">
        <v>372</v>
      </c>
      <c r="B373" s="12">
        <v>11</v>
      </c>
      <c r="C373" s="12" t="s">
        <v>90</v>
      </c>
      <c r="D373" s="37">
        <v>2E-3</v>
      </c>
      <c r="E373" s="68">
        <v>2E-3</v>
      </c>
      <c r="F373" s="19">
        <f t="shared" si="85"/>
        <v>1</v>
      </c>
      <c r="H373" s="12">
        <f t="shared" si="73"/>
        <v>0</v>
      </c>
      <c r="I373" s="12">
        <f t="shared" si="74"/>
        <v>4.0000000000000001E-3</v>
      </c>
      <c r="J373" s="12" t="s">
        <v>592</v>
      </c>
      <c r="K373" s="12">
        <f t="shared" si="75"/>
        <v>2E-3</v>
      </c>
      <c r="L373" s="45">
        <f t="shared" si="76"/>
        <v>1</v>
      </c>
      <c r="M373" s="15">
        <f t="shared" si="77"/>
        <v>4.4687856216875186E-3</v>
      </c>
      <c r="N373" s="68">
        <f t="shared" si="78"/>
        <v>4.4687856216875177E-3</v>
      </c>
      <c r="O373" s="68">
        <f t="shared" si="79"/>
        <v>223.77444000600249</v>
      </c>
      <c r="P373" s="12">
        <f t="shared" si="80"/>
        <v>0</v>
      </c>
      <c r="Q373" s="12">
        <f t="shared" si="81"/>
        <v>8.9375712433750372E-3</v>
      </c>
      <c r="R373" s="113">
        <v>6.2557500417533669</v>
      </c>
      <c r="S373" s="12" t="s">
        <v>580</v>
      </c>
      <c r="T373" s="12" t="s">
        <v>1683</v>
      </c>
      <c r="U373" s="12" t="s">
        <v>586</v>
      </c>
      <c r="V373" s="68" t="s">
        <v>598</v>
      </c>
      <c r="W373" s="68">
        <v>0</v>
      </c>
      <c r="X373" s="68">
        <v>1</v>
      </c>
      <c r="Y373" s="68">
        <v>0</v>
      </c>
      <c r="Z373" s="68">
        <v>0</v>
      </c>
      <c r="AA373" s="68">
        <v>1</v>
      </c>
      <c r="AB373" s="68">
        <v>1</v>
      </c>
      <c r="AC373" s="68">
        <v>2</v>
      </c>
      <c r="AD373" s="68">
        <v>8</v>
      </c>
      <c r="AE373" s="68">
        <v>50074</v>
      </c>
      <c r="AF373" s="68">
        <v>0</v>
      </c>
      <c r="AG373" s="68">
        <v>0</v>
      </c>
      <c r="AH373" s="68">
        <v>0</v>
      </c>
      <c r="AI373" s="68">
        <v>1</v>
      </c>
      <c r="AJ373" s="68">
        <v>0</v>
      </c>
      <c r="AK373" s="68">
        <v>0</v>
      </c>
      <c r="AL373" s="68">
        <v>0</v>
      </c>
      <c r="AM373" s="68">
        <v>0</v>
      </c>
      <c r="AN373" s="68">
        <v>0</v>
      </c>
      <c r="AO373" s="68">
        <v>0</v>
      </c>
      <c r="AP373" s="113">
        <v>10.821436908133153</v>
      </c>
      <c r="AQ373" s="12">
        <v>1</v>
      </c>
      <c r="AR373" s="113">
        <v>10.821436908133153</v>
      </c>
      <c r="AS373" s="12">
        <v>1</v>
      </c>
      <c r="AT373" s="12">
        <v>0</v>
      </c>
      <c r="AU373" s="12">
        <v>5.8998973535824915</v>
      </c>
      <c r="AV373" s="113">
        <v>7.6038979685218813</v>
      </c>
      <c r="AW373" s="12">
        <v>0</v>
      </c>
      <c r="AX373" s="12">
        <v>1</v>
      </c>
      <c r="AY373" s="68">
        <v>0</v>
      </c>
      <c r="AZ373" s="68">
        <v>6.9850000000000003</v>
      </c>
      <c r="BA373" s="94">
        <v>578</v>
      </c>
      <c r="BB373" s="94">
        <v>162</v>
      </c>
      <c r="BC373" s="12">
        <v>1</v>
      </c>
      <c r="BD373" s="12">
        <v>0</v>
      </c>
      <c r="BE373" s="104">
        <f t="shared" si="86"/>
        <v>3.784189633918261</v>
      </c>
      <c r="BF373" s="104">
        <v>1501.04</v>
      </c>
      <c r="BG373" s="104">
        <f t="shared" si="82"/>
        <v>0.51739600751000214</v>
      </c>
      <c r="BH373" s="68">
        <v>1</v>
      </c>
      <c r="BI373" s="68">
        <v>0</v>
      </c>
      <c r="BJ373" s="68">
        <v>1</v>
      </c>
      <c r="BK373" s="12">
        <v>1</v>
      </c>
      <c r="BL373" s="12">
        <v>0</v>
      </c>
      <c r="BM373" s="12">
        <v>1</v>
      </c>
      <c r="BN373" s="12">
        <v>0</v>
      </c>
      <c r="BO373" s="12">
        <v>1</v>
      </c>
      <c r="BP373" s="12">
        <v>0</v>
      </c>
      <c r="BQ373" s="12">
        <v>1</v>
      </c>
      <c r="BR373" s="12">
        <v>0</v>
      </c>
      <c r="BS373" s="12">
        <v>0</v>
      </c>
      <c r="BT373" s="12">
        <v>0</v>
      </c>
      <c r="BU373" s="12">
        <v>0</v>
      </c>
      <c r="BV373" s="12">
        <v>0</v>
      </c>
      <c r="BW373" s="12">
        <v>0</v>
      </c>
      <c r="BX373" s="12">
        <v>1</v>
      </c>
      <c r="BY373" s="12">
        <v>1</v>
      </c>
      <c r="BZ373" s="12">
        <f t="shared" si="83"/>
        <v>0</v>
      </c>
      <c r="CA373" s="113">
        <v>2.917770732084279</v>
      </c>
      <c r="CB373" s="12" t="s">
        <v>560</v>
      </c>
      <c r="CC373" s="12">
        <v>1</v>
      </c>
      <c r="CL373" s="68"/>
      <c r="CM373" s="68"/>
      <c r="CN373" s="68"/>
      <c r="CO373" s="68"/>
      <c r="CP373" s="68"/>
      <c r="CQ373" s="68"/>
      <c r="CR373" s="68"/>
      <c r="CS373" s="68"/>
      <c r="CT373" s="68"/>
      <c r="CU373" s="68"/>
      <c r="CV373" s="68"/>
      <c r="CW373" s="68"/>
      <c r="CX373" s="68"/>
      <c r="CY373" s="68"/>
      <c r="CZ373" s="68"/>
      <c r="DA373" s="68"/>
      <c r="DB373" s="68"/>
      <c r="DC373" s="68"/>
      <c r="DD373" s="68"/>
      <c r="DE373" s="68"/>
      <c r="DF373" s="68"/>
      <c r="DG373" s="68"/>
      <c r="DH373" s="68"/>
      <c r="DI373" s="68"/>
      <c r="DJ373" s="68"/>
      <c r="DK373" s="68"/>
      <c r="DL373" s="68"/>
      <c r="DM373" s="68"/>
      <c r="DN373" s="68"/>
      <c r="DO373" s="68"/>
      <c r="DP373" s="68"/>
      <c r="DQ373" s="68"/>
      <c r="DR373" s="68"/>
      <c r="DS373" s="68"/>
      <c r="DT373" s="68"/>
      <c r="DU373" s="68"/>
      <c r="DV373" s="68"/>
      <c r="DW373" s="68"/>
      <c r="DX373" s="68"/>
      <c r="DY373" s="68"/>
      <c r="DZ373" s="68"/>
      <c r="EA373" s="68"/>
      <c r="EB373" s="68"/>
      <c r="EC373" s="68"/>
      <c r="ED373" s="68"/>
      <c r="EE373" s="68"/>
      <c r="EF373" s="68"/>
      <c r="EG373" s="68"/>
      <c r="EH373" s="68"/>
      <c r="EI373" s="68"/>
      <c r="EJ373" s="68"/>
      <c r="EK373" s="68"/>
      <c r="EL373" s="68"/>
      <c r="EM373" s="68"/>
      <c r="EN373" s="68"/>
      <c r="EO373" s="68"/>
      <c r="EP373" s="68"/>
      <c r="EQ373" s="68"/>
      <c r="ER373" s="68"/>
      <c r="ES373" s="68"/>
      <c r="ET373" s="68"/>
      <c r="EU373" s="68"/>
      <c r="EV373" s="68"/>
      <c r="EW373" s="68"/>
      <c r="EX373" s="68"/>
      <c r="EY373" s="68"/>
      <c r="EZ373" s="68"/>
      <c r="FA373" s="68"/>
      <c r="FB373" s="68"/>
      <c r="FC373" s="68"/>
      <c r="FD373" s="68"/>
      <c r="FE373" s="68"/>
      <c r="FF373" s="68"/>
      <c r="FG373" s="68"/>
      <c r="FH373" s="68"/>
      <c r="FI373" s="68"/>
      <c r="FJ373" s="68"/>
      <c r="FK373" s="68"/>
    </row>
    <row r="374" spans="1:167" ht="15" customHeight="1" x14ac:dyDescent="0.3">
      <c r="A374" s="70">
        <v>373</v>
      </c>
      <c r="B374" s="70">
        <v>11</v>
      </c>
      <c r="C374" s="70" t="s">
        <v>90</v>
      </c>
      <c r="D374" s="38">
        <v>-1E-3</v>
      </c>
      <c r="E374" s="69">
        <v>2E-3</v>
      </c>
      <c r="F374" s="19">
        <f t="shared" si="85"/>
        <v>-0.5</v>
      </c>
      <c r="G374" s="70"/>
      <c r="H374" s="70">
        <f t="shared" si="73"/>
        <v>-3.0000000000000001E-3</v>
      </c>
      <c r="I374" s="70">
        <f t="shared" si="74"/>
        <v>1E-3</v>
      </c>
      <c r="J374" s="70" t="s">
        <v>592</v>
      </c>
      <c r="K374" s="70">
        <f t="shared" si="75"/>
        <v>-1E-3</v>
      </c>
      <c r="L374" s="47">
        <f t="shared" si="76"/>
        <v>-0.5</v>
      </c>
      <c r="M374" s="18">
        <f t="shared" si="77"/>
        <v>-2.2344095438785352E-3</v>
      </c>
      <c r="N374" s="69">
        <f t="shared" si="78"/>
        <v>4.4688190877570705E-3</v>
      </c>
      <c r="O374" s="69">
        <f t="shared" si="79"/>
        <v>223.77276420511947</v>
      </c>
      <c r="P374" s="70">
        <f t="shared" si="80"/>
        <v>-6.7032286316356052E-3</v>
      </c>
      <c r="Q374" s="70">
        <f t="shared" si="81"/>
        <v>2.2344095438785352E-3</v>
      </c>
      <c r="R374" s="114">
        <v>6.5792512120101012</v>
      </c>
      <c r="S374" s="70" t="s">
        <v>580</v>
      </c>
      <c r="T374" s="70" t="s">
        <v>1683</v>
      </c>
      <c r="U374" s="70" t="s">
        <v>587</v>
      </c>
      <c r="V374" s="69" t="s">
        <v>598</v>
      </c>
      <c r="W374" s="69">
        <v>0</v>
      </c>
      <c r="X374" s="69">
        <v>1</v>
      </c>
      <c r="Y374" s="69">
        <v>0</v>
      </c>
      <c r="Z374" s="69">
        <v>0</v>
      </c>
      <c r="AA374" s="69">
        <v>1</v>
      </c>
      <c r="AB374" s="69">
        <v>1</v>
      </c>
      <c r="AC374" s="69">
        <v>2</v>
      </c>
      <c r="AD374" s="69">
        <v>8</v>
      </c>
      <c r="AE374" s="69">
        <v>50074</v>
      </c>
      <c r="AF374" s="69">
        <v>0</v>
      </c>
      <c r="AG374" s="69">
        <v>0</v>
      </c>
      <c r="AH374" s="69">
        <v>0</v>
      </c>
      <c r="AI374" s="69">
        <v>1</v>
      </c>
      <c r="AJ374" s="69">
        <v>0</v>
      </c>
      <c r="AK374" s="69">
        <v>0</v>
      </c>
      <c r="AL374" s="69">
        <v>0</v>
      </c>
      <c r="AM374" s="69">
        <v>0</v>
      </c>
      <c r="AN374" s="69">
        <v>0</v>
      </c>
      <c r="AO374" s="69">
        <v>0</v>
      </c>
      <c r="AP374" s="114">
        <v>10.821436908133153</v>
      </c>
      <c r="AQ374" s="70">
        <v>1</v>
      </c>
      <c r="AR374" s="114">
        <v>10.821436908133153</v>
      </c>
      <c r="AS374" s="70">
        <v>1</v>
      </c>
      <c r="AT374" s="70">
        <v>0</v>
      </c>
      <c r="AU374" s="70">
        <v>5.8998973535824915</v>
      </c>
      <c r="AV374" s="114">
        <v>7.6038979685218813</v>
      </c>
      <c r="AW374" s="70">
        <v>0</v>
      </c>
      <c r="AX374" s="70">
        <v>1</v>
      </c>
      <c r="AY374" s="69">
        <v>0</v>
      </c>
      <c r="AZ374" s="69">
        <v>6.9850000000000003</v>
      </c>
      <c r="BA374" s="32">
        <v>578</v>
      </c>
      <c r="BB374" s="32">
        <v>162</v>
      </c>
      <c r="BC374" s="70">
        <v>1</v>
      </c>
      <c r="BD374" s="70">
        <v>0</v>
      </c>
      <c r="BE374" s="106">
        <f t="shared" si="86"/>
        <v>3.784189633918261</v>
      </c>
      <c r="BF374" s="106">
        <v>1501.04</v>
      </c>
      <c r="BG374" s="106">
        <f t="shared" si="82"/>
        <v>0.51739600751000214</v>
      </c>
      <c r="BH374" s="69">
        <v>1</v>
      </c>
      <c r="BI374" s="69">
        <v>0</v>
      </c>
      <c r="BJ374" s="69">
        <v>1</v>
      </c>
      <c r="BK374" s="70">
        <v>1</v>
      </c>
      <c r="BL374" s="70">
        <v>0</v>
      </c>
      <c r="BM374" s="70">
        <v>1</v>
      </c>
      <c r="BN374" s="70">
        <v>0</v>
      </c>
      <c r="BO374" s="70">
        <v>1</v>
      </c>
      <c r="BP374" s="70">
        <v>0</v>
      </c>
      <c r="BQ374" s="70">
        <v>1</v>
      </c>
      <c r="BR374" s="70">
        <v>0</v>
      </c>
      <c r="BS374" s="70">
        <v>0</v>
      </c>
      <c r="BT374" s="70">
        <v>0</v>
      </c>
      <c r="BU374" s="70">
        <v>0</v>
      </c>
      <c r="BV374" s="70">
        <v>0</v>
      </c>
      <c r="BW374" s="70">
        <v>0</v>
      </c>
      <c r="BX374" s="70">
        <v>1</v>
      </c>
      <c r="BY374" s="70">
        <v>0</v>
      </c>
      <c r="BZ374" s="70">
        <f t="shared" si="83"/>
        <v>1</v>
      </c>
      <c r="CA374" s="114">
        <v>2.917770732084279</v>
      </c>
      <c r="CB374" s="70" t="s">
        <v>560</v>
      </c>
      <c r="CC374" s="70">
        <v>1</v>
      </c>
      <c r="CD374" s="70"/>
      <c r="CE374" s="70"/>
      <c r="CF374" s="70"/>
      <c r="CG374" s="70"/>
      <c r="CH374" s="70"/>
      <c r="CI374" s="70"/>
      <c r="CJ374" s="70"/>
      <c r="CK374" s="70"/>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row>
    <row r="375" spans="1:167" ht="15" customHeight="1" x14ac:dyDescent="0.3">
      <c r="A375" s="70">
        <v>374</v>
      </c>
      <c r="B375" s="12">
        <v>11</v>
      </c>
      <c r="C375" s="12" t="s">
        <v>90</v>
      </c>
      <c r="D375" s="37">
        <v>0</v>
      </c>
      <c r="E375" s="68">
        <v>2E-3</v>
      </c>
      <c r="F375" s="19">
        <f t="shared" si="85"/>
        <v>0</v>
      </c>
      <c r="H375" s="12">
        <f t="shared" si="73"/>
        <v>-2E-3</v>
      </c>
      <c r="I375" s="12">
        <f t="shared" si="74"/>
        <v>2E-3</v>
      </c>
      <c r="J375" s="12" t="s">
        <v>592</v>
      </c>
      <c r="K375" s="12">
        <f t="shared" si="75"/>
        <v>0</v>
      </c>
      <c r="L375" s="45">
        <f t="shared" si="76"/>
        <v>0</v>
      </c>
      <c r="M375" s="15">
        <f t="shared" si="77"/>
        <v>0</v>
      </c>
      <c r="N375" s="68">
        <f t="shared" si="78"/>
        <v>4.4688302432806699E-3</v>
      </c>
      <c r="O375" s="68">
        <f t="shared" si="79"/>
        <v>223.77220560203631</v>
      </c>
      <c r="P375" s="12">
        <f t="shared" si="80"/>
        <v>-4.4688302432806699E-3</v>
      </c>
      <c r="Q375" s="12">
        <f t="shared" si="81"/>
        <v>4.4688302432806699E-3</v>
      </c>
      <c r="R375" s="113">
        <v>6.5792512120101012</v>
      </c>
      <c r="S375" s="12" t="s">
        <v>580</v>
      </c>
      <c r="T375" s="12" t="s">
        <v>1683</v>
      </c>
      <c r="U375" s="12" t="s">
        <v>588</v>
      </c>
      <c r="V375" s="68" t="s">
        <v>598</v>
      </c>
      <c r="W375" s="68">
        <v>0</v>
      </c>
      <c r="X375" s="68">
        <v>1</v>
      </c>
      <c r="Y375" s="68">
        <v>0</v>
      </c>
      <c r="Z375" s="68">
        <v>0</v>
      </c>
      <c r="AA375" s="68">
        <v>1</v>
      </c>
      <c r="AB375" s="68">
        <v>1</v>
      </c>
      <c r="AC375" s="68">
        <v>2</v>
      </c>
      <c r="AD375" s="68">
        <v>8</v>
      </c>
      <c r="AE375" s="68">
        <v>50074</v>
      </c>
      <c r="AF375" s="68">
        <v>0</v>
      </c>
      <c r="AG375" s="68">
        <v>0</v>
      </c>
      <c r="AH375" s="68">
        <v>0</v>
      </c>
      <c r="AI375" s="68">
        <v>1</v>
      </c>
      <c r="AJ375" s="68">
        <v>0</v>
      </c>
      <c r="AK375" s="68">
        <v>0</v>
      </c>
      <c r="AL375" s="68">
        <v>0</v>
      </c>
      <c r="AM375" s="68">
        <v>0</v>
      </c>
      <c r="AN375" s="68">
        <v>0</v>
      </c>
      <c r="AO375" s="68">
        <v>0</v>
      </c>
      <c r="AP375" s="113">
        <v>10.821436908133153</v>
      </c>
      <c r="AQ375" s="12">
        <v>1</v>
      </c>
      <c r="AR375" s="113">
        <v>10.821436908133153</v>
      </c>
      <c r="AS375" s="12">
        <v>1</v>
      </c>
      <c r="AT375" s="12">
        <v>0</v>
      </c>
      <c r="AU375" s="12">
        <v>5.8998973535824915</v>
      </c>
      <c r="AV375" s="113">
        <v>7.6038979685218813</v>
      </c>
      <c r="AW375" s="12">
        <v>0</v>
      </c>
      <c r="AX375" s="12">
        <v>1</v>
      </c>
      <c r="AY375" s="68">
        <v>0</v>
      </c>
      <c r="AZ375" s="68">
        <v>6.9850000000000003</v>
      </c>
      <c r="BA375" s="94">
        <v>578</v>
      </c>
      <c r="BB375" s="94">
        <v>162</v>
      </c>
      <c r="BC375" s="12">
        <v>1</v>
      </c>
      <c r="BD375" s="12">
        <v>0</v>
      </c>
      <c r="BE375" s="104">
        <f t="shared" si="86"/>
        <v>3.784189633918261</v>
      </c>
      <c r="BF375" s="104">
        <v>1501.04</v>
      </c>
      <c r="BG375" s="104">
        <f t="shared" si="82"/>
        <v>0.51739600751000214</v>
      </c>
      <c r="BH375" s="68">
        <v>1</v>
      </c>
      <c r="BI375" s="68">
        <v>0</v>
      </c>
      <c r="BJ375" s="68">
        <v>1</v>
      </c>
      <c r="BK375" s="12">
        <v>1</v>
      </c>
      <c r="BL375" s="12">
        <v>0</v>
      </c>
      <c r="BM375" s="12">
        <v>1</v>
      </c>
      <c r="BN375" s="12">
        <v>0</v>
      </c>
      <c r="BO375" s="12">
        <v>1</v>
      </c>
      <c r="BP375" s="12">
        <v>0</v>
      </c>
      <c r="BQ375" s="12">
        <v>1</v>
      </c>
      <c r="BR375" s="12">
        <v>0</v>
      </c>
      <c r="BS375" s="12">
        <v>0</v>
      </c>
      <c r="BT375" s="12">
        <v>0</v>
      </c>
      <c r="BU375" s="12">
        <v>0</v>
      </c>
      <c r="BV375" s="12">
        <v>0</v>
      </c>
      <c r="BW375" s="12">
        <v>0</v>
      </c>
      <c r="BX375" s="12">
        <v>1</v>
      </c>
      <c r="BY375" s="12">
        <v>0</v>
      </c>
      <c r="BZ375" s="12">
        <f t="shared" si="83"/>
        <v>1</v>
      </c>
      <c r="CA375" s="113">
        <v>2.917770732084279</v>
      </c>
      <c r="CB375" s="12" t="s">
        <v>560</v>
      </c>
      <c r="CC375" s="12">
        <v>1</v>
      </c>
      <c r="CL375" s="68"/>
      <c r="CM375" s="68"/>
      <c r="CN375" s="68"/>
      <c r="CO375" s="68"/>
      <c r="CP375" s="68"/>
      <c r="CQ375" s="68"/>
      <c r="CR375" s="68"/>
      <c r="CS375" s="68"/>
      <c r="CT375" s="68"/>
      <c r="CU375" s="68"/>
      <c r="CV375" s="68"/>
      <c r="CW375" s="68"/>
      <c r="CX375" s="68"/>
      <c r="CY375" s="68"/>
      <c r="CZ375" s="68"/>
      <c r="DA375" s="68"/>
      <c r="DB375" s="68"/>
      <c r="DC375" s="68"/>
      <c r="DD375" s="68"/>
      <c r="DE375" s="68"/>
      <c r="DF375" s="68"/>
      <c r="DG375" s="68"/>
      <c r="DH375" s="68"/>
      <c r="DI375" s="68"/>
      <c r="DJ375" s="68"/>
      <c r="DK375" s="68"/>
      <c r="DL375" s="68"/>
      <c r="DM375" s="68"/>
      <c r="DN375" s="68"/>
      <c r="DO375" s="68"/>
      <c r="DP375" s="68"/>
      <c r="DQ375" s="68"/>
      <c r="DR375" s="68"/>
      <c r="DS375" s="68"/>
      <c r="DT375" s="68"/>
      <c r="DU375" s="68"/>
      <c r="DV375" s="68"/>
      <c r="DW375" s="68"/>
      <c r="DX375" s="68"/>
      <c r="DY375" s="68"/>
      <c r="DZ375" s="68"/>
      <c r="EA375" s="68"/>
      <c r="EB375" s="68"/>
      <c r="EC375" s="68"/>
      <c r="ED375" s="68"/>
      <c r="EE375" s="68"/>
      <c r="EF375" s="68"/>
      <c r="EG375" s="68"/>
      <c r="EH375" s="68"/>
      <c r="EI375" s="68"/>
      <c r="EJ375" s="68"/>
      <c r="EK375" s="68"/>
      <c r="EL375" s="68"/>
      <c r="EM375" s="68"/>
      <c r="EN375" s="68"/>
      <c r="EO375" s="68"/>
      <c r="EP375" s="68"/>
      <c r="EQ375" s="68"/>
      <c r="ER375" s="68"/>
      <c r="ES375" s="68"/>
      <c r="ET375" s="68"/>
      <c r="EU375" s="68"/>
      <c r="EV375" s="68"/>
      <c r="EW375" s="68"/>
      <c r="EX375" s="68"/>
      <c r="EY375" s="68"/>
      <c r="EZ375" s="68"/>
      <c r="FA375" s="68"/>
      <c r="FB375" s="68"/>
      <c r="FC375" s="68"/>
      <c r="FD375" s="68"/>
      <c r="FE375" s="68"/>
      <c r="FF375" s="68"/>
      <c r="FG375" s="68"/>
      <c r="FH375" s="68"/>
      <c r="FI375" s="68"/>
      <c r="FJ375" s="68"/>
      <c r="FK375" s="68"/>
    </row>
    <row r="376" spans="1:167" ht="15" customHeight="1" x14ac:dyDescent="0.3">
      <c r="A376" s="70">
        <v>375</v>
      </c>
      <c r="B376" s="12">
        <v>11</v>
      </c>
      <c r="C376" s="12" t="s">
        <v>90</v>
      </c>
      <c r="D376" s="37">
        <v>0</v>
      </c>
      <c r="E376" s="68">
        <v>2E-3</v>
      </c>
      <c r="F376" s="19">
        <f t="shared" si="85"/>
        <v>0</v>
      </c>
      <c r="H376" s="12">
        <f t="shared" si="73"/>
        <v>-2E-3</v>
      </c>
      <c r="I376" s="12">
        <f t="shared" si="74"/>
        <v>2E-3</v>
      </c>
      <c r="J376" s="12" t="s">
        <v>592</v>
      </c>
      <c r="K376" s="12">
        <f t="shared" si="75"/>
        <v>0</v>
      </c>
      <c r="L376" s="45">
        <f t="shared" si="76"/>
        <v>0</v>
      </c>
      <c r="M376" s="15">
        <f t="shared" si="77"/>
        <v>0</v>
      </c>
      <c r="N376" s="68">
        <f t="shared" si="78"/>
        <v>4.4688302432806699E-3</v>
      </c>
      <c r="O376" s="68">
        <f t="shared" si="79"/>
        <v>223.77220560203631</v>
      </c>
      <c r="P376" s="12">
        <f t="shared" si="80"/>
        <v>-4.4688302432806699E-3</v>
      </c>
      <c r="Q376" s="12">
        <f t="shared" si="81"/>
        <v>4.4688302432806699E-3</v>
      </c>
      <c r="R376" s="113">
        <v>6.5792512120101012</v>
      </c>
      <c r="S376" s="12" t="s">
        <v>580</v>
      </c>
      <c r="T376" s="12" t="s">
        <v>1683</v>
      </c>
      <c r="U376" s="12" t="s">
        <v>589</v>
      </c>
      <c r="V376" s="68" t="s">
        <v>598</v>
      </c>
      <c r="W376" s="68">
        <v>0</v>
      </c>
      <c r="X376" s="68">
        <v>1</v>
      </c>
      <c r="Y376" s="68">
        <v>0</v>
      </c>
      <c r="Z376" s="68">
        <v>0</v>
      </c>
      <c r="AA376" s="68">
        <v>1</v>
      </c>
      <c r="AB376" s="68">
        <v>1</v>
      </c>
      <c r="AC376" s="68">
        <v>2</v>
      </c>
      <c r="AD376" s="68">
        <v>8</v>
      </c>
      <c r="AE376" s="68">
        <v>50074</v>
      </c>
      <c r="AF376" s="68">
        <v>0</v>
      </c>
      <c r="AG376" s="68">
        <v>0</v>
      </c>
      <c r="AH376" s="68">
        <v>0</v>
      </c>
      <c r="AI376" s="68">
        <v>1</v>
      </c>
      <c r="AJ376" s="68">
        <v>0</v>
      </c>
      <c r="AK376" s="68">
        <v>0</v>
      </c>
      <c r="AL376" s="68">
        <v>0</v>
      </c>
      <c r="AM376" s="68">
        <v>0</v>
      </c>
      <c r="AN376" s="68">
        <v>0</v>
      </c>
      <c r="AO376" s="68">
        <v>0</v>
      </c>
      <c r="AP376" s="113">
        <v>10.821436908133153</v>
      </c>
      <c r="AQ376" s="12">
        <v>1</v>
      </c>
      <c r="AR376" s="113">
        <v>10.821436908133153</v>
      </c>
      <c r="AS376" s="12">
        <v>1</v>
      </c>
      <c r="AT376" s="12">
        <v>0</v>
      </c>
      <c r="AU376" s="12">
        <v>5.8998973535824915</v>
      </c>
      <c r="AV376" s="113">
        <v>7.6038979685218813</v>
      </c>
      <c r="AW376" s="12">
        <v>0</v>
      </c>
      <c r="AX376" s="12">
        <v>1</v>
      </c>
      <c r="AY376" s="68">
        <v>0</v>
      </c>
      <c r="AZ376" s="68">
        <v>6.9850000000000003</v>
      </c>
      <c r="BA376" s="94">
        <v>578</v>
      </c>
      <c r="BB376" s="94">
        <v>162</v>
      </c>
      <c r="BC376" s="12">
        <v>1</v>
      </c>
      <c r="BD376" s="12">
        <v>0</v>
      </c>
      <c r="BE376" s="104">
        <f t="shared" si="86"/>
        <v>3.784189633918261</v>
      </c>
      <c r="BF376" s="104">
        <v>1501.04</v>
      </c>
      <c r="BG376" s="104">
        <f t="shared" si="82"/>
        <v>0.51739600751000214</v>
      </c>
      <c r="BH376" s="68">
        <v>1</v>
      </c>
      <c r="BI376" s="68">
        <v>0</v>
      </c>
      <c r="BJ376" s="68">
        <v>1</v>
      </c>
      <c r="BK376" s="12">
        <v>1</v>
      </c>
      <c r="BL376" s="12">
        <v>0</v>
      </c>
      <c r="BM376" s="12">
        <v>1</v>
      </c>
      <c r="BN376" s="12">
        <v>0</v>
      </c>
      <c r="BO376" s="12">
        <v>1</v>
      </c>
      <c r="BP376" s="12">
        <v>0</v>
      </c>
      <c r="BQ376" s="12">
        <v>1</v>
      </c>
      <c r="BR376" s="12">
        <v>0</v>
      </c>
      <c r="BS376" s="12">
        <v>0</v>
      </c>
      <c r="BT376" s="12">
        <v>0</v>
      </c>
      <c r="BU376" s="12">
        <v>0</v>
      </c>
      <c r="BV376" s="12">
        <v>0</v>
      </c>
      <c r="BW376" s="12">
        <v>0</v>
      </c>
      <c r="BX376" s="12">
        <v>1</v>
      </c>
      <c r="BY376" s="12">
        <v>0</v>
      </c>
      <c r="BZ376" s="12">
        <f t="shared" si="83"/>
        <v>1</v>
      </c>
      <c r="CA376" s="113">
        <v>2.917770732084279</v>
      </c>
      <c r="CB376" s="12" t="s">
        <v>560</v>
      </c>
      <c r="CC376" s="12">
        <v>1</v>
      </c>
      <c r="CL376" s="68"/>
      <c r="CM376" s="68"/>
      <c r="CN376" s="68"/>
      <c r="CO376" s="68"/>
      <c r="CP376" s="68"/>
      <c r="CQ376" s="68"/>
      <c r="CR376" s="68"/>
      <c r="CS376" s="68"/>
      <c r="CT376" s="68"/>
      <c r="CU376" s="68"/>
      <c r="CV376" s="68"/>
      <c r="CW376" s="68"/>
      <c r="CX376" s="68"/>
      <c r="CY376" s="68"/>
      <c r="CZ376" s="68"/>
      <c r="DA376" s="68"/>
      <c r="DB376" s="68"/>
      <c r="DC376" s="68"/>
      <c r="DD376" s="68"/>
      <c r="DE376" s="68"/>
      <c r="DF376" s="68"/>
      <c r="DG376" s="68"/>
      <c r="DH376" s="68"/>
      <c r="DI376" s="68"/>
      <c r="DJ376" s="68"/>
      <c r="DK376" s="68"/>
      <c r="DL376" s="68"/>
      <c r="DM376" s="68"/>
      <c r="DN376" s="68"/>
      <c r="DO376" s="68"/>
      <c r="DP376" s="68"/>
      <c r="DQ376" s="68"/>
      <c r="DR376" s="68"/>
      <c r="DS376" s="68"/>
      <c r="DT376" s="68"/>
      <c r="DU376" s="68"/>
      <c r="DV376" s="68"/>
      <c r="DW376" s="68"/>
      <c r="DX376" s="68"/>
      <c r="DY376" s="68"/>
      <c r="DZ376" s="68"/>
      <c r="EA376" s="68"/>
      <c r="EB376" s="68"/>
      <c r="EC376" s="68"/>
      <c r="ED376" s="68"/>
      <c r="EE376" s="68"/>
      <c r="EF376" s="68"/>
      <c r="EG376" s="68"/>
      <c r="EH376" s="68"/>
      <c r="EI376" s="68"/>
      <c r="EJ376" s="68"/>
      <c r="EK376" s="68"/>
      <c r="EL376" s="68"/>
      <c r="EM376" s="68"/>
      <c r="EN376" s="68"/>
      <c r="EO376" s="68"/>
      <c r="EP376" s="68"/>
      <c r="EQ376" s="68"/>
      <c r="ER376" s="68"/>
      <c r="ES376" s="68"/>
      <c r="ET376" s="68"/>
      <c r="EU376" s="68"/>
      <c r="EV376" s="68"/>
      <c r="EW376" s="68"/>
      <c r="EX376" s="68"/>
      <c r="EY376" s="68"/>
      <c r="EZ376" s="68"/>
      <c r="FA376" s="68"/>
      <c r="FB376" s="68"/>
      <c r="FC376" s="68"/>
      <c r="FD376" s="68"/>
      <c r="FE376" s="68"/>
      <c r="FF376" s="68"/>
      <c r="FG376" s="68"/>
      <c r="FH376" s="68"/>
      <c r="FI376" s="68"/>
      <c r="FJ376" s="68"/>
      <c r="FK376" s="68"/>
    </row>
    <row r="377" spans="1:167" ht="15" customHeight="1" x14ac:dyDescent="0.3">
      <c r="A377" s="70">
        <v>376</v>
      </c>
      <c r="B377" s="12">
        <v>11</v>
      </c>
      <c r="C377" s="12" t="s">
        <v>90</v>
      </c>
      <c r="D377" s="37">
        <v>1E-3</v>
      </c>
      <c r="E377" s="13">
        <v>2E-3</v>
      </c>
      <c r="F377" s="19">
        <f t="shared" si="85"/>
        <v>0.5</v>
      </c>
      <c r="H377" s="12">
        <f t="shared" si="73"/>
        <v>-1E-3</v>
      </c>
      <c r="I377" s="12">
        <f t="shared" si="74"/>
        <v>3.0000000000000001E-3</v>
      </c>
      <c r="J377" s="12" t="s">
        <v>592</v>
      </c>
      <c r="K377" s="12">
        <f t="shared" si="75"/>
        <v>1E-3</v>
      </c>
      <c r="L377" s="45">
        <f t="shared" si="76"/>
        <v>0.5</v>
      </c>
      <c r="M377" s="15">
        <f t="shared" si="77"/>
        <v>2.2344095438785352E-3</v>
      </c>
      <c r="N377" s="13">
        <f t="shared" si="78"/>
        <v>4.4688190877570705E-3</v>
      </c>
      <c r="O377" s="68">
        <f t="shared" si="79"/>
        <v>223.77276420511947</v>
      </c>
      <c r="P377" s="12">
        <f t="shared" si="80"/>
        <v>-2.2344095438785352E-3</v>
      </c>
      <c r="Q377" s="12">
        <f t="shared" si="81"/>
        <v>6.7032286316356052E-3</v>
      </c>
      <c r="R377" s="113">
        <v>7.2570027070920728</v>
      </c>
      <c r="S377" s="12" t="s">
        <v>580</v>
      </c>
      <c r="T377" s="12" t="s">
        <v>1683</v>
      </c>
      <c r="U377" s="12" t="s">
        <v>590</v>
      </c>
      <c r="V377" s="13" t="s">
        <v>598</v>
      </c>
      <c r="W377" s="68">
        <v>0</v>
      </c>
      <c r="X377" s="68">
        <v>1</v>
      </c>
      <c r="Y377" s="68">
        <v>0</v>
      </c>
      <c r="Z377" s="68">
        <v>0</v>
      </c>
      <c r="AA377" s="13">
        <v>1</v>
      </c>
      <c r="AB377" s="13">
        <v>1</v>
      </c>
      <c r="AC377" s="68">
        <v>2</v>
      </c>
      <c r="AD377" s="68">
        <v>8</v>
      </c>
      <c r="AE377" s="13">
        <v>50074</v>
      </c>
      <c r="AF377" s="13">
        <v>0</v>
      </c>
      <c r="AG377" s="13">
        <v>0</v>
      </c>
      <c r="AH377" s="13">
        <v>0</v>
      </c>
      <c r="AI377" s="13">
        <v>1</v>
      </c>
      <c r="AJ377" s="13">
        <v>0</v>
      </c>
      <c r="AK377" s="13">
        <v>0</v>
      </c>
      <c r="AL377" s="13">
        <v>0</v>
      </c>
      <c r="AM377" s="68">
        <v>0</v>
      </c>
      <c r="AN377" s="68">
        <v>0</v>
      </c>
      <c r="AO377" s="68">
        <v>0</v>
      </c>
      <c r="AP377" s="113">
        <v>10.821436908133153</v>
      </c>
      <c r="AQ377" s="12">
        <v>1</v>
      </c>
      <c r="AR377" s="113">
        <v>10.821436908133153</v>
      </c>
      <c r="AS377" s="12">
        <v>1</v>
      </c>
      <c r="AT377" s="12">
        <v>0</v>
      </c>
      <c r="AU377" s="12">
        <v>5.8998973535824915</v>
      </c>
      <c r="AV377" s="113">
        <v>7.6038979685218813</v>
      </c>
      <c r="AW377" s="12">
        <v>0</v>
      </c>
      <c r="AX377" s="12">
        <v>1</v>
      </c>
      <c r="AY377" s="68">
        <v>0</v>
      </c>
      <c r="AZ377" s="68">
        <v>6.9850000000000003</v>
      </c>
      <c r="BA377" s="94">
        <v>578</v>
      </c>
      <c r="BB377" s="94">
        <v>162</v>
      </c>
      <c r="BC377" s="12">
        <v>1</v>
      </c>
      <c r="BD377" s="12">
        <v>0</v>
      </c>
      <c r="BE377" s="104">
        <f t="shared" si="86"/>
        <v>3.784189633918261</v>
      </c>
      <c r="BF377" s="104">
        <v>1501.04</v>
      </c>
      <c r="BG377" s="104">
        <f t="shared" si="82"/>
        <v>0.51739600751000214</v>
      </c>
      <c r="BH377" s="68">
        <v>1</v>
      </c>
      <c r="BI377" s="68">
        <v>0</v>
      </c>
      <c r="BJ377" s="68">
        <v>1</v>
      </c>
      <c r="BK377" s="12">
        <v>1</v>
      </c>
      <c r="BL377" s="12">
        <v>0</v>
      </c>
      <c r="BM377" s="12">
        <v>1</v>
      </c>
      <c r="BN377" s="12">
        <v>0</v>
      </c>
      <c r="BO377" s="12">
        <v>1</v>
      </c>
      <c r="BP377" s="12">
        <v>0</v>
      </c>
      <c r="BQ377" s="12">
        <v>1</v>
      </c>
      <c r="BR377" s="12">
        <v>0</v>
      </c>
      <c r="BS377" s="12">
        <v>0</v>
      </c>
      <c r="BT377" s="12">
        <v>0</v>
      </c>
      <c r="BU377" s="12">
        <v>0</v>
      </c>
      <c r="BV377" s="12">
        <v>0</v>
      </c>
      <c r="BW377" s="12">
        <v>0</v>
      </c>
      <c r="BX377" s="12">
        <v>1</v>
      </c>
      <c r="BY377" s="12">
        <v>0.42599999999999999</v>
      </c>
      <c r="BZ377" s="12">
        <f t="shared" si="83"/>
        <v>0.57400000000000007</v>
      </c>
      <c r="CA377" s="113">
        <v>2.917770732084279</v>
      </c>
      <c r="CB377" s="12" t="s">
        <v>560</v>
      </c>
      <c r="CC377" s="12">
        <v>1</v>
      </c>
      <c r="CL377" s="68"/>
      <c r="CM377" s="68"/>
      <c r="CN377" s="68"/>
      <c r="CO377" s="68"/>
      <c r="CP377" s="68"/>
      <c r="CQ377" s="68"/>
      <c r="CR377" s="68"/>
      <c r="CS377" s="68"/>
      <c r="CT377" s="68"/>
      <c r="CU377" s="68"/>
      <c r="CV377" s="68"/>
      <c r="CW377" s="68"/>
      <c r="CX377" s="68"/>
      <c r="CY377" s="68"/>
      <c r="CZ377" s="68"/>
      <c r="DA377" s="68"/>
      <c r="DB377" s="68"/>
      <c r="DC377" s="68"/>
      <c r="DD377" s="68"/>
      <c r="DE377" s="68"/>
      <c r="DF377" s="68"/>
      <c r="DG377" s="68"/>
      <c r="DH377" s="68"/>
      <c r="DI377" s="68"/>
      <c r="DJ377" s="68"/>
      <c r="DK377" s="68"/>
      <c r="DL377" s="68"/>
      <c r="DM377" s="68"/>
      <c r="DN377" s="68"/>
      <c r="DO377" s="68"/>
      <c r="DP377" s="68"/>
      <c r="DQ377" s="68"/>
      <c r="DR377" s="68"/>
      <c r="DS377" s="68"/>
      <c r="DT377" s="68"/>
      <c r="DU377" s="68"/>
      <c r="DV377" s="68"/>
      <c r="DW377" s="68"/>
      <c r="DX377" s="68"/>
      <c r="DY377" s="68"/>
      <c r="DZ377" s="68"/>
      <c r="EA377" s="68"/>
      <c r="EB377" s="68"/>
      <c r="EC377" s="68"/>
      <c r="ED377" s="68"/>
      <c r="EE377" s="68"/>
      <c r="EF377" s="68"/>
      <c r="EG377" s="68"/>
      <c r="EH377" s="68"/>
      <c r="EI377" s="68"/>
      <c r="EJ377" s="68"/>
      <c r="EK377" s="68"/>
      <c r="EL377" s="68"/>
      <c r="EM377" s="68"/>
      <c r="EN377" s="68"/>
      <c r="EO377" s="68"/>
      <c r="EP377" s="68"/>
      <c r="EQ377" s="68"/>
      <c r="ER377" s="68"/>
      <c r="ES377" s="68"/>
      <c r="ET377" s="68"/>
      <c r="EU377" s="68"/>
      <c r="EV377" s="68"/>
      <c r="EW377" s="68"/>
      <c r="EX377" s="68"/>
      <c r="EY377" s="68"/>
      <c r="EZ377" s="68"/>
      <c r="FA377" s="68"/>
      <c r="FB377" s="68"/>
      <c r="FC377" s="68"/>
      <c r="FD377" s="68"/>
      <c r="FE377" s="68"/>
      <c r="FF377" s="68"/>
      <c r="FG377" s="68"/>
      <c r="FH377" s="68"/>
      <c r="FI377" s="68"/>
      <c r="FJ377" s="68"/>
      <c r="FK377" s="68"/>
    </row>
    <row r="378" spans="1:167" ht="15" customHeight="1" x14ac:dyDescent="0.3">
      <c r="A378" s="70">
        <v>377</v>
      </c>
      <c r="B378" s="12">
        <v>11</v>
      </c>
      <c r="C378" s="12" t="s">
        <v>90</v>
      </c>
      <c r="D378" s="37">
        <v>1E-3</v>
      </c>
      <c r="E378" s="68">
        <v>2E-3</v>
      </c>
      <c r="F378" s="19">
        <f t="shared" si="85"/>
        <v>0.5</v>
      </c>
      <c r="H378" s="12">
        <f t="shared" si="73"/>
        <v>-1E-3</v>
      </c>
      <c r="I378" s="12">
        <f t="shared" si="74"/>
        <v>3.0000000000000001E-3</v>
      </c>
      <c r="J378" s="12" t="s">
        <v>592</v>
      </c>
      <c r="K378" s="12">
        <f t="shared" si="75"/>
        <v>1E-3</v>
      </c>
      <c r="L378" s="45">
        <f t="shared" si="76"/>
        <v>0.5</v>
      </c>
      <c r="M378" s="15">
        <f t="shared" si="77"/>
        <v>2.2344095438785352E-3</v>
      </c>
      <c r="N378" s="68">
        <f t="shared" si="78"/>
        <v>4.4688190877570705E-3</v>
      </c>
      <c r="O378" s="68">
        <f t="shared" si="79"/>
        <v>223.77276420511947</v>
      </c>
      <c r="P378" s="12">
        <f t="shared" si="80"/>
        <v>-2.2344095438785352E-3</v>
      </c>
      <c r="Q378" s="12">
        <f t="shared" si="81"/>
        <v>6.7032286316356052E-3</v>
      </c>
      <c r="R378" s="113">
        <v>7.2570027070920728</v>
      </c>
      <c r="S378" s="12" t="s">
        <v>580</v>
      </c>
      <c r="T378" s="12" t="s">
        <v>1683</v>
      </c>
      <c r="U378" s="12" t="s">
        <v>591</v>
      </c>
      <c r="V378" s="68" t="s">
        <v>598</v>
      </c>
      <c r="W378" s="68">
        <v>0</v>
      </c>
      <c r="X378" s="68">
        <v>1</v>
      </c>
      <c r="Y378" s="68">
        <v>0</v>
      </c>
      <c r="Z378" s="68">
        <v>0</v>
      </c>
      <c r="AA378" s="68">
        <v>1</v>
      </c>
      <c r="AB378" s="68">
        <v>1</v>
      </c>
      <c r="AC378" s="68">
        <v>2</v>
      </c>
      <c r="AD378" s="68">
        <v>8</v>
      </c>
      <c r="AE378" s="68">
        <v>50074</v>
      </c>
      <c r="AF378" s="68">
        <v>0</v>
      </c>
      <c r="AG378" s="68">
        <v>0</v>
      </c>
      <c r="AH378" s="68">
        <v>0</v>
      </c>
      <c r="AI378" s="68">
        <v>1</v>
      </c>
      <c r="AJ378" s="68">
        <v>0</v>
      </c>
      <c r="AK378" s="68">
        <v>0</v>
      </c>
      <c r="AL378" s="68">
        <v>0</v>
      </c>
      <c r="AM378" s="68">
        <v>0</v>
      </c>
      <c r="AN378" s="68">
        <v>0</v>
      </c>
      <c r="AO378" s="68">
        <v>0</v>
      </c>
      <c r="AP378" s="113">
        <v>10.821436908133153</v>
      </c>
      <c r="AQ378" s="12">
        <v>1</v>
      </c>
      <c r="AR378" s="113">
        <v>10.821436908133153</v>
      </c>
      <c r="AS378" s="12">
        <v>1</v>
      </c>
      <c r="AT378" s="12">
        <v>0</v>
      </c>
      <c r="AU378" s="12">
        <v>5.8998973535824915</v>
      </c>
      <c r="AV378" s="113">
        <v>7.6038979685218813</v>
      </c>
      <c r="AW378" s="12">
        <v>0</v>
      </c>
      <c r="AX378" s="12">
        <v>1</v>
      </c>
      <c r="AY378" s="68">
        <v>0</v>
      </c>
      <c r="AZ378" s="68">
        <v>6.9850000000000003</v>
      </c>
      <c r="BA378" s="94">
        <v>578</v>
      </c>
      <c r="BB378" s="94">
        <v>162</v>
      </c>
      <c r="BC378" s="12">
        <v>1</v>
      </c>
      <c r="BD378" s="12">
        <v>0</v>
      </c>
      <c r="BE378" s="104">
        <f t="shared" si="86"/>
        <v>3.784189633918261</v>
      </c>
      <c r="BF378" s="104">
        <v>1501.04</v>
      </c>
      <c r="BG378" s="104">
        <f t="shared" si="82"/>
        <v>0.51739600751000214</v>
      </c>
      <c r="BH378" s="68">
        <v>1</v>
      </c>
      <c r="BI378" s="68">
        <v>0</v>
      </c>
      <c r="BJ378" s="68">
        <v>1</v>
      </c>
      <c r="BK378" s="12">
        <v>1</v>
      </c>
      <c r="BL378" s="12">
        <v>0</v>
      </c>
      <c r="BM378" s="12">
        <v>1</v>
      </c>
      <c r="BN378" s="12">
        <v>0</v>
      </c>
      <c r="BO378" s="12">
        <v>1</v>
      </c>
      <c r="BP378" s="12">
        <v>0</v>
      </c>
      <c r="BQ378" s="12">
        <v>1</v>
      </c>
      <c r="BR378" s="12">
        <v>0</v>
      </c>
      <c r="BS378" s="12">
        <v>0</v>
      </c>
      <c r="BT378" s="12">
        <v>0</v>
      </c>
      <c r="BU378" s="12">
        <v>0</v>
      </c>
      <c r="BV378" s="12">
        <v>0</v>
      </c>
      <c r="BW378" s="12">
        <v>0</v>
      </c>
      <c r="BX378" s="12">
        <v>1</v>
      </c>
      <c r="BY378" s="12">
        <v>0.42599999999999999</v>
      </c>
      <c r="BZ378" s="12">
        <f t="shared" si="83"/>
        <v>0.57400000000000007</v>
      </c>
      <c r="CA378" s="113">
        <v>2.917770732084279</v>
      </c>
      <c r="CB378" s="12" t="s">
        <v>560</v>
      </c>
      <c r="CC378" s="12">
        <v>1</v>
      </c>
      <c r="CL378" s="68"/>
      <c r="CM378" s="68"/>
      <c r="CN378" s="68"/>
      <c r="CO378" s="68"/>
      <c r="CP378" s="68"/>
      <c r="CQ378" s="68"/>
      <c r="CR378" s="68"/>
      <c r="CS378" s="68"/>
      <c r="CT378" s="68"/>
      <c r="CU378" s="68"/>
      <c r="CV378" s="68"/>
      <c r="CW378" s="68"/>
      <c r="CX378" s="68"/>
      <c r="CY378" s="68"/>
      <c r="CZ378" s="68"/>
      <c r="DA378" s="68"/>
      <c r="DB378" s="68"/>
      <c r="DC378" s="68"/>
      <c r="DD378" s="68"/>
      <c r="DE378" s="68"/>
      <c r="DF378" s="68"/>
      <c r="DG378" s="68"/>
      <c r="DH378" s="68"/>
      <c r="DI378" s="68"/>
      <c r="DJ378" s="68"/>
      <c r="DK378" s="68"/>
      <c r="DL378" s="68"/>
      <c r="DM378" s="68"/>
      <c r="DN378" s="68"/>
      <c r="DO378" s="68"/>
      <c r="DP378" s="68"/>
      <c r="DQ378" s="68"/>
      <c r="DR378" s="68"/>
      <c r="DS378" s="68"/>
      <c r="DT378" s="68"/>
      <c r="DU378" s="68"/>
      <c r="DV378" s="68"/>
      <c r="DW378" s="68"/>
      <c r="DX378" s="68"/>
      <c r="DY378" s="68"/>
      <c r="DZ378" s="68"/>
      <c r="EA378" s="68"/>
      <c r="EB378" s="68"/>
      <c r="EC378" s="68"/>
      <c r="ED378" s="68"/>
      <c r="EE378" s="68"/>
      <c r="EF378" s="68"/>
      <c r="EG378" s="68"/>
      <c r="EH378" s="68"/>
      <c r="EI378" s="68"/>
      <c r="EJ378" s="68"/>
      <c r="EK378" s="68"/>
      <c r="EL378" s="68"/>
      <c r="EM378" s="68"/>
      <c r="EN378" s="68"/>
      <c r="EO378" s="68"/>
      <c r="EP378" s="68"/>
      <c r="EQ378" s="68"/>
      <c r="ER378" s="68"/>
      <c r="ES378" s="68"/>
      <c r="ET378" s="68"/>
      <c r="EU378" s="68"/>
      <c r="EV378" s="68"/>
      <c r="EW378" s="68"/>
      <c r="EX378" s="68"/>
      <c r="EY378" s="68"/>
      <c r="EZ378" s="68"/>
      <c r="FA378" s="68"/>
      <c r="FB378" s="68"/>
      <c r="FC378" s="68"/>
      <c r="FD378" s="68"/>
      <c r="FE378" s="68"/>
      <c r="FF378" s="68"/>
      <c r="FG378" s="68"/>
      <c r="FH378" s="68"/>
      <c r="FI378" s="68"/>
      <c r="FJ378" s="68"/>
      <c r="FK378" s="68"/>
    </row>
    <row r="379" spans="1:167" ht="15" customHeight="1" x14ac:dyDescent="0.3">
      <c r="A379" s="70">
        <v>378</v>
      </c>
      <c r="B379" s="12">
        <v>11</v>
      </c>
      <c r="C379" s="12" t="s">
        <v>90</v>
      </c>
      <c r="D379" s="37">
        <v>3.0000000000000001E-3</v>
      </c>
      <c r="E379" s="13">
        <v>1E-3</v>
      </c>
      <c r="F379" s="19">
        <f t="shared" si="85"/>
        <v>3</v>
      </c>
      <c r="G379" s="12" t="s">
        <v>420</v>
      </c>
      <c r="H379" s="12">
        <f t="shared" si="73"/>
        <v>2E-3</v>
      </c>
      <c r="I379" s="12">
        <f t="shared" si="74"/>
        <v>4.0000000000000001E-3</v>
      </c>
      <c r="J379" s="12" t="s">
        <v>593</v>
      </c>
      <c r="K379" s="12">
        <f t="shared" si="75"/>
        <v>3.0000000000000001E-3</v>
      </c>
      <c r="L379" s="45">
        <f t="shared" si="76"/>
        <v>3</v>
      </c>
      <c r="M379" s="15">
        <f t="shared" si="77"/>
        <v>1.852557884075396E-2</v>
      </c>
      <c r="N379" s="13">
        <f t="shared" si="78"/>
        <v>6.1751929469179871E-3</v>
      </c>
      <c r="O379" s="68">
        <f t="shared" si="79"/>
        <v>161.93825983997726</v>
      </c>
      <c r="P379" s="12">
        <f t="shared" si="80"/>
        <v>1.2350385893835972E-2</v>
      </c>
      <c r="Q379" s="12">
        <f t="shared" si="81"/>
        <v>2.4700771787671948E-2</v>
      </c>
      <c r="R379" s="113">
        <v>7.2570027070920728</v>
      </c>
      <c r="S379" s="12" t="s">
        <v>581</v>
      </c>
      <c r="T379" s="12" t="s">
        <v>1683</v>
      </c>
      <c r="U379" s="12" t="s">
        <v>568</v>
      </c>
      <c r="V379" s="13" t="s">
        <v>598</v>
      </c>
      <c r="W379" s="68">
        <v>0</v>
      </c>
      <c r="X379" s="68">
        <v>1</v>
      </c>
      <c r="Y379" s="68">
        <v>0</v>
      </c>
      <c r="Z379" s="68">
        <v>0</v>
      </c>
      <c r="AA379" s="13">
        <v>1</v>
      </c>
      <c r="AB379" s="13">
        <v>1</v>
      </c>
      <c r="AC379" s="68">
        <v>3</v>
      </c>
      <c r="AD379" s="68">
        <v>1</v>
      </c>
      <c r="AE379" s="13">
        <v>26215</v>
      </c>
      <c r="AF379" s="13">
        <v>0</v>
      </c>
      <c r="AG379" s="13">
        <v>0</v>
      </c>
      <c r="AH379" s="13">
        <v>0</v>
      </c>
      <c r="AI379" s="13">
        <v>1</v>
      </c>
      <c r="AJ379" s="13">
        <v>0</v>
      </c>
      <c r="AK379" s="13">
        <v>0</v>
      </c>
      <c r="AL379" s="13">
        <v>0</v>
      </c>
      <c r="AM379" s="68">
        <v>0</v>
      </c>
      <c r="AN379" s="68">
        <v>0</v>
      </c>
      <c r="AO379" s="68">
        <v>0</v>
      </c>
      <c r="AP379" s="113">
        <v>10.821436908133153</v>
      </c>
      <c r="AQ379" s="12">
        <v>1</v>
      </c>
      <c r="AR379" s="113">
        <v>10.174163334295654</v>
      </c>
      <c r="AS379" s="12">
        <v>1</v>
      </c>
      <c r="AT379" s="12">
        <v>0</v>
      </c>
      <c r="AU379" s="12">
        <v>5.8998973535824915</v>
      </c>
      <c r="AV379" s="113">
        <v>7.6038979685218813</v>
      </c>
      <c r="AW379" s="12">
        <v>0</v>
      </c>
      <c r="AX379" s="12">
        <v>1</v>
      </c>
      <c r="AY379" s="68">
        <v>0</v>
      </c>
      <c r="AZ379" s="68">
        <v>6.9850000000000003</v>
      </c>
      <c r="BA379" s="94">
        <v>578</v>
      </c>
      <c r="BB379" s="94">
        <v>162</v>
      </c>
      <c r="BC379" s="12">
        <v>1</v>
      </c>
      <c r="BD379" s="12">
        <v>0</v>
      </c>
      <c r="BE379" s="104">
        <f t="shared" si="86"/>
        <v>3.784189633918261</v>
      </c>
      <c r="BF379" s="104">
        <v>1501.04</v>
      </c>
      <c r="BG379" s="104">
        <f t="shared" si="82"/>
        <v>0.51739600751000214</v>
      </c>
      <c r="BH379" s="68">
        <v>1</v>
      </c>
      <c r="BI379" s="68">
        <v>0</v>
      </c>
      <c r="BJ379" s="68">
        <v>1</v>
      </c>
      <c r="BK379" s="12">
        <v>1</v>
      </c>
      <c r="BL379" s="12">
        <v>0</v>
      </c>
      <c r="BM379" s="12">
        <v>1</v>
      </c>
      <c r="BN379" s="12">
        <v>0</v>
      </c>
      <c r="BO379" s="12">
        <v>1</v>
      </c>
      <c r="BP379" s="12">
        <v>0</v>
      </c>
      <c r="BQ379" s="12">
        <v>1</v>
      </c>
      <c r="BR379" s="12">
        <v>0</v>
      </c>
      <c r="BS379" s="12">
        <v>0</v>
      </c>
      <c r="BT379" s="12">
        <v>0</v>
      </c>
      <c r="BU379" s="12">
        <v>0</v>
      </c>
      <c r="BV379" s="12">
        <v>0</v>
      </c>
      <c r="BW379" s="12">
        <v>0</v>
      </c>
      <c r="BX379" s="12">
        <v>1</v>
      </c>
      <c r="BY379" s="12">
        <v>0.42599999999999999</v>
      </c>
      <c r="BZ379" s="12">
        <f t="shared" si="83"/>
        <v>0.57400000000000007</v>
      </c>
      <c r="CA379" s="113">
        <v>2.917770732084279</v>
      </c>
      <c r="CB379" s="12" t="s">
        <v>560</v>
      </c>
      <c r="CC379" s="12">
        <v>1</v>
      </c>
      <c r="CL379" s="68"/>
      <c r="CM379" s="68"/>
      <c r="CN379" s="68"/>
      <c r="CO379" s="68"/>
      <c r="CP379" s="68"/>
      <c r="CQ379" s="68"/>
      <c r="CR379" s="68"/>
      <c r="CS379" s="68"/>
      <c r="CT379" s="68"/>
      <c r="CU379" s="68"/>
      <c r="CV379" s="68"/>
      <c r="CW379" s="68"/>
      <c r="CX379" s="68"/>
      <c r="CY379" s="68"/>
      <c r="CZ379" s="68"/>
      <c r="DA379" s="68"/>
      <c r="DB379" s="68"/>
      <c r="DC379" s="68"/>
      <c r="DD379" s="68"/>
      <c r="DE379" s="68"/>
      <c r="DF379" s="68"/>
      <c r="DG379" s="68"/>
      <c r="DH379" s="68"/>
      <c r="DI379" s="68"/>
      <c r="DJ379" s="68"/>
      <c r="DK379" s="68"/>
      <c r="DL379" s="68"/>
      <c r="DM379" s="68"/>
      <c r="DN379" s="68"/>
      <c r="DO379" s="68"/>
      <c r="DP379" s="68"/>
      <c r="DQ379" s="68"/>
      <c r="DR379" s="68"/>
      <c r="DS379" s="68"/>
      <c r="DT379" s="68"/>
      <c r="DU379" s="68"/>
      <c r="DV379" s="68"/>
      <c r="DW379" s="68"/>
      <c r="DX379" s="68"/>
      <c r="DY379" s="68"/>
      <c r="DZ379" s="68"/>
      <c r="EA379" s="68"/>
      <c r="EB379" s="68"/>
      <c r="EC379" s="68"/>
      <c r="ED379" s="68"/>
      <c r="EE379" s="68"/>
      <c r="EF379" s="68"/>
      <c r="EG379" s="68"/>
      <c r="EH379" s="68"/>
      <c r="EI379" s="68"/>
      <c r="EJ379" s="68"/>
      <c r="EK379" s="68"/>
      <c r="EL379" s="68"/>
      <c r="EM379" s="68"/>
      <c r="EN379" s="68"/>
      <c r="EO379" s="68"/>
      <c r="EP379" s="68"/>
      <c r="EQ379" s="68"/>
      <c r="ER379" s="68"/>
      <c r="ES379" s="68"/>
      <c r="ET379" s="68"/>
      <c r="EU379" s="68"/>
      <c r="EV379" s="68"/>
      <c r="EW379" s="68"/>
      <c r="EX379" s="68"/>
      <c r="EY379" s="68"/>
      <c r="EZ379" s="68"/>
      <c r="FA379" s="68"/>
      <c r="FB379" s="68"/>
      <c r="FC379" s="68"/>
      <c r="FD379" s="68"/>
      <c r="FE379" s="68"/>
      <c r="FF379" s="68"/>
      <c r="FG379" s="68"/>
      <c r="FH379" s="68"/>
      <c r="FI379" s="68"/>
      <c r="FJ379" s="68"/>
      <c r="FK379" s="68"/>
    </row>
    <row r="380" spans="1:167" ht="15" customHeight="1" x14ac:dyDescent="0.3">
      <c r="A380" s="70">
        <v>379</v>
      </c>
      <c r="B380" s="12">
        <v>11</v>
      </c>
      <c r="C380" s="12" t="s">
        <v>90</v>
      </c>
      <c r="D380" s="37">
        <v>-1E-3</v>
      </c>
      <c r="E380" s="68">
        <v>3.0000000000000001E-3</v>
      </c>
      <c r="F380" s="19">
        <f t="shared" si="85"/>
        <v>-0.33333333333333331</v>
      </c>
      <c r="H380" s="12">
        <f t="shared" si="73"/>
        <v>-4.0000000000000001E-3</v>
      </c>
      <c r="I380" s="12">
        <f t="shared" si="74"/>
        <v>2E-3</v>
      </c>
      <c r="J380" s="12" t="s">
        <v>594</v>
      </c>
      <c r="K380" s="12">
        <f t="shared" si="75"/>
        <v>-1E-3</v>
      </c>
      <c r="L380" s="45">
        <f t="shared" si="76"/>
        <v>-0.33333333333333331</v>
      </c>
      <c r="M380" s="15">
        <f t="shared" si="77"/>
        <v>-2.0590215149177823E-3</v>
      </c>
      <c r="N380" s="68">
        <f t="shared" si="78"/>
        <v>6.1770645447533478E-3</v>
      </c>
      <c r="O380" s="68">
        <f t="shared" si="79"/>
        <v>161.8891939294007</v>
      </c>
      <c r="P380" s="12">
        <f t="shared" si="80"/>
        <v>-8.2360860596711293E-3</v>
      </c>
      <c r="Q380" s="12">
        <f t="shared" si="81"/>
        <v>4.1180430298355655E-3</v>
      </c>
      <c r="R380" s="113">
        <v>6.3801225368997647</v>
      </c>
      <c r="S380" s="12" t="s">
        <v>581</v>
      </c>
      <c r="T380" s="12" t="s">
        <v>1683</v>
      </c>
      <c r="U380" s="12" t="s">
        <v>568</v>
      </c>
      <c r="V380" s="68" t="s">
        <v>598</v>
      </c>
      <c r="W380" s="68">
        <v>0</v>
      </c>
      <c r="X380" s="68">
        <v>1</v>
      </c>
      <c r="Y380" s="68">
        <v>0</v>
      </c>
      <c r="Z380" s="68">
        <v>0</v>
      </c>
      <c r="AA380" s="68">
        <v>1</v>
      </c>
      <c r="AB380" s="68">
        <v>1</v>
      </c>
      <c r="AC380" s="68">
        <v>4</v>
      </c>
      <c r="AD380" s="68">
        <v>8</v>
      </c>
      <c r="AE380" s="68">
        <v>26208</v>
      </c>
      <c r="AF380" s="68">
        <v>0</v>
      </c>
      <c r="AG380" s="68">
        <v>0</v>
      </c>
      <c r="AH380" s="68">
        <v>0</v>
      </c>
      <c r="AI380" s="68">
        <v>1</v>
      </c>
      <c r="AJ380" s="68">
        <v>0</v>
      </c>
      <c r="AK380" s="68">
        <v>0</v>
      </c>
      <c r="AL380" s="68">
        <v>0</v>
      </c>
      <c r="AM380" s="68">
        <v>0</v>
      </c>
      <c r="AN380" s="68">
        <v>0</v>
      </c>
      <c r="AO380" s="68">
        <v>0</v>
      </c>
      <c r="AP380" s="113">
        <v>10.821436908133153</v>
      </c>
      <c r="AQ380" s="12">
        <v>1</v>
      </c>
      <c r="AR380" s="113">
        <v>10.174163334295654</v>
      </c>
      <c r="AS380" s="12">
        <v>1</v>
      </c>
      <c r="AT380" s="12">
        <v>0</v>
      </c>
      <c r="AU380" s="12">
        <v>5.8998973535824915</v>
      </c>
      <c r="AV380" s="113">
        <v>7.6038979685218813</v>
      </c>
      <c r="AW380" s="12">
        <v>0</v>
      </c>
      <c r="AX380" s="12">
        <v>1</v>
      </c>
      <c r="AY380" s="68">
        <v>0</v>
      </c>
      <c r="AZ380" s="68">
        <v>6.9850000000000003</v>
      </c>
      <c r="BA380" s="94">
        <v>578</v>
      </c>
      <c r="BB380" s="94">
        <v>162</v>
      </c>
      <c r="BC380" s="12">
        <v>1</v>
      </c>
      <c r="BD380" s="12">
        <v>0</v>
      </c>
      <c r="BE380" s="104">
        <f t="shared" si="86"/>
        <v>3.784189633918261</v>
      </c>
      <c r="BF380" s="104">
        <v>1501.04</v>
      </c>
      <c r="BG380" s="104">
        <f t="shared" si="82"/>
        <v>0.51739600751000214</v>
      </c>
      <c r="BH380" s="68">
        <v>1</v>
      </c>
      <c r="BI380" s="68">
        <v>0</v>
      </c>
      <c r="BJ380" s="68">
        <v>1</v>
      </c>
      <c r="BK380" s="12">
        <v>1</v>
      </c>
      <c r="BL380" s="12">
        <v>0</v>
      </c>
      <c r="BM380" s="12">
        <v>1</v>
      </c>
      <c r="BN380" s="12">
        <v>0</v>
      </c>
      <c r="BO380" s="12">
        <v>1</v>
      </c>
      <c r="BP380" s="12">
        <v>0</v>
      </c>
      <c r="BQ380" s="12">
        <v>1</v>
      </c>
      <c r="BR380" s="12">
        <v>0</v>
      </c>
      <c r="BS380" s="12">
        <v>0</v>
      </c>
      <c r="BT380" s="12">
        <v>0</v>
      </c>
      <c r="BU380" s="12">
        <v>0</v>
      </c>
      <c r="BV380" s="12">
        <v>0</v>
      </c>
      <c r="BW380" s="12">
        <v>0</v>
      </c>
      <c r="BX380" s="12">
        <v>1</v>
      </c>
      <c r="BY380" s="12">
        <v>1</v>
      </c>
      <c r="BZ380" s="12">
        <f t="shared" si="83"/>
        <v>0</v>
      </c>
      <c r="CA380" s="113">
        <v>2.917770732084279</v>
      </c>
      <c r="CB380" s="12" t="s">
        <v>560</v>
      </c>
      <c r="CC380" s="12">
        <v>1</v>
      </c>
      <c r="CL380" s="68"/>
      <c r="CM380" s="68"/>
      <c r="CN380" s="68"/>
      <c r="CO380" s="68"/>
      <c r="CP380" s="68"/>
      <c r="CQ380" s="68"/>
      <c r="CR380" s="68"/>
      <c r="CS380" s="68"/>
      <c r="CT380" s="68"/>
      <c r="CU380" s="68"/>
      <c r="CV380" s="68"/>
      <c r="CW380" s="68"/>
      <c r="CX380" s="68"/>
      <c r="CY380" s="68"/>
      <c r="CZ380" s="68"/>
      <c r="DA380" s="68"/>
      <c r="DB380" s="68"/>
      <c r="DC380" s="68"/>
      <c r="DD380" s="68"/>
      <c r="DE380" s="68"/>
      <c r="DF380" s="68"/>
      <c r="DG380" s="68"/>
      <c r="DH380" s="68"/>
      <c r="DI380" s="68"/>
      <c r="DJ380" s="68"/>
      <c r="DK380" s="68"/>
      <c r="DL380" s="68"/>
      <c r="DM380" s="68"/>
      <c r="DN380" s="68"/>
      <c r="DO380" s="68"/>
      <c r="DP380" s="68"/>
      <c r="DQ380" s="68"/>
      <c r="DR380" s="68"/>
      <c r="DS380" s="68"/>
      <c r="DT380" s="68"/>
      <c r="DU380" s="68"/>
      <c r="DV380" s="68"/>
      <c r="DW380" s="68"/>
      <c r="DX380" s="68"/>
      <c r="DY380" s="68"/>
      <c r="DZ380" s="68"/>
      <c r="EA380" s="68"/>
      <c r="EB380" s="68"/>
      <c r="EC380" s="68"/>
      <c r="ED380" s="68"/>
      <c r="EE380" s="68"/>
      <c r="EF380" s="68"/>
      <c r="EG380" s="68"/>
      <c r="EH380" s="68"/>
      <c r="EI380" s="68"/>
      <c r="EJ380" s="68"/>
      <c r="EK380" s="68"/>
      <c r="EL380" s="68"/>
      <c r="EM380" s="68"/>
      <c r="EN380" s="68"/>
      <c r="EO380" s="68"/>
      <c r="EP380" s="68"/>
      <c r="EQ380" s="68"/>
      <c r="ER380" s="68"/>
      <c r="ES380" s="68"/>
      <c r="ET380" s="68"/>
      <c r="EU380" s="68"/>
      <c r="EV380" s="68"/>
      <c r="EW380" s="68"/>
      <c r="EX380" s="68"/>
      <c r="EY380" s="68"/>
      <c r="EZ380" s="68"/>
      <c r="FA380" s="68"/>
      <c r="FB380" s="68"/>
      <c r="FC380" s="68"/>
      <c r="FD380" s="68"/>
      <c r="FE380" s="68"/>
      <c r="FF380" s="68"/>
      <c r="FG380" s="68"/>
      <c r="FH380" s="68"/>
      <c r="FI380" s="68"/>
      <c r="FJ380" s="68"/>
      <c r="FK380" s="68"/>
    </row>
    <row r="381" spans="1:167" ht="15" customHeight="1" x14ac:dyDescent="0.3">
      <c r="A381" s="70">
        <v>380</v>
      </c>
      <c r="B381" s="12">
        <v>11</v>
      </c>
      <c r="C381" s="12" t="s">
        <v>90</v>
      </c>
      <c r="D381" s="37">
        <v>-1E-3</v>
      </c>
      <c r="E381" s="68">
        <v>2E-3</v>
      </c>
      <c r="F381" s="19">
        <f t="shared" si="85"/>
        <v>-0.5</v>
      </c>
      <c r="H381" s="12">
        <f t="shared" si="73"/>
        <v>-3.0000000000000001E-3</v>
      </c>
      <c r="I381" s="12">
        <f t="shared" si="74"/>
        <v>1E-3</v>
      </c>
      <c r="J381" s="12" t="s">
        <v>594</v>
      </c>
      <c r="K381" s="12">
        <f t="shared" si="75"/>
        <v>-1E-3</v>
      </c>
      <c r="L381" s="45">
        <f t="shared" si="76"/>
        <v>-0.5</v>
      </c>
      <c r="M381" s="15">
        <f t="shared" si="77"/>
        <v>-3.0885240886294966E-3</v>
      </c>
      <c r="N381" s="68">
        <f t="shared" si="78"/>
        <v>6.1770481772589932E-3</v>
      </c>
      <c r="O381" s="68">
        <f t="shared" si="79"/>
        <v>161.889622891648</v>
      </c>
      <c r="P381" s="12">
        <f t="shared" si="80"/>
        <v>-9.2655722658884897E-3</v>
      </c>
      <c r="Q381" s="12">
        <f t="shared" si="81"/>
        <v>3.0885240886294966E-3</v>
      </c>
      <c r="R381" s="113">
        <v>6.3801225368997647</v>
      </c>
      <c r="S381" s="12" t="s">
        <v>581</v>
      </c>
      <c r="T381" s="12" t="s">
        <v>1683</v>
      </c>
      <c r="U381" s="12" t="s">
        <v>585</v>
      </c>
      <c r="V381" s="68" t="s">
        <v>598</v>
      </c>
      <c r="W381" s="68">
        <v>0</v>
      </c>
      <c r="X381" s="68">
        <v>1</v>
      </c>
      <c r="Y381" s="68">
        <v>0</v>
      </c>
      <c r="Z381" s="68">
        <v>0</v>
      </c>
      <c r="AA381" s="68">
        <v>1</v>
      </c>
      <c r="AB381" s="68">
        <v>1</v>
      </c>
      <c r="AC381" s="68">
        <v>4</v>
      </c>
      <c r="AD381" s="68">
        <v>8</v>
      </c>
      <c r="AE381" s="68">
        <v>26208</v>
      </c>
      <c r="AF381" s="68">
        <v>0</v>
      </c>
      <c r="AG381" s="68">
        <v>0</v>
      </c>
      <c r="AH381" s="68">
        <v>0</v>
      </c>
      <c r="AI381" s="68">
        <v>1</v>
      </c>
      <c r="AJ381" s="68">
        <v>0</v>
      </c>
      <c r="AK381" s="68">
        <v>0</v>
      </c>
      <c r="AL381" s="68">
        <v>0</v>
      </c>
      <c r="AM381" s="68">
        <v>0</v>
      </c>
      <c r="AN381" s="68">
        <v>0</v>
      </c>
      <c r="AO381" s="68">
        <v>0</v>
      </c>
      <c r="AP381" s="113">
        <v>10.821436908133153</v>
      </c>
      <c r="AQ381" s="12">
        <v>1</v>
      </c>
      <c r="AR381" s="113">
        <v>10.174163334295654</v>
      </c>
      <c r="AS381" s="12">
        <v>1</v>
      </c>
      <c r="AT381" s="12">
        <v>0</v>
      </c>
      <c r="AU381" s="12">
        <v>5.8998973535824915</v>
      </c>
      <c r="AV381" s="113">
        <v>7.6038979685218813</v>
      </c>
      <c r="AW381" s="12">
        <v>0</v>
      </c>
      <c r="AX381" s="12">
        <v>1</v>
      </c>
      <c r="AY381" s="68">
        <v>0</v>
      </c>
      <c r="AZ381" s="68">
        <v>6.9850000000000003</v>
      </c>
      <c r="BA381" s="94">
        <v>578</v>
      </c>
      <c r="BB381" s="94">
        <v>162</v>
      </c>
      <c r="BC381" s="12">
        <v>1</v>
      </c>
      <c r="BD381" s="12">
        <v>0</v>
      </c>
      <c r="BE381" s="104">
        <f t="shared" si="86"/>
        <v>3.784189633918261</v>
      </c>
      <c r="BF381" s="104">
        <v>1501.04</v>
      </c>
      <c r="BG381" s="104">
        <f t="shared" si="82"/>
        <v>0.51739600751000214</v>
      </c>
      <c r="BH381" s="68">
        <v>1</v>
      </c>
      <c r="BI381" s="68">
        <v>0</v>
      </c>
      <c r="BJ381" s="68">
        <v>1</v>
      </c>
      <c r="BK381" s="12">
        <v>1</v>
      </c>
      <c r="BL381" s="12">
        <v>0</v>
      </c>
      <c r="BM381" s="12">
        <v>1</v>
      </c>
      <c r="BN381" s="12">
        <v>0</v>
      </c>
      <c r="BO381" s="12">
        <v>1</v>
      </c>
      <c r="BP381" s="12">
        <v>0</v>
      </c>
      <c r="BQ381" s="12">
        <v>1</v>
      </c>
      <c r="BR381" s="12">
        <v>0</v>
      </c>
      <c r="BS381" s="12">
        <v>0</v>
      </c>
      <c r="BT381" s="12">
        <v>0</v>
      </c>
      <c r="BU381" s="12">
        <v>0</v>
      </c>
      <c r="BV381" s="12">
        <v>0</v>
      </c>
      <c r="BW381" s="12">
        <v>0</v>
      </c>
      <c r="BX381" s="12">
        <v>1</v>
      </c>
      <c r="BY381" s="12">
        <v>1</v>
      </c>
      <c r="BZ381" s="12">
        <f t="shared" si="83"/>
        <v>0</v>
      </c>
      <c r="CA381" s="113">
        <v>2.917770732084279</v>
      </c>
      <c r="CB381" s="12" t="s">
        <v>560</v>
      </c>
      <c r="CC381" s="12">
        <v>1</v>
      </c>
      <c r="CL381" s="68"/>
      <c r="CM381" s="68"/>
      <c r="CN381" s="68"/>
      <c r="CO381" s="68"/>
      <c r="CP381" s="68"/>
      <c r="CQ381" s="68"/>
      <c r="CR381" s="68"/>
      <c r="CS381" s="68"/>
      <c r="CT381" s="68"/>
      <c r="CU381" s="68"/>
      <c r="CV381" s="68"/>
      <c r="CW381" s="68"/>
      <c r="CX381" s="68"/>
      <c r="CY381" s="68"/>
      <c r="CZ381" s="68"/>
      <c r="DA381" s="68"/>
      <c r="DB381" s="68"/>
      <c r="DC381" s="68"/>
      <c r="DD381" s="68"/>
      <c r="DE381" s="68"/>
      <c r="DF381" s="68"/>
      <c r="DG381" s="68"/>
      <c r="DH381" s="68"/>
      <c r="DI381" s="68"/>
      <c r="DJ381" s="68"/>
      <c r="DK381" s="68"/>
      <c r="DL381" s="68"/>
      <c r="DM381" s="68"/>
      <c r="DN381" s="68"/>
      <c r="DO381" s="68"/>
      <c r="DP381" s="68"/>
      <c r="DQ381" s="68"/>
      <c r="DR381" s="68"/>
      <c r="DS381" s="68"/>
      <c r="DT381" s="68"/>
      <c r="DU381" s="68"/>
      <c r="DV381" s="68"/>
      <c r="DW381" s="68"/>
      <c r="DX381" s="68"/>
      <c r="DY381" s="68"/>
      <c r="DZ381" s="68"/>
      <c r="EA381" s="68"/>
      <c r="EB381" s="68"/>
      <c r="EC381" s="68"/>
      <c r="ED381" s="68"/>
      <c r="EE381" s="68"/>
      <c r="EF381" s="68"/>
      <c r="EG381" s="68"/>
      <c r="EH381" s="68"/>
      <c r="EI381" s="68"/>
      <c r="EJ381" s="68"/>
      <c r="EK381" s="68"/>
      <c r="EL381" s="68"/>
      <c r="EM381" s="68"/>
      <c r="EN381" s="68"/>
      <c r="EO381" s="68"/>
      <c r="EP381" s="68"/>
      <c r="EQ381" s="68"/>
      <c r="ER381" s="68"/>
      <c r="ES381" s="68"/>
      <c r="ET381" s="68"/>
      <c r="EU381" s="68"/>
      <c r="EV381" s="68"/>
      <c r="EW381" s="68"/>
      <c r="EX381" s="68"/>
      <c r="EY381" s="68"/>
      <c r="EZ381" s="68"/>
      <c r="FA381" s="68"/>
      <c r="FB381" s="68"/>
      <c r="FC381" s="68"/>
      <c r="FD381" s="68"/>
      <c r="FE381" s="68"/>
      <c r="FF381" s="68"/>
      <c r="FG381" s="68"/>
      <c r="FH381" s="68"/>
      <c r="FI381" s="68"/>
      <c r="FJ381" s="68"/>
      <c r="FK381" s="68"/>
    </row>
    <row r="382" spans="1:167" ht="15" customHeight="1" x14ac:dyDescent="0.3">
      <c r="A382" s="70">
        <v>381</v>
      </c>
      <c r="B382" s="12">
        <v>11</v>
      </c>
      <c r="C382" s="12" t="s">
        <v>90</v>
      </c>
      <c r="D382" s="37">
        <v>-1E-3</v>
      </c>
      <c r="E382" s="13">
        <v>2E-3</v>
      </c>
      <c r="F382" s="19">
        <f t="shared" si="85"/>
        <v>-0.5</v>
      </c>
      <c r="H382" s="12">
        <f t="shared" si="73"/>
        <v>-3.0000000000000001E-3</v>
      </c>
      <c r="I382" s="12">
        <f t="shared" si="74"/>
        <v>1E-3</v>
      </c>
      <c r="J382" s="12" t="s">
        <v>594</v>
      </c>
      <c r="K382" s="12">
        <f t="shared" si="75"/>
        <v>-1E-3</v>
      </c>
      <c r="L382" s="45">
        <f t="shared" si="76"/>
        <v>-0.5</v>
      </c>
      <c r="M382" s="15">
        <f t="shared" si="77"/>
        <v>-3.0885240886294966E-3</v>
      </c>
      <c r="N382" s="13">
        <f t="shared" si="78"/>
        <v>6.1770481772589932E-3</v>
      </c>
      <c r="O382" s="68">
        <f t="shared" si="79"/>
        <v>161.889622891648</v>
      </c>
      <c r="P382" s="12">
        <f t="shared" si="80"/>
        <v>-9.2655722658884897E-3</v>
      </c>
      <c r="Q382" s="12">
        <f t="shared" si="81"/>
        <v>3.0885240886294966E-3</v>
      </c>
      <c r="R382" s="113">
        <v>6.3801225368997647</v>
      </c>
      <c r="S382" s="12" t="s">
        <v>581</v>
      </c>
      <c r="T382" s="12" t="s">
        <v>1683</v>
      </c>
      <c r="U382" s="12" t="s">
        <v>586</v>
      </c>
      <c r="V382" s="13" t="s">
        <v>598</v>
      </c>
      <c r="W382" s="68">
        <v>0</v>
      </c>
      <c r="X382" s="68">
        <v>1</v>
      </c>
      <c r="Y382" s="68">
        <v>0</v>
      </c>
      <c r="Z382" s="68">
        <v>0</v>
      </c>
      <c r="AA382" s="13">
        <v>1</v>
      </c>
      <c r="AB382" s="13">
        <v>1</v>
      </c>
      <c r="AC382" s="68">
        <v>4</v>
      </c>
      <c r="AD382" s="68">
        <v>8</v>
      </c>
      <c r="AE382" s="13">
        <v>26208</v>
      </c>
      <c r="AF382" s="13">
        <v>0</v>
      </c>
      <c r="AG382" s="13">
        <v>0</v>
      </c>
      <c r="AH382" s="13">
        <v>0</v>
      </c>
      <c r="AI382" s="13">
        <v>1</v>
      </c>
      <c r="AJ382" s="13">
        <v>0</v>
      </c>
      <c r="AK382" s="13">
        <v>0</v>
      </c>
      <c r="AL382" s="13">
        <v>0</v>
      </c>
      <c r="AM382" s="68">
        <v>0</v>
      </c>
      <c r="AN382" s="68">
        <v>0</v>
      </c>
      <c r="AO382" s="68">
        <v>0</v>
      </c>
      <c r="AP382" s="113">
        <v>10.821436908133153</v>
      </c>
      <c r="AQ382" s="12">
        <v>1</v>
      </c>
      <c r="AR382" s="113">
        <v>10.174163334295654</v>
      </c>
      <c r="AS382" s="12">
        <v>1</v>
      </c>
      <c r="AT382" s="12">
        <v>0</v>
      </c>
      <c r="AU382" s="12">
        <v>5.8998973535824915</v>
      </c>
      <c r="AV382" s="113">
        <v>7.6038979685218813</v>
      </c>
      <c r="AW382" s="12">
        <v>0</v>
      </c>
      <c r="AX382" s="12">
        <v>1</v>
      </c>
      <c r="AY382" s="68">
        <v>0</v>
      </c>
      <c r="AZ382" s="68">
        <v>6.9850000000000003</v>
      </c>
      <c r="BA382" s="94">
        <v>578</v>
      </c>
      <c r="BB382" s="94">
        <v>162</v>
      </c>
      <c r="BC382" s="12">
        <v>1</v>
      </c>
      <c r="BD382" s="12">
        <v>0</v>
      </c>
      <c r="BE382" s="104">
        <f t="shared" si="86"/>
        <v>3.784189633918261</v>
      </c>
      <c r="BF382" s="104">
        <v>1501.04</v>
      </c>
      <c r="BG382" s="104">
        <f t="shared" si="82"/>
        <v>0.51739600751000214</v>
      </c>
      <c r="BH382" s="68">
        <v>1</v>
      </c>
      <c r="BI382" s="68">
        <v>0</v>
      </c>
      <c r="BJ382" s="68">
        <v>1</v>
      </c>
      <c r="BK382" s="12">
        <v>1</v>
      </c>
      <c r="BL382" s="12">
        <v>0</v>
      </c>
      <c r="BM382" s="12">
        <v>1</v>
      </c>
      <c r="BN382" s="12">
        <v>0</v>
      </c>
      <c r="BO382" s="12">
        <v>1</v>
      </c>
      <c r="BP382" s="12">
        <v>0</v>
      </c>
      <c r="BQ382" s="12">
        <v>1</v>
      </c>
      <c r="BR382" s="12">
        <v>0</v>
      </c>
      <c r="BS382" s="12">
        <v>0</v>
      </c>
      <c r="BT382" s="12">
        <v>0</v>
      </c>
      <c r="BU382" s="12">
        <v>0</v>
      </c>
      <c r="BV382" s="12">
        <v>0</v>
      </c>
      <c r="BW382" s="12">
        <v>0</v>
      </c>
      <c r="BX382" s="12">
        <v>1</v>
      </c>
      <c r="BY382" s="12">
        <v>1</v>
      </c>
      <c r="BZ382" s="12">
        <f t="shared" si="83"/>
        <v>0</v>
      </c>
      <c r="CA382" s="113">
        <v>2.917770732084279</v>
      </c>
      <c r="CB382" s="12" t="s">
        <v>560</v>
      </c>
      <c r="CC382" s="12">
        <v>1</v>
      </c>
      <c r="CL382" s="68"/>
      <c r="CM382" s="68"/>
      <c r="CN382" s="68"/>
      <c r="CO382" s="68"/>
      <c r="CP382" s="68"/>
      <c r="CQ382" s="68"/>
      <c r="CR382" s="68"/>
      <c r="CS382" s="68"/>
      <c r="CT382" s="68"/>
      <c r="CU382" s="68"/>
      <c r="CV382" s="68"/>
      <c r="CW382" s="68"/>
      <c r="CX382" s="68"/>
      <c r="CY382" s="68"/>
      <c r="CZ382" s="68"/>
      <c r="DA382" s="68"/>
      <c r="DB382" s="68"/>
      <c r="DC382" s="68"/>
      <c r="DD382" s="68"/>
      <c r="DE382" s="68"/>
      <c r="DF382" s="68"/>
      <c r="DG382" s="68"/>
      <c r="DH382" s="68"/>
      <c r="DI382" s="68"/>
      <c r="DJ382" s="68"/>
      <c r="DK382" s="68"/>
      <c r="DL382" s="68"/>
      <c r="DM382" s="68"/>
      <c r="DN382" s="68"/>
      <c r="DO382" s="68"/>
      <c r="DP382" s="68"/>
      <c r="DQ382" s="68"/>
      <c r="DR382" s="68"/>
      <c r="DS382" s="68"/>
      <c r="DT382" s="68"/>
      <c r="DU382" s="68"/>
      <c r="DV382" s="68"/>
      <c r="DW382" s="68"/>
      <c r="DX382" s="68"/>
      <c r="DY382" s="68"/>
      <c r="DZ382" s="68"/>
      <c r="EA382" s="68"/>
      <c r="EB382" s="68"/>
      <c r="EC382" s="68"/>
      <c r="ED382" s="68"/>
      <c r="EE382" s="68"/>
      <c r="EF382" s="68"/>
      <c r="EG382" s="68"/>
      <c r="EH382" s="68"/>
      <c r="EI382" s="68"/>
      <c r="EJ382" s="68"/>
      <c r="EK382" s="68"/>
      <c r="EL382" s="68"/>
      <c r="EM382" s="68"/>
      <c r="EN382" s="68"/>
      <c r="EO382" s="68"/>
      <c r="EP382" s="68"/>
      <c r="EQ382" s="68"/>
      <c r="ER382" s="68"/>
      <c r="ES382" s="68"/>
      <c r="ET382" s="68"/>
      <c r="EU382" s="68"/>
      <c r="EV382" s="68"/>
      <c r="EW382" s="68"/>
      <c r="EX382" s="68"/>
      <c r="EY382" s="68"/>
      <c r="EZ382" s="68"/>
      <c r="FA382" s="68"/>
      <c r="FB382" s="68"/>
      <c r="FC382" s="68"/>
      <c r="FD382" s="68"/>
      <c r="FE382" s="68"/>
      <c r="FF382" s="68"/>
      <c r="FG382" s="68"/>
      <c r="FH382" s="68"/>
      <c r="FI382" s="68"/>
      <c r="FJ382" s="68"/>
      <c r="FK382" s="68"/>
    </row>
    <row r="383" spans="1:167" ht="15" customHeight="1" x14ac:dyDescent="0.3">
      <c r="A383" s="70">
        <v>382</v>
      </c>
      <c r="B383" s="12">
        <v>11</v>
      </c>
      <c r="C383" s="12" t="s">
        <v>90</v>
      </c>
      <c r="D383" s="37">
        <v>3.0000000000000001E-3</v>
      </c>
      <c r="E383" s="68">
        <v>3.0000000000000001E-3</v>
      </c>
      <c r="F383" s="19">
        <f t="shared" si="85"/>
        <v>1</v>
      </c>
      <c r="H383" s="12">
        <f t="shared" si="73"/>
        <v>0</v>
      </c>
      <c r="I383" s="12">
        <f t="shared" si="74"/>
        <v>6.0000000000000001E-3</v>
      </c>
      <c r="J383" s="12" t="s">
        <v>594</v>
      </c>
      <c r="K383" s="12">
        <f t="shared" si="75"/>
        <v>3.0000000000000001E-3</v>
      </c>
      <c r="L383" s="45">
        <f t="shared" si="76"/>
        <v>1</v>
      </c>
      <c r="M383" s="15">
        <f t="shared" si="77"/>
        <v>6.1769597950376851E-3</v>
      </c>
      <c r="N383" s="68">
        <f t="shared" si="78"/>
        <v>6.1769597950376851E-3</v>
      </c>
      <c r="O383" s="68">
        <f t="shared" si="79"/>
        <v>161.89193926814269</v>
      </c>
      <c r="P383" s="12">
        <f t="shared" si="80"/>
        <v>0</v>
      </c>
      <c r="Q383" s="12">
        <f t="shared" si="81"/>
        <v>1.235391959007537E-2</v>
      </c>
      <c r="R383" s="113">
        <v>6.7190131543852596</v>
      </c>
      <c r="S383" s="12" t="s">
        <v>581</v>
      </c>
      <c r="T383" s="12" t="s">
        <v>1683</v>
      </c>
      <c r="U383" s="12" t="s">
        <v>587</v>
      </c>
      <c r="V383" s="68" t="s">
        <v>598</v>
      </c>
      <c r="W383" s="68">
        <v>0</v>
      </c>
      <c r="X383" s="68">
        <v>1</v>
      </c>
      <c r="Y383" s="68">
        <v>0</v>
      </c>
      <c r="Z383" s="68">
        <v>0</v>
      </c>
      <c r="AA383" s="68">
        <v>1</v>
      </c>
      <c r="AB383" s="68">
        <v>1</v>
      </c>
      <c r="AC383" s="68">
        <v>4</v>
      </c>
      <c r="AD383" s="68">
        <v>8</v>
      </c>
      <c r="AE383" s="68">
        <v>26208</v>
      </c>
      <c r="AF383" s="68">
        <v>0</v>
      </c>
      <c r="AG383" s="68">
        <v>0</v>
      </c>
      <c r="AH383" s="68">
        <v>0</v>
      </c>
      <c r="AI383" s="68">
        <v>1</v>
      </c>
      <c r="AJ383" s="68">
        <v>0</v>
      </c>
      <c r="AK383" s="68">
        <v>0</v>
      </c>
      <c r="AL383" s="68">
        <v>0</v>
      </c>
      <c r="AM383" s="68">
        <v>0</v>
      </c>
      <c r="AN383" s="68">
        <v>0</v>
      </c>
      <c r="AO383" s="68">
        <v>0</v>
      </c>
      <c r="AP383" s="113">
        <v>10.821436908133153</v>
      </c>
      <c r="AQ383" s="12">
        <v>1</v>
      </c>
      <c r="AR383" s="113">
        <v>10.174163334295654</v>
      </c>
      <c r="AS383" s="12">
        <v>1</v>
      </c>
      <c r="AT383" s="12">
        <v>0</v>
      </c>
      <c r="AU383" s="12">
        <v>5.8998973535824915</v>
      </c>
      <c r="AV383" s="113">
        <v>7.6038979685218813</v>
      </c>
      <c r="AW383" s="12">
        <v>0</v>
      </c>
      <c r="AX383" s="12">
        <v>1</v>
      </c>
      <c r="AY383" s="68">
        <v>0</v>
      </c>
      <c r="AZ383" s="68">
        <v>6.9850000000000003</v>
      </c>
      <c r="BA383" s="94">
        <v>578</v>
      </c>
      <c r="BB383" s="94">
        <v>162</v>
      </c>
      <c r="BC383" s="12">
        <v>1</v>
      </c>
      <c r="BD383" s="12">
        <v>0</v>
      </c>
      <c r="BE383" s="104">
        <f t="shared" si="86"/>
        <v>3.784189633918261</v>
      </c>
      <c r="BF383" s="104">
        <v>1501.04</v>
      </c>
      <c r="BG383" s="104">
        <f t="shared" si="82"/>
        <v>0.51739600751000214</v>
      </c>
      <c r="BH383" s="68">
        <v>1</v>
      </c>
      <c r="BI383" s="68">
        <v>0</v>
      </c>
      <c r="BJ383" s="68">
        <v>1</v>
      </c>
      <c r="BK383" s="12">
        <v>1</v>
      </c>
      <c r="BL383" s="12">
        <v>0</v>
      </c>
      <c r="BM383" s="12">
        <v>1</v>
      </c>
      <c r="BN383" s="12">
        <v>0</v>
      </c>
      <c r="BO383" s="12">
        <v>1</v>
      </c>
      <c r="BP383" s="12">
        <v>0</v>
      </c>
      <c r="BQ383" s="12">
        <v>1</v>
      </c>
      <c r="BR383" s="12">
        <v>0</v>
      </c>
      <c r="BS383" s="12">
        <v>0</v>
      </c>
      <c r="BT383" s="12">
        <v>0</v>
      </c>
      <c r="BU383" s="12">
        <v>0</v>
      </c>
      <c r="BV383" s="12">
        <v>0</v>
      </c>
      <c r="BW383" s="12">
        <v>0</v>
      </c>
      <c r="BX383" s="12">
        <v>1</v>
      </c>
      <c r="BY383" s="12">
        <v>0</v>
      </c>
      <c r="BZ383" s="12">
        <f t="shared" si="83"/>
        <v>1</v>
      </c>
      <c r="CA383" s="113">
        <v>2.917770732084279</v>
      </c>
      <c r="CB383" s="12" t="s">
        <v>560</v>
      </c>
      <c r="CC383" s="12">
        <v>1</v>
      </c>
      <c r="CL383" s="68"/>
      <c r="CM383" s="68"/>
      <c r="CN383" s="68"/>
      <c r="CO383" s="68"/>
      <c r="CP383" s="68"/>
      <c r="CQ383" s="68"/>
      <c r="CR383" s="68"/>
      <c r="CS383" s="68"/>
      <c r="CT383" s="68"/>
      <c r="CU383" s="68"/>
      <c r="CV383" s="68"/>
      <c r="CW383" s="68"/>
      <c r="CX383" s="68"/>
      <c r="CY383" s="68"/>
      <c r="CZ383" s="68"/>
      <c r="DA383" s="68"/>
      <c r="DB383" s="68"/>
      <c r="DC383" s="68"/>
      <c r="DD383" s="68"/>
      <c r="DE383" s="68"/>
      <c r="DF383" s="68"/>
      <c r="DG383" s="68"/>
      <c r="DH383" s="68"/>
      <c r="DI383" s="68"/>
      <c r="DJ383" s="68"/>
      <c r="DK383" s="68"/>
      <c r="DL383" s="68"/>
      <c r="DM383" s="68"/>
      <c r="DN383" s="68"/>
      <c r="DO383" s="68"/>
      <c r="DP383" s="68"/>
      <c r="DQ383" s="68"/>
      <c r="DR383" s="68"/>
      <c r="DS383" s="68"/>
      <c r="DT383" s="68"/>
      <c r="DU383" s="68"/>
      <c r="DV383" s="68"/>
      <c r="DW383" s="68"/>
      <c r="DX383" s="68"/>
      <c r="DY383" s="68"/>
      <c r="DZ383" s="68"/>
      <c r="EA383" s="68"/>
      <c r="EB383" s="68"/>
      <c r="EC383" s="68"/>
      <c r="ED383" s="68"/>
      <c r="EE383" s="68"/>
      <c r="EF383" s="68"/>
      <c r="EG383" s="68"/>
      <c r="EH383" s="68"/>
      <c r="EI383" s="68"/>
      <c r="EJ383" s="68"/>
      <c r="EK383" s="68"/>
      <c r="EL383" s="68"/>
      <c r="EM383" s="68"/>
      <c r="EN383" s="68"/>
      <c r="EO383" s="68"/>
      <c r="EP383" s="68"/>
      <c r="EQ383" s="68"/>
      <c r="ER383" s="68"/>
      <c r="ES383" s="68"/>
      <c r="ET383" s="68"/>
      <c r="EU383" s="68"/>
      <c r="EV383" s="68"/>
      <c r="EW383" s="68"/>
      <c r="EX383" s="68"/>
      <c r="EY383" s="68"/>
      <c r="EZ383" s="68"/>
      <c r="FA383" s="68"/>
      <c r="FB383" s="68"/>
      <c r="FC383" s="68"/>
      <c r="FD383" s="68"/>
      <c r="FE383" s="68"/>
      <c r="FF383" s="68"/>
      <c r="FG383" s="68"/>
      <c r="FH383" s="68"/>
      <c r="FI383" s="68"/>
      <c r="FJ383" s="68"/>
      <c r="FK383" s="68"/>
    </row>
    <row r="384" spans="1:167" ht="15" customHeight="1" x14ac:dyDescent="0.3">
      <c r="A384" s="70">
        <v>383</v>
      </c>
      <c r="B384" s="12">
        <v>11</v>
      </c>
      <c r="C384" s="12" t="s">
        <v>90</v>
      </c>
      <c r="D384" s="37">
        <v>4.0000000000000001E-3</v>
      </c>
      <c r="E384" s="13">
        <v>3.0000000000000001E-3</v>
      </c>
      <c r="F384" s="19">
        <f t="shared" si="85"/>
        <v>1.3333333333333333</v>
      </c>
      <c r="H384" s="12">
        <f t="shared" si="73"/>
        <v>1E-3</v>
      </c>
      <c r="I384" s="12">
        <f t="shared" si="74"/>
        <v>7.0000000000000001E-3</v>
      </c>
      <c r="J384" s="12" t="s">
        <v>594</v>
      </c>
      <c r="K384" s="12">
        <f t="shared" si="75"/>
        <v>4.0000000000000001E-3</v>
      </c>
      <c r="L384" s="45">
        <f t="shared" si="76"/>
        <v>1.3333333333333333</v>
      </c>
      <c r="M384" s="15">
        <f t="shared" si="77"/>
        <v>8.2358241912103766E-3</v>
      </c>
      <c r="N384" s="13">
        <f t="shared" si="78"/>
        <v>6.1768681434077842E-3</v>
      </c>
      <c r="O384" s="68">
        <f t="shared" si="79"/>
        <v>161.89434140135279</v>
      </c>
      <c r="P384" s="12">
        <f t="shared" si="80"/>
        <v>2.0589560478025924E-3</v>
      </c>
      <c r="Q384" s="12">
        <f t="shared" si="81"/>
        <v>1.4412692334618161E-2</v>
      </c>
      <c r="R384" s="113">
        <v>6.7190131543852596</v>
      </c>
      <c r="S384" s="12" t="s">
        <v>581</v>
      </c>
      <c r="T384" s="12" t="s">
        <v>1683</v>
      </c>
      <c r="U384" s="12" t="s">
        <v>588</v>
      </c>
      <c r="V384" s="13" t="s">
        <v>598</v>
      </c>
      <c r="W384" s="68">
        <v>0</v>
      </c>
      <c r="X384" s="68">
        <v>1</v>
      </c>
      <c r="Y384" s="68">
        <v>0</v>
      </c>
      <c r="Z384" s="68">
        <v>0</v>
      </c>
      <c r="AA384" s="13">
        <v>1</v>
      </c>
      <c r="AB384" s="13">
        <v>1</v>
      </c>
      <c r="AC384" s="68">
        <v>4</v>
      </c>
      <c r="AD384" s="68">
        <v>8</v>
      </c>
      <c r="AE384" s="13">
        <v>26208</v>
      </c>
      <c r="AF384" s="13">
        <v>0</v>
      </c>
      <c r="AG384" s="13">
        <v>0</v>
      </c>
      <c r="AH384" s="13">
        <v>0</v>
      </c>
      <c r="AI384" s="13">
        <v>1</v>
      </c>
      <c r="AJ384" s="13">
        <v>0</v>
      </c>
      <c r="AK384" s="13">
        <v>0</v>
      </c>
      <c r="AL384" s="13">
        <v>0</v>
      </c>
      <c r="AM384" s="68">
        <v>0</v>
      </c>
      <c r="AN384" s="68">
        <v>0</v>
      </c>
      <c r="AO384" s="68">
        <v>0</v>
      </c>
      <c r="AP384" s="113">
        <v>10.821436908133153</v>
      </c>
      <c r="AQ384" s="12">
        <v>1</v>
      </c>
      <c r="AR384" s="113">
        <v>10.174163334295654</v>
      </c>
      <c r="AS384" s="12">
        <v>1</v>
      </c>
      <c r="AT384" s="12">
        <v>0</v>
      </c>
      <c r="AU384" s="12">
        <v>5.8998973535824915</v>
      </c>
      <c r="AV384" s="113">
        <v>7.6038979685218813</v>
      </c>
      <c r="AW384" s="12">
        <v>0</v>
      </c>
      <c r="AX384" s="12">
        <v>1</v>
      </c>
      <c r="AY384" s="68">
        <v>0</v>
      </c>
      <c r="AZ384" s="68">
        <v>6.9850000000000003</v>
      </c>
      <c r="BA384" s="94">
        <v>578</v>
      </c>
      <c r="BB384" s="94">
        <v>162</v>
      </c>
      <c r="BC384" s="12">
        <v>1</v>
      </c>
      <c r="BD384" s="12">
        <v>0</v>
      </c>
      <c r="BE384" s="104">
        <f t="shared" si="86"/>
        <v>3.784189633918261</v>
      </c>
      <c r="BF384" s="104">
        <v>1501.04</v>
      </c>
      <c r="BG384" s="104">
        <f t="shared" si="82"/>
        <v>0.51739600751000214</v>
      </c>
      <c r="BH384" s="68">
        <v>1</v>
      </c>
      <c r="BI384" s="68">
        <v>0</v>
      </c>
      <c r="BJ384" s="68">
        <v>1</v>
      </c>
      <c r="BK384" s="12">
        <v>1</v>
      </c>
      <c r="BL384" s="12">
        <v>0</v>
      </c>
      <c r="BM384" s="12">
        <v>1</v>
      </c>
      <c r="BN384" s="12">
        <v>0</v>
      </c>
      <c r="BO384" s="12">
        <v>1</v>
      </c>
      <c r="BP384" s="12">
        <v>0</v>
      </c>
      <c r="BQ384" s="12">
        <v>1</v>
      </c>
      <c r="BR384" s="12">
        <v>0</v>
      </c>
      <c r="BS384" s="12">
        <v>0</v>
      </c>
      <c r="BT384" s="12">
        <v>0</v>
      </c>
      <c r="BU384" s="12">
        <v>0</v>
      </c>
      <c r="BV384" s="12">
        <v>0</v>
      </c>
      <c r="BW384" s="12">
        <v>0</v>
      </c>
      <c r="BX384" s="12">
        <v>1</v>
      </c>
      <c r="BY384" s="12">
        <v>0</v>
      </c>
      <c r="BZ384" s="12">
        <f t="shared" si="83"/>
        <v>1</v>
      </c>
      <c r="CA384" s="113">
        <v>2.917770732084279</v>
      </c>
      <c r="CB384" s="12" t="s">
        <v>560</v>
      </c>
      <c r="CC384" s="12">
        <v>1</v>
      </c>
      <c r="CL384" s="68"/>
      <c r="CM384" s="68"/>
      <c r="CN384" s="68"/>
      <c r="CO384" s="68"/>
      <c r="CP384" s="68"/>
      <c r="CQ384" s="68"/>
      <c r="CR384" s="68"/>
      <c r="CS384" s="68"/>
      <c r="CT384" s="68"/>
      <c r="CU384" s="68"/>
      <c r="CV384" s="68"/>
      <c r="CW384" s="68"/>
      <c r="CX384" s="68"/>
      <c r="CY384" s="68"/>
      <c r="CZ384" s="68"/>
      <c r="DA384" s="68"/>
      <c r="DB384" s="68"/>
      <c r="DC384" s="68"/>
      <c r="DD384" s="68"/>
      <c r="DE384" s="68"/>
      <c r="DF384" s="68"/>
      <c r="DG384" s="68"/>
      <c r="DH384" s="68"/>
      <c r="DI384" s="68"/>
      <c r="DJ384" s="68"/>
      <c r="DK384" s="68"/>
      <c r="DL384" s="68"/>
      <c r="DM384" s="68"/>
      <c r="DN384" s="68"/>
      <c r="DO384" s="68"/>
      <c r="DP384" s="68"/>
      <c r="DQ384" s="68"/>
      <c r="DR384" s="68"/>
      <c r="DS384" s="68"/>
      <c r="DT384" s="68"/>
      <c r="DU384" s="68"/>
      <c r="DV384" s="68"/>
      <c r="DW384" s="68"/>
      <c r="DX384" s="68"/>
      <c r="DY384" s="68"/>
      <c r="DZ384" s="68"/>
      <c r="EA384" s="68"/>
      <c r="EB384" s="68"/>
      <c r="EC384" s="68"/>
      <c r="ED384" s="68"/>
      <c r="EE384" s="68"/>
      <c r="EF384" s="68"/>
      <c r="EG384" s="68"/>
      <c r="EH384" s="68"/>
      <c r="EI384" s="68"/>
      <c r="EJ384" s="68"/>
      <c r="EK384" s="68"/>
      <c r="EL384" s="68"/>
      <c r="EM384" s="68"/>
      <c r="EN384" s="68"/>
      <c r="EO384" s="68"/>
      <c r="EP384" s="68"/>
      <c r="EQ384" s="68"/>
      <c r="ER384" s="68"/>
      <c r="ES384" s="68"/>
      <c r="ET384" s="68"/>
      <c r="EU384" s="68"/>
      <c r="EV384" s="68"/>
      <c r="EW384" s="68"/>
      <c r="EX384" s="68"/>
      <c r="EY384" s="68"/>
      <c r="EZ384" s="68"/>
      <c r="FA384" s="68"/>
      <c r="FB384" s="68"/>
      <c r="FC384" s="68"/>
      <c r="FD384" s="68"/>
      <c r="FE384" s="68"/>
      <c r="FF384" s="68"/>
      <c r="FG384" s="68"/>
      <c r="FH384" s="68"/>
      <c r="FI384" s="68"/>
      <c r="FJ384" s="68"/>
      <c r="FK384" s="68"/>
    </row>
    <row r="385" spans="1:167" ht="15" customHeight="1" x14ac:dyDescent="0.3">
      <c r="A385" s="70">
        <v>384</v>
      </c>
      <c r="B385" s="12">
        <v>11</v>
      </c>
      <c r="C385" s="12" t="s">
        <v>90</v>
      </c>
      <c r="D385" s="37">
        <v>6.0000000000000001E-3</v>
      </c>
      <c r="E385" s="68">
        <v>3.0000000000000001E-3</v>
      </c>
      <c r="F385" s="19">
        <f t="shared" si="85"/>
        <v>2</v>
      </c>
      <c r="G385" s="12" t="s">
        <v>420</v>
      </c>
      <c r="H385" s="12">
        <f t="shared" si="73"/>
        <v>3.0000000000000001E-3</v>
      </c>
      <c r="I385" s="12">
        <f t="shared" si="74"/>
        <v>9.0000000000000011E-3</v>
      </c>
      <c r="J385" s="12" t="s">
        <v>594</v>
      </c>
      <c r="K385" s="12">
        <f t="shared" si="75"/>
        <v>6.0000000000000001E-3</v>
      </c>
      <c r="L385" s="45">
        <f t="shared" si="76"/>
        <v>2</v>
      </c>
      <c r="M385" s="15">
        <f t="shared" si="77"/>
        <v>1.2353212608172549E-2</v>
      </c>
      <c r="N385" s="68">
        <f t="shared" si="78"/>
        <v>6.1766063040862747E-3</v>
      </c>
      <c r="O385" s="68">
        <f t="shared" si="79"/>
        <v>161.90120444270946</v>
      </c>
      <c r="P385" s="12">
        <f t="shared" si="80"/>
        <v>6.1766063040862747E-3</v>
      </c>
      <c r="Q385" s="12">
        <f t="shared" si="81"/>
        <v>1.8529818912258824E-2</v>
      </c>
      <c r="R385" s="113">
        <v>6.7190131543852596</v>
      </c>
      <c r="S385" s="12" t="s">
        <v>581</v>
      </c>
      <c r="T385" s="12" t="s">
        <v>1683</v>
      </c>
      <c r="U385" s="12" t="s">
        <v>589</v>
      </c>
      <c r="V385" s="68" t="s">
        <v>598</v>
      </c>
      <c r="W385" s="68">
        <v>0</v>
      </c>
      <c r="X385" s="68">
        <v>1</v>
      </c>
      <c r="Y385" s="68">
        <v>0</v>
      </c>
      <c r="Z385" s="68">
        <v>0</v>
      </c>
      <c r="AA385" s="68">
        <v>1</v>
      </c>
      <c r="AB385" s="68">
        <v>1</v>
      </c>
      <c r="AC385" s="68">
        <v>4</v>
      </c>
      <c r="AD385" s="68">
        <v>8</v>
      </c>
      <c r="AE385" s="68">
        <v>26208</v>
      </c>
      <c r="AF385" s="68">
        <v>0</v>
      </c>
      <c r="AG385" s="68">
        <v>0</v>
      </c>
      <c r="AH385" s="68">
        <v>0</v>
      </c>
      <c r="AI385" s="68">
        <v>1</v>
      </c>
      <c r="AJ385" s="68">
        <v>0</v>
      </c>
      <c r="AK385" s="68">
        <v>0</v>
      </c>
      <c r="AL385" s="68">
        <v>0</v>
      </c>
      <c r="AM385" s="68">
        <v>0</v>
      </c>
      <c r="AN385" s="68">
        <v>0</v>
      </c>
      <c r="AO385" s="68">
        <v>0</v>
      </c>
      <c r="AP385" s="113">
        <v>10.821436908133153</v>
      </c>
      <c r="AQ385" s="12">
        <v>1</v>
      </c>
      <c r="AR385" s="113">
        <v>10.174163334295654</v>
      </c>
      <c r="AS385" s="12">
        <v>1</v>
      </c>
      <c r="AT385" s="12">
        <v>0</v>
      </c>
      <c r="AU385" s="12">
        <v>5.8998973535824915</v>
      </c>
      <c r="AV385" s="113">
        <v>7.6038979685218813</v>
      </c>
      <c r="AW385" s="12">
        <v>0</v>
      </c>
      <c r="AX385" s="12">
        <v>1</v>
      </c>
      <c r="AY385" s="68">
        <v>0</v>
      </c>
      <c r="AZ385" s="68">
        <v>6.9850000000000003</v>
      </c>
      <c r="BA385" s="94">
        <v>578</v>
      </c>
      <c r="BB385" s="94">
        <v>162</v>
      </c>
      <c r="BC385" s="12">
        <v>1</v>
      </c>
      <c r="BD385" s="12">
        <v>0</v>
      </c>
      <c r="BE385" s="104">
        <f t="shared" si="86"/>
        <v>3.784189633918261</v>
      </c>
      <c r="BF385" s="104">
        <v>1501.04</v>
      </c>
      <c r="BG385" s="104">
        <f t="shared" si="82"/>
        <v>0.51739600751000214</v>
      </c>
      <c r="BH385" s="68">
        <v>1</v>
      </c>
      <c r="BI385" s="68">
        <v>0</v>
      </c>
      <c r="BJ385" s="68">
        <v>1</v>
      </c>
      <c r="BK385" s="12">
        <v>1</v>
      </c>
      <c r="BL385" s="12">
        <v>0</v>
      </c>
      <c r="BM385" s="12">
        <v>1</v>
      </c>
      <c r="BN385" s="12">
        <v>0</v>
      </c>
      <c r="BO385" s="12">
        <v>1</v>
      </c>
      <c r="BP385" s="12">
        <v>0</v>
      </c>
      <c r="BQ385" s="12">
        <v>1</v>
      </c>
      <c r="BR385" s="12">
        <v>0</v>
      </c>
      <c r="BS385" s="12">
        <v>0</v>
      </c>
      <c r="BT385" s="12">
        <v>0</v>
      </c>
      <c r="BU385" s="12">
        <v>0</v>
      </c>
      <c r="BV385" s="12">
        <v>0</v>
      </c>
      <c r="BW385" s="12">
        <v>0</v>
      </c>
      <c r="BX385" s="12">
        <v>1</v>
      </c>
      <c r="BY385" s="12">
        <v>0</v>
      </c>
      <c r="BZ385" s="12">
        <f t="shared" si="83"/>
        <v>1</v>
      </c>
      <c r="CA385" s="113">
        <v>2.917770732084279</v>
      </c>
      <c r="CB385" s="12" t="s">
        <v>560</v>
      </c>
      <c r="CC385" s="12">
        <v>1</v>
      </c>
      <c r="CL385" s="68"/>
      <c r="CM385" s="68"/>
      <c r="CN385" s="68"/>
      <c r="CO385" s="68"/>
      <c r="CP385" s="68"/>
      <c r="CQ385" s="68"/>
      <c r="CR385" s="68"/>
      <c r="CS385" s="68"/>
      <c r="CT385" s="68"/>
      <c r="CU385" s="68"/>
      <c r="CV385" s="68"/>
      <c r="CW385" s="68"/>
      <c r="CX385" s="68"/>
      <c r="CY385" s="68"/>
      <c r="CZ385" s="68"/>
      <c r="DA385" s="68"/>
      <c r="DB385" s="68"/>
      <c r="DC385" s="68"/>
      <c r="DD385" s="68"/>
      <c r="DE385" s="68"/>
      <c r="DF385" s="68"/>
      <c r="DG385" s="68"/>
      <c r="DH385" s="68"/>
      <c r="DI385" s="68"/>
      <c r="DJ385" s="68"/>
      <c r="DK385" s="68"/>
      <c r="DL385" s="68"/>
      <c r="DM385" s="68"/>
      <c r="DN385" s="68"/>
      <c r="DO385" s="68"/>
      <c r="DP385" s="68"/>
      <c r="DQ385" s="68"/>
      <c r="DR385" s="68"/>
      <c r="DS385" s="68"/>
      <c r="DT385" s="68"/>
      <c r="DU385" s="68"/>
      <c r="DV385" s="68"/>
      <c r="DW385" s="68"/>
      <c r="DX385" s="68"/>
      <c r="DY385" s="68"/>
      <c r="DZ385" s="68"/>
      <c r="EA385" s="68"/>
      <c r="EB385" s="68"/>
      <c r="EC385" s="68"/>
      <c r="ED385" s="68"/>
      <c r="EE385" s="68"/>
      <c r="EF385" s="68"/>
      <c r="EG385" s="68"/>
      <c r="EH385" s="68"/>
      <c r="EI385" s="68"/>
      <c r="EJ385" s="68"/>
      <c r="EK385" s="68"/>
      <c r="EL385" s="68"/>
      <c r="EM385" s="68"/>
      <c r="EN385" s="68"/>
      <c r="EO385" s="68"/>
      <c r="EP385" s="68"/>
      <c r="EQ385" s="68"/>
      <c r="ER385" s="68"/>
      <c r="ES385" s="68"/>
      <c r="ET385" s="68"/>
      <c r="EU385" s="68"/>
      <c r="EV385" s="68"/>
      <c r="EW385" s="68"/>
      <c r="EX385" s="68"/>
      <c r="EY385" s="68"/>
      <c r="EZ385" s="68"/>
      <c r="FA385" s="68"/>
      <c r="FB385" s="68"/>
      <c r="FC385" s="68"/>
      <c r="FD385" s="68"/>
      <c r="FE385" s="68"/>
      <c r="FF385" s="68"/>
      <c r="FG385" s="68"/>
      <c r="FH385" s="68"/>
      <c r="FI385" s="68"/>
      <c r="FJ385" s="68"/>
      <c r="FK385" s="68"/>
    </row>
    <row r="386" spans="1:167" ht="15" customHeight="1" x14ac:dyDescent="0.3">
      <c r="A386" s="70">
        <v>385</v>
      </c>
      <c r="B386" s="12">
        <v>11</v>
      </c>
      <c r="C386" s="12" t="s">
        <v>90</v>
      </c>
      <c r="D386" s="37">
        <v>3.0000000000000001E-3</v>
      </c>
      <c r="E386" s="13">
        <v>2E-3</v>
      </c>
      <c r="F386" s="19">
        <f t="shared" si="85"/>
        <v>1.5</v>
      </c>
      <c r="H386" s="12">
        <f t="shared" ref="H386:H449" si="87">D386-E386</f>
        <v>1E-3</v>
      </c>
      <c r="I386" s="12">
        <f t="shared" ref="I386:I449" si="88">D386+E386</f>
        <v>5.0000000000000001E-3</v>
      </c>
      <c r="J386" s="12" t="s">
        <v>594</v>
      </c>
      <c r="K386" s="12">
        <f t="shared" ref="K386:K449" si="89">IF(AA386=1,D386,-D386)</f>
        <v>3.0000000000000001E-3</v>
      </c>
      <c r="L386" s="45">
        <f t="shared" ref="L386:L449" si="90">K386/E386</f>
        <v>1.5</v>
      </c>
      <c r="M386" s="15">
        <f t="shared" ref="M386:M449" si="91">L386/SQRT(L386^2+AE386)</f>
        <v>9.2652187496485676E-3</v>
      </c>
      <c r="N386" s="13">
        <f t="shared" ref="N386:N449" si="92">SQRT((1-M386^2)/AE386)</f>
        <v>6.1768124997657126E-3</v>
      </c>
      <c r="O386" s="68">
        <f t="shared" ref="O386:O449" si="93">1/N386</f>
        <v>161.89579982198427</v>
      </c>
      <c r="P386" s="12">
        <f t="shared" ref="P386:P449" si="94">M386-N386</f>
        <v>3.088406249882855E-3</v>
      </c>
      <c r="Q386" s="12">
        <f t="shared" ref="Q386:Q449" si="95">M386+N386</f>
        <v>1.5442031249414279E-2</v>
      </c>
      <c r="R386" s="113">
        <v>7.2570027070920728</v>
      </c>
      <c r="S386" s="12" t="s">
        <v>581</v>
      </c>
      <c r="T386" s="12" t="s">
        <v>1683</v>
      </c>
      <c r="U386" s="12" t="s">
        <v>590</v>
      </c>
      <c r="V386" s="13" t="s">
        <v>598</v>
      </c>
      <c r="W386" s="68">
        <v>0</v>
      </c>
      <c r="X386" s="68">
        <v>1</v>
      </c>
      <c r="Y386" s="68">
        <v>0</v>
      </c>
      <c r="Z386" s="68">
        <v>0</v>
      </c>
      <c r="AA386" s="13">
        <v>1</v>
      </c>
      <c r="AB386" s="13">
        <v>1</v>
      </c>
      <c r="AC386" s="68">
        <v>4</v>
      </c>
      <c r="AD386" s="68">
        <v>8</v>
      </c>
      <c r="AE386" s="13">
        <v>26208</v>
      </c>
      <c r="AF386" s="13">
        <v>0</v>
      </c>
      <c r="AG386" s="13">
        <v>0</v>
      </c>
      <c r="AH386" s="13">
        <v>0</v>
      </c>
      <c r="AI386" s="13">
        <v>1</v>
      </c>
      <c r="AJ386" s="13">
        <v>0</v>
      </c>
      <c r="AK386" s="13">
        <v>0</v>
      </c>
      <c r="AL386" s="13">
        <v>0</v>
      </c>
      <c r="AM386" s="68">
        <v>0</v>
      </c>
      <c r="AN386" s="68">
        <v>0</v>
      </c>
      <c r="AO386" s="68">
        <v>0</v>
      </c>
      <c r="AP386" s="113">
        <v>10.821436908133153</v>
      </c>
      <c r="AQ386" s="12">
        <v>1</v>
      </c>
      <c r="AR386" s="113">
        <v>10.174163334295654</v>
      </c>
      <c r="AS386" s="12">
        <v>1</v>
      </c>
      <c r="AT386" s="12">
        <v>0</v>
      </c>
      <c r="AU386" s="12">
        <v>5.8998973535824915</v>
      </c>
      <c r="AV386" s="113">
        <v>7.6038979685218813</v>
      </c>
      <c r="AW386" s="12">
        <v>0</v>
      </c>
      <c r="AX386" s="12">
        <v>1</v>
      </c>
      <c r="AY386" s="68">
        <v>0</v>
      </c>
      <c r="AZ386" s="68">
        <v>6.9850000000000003</v>
      </c>
      <c r="BA386" s="94">
        <v>578</v>
      </c>
      <c r="BB386" s="94">
        <v>162</v>
      </c>
      <c r="BC386" s="12">
        <v>1</v>
      </c>
      <c r="BD386" s="12">
        <v>0</v>
      </c>
      <c r="BE386" s="104">
        <f t="shared" si="86"/>
        <v>3.784189633918261</v>
      </c>
      <c r="BF386" s="104">
        <v>1501.04</v>
      </c>
      <c r="BG386" s="104">
        <f t="shared" ref="BG386:BG449" si="96">BE386/LN(BF386)</f>
        <v>0.51739600751000214</v>
      </c>
      <c r="BH386" s="68">
        <v>1</v>
      </c>
      <c r="BI386" s="68">
        <v>0</v>
      </c>
      <c r="BJ386" s="68">
        <v>1</v>
      </c>
      <c r="BK386" s="12">
        <v>1</v>
      </c>
      <c r="BL386" s="12">
        <v>0</v>
      </c>
      <c r="BM386" s="12">
        <v>1</v>
      </c>
      <c r="BN386" s="12">
        <v>0</v>
      </c>
      <c r="BO386" s="12">
        <v>1</v>
      </c>
      <c r="BP386" s="12">
        <v>0</v>
      </c>
      <c r="BQ386" s="12">
        <v>1</v>
      </c>
      <c r="BR386" s="12">
        <v>0</v>
      </c>
      <c r="BS386" s="12">
        <v>0</v>
      </c>
      <c r="BT386" s="12">
        <v>0</v>
      </c>
      <c r="BU386" s="12">
        <v>0</v>
      </c>
      <c r="BV386" s="12">
        <v>0</v>
      </c>
      <c r="BW386" s="12">
        <v>0</v>
      </c>
      <c r="BX386" s="12">
        <v>1</v>
      </c>
      <c r="BY386" s="12">
        <v>0.42599999999999999</v>
      </c>
      <c r="BZ386" s="12">
        <f t="shared" ref="BZ386:BZ449" si="97">1-BY386</f>
        <v>0.57400000000000007</v>
      </c>
      <c r="CA386" s="113">
        <v>2.917770732084279</v>
      </c>
      <c r="CB386" s="12" t="s">
        <v>560</v>
      </c>
      <c r="CC386" s="12">
        <v>1</v>
      </c>
      <c r="CL386" s="68"/>
      <c r="CM386" s="68"/>
      <c r="CN386" s="68"/>
      <c r="CO386" s="68"/>
      <c r="CP386" s="68"/>
      <c r="CQ386" s="68"/>
      <c r="CR386" s="68"/>
      <c r="CS386" s="68"/>
      <c r="CT386" s="68"/>
      <c r="CU386" s="68"/>
      <c r="CV386" s="68"/>
      <c r="CW386" s="68"/>
      <c r="CX386" s="68"/>
      <c r="CY386" s="68"/>
      <c r="CZ386" s="68"/>
      <c r="DA386" s="68"/>
      <c r="DB386" s="68"/>
      <c r="DC386" s="68"/>
      <c r="DD386" s="68"/>
      <c r="DE386" s="68"/>
      <c r="DF386" s="68"/>
      <c r="DG386" s="68"/>
      <c r="DH386" s="68"/>
      <c r="DI386" s="68"/>
      <c r="DJ386" s="68"/>
      <c r="DK386" s="68"/>
      <c r="DL386" s="68"/>
      <c r="DM386" s="68"/>
      <c r="DN386" s="68"/>
      <c r="DO386" s="68"/>
      <c r="DP386" s="68"/>
      <c r="DQ386" s="68"/>
      <c r="DR386" s="68"/>
      <c r="DS386" s="68"/>
      <c r="DT386" s="68"/>
      <c r="DU386" s="68"/>
      <c r="DV386" s="68"/>
      <c r="DW386" s="68"/>
      <c r="DX386" s="68"/>
      <c r="DY386" s="68"/>
      <c r="DZ386" s="68"/>
      <c r="EA386" s="68"/>
      <c r="EB386" s="68"/>
      <c r="EC386" s="68"/>
      <c r="ED386" s="68"/>
      <c r="EE386" s="68"/>
      <c r="EF386" s="68"/>
      <c r="EG386" s="68"/>
      <c r="EH386" s="68"/>
      <c r="EI386" s="68"/>
      <c r="EJ386" s="68"/>
      <c r="EK386" s="68"/>
      <c r="EL386" s="68"/>
      <c r="EM386" s="68"/>
      <c r="EN386" s="68"/>
      <c r="EO386" s="68"/>
      <c r="EP386" s="68"/>
      <c r="EQ386" s="68"/>
      <c r="ER386" s="68"/>
      <c r="ES386" s="68"/>
      <c r="ET386" s="68"/>
      <c r="EU386" s="68"/>
      <c r="EV386" s="68"/>
      <c r="EW386" s="68"/>
      <c r="EX386" s="68"/>
      <c r="EY386" s="68"/>
      <c r="EZ386" s="68"/>
      <c r="FA386" s="68"/>
      <c r="FB386" s="68"/>
      <c r="FC386" s="68"/>
      <c r="FD386" s="68"/>
      <c r="FE386" s="68"/>
      <c r="FF386" s="68"/>
      <c r="FG386" s="68"/>
      <c r="FH386" s="68"/>
      <c r="FI386" s="68"/>
      <c r="FJ386" s="68"/>
      <c r="FK386" s="68"/>
    </row>
    <row r="387" spans="1:167" ht="15" customHeight="1" x14ac:dyDescent="0.3">
      <c r="A387" s="70">
        <v>386</v>
      </c>
      <c r="B387" s="12">
        <v>11</v>
      </c>
      <c r="C387" s="12" t="s">
        <v>90</v>
      </c>
      <c r="D387" s="37">
        <v>2E-3</v>
      </c>
      <c r="E387" s="68">
        <v>2E-3</v>
      </c>
      <c r="F387" s="19">
        <f t="shared" si="85"/>
        <v>1</v>
      </c>
      <c r="H387" s="12">
        <f t="shared" si="87"/>
        <v>0</v>
      </c>
      <c r="I387" s="12">
        <f t="shared" si="88"/>
        <v>4.0000000000000001E-3</v>
      </c>
      <c r="J387" s="12" t="s">
        <v>594</v>
      </c>
      <c r="K387" s="12">
        <f t="shared" si="89"/>
        <v>2E-3</v>
      </c>
      <c r="L387" s="45">
        <f t="shared" si="90"/>
        <v>1</v>
      </c>
      <c r="M387" s="15">
        <f t="shared" si="91"/>
        <v>6.1769597950376851E-3</v>
      </c>
      <c r="N387" s="68">
        <f t="shared" si="92"/>
        <v>6.1769597950376851E-3</v>
      </c>
      <c r="O387" s="68">
        <f t="shared" si="93"/>
        <v>161.89193926814269</v>
      </c>
      <c r="P387" s="12">
        <f t="shared" si="94"/>
        <v>0</v>
      </c>
      <c r="Q387" s="12">
        <f t="shared" si="95"/>
        <v>1.235391959007537E-2</v>
      </c>
      <c r="R387" s="113">
        <v>7.2570027070920728</v>
      </c>
      <c r="S387" s="12" t="s">
        <v>581</v>
      </c>
      <c r="T387" s="12" t="s">
        <v>1683</v>
      </c>
      <c r="U387" s="12" t="s">
        <v>591</v>
      </c>
      <c r="V387" s="68" t="s">
        <v>598</v>
      </c>
      <c r="W387" s="68">
        <v>0</v>
      </c>
      <c r="X387" s="68">
        <v>1</v>
      </c>
      <c r="Y387" s="68">
        <v>0</v>
      </c>
      <c r="Z387" s="68">
        <v>0</v>
      </c>
      <c r="AA387" s="68">
        <v>1</v>
      </c>
      <c r="AB387" s="68">
        <v>1</v>
      </c>
      <c r="AC387" s="68">
        <v>4</v>
      </c>
      <c r="AD387" s="68">
        <v>8</v>
      </c>
      <c r="AE387" s="68">
        <v>26208</v>
      </c>
      <c r="AF387" s="68">
        <v>0</v>
      </c>
      <c r="AG387" s="68">
        <v>0</v>
      </c>
      <c r="AH387" s="68">
        <v>0</v>
      </c>
      <c r="AI387" s="68">
        <v>1</v>
      </c>
      <c r="AJ387" s="68">
        <v>0</v>
      </c>
      <c r="AK387" s="68">
        <v>0</v>
      </c>
      <c r="AL387" s="68">
        <v>0</v>
      </c>
      <c r="AM387" s="68">
        <v>0</v>
      </c>
      <c r="AN387" s="68">
        <v>0</v>
      </c>
      <c r="AO387" s="68">
        <v>0</v>
      </c>
      <c r="AP387" s="113">
        <v>10.821436908133153</v>
      </c>
      <c r="AQ387" s="12">
        <v>1</v>
      </c>
      <c r="AR387" s="113">
        <v>10.174163334295654</v>
      </c>
      <c r="AS387" s="12">
        <v>1</v>
      </c>
      <c r="AT387" s="12">
        <v>0</v>
      </c>
      <c r="AU387" s="12">
        <v>5.8998973535824915</v>
      </c>
      <c r="AV387" s="113">
        <v>7.6038979685218813</v>
      </c>
      <c r="AW387" s="12">
        <v>0</v>
      </c>
      <c r="AX387" s="12">
        <v>1</v>
      </c>
      <c r="AY387" s="68">
        <v>0</v>
      </c>
      <c r="AZ387" s="68">
        <v>6.9850000000000003</v>
      </c>
      <c r="BA387" s="94">
        <v>578</v>
      </c>
      <c r="BB387" s="94">
        <v>162</v>
      </c>
      <c r="BC387" s="12">
        <v>1</v>
      </c>
      <c r="BD387" s="12">
        <v>0</v>
      </c>
      <c r="BE387" s="104">
        <f t="shared" si="86"/>
        <v>3.784189633918261</v>
      </c>
      <c r="BF387" s="104">
        <v>1501.04</v>
      </c>
      <c r="BG387" s="104">
        <f t="shared" si="96"/>
        <v>0.51739600751000214</v>
      </c>
      <c r="BH387" s="68">
        <v>1</v>
      </c>
      <c r="BI387" s="68">
        <v>0</v>
      </c>
      <c r="BJ387" s="68">
        <v>1</v>
      </c>
      <c r="BK387" s="12">
        <v>1</v>
      </c>
      <c r="BL387" s="12">
        <v>0</v>
      </c>
      <c r="BM387" s="12">
        <v>1</v>
      </c>
      <c r="BN387" s="12">
        <v>0</v>
      </c>
      <c r="BO387" s="12">
        <v>1</v>
      </c>
      <c r="BP387" s="12">
        <v>0</v>
      </c>
      <c r="BQ387" s="12">
        <v>1</v>
      </c>
      <c r="BR387" s="12">
        <v>0</v>
      </c>
      <c r="BS387" s="12">
        <v>0</v>
      </c>
      <c r="BT387" s="12">
        <v>0</v>
      </c>
      <c r="BU387" s="12">
        <v>0</v>
      </c>
      <c r="BV387" s="12">
        <v>0</v>
      </c>
      <c r="BW387" s="12">
        <v>0</v>
      </c>
      <c r="BX387" s="12">
        <v>1</v>
      </c>
      <c r="BY387" s="12">
        <v>0.42599999999999999</v>
      </c>
      <c r="BZ387" s="12">
        <f t="shared" si="97"/>
        <v>0.57400000000000007</v>
      </c>
      <c r="CA387" s="113">
        <v>2.917770732084279</v>
      </c>
      <c r="CB387" s="12" t="s">
        <v>560</v>
      </c>
      <c r="CC387" s="12">
        <v>1</v>
      </c>
      <c r="CL387" s="68"/>
      <c r="CM387" s="68"/>
      <c r="CN387" s="68"/>
      <c r="CO387" s="68"/>
      <c r="CP387" s="68"/>
      <c r="CQ387" s="68"/>
      <c r="CR387" s="68"/>
      <c r="CS387" s="68"/>
      <c r="CT387" s="68"/>
      <c r="CU387" s="68"/>
      <c r="CV387" s="68"/>
      <c r="CW387" s="68"/>
      <c r="CX387" s="68"/>
      <c r="CY387" s="68"/>
      <c r="CZ387" s="68"/>
      <c r="DA387" s="68"/>
      <c r="DB387" s="68"/>
      <c r="DC387" s="68"/>
      <c r="DD387" s="68"/>
      <c r="DE387" s="68"/>
      <c r="DF387" s="68"/>
      <c r="DG387" s="68"/>
      <c r="DH387" s="68"/>
      <c r="DI387" s="68"/>
      <c r="DJ387" s="68"/>
      <c r="DK387" s="68"/>
      <c r="DL387" s="68"/>
      <c r="DM387" s="68"/>
      <c r="DN387" s="68"/>
      <c r="DO387" s="68"/>
      <c r="DP387" s="68"/>
      <c r="DQ387" s="68"/>
      <c r="DR387" s="68"/>
      <c r="DS387" s="68"/>
      <c r="DT387" s="68"/>
      <c r="DU387" s="68"/>
      <c r="DV387" s="68"/>
      <c r="DW387" s="68"/>
      <c r="DX387" s="68"/>
      <c r="DY387" s="68"/>
      <c r="DZ387" s="68"/>
      <c r="EA387" s="68"/>
      <c r="EB387" s="68"/>
      <c r="EC387" s="68"/>
      <c r="ED387" s="68"/>
      <c r="EE387" s="68"/>
      <c r="EF387" s="68"/>
      <c r="EG387" s="68"/>
      <c r="EH387" s="68"/>
      <c r="EI387" s="68"/>
      <c r="EJ387" s="68"/>
      <c r="EK387" s="68"/>
      <c r="EL387" s="68"/>
      <c r="EM387" s="68"/>
      <c r="EN387" s="68"/>
      <c r="EO387" s="68"/>
      <c r="EP387" s="68"/>
      <c r="EQ387" s="68"/>
      <c r="ER387" s="68"/>
      <c r="ES387" s="68"/>
      <c r="ET387" s="68"/>
      <c r="EU387" s="68"/>
      <c r="EV387" s="68"/>
      <c r="EW387" s="68"/>
      <c r="EX387" s="68"/>
      <c r="EY387" s="68"/>
      <c r="EZ387" s="68"/>
      <c r="FA387" s="68"/>
      <c r="FB387" s="68"/>
      <c r="FC387" s="68"/>
      <c r="FD387" s="68"/>
      <c r="FE387" s="68"/>
      <c r="FF387" s="68"/>
      <c r="FG387" s="68"/>
      <c r="FH387" s="68"/>
      <c r="FI387" s="68"/>
      <c r="FJ387" s="68"/>
      <c r="FK387" s="68"/>
    </row>
    <row r="388" spans="1:167" ht="15" customHeight="1" x14ac:dyDescent="0.3">
      <c r="A388" s="70">
        <v>387</v>
      </c>
      <c r="B388" s="12">
        <v>11</v>
      </c>
      <c r="C388" s="12" t="s">
        <v>90</v>
      </c>
      <c r="D388" s="37">
        <v>5.0000000000000001E-3</v>
      </c>
      <c r="E388" s="68">
        <v>2E-3</v>
      </c>
      <c r="F388" s="19">
        <f t="shared" si="85"/>
        <v>2.5</v>
      </c>
      <c r="G388" s="12" t="s">
        <v>420</v>
      </c>
      <c r="H388" s="12">
        <f t="shared" si="87"/>
        <v>3.0000000000000001E-3</v>
      </c>
      <c r="I388" s="12">
        <f t="shared" si="88"/>
        <v>7.0000000000000001E-3</v>
      </c>
      <c r="J388" s="12" t="s">
        <v>592</v>
      </c>
      <c r="K388" s="12">
        <f t="shared" si="89"/>
        <v>5.0000000000000001E-3</v>
      </c>
      <c r="L388" s="45">
        <f t="shared" si="90"/>
        <v>2.5</v>
      </c>
      <c r="M388" s="15">
        <f t="shared" si="91"/>
        <v>1.6181229773462782E-2</v>
      </c>
      <c r="N388" s="13">
        <f t="shared" si="92"/>
        <v>6.4724919093851136E-3</v>
      </c>
      <c r="O388" s="68">
        <f t="shared" si="93"/>
        <v>154.5</v>
      </c>
      <c r="P388" s="12">
        <f t="shared" si="94"/>
        <v>9.7087378640776691E-3</v>
      </c>
      <c r="Q388" s="12">
        <f t="shared" si="95"/>
        <v>2.2653721682847894E-2</v>
      </c>
      <c r="R388" s="113">
        <v>7.2570027070920728</v>
      </c>
      <c r="S388" s="12" t="s">
        <v>582</v>
      </c>
      <c r="T388" s="12" t="s">
        <v>1683</v>
      </c>
      <c r="U388" s="12" t="s">
        <v>568</v>
      </c>
      <c r="V388" s="68" t="s">
        <v>598</v>
      </c>
      <c r="W388" s="68">
        <v>0</v>
      </c>
      <c r="X388" s="68">
        <v>1</v>
      </c>
      <c r="Y388" s="68">
        <v>0</v>
      </c>
      <c r="Z388" s="68">
        <v>0</v>
      </c>
      <c r="AA388" s="68">
        <v>1</v>
      </c>
      <c r="AB388" s="68">
        <v>1</v>
      </c>
      <c r="AC388" s="68">
        <v>5</v>
      </c>
      <c r="AD388" s="68">
        <v>1</v>
      </c>
      <c r="AE388" s="68">
        <v>23864</v>
      </c>
      <c r="AF388" s="68">
        <v>0</v>
      </c>
      <c r="AG388" s="68">
        <v>0</v>
      </c>
      <c r="AH388" s="68">
        <v>0</v>
      </c>
      <c r="AI388" s="68">
        <v>1</v>
      </c>
      <c r="AJ388" s="68">
        <v>0</v>
      </c>
      <c r="AK388" s="68">
        <v>0</v>
      </c>
      <c r="AL388" s="68">
        <v>0</v>
      </c>
      <c r="AM388" s="68">
        <v>0</v>
      </c>
      <c r="AN388" s="68">
        <v>0</v>
      </c>
      <c r="AO388" s="68">
        <v>0</v>
      </c>
      <c r="AP388" s="113">
        <v>10.821436908133153</v>
      </c>
      <c r="AQ388" s="12">
        <v>1</v>
      </c>
      <c r="AR388" s="113">
        <v>10.080210130929601</v>
      </c>
      <c r="AS388" s="12">
        <v>1</v>
      </c>
      <c r="AT388" s="12">
        <v>0</v>
      </c>
      <c r="AU388" s="12">
        <v>5.8998973535824915</v>
      </c>
      <c r="AV388" s="113">
        <v>7.6038979685218813</v>
      </c>
      <c r="AW388" s="12">
        <v>0</v>
      </c>
      <c r="AX388" s="12">
        <v>1</v>
      </c>
      <c r="AY388" s="68">
        <v>0</v>
      </c>
      <c r="AZ388" s="68">
        <v>6.9850000000000003</v>
      </c>
      <c r="BA388" s="94">
        <v>578</v>
      </c>
      <c r="BB388" s="94">
        <v>162</v>
      </c>
      <c r="BC388" s="12">
        <v>1</v>
      </c>
      <c r="BD388" s="12">
        <v>0</v>
      </c>
      <c r="BE388" s="104">
        <f t="shared" si="86"/>
        <v>3.784189633918261</v>
      </c>
      <c r="BF388" s="104">
        <v>1501.04</v>
      </c>
      <c r="BG388" s="104">
        <f t="shared" si="96"/>
        <v>0.51739600751000214</v>
      </c>
      <c r="BH388" s="68">
        <v>1</v>
      </c>
      <c r="BI388" s="68">
        <v>0</v>
      </c>
      <c r="BJ388" s="68">
        <v>1</v>
      </c>
      <c r="BK388" s="12">
        <v>1</v>
      </c>
      <c r="BL388" s="12">
        <v>0</v>
      </c>
      <c r="BM388" s="12">
        <v>1</v>
      </c>
      <c r="BN388" s="12">
        <v>0</v>
      </c>
      <c r="BO388" s="12">
        <v>1</v>
      </c>
      <c r="BP388" s="12">
        <v>0</v>
      </c>
      <c r="BQ388" s="12">
        <v>1</v>
      </c>
      <c r="BR388" s="12">
        <v>0</v>
      </c>
      <c r="BS388" s="12">
        <v>0</v>
      </c>
      <c r="BT388" s="12">
        <v>0</v>
      </c>
      <c r="BU388" s="12">
        <v>0</v>
      </c>
      <c r="BV388" s="12">
        <v>0</v>
      </c>
      <c r="BW388" s="12">
        <v>0</v>
      </c>
      <c r="BX388" s="12">
        <v>1</v>
      </c>
      <c r="BY388" s="12">
        <v>0.42599999999999999</v>
      </c>
      <c r="BZ388" s="12">
        <f t="shared" si="97"/>
        <v>0.57400000000000007</v>
      </c>
      <c r="CA388" s="113">
        <v>2.917770732084279</v>
      </c>
      <c r="CB388" s="12" t="s">
        <v>560</v>
      </c>
      <c r="CC388" s="12">
        <v>1</v>
      </c>
      <c r="CL388" s="68"/>
      <c r="CM388" s="68"/>
      <c r="CN388" s="68"/>
      <c r="CO388" s="68"/>
      <c r="CP388" s="68"/>
      <c r="CQ388" s="68"/>
      <c r="CR388" s="68"/>
      <c r="CS388" s="68"/>
      <c r="CT388" s="68"/>
      <c r="CU388" s="68"/>
      <c r="CV388" s="68"/>
      <c r="CW388" s="68"/>
      <c r="CX388" s="68"/>
      <c r="CY388" s="68"/>
      <c r="CZ388" s="68"/>
      <c r="DA388" s="68"/>
      <c r="DB388" s="68"/>
      <c r="DC388" s="68"/>
      <c r="DD388" s="68"/>
      <c r="DE388" s="68"/>
      <c r="DF388" s="68"/>
      <c r="DG388" s="68"/>
      <c r="DH388" s="68"/>
      <c r="DI388" s="68"/>
      <c r="DJ388" s="68"/>
      <c r="DK388" s="68"/>
      <c r="DL388" s="68"/>
      <c r="DM388" s="68"/>
      <c r="DN388" s="68"/>
      <c r="DO388" s="68"/>
      <c r="DP388" s="68"/>
      <c r="DQ388" s="68"/>
      <c r="DR388" s="68"/>
      <c r="DS388" s="68"/>
      <c r="DT388" s="68"/>
      <c r="DU388" s="68"/>
      <c r="DV388" s="68"/>
      <c r="DW388" s="68"/>
      <c r="DX388" s="68"/>
      <c r="DY388" s="68"/>
      <c r="DZ388" s="68"/>
      <c r="EA388" s="68"/>
      <c r="EB388" s="68"/>
      <c r="EC388" s="68"/>
      <c r="ED388" s="68"/>
      <c r="EE388" s="68"/>
      <c r="EF388" s="68"/>
      <c r="EG388" s="68"/>
      <c r="EH388" s="68"/>
      <c r="EI388" s="68"/>
      <c r="EJ388" s="68"/>
      <c r="EK388" s="68"/>
      <c r="EL388" s="68"/>
      <c r="EM388" s="68"/>
      <c r="EN388" s="68"/>
      <c r="EO388" s="68"/>
      <c r="EP388" s="68"/>
      <c r="EQ388" s="68"/>
      <c r="ER388" s="68"/>
      <c r="ES388" s="68"/>
      <c r="ET388" s="68"/>
      <c r="EU388" s="68"/>
      <c r="EV388" s="68"/>
      <c r="EW388" s="68"/>
      <c r="EX388" s="68"/>
      <c r="EY388" s="68"/>
      <c r="EZ388" s="68"/>
      <c r="FA388" s="68"/>
      <c r="FB388" s="68"/>
      <c r="FC388" s="68"/>
      <c r="FD388" s="68"/>
      <c r="FE388" s="68"/>
      <c r="FF388" s="68"/>
      <c r="FG388" s="68"/>
      <c r="FH388" s="68"/>
      <c r="FI388" s="68"/>
      <c r="FJ388" s="68"/>
      <c r="FK388" s="68"/>
    </row>
    <row r="389" spans="1:167" ht="15" customHeight="1" x14ac:dyDescent="0.3">
      <c r="A389" s="70">
        <v>388</v>
      </c>
      <c r="B389" s="12">
        <v>11</v>
      </c>
      <c r="C389" s="12" t="s">
        <v>90</v>
      </c>
      <c r="D389" s="37">
        <v>5.0000000000000001E-3</v>
      </c>
      <c r="E389" s="68">
        <v>4.0000000000000001E-3</v>
      </c>
      <c r="F389" s="19">
        <f t="shared" si="85"/>
        <v>1.25</v>
      </c>
      <c r="H389" s="12">
        <f t="shared" si="87"/>
        <v>1E-3</v>
      </c>
      <c r="I389" s="12">
        <f t="shared" si="88"/>
        <v>9.0000000000000011E-3</v>
      </c>
      <c r="J389" s="12" t="s">
        <v>593</v>
      </c>
      <c r="K389" s="12">
        <f t="shared" si="89"/>
        <v>5.0000000000000001E-3</v>
      </c>
      <c r="L389" s="45">
        <f t="shared" si="90"/>
        <v>1.25</v>
      </c>
      <c r="M389" s="15">
        <f t="shared" si="91"/>
        <v>8.0925963029211869E-3</v>
      </c>
      <c r="N389" s="68">
        <f t="shared" si="92"/>
        <v>6.4740770423369499E-3</v>
      </c>
      <c r="O389" s="68">
        <f t="shared" si="93"/>
        <v>154.46217174441125</v>
      </c>
      <c r="P389" s="12">
        <f t="shared" si="94"/>
        <v>1.618519260584237E-3</v>
      </c>
      <c r="Q389" s="12">
        <f t="shared" si="95"/>
        <v>1.4566673345258137E-2</v>
      </c>
      <c r="R389" s="113">
        <v>6.3801225368997647</v>
      </c>
      <c r="S389" s="12" t="s">
        <v>582</v>
      </c>
      <c r="T389" s="12" t="s">
        <v>1683</v>
      </c>
      <c r="U389" s="12" t="s">
        <v>568</v>
      </c>
      <c r="V389" s="68" t="s">
        <v>598</v>
      </c>
      <c r="W389" s="68">
        <v>0</v>
      </c>
      <c r="X389" s="68">
        <v>1</v>
      </c>
      <c r="Y389" s="68">
        <v>0</v>
      </c>
      <c r="Z389" s="68">
        <v>0</v>
      </c>
      <c r="AA389" s="68">
        <v>1</v>
      </c>
      <c r="AB389" s="68">
        <v>1</v>
      </c>
      <c r="AC389" s="68">
        <v>6</v>
      </c>
      <c r="AD389" s="68">
        <v>8</v>
      </c>
      <c r="AE389" s="68">
        <v>23857</v>
      </c>
      <c r="AF389" s="68">
        <v>0</v>
      </c>
      <c r="AG389" s="68">
        <v>0</v>
      </c>
      <c r="AH389" s="68">
        <v>0</v>
      </c>
      <c r="AI389" s="68">
        <v>1</v>
      </c>
      <c r="AJ389" s="68">
        <v>0</v>
      </c>
      <c r="AK389" s="68">
        <v>0</v>
      </c>
      <c r="AL389" s="68">
        <v>0</v>
      </c>
      <c r="AM389" s="68">
        <v>0</v>
      </c>
      <c r="AN389" s="68">
        <v>0</v>
      </c>
      <c r="AO389" s="68">
        <v>0</v>
      </c>
      <c r="AP389" s="113">
        <v>10.821436908133153</v>
      </c>
      <c r="AQ389" s="12">
        <v>1</v>
      </c>
      <c r="AR389" s="113">
        <v>10.080210130929601</v>
      </c>
      <c r="AS389" s="12">
        <v>1</v>
      </c>
      <c r="AT389" s="12">
        <v>0</v>
      </c>
      <c r="AU389" s="12">
        <v>5.8998973535824915</v>
      </c>
      <c r="AV389" s="113">
        <v>7.6038979685218813</v>
      </c>
      <c r="AW389" s="12">
        <v>0</v>
      </c>
      <c r="AX389" s="12">
        <v>1</v>
      </c>
      <c r="AY389" s="68">
        <v>0</v>
      </c>
      <c r="AZ389" s="68">
        <v>6.9850000000000003</v>
      </c>
      <c r="BA389" s="94">
        <v>578</v>
      </c>
      <c r="BB389" s="94">
        <v>162</v>
      </c>
      <c r="BC389" s="12">
        <v>1</v>
      </c>
      <c r="BD389" s="12">
        <v>0</v>
      </c>
      <c r="BE389" s="104">
        <f t="shared" si="86"/>
        <v>3.784189633918261</v>
      </c>
      <c r="BF389" s="104">
        <v>1501.04</v>
      </c>
      <c r="BG389" s="104">
        <f t="shared" si="96"/>
        <v>0.51739600751000214</v>
      </c>
      <c r="BH389" s="68">
        <v>1</v>
      </c>
      <c r="BI389" s="68">
        <v>0</v>
      </c>
      <c r="BJ389" s="68">
        <v>1</v>
      </c>
      <c r="BK389" s="12">
        <v>1</v>
      </c>
      <c r="BL389" s="12">
        <v>0</v>
      </c>
      <c r="BM389" s="12">
        <v>1</v>
      </c>
      <c r="BN389" s="12">
        <v>0</v>
      </c>
      <c r="BO389" s="12">
        <v>1</v>
      </c>
      <c r="BP389" s="12">
        <v>0</v>
      </c>
      <c r="BQ389" s="12">
        <v>1</v>
      </c>
      <c r="BR389" s="12">
        <v>0</v>
      </c>
      <c r="BS389" s="12">
        <v>0</v>
      </c>
      <c r="BT389" s="12">
        <v>0</v>
      </c>
      <c r="BU389" s="12">
        <v>0</v>
      </c>
      <c r="BV389" s="12">
        <v>0</v>
      </c>
      <c r="BW389" s="12">
        <v>0</v>
      </c>
      <c r="BX389" s="12">
        <v>1</v>
      </c>
      <c r="BY389" s="12">
        <v>1</v>
      </c>
      <c r="BZ389" s="12">
        <f t="shared" si="97"/>
        <v>0</v>
      </c>
      <c r="CA389" s="113">
        <v>2.917770732084279</v>
      </c>
      <c r="CB389" s="12" t="s">
        <v>560</v>
      </c>
      <c r="CC389" s="12">
        <v>1</v>
      </c>
      <c r="CL389" s="68"/>
      <c r="CM389" s="68"/>
      <c r="CN389" s="68"/>
      <c r="CO389" s="68"/>
      <c r="CP389" s="68"/>
      <c r="CQ389" s="68"/>
      <c r="CR389" s="68"/>
      <c r="CS389" s="68"/>
      <c r="CT389" s="68"/>
      <c r="CU389" s="68"/>
      <c r="CV389" s="68"/>
      <c r="CW389" s="68"/>
      <c r="CX389" s="68"/>
      <c r="CY389" s="68"/>
      <c r="CZ389" s="68"/>
      <c r="DA389" s="68"/>
      <c r="DB389" s="68"/>
      <c r="DC389" s="68"/>
      <c r="DD389" s="68"/>
      <c r="DE389" s="68"/>
      <c r="DF389" s="68"/>
      <c r="DG389" s="68"/>
      <c r="DH389" s="68"/>
      <c r="DI389" s="68"/>
      <c r="DJ389" s="68"/>
      <c r="DK389" s="68"/>
      <c r="DL389" s="68"/>
      <c r="DM389" s="68"/>
      <c r="DN389" s="68"/>
      <c r="DO389" s="68"/>
      <c r="DP389" s="68"/>
      <c r="DQ389" s="68"/>
      <c r="DR389" s="68"/>
      <c r="DS389" s="68"/>
      <c r="DT389" s="68"/>
      <c r="DU389" s="68"/>
      <c r="DV389" s="68"/>
      <c r="DW389" s="68"/>
      <c r="DX389" s="68"/>
      <c r="DY389" s="68"/>
      <c r="DZ389" s="68"/>
      <c r="EA389" s="68"/>
      <c r="EB389" s="68"/>
      <c r="EC389" s="68"/>
      <c r="ED389" s="68"/>
      <c r="EE389" s="68"/>
      <c r="EF389" s="68"/>
      <c r="EG389" s="68"/>
      <c r="EH389" s="68"/>
      <c r="EI389" s="68"/>
      <c r="EJ389" s="68"/>
      <c r="EK389" s="68"/>
      <c r="EL389" s="68"/>
      <c r="EM389" s="68"/>
      <c r="EN389" s="68"/>
      <c r="EO389" s="68"/>
      <c r="EP389" s="68"/>
      <c r="EQ389" s="68"/>
      <c r="ER389" s="68"/>
      <c r="ES389" s="68"/>
      <c r="ET389" s="68"/>
      <c r="EU389" s="68"/>
      <c r="EV389" s="68"/>
      <c r="EW389" s="68"/>
      <c r="EX389" s="68"/>
      <c r="EY389" s="68"/>
      <c r="EZ389" s="68"/>
      <c r="FA389" s="68"/>
      <c r="FB389" s="68"/>
      <c r="FC389" s="68"/>
      <c r="FD389" s="68"/>
      <c r="FE389" s="68"/>
      <c r="FF389" s="68"/>
      <c r="FG389" s="68"/>
      <c r="FH389" s="68"/>
      <c r="FI389" s="68"/>
      <c r="FJ389" s="68"/>
      <c r="FK389" s="68"/>
    </row>
    <row r="390" spans="1:167" ht="15" customHeight="1" x14ac:dyDescent="0.3">
      <c r="A390" s="70">
        <v>389</v>
      </c>
      <c r="B390" s="12">
        <v>11</v>
      </c>
      <c r="C390" s="12" t="s">
        <v>90</v>
      </c>
      <c r="D390" s="37">
        <v>5.0000000000000001E-3</v>
      </c>
      <c r="E390" s="68">
        <v>4.0000000000000001E-3</v>
      </c>
      <c r="F390" s="19">
        <f t="shared" si="85"/>
        <v>1.25</v>
      </c>
      <c r="H390" s="12">
        <f t="shared" si="87"/>
        <v>1E-3</v>
      </c>
      <c r="I390" s="12">
        <f t="shared" si="88"/>
        <v>9.0000000000000011E-3</v>
      </c>
      <c r="J390" s="12" t="s">
        <v>593</v>
      </c>
      <c r="K390" s="12">
        <f t="shared" si="89"/>
        <v>5.0000000000000001E-3</v>
      </c>
      <c r="L390" s="45">
        <f t="shared" si="90"/>
        <v>1.25</v>
      </c>
      <c r="M390" s="15">
        <f t="shared" si="91"/>
        <v>8.0925963029211869E-3</v>
      </c>
      <c r="N390" s="68">
        <f t="shared" si="92"/>
        <v>6.4740770423369499E-3</v>
      </c>
      <c r="O390" s="68">
        <f t="shared" si="93"/>
        <v>154.46217174441125</v>
      </c>
      <c r="P390" s="12">
        <f t="shared" si="94"/>
        <v>1.618519260584237E-3</v>
      </c>
      <c r="Q390" s="12">
        <f t="shared" si="95"/>
        <v>1.4566673345258137E-2</v>
      </c>
      <c r="R390" s="113">
        <v>6.3801225368997647</v>
      </c>
      <c r="S390" s="12" t="s">
        <v>582</v>
      </c>
      <c r="T390" s="12" t="s">
        <v>1683</v>
      </c>
      <c r="U390" s="12" t="s">
        <v>585</v>
      </c>
      <c r="V390" s="68" t="s">
        <v>598</v>
      </c>
      <c r="W390" s="68">
        <v>0</v>
      </c>
      <c r="X390" s="68">
        <v>1</v>
      </c>
      <c r="Y390" s="68">
        <v>0</v>
      </c>
      <c r="Z390" s="68">
        <v>0</v>
      </c>
      <c r="AA390" s="68">
        <v>1</v>
      </c>
      <c r="AB390" s="68">
        <v>1</v>
      </c>
      <c r="AC390" s="68">
        <v>6</v>
      </c>
      <c r="AD390" s="68">
        <v>8</v>
      </c>
      <c r="AE390" s="68">
        <v>23857</v>
      </c>
      <c r="AF390" s="68">
        <v>0</v>
      </c>
      <c r="AG390" s="68">
        <v>0</v>
      </c>
      <c r="AH390" s="68">
        <v>0</v>
      </c>
      <c r="AI390" s="68">
        <v>1</v>
      </c>
      <c r="AJ390" s="68">
        <v>0</v>
      </c>
      <c r="AK390" s="68">
        <v>0</v>
      </c>
      <c r="AL390" s="68">
        <v>0</v>
      </c>
      <c r="AM390" s="68">
        <v>0</v>
      </c>
      <c r="AN390" s="68">
        <v>0</v>
      </c>
      <c r="AO390" s="68">
        <v>0</v>
      </c>
      <c r="AP390" s="113">
        <v>10.821436908133153</v>
      </c>
      <c r="AQ390" s="12">
        <v>1</v>
      </c>
      <c r="AR390" s="113">
        <v>10.080210130929601</v>
      </c>
      <c r="AS390" s="12">
        <v>1</v>
      </c>
      <c r="AT390" s="12">
        <v>0</v>
      </c>
      <c r="AU390" s="12">
        <v>5.8998973535824915</v>
      </c>
      <c r="AV390" s="113">
        <v>7.6038979685218813</v>
      </c>
      <c r="AW390" s="12">
        <v>0</v>
      </c>
      <c r="AX390" s="12">
        <v>1</v>
      </c>
      <c r="AY390" s="68">
        <v>0</v>
      </c>
      <c r="AZ390" s="68">
        <v>6.9850000000000003</v>
      </c>
      <c r="BA390" s="94">
        <v>578</v>
      </c>
      <c r="BB390" s="94">
        <v>162</v>
      </c>
      <c r="BC390" s="12">
        <v>1</v>
      </c>
      <c r="BD390" s="12">
        <v>0</v>
      </c>
      <c r="BE390" s="104">
        <f t="shared" si="86"/>
        <v>3.784189633918261</v>
      </c>
      <c r="BF390" s="104">
        <v>1501.04</v>
      </c>
      <c r="BG390" s="104">
        <f t="shared" si="96"/>
        <v>0.51739600751000214</v>
      </c>
      <c r="BH390" s="68">
        <v>1</v>
      </c>
      <c r="BI390" s="68">
        <v>0</v>
      </c>
      <c r="BJ390" s="68">
        <v>1</v>
      </c>
      <c r="BK390" s="12">
        <v>1</v>
      </c>
      <c r="BL390" s="12">
        <v>0</v>
      </c>
      <c r="BM390" s="12">
        <v>1</v>
      </c>
      <c r="BN390" s="12">
        <v>0</v>
      </c>
      <c r="BO390" s="12">
        <v>1</v>
      </c>
      <c r="BP390" s="12">
        <v>0</v>
      </c>
      <c r="BQ390" s="12">
        <v>1</v>
      </c>
      <c r="BR390" s="12">
        <v>0</v>
      </c>
      <c r="BS390" s="12">
        <v>0</v>
      </c>
      <c r="BT390" s="12">
        <v>0</v>
      </c>
      <c r="BU390" s="12">
        <v>0</v>
      </c>
      <c r="BV390" s="12">
        <v>0</v>
      </c>
      <c r="BW390" s="12">
        <v>0</v>
      </c>
      <c r="BX390" s="12">
        <v>1</v>
      </c>
      <c r="BY390" s="12">
        <v>1</v>
      </c>
      <c r="BZ390" s="12">
        <f t="shared" si="97"/>
        <v>0</v>
      </c>
      <c r="CA390" s="113">
        <v>2.917770732084279</v>
      </c>
      <c r="CB390" s="12" t="s">
        <v>560</v>
      </c>
      <c r="CC390" s="12">
        <v>1</v>
      </c>
      <c r="CL390" s="68"/>
      <c r="CM390" s="68"/>
      <c r="CN390" s="68"/>
      <c r="CO390" s="68"/>
      <c r="CP390" s="68"/>
      <c r="CQ390" s="68"/>
      <c r="CR390" s="68"/>
      <c r="CS390" s="68"/>
      <c r="CT390" s="68"/>
      <c r="CU390" s="68"/>
      <c r="CV390" s="68"/>
      <c r="CW390" s="68"/>
      <c r="CX390" s="68"/>
      <c r="CY390" s="68"/>
      <c r="CZ390" s="68"/>
      <c r="DA390" s="68"/>
      <c r="DB390" s="68"/>
      <c r="DC390" s="68"/>
      <c r="DD390" s="68"/>
      <c r="DE390" s="68"/>
      <c r="DF390" s="68"/>
      <c r="DG390" s="68"/>
      <c r="DH390" s="68"/>
      <c r="DI390" s="68"/>
      <c r="DJ390" s="68"/>
      <c r="DK390" s="68"/>
      <c r="DL390" s="68"/>
      <c r="DM390" s="68"/>
      <c r="DN390" s="68"/>
      <c r="DO390" s="68"/>
      <c r="DP390" s="68"/>
      <c r="DQ390" s="68"/>
      <c r="DR390" s="68"/>
      <c r="DS390" s="68"/>
      <c r="DT390" s="68"/>
      <c r="DU390" s="68"/>
      <c r="DV390" s="68"/>
      <c r="DW390" s="68"/>
      <c r="DX390" s="68"/>
      <c r="DY390" s="68"/>
      <c r="DZ390" s="68"/>
      <c r="EA390" s="68"/>
      <c r="EB390" s="68"/>
      <c r="EC390" s="68"/>
      <c r="ED390" s="68"/>
      <c r="EE390" s="68"/>
      <c r="EF390" s="68"/>
      <c r="EG390" s="68"/>
      <c r="EH390" s="68"/>
      <c r="EI390" s="68"/>
      <c r="EJ390" s="68"/>
      <c r="EK390" s="68"/>
      <c r="EL390" s="68"/>
      <c r="EM390" s="68"/>
      <c r="EN390" s="68"/>
      <c r="EO390" s="68"/>
      <c r="EP390" s="68"/>
      <c r="EQ390" s="68"/>
      <c r="ER390" s="68"/>
      <c r="ES390" s="68"/>
      <c r="ET390" s="68"/>
      <c r="EU390" s="68"/>
      <c r="EV390" s="68"/>
      <c r="EW390" s="68"/>
      <c r="EX390" s="68"/>
      <c r="EY390" s="68"/>
      <c r="EZ390" s="68"/>
      <c r="FA390" s="68"/>
      <c r="FB390" s="68"/>
      <c r="FC390" s="68"/>
      <c r="FD390" s="68"/>
      <c r="FE390" s="68"/>
      <c r="FF390" s="68"/>
      <c r="FG390" s="68"/>
      <c r="FH390" s="68"/>
      <c r="FI390" s="68"/>
      <c r="FJ390" s="68"/>
      <c r="FK390" s="68"/>
    </row>
    <row r="391" spans="1:167" ht="15" customHeight="1" x14ac:dyDescent="0.3">
      <c r="A391" s="70">
        <v>390</v>
      </c>
      <c r="B391" s="12">
        <v>11</v>
      </c>
      <c r="C391" s="12" t="s">
        <v>90</v>
      </c>
      <c r="D391" s="37">
        <v>6.0000000000000001E-3</v>
      </c>
      <c r="E391" s="13">
        <v>4.0000000000000001E-3</v>
      </c>
      <c r="F391" s="19">
        <f t="shared" si="85"/>
        <v>1.5</v>
      </c>
      <c r="H391" s="12">
        <f t="shared" si="87"/>
        <v>2E-3</v>
      </c>
      <c r="I391" s="12">
        <f t="shared" si="88"/>
        <v>0.01</v>
      </c>
      <c r="J391" s="12" t="s">
        <v>593</v>
      </c>
      <c r="K391" s="12">
        <f t="shared" si="89"/>
        <v>6.0000000000000001E-3</v>
      </c>
      <c r="L391" s="45">
        <f t="shared" si="90"/>
        <v>1.5</v>
      </c>
      <c r="M391" s="15">
        <f t="shared" si="91"/>
        <v>9.7109756504728407E-3</v>
      </c>
      <c r="N391" s="13">
        <f t="shared" si="92"/>
        <v>6.4739837669818938E-3</v>
      </c>
      <c r="O391" s="68">
        <f t="shared" si="93"/>
        <v>154.46439719236275</v>
      </c>
      <c r="P391" s="12">
        <f t="shared" si="94"/>
        <v>3.2369918834909469E-3</v>
      </c>
      <c r="Q391" s="12">
        <f t="shared" si="95"/>
        <v>1.6184959417454736E-2</v>
      </c>
      <c r="R391" s="113">
        <v>6.3801225368997647</v>
      </c>
      <c r="S391" s="12" t="s">
        <v>582</v>
      </c>
      <c r="T391" s="12" t="s">
        <v>1683</v>
      </c>
      <c r="U391" s="12" t="s">
        <v>586</v>
      </c>
      <c r="V391" s="13" t="s">
        <v>598</v>
      </c>
      <c r="W391" s="68">
        <v>0</v>
      </c>
      <c r="X391" s="68">
        <v>1</v>
      </c>
      <c r="Y391" s="68">
        <v>0</v>
      </c>
      <c r="Z391" s="68">
        <v>0</v>
      </c>
      <c r="AA391" s="13">
        <v>1</v>
      </c>
      <c r="AB391" s="13">
        <v>1</v>
      </c>
      <c r="AC391" s="68">
        <v>6</v>
      </c>
      <c r="AD391" s="68">
        <v>8</v>
      </c>
      <c r="AE391" s="13">
        <v>23857</v>
      </c>
      <c r="AF391" s="13">
        <v>0</v>
      </c>
      <c r="AG391" s="13">
        <v>0</v>
      </c>
      <c r="AH391" s="13">
        <v>0</v>
      </c>
      <c r="AI391" s="13">
        <v>1</v>
      </c>
      <c r="AJ391" s="13">
        <v>0</v>
      </c>
      <c r="AK391" s="13">
        <v>0</v>
      </c>
      <c r="AL391" s="13">
        <v>0</v>
      </c>
      <c r="AM391" s="68">
        <v>0</v>
      </c>
      <c r="AN391" s="68">
        <v>0</v>
      </c>
      <c r="AO391" s="68">
        <v>0</v>
      </c>
      <c r="AP391" s="113">
        <v>10.821436908133153</v>
      </c>
      <c r="AQ391" s="12">
        <v>1</v>
      </c>
      <c r="AR391" s="113">
        <v>10.080210130929601</v>
      </c>
      <c r="AS391" s="12">
        <v>1</v>
      </c>
      <c r="AT391" s="12">
        <v>0</v>
      </c>
      <c r="AU391" s="12">
        <v>5.8998973535824915</v>
      </c>
      <c r="AV391" s="113">
        <v>7.6038979685218813</v>
      </c>
      <c r="AW391" s="12">
        <v>0</v>
      </c>
      <c r="AX391" s="12">
        <v>1</v>
      </c>
      <c r="AY391" s="68">
        <v>0</v>
      </c>
      <c r="AZ391" s="68">
        <v>6.9850000000000003</v>
      </c>
      <c r="BA391" s="94">
        <v>578</v>
      </c>
      <c r="BB391" s="94">
        <v>162</v>
      </c>
      <c r="BC391" s="12">
        <v>1</v>
      </c>
      <c r="BD391" s="12">
        <v>0</v>
      </c>
      <c r="BE391" s="104">
        <f t="shared" si="86"/>
        <v>3.784189633918261</v>
      </c>
      <c r="BF391" s="104">
        <v>1501.04</v>
      </c>
      <c r="BG391" s="104">
        <f t="shared" si="96"/>
        <v>0.51739600751000214</v>
      </c>
      <c r="BH391" s="68">
        <v>1</v>
      </c>
      <c r="BI391" s="68">
        <v>0</v>
      </c>
      <c r="BJ391" s="68">
        <v>1</v>
      </c>
      <c r="BK391" s="12">
        <v>1</v>
      </c>
      <c r="BL391" s="12">
        <v>0</v>
      </c>
      <c r="BM391" s="12">
        <v>1</v>
      </c>
      <c r="BN391" s="12">
        <v>0</v>
      </c>
      <c r="BO391" s="12">
        <v>1</v>
      </c>
      <c r="BP391" s="12">
        <v>0</v>
      </c>
      <c r="BQ391" s="12">
        <v>1</v>
      </c>
      <c r="BR391" s="12">
        <v>0</v>
      </c>
      <c r="BS391" s="12">
        <v>0</v>
      </c>
      <c r="BT391" s="12">
        <v>0</v>
      </c>
      <c r="BU391" s="12">
        <v>0</v>
      </c>
      <c r="BV391" s="12">
        <v>0</v>
      </c>
      <c r="BW391" s="12">
        <v>0</v>
      </c>
      <c r="BX391" s="12">
        <v>1</v>
      </c>
      <c r="BY391" s="12">
        <v>1</v>
      </c>
      <c r="BZ391" s="12">
        <f t="shared" si="97"/>
        <v>0</v>
      </c>
      <c r="CA391" s="113">
        <v>2.917770732084279</v>
      </c>
      <c r="CB391" s="12" t="s">
        <v>560</v>
      </c>
      <c r="CC391" s="12">
        <v>1</v>
      </c>
      <c r="CL391" s="68"/>
      <c r="CM391" s="68"/>
      <c r="CN391" s="68"/>
      <c r="CO391" s="68"/>
      <c r="CP391" s="68"/>
      <c r="CQ391" s="68"/>
      <c r="CR391" s="68"/>
      <c r="CS391" s="68"/>
      <c r="CT391" s="68"/>
      <c r="CU391" s="68"/>
      <c r="CV391" s="68"/>
      <c r="CW391" s="68"/>
      <c r="CX391" s="68"/>
      <c r="CY391" s="68"/>
      <c r="CZ391" s="68"/>
      <c r="DA391" s="68"/>
      <c r="DB391" s="68"/>
      <c r="DC391" s="68"/>
      <c r="DD391" s="68"/>
      <c r="DE391" s="68"/>
      <c r="DF391" s="68"/>
      <c r="DG391" s="68"/>
      <c r="DH391" s="68"/>
      <c r="DI391" s="68"/>
      <c r="DJ391" s="68"/>
      <c r="DK391" s="68"/>
      <c r="DL391" s="68"/>
      <c r="DM391" s="68"/>
      <c r="DN391" s="68"/>
      <c r="DO391" s="68"/>
      <c r="DP391" s="68"/>
      <c r="DQ391" s="68"/>
      <c r="DR391" s="68"/>
      <c r="DS391" s="68"/>
      <c r="DT391" s="68"/>
      <c r="DU391" s="68"/>
      <c r="DV391" s="68"/>
      <c r="DW391" s="68"/>
      <c r="DX391" s="68"/>
      <c r="DY391" s="68"/>
      <c r="DZ391" s="68"/>
      <c r="EA391" s="68"/>
      <c r="EB391" s="68"/>
      <c r="EC391" s="68"/>
      <c r="ED391" s="68"/>
      <c r="EE391" s="68"/>
      <c r="EF391" s="68"/>
      <c r="EG391" s="68"/>
      <c r="EH391" s="68"/>
      <c r="EI391" s="68"/>
      <c r="EJ391" s="68"/>
      <c r="EK391" s="68"/>
      <c r="EL391" s="68"/>
      <c r="EM391" s="68"/>
      <c r="EN391" s="68"/>
      <c r="EO391" s="68"/>
      <c r="EP391" s="68"/>
      <c r="EQ391" s="68"/>
      <c r="ER391" s="68"/>
      <c r="ES391" s="68"/>
      <c r="ET391" s="68"/>
      <c r="EU391" s="68"/>
      <c r="EV391" s="68"/>
      <c r="EW391" s="68"/>
      <c r="EX391" s="68"/>
      <c r="EY391" s="68"/>
      <c r="EZ391" s="68"/>
      <c r="FA391" s="68"/>
      <c r="FB391" s="68"/>
      <c r="FC391" s="68"/>
      <c r="FD391" s="68"/>
      <c r="FE391" s="68"/>
      <c r="FF391" s="68"/>
      <c r="FG391" s="68"/>
      <c r="FH391" s="68"/>
      <c r="FI391" s="68"/>
      <c r="FJ391" s="68"/>
      <c r="FK391" s="68"/>
    </row>
    <row r="392" spans="1:167" ht="15" customHeight="1" x14ac:dyDescent="0.3">
      <c r="A392" s="70">
        <v>391</v>
      </c>
      <c r="B392" s="12">
        <v>11</v>
      </c>
      <c r="C392" s="12" t="s">
        <v>90</v>
      </c>
      <c r="D392" s="37">
        <v>-4.0000000000000001E-3</v>
      </c>
      <c r="E392" s="68">
        <v>4.0000000000000001E-3</v>
      </c>
      <c r="F392" s="19">
        <f t="shared" si="85"/>
        <v>-1</v>
      </c>
      <c r="H392" s="12">
        <f t="shared" si="87"/>
        <v>-8.0000000000000002E-3</v>
      </c>
      <c r="I392" s="12">
        <f t="shared" si="88"/>
        <v>0</v>
      </c>
      <c r="J392" s="12" t="s">
        <v>593</v>
      </c>
      <c r="K392" s="12">
        <f t="shared" si="89"/>
        <v>-4.0000000000000001E-3</v>
      </c>
      <c r="L392" s="45">
        <f t="shared" si="90"/>
        <v>-1</v>
      </c>
      <c r="M392" s="15">
        <f t="shared" si="91"/>
        <v>-6.4741533615353666E-3</v>
      </c>
      <c r="N392" s="68">
        <f t="shared" si="92"/>
        <v>6.4741533615353666E-3</v>
      </c>
      <c r="O392" s="68">
        <f t="shared" si="93"/>
        <v>154.46035089951079</v>
      </c>
      <c r="P392" s="12">
        <f t="shared" si="94"/>
        <v>-1.2948306723070733E-2</v>
      </c>
      <c r="Q392" s="12">
        <f t="shared" si="95"/>
        <v>0</v>
      </c>
      <c r="R392" s="113">
        <v>6.7190131543852596</v>
      </c>
      <c r="S392" s="12" t="s">
        <v>582</v>
      </c>
      <c r="T392" s="12" t="s">
        <v>1683</v>
      </c>
      <c r="U392" s="12" t="s">
        <v>587</v>
      </c>
      <c r="V392" s="68" t="s">
        <v>598</v>
      </c>
      <c r="W392" s="68">
        <v>0</v>
      </c>
      <c r="X392" s="68">
        <v>1</v>
      </c>
      <c r="Y392" s="68">
        <v>0</v>
      </c>
      <c r="Z392" s="68">
        <v>0</v>
      </c>
      <c r="AA392" s="68">
        <v>1</v>
      </c>
      <c r="AB392" s="68">
        <v>1</v>
      </c>
      <c r="AC392" s="68">
        <v>6</v>
      </c>
      <c r="AD392" s="68">
        <v>8</v>
      </c>
      <c r="AE392" s="68">
        <v>23857</v>
      </c>
      <c r="AF392" s="68">
        <v>0</v>
      </c>
      <c r="AG392" s="68">
        <v>0</v>
      </c>
      <c r="AH392" s="68">
        <v>0</v>
      </c>
      <c r="AI392" s="68">
        <v>1</v>
      </c>
      <c r="AJ392" s="68">
        <v>0</v>
      </c>
      <c r="AK392" s="68">
        <v>0</v>
      </c>
      <c r="AL392" s="68">
        <v>0</v>
      </c>
      <c r="AM392" s="68">
        <v>0</v>
      </c>
      <c r="AN392" s="68">
        <v>0</v>
      </c>
      <c r="AO392" s="68">
        <v>0</v>
      </c>
      <c r="AP392" s="113">
        <v>10.821436908133153</v>
      </c>
      <c r="AQ392" s="12">
        <v>1</v>
      </c>
      <c r="AR392" s="113">
        <v>10.080210130929601</v>
      </c>
      <c r="AS392" s="12">
        <v>1</v>
      </c>
      <c r="AT392" s="12">
        <v>0</v>
      </c>
      <c r="AU392" s="12">
        <v>5.8998973535824915</v>
      </c>
      <c r="AV392" s="113">
        <v>7.6038979685218813</v>
      </c>
      <c r="AW392" s="12">
        <v>0</v>
      </c>
      <c r="AX392" s="12">
        <v>1</v>
      </c>
      <c r="AY392" s="68">
        <v>0</v>
      </c>
      <c r="AZ392" s="68">
        <v>6.9850000000000003</v>
      </c>
      <c r="BA392" s="94">
        <v>578</v>
      </c>
      <c r="BB392" s="94">
        <v>162</v>
      </c>
      <c r="BC392" s="12">
        <v>1</v>
      </c>
      <c r="BD392" s="12">
        <v>0</v>
      </c>
      <c r="BE392" s="104">
        <f t="shared" si="86"/>
        <v>3.784189633918261</v>
      </c>
      <c r="BF392" s="104">
        <v>1501.04</v>
      </c>
      <c r="BG392" s="104">
        <f t="shared" si="96"/>
        <v>0.51739600751000214</v>
      </c>
      <c r="BH392" s="68">
        <v>1</v>
      </c>
      <c r="BI392" s="68">
        <v>0</v>
      </c>
      <c r="BJ392" s="68">
        <v>1</v>
      </c>
      <c r="BK392" s="12">
        <v>1</v>
      </c>
      <c r="BL392" s="12">
        <v>0</v>
      </c>
      <c r="BM392" s="12">
        <v>1</v>
      </c>
      <c r="BN392" s="12">
        <v>0</v>
      </c>
      <c r="BO392" s="12">
        <v>1</v>
      </c>
      <c r="BP392" s="12">
        <v>0</v>
      </c>
      <c r="BQ392" s="12">
        <v>1</v>
      </c>
      <c r="BR392" s="12">
        <v>0</v>
      </c>
      <c r="BS392" s="12">
        <v>0</v>
      </c>
      <c r="BT392" s="12">
        <v>0</v>
      </c>
      <c r="BU392" s="12">
        <v>0</v>
      </c>
      <c r="BV392" s="12">
        <v>0</v>
      </c>
      <c r="BW392" s="12">
        <v>0</v>
      </c>
      <c r="BX392" s="12">
        <v>1</v>
      </c>
      <c r="BY392" s="12">
        <v>0</v>
      </c>
      <c r="BZ392" s="12">
        <f t="shared" si="97"/>
        <v>1</v>
      </c>
      <c r="CA392" s="113">
        <v>2.917770732084279</v>
      </c>
      <c r="CB392" s="12" t="s">
        <v>560</v>
      </c>
      <c r="CC392" s="12">
        <v>1</v>
      </c>
      <c r="CL392" s="68"/>
      <c r="CM392" s="68"/>
      <c r="CN392" s="68"/>
      <c r="CO392" s="68"/>
      <c r="CP392" s="68"/>
      <c r="CQ392" s="68"/>
      <c r="CR392" s="68"/>
      <c r="CS392" s="68"/>
      <c r="CT392" s="68"/>
      <c r="CU392" s="68"/>
      <c r="CV392" s="68"/>
      <c r="CW392" s="68"/>
      <c r="CX392" s="68"/>
      <c r="CY392" s="68"/>
      <c r="CZ392" s="68"/>
      <c r="DA392" s="68"/>
      <c r="DB392" s="68"/>
      <c r="DC392" s="68"/>
      <c r="DD392" s="68"/>
      <c r="DE392" s="68"/>
      <c r="DF392" s="68"/>
      <c r="DG392" s="68"/>
      <c r="DH392" s="68"/>
      <c r="DI392" s="68"/>
      <c r="DJ392" s="68"/>
      <c r="DK392" s="68"/>
      <c r="DL392" s="68"/>
      <c r="DM392" s="68"/>
      <c r="DN392" s="68"/>
      <c r="DO392" s="68"/>
      <c r="DP392" s="68"/>
      <c r="DQ392" s="68"/>
      <c r="DR392" s="68"/>
      <c r="DS392" s="68"/>
      <c r="DT392" s="68"/>
      <c r="DU392" s="68"/>
      <c r="DV392" s="68"/>
      <c r="DW392" s="68"/>
      <c r="DX392" s="68"/>
      <c r="DY392" s="68"/>
      <c r="DZ392" s="68"/>
      <c r="EA392" s="68"/>
      <c r="EB392" s="68"/>
      <c r="EC392" s="68"/>
      <c r="ED392" s="68"/>
      <c r="EE392" s="68"/>
      <c r="EF392" s="68"/>
      <c r="EG392" s="68"/>
      <c r="EH392" s="68"/>
      <c r="EI392" s="68"/>
      <c r="EJ392" s="68"/>
      <c r="EK392" s="68"/>
      <c r="EL392" s="68"/>
      <c r="EM392" s="68"/>
      <c r="EN392" s="68"/>
      <c r="EO392" s="68"/>
      <c r="EP392" s="68"/>
      <c r="EQ392" s="68"/>
      <c r="ER392" s="68"/>
      <c r="ES392" s="68"/>
      <c r="ET392" s="68"/>
      <c r="EU392" s="68"/>
      <c r="EV392" s="68"/>
      <c r="EW392" s="68"/>
      <c r="EX392" s="68"/>
      <c r="EY392" s="68"/>
      <c r="EZ392" s="68"/>
      <c r="FA392" s="68"/>
      <c r="FB392" s="68"/>
      <c r="FC392" s="68"/>
      <c r="FD392" s="68"/>
      <c r="FE392" s="68"/>
      <c r="FF392" s="68"/>
      <c r="FG392" s="68"/>
      <c r="FH392" s="68"/>
      <c r="FI392" s="68"/>
      <c r="FJ392" s="68"/>
      <c r="FK392" s="68"/>
    </row>
    <row r="393" spans="1:167" ht="15" customHeight="1" x14ac:dyDescent="0.3">
      <c r="A393" s="70">
        <v>392</v>
      </c>
      <c r="B393" s="70">
        <v>11</v>
      </c>
      <c r="C393" s="70" t="s">
        <v>90</v>
      </c>
      <c r="D393" s="38">
        <v>-3.0000000000000001E-3</v>
      </c>
      <c r="E393" s="69">
        <v>4.0000000000000001E-3</v>
      </c>
      <c r="F393" s="19">
        <f t="shared" si="85"/>
        <v>-0.75</v>
      </c>
      <c r="G393" s="70"/>
      <c r="H393" s="70">
        <f t="shared" si="87"/>
        <v>-7.0000000000000001E-3</v>
      </c>
      <c r="I393" s="70">
        <f t="shared" si="88"/>
        <v>1E-3</v>
      </c>
      <c r="J393" s="70" t="s">
        <v>593</v>
      </c>
      <c r="K393" s="70">
        <f t="shared" si="89"/>
        <v>-3.0000000000000001E-3</v>
      </c>
      <c r="L393" s="47">
        <f t="shared" si="90"/>
        <v>-0.75</v>
      </c>
      <c r="M393" s="18">
        <f t="shared" si="91"/>
        <v>-4.8556595420834701E-3</v>
      </c>
      <c r="N393" s="69">
        <f t="shared" si="92"/>
        <v>6.474212722777959E-3</v>
      </c>
      <c r="O393" s="69">
        <f t="shared" si="93"/>
        <v>154.45893467197035</v>
      </c>
      <c r="P393" s="70">
        <f t="shared" si="94"/>
        <v>-1.1329872264861429E-2</v>
      </c>
      <c r="Q393" s="70">
        <f t="shared" si="95"/>
        <v>1.6185531806944889E-3</v>
      </c>
      <c r="R393" s="114">
        <v>6.7190131543852596</v>
      </c>
      <c r="S393" s="70" t="s">
        <v>582</v>
      </c>
      <c r="T393" s="70" t="s">
        <v>1683</v>
      </c>
      <c r="U393" s="70" t="s">
        <v>588</v>
      </c>
      <c r="V393" s="69" t="s">
        <v>598</v>
      </c>
      <c r="W393" s="69">
        <v>0</v>
      </c>
      <c r="X393" s="69">
        <v>1</v>
      </c>
      <c r="Y393" s="69">
        <v>0</v>
      </c>
      <c r="Z393" s="69">
        <v>0</v>
      </c>
      <c r="AA393" s="69">
        <v>1</v>
      </c>
      <c r="AB393" s="69">
        <v>1</v>
      </c>
      <c r="AC393" s="69">
        <v>6</v>
      </c>
      <c r="AD393" s="69">
        <v>8</v>
      </c>
      <c r="AE393" s="69">
        <v>23857</v>
      </c>
      <c r="AF393" s="69">
        <v>0</v>
      </c>
      <c r="AG393" s="69">
        <v>0</v>
      </c>
      <c r="AH393" s="69">
        <v>0</v>
      </c>
      <c r="AI393" s="69">
        <v>1</v>
      </c>
      <c r="AJ393" s="69">
        <v>0</v>
      </c>
      <c r="AK393" s="69">
        <v>0</v>
      </c>
      <c r="AL393" s="69">
        <v>0</v>
      </c>
      <c r="AM393" s="69">
        <v>0</v>
      </c>
      <c r="AN393" s="69">
        <v>0</v>
      </c>
      <c r="AO393" s="69">
        <v>0</v>
      </c>
      <c r="AP393" s="114">
        <v>10.821436908133153</v>
      </c>
      <c r="AQ393" s="70">
        <v>1</v>
      </c>
      <c r="AR393" s="114">
        <v>10.080210130929601</v>
      </c>
      <c r="AS393" s="70">
        <v>1</v>
      </c>
      <c r="AT393" s="70">
        <v>0</v>
      </c>
      <c r="AU393" s="70">
        <v>5.8998973535824915</v>
      </c>
      <c r="AV393" s="114">
        <v>7.6038979685218813</v>
      </c>
      <c r="AW393" s="70">
        <v>0</v>
      </c>
      <c r="AX393" s="70">
        <v>1</v>
      </c>
      <c r="AY393" s="69">
        <v>0</v>
      </c>
      <c r="AZ393" s="69">
        <v>6.9850000000000003</v>
      </c>
      <c r="BA393" s="32">
        <v>578</v>
      </c>
      <c r="BB393" s="32">
        <v>162</v>
      </c>
      <c r="BC393" s="70">
        <v>1</v>
      </c>
      <c r="BD393" s="70">
        <v>0</v>
      </c>
      <c r="BE393" s="106">
        <f t="shared" si="86"/>
        <v>3.784189633918261</v>
      </c>
      <c r="BF393" s="106">
        <v>1501.04</v>
      </c>
      <c r="BG393" s="106">
        <f t="shared" si="96"/>
        <v>0.51739600751000214</v>
      </c>
      <c r="BH393" s="69">
        <v>1</v>
      </c>
      <c r="BI393" s="69">
        <v>0</v>
      </c>
      <c r="BJ393" s="69">
        <v>1</v>
      </c>
      <c r="BK393" s="70">
        <v>1</v>
      </c>
      <c r="BL393" s="70">
        <v>0</v>
      </c>
      <c r="BM393" s="70">
        <v>1</v>
      </c>
      <c r="BN393" s="70">
        <v>0</v>
      </c>
      <c r="BO393" s="70">
        <v>1</v>
      </c>
      <c r="BP393" s="70">
        <v>0</v>
      </c>
      <c r="BQ393" s="70">
        <v>1</v>
      </c>
      <c r="BR393" s="70">
        <v>0</v>
      </c>
      <c r="BS393" s="70">
        <v>0</v>
      </c>
      <c r="BT393" s="70">
        <v>0</v>
      </c>
      <c r="BU393" s="70">
        <v>0</v>
      </c>
      <c r="BV393" s="70">
        <v>0</v>
      </c>
      <c r="BW393" s="70">
        <v>0</v>
      </c>
      <c r="BX393" s="70">
        <v>1</v>
      </c>
      <c r="BY393" s="70">
        <v>0</v>
      </c>
      <c r="BZ393" s="70">
        <f t="shared" si="97"/>
        <v>1</v>
      </c>
      <c r="CA393" s="114">
        <v>2.917770732084279</v>
      </c>
      <c r="CB393" s="70" t="s">
        <v>560</v>
      </c>
      <c r="CC393" s="70">
        <v>1</v>
      </c>
      <c r="CD393" s="70"/>
      <c r="CE393" s="70"/>
      <c r="CF393" s="70"/>
      <c r="CG393" s="70"/>
      <c r="CH393" s="70"/>
      <c r="CI393" s="70"/>
      <c r="CJ393" s="70"/>
      <c r="CK393" s="70"/>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row>
    <row r="394" spans="1:167" ht="15" customHeight="1" x14ac:dyDescent="0.3">
      <c r="A394" s="70">
        <v>393</v>
      </c>
      <c r="B394" s="12">
        <v>11</v>
      </c>
      <c r="C394" s="12" t="s">
        <v>90</v>
      </c>
      <c r="D394" s="37">
        <v>-6.0000000000000001E-3</v>
      </c>
      <c r="E394" s="68">
        <v>3.0000000000000001E-3</v>
      </c>
      <c r="F394" s="19">
        <f t="shared" si="85"/>
        <v>-2</v>
      </c>
      <c r="H394" s="12">
        <f t="shared" si="87"/>
        <v>-9.0000000000000011E-3</v>
      </c>
      <c r="I394" s="12">
        <f t="shared" si="88"/>
        <v>-3.0000000000000001E-3</v>
      </c>
      <c r="J394" s="12" t="s">
        <v>593</v>
      </c>
      <c r="K394" s="12">
        <f t="shared" si="89"/>
        <v>-6.0000000000000001E-3</v>
      </c>
      <c r="L394" s="45">
        <f t="shared" si="90"/>
        <v>-2</v>
      </c>
      <c r="M394" s="15">
        <f t="shared" si="91"/>
        <v>-1.2947492713992715E-2</v>
      </c>
      <c r="N394" s="68">
        <f t="shared" si="92"/>
        <v>6.4737463569963577E-3</v>
      </c>
      <c r="O394" s="68">
        <f t="shared" si="93"/>
        <v>154.47006182429007</v>
      </c>
      <c r="P394" s="12">
        <f t="shared" si="94"/>
        <v>-1.9421239070989072E-2</v>
      </c>
      <c r="Q394" s="12">
        <f t="shared" si="95"/>
        <v>-6.4737463569963577E-3</v>
      </c>
      <c r="R394" s="113">
        <v>6.7190131543852596</v>
      </c>
      <c r="S394" s="12" t="s">
        <v>582</v>
      </c>
      <c r="T394" s="12" t="s">
        <v>1683</v>
      </c>
      <c r="U394" s="12" t="s">
        <v>589</v>
      </c>
      <c r="V394" s="68" t="s">
        <v>598</v>
      </c>
      <c r="W394" s="68">
        <v>0</v>
      </c>
      <c r="X394" s="68">
        <v>1</v>
      </c>
      <c r="Y394" s="68">
        <v>0</v>
      </c>
      <c r="Z394" s="68">
        <v>0</v>
      </c>
      <c r="AA394" s="68">
        <v>1</v>
      </c>
      <c r="AB394" s="68">
        <v>1</v>
      </c>
      <c r="AC394" s="68">
        <v>6</v>
      </c>
      <c r="AD394" s="68">
        <v>8</v>
      </c>
      <c r="AE394" s="68">
        <v>23857</v>
      </c>
      <c r="AF394" s="68">
        <v>0</v>
      </c>
      <c r="AG394" s="68">
        <v>0</v>
      </c>
      <c r="AH394" s="68">
        <v>0</v>
      </c>
      <c r="AI394" s="68">
        <v>1</v>
      </c>
      <c r="AJ394" s="68">
        <v>0</v>
      </c>
      <c r="AK394" s="68">
        <v>0</v>
      </c>
      <c r="AL394" s="68">
        <v>0</v>
      </c>
      <c r="AM394" s="68">
        <v>0</v>
      </c>
      <c r="AN394" s="68">
        <v>0</v>
      </c>
      <c r="AO394" s="68">
        <v>0</v>
      </c>
      <c r="AP394" s="113">
        <v>10.821436908133153</v>
      </c>
      <c r="AQ394" s="12">
        <v>1</v>
      </c>
      <c r="AR394" s="113">
        <v>10.080210130929601</v>
      </c>
      <c r="AS394" s="12">
        <v>1</v>
      </c>
      <c r="AT394" s="12">
        <v>0</v>
      </c>
      <c r="AU394" s="12">
        <v>5.8998973535824915</v>
      </c>
      <c r="AV394" s="113">
        <v>7.6038979685218813</v>
      </c>
      <c r="AW394" s="12">
        <v>0</v>
      </c>
      <c r="AX394" s="12">
        <v>1</v>
      </c>
      <c r="AY394" s="68">
        <v>0</v>
      </c>
      <c r="AZ394" s="68">
        <v>6.9850000000000003</v>
      </c>
      <c r="BA394" s="94">
        <v>578</v>
      </c>
      <c r="BB394" s="94">
        <v>162</v>
      </c>
      <c r="BC394" s="12">
        <v>1</v>
      </c>
      <c r="BD394" s="12">
        <v>0</v>
      </c>
      <c r="BE394" s="104">
        <f t="shared" ref="BE394:BE425" si="98">LN(44)</f>
        <v>3.784189633918261</v>
      </c>
      <c r="BF394" s="104">
        <v>1501.04</v>
      </c>
      <c r="BG394" s="104">
        <f t="shared" si="96"/>
        <v>0.51739600751000214</v>
      </c>
      <c r="BH394" s="68">
        <v>1</v>
      </c>
      <c r="BI394" s="68">
        <v>0</v>
      </c>
      <c r="BJ394" s="68">
        <v>1</v>
      </c>
      <c r="BK394" s="12">
        <v>1</v>
      </c>
      <c r="BL394" s="12">
        <v>0</v>
      </c>
      <c r="BM394" s="12">
        <v>1</v>
      </c>
      <c r="BN394" s="12">
        <v>0</v>
      </c>
      <c r="BO394" s="12">
        <v>1</v>
      </c>
      <c r="BP394" s="12">
        <v>0</v>
      </c>
      <c r="BQ394" s="12">
        <v>1</v>
      </c>
      <c r="BR394" s="12">
        <v>0</v>
      </c>
      <c r="BS394" s="12">
        <v>0</v>
      </c>
      <c r="BT394" s="12">
        <v>0</v>
      </c>
      <c r="BU394" s="12">
        <v>0</v>
      </c>
      <c r="BV394" s="12">
        <v>0</v>
      </c>
      <c r="BW394" s="12">
        <v>0</v>
      </c>
      <c r="BX394" s="12">
        <v>1</v>
      </c>
      <c r="BY394" s="12">
        <v>0</v>
      </c>
      <c r="BZ394" s="12">
        <f t="shared" si="97"/>
        <v>1</v>
      </c>
      <c r="CA394" s="113">
        <v>2.917770732084279</v>
      </c>
      <c r="CB394" s="12" t="s">
        <v>560</v>
      </c>
      <c r="CC394" s="12">
        <v>1</v>
      </c>
      <c r="CL394" s="68"/>
      <c r="CM394" s="68"/>
      <c r="CN394" s="68"/>
      <c r="CO394" s="68"/>
      <c r="CP394" s="68"/>
      <c r="CQ394" s="68"/>
      <c r="CR394" s="68"/>
      <c r="CS394" s="68"/>
      <c r="CT394" s="68"/>
      <c r="CU394" s="68"/>
      <c r="CV394" s="68"/>
      <c r="CW394" s="68"/>
      <c r="CX394" s="68"/>
      <c r="CY394" s="68"/>
      <c r="CZ394" s="68"/>
      <c r="DA394" s="68"/>
      <c r="DB394" s="68"/>
      <c r="DC394" s="68"/>
      <c r="DD394" s="68"/>
      <c r="DE394" s="68"/>
      <c r="DF394" s="68"/>
      <c r="DG394" s="68"/>
      <c r="DH394" s="68"/>
      <c r="DI394" s="68"/>
      <c r="DJ394" s="68"/>
      <c r="DK394" s="68"/>
      <c r="DL394" s="68"/>
      <c r="DM394" s="68"/>
      <c r="DN394" s="68"/>
      <c r="DO394" s="68"/>
      <c r="DP394" s="68"/>
      <c r="DQ394" s="68"/>
      <c r="DR394" s="68"/>
      <c r="DS394" s="68"/>
      <c r="DT394" s="68"/>
      <c r="DU394" s="68"/>
      <c r="DV394" s="68"/>
      <c r="DW394" s="68"/>
      <c r="DX394" s="68"/>
      <c r="DY394" s="68"/>
      <c r="DZ394" s="68"/>
      <c r="EA394" s="68"/>
      <c r="EB394" s="68"/>
      <c r="EC394" s="68"/>
      <c r="ED394" s="68"/>
      <c r="EE394" s="68"/>
      <c r="EF394" s="68"/>
      <c r="EG394" s="68"/>
      <c r="EH394" s="68"/>
      <c r="EI394" s="68"/>
      <c r="EJ394" s="68"/>
      <c r="EK394" s="68"/>
      <c r="EL394" s="68"/>
      <c r="EM394" s="68"/>
      <c r="EN394" s="68"/>
      <c r="EO394" s="68"/>
      <c r="EP394" s="68"/>
      <c r="EQ394" s="68"/>
      <c r="ER394" s="68"/>
      <c r="ES394" s="68"/>
      <c r="ET394" s="68"/>
      <c r="EU394" s="68"/>
      <c r="EV394" s="68"/>
      <c r="EW394" s="68"/>
      <c r="EX394" s="68"/>
      <c r="EY394" s="68"/>
      <c r="EZ394" s="68"/>
      <c r="FA394" s="68"/>
      <c r="FB394" s="68"/>
      <c r="FC394" s="68"/>
      <c r="FD394" s="68"/>
      <c r="FE394" s="68"/>
      <c r="FF394" s="68"/>
      <c r="FG394" s="68"/>
      <c r="FH394" s="68"/>
      <c r="FI394" s="68"/>
      <c r="FJ394" s="68"/>
      <c r="FK394" s="68"/>
    </row>
    <row r="395" spans="1:167" ht="15" customHeight="1" x14ac:dyDescent="0.3">
      <c r="A395" s="70">
        <v>394</v>
      </c>
      <c r="B395" s="12">
        <v>11</v>
      </c>
      <c r="C395" s="12" t="s">
        <v>90</v>
      </c>
      <c r="D395" s="37">
        <v>-1E-3</v>
      </c>
      <c r="E395" s="13">
        <v>3.0000000000000001E-3</v>
      </c>
      <c r="F395" s="19">
        <f t="shared" si="85"/>
        <v>-0.33333333333333331</v>
      </c>
      <c r="H395" s="12">
        <f t="shared" si="87"/>
        <v>-4.0000000000000001E-3</v>
      </c>
      <c r="I395" s="12">
        <f t="shared" si="88"/>
        <v>2E-3</v>
      </c>
      <c r="J395" s="12" t="s">
        <v>593</v>
      </c>
      <c r="K395" s="12">
        <f t="shared" si="89"/>
        <v>-1E-3</v>
      </c>
      <c r="L395" s="45">
        <f t="shared" si="90"/>
        <v>-0.33333333333333331</v>
      </c>
      <c r="M395" s="15">
        <f t="shared" si="91"/>
        <v>-2.1580913234052982E-3</v>
      </c>
      <c r="N395" s="13">
        <f t="shared" si="92"/>
        <v>6.4742739702158955E-3</v>
      </c>
      <c r="O395" s="68">
        <f t="shared" si="93"/>
        <v>154.45747347121508</v>
      </c>
      <c r="P395" s="12">
        <f t="shared" si="94"/>
        <v>-8.6323652936211928E-3</v>
      </c>
      <c r="Q395" s="12">
        <f t="shared" si="95"/>
        <v>4.3161826468105973E-3</v>
      </c>
      <c r="R395" s="113">
        <v>7.8785341961403619</v>
      </c>
      <c r="S395" s="12" t="s">
        <v>582</v>
      </c>
      <c r="T395" s="12" t="s">
        <v>1683</v>
      </c>
      <c r="U395" s="12" t="s">
        <v>590</v>
      </c>
      <c r="V395" s="13" t="s">
        <v>598</v>
      </c>
      <c r="W395" s="68">
        <v>0</v>
      </c>
      <c r="X395" s="68">
        <v>1</v>
      </c>
      <c r="Y395" s="68">
        <v>0</v>
      </c>
      <c r="Z395" s="68">
        <v>0</v>
      </c>
      <c r="AA395" s="13">
        <v>1</v>
      </c>
      <c r="AB395" s="13">
        <v>1</v>
      </c>
      <c r="AC395" s="68">
        <v>6</v>
      </c>
      <c r="AD395" s="68">
        <v>8</v>
      </c>
      <c r="AE395" s="13">
        <v>23857</v>
      </c>
      <c r="AF395" s="13">
        <v>0</v>
      </c>
      <c r="AG395" s="13">
        <v>0</v>
      </c>
      <c r="AH395" s="13">
        <v>0</v>
      </c>
      <c r="AI395" s="13">
        <v>1</v>
      </c>
      <c r="AJ395" s="13">
        <v>0</v>
      </c>
      <c r="AK395" s="13">
        <v>0</v>
      </c>
      <c r="AL395" s="13">
        <v>0</v>
      </c>
      <c r="AM395" s="68">
        <v>0</v>
      </c>
      <c r="AN395" s="68">
        <v>0</v>
      </c>
      <c r="AO395" s="68">
        <v>0</v>
      </c>
      <c r="AP395" s="113">
        <v>10.821436908133153</v>
      </c>
      <c r="AQ395" s="12">
        <v>1</v>
      </c>
      <c r="AR395" s="113">
        <v>10.080210130929601</v>
      </c>
      <c r="AS395" s="12">
        <v>1</v>
      </c>
      <c r="AT395" s="12">
        <v>0</v>
      </c>
      <c r="AU395" s="12">
        <v>5.8998973535824915</v>
      </c>
      <c r="AV395" s="113">
        <v>7.6038979685218813</v>
      </c>
      <c r="AW395" s="12">
        <v>0</v>
      </c>
      <c r="AX395" s="12">
        <v>1</v>
      </c>
      <c r="AY395" s="68">
        <v>0</v>
      </c>
      <c r="AZ395" s="68">
        <v>6.9850000000000003</v>
      </c>
      <c r="BA395" s="94">
        <v>578</v>
      </c>
      <c r="BB395" s="94">
        <v>162</v>
      </c>
      <c r="BC395" s="12">
        <v>1</v>
      </c>
      <c r="BD395" s="12">
        <v>0</v>
      </c>
      <c r="BE395" s="104">
        <f t="shared" si="98"/>
        <v>3.784189633918261</v>
      </c>
      <c r="BF395" s="104">
        <v>1501.04</v>
      </c>
      <c r="BG395" s="104">
        <f t="shared" si="96"/>
        <v>0.51739600751000214</v>
      </c>
      <c r="BH395" s="68">
        <v>1</v>
      </c>
      <c r="BI395" s="68">
        <v>0</v>
      </c>
      <c r="BJ395" s="68">
        <v>1</v>
      </c>
      <c r="BK395" s="12">
        <v>1</v>
      </c>
      <c r="BL395" s="12">
        <v>0</v>
      </c>
      <c r="BM395" s="12">
        <v>1</v>
      </c>
      <c r="BN395" s="12">
        <v>0</v>
      </c>
      <c r="BO395" s="12">
        <v>1</v>
      </c>
      <c r="BP395" s="12">
        <v>0</v>
      </c>
      <c r="BQ395" s="12">
        <v>1</v>
      </c>
      <c r="BR395" s="12">
        <v>0</v>
      </c>
      <c r="BS395" s="12">
        <v>0</v>
      </c>
      <c r="BT395" s="12">
        <v>0</v>
      </c>
      <c r="BU395" s="12">
        <v>0</v>
      </c>
      <c r="BV395" s="12">
        <v>0</v>
      </c>
      <c r="BW395" s="12">
        <v>0</v>
      </c>
      <c r="BX395" s="12">
        <v>1</v>
      </c>
      <c r="BY395" s="12">
        <v>0.42599999999999999</v>
      </c>
      <c r="BZ395" s="12">
        <f t="shared" si="97"/>
        <v>0.57400000000000007</v>
      </c>
      <c r="CA395" s="113">
        <v>2.917770732084279</v>
      </c>
      <c r="CB395" s="12" t="s">
        <v>560</v>
      </c>
      <c r="CC395" s="12">
        <v>1</v>
      </c>
      <c r="CL395" s="68"/>
      <c r="CM395" s="68"/>
      <c r="CN395" s="68"/>
      <c r="CO395" s="68"/>
      <c r="CP395" s="68"/>
      <c r="CQ395" s="68"/>
      <c r="CR395" s="68"/>
      <c r="CS395" s="68"/>
      <c r="CT395" s="68"/>
      <c r="CU395" s="68"/>
      <c r="CV395" s="68"/>
      <c r="CW395" s="68"/>
      <c r="CX395" s="68"/>
      <c r="CY395" s="68"/>
      <c r="CZ395" s="68"/>
      <c r="DA395" s="68"/>
      <c r="DB395" s="68"/>
      <c r="DC395" s="68"/>
      <c r="DD395" s="68"/>
      <c r="DE395" s="68"/>
      <c r="DF395" s="68"/>
      <c r="DG395" s="68"/>
      <c r="DH395" s="68"/>
      <c r="DI395" s="68"/>
      <c r="DJ395" s="68"/>
      <c r="DK395" s="68"/>
      <c r="DL395" s="68"/>
      <c r="DM395" s="68"/>
      <c r="DN395" s="68"/>
      <c r="DO395" s="68"/>
      <c r="DP395" s="68"/>
      <c r="DQ395" s="68"/>
      <c r="DR395" s="68"/>
      <c r="DS395" s="68"/>
      <c r="DT395" s="68"/>
      <c r="DU395" s="68"/>
      <c r="DV395" s="68"/>
      <c r="DW395" s="68"/>
      <c r="DX395" s="68"/>
      <c r="DY395" s="68"/>
      <c r="DZ395" s="68"/>
      <c r="EA395" s="68"/>
      <c r="EB395" s="68"/>
      <c r="EC395" s="68"/>
      <c r="ED395" s="68"/>
      <c r="EE395" s="68"/>
      <c r="EF395" s="68"/>
      <c r="EG395" s="68"/>
      <c r="EH395" s="68"/>
      <c r="EI395" s="68"/>
      <c r="EJ395" s="68"/>
      <c r="EK395" s="68"/>
      <c r="EL395" s="68"/>
      <c r="EM395" s="68"/>
      <c r="EN395" s="68"/>
      <c r="EO395" s="68"/>
      <c r="EP395" s="68"/>
      <c r="EQ395" s="68"/>
      <c r="ER395" s="68"/>
      <c r="ES395" s="68"/>
      <c r="ET395" s="68"/>
      <c r="EU395" s="68"/>
      <c r="EV395" s="68"/>
      <c r="EW395" s="68"/>
      <c r="EX395" s="68"/>
      <c r="EY395" s="68"/>
      <c r="EZ395" s="68"/>
      <c r="FA395" s="68"/>
      <c r="FB395" s="68"/>
      <c r="FC395" s="68"/>
      <c r="FD395" s="68"/>
      <c r="FE395" s="68"/>
      <c r="FF395" s="68"/>
      <c r="FG395" s="68"/>
      <c r="FH395" s="68"/>
      <c r="FI395" s="68"/>
      <c r="FJ395" s="68"/>
      <c r="FK395" s="68"/>
    </row>
    <row r="396" spans="1:167" ht="15" customHeight="1" x14ac:dyDescent="0.3">
      <c r="A396" s="70">
        <v>395</v>
      </c>
      <c r="B396" s="12">
        <v>11</v>
      </c>
      <c r="C396" s="12" t="s">
        <v>90</v>
      </c>
      <c r="D396" s="37">
        <v>1E-3</v>
      </c>
      <c r="E396" s="13">
        <v>3.0000000000000001E-3</v>
      </c>
      <c r="F396" s="19">
        <f t="shared" si="85"/>
        <v>0.33333333333333331</v>
      </c>
      <c r="H396" s="12">
        <f t="shared" si="87"/>
        <v>-2E-3</v>
      </c>
      <c r="I396" s="12">
        <f t="shared" si="88"/>
        <v>4.0000000000000001E-3</v>
      </c>
      <c r="J396" s="12" t="s">
        <v>593</v>
      </c>
      <c r="K396" s="12">
        <f t="shared" si="89"/>
        <v>1E-3</v>
      </c>
      <c r="L396" s="45">
        <f t="shared" si="90"/>
        <v>0.33333333333333331</v>
      </c>
      <c r="M396" s="15">
        <f t="shared" si="91"/>
        <v>2.1580913234052982E-3</v>
      </c>
      <c r="N396" s="13">
        <f t="shared" si="92"/>
        <v>6.4742739702158955E-3</v>
      </c>
      <c r="O396" s="68">
        <f t="shared" si="93"/>
        <v>154.45747347121508</v>
      </c>
      <c r="P396" s="12">
        <f t="shared" si="94"/>
        <v>-4.3161826468105973E-3</v>
      </c>
      <c r="Q396" s="12">
        <f t="shared" si="95"/>
        <v>8.6323652936211928E-3</v>
      </c>
      <c r="R396" s="113">
        <v>7.8785341961403619</v>
      </c>
      <c r="S396" s="12" t="s">
        <v>582</v>
      </c>
      <c r="T396" s="12" t="s">
        <v>1683</v>
      </c>
      <c r="U396" s="12" t="s">
        <v>591</v>
      </c>
      <c r="V396" s="13" t="s">
        <v>598</v>
      </c>
      <c r="W396" s="68">
        <v>0</v>
      </c>
      <c r="X396" s="68">
        <v>1</v>
      </c>
      <c r="Y396" s="68">
        <v>0</v>
      </c>
      <c r="Z396" s="68">
        <v>0</v>
      </c>
      <c r="AA396" s="13">
        <v>1</v>
      </c>
      <c r="AB396" s="13">
        <v>1</v>
      </c>
      <c r="AC396" s="68">
        <v>6</v>
      </c>
      <c r="AD396" s="68">
        <v>8</v>
      </c>
      <c r="AE396" s="13">
        <v>23857</v>
      </c>
      <c r="AF396" s="13">
        <v>0</v>
      </c>
      <c r="AG396" s="13">
        <v>0</v>
      </c>
      <c r="AH396" s="13">
        <v>0</v>
      </c>
      <c r="AI396" s="13">
        <v>1</v>
      </c>
      <c r="AJ396" s="13">
        <v>0</v>
      </c>
      <c r="AK396" s="13">
        <v>0</v>
      </c>
      <c r="AL396" s="13">
        <v>0</v>
      </c>
      <c r="AM396" s="68">
        <v>0</v>
      </c>
      <c r="AN396" s="68">
        <v>0</v>
      </c>
      <c r="AO396" s="68">
        <v>0</v>
      </c>
      <c r="AP396" s="113">
        <v>10.821436908133153</v>
      </c>
      <c r="AQ396" s="12">
        <v>1</v>
      </c>
      <c r="AR396" s="113">
        <v>10.080210130929601</v>
      </c>
      <c r="AS396" s="12">
        <v>1</v>
      </c>
      <c r="AT396" s="12">
        <v>0</v>
      </c>
      <c r="AU396" s="12">
        <v>5.8998973535824915</v>
      </c>
      <c r="AV396" s="113">
        <v>7.6038979685218813</v>
      </c>
      <c r="AW396" s="12">
        <v>0</v>
      </c>
      <c r="AX396" s="12">
        <v>1</v>
      </c>
      <c r="AY396" s="68">
        <v>0</v>
      </c>
      <c r="AZ396" s="68">
        <v>6.9850000000000003</v>
      </c>
      <c r="BA396" s="94">
        <v>578</v>
      </c>
      <c r="BB396" s="94">
        <v>162</v>
      </c>
      <c r="BC396" s="12">
        <v>1</v>
      </c>
      <c r="BD396" s="12">
        <v>0</v>
      </c>
      <c r="BE396" s="104">
        <f t="shared" si="98"/>
        <v>3.784189633918261</v>
      </c>
      <c r="BF396" s="104">
        <v>1501.04</v>
      </c>
      <c r="BG396" s="104">
        <f t="shared" si="96"/>
        <v>0.51739600751000214</v>
      </c>
      <c r="BH396" s="68">
        <v>1</v>
      </c>
      <c r="BI396" s="68">
        <v>0</v>
      </c>
      <c r="BJ396" s="68">
        <v>1</v>
      </c>
      <c r="BK396" s="12">
        <v>1</v>
      </c>
      <c r="BL396" s="12">
        <v>0</v>
      </c>
      <c r="BM396" s="12">
        <v>1</v>
      </c>
      <c r="BN396" s="12">
        <v>0</v>
      </c>
      <c r="BO396" s="12">
        <v>1</v>
      </c>
      <c r="BP396" s="12">
        <v>0</v>
      </c>
      <c r="BQ396" s="12">
        <v>1</v>
      </c>
      <c r="BR396" s="12">
        <v>0</v>
      </c>
      <c r="BS396" s="12">
        <v>0</v>
      </c>
      <c r="BT396" s="12">
        <v>0</v>
      </c>
      <c r="BU396" s="12">
        <v>0</v>
      </c>
      <c r="BV396" s="12">
        <v>0</v>
      </c>
      <c r="BW396" s="12">
        <v>0</v>
      </c>
      <c r="BX396" s="12">
        <v>1</v>
      </c>
      <c r="BY396" s="12">
        <v>0.42599999999999999</v>
      </c>
      <c r="BZ396" s="12">
        <f t="shared" si="97"/>
        <v>0.57400000000000007</v>
      </c>
      <c r="CA396" s="113">
        <v>2.917770732084279</v>
      </c>
      <c r="CB396" s="12" t="s">
        <v>560</v>
      </c>
      <c r="CC396" s="12">
        <v>1</v>
      </c>
      <c r="CL396" s="68"/>
      <c r="CM396" s="68"/>
      <c r="CN396" s="68"/>
      <c r="CO396" s="68"/>
      <c r="CP396" s="68"/>
      <c r="CQ396" s="68"/>
      <c r="CR396" s="68"/>
      <c r="CS396" s="68"/>
      <c r="CT396" s="68"/>
      <c r="CU396" s="68"/>
      <c r="CV396" s="68"/>
      <c r="CW396" s="68"/>
      <c r="CX396" s="68"/>
      <c r="CY396" s="68"/>
      <c r="CZ396" s="68"/>
      <c r="DA396" s="68"/>
      <c r="DB396" s="68"/>
      <c r="DC396" s="68"/>
      <c r="DD396" s="68"/>
      <c r="DE396" s="68"/>
      <c r="DF396" s="68"/>
      <c r="DG396" s="68"/>
      <c r="DH396" s="68"/>
      <c r="DI396" s="68"/>
      <c r="DJ396" s="68"/>
      <c r="DK396" s="68"/>
      <c r="DL396" s="68"/>
      <c r="DM396" s="68"/>
      <c r="DN396" s="68"/>
      <c r="DO396" s="68"/>
      <c r="DP396" s="68"/>
      <c r="DQ396" s="68"/>
      <c r="DR396" s="68"/>
      <c r="DS396" s="68"/>
      <c r="DT396" s="68"/>
      <c r="DU396" s="68"/>
      <c r="DV396" s="68"/>
      <c r="DW396" s="68"/>
      <c r="DX396" s="68"/>
      <c r="DY396" s="68"/>
      <c r="DZ396" s="68"/>
      <c r="EA396" s="68"/>
      <c r="EB396" s="68"/>
      <c r="EC396" s="68"/>
      <c r="ED396" s="68"/>
      <c r="EE396" s="68"/>
      <c r="EF396" s="68"/>
      <c r="EG396" s="68"/>
      <c r="EH396" s="68"/>
      <c r="EI396" s="68"/>
      <c r="EJ396" s="68"/>
      <c r="EK396" s="68"/>
      <c r="EL396" s="68"/>
      <c r="EM396" s="68"/>
      <c r="EN396" s="68"/>
      <c r="EO396" s="68"/>
      <c r="EP396" s="68"/>
      <c r="EQ396" s="68"/>
      <c r="ER396" s="68"/>
      <c r="ES396" s="68"/>
      <c r="ET396" s="68"/>
      <c r="EU396" s="68"/>
      <c r="EV396" s="68"/>
      <c r="EW396" s="68"/>
      <c r="EX396" s="68"/>
      <c r="EY396" s="68"/>
      <c r="EZ396" s="68"/>
      <c r="FA396" s="68"/>
      <c r="FB396" s="68"/>
      <c r="FC396" s="68"/>
      <c r="FD396" s="68"/>
      <c r="FE396" s="68"/>
      <c r="FF396" s="68"/>
      <c r="FG396" s="68"/>
      <c r="FH396" s="68"/>
      <c r="FI396" s="68"/>
      <c r="FJ396" s="68"/>
      <c r="FK396" s="68"/>
    </row>
    <row r="397" spans="1:167" ht="15" customHeight="1" x14ac:dyDescent="0.3">
      <c r="A397" s="70">
        <v>396</v>
      </c>
      <c r="B397" s="70">
        <v>11</v>
      </c>
      <c r="C397" s="70" t="s">
        <v>90</v>
      </c>
      <c r="D397" s="38">
        <v>7.0000000000000001E-3</v>
      </c>
      <c r="E397" s="69">
        <v>2E-3</v>
      </c>
      <c r="F397" s="19">
        <f t="shared" si="85"/>
        <v>3.5</v>
      </c>
      <c r="G397" s="70" t="s">
        <v>353</v>
      </c>
      <c r="H397" s="70">
        <f t="shared" si="87"/>
        <v>5.0000000000000001E-3</v>
      </c>
      <c r="I397" s="70">
        <f t="shared" si="88"/>
        <v>9.0000000000000011E-3</v>
      </c>
      <c r="J397" s="70" t="s">
        <v>593</v>
      </c>
      <c r="K397" s="70">
        <f t="shared" si="89"/>
        <v>7.0000000000000001E-3</v>
      </c>
      <c r="L397" s="47">
        <f t="shared" si="90"/>
        <v>3.5</v>
      </c>
      <c r="M397" s="18">
        <f t="shared" si="91"/>
        <v>2.225319303717278E-2</v>
      </c>
      <c r="N397" s="69">
        <f t="shared" si="92"/>
        <v>6.3580551534779374E-3</v>
      </c>
      <c r="O397" s="69">
        <f t="shared" si="93"/>
        <v>157.28079984537209</v>
      </c>
      <c r="P397" s="70">
        <f t="shared" si="94"/>
        <v>1.5895137883694843E-2</v>
      </c>
      <c r="Q397" s="70">
        <f t="shared" si="95"/>
        <v>2.8611248190650716E-2</v>
      </c>
      <c r="R397" s="114">
        <v>7.8785341961403619</v>
      </c>
      <c r="S397" s="70" t="s">
        <v>583</v>
      </c>
      <c r="T397" s="70" t="s">
        <v>1683</v>
      </c>
      <c r="U397" s="70" t="s">
        <v>568</v>
      </c>
      <c r="V397" s="69" t="s">
        <v>598</v>
      </c>
      <c r="W397" s="69">
        <v>0</v>
      </c>
      <c r="X397" s="69">
        <v>1</v>
      </c>
      <c r="Y397" s="69">
        <v>0</v>
      </c>
      <c r="Z397" s="69">
        <v>0</v>
      </c>
      <c r="AA397" s="69">
        <v>1</v>
      </c>
      <c r="AB397" s="69">
        <v>1</v>
      </c>
      <c r="AC397" s="69">
        <v>7</v>
      </c>
      <c r="AD397" s="69">
        <v>1</v>
      </c>
      <c r="AE397" s="69">
        <v>24725</v>
      </c>
      <c r="AF397" s="69">
        <v>0</v>
      </c>
      <c r="AG397" s="69">
        <v>0</v>
      </c>
      <c r="AH397" s="69">
        <v>0</v>
      </c>
      <c r="AI397" s="69">
        <v>1</v>
      </c>
      <c r="AJ397" s="69">
        <v>0</v>
      </c>
      <c r="AK397" s="69">
        <v>0</v>
      </c>
      <c r="AL397" s="69">
        <v>0</v>
      </c>
      <c r="AM397" s="69">
        <v>0</v>
      </c>
      <c r="AN397" s="69">
        <v>0</v>
      </c>
      <c r="AO397" s="69">
        <v>0</v>
      </c>
      <c r="AP397" s="114">
        <v>10.821436908133153</v>
      </c>
      <c r="AQ397" s="70">
        <v>1</v>
      </c>
      <c r="AR397" s="114">
        <v>10.115651043007174</v>
      </c>
      <c r="AS397" s="70">
        <v>1</v>
      </c>
      <c r="AT397" s="70">
        <v>0</v>
      </c>
      <c r="AU397" s="70">
        <v>5.8998973535824915</v>
      </c>
      <c r="AV397" s="114">
        <v>7.6038979685218813</v>
      </c>
      <c r="AW397" s="70">
        <v>0</v>
      </c>
      <c r="AX397" s="70">
        <v>1</v>
      </c>
      <c r="AY397" s="69">
        <v>0</v>
      </c>
      <c r="AZ397" s="69">
        <v>6.9850000000000003</v>
      </c>
      <c r="BA397" s="32">
        <v>578</v>
      </c>
      <c r="BB397" s="32">
        <v>162</v>
      </c>
      <c r="BC397" s="70">
        <v>1</v>
      </c>
      <c r="BD397" s="70">
        <v>0</v>
      </c>
      <c r="BE397" s="106">
        <f t="shared" si="98"/>
        <v>3.784189633918261</v>
      </c>
      <c r="BF397" s="106">
        <v>1501.04</v>
      </c>
      <c r="BG397" s="106">
        <f t="shared" si="96"/>
        <v>0.51739600751000214</v>
      </c>
      <c r="BH397" s="69">
        <v>1</v>
      </c>
      <c r="BI397" s="69">
        <v>0</v>
      </c>
      <c r="BJ397" s="69">
        <v>1</v>
      </c>
      <c r="BK397" s="70">
        <v>1</v>
      </c>
      <c r="BL397" s="70">
        <v>0</v>
      </c>
      <c r="BM397" s="70">
        <v>1</v>
      </c>
      <c r="BN397" s="70">
        <v>0</v>
      </c>
      <c r="BO397" s="70">
        <v>1</v>
      </c>
      <c r="BP397" s="70">
        <v>0</v>
      </c>
      <c r="BQ397" s="70">
        <v>1</v>
      </c>
      <c r="BR397" s="70">
        <v>0</v>
      </c>
      <c r="BS397" s="70">
        <v>0</v>
      </c>
      <c r="BT397" s="70">
        <v>0</v>
      </c>
      <c r="BU397" s="70">
        <v>0</v>
      </c>
      <c r="BV397" s="70">
        <v>0</v>
      </c>
      <c r="BW397" s="70">
        <v>0</v>
      </c>
      <c r="BX397" s="70">
        <v>1</v>
      </c>
      <c r="BY397" s="70">
        <v>0.42599999999999999</v>
      </c>
      <c r="BZ397" s="70">
        <f t="shared" si="97"/>
        <v>0.57400000000000007</v>
      </c>
      <c r="CA397" s="114">
        <v>2.917770732084279</v>
      </c>
      <c r="CB397" s="70" t="s">
        <v>560</v>
      </c>
      <c r="CC397" s="70">
        <v>1</v>
      </c>
      <c r="CD397" s="70"/>
      <c r="CE397" s="70"/>
      <c r="CF397" s="70"/>
      <c r="CG397" s="70"/>
      <c r="CH397" s="70"/>
      <c r="CI397" s="70"/>
      <c r="CJ397" s="70"/>
      <c r="CK397" s="70"/>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row>
    <row r="398" spans="1:167" ht="15" customHeight="1" x14ac:dyDescent="0.3">
      <c r="A398" s="70">
        <v>397</v>
      </c>
      <c r="B398" s="70">
        <v>11</v>
      </c>
      <c r="C398" s="70" t="s">
        <v>90</v>
      </c>
      <c r="D398" s="38">
        <v>6.0000000000000001E-3</v>
      </c>
      <c r="E398" s="69">
        <v>3.0000000000000001E-3</v>
      </c>
      <c r="F398" s="19">
        <f t="shared" ref="F398:F461" si="99">D398/E398</f>
        <v>2</v>
      </c>
      <c r="G398" s="70"/>
      <c r="H398" s="70">
        <f t="shared" si="87"/>
        <v>3.0000000000000001E-3</v>
      </c>
      <c r="I398" s="70">
        <f t="shared" si="88"/>
        <v>9.0000000000000011E-3</v>
      </c>
      <c r="J398" s="70" t="s">
        <v>595</v>
      </c>
      <c r="K398" s="70">
        <f t="shared" si="89"/>
        <v>6.0000000000000001E-3</v>
      </c>
      <c r="L398" s="47">
        <f t="shared" si="90"/>
        <v>2</v>
      </c>
      <c r="M398" s="18">
        <f t="shared" si="91"/>
        <v>1.2720031728886716E-2</v>
      </c>
      <c r="N398" s="69">
        <f t="shared" si="92"/>
        <v>6.360015864443359E-3</v>
      </c>
      <c r="O398" s="69">
        <f t="shared" si="93"/>
        <v>157.23231220076869</v>
      </c>
      <c r="P398" s="70">
        <f t="shared" si="94"/>
        <v>6.3600158644433573E-3</v>
      </c>
      <c r="Q398" s="70">
        <f t="shared" si="95"/>
        <v>1.9080047593330075E-2</v>
      </c>
      <c r="R398" s="114">
        <v>7.0012456220694759</v>
      </c>
      <c r="S398" s="70" t="s">
        <v>583</v>
      </c>
      <c r="T398" s="70" t="s">
        <v>1683</v>
      </c>
      <c r="U398" s="70" t="s">
        <v>568</v>
      </c>
      <c r="V398" s="69" t="s">
        <v>598</v>
      </c>
      <c r="W398" s="69">
        <v>0</v>
      </c>
      <c r="X398" s="69">
        <v>1</v>
      </c>
      <c r="Y398" s="69">
        <v>0</v>
      </c>
      <c r="Z398" s="69">
        <v>0</v>
      </c>
      <c r="AA398" s="69">
        <v>1</v>
      </c>
      <c r="AB398" s="69">
        <v>1</v>
      </c>
      <c r="AC398" s="69">
        <v>8</v>
      </c>
      <c r="AD398" s="69">
        <v>8</v>
      </c>
      <c r="AE398" s="69">
        <v>24718</v>
      </c>
      <c r="AF398" s="69">
        <v>0</v>
      </c>
      <c r="AG398" s="69">
        <v>0</v>
      </c>
      <c r="AH398" s="69">
        <v>0</v>
      </c>
      <c r="AI398" s="69">
        <v>1</v>
      </c>
      <c r="AJ398" s="69">
        <v>0</v>
      </c>
      <c r="AK398" s="69">
        <v>0</v>
      </c>
      <c r="AL398" s="69">
        <v>0</v>
      </c>
      <c r="AM398" s="69">
        <v>0</v>
      </c>
      <c r="AN398" s="69">
        <v>0</v>
      </c>
      <c r="AO398" s="69">
        <v>0</v>
      </c>
      <c r="AP398" s="114">
        <v>10.821436908133153</v>
      </c>
      <c r="AQ398" s="70">
        <v>1</v>
      </c>
      <c r="AR398" s="114">
        <v>10.115651043007174</v>
      </c>
      <c r="AS398" s="70">
        <v>1</v>
      </c>
      <c r="AT398" s="70">
        <v>0</v>
      </c>
      <c r="AU398" s="70">
        <v>5.8998973535824915</v>
      </c>
      <c r="AV398" s="114">
        <v>7.6038979685218813</v>
      </c>
      <c r="AW398" s="70">
        <v>0</v>
      </c>
      <c r="AX398" s="70">
        <v>1</v>
      </c>
      <c r="AY398" s="69">
        <v>0</v>
      </c>
      <c r="AZ398" s="69">
        <v>6.9850000000000003</v>
      </c>
      <c r="BA398" s="32">
        <v>578</v>
      </c>
      <c r="BB398" s="32">
        <v>162</v>
      </c>
      <c r="BC398" s="70">
        <v>1</v>
      </c>
      <c r="BD398" s="70">
        <v>0</v>
      </c>
      <c r="BE398" s="106">
        <f t="shared" si="98"/>
        <v>3.784189633918261</v>
      </c>
      <c r="BF398" s="106">
        <v>1501.04</v>
      </c>
      <c r="BG398" s="106">
        <f t="shared" si="96"/>
        <v>0.51739600751000214</v>
      </c>
      <c r="BH398" s="69">
        <v>1</v>
      </c>
      <c r="BI398" s="69">
        <v>0</v>
      </c>
      <c r="BJ398" s="69">
        <v>1</v>
      </c>
      <c r="BK398" s="70">
        <v>1</v>
      </c>
      <c r="BL398" s="70">
        <v>0</v>
      </c>
      <c r="BM398" s="70">
        <v>1</v>
      </c>
      <c r="BN398" s="70">
        <v>0</v>
      </c>
      <c r="BO398" s="70">
        <v>1</v>
      </c>
      <c r="BP398" s="70">
        <v>0</v>
      </c>
      <c r="BQ398" s="70">
        <v>1</v>
      </c>
      <c r="BR398" s="70">
        <v>0</v>
      </c>
      <c r="BS398" s="70">
        <v>0</v>
      </c>
      <c r="BT398" s="70">
        <v>0</v>
      </c>
      <c r="BU398" s="70">
        <v>0</v>
      </c>
      <c r="BV398" s="70">
        <v>0</v>
      </c>
      <c r="BW398" s="70">
        <v>0</v>
      </c>
      <c r="BX398" s="70">
        <v>1</v>
      </c>
      <c r="BY398" s="70">
        <v>1</v>
      </c>
      <c r="BZ398" s="70">
        <f t="shared" si="97"/>
        <v>0</v>
      </c>
      <c r="CA398" s="114">
        <v>2.917770732084279</v>
      </c>
      <c r="CB398" s="70" t="s">
        <v>560</v>
      </c>
      <c r="CC398" s="70">
        <v>1</v>
      </c>
      <c r="CD398" s="70"/>
      <c r="CE398" s="70"/>
      <c r="CF398" s="70"/>
      <c r="CG398" s="70"/>
      <c r="CH398" s="70"/>
      <c r="CI398" s="70"/>
      <c r="CJ398" s="70"/>
      <c r="CK398" s="70"/>
      <c r="CL398" s="68"/>
      <c r="CM398" s="68"/>
      <c r="CN398" s="68"/>
      <c r="CO398" s="68"/>
      <c r="CP398" s="68"/>
      <c r="CQ398" s="68"/>
      <c r="CR398" s="68"/>
      <c r="CS398" s="68"/>
      <c r="CT398" s="68"/>
      <c r="CU398" s="68"/>
      <c r="CV398" s="68"/>
      <c r="CW398" s="68"/>
      <c r="CX398" s="68"/>
      <c r="CY398" s="68"/>
      <c r="CZ398" s="68"/>
      <c r="DA398" s="68"/>
      <c r="DB398" s="68"/>
      <c r="DC398" s="68"/>
      <c r="DD398" s="68"/>
      <c r="DE398" s="68"/>
      <c r="DF398" s="68"/>
      <c r="DG398" s="68"/>
      <c r="DH398" s="68"/>
      <c r="DI398" s="68"/>
      <c r="DJ398" s="68"/>
      <c r="DK398" s="68"/>
      <c r="DL398" s="68"/>
      <c r="DM398" s="68"/>
      <c r="DN398" s="68"/>
      <c r="DO398" s="68"/>
      <c r="DP398" s="68"/>
      <c r="DQ398" s="68"/>
      <c r="DR398" s="68"/>
      <c r="DS398" s="68"/>
      <c r="DT398" s="68"/>
      <c r="DU398" s="68"/>
      <c r="DV398" s="68"/>
      <c r="DW398" s="68"/>
      <c r="DX398" s="68"/>
      <c r="DY398" s="68"/>
      <c r="DZ398" s="68"/>
      <c r="EA398" s="68"/>
      <c r="EB398" s="68"/>
      <c r="EC398" s="68"/>
      <c r="ED398" s="68"/>
      <c r="EE398" s="68"/>
      <c r="EF398" s="68"/>
      <c r="EG398" s="68"/>
      <c r="EH398" s="68"/>
      <c r="EI398" s="68"/>
      <c r="EJ398" s="68"/>
      <c r="EK398" s="68"/>
      <c r="EL398" s="68"/>
      <c r="EM398" s="68"/>
      <c r="EN398" s="68"/>
      <c r="EO398" s="68"/>
      <c r="EP398" s="68"/>
      <c r="EQ398" s="68"/>
      <c r="ER398" s="68"/>
      <c r="ES398" s="68"/>
      <c r="ET398" s="68"/>
      <c r="EU398" s="68"/>
      <c r="EV398" s="68"/>
      <c r="EW398" s="68"/>
      <c r="EX398" s="68"/>
      <c r="EY398" s="68"/>
      <c r="EZ398" s="68"/>
      <c r="FA398" s="68"/>
      <c r="FB398" s="68"/>
      <c r="FC398" s="68"/>
      <c r="FD398" s="68"/>
      <c r="FE398" s="68"/>
      <c r="FF398" s="68"/>
      <c r="FG398" s="68"/>
      <c r="FH398" s="68"/>
      <c r="FI398" s="68"/>
      <c r="FJ398" s="68"/>
      <c r="FK398" s="68"/>
    </row>
    <row r="399" spans="1:167" ht="15" customHeight="1" x14ac:dyDescent="0.3">
      <c r="A399" s="70">
        <v>398</v>
      </c>
      <c r="B399" s="70">
        <v>11</v>
      </c>
      <c r="C399" s="70" t="s">
        <v>90</v>
      </c>
      <c r="D399" s="38">
        <v>3.0000000000000001E-3</v>
      </c>
      <c r="E399" s="69">
        <v>3.0000000000000001E-3</v>
      </c>
      <c r="F399" s="19">
        <f t="shared" si="99"/>
        <v>1</v>
      </c>
      <c r="G399" s="70"/>
      <c r="H399" s="70">
        <f t="shared" si="87"/>
        <v>0</v>
      </c>
      <c r="I399" s="70">
        <f t="shared" si="88"/>
        <v>6.0000000000000001E-3</v>
      </c>
      <c r="J399" s="70" t="s">
        <v>595</v>
      </c>
      <c r="K399" s="70">
        <f t="shared" si="89"/>
        <v>3.0000000000000001E-3</v>
      </c>
      <c r="L399" s="47">
        <f t="shared" si="90"/>
        <v>1</v>
      </c>
      <c r="M399" s="18">
        <f t="shared" si="91"/>
        <v>6.360401791639444E-3</v>
      </c>
      <c r="N399" s="69">
        <f t="shared" si="92"/>
        <v>6.3604017916394449E-3</v>
      </c>
      <c r="O399" s="69">
        <f t="shared" si="93"/>
        <v>157.2227718875354</v>
      </c>
      <c r="P399" s="70">
        <f t="shared" si="94"/>
        <v>0</v>
      </c>
      <c r="Q399" s="70">
        <f t="shared" si="95"/>
        <v>1.272080358327889E-2</v>
      </c>
      <c r="R399" s="114">
        <v>7.0012456220694759</v>
      </c>
      <c r="S399" s="70" t="s">
        <v>583</v>
      </c>
      <c r="T399" s="70" t="s">
        <v>1683</v>
      </c>
      <c r="U399" s="70" t="s">
        <v>585</v>
      </c>
      <c r="V399" s="69" t="s">
        <v>598</v>
      </c>
      <c r="W399" s="69">
        <v>0</v>
      </c>
      <c r="X399" s="69">
        <v>1</v>
      </c>
      <c r="Y399" s="69">
        <v>0</v>
      </c>
      <c r="Z399" s="69">
        <v>0</v>
      </c>
      <c r="AA399" s="69">
        <v>1</v>
      </c>
      <c r="AB399" s="69">
        <v>1</v>
      </c>
      <c r="AC399" s="69">
        <v>8</v>
      </c>
      <c r="AD399" s="69">
        <v>8</v>
      </c>
      <c r="AE399" s="69">
        <v>24718</v>
      </c>
      <c r="AF399" s="69">
        <v>0</v>
      </c>
      <c r="AG399" s="69">
        <v>0</v>
      </c>
      <c r="AH399" s="69">
        <v>0</v>
      </c>
      <c r="AI399" s="69">
        <v>1</v>
      </c>
      <c r="AJ399" s="69">
        <v>0</v>
      </c>
      <c r="AK399" s="69">
        <v>0</v>
      </c>
      <c r="AL399" s="69">
        <v>0</v>
      </c>
      <c r="AM399" s="69">
        <v>0</v>
      </c>
      <c r="AN399" s="69">
        <v>0</v>
      </c>
      <c r="AO399" s="69">
        <v>0</v>
      </c>
      <c r="AP399" s="114">
        <v>10.821436908133153</v>
      </c>
      <c r="AQ399" s="70">
        <v>1</v>
      </c>
      <c r="AR399" s="114">
        <v>10.115651043007174</v>
      </c>
      <c r="AS399" s="70">
        <v>1</v>
      </c>
      <c r="AT399" s="70">
        <v>0</v>
      </c>
      <c r="AU399" s="70">
        <v>5.8998973535824915</v>
      </c>
      <c r="AV399" s="114">
        <v>7.6038979685218813</v>
      </c>
      <c r="AW399" s="70">
        <v>0</v>
      </c>
      <c r="AX399" s="70">
        <v>1</v>
      </c>
      <c r="AY399" s="69">
        <v>0</v>
      </c>
      <c r="AZ399" s="69">
        <v>6.9850000000000003</v>
      </c>
      <c r="BA399" s="32">
        <v>578</v>
      </c>
      <c r="BB399" s="32">
        <v>162</v>
      </c>
      <c r="BC399" s="70">
        <v>1</v>
      </c>
      <c r="BD399" s="70">
        <v>0</v>
      </c>
      <c r="BE399" s="106">
        <f t="shared" si="98"/>
        <v>3.784189633918261</v>
      </c>
      <c r="BF399" s="106">
        <v>1501.04</v>
      </c>
      <c r="BG399" s="106">
        <f t="shared" si="96"/>
        <v>0.51739600751000214</v>
      </c>
      <c r="BH399" s="69">
        <v>1</v>
      </c>
      <c r="BI399" s="69">
        <v>0</v>
      </c>
      <c r="BJ399" s="69">
        <v>1</v>
      </c>
      <c r="BK399" s="70">
        <v>1</v>
      </c>
      <c r="BL399" s="70">
        <v>0</v>
      </c>
      <c r="BM399" s="70">
        <v>1</v>
      </c>
      <c r="BN399" s="70">
        <v>0</v>
      </c>
      <c r="BO399" s="70">
        <v>1</v>
      </c>
      <c r="BP399" s="70">
        <v>0</v>
      </c>
      <c r="BQ399" s="70">
        <v>1</v>
      </c>
      <c r="BR399" s="70">
        <v>0</v>
      </c>
      <c r="BS399" s="70">
        <v>0</v>
      </c>
      <c r="BT399" s="70">
        <v>0</v>
      </c>
      <c r="BU399" s="70">
        <v>0</v>
      </c>
      <c r="BV399" s="70">
        <v>0</v>
      </c>
      <c r="BW399" s="70">
        <v>0</v>
      </c>
      <c r="BX399" s="70">
        <v>1</v>
      </c>
      <c r="BY399" s="70">
        <v>1</v>
      </c>
      <c r="BZ399" s="70">
        <f t="shared" si="97"/>
        <v>0</v>
      </c>
      <c r="CA399" s="114">
        <v>2.917770732084279</v>
      </c>
      <c r="CB399" s="70" t="s">
        <v>560</v>
      </c>
      <c r="CC399" s="70">
        <v>1</v>
      </c>
      <c r="CD399" s="70"/>
      <c r="CE399" s="70"/>
      <c r="CF399" s="70"/>
      <c r="CG399" s="70"/>
      <c r="CH399" s="70"/>
      <c r="CI399" s="70"/>
      <c r="CJ399" s="70"/>
      <c r="CK399" s="70"/>
      <c r="CL399" s="69"/>
      <c r="CM399" s="69"/>
      <c r="CN399" s="69"/>
      <c r="CO399" s="69"/>
      <c r="CP399" s="69"/>
      <c r="CQ399" s="69"/>
      <c r="CR399" s="69"/>
      <c r="CS399" s="69"/>
      <c r="CT399" s="69"/>
      <c r="CU399" s="69"/>
      <c r="CV399" s="69"/>
      <c r="CW399" s="69"/>
      <c r="CX399" s="69"/>
      <c r="CY399" s="69"/>
      <c r="CZ399" s="69"/>
      <c r="DA399" s="69"/>
      <c r="DB399" s="69"/>
      <c r="DC399" s="69"/>
      <c r="DD399" s="69"/>
      <c r="DE399" s="69"/>
      <c r="DF399" s="69"/>
      <c r="DG399" s="69"/>
      <c r="DH399" s="69"/>
      <c r="DI399" s="69"/>
      <c r="DJ399" s="69"/>
      <c r="DK399" s="69"/>
      <c r="DL399" s="69"/>
      <c r="DM399" s="69"/>
      <c r="DN399" s="69"/>
      <c r="DO399" s="69"/>
      <c r="DP399" s="69"/>
      <c r="DQ399" s="69"/>
      <c r="DR399" s="69"/>
      <c r="DS399" s="69"/>
      <c r="DT399" s="69"/>
      <c r="DU399" s="69"/>
      <c r="DV399" s="69"/>
      <c r="DW399" s="69"/>
      <c r="DX399" s="69"/>
      <c r="DY399" s="69"/>
      <c r="DZ399" s="69"/>
      <c r="EA399" s="69"/>
      <c r="EB399" s="69"/>
      <c r="EC399" s="69"/>
      <c r="ED399" s="69"/>
      <c r="EE399" s="69"/>
      <c r="EF399" s="69"/>
      <c r="EG399" s="69"/>
      <c r="EH399" s="69"/>
      <c r="EI399" s="69"/>
      <c r="EJ399" s="69"/>
      <c r="EK399" s="69"/>
      <c r="EL399" s="69"/>
      <c r="EM399" s="69"/>
      <c r="EN399" s="69"/>
      <c r="EO399" s="69"/>
      <c r="EP399" s="69"/>
      <c r="EQ399" s="69"/>
      <c r="ER399" s="69"/>
      <c r="ES399" s="69"/>
      <c r="ET399" s="69"/>
      <c r="EU399" s="69"/>
      <c r="EV399" s="69"/>
      <c r="EW399" s="69"/>
      <c r="EX399" s="69"/>
      <c r="EY399" s="69"/>
      <c r="EZ399" s="69"/>
      <c r="FA399" s="69"/>
      <c r="FB399" s="69"/>
      <c r="FC399" s="69"/>
      <c r="FD399" s="69"/>
      <c r="FE399" s="69"/>
      <c r="FF399" s="69"/>
      <c r="FG399" s="69"/>
      <c r="FH399" s="69"/>
      <c r="FI399" s="69"/>
      <c r="FJ399" s="69"/>
      <c r="FK399" s="69"/>
    </row>
    <row r="400" spans="1:167" ht="15" customHeight="1" x14ac:dyDescent="0.3">
      <c r="A400" s="70">
        <v>399</v>
      </c>
      <c r="B400" s="12">
        <v>11</v>
      </c>
      <c r="C400" s="12" t="s">
        <v>90</v>
      </c>
      <c r="D400" s="37">
        <v>3.0000000000000001E-3</v>
      </c>
      <c r="E400" s="68">
        <v>3.0000000000000001E-3</v>
      </c>
      <c r="F400" s="19">
        <f t="shared" si="99"/>
        <v>1</v>
      </c>
      <c r="H400" s="12">
        <f t="shared" si="87"/>
        <v>0</v>
      </c>
      <c r="I400" s="12">
        <f t="shared" si="88"/>
        <v>6.0000000000000001E-3</v>
      </c>
      <c r="J400" s="12" t="s">
        <v>595</v>
      </c>
      <c r="K400" s="12">
        <f t="shared" si="89"/>
        <v>3.0000000000000001E-3</v>
      </c>
      <c r="L400" s="45">
        <f t="shared" si="90"/>
        <v>1</v>
      </c>
      <c r="M400" s="15">
        <f t="shared" si="91"/>
        <v>6.360401791639444E-3</v>
      </c>
      <c r="N400" s="68">
        <f t="shared" si="92"/>
        <v>6.3604017916394449E-3</v>
      </c>
      <c r="O400" s="68">
        <f t="shared" si="93"/>
        <v>157.2227718875354</v>
      </c>
      <c r="P400" s="12">
        <f t="shared" si="94"/>
        <v>0</v>
      </c>
      <c r="Q400" s="12">
        <f t="shared" si="95"/>
        <v>1.272080358327889E-2</v>
      </c>
      <c r="R400" s="113">
        <v>7.0012456220694759</v>
      </c>
      <c r="S400" s="12" t="s">
        <v>583</v>
      </c>
      <c r="T400" s="12" t="s">
        <v>1683</v>
      </c>
      <c r="U400" s="12" t="s">
        <v>586</v>
      </c>
      <c r="V400" s="68" t="s">
        <v>598</v>
      </c>
      <c r="W400" s="68">
        <v>0</v>
      </c>
      <c r="X400" s="68">
        <v>1</v>
      </c>
      <c r="Y400" s="68">
        <v>0</v>
      </c>
      <c r="Z400" s="68">
        <v>0</v>
      </c>
      <c r="AA400" s="68">
        <v>1</v>
      </c>
      <c r="AB400" s="68">
        <v>1</v>
      </c>
      <c r="AC400" s="68">
        <v>8</v>
      </c>
      <c r="AD400" s="68">
        <v>8</v>
      </c>
      <c r="AE400" s="68">
        <v>24718</v>
      </c>
      <c r="AF400" s="68">
        <v>0</v>
      </c>
      <c r="AG400" s="68">
        <v>0</v>
      </c>
      <c r="AH400" s="68">
        <v>0</v>
      </c>
      <c r="AI400" s="68">
        <v>1</v>
      </c>
      <c r="AJ400" s="68">
        <v>0</v>
      </c>
      <c r="AK400" s="68">
        <v>0</v>
      </c>
      <c r="AL400" s="68">
        <v>0</v>
      </c>
      <c r="AM400" s="68">
        <v>0</v>
      </c>
      <c r="AN400" s="68">
        <v>0</v>
      </c>
      <c r="AO400" s="68">
        <v>0</v>
      </c>
      <c r="AP400" s="113">
        <v>10.821436908133153</v>
      </c>
      <c r="AQ400" s="12">
        <v>1</v>
      </c>
      <c r="AR400" s="113">
        <v>10.115651043007174</v>
      </c>
      <c r="AS400" s="12">
        <v>1</v>
      </c>
      <c r="AT400" s="12">
        <v>0</v>
      </c>
      <c r="AU400" s="12">
        <v>5.8998973535824915</v>
      </c>
      <c r="AV400" s="113">
        <v>7.6038979685218813</v>
      </c>
      <c r="AW400" s="12">
        <v>0</v>
      </c>
      <c r="AX400" s="12">
        <v>1</v>
      </c>
      <c r="AY400" s="68">
        <v>0</v>
      </c>
      <c r="AZ400" s="68">
        <v>6.9850000000000003</v>
      </c>
      <c r="BA400" s="94">
        <v>578</v>
      </c>
      <c r="BB400" s="94">
        <v>162</v>
      </c>
      <c r="BC400" s="12">
        <v>1</v>
      </c>
      <c r="BD400" s="12">
        <v>0</v>
      </c>
      <c r="BE400" s="104">
        <f t="shared" si="98"/>
        <v>3.784189633918261</v>
      </c>
      <c r="BF400" s="104">
        <v>1501.04</v>
      </c>
      <c r="BG400" s="104">
        <f t="shared" si="96"/>
        <v>0.51739600751000214</v>
      </c>
      <c r="BH400" s="68">
        <v>1</v>
      </c>
      <c r="BI400" s="68">
        <v>0</v>
      </c>
      <c r="BJ400" s="68">
        <v>1</v>
      </c>
      <c r="BK400" s="12">
        <v>1</v>
      </c>
      <c r="BL400" s="12">
        <v>0</v>
      </c>
      <c r="BM400" s="12">
        <v>1</v>
      </c>
      <c r="BN400" s="12">
        <v>0</v>
      </c>
      <c r="BO400" s="12">
        <v>1</v>
      </c>
      <c r="BP400" s="12">
        <v>0</v>
      </c>
      <c r="BQ400" s="12">
        <v>1</v>
      </c>
      <c r="BR400" s="12">
        <v>0</v>
      </c>
      <c r="BS400" s="12">
        <v>0</v>
      </c>
      <c r="BT400" s="12">
        <v>0</v>
      </c>
      <c r="BU400" s="12">
        <v>0</v>
      </c>
      <c r="BV400" s="12">
        <v>0</v>
      </c>
      <c r="BW400" s="12">
        <v>0</v>
      </c>
      <c r="BX400" s="12">
        <v>1</v>
      </c>
      <c r="BY400" s="12">
        <v>1</v>
      </c>
      <c r="BZ400" s="12">
        <f t="shared" si="97"/>
        <v>0</v>
      </c>
      <c r="CA400" s="113">
        <v>2.917770732084279</v>
      </c>
      <c r="CB400" s="12" t="s">
        <v>560</v>
      </c>
      <c r="CC400" s="12">
        <v>1</v>
      </c>
      <c r="CL400" s="68"/>
      <c r="CM400" s="68"/>
      <c r="CN400" s="68"/>
      <c r="CO400" s="68"/>
      <c r="CP400" s="68"/>
      <c r="CQ400" s="68"/>
      <c r="CR400" s="68"/>
      <c r="CS400" s="68"/>
      <c r="CT400" s="68"/>
      <c r="CU400" s="68"/>
      <c r="CV400" s="68"/>
      <c r="CW400" s="68"/>
      <c r="CX400" s="68"/>
      <c r="CY400" s="68"/>
      <c r="CZ400" s="68"/>
      <c r="DA400" s="68"/>
      <c r="DB400" s="68"/>
      <c r="DC400" s="68"/>
      <c r="DD400" s="68"/>
      <c r="DE400" s="68"/>
      <c r="DF400" s="68"/>
      <c r="DG400" s="68"/>
      <c r="DH400" s="68"/>
      <c r="DI400" s="68"/>
      <c r="DJ400" s="68"/>
      <c r="DK400" s="68"/>
      <c r="DL400" s="68"/>
      <c r="DM400" s="68"/>
      <c r="DN400" s="68"/>
      <c r="DO400" s="68"/>
      <c r="DP400" s="68"/>
      <c r="DQ400" s="68"/>
      <c r="DR400" s="68"/>
      <c r="DS400" s="68"/>
      <c r="DT400" s="68"/>
      <c r="DU400" s="68"/>
      <c r="DV400" s="68"/>
      <c r="DW400" s="68"/>
      <c r="DX400" s="68"/>
      <c r="DY400" s="68"/>
      <c r="DZ400" s="68"/>
      <c r="EA400" s="68"/>
      <c r="EB400" s="68"/>
      <c r="EC400" s="68"/>
      <c r="ED400" s="68"/>
      <c r="EE400" s="68"/>
      <c r="EF400" s="68"/>
      <c r="EG400" s="68"/>
      <c r="EH400" s="68"/>
      <c r="EI400" s="68"/>
      <c r="EJ400" s="68"/>
      <c r="EK400" s="68"/>
      <c r="EL400" s="68"/>
      <c r="EM400" s="68"/>
      <c r="EN400" s="68"/>
      <c r="EO400" s="68"/>
      <c r="EP400" s="68"/>
      <c r="EQ400" s="68"/>
      <c r="ER400" s="68"/>
      <c r="ES400" s="68"/>
      <c r="ET400" s="68"/>
      <c r="EU400" s="68"/>
      <c r="EV400" s="68"/>
      <c r="EW400" s="68"/>
      <c r="EX400" s="68"/>
      <c r="EY400" s="68"/>
      <c r="EZ400" s="68"/>
      <c r="FA400" s="68"/>
      <c r="FB400" s="68"/>
      <c r="FC400" s="68"/>
      <c r="FD400" s="68"/>
      <c r="FE400" s="68"/>
      <c r="FF400" s="68"/>
      <c r="FG400" s="68"/>
      <c r="FH400" s="68"/>
      <c r="FI400" s="68"/>
      <c r="FJ400" s="68"/>
      <c r="FK400" s="68"/>
    </row>
    <row r="401" spans="1:167" ht="15" customHeight="1" x14ac:dyDescent="0.3">
      <c r="A401" s="70">
        <v>400</v>
      </c>
      <c r="B401" s="12">
        <v>11</v>
      </c>
      <c r="C401" s="12" t="s">
        <v>90</v>
      </c>
      <c r="D401" s="37">
        <v>-5.0000000000000001E-3</v>
      </c>
      <c r="E401" s="68">
        <v>3.0000000000000001E-3</v>
      </c>
      <c r="F401" s="19">
        <f t="shared" si="99"/>
        <v>-1.6666666666666667</v>
      </c>
      <c r="G401" s="12" t="s">
        <v>421</v>
      </c>
      <c r="H401" s="12">
        <f t="shared" si="87"/>
        <v>-8.0000000000000002E-3</v>
      </c>
      <c r="I401" s="12">
        <f t="shared" si="88"/>
        <v>-2E-3</v>
      </c>
      <c r="J401" s="12" t="s">
        <v>595</v>
      </c>
      <c r="K401" s="12">
        <f t="shared" si="89"/>
        <v>-5.0000000000000001E-3</v>
      </c>
      <c r="L401" s="45">
        <f t="shared" si="90"/>
        <v>-1.6666666666666667</v>
      </c>
      <c r="M401" s="15">
        <f t="shared" si="91"/>
        <v>-1.0600288475935757E-2</v>
      </c>
      <c r="N401" s="68">
        <f t="shared" si="92"/>
        <v>6.360173085561454E-3</v>
      </c>
      <c r="O401" s="68">
        <f t="shared" si="93"/>
        <v>157.2284254763679</v>
      </c>
      <c r="P401" s="12">
        <f t="shared" si="94"/>
        <v>-1.6960461561497213E-2</v>
      </c>
      <c r="Q401" s="12">
        <f t="shared" si="95"/>
        <v>-4.2401153903743032E-3</v>
      </c>
      <c r="R401" s="113">
        <v>7.3408355541232746</v>
      </c>
      <c r="S401" s="12" t="s">
        <v>583</v>
      </c>
      <c r="T401" s="12" t="s">
        <v>1683</v>
      </c>
      <c r="U401" s="12" t="s">
        <v>587</v>
      </c>
      <c r="V401" s="68" t="s">
        <v>598</v>
      </c>
      <c r="W401" s="68">
        <v>0</v>
      </c>
      <c r="X401" s="68">
        <v>1</v>
      </c>
      <c r="Y401" s="68">
        <v>0</v>
      </c>
      <c r="Z401" s="68">
        <v>0</v>
      </c>
      <c r="AA401" s="68">
        <v>1</v>
      </c>
      <c r="AB401" s="68">
        <v>1</v>
      </c>
      <c r="AC401" s="68">
        <v>8</v>
      </c>
      <c r="AD401" s="68">
        <v>8</v>
      </c>
      <c r="AE401" s="68">
        <v>24718</v>
      </c>
      <c r="AF401" s="68">
        <v>0</v>
      </c>
      <c r="AG401" s="68">
        <v>0</v>
      </c>
      <c r="AH401" s="68">
        <v>0</v>
      </c>
      <c r="AI401" s="68">
        <v>1</v>
      </c>
      <c r="AJ401" s="68">
        <v>0</v>
      </c>
      <c r="AK401" s="68">
        <v>0</v>
      </c>
      <c r="AL401" s="68">
        <v>0</v>
      </c>
      <c r="AM401" s="68">
        <v>0</v>
      </c>
      <c r="AN401" s="68">
        <v>0</v>
      </c>
      <c r="AO401" s="68">
        <v>0</v>
      </c>
      <c r="AP401" s="113">
        <v>10.821436908133153</v>
      </c>
      <c r="AQ401" s="12">
        <v>1</v>
      </c>
      <c r="AR401" s="113">
        <v>10.115651043007174</v>
      </c>
      <c r="AS401" s="12">
        <v>1</v>
      </c>
      <c r="AT401" s="12">
        <v>0</v>
      </c>
      <c r="AU401" s="12">
        <v>5.8998973535824915</v>
      </c>
      <c r="AV401" s="113">
        <v>7.6038979685218813</v>
      </c>
      <c r="AW401" s="12">
        <v>0</v>
      </c>
      <c r="AX401" s="12">
        <v>1</v>
      </c>
      <c r="AY401" s="68">
        <v>0</v>
      </c>
      <c r="AZ401" s="68">
        <v>6.9850000000000003</v>
      </c>
      <c r="BA401" s="94">
        <v>578</v>
      </c>
      <c r="BB401" s="94">
        <v>162</v>
      </c>
      <c r="BC401" s="12">
        <v>1</v>
      </c>
      <c r="BD401" s="12">
        <v>0</v>
      </c>
      <c r="BE401" s="104">
        <f t="shared" si="98"/>
        <v>3.784189633918261</v>
      </c>
      <c r="BF401" s="104">
        <v>1501.04</v>
      </c>
      <c r="BG401" s="104">
        <f t="shared" si="96"/>
        <v>0.51739600751000214</v>
      </c>
      <c r="BH401" s="68">
        <v>1</v>
      </c>
      <c r="BI401" s="68">
        <v>0</v>
      </c>
      <c r="BJ401" s="68">
        <v>1</v>
      </c>
      <c r="BK401" s="12">
        <v>1</v>
      </c>
      <c r="BL401" s="12">
        <v>0</v>
      </c>
      <c r="BM401" s="12">
        <v>1</v>
      </c>
      <c r="BN401" s="12">
        <v>0</v>
      </c>
      <c r="BO401" s="12">
        <v>1</v>
      </c>
      <c r="BP401" s="12">
        <v>0</v>
      </c>
      <c r="BQ401" s="12">
        <v>1</v>
      </c>
      <c r="BR401" s="12">
        <v>0</v>
      </c>
      <c r="BS401" s="12">
        <v>0</v>
      </c>
      <c r="BT401" s="12">
        <v>0</v>
      </c>
      <c r="BU401" s="12">
        <v>0</v>
      </c>
      <c r="BV401" s="12">
        <v>0</v>
      </c>
      <c r="BW401" s="12">
        <v>0</v>
      </c>
      <c r="BX401" s="12">
        <v>1</v>
      </c>
      <c r="BY401" s="12">
        <v>0</v>
      </c>
      <c r="BZ401" s="12">
        <f t="shared" si="97"/>
        <v>1</v>
      </c>
      <c r="CA401" s="113">
        <v>2.917770732084279</v>
      </c>
      <c r="CB401" s="12" t="s">
        <v>560</v>
      </c>
      <c r="CC401" s="12">
        <v>1</v>
      </c>
      <c r="CL401" s="68"/>
      <c r="CM401" s="68"/>
      <c r="CN401" s="68"/>
      <c r="CO401" s="68"/>
      <c r="CP401" s="68"/>
      <c r="CQ401" s="68"/>
      <c r="CR401" s="68"/>
      <c r="CS401" s="68"/>
      <c r="CT401" s="68"/>
      <c r="CU401" s="68"/>
      <c r="CV401" s="68"/>
      <c r="CW401" s="68"/>
      <c r="CX401" s="68"/>
      <c r="CY401" s="68"/>
      <c r="CZ401" s="68"/>
      <c r="DA401" s="68"/>
      <c r="DB401" s="68"/>
      <c r="DC401" s="68"/>
      <c r="DD401" s="68"/>
      <c r="DE401" s="68"/>
      <c r="DF401" s="68"/>
      <c r="DG401" s="68"/>
      <c r="DH401" s="68"/>
      <c r="DI401" s="68"/>
      <c r="DJ401" s="68"/>
      <c r="DK401" s="68"/>
      <c r="DL401" s="68"/>
      <c r="DM401" s="68"/>
      <c r="DN401" s="68"/>
      <c r="DO401" s="68"/>
      <c r="DP401" s="68"/>
      <c r="DQ401" s="68"/>
      <c r="DR401" s="68"/>
      <c r="DS401" s="68"/>
      <c r="DT401" s="68"/>
      <c r="DU401" s="68"/>
      <c r="DV401" s="68"/>
      <c r="DW401" s="68"/>
      <c r="DX401" s="68"/>
      <c r="DY401" s="68"/>
      <c r="DZ401" s="68"/>
      <c r="EA401" s="68"/>
      <c r="EB401" s="68"/>
      <c r="EC401" s="68"/>
      <c r="ED401" s="68"/>
      <c r="EE401" s="68"/>
      <c r="EF401" s="68"/>
      <c r="EG401" s="68"/>
      <c r="EH401" s="68"/>
      <c r="EI401" s="68"/>
      <c r="EJ401" s="68"/>
      <c r="EK401" s="68"/>
      <c r="EL401" s="68"/>
      <c r="EM401" s="68"/>
      <c r="EN401" s="68"/>
      <c r="EO401" s="68"/>
      <c r="EP401" s="68"/>
      <c r="EQ401" s="68"/>
      <c r="ER401" s="68"/>
      <c r="ES401" s="68"/>
      <c r="ET401" s="68"/>
      <c r="EU401" s="68"/>
      <c r="EV401" s="68"/>
      <c r="EW401" s="68"/>
      <c r="EX401" s="68"/>
      <c r="EY401" s="68"/>
      <c r="EZ401" s="68"/>
      <c r="FA401" s="68"/>
      <c r="FB401" s="68"/>
      <c r="FC401" s="68"/>
      <c r="FD401" s="68"/>
      <c r="FE401" s="68"/>
      <c r="FF401" s="68"/>
      <c r="FG401" s="68"/>
      <c r="FH401" s="68"/>
      <c r="FI401" s="68"/>
      <c r="FJ401" s="68"/>
      <c r="FK401" s="68"/>
    </row>
    <row r="402" spans="1:167" ht="15" customHeight="1" x14ac:dyDescent="0.3">
      <c r="A402" s="70">
        <v>401</v>
      </c>
      <c r="B402" s="12">
        <v>11</v>
      </c>
      <c r="C402" s="12" t="s">
        <v>90</v>
      </c>
      <c r="D402" s="37">
        <v>2E-3</v>
      </c>
      <c r="E402" s="68">
        <v>3.0000000000000001E-3</v>
      </c>
      <c r="F402" s="19">
        <f t="shared" si="99"/>
        <v>0.66666666666666663</v>
      </c>
      <c r="H402" s="12">
        <f t="shared" si="87"/>
        <v>-1E-3</v>
      </c>
      <c r="I402" s="12">
        <f t="shared" si="88"/>
        <v>5.0000000000000001E-3</v>
      </c>
      <c r="J402" s="12" t="s">
        <v>595</v>
      </c>
      <c r="K402" s="12">
        <f t="shared" si="89"/>
        <v>2E-3</v>
      </c>
      <c r="L402" s="45">
        <f t="shared" si="90"/>
        <v>0.66666666666666663</v>
      </c>
      <c r="M402" s="15">
        <f t="shared" si="91"/>
        <v>4.240315511565799E-3</v>
      </c>
      <c r="N402" s="13">
        <f t="shared" si="92"/>
        <v>6.3604732673486989E-3</v>
      </c>
      <c r="O402" s="68">
        <f t="shared" si="93"/>
        <v>157.22100509933284</v>
      </c>
      <c r="P402" s="12">
        <f t="shared" si="94"/>
        <v>-2.1201577557828999E-3</v>
      </c>
      <c r="Q402" s="12">
        <f t="shared" si="95"/>
        <v>1.0600788778914499E-2</v>
      </c>
      <c r="R402" s="113">
        <v>7.3408355541232746</v>
      </c>
      <c r="S402" s="12" t="s">
        <v>583</v>
      </c>
      <c r="T402" s="12" t="s">
        <v>1683</v>
      </c>
      <c r="U402" s="12" t="s">
        <v>588</v>
      </c>
      <c r="V402" s="68" t="s">
        <v>598</v>
      </c>
      <c r="W402" s="68">
        <v>0</v>
      </c>
      <c r="X402" s="68">
        <v>1</v>
      </c>
      <c r="Y402" s="68">
        <v>0</v>
      </c>
      <c r="Z402" s="68">
        <v>0</v>
      </c>
      <c r="AA402" s="68">
        <v>1</v>
      </c>
      <c r="AB402" s="68">
        <v>1</v>
      </c>
      <c r="AC402" s="68">
        <v>8</v>
      </c>
      <c r="AD402" s="68">
        <v>8</v>
      </c>
      <c r="AE402" s="68">
        <v>24718</v>
      </c>
      <c r="AF402" s="68">
        <v>0</v>
      </c>
      <c r="AG402" s="68">
        <v>0</v>
      </c>
      <c r="AH402" s="68">
        <v>0</v>
      </c>
      <c r="AI402" s="68">
        <v>1</v>
      </c>
      <c r="AJ402" s="68">
        <v>0</v>
      </c>
      <c r="AK402" s="68">
        <v>0</v>
      </c>
      <c r="AL402" s="68">
        <v>0</v>
      </c>
      <c r="AM402" s="68">
        <v>0</v>
      </c>
      <c r="AN402" s="68">
        <v>0</v>
      </c>
      <c r="AO402" s="68">
        <v>0</v>
      </c>
      <c r="AP402" s="113">
        <v>10.821436908133153</v>
      </c>
      <c r="AQ402" s="12">
        <v>1</v>
      </c>
      <c r="AR402" s="113">
        <v>10.115651043007174</v>
      </c>
      <c r="AS402" s="12">
        <v>1</v>
      </c>
      <c r="AT402" s="12">
        <v>0</v>
      </c>
      <c r="AU402" s="12">
        <v>5.8998973535824915</v>
      </c>
      <c r="AV402" s="113">
        <v>7.6038979685218813</v>
      </c>
      <c r="AW402" s="12">
        <v>0</v>
      </c>
      <c r="AX402" s="12">
        <v>1</v>
      </c>
      <c r="AY402" s="68">
        <v>0</v>
      </c>
      <c r="AZ402" s="68">
        <v>6.9850000000000003</v>
      </c>
      <c r="BA402" s="94">
        <v>578</v>
      </c>
      <c r="BB402" s="94">
        <v>162</v>
      </c>
      <c r="BC402" s="12">
        <v>1</v>
      </c>
      <c r="BD402" s="12">
        <v>0</v>
      </c>
      <c r="BE402" s="104">
        <f t="shared" si="98"/>
        <v>3.784189633918261</v>
      </c>
      <c r="BF402" s="104">
        <v>1501.04</v>
      </c>
      <c r="BG402" s="104">
        <f t="shared" si="96"/>
        <v>0.51739600751000214</v>
      </c>
      <c r="BH402" s="68">
        <v>1</v>
      </c>
      <c r="BI402" s="68">
        <v>0</v>
      </c>
      <c r="BJ402" s="68">
        <v>1</v>
      </c>
      <c r="BK402" s="12">
        <v>1</v>
      </c>
      <c r="BL402" s="12">
        <v>0</v>
      </c>
      <c r="BM402" s="12">
        <v>1</v>
      </c>
      <c r="BN402" s="12">
        <v>0</v>
      </c>
      <c r="BO402" s="12">
        <v>1</v>
      </c>
      <c r="BP402" s="12">
        <v>0</v>
      </c>
      <c r="BQ402" s="12">
        <v>1</v>
      </c>
      <c r="BR402" s="12">
        <v>0</v>
      </c>
      <c r="BS402" s="12">
        <v>0</v>
      </c>
      <c r="BT402" s="12">
        <v>0</v>
      </c>
      <c r="BU402" s="12">
        <v>0</v>
      </c>
      <c r="BV402" s="12">
        <v>0</v>
      </c>
      <c r="BW402" s="12">
        <v>0</v>
      </c>
      <c r="BX402" s="12">
        <v>1</v>
      </c>
      <c r="BY402" s="12">
        <v>0</v>
      </c>
      <c r="BZ402" s="12">
        <f t="shared" si="97"/>
        <v>1</v>
      </c>
      <c r="CA402" s="113">
        <v>2.917770732084279</v>
      </c>
      <c r="CB402" s="12" t="s">
        <v>560</v>
      </c>
      <c r="CC402" s="12">
        <v>1</v>
      </c>
      <c r="CL402" s="68"/>
      <c r="CM402" s="68"/>
      <c r="CN402" s="68"/>
      <c r="CO402" s="68"/>
      <c r="CP402" s="68"/>
      <c r="CQ402" s="68"/>
      <c r="CR402" s="68"/>
      <c r="CS402" s="68"/>
      <c r="CT402" s="68"/>
      <c r="CU402" s="68"/>
      <c r="CV402" s="68"/>
      <c r="CW402" s="68"/>
      <c r="CX402" s="68"/>
      <c r="CY402" s="68"/>
      <c r="CZ402" s="68"/>
      <c r="DA402" s="68"/>
      <c r="DB402" s="68"/>
      <c r="DC402" s="68"/>
      <c r="DD402" s="68"/>
      <c r="DE402" s="68"/>
      <c r="DF402" s="68"/>
      <c r="DG402" s="68"/>
      <c r="DH402" s="68"/>
      <c r="DI402" s="68"/>
      <c r="DJ402" s="68"/>
      <c r="DK402" s="68"/>
      <c r="DL402" s="68"/>
      <c r="DM402" s="68"/>
      <c r="DN402" s="68"/>
      <c r="DO402" s="68"/>
      <c r="DP402" s="68"/>
      <c r="DQ402" s="68"/>
      <c r="DR402" s="68"/>
      <c r="DS402" s="68"/>
      <c r="DT402" s="68"/>
      <c r="DU402" s="68"/>
      <c r="DV402" s="68"/>
      <c r="DW402" s="68"/>
      <c r="DX402" s="68"/>
      <c r="DY402" s="68"/>
      <c r="DZ402" s="68"/>
      <c r="EA402" s="68"/>
      <c r="EB402" s="68"/>
      <c r="EC402" s="68"/>
      <c r="ED402" s="68"/>
      <c r="EE402" s="68"/>
      <c r="EF402" s="68"/>
      <c r="EG402" s="68"/>
      <c r="EH402" s="68"/>
      <c r="EI402" s="68"/>
      <c r="EJ402" s="68"/>
      <c r="EK402" s="68"/>
      <c r="EL402" s="68"/>
      <c r="EM402" s="68"/>
      <c r="EN402" s="68"/>
      <c r="EO402" s="68"/>
      <c r="EP402" s="68"/>
      <c r="EQ402" s="68"/>
      <c r="ER402" s="68"/>
      <c r="ES402" s="68"/>
      <c r="ET402" s="68"/>
      <c r="EU402" s="68"/>
      <c r="EV402" s="68"/>
      <c r="EW402" s="68"/>
      <c r="EX402" s="68"/>
      <c r="EY402" s="68"/>
      <c r="EZ402" s="68"/>
      <c r="FA402" s="68"/>
      <c r="FB402" s="68"/>
      <c r="FC402" s="68"/>
      <c r="FD402" s="68"/>
      <c r="FE402" s="68"/>
      <c r="FF402" s="68"/>
      <c r="FG402" s="68"/>
      <c r="FH402" s="68"/>
      <c r="FI402" s="68"/>
      <c r="FJ402" s="68"/>
      <c r="FK402" s="68"/>
    </row>
    <row r="403" spans="1:167" ht="15" customHeight="1" x14ac:dyDescent="0.3">
      <c r="A403" s="70">
        <v>402</v>
      </c>
      <c r="B403" s="70">
        <v>11</v>
      </c>
      <c r="C403" s="70" t="s">
        <v>90</v>
      </c>
      <c r="D403" s="38">
        <v>-3.0000000000000001E-3</v>
      </c>
      <c r="E403" s="69">
        <v>3.0000000000000001E-3</v>
      </c>
      <c r="F403" s="19">
        <f t="shared" si="99"/>
        <v>-1</v>
      </c>
      <c r="G403" s="70"/>
      <c r="H403" s="70">
        <f t="shared" si="87"/>
        <v>-6.0000000000000001E-3</v>
      </c>
      <c r="I403" s="70">
        <f t="shared" si="88"/>
        <v>0</v>
      </c>
      <c r="J403" s="70" t="s">
        <v>595</v>
      </c>
      <c r="K403" s="70">
        <f t="shared" si="89"/>
        <v>-3.0000000000000001E-3</v>
      </c>
      <c r="L403" s="47">
        <f t="shared" si="90"/>
        <v>-1</v>
      </c>
      <c r="M403" s="18">
        <f t="shared" si="91"/>
        <v>-6.360401791639444E-3</v>
      </c>
      <c r="N403" s="69">
        <f t="shared" si="92"/>
        <v>6.3604017916394449E-3</v>
      </c>
      <c r="O403" s="69">
        <f t="shared" si="93"/>
        <v>157.2227718875354</v>
      </c>
      <c r="P403" s="70">
        <f t="shared" si="94"/>
        <v>-1.272080358327889E-2</v>
      </c>
      <c r="Q403" s="70">
        <f t="shared" si="95"/>
        <v>0</v>
      </c>
      <c r="R403" s="114">
        <v>7.3408355541232746</v>
      </c>
      <c r="S403" s="70" t="s">
        <v>583</v>
      </c>
      <c r="T403" s="70" t="s">
        <v>1683</v>
      </c>
      <c r="U403" s="70" t="s">
        <v>589</v>
      </c>
      <c r="V403" s="69" t="s">
        <v>598</v>
      </c>
      <c r="W403" s="69">
        <v>0</v>
      </c>
      <c r="X403" s="69">
        <v>1</v>
      </c>
      <c r="Y403" s="69">
        <v>0</v>
      </c>
      <c r="Z403" s="69">
        <v>0</v>
      </c>
      <c r="AA403" s="69">
        <v>1</v>
      </c>
      <c r="AB403" s="69">
        <v>1</v>
      </c>
      <c r="AC403" s="69">
        <v>8</v>
      </c>
      <c r="AD403" s="69">
        <v>8</v>
      </c>
      <c r="AE403" s="69">
        <v>24718</v>
      </c>
      <c r="AF403" s="69">
        <v>0</v>
      </c>
      <c r="AG403" s="69">
        <v>0</v>
      </c>
      <c r="AH403" s="69">
        <v>0</v>
      </c>
      <c r="AI403" s="69">
        <v>1</v>
      </c>
      <c r="AJ403" s="69">
        <v>0</v>
      </c>
      <c r="AK403" s="69">
        <v>0</v>
      </c>
      <c r="AL403" s="69">
        <v>0</v>
      </c>
      <c r="AM403" s="69">
        <v>0</v>
      </c>
      <c r="AN403" s="69">
        <v>0</v>
      </c>
      <c r="AO403" s="69">
        <v>0</v>
      </c>
      <c r="AP403" s="114">
        <v>10.821436908133153</v>
      </c>
      <c r="AQ403" s="70">
        <v>1</v>
      </c>
      <c r="AR403" s="114">
        <v>10.115651043007174</v>
      </c>
      <c r="AS403" s="70">
        <v>1</v>
      </c>
      <c r="AT403" s="70">
        <v>0</v>
      </c>
      <c r="AU403" s="70">
        <v>5.8998973535824915</v>
      </c>
      <c r="AV403" s="114">
        <v>7.6038979685218813</v>
      </c>
      <c r="AW403" s="70">
        <v>0</v>
      </c>
      <c r="AX403" s="70">
        <v>1</v>
      </c>
      <c r="AY403" s="69">
        <v>0</v>
      </c>
      <c r="AZ403" s="69">
        <v>6.9850000000000003</v>
      </c>
      <c r="BA403" s="32">
        <v>578</v>
      </c>
      <c r="BB403" s="32">
        <v>162</v>
      </c>
      <c r="BC403" s="70">
        <v>1</v>
      </c>
      <c r="BD403" s="70">
        <v>0</v>
      </c>
      <c r="BE403" s="106">
        <f t="shared" si="98"/>
        <v>3.784189633918261</v>
      </c>
      <c r="BF403" s="106">
        <v>1501.04</v>
      </c>
      <c r="BG403" s="106">
        <f t="shared" si="96"/>
        <v>0.51739600751000214</v>
      </c>
      <c r="BH403" s="69">
        <v>1</v>
      </c>
      <c r="BI403" s="69">
        <v>0</v>
      </c>
      <c r="BJ403" s="69">
        <v>1</v>
      </c>
      <c r="BK403" s="70">
        <v>1</v>
      </c>
      <c r="BL403" s="70">
        <v>0</v>
      </c>
      <c r="BM403" s="70">
        <v>1</v>
      </c>
      <c r="BN403" s="70">
        <v>0</v>
      </c>
      <c r="BO403" s="70">
        <v>1</v>
      </c>
      <c r="BP403" s="70">
        <v>0</v>
      </c>
      <c r="BQ403" s="70">
        <v>1</v>
      </c>
      <c r="BR403" s="70">
        <v>0</v>
      </c>
      <c r="BS403" s="70">
        <v>0</v>
      </c>
      <c r="BT403" s="70">
        <v>0</v>
      </c>
      <c r="BU403" s="70">
        <v>0</v>
      </c>
      <c r="BV403" s="70">
        <v>0</v>
      </c>
      <c r="BW403" s="70">
        <v>0</v>
      </c>
      <c r="BX403" s="70">
        <v>1</v>
      </c>
      <c r="BY403" s="70">
        <v>0</v>
      </c>
      <c r="BZ403" s="70">
        <f t="shared" si="97"/>
        <v>1</v>
      </c>
      <c r="CA403" s="114">
        <v>2.917770732084279</v>
      </c>
      <c r="CB403" s="70" t="s">
        <v>560</v>
      </c>
      <c r="CC403" s="70">
        <v>1</v>
      </c>
      <c r="CD403" s="70"/>
      <c r="CE403" s="70"/>
      <c r="CF403" s="70"/>
      <c r="CG403" s="70"/>
      <c r="CH403" s="70"/>
      <c r="CI403" s="70"/>
      <c r="CJ403" s="70"/>
      <c r="CK403" s="70"/>
      <c r="CL403" s="69"/>
      <c r="CM403" s="69"/>
      <c r="CN403" s="69"/>
      <c r="CO403" s="69"/>
      <c r="CP403" s="69"/>
      <c r="CQ403" s="69"/>
      <c r="CR403" s="69"/>
      <c r="CS403" s="69"/>
      <c r="CT403" s="69"/>
      <c r="CU403" s="69"/>
      <c r="CV403" s="69"/>
      <c r="CW403" s="69"/>
      <c r="CX403" s="69"/>
      <c r="CY403" s="69"/>
      <c r="CZ403" s="69"/>
      <c r="DA403" s="69"/>
      <c r="DB403" s="69"/>
      <c r="DC403" s="69"/>
      <c r="DD403" s="69"/>
      <c r="DE403" s="69"/>
      <c r="DF403" s="69"/>
      <c r="DG403" s="69"/>
      <c r="DH403" s="69"/>
      <c r="DI403" s="69"/>
      <c r="DJ403" s="69"/>
      <c r="DK403" s="69"/>
      <c r="DL403" s="69"/>
      <c r="DM403" s="69"/>
      <c r="DN403" s="69"/>
      <c r="DO403" s="69"/>
      <c r="DP403" s="69"/>
      <c r="DQ403" s="69"/>
      <c r="DR403" s="69"/>
      <c r="DS403" s="69"/>
      <c r="DT403" s="69"/>
      <c r="DU403" s="69"/>
      <c r="DV403" s="69"/>
      <c r="DW403" s="69"/>
      <c r="DX403" s="69"/>
      <c r="DY403" s="69"/>
      <c r="DZ403" s="69"/>
      <c r="EA403" s="69"/>
      <c r="EB403" s="69"/>
      <c r="EC403" s="69"/>
      <c r="ED403" s="69"/>
      <c r="EE403" s="69"/>
      <c r="EF403" s="69"/>
      <c r="EG403" s="69"/>
      <c r="EH403" s="69"/>
      <c r="EI403" s="69"/>
      <c r="EJ403" s="69"/>
      <c r="EK403" s="69"/>
      <c r="EL403" s="69"/>
      <c r="EM403" s="69"/>
      <c r="EN403" s="69"/>
      <c r="EO403" s="69"/>
      <c r="EP403" s="69"/>
      <c r="EQ403" s="69"/>
      <c r="ER403" s="69"/>
      <c r="ES403" s="69"/>
      <c r="ET403" s="69"/>
      <c r="EU403" s="69"/>
      <c r="EV403" s="69"/>
      <c r="EW403" s="69"/>
      <c r="EX403" s="69"/>
      <c r="EY403" s="69"/>
      <c r="EZ403" s="69"/>
      <c r="FA403" s="69"/>
      <c r="FB403" s="69"/>
      <c r="FC403" s="69"/>
      <c r="FD403" s="69"/>
      <c r="FE403" s="69"/>
      <c r="FF403" s="69"/>
      <c r="FG403" s="69"/>
      <c r="FH403" s="69"/>
      <c r="FI403" s="69"/>
      <c r="FJ403" s="69"/>
      <c r="FK403" s="69"/>
    </row>
    <row r="404" spans="1:167" ht="15" customHeight="1" x14ac:dyDescent="0.3">
      <c r="A404" s="70">
        <v>403</v>
      </c>
      <c r="B404" s="12">
        <v>11</v>
      </c>
      <c r="C404" s="12" t="s">
        <v>90</v>
      </c>
      <c r="D404" s="37">
        <v>1E-3</v>
      </c>
      <c r="E404" s="68">
        <v>3.0000000000000001E-3</v>
      </c>
      <c r="F404" s="19">
        <f t="shared" si="99"/>
        <v>0.33333333333333331</v>
      </c>
      <c r="H404" s="12">
        <f t="shared" si="87"/>
        <v>-2E-3</v>
      </c>
      <c r="I404" s="12">
        <f t="shared" si="88"/>
        <v>4.0000000000000001E-3</v>
      </c>
      <c r="J404" s="12" t="s">
        <v>595</v>
      </c>
      <c r="K404" s="12">
        <f t="shared" si="89"/>
        <v>1E-3</v>
      </c>
      <c r="L404" s="45">
        <f t="shared" si="90"/>
        <v>0.33333333333333331</v>
      </c>
      <c r="M404" s="15">
        <f t="shared" si="91"/>
        <v>2.1201720513102998E-3</v>
      </c>
      <c r="N404" s="68">
        <f t="shared" si="92"/>
        <v>6.3605161539309002E-3</v>
      </c>
      <c r="O404" s="68">
        <f t="shared" si="93"/>
        <v>157.21994501688107</v>
      </c>
      <c r="P404" s="12">
        <f t="shared" si="94"/>
        <v>-4.2403441026206004E-3</v>
      </c>
      <c r="Q404" s="12">
        <f t="shared" si="95"/>
        <v>8.4806882052411992E-3</v>
      </c>
      <c r="R404" s="113">
        <v>7.8785341961403619</v>
      </c>
      <c r="S404" s="12" t="s">
        <v>583</v>
      </c>
      <c r="T404" s="12" t="s">
        <v>1683</v>
      </c>
      <c r="U404" s="12" t="s">
        <v>590</v>
      </c>
      <c r="V404" s="68" t="s">
        <v>598</v>
      </c>
      <c r="W404" s="68">
        <v>0</v>
      </c>
      <c r="X404" s="68">
        <v>1</v>
      </c>
      <c r="Y404" s="68">
        <v>0</v>
      </c>
      <c r="Z404" s="68">
        <v>0</v>
      </c>
      <c r="AA404" s="68">
        <v>1</v>
      </c>
      <c r="AB404" s="68">
        <v>1</v>
      </c>
      <c r="AC404" s="68">
        <v>8</v>
      </c>
      <c r="AD404" s="68">
        <v>8</v>
      </c>
      <c r="AE404" s="68">
        <v>24718</v>
      </c>
      <c r="AF404" s="68">
        <v>0</v>
      </c>
      <c r="AG404" s="68">
        <v>0</v>
      </c>
      <c r="AH404" s="68">
        <v>0</v>
      </c>
      <c r="AI404" s="68">
        <v>1</v>
      </c>
      <c r="AJ404" s="68">
        <v>0</v>
      </c>
      <c r="AK404" s="68">
        <v>0</v>
      </c>
      <c r="AL404" s="68">
        <v>0</v>
      </c>
      <c r="AM404" s="68">
        <v>0</v>
      </c>
      <c r="AN404" s="68">
        <v>0</v>
      </c>
      <c r="AO404" s="68">
        <v>0</v>
      </c>
      <c r="AP404" s="113">
        <v>10.821436908133153</v>
      </c>
      <c r="AQ404" s="12">
        <v>1</v>
      </c>
      <c r="AR404" s="113">
        <v>10.115651043007174</v>
      </c>
      <c r="AS404" s="12">
        <v>1</v>
      </c>
      <c r="AT404" s="12">
        <v>0</v>
      </c>
      <c r="AU404" s="12">
        <v>5.8998973535824915</v>
      </c>
      <c r="AV404" s="113">
        <v>7.6038979685218813</v>
      </c>
      <c r="AW404" s="12">
        <v>0</v>
      </c>
      <c r="AX404" s="12">
        <v>1</v>
      </c>
      <c r="AY404" s="68">
        <v>0</v>
      </c>
      <c r="AZ404" s="68">
        <v>6.9850000000000003</v>
      </c>
      <c r="BA404" s="94">
        <v>578</v>
      </c>
      <c r="BB404" s="94">
        <v>162</v>
      </c>
      <c r="BC404" s="12">
        <v>1</v>
      </c>
      <c r="BD404" s="12">
        <v>0</v>
      </c>
      <c r="BE404" s="104">
        <f t="shared" si="98"/>
        <v>3.784189633918261</v>
      </c>
      <c r="BF404" s="104">
        <v>1501.04</v>
      </c>
      <c r="BG404" s="104">
        <f t="shared" si="96"/>
        <v>0.51739600751000214</v>
      </c>
      <c r="BH404" s="68">
        <v>1</v>
      </c>
      <c r="BI404" s="68">
        <v>0</v>
      </c>
      <c r="BJ404" s="68">
        <v>1</v>
      </c>
      <c r="BK404" s="12">
        <v>1</v>
      </c>
      <c r="BL404" s="12">
        <v>0</v>
      </c>
      <c r="BM404" s="12">
        <v>1</v>
      </c>
      <c r="BN404" s="12">
        <v>0</v>
      </c>
      <c r="BO404" s="12">
        <v>1</v>
      </c>
      <c r="BP404" s="12">
        <v>0</v>
      </c>
      <c r="BQ404" s="12">
        <v>1</v>
      </c>
      <c r="BR404" s="12">
        <v>0</v>
      </c>
      <c r="BS404" s="12">
        <v>0</v>
      </c>
      <c r="BT404" s="12">
        <v>0</v>
      </c>
      <c r="BU404" s="12">
        <v>0</v>
      </c>
      <c r="BV404" s="12">
        <v>0</v>
      </c>
      <c r="BW404" s="12">
        <v>0</v>
      </c>
      <c r="BX404" s="12">
        <v>1</v>
      </c>
      <c r="BY404" s="12">
        <v>0.42599999999999999</v>
      </c>
      <c r="BZ404" s="12">
        <f t="shared" si="97"/>
        <v>0.57400000000000007</v>
      </c>
      <c r="CA404" s="113">
        <v>2.917770732084279</v>
      </c>
      <c r="CB404" s="12" t="s">
        <v>560</v>
      </c>
      <c r="CC404" s="12">
        <v>1</v>
      </c>
    </row>
    <row r="405" spans="1:167" ht="15" customHeight="1" x14ac:dyDescent="0.3">
      <c r="A405" s="70">
        <v>404</v>
      </c>
      <c r="B405" s="12">
        <v>11</v>
      </c>
      <c r="C405" s="12" t="s">
        <v>90</v>
      </c>
      <c r="D405" s="37">
        <v>2E-3</v>
      </c>
      <c r="E405" s="68">
        <v>3.0000000000000001E-3</v>
      </c>
      <c r="F405" s="19">
        <f t="shared" si="99"/>
        <v>0.66666666666666663</v>
      </c>
      <c r="H405" s="12">
        <f t="shared" si="87"/>
        <v>-1E-3</v>
      </c>
      <c r="I405" s="12">
        <f t="shared" si="88"/>
        <v>5.0000000000000001E-3</v>
      </c>
      <c r="J405" s="12" t="s">
        <v>595</v>
      </c>
      <c r="K405" s="12">
        <f t="shared" si="89"/>
        <v>2E-3</v>
      </c>
      <c r="L405" s="45">
        <f t="shared" si="90"/>
        <v>0.66666666666666663</v>
      </c>
      <c r="M405" s="15">
        <f t="shared" si="91"/>
        <v>4.240315511565799E-3</v>
      </c>
      <c r="N405" s="68">
        <f t="shared" si="92"/>
        <v>6.3604732673486989E-3</v>
      </c>
      <c r="O405" s="68">
        <f t="shared" si="93"/>
        <v>157.22100509933284</v>
      </c>
      <c r="P405" s="12">
        <f t="shared" si="94"/>
        <v>-2.1201577557828999E-3</v>
      </c>
      <c r="Q405" s="12">
        <f t="shared" si="95"/>
        <v>1.0600788778914499E-2</v>
      </c>
      <c r="R405" s="113">
        <v>7.8785341961403619</v>
      </c>
      <c r="S405" s="12" t="s">
        <v>583</v>
      </c>
      <c r="T405" s="12" t="s">
        <v>1683</v>
      </c>
      <c r="U405" s="12" t="s">
        <v>591</v>
      </c>
      <c r="V405" s="68" t="s">
        <v>598</v>
      </c>
      <c r="W405" s="68">
        <v>0</v>
      </c>
      <c r="X405" s="68">
        <v>1</v>
      </c>
      <c r="Y405" s="68">
        <v>0</v>
      </c>
      <c r="Z405" s="68">
        <v>0</v>
      </c>
      <c r="AA405" s="13">
        <v>1</v>
      </c>
      <c r="AB405" s="13">
        <v>1</v>
      </c>
      <c r="AC405" s="68">
        <v>8</v>
      </c>
      <c r="AD405" s="68">
        <v>8</v>
      </c>
      <c r="AE405" s="13">
        <v>24718</v>
      </c>
      <c r="AF405" s="13">
        <v>0</v>
      </c>
      <c r="AG405" s="13">
        <v>0</v>
      </c>
      <c r="AH405" s="13">
        <v>0</v>
      </c>
      <c r="AI405" s="13">
        <v>1</v>
      </c>
      <c r="AJ405" s="13">
        <v>0</v>
      </c>
      <c r="AK405" s="13">
        <v>0</v>
      </c>
      <c r="AL405" s="13">
        <v>0</v>
      </c>
      <c r="AM405" s="68">
        <v>0</v>
      </c>
      <c r="AN405" s="68">
        <v>0</v>
      </c>
      <c r="AO405" s="68">
        <v>0</v>
      </c>
      <c r="AP405" s="113">
        <v>10.821436908133153</v>
      </c>
      <c r="AQ405" s="12">
        <v>1</v>
      </c>
      <c r="AR405" s="113">
        <v>10.115651043007174</v>
      </c>
      <c r="AS405" s="12">
        <v>1</v>
      </c>
      <c r="AT405" s="12">
        <v>0</v>
      </c>
      <c r="AU405" s="12">
        <v>5.8998973535824915</v>
      </c>
      <c r="AV405" s="113">
        <v>7.6038979685218813</v>
      </c>
      <c r="AW405" s="12">
        <v>0</v>
      </c>
      <c r="AX405" s="12">
        <v>1</v>
      </c>
      <c r="AY405" s="68">
        <v>0</v>
      </c>
      <c r="AZ405" s="68">
        <v>6.9850000000000003</v>
      </c>
      <c r="BA405" s="94">
        <v>578</v>
      </c>
      <c r="BB405" s="94">
        <v>162</v>
      </c>
      <c r="BC405" s="12">
        <v>1</v>
      </c>
      <c r="BD405" s="12">
        <v>0</v>
      </c>
      <c r="BE405" s="104">
        <f t="shared" si="98"/>
        <v>3.784189633918261</v>
      </c>
      <c r="BF405" s="104">
        <v>1501.04</v>
      </c>
      <c r="BG405" s="104">
        <f t="shared" si="96"/>
        <v>0.51739600751000214</v>
      </c>
      <c r="BH405" s="68">
        <v>1</v>
      </c>
      <c r="BI405" s="68">
        <v>0</v>
      </c>
      <c r="BJ405" s="68">
        <v>1</v>
      </c>
      <c r="BK405" s="12">
        <v>1</v>
      </c>
      <c r="BL405" s="12">
        <v>0</v>
      </c>
      <c r="BM405" s="12">
        <v>1</v>
      </c>
      <c r="BN405" s="12">
        <v>0</v>
      </c>
      <c r="BO405" s="12">
        <v>1</v>
      </c>
      <c r="BP405" s="12">
        <v>0</v>
      </c>
      <c r="BQ405" s="12">
        <v>1</v>
      </c>
      <c r="BR405" s="12">
        <v>0</v>
      </c>
      <c r="BS405" s="12">
        <v>0</v>
      </c>
      <c r="BT405" s="12">
        <v>0</v>
      </c>
      <c r="BU405" s="12">
        <v>0</v>
      </c>
      <c r="BV405" s="12">
        <v>0</v>
      </c>
      <c r="BW405" s="12">
        <v>0</v>
      </c>
      <c r="BX405" s="12">
        <v>1</v>
      </c>
      <c r="BY405" s="12">
        <v>0.42599999999999999</v>
      </c>
      <c r="BZ405" s="12">
        <f t="shared" si="97"/>
        <v>0.57400000000000007</v>
      </c>
      <c r="CA405" s="113">
        <v>2.917770732084279</v>
      </c>
      <c r="CB405" s="12" t="s">
        <v>560</v>
      </c>
      <c r="CC405" s="12">
        <v>1</v>
      </c>
    </row>
    <row r="406" spans="1:167" ht="15" customHeight="1" x14ac:dyDescent="0.3">
      <c r="A406" s="70">
        <v>405</v>
      </c>
      <c r="B406" s="12">
        <v>11</v>
      </c>
      <c r="C406" s="12" t="s">
        <v>90</v>
      </c>
      <c r="D406" s="37">
        <v>1E-3</v>
      </c>
      <c r="E406" s="68">
        <v>2E-3</v>
      </c>
      <c r="F406" s="19">
        <f t="shared" si="99"/>
        <v>0.5</v>
      </c>
      <c r="H406" s="12">
        <f t="shared" si="87"/>
        <v>-1E-3</v>
      </c>
      <c r="I406" s="12">
        <f t="shared" si="88"/>
        <v>3.0000000000000001E-3</v>
      </c>
      <c r="J406" s="12" t="s">
        <v>596</v>
      </c>
      <c r="K406" s="12">
        <f t="shared" si="89"/>
        <v>1E-3</v>
      </c>
      <c r="L406" s="45">
        <f t="shared" si="90"/>
        <v>0.5</v>
      </c>
      <c r="M406" s="15">
        <f t="shared" si="91"/>
        <v>3.1401082520737577E-3</v>
      </c>
      <c r="N406" s="68">
        <f t="shared" si="92"/>
        <v>6.2802165041475153E-3</v>
      </c>
      <c r="O406" s="68">
        <f t="shared" si="93"/>
        <v>159.23017930028215</v>
      </c>
      <c r="P406" s="12">
        <f t="shared" si="94"/>
        <v>-3.1401082520737577E-3</v>
      </c>
      <c r="Q406" s="12">
        <f t="shared" si="95"/>
        <v>9.4203247562212739E-3</v>
      </c>
      <c r="R406" s="113">
        <v>7.0012456220694759</v>
      </c>
      <c r="S406" s="12" t="s">
        <v>584</v>
      </c>
      <c r="T406" s="12" t="s">
        <v>1683</v>
      </c>
      <c r="U406" s="12" t="s">
        <v>568</v>
      </c>
      <c r="V406" s="68" t="s">
        <v>598</v>
      </c>
      <c r="W406" s="68">
        <v>0</v>
      </c>
      <c r="X406" s="68">
        <v>1</v>
      </c>
      <c r="Y406" s="68">
        <v>0</v>
      </c>
      <c r="Z406" s="68">
        <v>0</v>
      </c>
      <c r="AA406" s="68">
        <v>1</v>
      </c>
      <c r="AB406" s="68">
        <v>1</v>
      </c>
      <c r="AC406" s="68">
        <v>9</v>
      </c>
      <c r="AD406" s="68">
        <v>1</v>
      </c>
      <c r="AE406" s="68">
        <v>25354</v>
      </c>
      <c r="AF406" s="68">
        <v>0</v>
      </c>
      <c r="AG406" s="68">
        <v>0</v>
      </c>
      <c r="AH406" s="68">
        <v>0</v>
      </c>
      <c r="AI406" s="68">
        <v>1</v>
      </c>
      <c r="AJ406" s="68">
        <v>0</v>
      </c>
      <c r="AK406" s="68">
        <v>0</v>
      </c>
      <c r="AL406" s="68">
        <v>0</v>
      </c>
      <c r="AM406" s="68">
        <v>0</v>
      </c>
      <c r="AN406" s="68">
        <v>0</v>
      </c>
      <c r="AO406" s="68">
        <v>0</v>
      </c>
      <c r="AP406" s="113">
        <v>10.821436908133153</v>
      </c>
      <c r="AQ406" s="12">
        <v>1</v>
      </c>
      <c r="AR406" s="113">
        <v>10.140770667404057</v>
      </c>
      <c r="AS406" s="12">
        <v>1</v>
      </c>
      <c r="AT406" s="12">
        <v>0</v>
      </c>
      <c r="AU406" s="12">
        <v>5.8998973535824915</v>
      </c>
      <c r="AV406" s="113">
        <v>7.6038979685218813</v>
      </c>
      <c r="AW406" s="12">
        <v>0</v>
      </c>
      <c r="AX406" s="12">
        <v>1</v>
      </c>
      <c r="AY406" s="68">
        <v>0</v>
      </c>
      <c r="AZ406" s="68">
        <v>6.9850000000000003</v>
      </c>
      <c r="BA406" s="94">
        <v>578</v>
      </c>
      <c r="BB406" s="94">
        <v>162</v>
      </c>
      <c r="BC406" s="12">
        <v>1</v>
      </c>
      <c r="BD406" s="12">
        <v>0</v>
      </c>
      <c r="BE406" s="104">
        <f t="shared" si="98"/>
        <v>3.784189633918261</v>
      </c>
      <c r="BF406" s="104">
        <v>1501.04</v>
      </c>
      <c r="BG406" s="104">
        <f t="shared" si="96"/>
        <v>0.51739600751000214</v>
      </c>
      <c r="BH406" s="68">
        <v>1</v>
      </c>
      <c r="BI406" s="68">
        <v>0</v>
      </c>
      <c r="BJ406" s="68">
        <v>1</v>
      </c>
      <c r="BK406" s="12">
        <v>1</v>
      </c>
      <c r="BL406" s="12">
        <v>0</v>
      </c>
      <c r="BM406" s="12">
        <v>1</v>
      </c>
      <c r="BN406" s="12">
        <v>0</v>
      </c>
      <c r="BO406" s="12">
        <v>1</v>
      </c>
      <c r="BP406" s="12">
        <v>0</v>
      </c>
      <c r="BQ406" s="12">
        <v>1</v>
      </c>
      <c r="BR406" s="12">
        <v>0</v>
      </c>
      <c r="BS406" s="12">
        <v>0</v>
      </c>
      <c r="BT406" s="12">
        <v>0</v>
      </c>
      <c r="BU406" s="12">
        <v>0</v>
      </c>
      <c r="BV406" s="12">
        <v>0</v>
      </c>
      <c r="BW406" s="12">
        <v>0</v>
      </c>
      <c r="BX406" s="12">
        <v>1</v>
      </c>
      <c r="BY406" s="12">
        <v>1</v>
      </c>
      <c r="BZ406" s="12">
        <f t="shared" si="97"/>
        <v>0</v>
      </c>
      <c r="CA406" s="113">
        <v>2.917770732084279</v>
      </c>
      <c r="CB406" s="12" t="s">
        <v>560</v>
      </c>
      <c r="CC406" s="12">
        <v>1</v>
      </c>
      <c r="CL406" s="70"/>
      <c r="CM406" s="70"/>
      <c r="CN406" s="70"/>
      <c r="CO406" s="70"/>
      <c r="CP406" s="70"/>
      <c r="CQ406" s="70"/>
      <c r="CR406" s="70"/>
      <c r="CS406" s="70"/>
      <c r="CT406" s="70"/>
      <c r="CU406" s="70"/>
      <c r="CV406" s="70"/>
      <c r="CW406" s="70"/>
      <c r="CX406" s="70"/>
      <c r="CY406" s="70"/>
      <c r="CZ406" s="70"/>
      <c r="DA406" s="70"/>
      <c r="DB406" s="70"/>
      <c r="DC406" s="70"/>
      <c r="DD406" s="70"/>
      <c r="DE406" s="70"/>
      <c r="DF406" s="70"/>
      <c r="DG406" s="70"/>
      <c r="DH406" s="70"/>
      <c r="DI406" s="70"/>
      <c r="DJ406" s="70"/>
      <c r="DK406" s="70"/>
      <c r="DL406" s="70"/>
      <c r="DM406" s="70"/>
      <c r="DN406" s="70"/>
      <c r="DO406" s="70"/>
      <c r="DP406" s="70"/>
      <c r="DQ406" s="70"/>
      <c r="DR406" s="70"/>
      <c r="DS406" s="70"/>
      <c r="DT406" s="70"/>
      <c r="DU406" s="70"/>
      <c r="DV406" s="70"/>
      <c r="DW406" s="70"/>
      <c r="DX406" s="70"/>
      <c r="DY406" s="70"/>
      <c r="DZ406" s="70"/>
      <c r="EA406" s="70"/>
      <c r="EB406" s="70"/>
      <c r="EC406" s="70"/>
      <c r="ED406" s="70"/>
      <c r="EE406" s="70"/>
      <c r="EF406" s="70"/>
      <c r="EG406" s="70"/>
      <c r="EH406" s="70"/>
      <c r="EI406" s="70"/>
      <c r="EJ406" s="70"/>
      <c r="EK406" s="70"/>
      <c r="EL406" s="70"/>
      <c r="EM406" s="70"/>
      <c r="EN406" s="70"/>
      <c r="EO406" s="70"/>
      <c r="EP406" s="70"/>
      <c r="EQ406" s="70"/>
      <c r="ER406" s="70"/>
      <c r="ES406" s="70"/>
      <c r="ET406" s="70"/>
      <c r="EU406" s="70"/>
      <c r="EV406" s="70"/>
      <c r="EW406" s="70"/>
      <c r="EX406" s="70"/>
      <c r="EY406" s="70"/>
      <c r="EZ406" s="70"/>
      <c r="FA406" s="70"/>
      <c r="FB406" s="70"/>
      <c r="FC406" s="70"/>
      <c r="FD406" s="70"/>
      <c r="FE406" s="70"/>
      <c r="FF406" s="70"/>
      <c r="FG406" s="70"/>
      <c r="FH406" s="70"/>
      <c r="FI406" s="70"/>
      <c r="FJ406" s="70"/>
      <c r="FK406" s="70"/>
    </row>
    <row r="407" spans="1:167" ht="15" customHeight="1" x14ac:dyDescent="0.3">
      <c r="A407" s="70">
        <v>406</v>
      </c>
      <c r="B407" s="12">
        <v>11</v>
      </c>
      <c r="C407" s="12" t="s">
        <v>90</v>
      </c>
      <c r="D407" s="37">
        <v>-1E-3</v>
      </c>
      <c r="E407" s="68">
        <v>3.0000000000000001E-3</v>
      </c>
      <c r="F407" s="19">
        <f t="shared" si="99"/>
        <v>-0.33333333333333331</v>
      </c>
      <c r="H407" s="12">
        <f t="shared" si="87"/>
        <v>-4.0000000000000001E-3</v>
      </c>
      <c r="I407" s="12">
        <f t="shared" si="88"/>
        <v>2E-3</v>
      </c>
      <c r="J407" s="12" t="s">
        <v>592</v>
      </c>
      <c r="K407" s="12">
        <f t="shared" si="89"/>
        <v>-1E-3</v>
      </c>
      <c r="L407" s="45">
        <f t="shared" si="90"/>
        <v>-0.33333333333333331</v>
      </c>
      <c r="M407" s="15">
        <f t="shared" si="91"/>
        <v>-2.0937002792980031E-3</v>
      </c>
      <c r="N407" s="68">
        <f t="shared" si="92"/>
        <v>6.2811008378940089E-3</v>
      </c>
      <c r="O407" s="68">
        <f t="shared" si="93"/>
        <v>159.20776083819251</v>
      </c>
      <c r="P407" s="12">
        <f t="shared" si="94"/>
        <v>-8.3748011171920125E-3</v>
      </c>
      <c r="Q407" s="12">
        <f t="shared" si="95"/>
        <v>4.1874005585960054E-3</v>
      </c>
      <c r="R407" s="113">
        <v>7.0012456220694759</v>
      </c>
      <c r="S407" s="12" t="s">
        <v>584</v>
      </c>
      <c r="T407" s="12" t="s">
        <v>1683</v>
      </c>
      <c r="U407" s="12" t="s">
        <v>568</v>
      </c>
      <c r="V407" s="68" t="s">
        <v>598</v>
      </c>
      <c r="W407" s="68">
        <v>0</v>
      </c>
      <c r="X407" s="68">
        <v>1</v>
      </c>
      <c r="Y407" s="68">
        <v>0</v>
      </c>
      <c r="Z407" s="68">
        <v>0</v>
      </c>
      <c r="AA407" s="13">
        <v>1</v>
      </c>
      <c r="AB407" s="13">
        <v>1</v>
      </c>
      <c r="AC407" s="68">
        <v>10</v>
      </c>
      <c r="AD407" s="68">
        <v>8</v>
      </c>
      <c r="AE407" s="13">
        <v>25347</v>
      </c>
      <c r="AF407" s="13">
        <v>0</v>
      </c>
      <c r="AG407" s="13">
        <v>0</v>
      </c>
      <c r="AH407" s="13">
        <v>0</v>
      </c>
      <c r="AI407" s="13">
        <v>1</v>
      </c>
      <c r="AJ407" s="13">
        <v>0</v>
      </c>
      <c r="AK407" s="13">
        <v>0</v>
      </c>
      <c r="AL407" s="13">
        <v>0</v>
      </c>
      <c r="AM407" s="68">
        <v>0</v>
      </c>
      <c r="AN407" s="68">
        <v>0</v>
      </c>
      <c r="AO407" s="68">
        <v>0</v>
      </c>
      <c r="AP407" s="113">
        <v>10.821436908133153</v>
      </c>
      <c r="AQ407" s="12">
        <v>1</v>
      </c>
      <c r="AR407" s="113">
        <v>10.140770667404057</v>
      </c>
      <c r="AS407" s="12">
        <v>1</v>
      </c>
      <c r="AT407" s="12">
        <v>0</v>
      </c>
      <c r="AU407" s="12">
        <v>5.8998973535824915</v>
      </c>
      <c r="AV407" s="113">
        <v>7.6038979685218813</v>
      </c>
      <c r="AW407" s="12">
        <v>0</v>
      </c>
      <c r="AX407" s="12">
        <v>1</v>
      </c>
      <c r="AY407" s="68">
        <v>0</v>
      </c>
      <c r="AZ407" s="68">
        <v>6.9850000000000003</v>
      </c>
      <c r="BA407" s="94">
        <v>578</v>
      </c>
      <c r="BB407" s="94">
        <v>162</v>
      </c>
      <c r="BC407" s="12">
        <v>1</v>
      </c>
      <c r="BD407" s="12">
        <v>0</v>
      </c>
      <c r="BE407" s="104">
        <f t="shared" si="98"/>
        <v>3.784189633918261</v>
      </c>
      <c r="BF407" s="104">
        <v>1501.04</v>
      </c>
      <c r="BG407" s="104">
        <f t="shared" si="96"/>
        <v>0.51739600751000214</v>
      </c>
      <c r="BH407" s="68">
        <v>1</v>
      </c>
      <c r="BI407" s="68">
        <v>0</v>
      </c>
      <c r="BJ407" s="68">
        <v>1</v>
      </c>
      <c r="BK407" s="12">
        <v>1</v>
      </c>
      <c r="BL407" s="12">
        <v>0</v>
      </c>
      <c r="BM407" s="12">
        <v>1</v>
      </c>
      <c r="BN407" s="12">
        <v>0</v>
      </c>
      <c r="BO407" s="12">
        <v>1</v>
      </c>
      <c r="BP407" s="12">
        <v>0</v>
      </c>
      <c r="BQ407" s="12">
        <v>1</v>
      </c>
      <c r="BR407" s="12">
        <v>0</v>
      </c>
      <c r="BS407" s="12">
        <v>0</v>
      </c>
      <c r="BT407" s="12">
        <v>0</v>
      </c>
      <c r="BU407" s="12">
        <v>0</v>
      </c>
      <c r="BV407" s="12">
        <v>0</v>
      </c>
      <c r="BW407" s="12">
        <v>0</v>
      </c>
      <c r="BX407" s="12">
        <v>1</v>
      </c>
      <c r="BY407" s="12">
        <v>1</v>
      </c>
      <c r="BZ407" s="12">
        <f t="shared" si="97"/>
        <v>0</v>
      </c>
      <c r="CA407" s="113">
        <v>2.917770732084279</v>
      </c>
      <c r="CB407" s="12" t="s">
        <v>560</v>
      </c>
      <c r="CC407" s="12">
        <v>1</v>
      </c>
      <c r="CL407" s="68"/>
      <c r="CM407" s="68"/>
      <c r="CN407" s="68"/>
      <c r="CO407" s="68"/>
      <c r="CP407" s="68"/>
      <c r="CQ407" s="68"/>
      <c r="CR407" s="68"/>
      <c r="CS407" s="68"/>
      <c r="CT407" s="68"/>
      <c r="CU407" s="68"/>
      <c r="CV407" s="68"/>
      <c r="CW407" s="68"/>
      <c r="CX407" s="68"/>
      <c r="CY407" s="68"/>
      <c r="CZ407" s="68"/>
      <c r="DA407" s="68"/>
      <c r="DB407" s="68"/>
      <c r="DC407" s="68"/>
      <c r="DD407" s="68"/>
      <c r="DE407" s="68"/>
      <c r="DF407" s="68"/>
      <c r="DG407" s="68"/>
      <c r="DH407" s="68"/>
      <c r="DI407" s="68"/>
      <c r="DJ407" s="68"/>
      <c r="DK407" s="68"/>
      <c r="DL407" s="68"/>
      <c r="DM407" s="68"/>
      <c r="DN407" s="68"/>
      <c r="DO407" s="68"/>
      <c r="DP407" s="68"/>
      <c r="DQ407" s="68"/>
      <c r="DR407" s="68"/>
      <c r="DS407" s="68"/>
      <c r="DT407" s="68"/>
      <c r="DU407" s="68"/>
      <c r="DV407" s="68"/>
      <c r="DW407" s="68"/>
      <c r="DX407" s="68"/>
      <c r="DY407" s="68"/>
      <c r="DZ407" s="68"/>
      <c r="EA407" s="68"/>
      <c r="EB407" s="68"/>
      <c r="EC407" s="68"/>
      <c r="ED407" s="68"/>
      <c r="EE407" s="68"/>
      <c r="EF407" s="68"/>
      <c r="EG407" s="68"/>
      <c r="EH407" s="68"/>
      <c r="EI407" s="68"/>
      <c r="EJ407" s="68"/>
      <c r="EK407" s="68"/>
      <c r="EL407" s="68"/>
      <c r="EM407" s="68"/>
      <c r="EN407" s="68"/>
      <c r="EO407" s="68"/>
      <c r="EP407" s="68"/>
      <c r="EQ407" s="68"/>
      <c r="ER407" s="68"/>
      <c r="ES407" s="68"/>
      <c r="ET407" s="68"/>
      <c r="EU407" s="68"/>
      <c r="EV407" s="68"/>
      <c r="EW407" s="68"/>
      <c r="EX407" s="68"/>
      <c r="EY407" s="68"/>
      <c r="EZ407" s="68"/>
      <c r="FA407" s="68"/>
      <c r="FB407" s="68"/>
      <c r="FC407" s="68"/>
      <c r="FD407" s="68"/>
      <c r="FE407" s="68"/>
      <c r="FF407" s="68"/>
      <c r="FG407" s="68"/>
      <c r="FH407" s="68"/>
      <c r="FI407" s="68"/>
      <c r="FJ407" s="68"/>
      <c r="FK407" s="68"/>
    </row>
    <row r="408" spans="1:167" ht="15" customHeight="1" x14ac:dyDescent="0.3">
      <c r="A408" s="70">
        <v>407</v>
      </c>
      <c r="B408" s="12">
        <v>11</v>
      </c>
      <c r="C408" s="12" t="s">
        <v>90</v>
      </c>
      <c r="D408" s="37">
        <v>1E-3</v>
      </c>
      <c r="E408" s="68">
        <v>3.0000000000000001E-3</v>
      </c>
      <c r="F408" s="19">
        <f t="shared" si="99"/>
        <v>0.33333333333333331</v>
      </c>
      <c r="H408" s="12">
        <f t="shared" si="87"/>
        <v>-2E-3</v>
      </c>
      <c r="I408" s="12">
        <f t="shared" si="88"/>
        <v>4.0000000000000001E-3</v>
      </c>
      <c r="J408" s="12" t="s">
        <v>592</v>
      </c>
      <c r="K408" s="12">
        <f t="shared" si="89"/>
        <v>1E-3</v>
      </c>
      <c r="L408" s="45">
        <f t="shared" si="90"/>
        <v>0.33333333333333331</v>
      </c>
      <c r="M408" s="15">
        <f t="shared" si="91"/>
        <v>2.0937002792980031E-3</v>
      </c>
      <c r="N408" s="68">
        <f t="shared" si="92"/>
        <v>6.2811008378940089E-3</v>
      </c>
      <c r="O408" s="68">
        <f t="shared" si="93"/>
        <v>159.20776083819251</v>
      </c>
      <c r="P408" s="12">
        <f t="shared" si="94"/>
        <v>-4.1874005585960054E-3</v>
      </c>
      <c r="Q408" s="12">
        <f t="shared" si="95"/>
        <v>8.3748011171920125E-3</v>
      </c>
      <c r="R408" s="113">
        <v>7.3408355541232746</v>
      </c>
      <c r="S408" s="12" t="s">
        <v>584</v>
      </c>
      <c r="T408" s="12" t="s">
        <v>1683</v>
      </c>
      <c r="U408" s="12" t="s">
        <v>585</v>
      </c>
      <c r="V408" s="68" t="s">
        <v>598</v>
      </c>
      <c r="W408" s="68">
        <v>0</v>
      </c>
      <c r="X408" s="68">
        <v>1</v>
      </c>
      <c r="Y408" s="68">
        <v>0</v>
      </c>
      <c r="Z408" s="68">
        <v>0</v>
      </c>
      <c r="AA408" s="68">
        <v>1</v>
      </c>
      <c r="AB408" s="68">
        <v>1</v>
      </c>
      <c r="AC408" s="68">
        <v>10</v>
      </c>
      <c r="AD408" s="68">
        <v>8</v>
      </c>
      <c r="AE408" s="68">
        <v>25347</v>
      </c>
      <c r="AF408" s="68">
        <v>0</v>
      </c>
      <c r="AG408" s="68">
        <v>0</v>
      </c>
      <c r="AH408" s="68">
        <v>0</v>
      </c>
      <c r="AI408" s="68">
        <v>1</v>
      </c>
      <c r="AJ408" s="68">
        <v>0</v>
      </c>
      <c r="AK408" s="68">
        <v>0</v>
      </c>
      <c r="AL408" s="68">
        <v>0</v>
      </c>
      <c r="AM408" s="68">
        <v>0</v>
      </c>
      <c r="AN408" s="68">
        <v>0</v>
      </c>
      <c r="AO408" s="68">
        <v>0</v>
      </c>
      <c r="AP408" s="113">
        <v>10.821436908133153</v>
      </c>
      <c r="AQ408" s="12">
        <v>1</v>
      </c>
      <c r="AR408" s="113">
        <v>10.140770667404057</v>
      </c>
      <c r="AS408" s="12">
        <v>1</v>
      </c>
      <c r="AT408" s="12">
        <v>0</v>
      </c>
      <c r="AU408" s="12">
        <v>5.8998973535824915</v>
      </c>
      <c r="AV408" s="113">
        <v>7.6038979685218813</v>
      </c>
      <c r="AW408" s="12">
        <v>0</v>
      </c>
      <c r="AX408" s="12">
        <v>1</v>
      </c>
      <c r="AY408" s="68">
        <v>0</v>
      </c>
      <c r="AZ408" s="68">
        <v>6.9850000000000003</v>
      </c>
      <c r="BA408" s="94">
        <v>578</v>
      </c>
      <c r="BB408" s="94">
        <v>162</v>
      </c>
      <c r="BC408" s="12">
        <v>1</v>
      </c>
      <c r="BD408" s="12">
        <v>0</v>
      </c>
      <c r="BE408" s="104">
        <f t="shared" si="98"/>
        <v>3.784189633918261</v>
      </c>
      <c r="BF408" s="104">
        <v>1501.04</v>
      </c>
      <c r="BG408" s="104">
        <f t="shared" si="96"/>
        <v>0.51739600751000214</v>
      </c>
      <c r="BH408" s="68">
        <v>1</v>
      </c>
      <c r="BI408" s="68">
        <v>0</v>
      </c>
      <c r="BJ408" s="68">
        <v>1</v>
      </c>
      <c r="BK408" s="12">
        <v>1</v>
      </c>
      <c r="BL408" s="12">
        <v>0</v>
      </c>
      <c r="BM408" s="12">
        <v>1</v>
      </c>
      <c r="BN408" s="12">
        <v>0</v>
      </c>
      <c r="BO408" s="12">
        <v>1</v>
      </c>
      <c r="BP408" s="12">
        <v>0</v>
      </c>
      <c r="BQ408" s="12">
        <v>1</v>
      </c>
      <c r="BR408" s="12">
        <v>0</v>
      </c>
      <c r="BS408" s="12">
        <v>0</v>
      </c>
      <c r="BT408" s="12">
        <v>0</v>
      </c>
      <c r="BU408" s="12">
        <v>0</v>
      </c>
      <c r="BV408" s="12">
        <v>0</v>
      </c>
      <c r="BW408" s="12">
        <v>0</v>
      </c>
      <c r="BX408" s="12">
        <v>1</v>
      </c>
      <c r="BY408" s="12">
        <v>0</v>
      </c>
      <c r="BZ408" s="12">
        <f t="shared" si="97"/>
        <v>1</v>
      </c>
      <c r="CA408" s="113">
        <v>2.917770732084279</v>
      </c>
      <c r="CB408" s="12" t="s">
        <v>560</v>
      </c>
      <c r="CC408" s="12">
        <v>1</v>
      </c>
      <c r="CL408" s="69"/>
      <c r="CM408" s="69"/>
      <c r="CN408" s="69"/>
      <c r="CO408" s="69"/>
      <c r="CP408" s="69"/>
      <c r="CQ408" s="69"/>
      <c r="CR408" s="69"/>
      <c r="CS408" s="69"/>
      <c r="CT408" s="69"/>
      <c r="CU408" s="69"/>
      <c r="CV408" s="69"/>
      <c r="CW408" s="69"/>
      <c r="CX408" s="69"/>
      <c r="CY408" s="69"/>
      <c r="CZ408" s="69"/>
      <c r="DA408" s="69"/>
      <c r="DB408" s="69"/>
      <c r="DC408" s="69"/>
      <c r="DD408" s="69"/>
      <c r="DE408" s="69"/>
      <c r="DF408" s="69"/>
      <c r="DG408" s="69"/>
      <c r="DH408" s="69"/>
      <c r="DI408" s="69"/>
      <c r="DJ408" s="69"/>
      <c r="DK408" s="69"/>
      <c r="DL408" s="69"/>
      <c r="DM408" s="69"/>
      <c r="DN408" s="69"/>
      <c r="DO408" s="69"/>
      <c r="DP408" s="69"/>
      <c r="DQ408" s="69"/>
      <c r="DR408" s="69"/>
      <c r="DS408" s="69"/>
      <c r="DT408" s="69"/>
      <c r="DU408" s="69"/>
      <c r="DV408" s="69"/>
      <c r="DW408" s="69"/>
      <c r="DX408" s="69"/>
      <c r="DY408" s="69"/>
      <c r="DZ408" s="69"/>
      <c r="EA408" s="69"/>
      <c r="EB408" s="69"/>
      <c r="EC408" s="69"/>
      <c r="ED408" s="69"/>
      <c r="EE408" s="69"/>
      <c r="EF408" s="69"/>
      <c r="EG408" s="69"/>
      <c r="EH408" s="69"/>
      <c r="EI408" s="69"/>
      <c r="EJ408" s="69"/>
      <c r="EK408" s="69"/>
      <c r="EL408" s="69"/>
      <c r="EM408" s="69"/>
      <c r="EN408" s="69"/>
      <c r="EO408" s="69"/>
      <c r="EP408" s="69"/>
      <c r="EQ408" s="69"/>
      <c r="ER408" s="69"/>
      <c r="ES408" s="69"/>
      <c r="ET408" s="69"/>
      <c r="EU408" s="69"/>
      <c r="EV408" s="69"/>
      <c r="EW408" s="69"/>
      <c r="EX408" s="69"/>
      <c r="EY408" s="69"/>
      <c r="EZ408" s="69"/>
      <c r="FA408" s="69"/>
      <c r="FB408" s="69"/>
      <c r="FC408" s="69"/>
      <c r="FD408" s="69"/>
      <c r="FE408" s="69"/>
      <c r="FF408" s="69"/>
      <c r="FG408" s="69"/>
      <c r="FH408" s="69"/>
      <c r="FI408" s="69"/>
      <c r="FJ408" s="69"/>
      <c r="FK408" s="69"/>
    </row>
    <row r="409" spans="1:167" ht="15" customHeight="1" x14ac:dyDescent="0.3">
      <c r="A409" s="70">
        <v>408</v>
      </c>
      <c r="B409" s="12">
        <v>11</v>
      </c>
      <c r="C409" s="12" t="s">
        <v>90</v>
      </c>
      <c r="D409" s="37">
        <v>0</v>
      </c>
      <c r="E409" s="68">
        <v>3.0000000000000001E-3</v>
      </c>
      <c r="F409" s="19">
        <f t="shared" si="99"/>
        <v>0</v>
      </c>
      <c r="H409" s="12">
        <f t="shared" si="87"/>
        <v>-3.0000000000000001E-3</v>
      </c>
      <c r="I409" s="12">
        <f t="shared" si="88"/>
        <v>3.0000000000000001E-3</v>
      </c>
      <c r="J409" s="12" t="s">
        <v>592</v>
      </c>
      <c r="K409" s="12">
        <f t="shared" si="89"/>
        <v>0</v>
      </c>
      <c r="L409" s="45">
        <f t="shared" si="90"/>
        <v>0</v>
      </c>
      <c r="M409" s="15">
        <f t="shared" si="91"/>
        <v>0</v>
      </c>
      <c r="N409" s="68">
        <f t="shared" si="92"/>
        <v>6.2811146047959746E-3</v>
      </c>
      <c r="O409" s="68">
        <f t="shared" si="93"/>
        <v>159.20741188776356</v>
      </c>
      <c r="P409" s="12">
        <f t="shared" si="94"/>
        <v>-6.2811146047959746E-3</v>
      </c>
      <c r="Q409" s="12">
        <f t="shared" si="95"/>
        <v>6.2811146047959746E-3</v>
      </c>
      <c r="R409" s="113">
        <v>7.3408355541232746</v>
      </c>
      <c r="S409" s="12" t="s">
        <v>584</v>
      </c>
      <c r="T409" s="12" t="s">
        <v>1683</v>
      </c>
      <c r="U409" s="12" t="s">
        <v>586</v>
      </c>
      <c r="V409" s="68" t="s">
        <v>598</v>
      </c>
      <c r="W409" s="68">
        <v>0</v>
      </c>
      <c r="X409" s="68">
        <v>1</v>
      </c>
      <c r="Y409" s="68">
        <v>0</v>
      </c>
      <c r="Z409" s="68">
        <v>0</v>
      </c>
      <c r="AA409" s="68">
        <v>1</v>
      </c>
      <c r="AB409" s="68">
        <v>1</v>
      </c>
      <c r="AC409" s="68">
        <v>10</v>
      </c>
      <c r="AD409" s="68">
        <v>8</v>
      </c>
      <c r="AE409" s="68">
        <v>25347</v>
      </c>
      <c r="AF409" s="68">
        <v>0</v>
      </c>
      <c r="AG409" s="68">
        <v>0</v>
      </c>
      <c r="AH409" s="68">
        <v>0</v>
      </c>
      <c r="AI409" s="68">
        <v>1</v>
      </c>
      <c r="AJ409" s="68">
        <v>0</v>
      </c>
      <c r="AK409" s="68">
        <v>0</v>
      </c>
      <c r="AL409" s="68">
        <v>0</v>
      </c>
      <c r="AM409" s="68">
        <v>0</v>
      </c>
      <c r="AN409" s="68">
        <v>0</v>
      </c>
      <c r="AO409" s="68">
        <v>0</v>
      </c>
      <c r="AP409" s="113">
        <v>10.821436908133153</v>
      </c>
      <c r="AQ409" s="12">
        <v>1</v>
      </c>
      <c r="AR409" s="113">
        <v>10.140770667404057</v>
      </c>
      <c r="AS409" s="12">
        <v>1</v>
      </c>
      <c r="AT409" s="12">
        <v>0</v>
      </c>
      <c r="AU409" s="12">
        <v>5.8998973535824915</v>
      </c>
      <c r="AV409" s="113">
        <v>7.6038979685218813</v>
      </c>
      <c r="AW409" s="12">
        <v>0</v>
      </c>
      <c r="AX409" s="12">
        <v>1</v>
      </c>
      <c r="AY409" s="68">
        <v>0</v>
      </c>
      <c r="AZ409" s="68">
        <v>6.9850000000000003</v>
      </c>
      <c r="BA409" s="94">
        <v>578</v>
      </c>
      <c r="BB409" s="94">
        <v>162</v>
      </c>
      <c r="BC409" s="12">
        <v>1</v>
      </c>
      <c r="BD409" s="12">
        <v>0</v>
      </c>
      <c r="BE409" s="104">
        <f t="shared" si="98"/>
        <v>3.784189633918261</v>
      </c>
      <c r="BF409" s="104">
        <v>1501.04</v>
      </c>
      <c r="BG409" s="104">
        <f t="shared" si="96"/>
        <v>0.51739600751000214</v>
      </c>
      <c r="BH409" s="68">
        <v>1</v>
      </c>
      <c r="BI409" s="68">
        <v>0</v>
      </c>
      <c r="BJ409" s="68">
        <v>1</v>
      </c>
      <c r="BK409" s="12">
        <v>1</v>
      </c>
      <c r="BL409" s="12">
        <v>0</v>
      </c>
      <c r="BM409" s="12">
        <v>1</v>
      </c>
      <c r="BN409" s="12">
        <v>0</v>
      </c>
      <c r="BO409" s="12">
        <v>1</v>
      </c>
      <c r="BP409" s="12">
        <v>0</v>
      </c>
      <c r="BQ409" s="12">
        <v>1</v>
      </c>
      <c r="BR409" s="12">
        <v>0</v>
      </c>
      <c r="BS409" s="12">
        <v>0</v>
      </c>
      <c r="BT409" s="12">
        <v>0</v>
      </c>
      <c r="BU409" s="12">
        <v>0</v>
      </c>
      <c r="BV409" s="12">
        <v>0</v>
      </c>
      <c r="BW409" s="12">
        <v>0</v>
      </c>
      <c r="BX409" s="12">
        <v>1</v>
      </c>
      <c r="BY409" s="12">
        <v>0</v>
      </c>
      <c r="BZ409" s="12">
        <f t="shared" si="97"/>
        <v>1</v>
      </c>
      <c r="CA409" s="113">
        <v>2.917770732084279</v>
      </c>
      <c r="CB409" s="12" t="s">
        <v>560</v>
      </c>
      <c r="CC409" s="12">
        <v>1</v>
      </c>
      <c r="CL409" s="68"/>
      <c r="CM409" s="68"/>
      <c r="CN409" s="68"/>
      <c r="CO409" s="68"/>
      <c r="CP409" s="68"/>
      <c r="CQ409" s="68"/>
      <c r="CR409" s="68"/>
      <c r="CS409" s="68"/>
      <c r="CT409" s="68"/>
      <c r="CU409" s="68"/>
      <c r="CV409" s="68"/>
      <c r="CW409" s="68"/>
      <c r="CX409" s="68"/>
      <c r="CY409" s="68"/>
      <c r="CZ409" s="68"/>
      <c r="DA409" s="68"/>
      <c r="DB409" s="68"/>
      <c r="DC409" s="68"/>
      <c r="DD409" s="68"/>
      <c r="DE409" s="68"/>
      <c r="DF409" s="68"/>
      <c r="DG409" s="68"/>
      <c r="DH409" s="68"/>
      <c r="DI409" s="68"/>
      <c r="DJ409" s="68"/>
      <c r="DK409" s="68"/>
      <c r="DL409" s="68"/>
      <c r="DM409" s="68"/>
      <c r="DN409" s="68"/>
      <c r="DO409" s="68"/>
      <c r="DP409" s="68"/>
      <c r="DQ409" s="68"/>
      <c r="DR409" s="68"/>
      <c r="DS409" s="68"/>
      <c r="DT409" s="68"/>
      <c r="DU409" s="68"/>
      <c r="DV409" s="68"/>
      <c r="DW409" s="68"/>
      <c r="DX409" s="68"/>
      <c r="DY409" s="68"/>
      <c r="DZ409" s="68"/>
      <c r="EA409" s="68"/>
      <c r="EB409" s="68"/>
      <c r="EC409" s="68"/>
      <c r="ED409" s="68"/>
      <c r="EE409" s="68"/>
      <c r="EF409" s="68"/>
      <c r="EG409" s="68"/>
      <c r="EH409" s="68"/>
      <c r="EI409" s="68"/>
      <c r="EJ409" s="68"/>
      <c r="EK409" s="68"/>
      <c r="EL409" s="68"/>
      <c r="EM409" s="68"/>
      <c r="EN409" s="68"/>
      <c r="EO409" s="68"/>
      <c r="EP409" s="68"/>
      <c r="EQ409" s="68"/>
      <c r="ER409" s="68"/>
      <c r="ES409" s="68"/>
      <c r="ET409" s="68"/>
      <c r="EU409" s="68"/>
      <c r="EV409" s="68"/>
      <c r="EW409" s="68"/>
      <c r="EX409" s="68"/>
      <c r="EY409" s="68"/>
      <c r="EZ409" s="68"/>
      <c r="FA409" s="68"/>
      <c r="FB409" s="68"/>
      <c r="FC409" s="68"/>
      <c r="FD409" s="68"/>
      <c r="FE409" s="68"/>
      <c r="FF409" s="68"/>
      <c r="FG409" s="68"/>
      <c r="FH409" s="68"/>
      <c r="FI409" s="68"/>
      <c r="FJ409" s="68"/>
      <c r="FK409" s="68"/>
    </row>
    <row r="410" spans="1:167" ht="15" customHeight="1" x14ac:dyDescent="0.3">
      <c r="A410" s="70">
        <v>409</v>
      </c>
      <c r="B410" s="12">
        <v>11</v>
      </c>
      <c r="C410" s="12" t="s">
        <v>90</v>
      </c>
      <c r="D410" s="37">
        <v>4.0000000000000001E-3</v>
      </c>
      <c r="E410" s="68">
        <v>3.0000000000000001E-3</v>
      </c>
      <c r="F410" s="19">
        <f t="shared" si="99"/>
        <v>1.3333333333333333</v>
      </c>
      <c r="H410" s="12">
        <f t="shared" si="87"/>
        <v>1E-3</v>
      </c>
      <c r="I410" s="12">
        <f t="shared" si="88"/>
        <v>7.0000000000000001E-3</v>
      </c>
      <c r="J410" s="12" t="s">
        <v>592</v>
      </c>
      <c r="K410" s="12">
        <f t="shared" si="89"/>
        <v>4.0000000000000001E-3</v>
      </c>
      <c r="L410" s="45">
        <f t="shared" si="90"/>
        <v>1.3333333333333333</v>
      </c>
      <c r="M410" s="15">
        <f t="shared" si="91"/>
        <v>8.3745257936354983E-3</v>
      </c>
      <c r="N410" s="68">
        <f t="shared" si="92"/>
        <v>6.2808943452266237E-3</v>
      </c>
      <c r="O410" s="68">
        <f t="shared" si="93"/>
        <v>159.21299500285076</v>
      </c>
      <c r="P410" s="12">
        <f t="shared" si="94"/>
        <v>2.0936314484088746E-3</v>
      </c>
      <c r="Q410" s="12">
        <f t="shared" si="95"/>
        <v>1.4655420138862122E-2</v>
      </c>
      <c r="R410" s="113">
        <v>7.9501498876520182</v>
      </c>
      <c r="S410" s="12" t="s">
        <v>584</v>
      </c>
      <c r="T410" s="12" t="s">
        <v>1683</v>
      </c>
      <c r="U410" s="12" t="s">
        <v>587</v>
      </c>
      <c r="V410" s="68" t="s">
        <v>598</v>
      </c>
      <c r="W410" s="68">
        <v>0</v>
      </c>
      <c r="X410" s="68">
        <v>1</v>
      </c>
      <c r="Y410" s="68">
        <v>0</v>
      </c>
      <c r="Z410" s="68">
        <v>0</v>
      </c>
      <c r="AA410" s="68">
        <v>1</v>
      </c>
      <c r="AB410" s="68">
        <v>1</v>
      </c>
      <c r="AC410" s="68">
        <v>10</v>
      </c>
      <c r="AD410" s="68">
        <v>8</v>
      </c>
      <c r="AE410" s="68">
        <v>25347</v>
      </c>
      <c r="AF410" s="68">
        <v>0</v>
      </c>
      <c r="AG410" s="68">
        <v>0</v>
      </c>
      <c r="AH410" s="68">
        <v>0</v>
      </c>
      <c r="AI410" s="68">
        <v>1</v>
      </c>
      <c r="AJ410" s="68">
        <v>0</v>
      </c>
      <c r="AK410" s="68">
        <v>0</v>
      </c>
      <c r="AL410" s="68">
        <v>0</v>
      </c>
      <c r="AM410" s="68">
        <v>0</v>
      </c>
      <c r="AN410" s="68">
        <v>0</v>
      </c>
      <c r="AO410" s="68">
        <v>0</v>
      </c>
      <c r="AP410" s="113">
        <v>10.821436908133153</v>
      </c>
      <c r="AQ410" s="12">
        <v>1</v>
      </c>
      <c r="AR410" s="113">
        <v>10.140770667404057</v>
      </c>
      <c r="AS410" s="12">
        <v>1</v>
      </c>
      <c r="AT410" s="12">
        <v>0</v>
      </c>
      <c r="AU410" s="12">
        <v>5.8998973535824915</v>
      </c>
      <c r="AV410" s="113">
        <v>7.6038979685218813</v>
      </c>
      <c r="AW410" s="12">
        <v>0</v>
      </c>
      <c r="AX410" s="12">
        <v>1</v>
      </c>
      <c r="AY410" s="68">
        <v>0</v>
      </c>
      <c r="AZ410" s="68">
        <v>6.9850000000000003</v>
      </c>
      <c r="BA410" s="94">
        <v>578</v>
      </c>
      <c r="BB410" s="94">
        <v>162</v>
      </c>
      <c r="BC410" s="12">
        <v>1</v>
      </c>
      <c r="BD410" s="12">
        <v>0</v>
      </c>
      <c r="BE410" s="104">
        <f t="shared" si="98"/>
        <v>3.784189633918261</v>
      </c>
      <c r="BF410" s="104">
        <v>1501.04</v>
      </c>
      <c r="BG410" s="104">
        <f t="shared" si="96"/>
        <v>0.51739600751000214</v>
      </c>
      <c r="BH410" s="68">
        <v>1</v>
      </c>
      <c r="BI410" s="68">
        <v>0</v>
      </c>
      <c r="BJ410" s="68">
        <v>1</v>
      </c>
      <c r="BK410" s="12">
        <v>1</v>
      </c>
      <c r="BL410" s="12">
        <v>0</v>
      </c>
      <c r="BM410" s="12">
        <v>1</v>
      </c>
      <c r="BN410" s="12">
        <v>0</v>
      </c>
      <c r="BO410" s="12">
        <v>1</v>
      </c>
      <c r="BP410" s="12">
        <v>0</v>
      </c>
      <c r="BQ410" s="12">
        <v>1</v>
      </c>
      <c r="BR410" s="12">
        <v>0</v>
      </c>
      <c r="BS410" s="12">
        <v>0</v>
      </c>
      <c r="BT410" s="12">
        <v>0</v>
      </c>
      <c r="BU410" s="12">
        <v>0</v>
      </c>
      <c r="BV410" s="12">
        <v>0</v>
      </c>
      <c r="BW410" s="12">
        <v>0</v>
      </c>
      <c r="BX410" s="12">
        <v>1</v>
      </c>
      <c r="BY410" s="12">
        <v>0.42599999999999999</v>
      </c>
      <c r="BZ410" s="12">
        <f t="shared" si="97"/>
        <v>0.57400000000000007</v>
      </c>
      <c r="CA410" s="113">
        <v>2.917770732084279</v>
      </c>
      <c r="CB410" s="12" t="s">
        <v>560</v>
      </c>
      <c r="CC410" s="12">
        <v>1</v>
      </c>
      <c r="CL410" s="68"/>
      <c r="CM410" s="68"/>
      <c r="CN410" s="68"/>
      <c r="CO410" s="68"/>
      <c r="CP410" s="68"/>
      <c r="CQ410" s="68"/>
      <c r="CR410" s="68"/>
      <c r="CS410" s="68"/>
      <c r="CT410" s="68"/>
      <c r="CU410" s="68"/>
      <c r="CV410" s="68"/>
      <c r="CW410" s="68"/>
      <c r="CX410" s="68"/>
      <c r="CY410" s="68"/>
      <c r="CZ410" s="68"/>
      <c r="DA410" s="68"/>
      <c r="DB410" s="68"/>
      <c r="DC410" s="68"/>
      <c r="DD410" s="68"/>
      <c r="DE410" s="68"/>
      <c r="DF410" s="68"/>
      <c r="DG410" s="68"/>
      <c r="DH410" s="68"/>
      <c r="DI410" s="68"/>
      <c r="DJ410" s="68"/>
      <c r="DK410" s="68"/>
      <c r="DL410" s="68"/>
      <c r="DM410" s="68"/>
      <c r="DN410" s="68"/>
      <c r="DO410" s="68"/>
      <c r="DP410" s="68"/>
      <c r="DQ410" s="68"/>
      <c r="DR410" s="68"/>
      <c r="DS410" s="68"/>
      <c r="DT410" s="68"/>
      <c r="DU410" s="68"/>
      <c r="DV410" s="68"/>
      <c r="DW410" s="68"/>
      <c r="DX410" s="68"/>
      <c r="DY410" s="68"/>
      <c r="DZ410" s="68"/>
      <c r="EA410" s="68"/>
      <c r="EB410" s="68"/>
      <c r="EC410" s="68"/>
      <c r="ED410" s="68"/>
      <c r="EE410" s="68"/>
      <c r="EF410" s="68"/>
      <c r="EG410" s="68"/>
      <c r="EH410" s="68"/>
      <c r="EI410" s="68"/>
      <c r="EJ410" s="68"/>
      <c r="EK410" s="68"/>
      <c r="EL410" s="68"/>
      <c r="EM410" s="68"/>
      <c r="EN410" s="68"/>
      <c r="EO410" s="68"/>
      <c r="EP410" s="68"/>
      <c r="EQ410" s="68"/>
      <c r="ER410" s="68"/>
      <c r="ES410" s="68"/>
      <c r="ET410" s="68"/>
      <c r="EU410" s="68"/>
      <c r="EV410" s="68"/>
      <c r="EW410" s="68"/>
      <c r="EX410" s="68"/>
      <c r="EY410" s="68"/>
      <c r="EZ410" s="68"/>
      <c r="FA410" s="68"/>
      <c r="FB410" s="68"/>
      <c r="FC410" s="68"/>
      <c r="FD410" s="68"/>
      <c r="FE410" s="68"/>
      <c r="FF410" s="68"/>
      <c r="FG410" s="68"/>
      <c r="FH410" s="68"/>
      <c r="FI410" s="68"/>
      <c r="FJ410" s="68"/>
      <c r="FK410" s="68"/>
    </row>
    <row r="411" spans="1:167" ht="15" customHeight="1" x14ac:dyDescent="0.3">
      <c r="A411" s="70">
        <v>410</v>
      </c>
      <c r="B411" s="12">
        <v>11</v>
      </c>
      <c r="C411" s="12" t="s">
        <v>90</v>
      </c>
      <c r="D411" s="37">
        <v>-2E-3</v>
      </c>
      <c r="E411" s="68">
        <v>3.0000000000000001E-3</v>
      </c>
      <c r="F411" s="19">
        <f t="shared" si="99"/>
        <v>-0.66666666666666663</v>
      </c>
      <c r="H411" s="12">
        <f t="shared" si="87"/>
        <v>-5.0000000000000001E-3</v>
      </c>
      <c r="I411" s="12">
        <f t="shared" si="88"/>
        <v>1E-3</v>
      </c>
      <c r="J411" s="12" t="s">
        <v>592</v>
      </c>
      <c r="K411" s="12">
        <f t="shared" si="89"/>
        <v>-2E-3</v>
      </c>
      <c r="L411" s="45">
        <f t="shared" si="90"/>
        <v>-0.66666666666666663</v>
      </c>
      <c r="M411" s="15">
        <f t="shared" si="91"/>
        <v>-4.1873730251541586E-3</v>
      </c>
      <c r="N411" s="68">
        <f t="shared" si="92"/>
        <v>6.2810595377312392E-3</v>
      </c>
      <c r="O411" s="68">
        <f t="shared" si="93"/>
        <v>159.20880768489047</v>
      </c>
      <c r="P411" s="12">
        <f t="shared" si="94"/>
        <v>-1.0468432562885398E-2</v>
      </c>
      <c r="Q411" s="12">
        <f t="shared" si="95"/>
        <v>2.0936865125770806E-3</v>
      </c>
      <c r="R411" s="113">
        <v>7.9501498876520182</v>
      </c>
      <c r="S411" s="12" t="s">
        <v>584</v>
      </c>
      <c r="T411" s="12" t="s">
        <v>1683</v>
      </c>
      <c r="U411" s="12" t="s">
        <v>588</v>
      </c>
      <c r="V411" s="68" t="s">
        <v>598</v>
      </c>
      <c r="W411" s="68">
        <v>0</v>
      </c>
      <c r="X411" s="68">
        <v>1</v>
      </c>
      <c r="Y411" s="68">
        <v>0</v>
      </c>
      <c r="Z411" s="68">
        <v>0</v>
      </c>
      <c r="AA411" s="68">
        <v>1</v>
      </c>
      <c r="AB411" s="68">
        <v>1</v>
      </c>
      <c r="AC411" s="68">
        <v>10</v>
      </c>
      <c r="AD411" s="68">
        <v>8</v>
      </c>
      <c r="AE411" s="68">
        <v>25347</v>
      </c>
      <c r="AF411" s="68">
        <v>0</v>
      </c>
      <c r="AG411" s="68">
        <v>0</v>
      </c>
      <c r="AH411" s="68">
        <v>0</v>
      </c>
      <c r="AI411" s="68">
        <v>1</v>
      </c>
      <c r="AJ411" s="68">
        <v>0</v>
      </c>
      <c r="AK411" s="68">
        <v>0</v>
      </c>
      <c r="AL411" s="68">
        <v>0</v>
      </c>
      <c r="AM411" s="68">
        <v>0</v>
      </c>
      <c r="AN411" s="68">
        <v>0</v>
      </c>
      <c r="AO411" s="68">
        <v>0</v>
      </c>
      <c r="AP411" s="113">
        <v>10.821436908133153</v>
      </c>
      <c r="AQ411" s="12">
        <v>1</v>
      </c>
      <c r="AR411" s="113">
        <v>10.140770667404057</v>
      </c>
      <c r="AS411" s="12">
        <v>1</v>
      </c>
      <c r="AT411" s="12">
        <v>0</v>
      </c>
      <c r="AU411" s="12">
        <v>5.8998973535824915</v>
      </c>
      <c r="AV411" s="113">
        <v>7.6038979685218813</v>
      </c>
      <c r="AW411" s="12">
        <v>0</v>
      </c>
      <c r="AX411" s="12">
        <v>1</v>
      </c>
      <c r="AY411" s="68">
        <v>0</v>
      </c>
      <c r="AZ411" s="68">
        <v>6.9850000000000003</v>
      </c>
      <c r="BA411" s="94">
        <v>578</v>
      </c>
      <c r="BB411" s="94">
        <v>162</v>
      </c>
      <c r="BC411" s="12">
        <v>1</v>
      </c>
      <c r="BD411" s="12">
        <v>0</v>
      </c>
      <c r="BE411" s="104">
        <f t="shared" si="98"/>
        <v>3.784189633918261</v>
      </c>
      <c r="BF411" s="104">
        <v>1501.04</v>
      </c>
      <c r="BG411" s="104">
        <f t="shared" si="96"/>
        <v>0.51739600751000214</v>
      </c>
      <c r="BH411" s="68">
        <v>1</v>
      </c>
      <c r="BI411" s="68">
        <v>0</v>
      </c>
      <c r="BJ411" s="68">
        <v>1</v>
      </c>
      <c r="BK411" s="12">
        <v>1</v>
      </c>
      <c r="BL411" s="12">
        <v>0</v>
      </c>
      <c r="BM411" s="12">
        <v>1</v>
      </c>
      <c r="BN411" s="12">
        <v>0</v>
      </c>
      <c r="BO411" s="12">
        <v>1</v>
      </c>
      <c r="BP411" s="12">
        <v>0</v>
      </c>
      <c r="BQ411" s="12">
        <v>1</v>
      </c>
      <c r="BR411" s="12">
        <v>0</v>
      </c>
      <c r="BS411" s="12">
        <v>0</v>
      </c>
      <c r="BT411" s="12">
        <v>0</v>
      </c>
      <c r="BU411" s="12">
        <v>0</v>
      </c>
      <c r="BV411" s="12">
        <v>0</v>
      </c>
      <c r="BW411" s="12">
        <v>0</v>
      </c>
      <c r="BX411" s="12">
        <v>1</v>
      </c>
      <c r="BY411" s="12">
        <v>0.42599999999999999</v>
      </c>
      <c r="BZ411" s="12">
        <f t="shared" si="97"/>
        <v>0.57400000000000007</v>
      </c>
      <c r="CA411" s="113">
        <v>2.917770732084279</v>
      </c>
      <c r="CB411" s="12" t="s">
        <v>560</v>
      </c>
      <c r="CC411" s="12">
        <v>1</v>
      </c>
      <c r="CL411" s="68"/>
      <c r="CM411" s="68"/>
      <c r="CN411" s="68"/>
      <c r="CO411" s="68"/>
      <c r="CP411" s="68"/>
      <c r="CQ411" s="68"/>
      <c r="CR411" s="68"/>
      <c r="CS411" s="68"/>
      <c r="CT411" s="68"/>
      <c r="CU411" s="68"/>
      <c r="CV411" s="68"/>
      <c r="CW411" s="68"/>
      <c r="CX411" s="68"/>
      <c r="CY411" s="68"/>
      <c r="CZ411" s="68"/>
      <c r="DA411" s="68"/>
      <c r="DB411" s="68"/>
      <c r="DC411" s="68"/>
      <c r="DD411" s="68"/>
      <c r="DE411" s="68"/>
      <c r="DF411" s="68"/>
      <c r="DG411" s="68"/>
      <c r="DH411" s="68"/>
      <c r="DI411" s="68"/>
      <c r="DJ411" s="68"/>
      <c r="DK411" s="68"/>
      <c r="DL411" s="68"/>
      <c r="DM411" s="68"/>
      <c r="DN411" s="68"/>
      <c r="DO411" s="68"/>
      <c r="DP411" s="68"/>
      <c r="DQ411" s="68"/>
      <c r="DR411" s="68"/>
      <c r="DS411" s="68"/>
      <c r="DT411" s="68"/>
      <c r="DU411" s="68"/>
      <c r="DV411" s="68"/>
      <c r="DW411" s="68"/>
      <c r="DX411" s="68"/>
      <c r="DY411" s="68"/>
      <c r="DZ411" s="68"/>
      <c r="EA411" s="68"/>
      <c r="EB411" s="68"/>
      <c r="EC411" s="68"/>
      <c r="ED411" s="68"/>
      <c r="EE411" s="68"/>
      <c r="EF411" s="68"/>
      <c r="EG411" s="68"/>
      <c r="EH411" s="68"/>
      <c r="EI411" s="68"/>
      <c r="EJ411" s="68"/>
      <c r="EK411" s="68"/>
      <c r="EL411" s="68"/>
      <c r="EM411" s="68"/>
      <c r="EN411" s="68"/>
      <c r="EO411" s="68"/>
      <c r="EP411" s="68"/>
      <c r="EQ411" s="68"/>
      <c r="ER411" s="68"/>
      <c r="ES411" s="68"/>
      <c r="ET411" s="68"/>
      <c r="EU411" s="68"/>
      <c r="EV411" s="68"/>
      <c r="EW411" s="68"/>
      <c r="EX411" s="68"/>
      <c r="EY411" s="68"/>
      <c r="EZ411" s="68"/>
      <c r="FA411" s="68"/>
      <c r="FB411" s="68"/>
      <c r="FC411" s="68"/>
      <c r="FD411" s="68"/>
      <c r="FE411" s="68"/>
      <c r="FF411" s="68"/>
      <c r="FG411" s="68"/>
      <c r="FH411" s="68"/>
      <c r="FI411" s="68"/>
      <c r="FJ411" s="68"/>
      <c r="FK411" s="68"/>
    </row>
    <row r="412" spans="1:167" ht="15" customHeight="1" x14ac:dyDescent="0.3">
      <c r="A412" s="70">
        <v>411</v>
      </c>
      <c r="B412" s="12">
        <v>11</v>
      </c>
      <c r="C412" s="12" t="s">
        <v>90</v>
      </c>
      <c r="D412" s="37">
        <v>3.0000000000000001E-3</v>
      </c>
      <c r="E412" s="68">
        <v>3.0000000000000001E-3</v>
      </c>
      <c r="F412" s="19">
        <f t="shared" si="99"/>
        <v>1</v>
      </c>
      <c r="H412" s="12">
        <f t="shared" si="87"/>
        <v>0</v>
      </c>
      <c r="I412" s="12">
        <f t="shared" si="88"/>
        <v>6.0000000000000001E-3</v>
      </c>
      <c r="J412" s="12" t="s">
        <v>592</v>
      </c>
      <c r="K412" s="12">
        <f t="shared" si="89"/>
        <v>3.0000000000000001E-3</v>
      </c>
      <c r="L412" s="45">
        <f t="shared" si="90"/>
        <v>1</v>
      </c>
      <c r="M412" s="15">
        <f t="shared" si="91"/>
        <v>6.2809907059369948E-3</v>
      </c>
      <c r="N412" s="68">
        <f t="shared" si="92"/>
        <v>6.2809907059369948E-3</v>
      </c>
      <c r="O412" s="68">
        <f t="shared" si="93"/>
        <v>159.21055241409096</v>
      </c>
      <c r="P412" s="12">
        <f t="shared" si="94"/>
        <v>0</v>
      </c>
      <c r="Q412" s="12">
        <f t="shared" si="95"/>
        <v>1.256198141187399E-2</v>
      </c>
      <c r="R412" s="113">
        <v>7.9501498876520182</v>
      </c>
      <c r="S412" s="12" t="s">
        <v>584</v>
      </c>
      <c r="T412" s="12" t="s">
        <v>1683</v>
      </c>
      <c r="U412" s="12" t="s">
        <v>589</v>
      </c>
      <c r="V412" s="68" t="s">
        <v>598</v>
      </c>
      <c r="W412" s="68">
        <v>0</v>
      </c>
      <c r="X412" s="68">
        <v>1</v>
      </c>
      <c r="Y412" s="68">
        <v>0</v>
      </c>
      <c r="Z412" s="68">
        <v>0</v>
      </c>
      <c r="AA412" s="68">
        <v>1</v>
      </c>
      <c r="AB412" s="68">
        <v>1</v>
      </c>
      <c r="AC412" s="68">
        <v>10</v>
      </c>
      <c r="AD412" s="68">
        <v>8</v>
      </c>
      <c r="AE412" s="68">
        <v>25347</v>
      </c>
      <c r="AF412" s="68">
        <v>0</v>
      </c>
      <c r="AG412" s="68">
        <v>0</v>
      </c>
      <c r="AH412" s="68">
        <v>0</v>
      </c>
      <c r="AI412" s="68">
        <v>1</v>
      </c>
      <c r="AJ412" s="68">
        <v>0</v>
      </c>
      <c r="AK412" s="68">
        <v>0</v>
      </c>
      <c r="AL412" s="68">
        <v>0</v>
      </c>
      <c r="AM412" s="68">
        <v>0</v>
      </c>
      <c r="AN412" s="68">
        <v>0</v>
      </c>
      <c r="AO412" s="68">
        <v>0</v>
      </c>
      <c r="AP412" s="113">
        <v>10.821436908133153</v>
      </c>
      <c r="AQ412" s="12">
        <v>1</v>
      </c>
      <c r="AR412" s="113">
        <v>10.140770667404057</v>
      </c>
      <c r="AS412" s="12">
        <v>1</v>
      </c>
      <c r="AT412" s="12">
        <v>0</v>
      </c>
      <c r="AU412" s="12">
        <v>5.8998973535824915</v>
      </c>
      <c r="AV412" s="113">
        <v>7.6038979685218813</v>
      </c>
      <c r="AW412" s="12">
        <v>0</v>
      </c>
      <c r="AX412" s="12">
        <v>1</v>
      </c>
      <c r="AY412" s="68">
        <v>0</v>
      </c>
      <c r="AZ412" s="68">
        <v>6.9850000000000003</v>
      </c>
      <c r="BA412" s="94">
        <v>578</v>
      </c>
      <c r="BB412" s="94">
        <v>162</v>
      </c>
      <c r="BC412" s="12">
        <v>1</v>
      </c>
      <c r="BD412" s="12">
        <v>0</v>
      </c>
      <c r="BE412" s="104">
        <f t="shared" si="98"/>
        <v>3.784189633918261</v>
      </c>
      <c r="BF412" s="104">
        <v>1501.04</v>
      </c>
      <c r="BG412" s="104">
        <f t="shared" si="96"/>
        <v>0.51739600751000214</v>
      </c>
      <c r="BH412" s="68">
        <v>1</v>
      </c>
      <c r="BI412" s="68">
        <v>0</v>
      </c>
      <c r="BJ412" s="68">
        <v>1</v>
      </c>
      <c r="BK412" s="12">
        <v>1</v>
      </c>
      <c r="BL412" s="12">
        <v>0</v>
      </c>
      <c r="BM412" s="12">
        <v>1</v>
      </c>
      <c r="BN412" s="12">
        <v>0</v>
      </c>
      <c r="BO412" s="12">
        <v>1</v>
      </c>
      <c r="BP412" s="12">
        <v>0</v>
      </c>
      <c r="BQ412" s="12">
        <v>1</v>
      </c>
      <c r="BR412" s="12">
        <v>0</v>
      </c>
      <c r="BS412" s="12">
        <v>0</v>
      </c>
      <c r="BT412" s="12">
        <v>0</v>
      </c>
      <c r="BU412" s="12">
        <v>0</v>
      </c>
      <c r="BV412" s="12">
        <v>0</v>
      </c>
      <c r="BW412" s="12">
        <v>0</v>
      </c>
      <c r="BX412" s="12">
        <v>1</v>
      </c>
      <c r="BY412" s="12">
        <v>0.42599999999999999</v>
      </c>
      <c r="BZ412" s="12">
        <f t="shared" si="97"/>
        <v>0.57400000000000007</v>
      </c>
      <c r="CA412" s="113">
        <v>2.917770732084279</v>
      </c>
      <c r="CB412" s="12" t="s">
        <v>560</v>
      </c>
      <c r="CC412" s="12">
        <v>1</v>
      </c>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row>
    <row r="413" spans="1:167" ht="15" customHeight="1" x14ac:dyDescent="0.3">
      <c r="A413" s="70">
        <v>412</v>
      </c>
      <c r="B413" s="70">
        <v>11</v>
      </c>
      <c r="C413" s="70" t="s">
        <v>90</v>
      </c>
      <c r="D413" s="38">
        <v>1E-3</v>
      </c>
      <c r="E413" s="69">
        <v>3.0000000000000001E-3</v>
      </c>
      <c r="F413" s="19">
        <f t="shared" si="99"/>
        <v>0.33333333333333331</v>
      </c>
      <c r="G413" s="70"/>
      <c r="H413" s="70">
        <f t="shared" si="87"/>
        <v>-2E-3</v>
      </c>
      <c r="I413" s="70">
        <f t="shared" si="88"/>
        <v>4.0000000000000001E-3</v>
      </c>
      <c r="J413" s="70" t="s">
        <v>592</v>
      </c>
      <c r="K413" s="70">
        <f t="shared" si="89"/>
        <v>1E-3</v>
      </c>
      <c r="L413" s="47">
        <f t="shared" si="90"/>
        <v>0.33333333333333331</v>
      </c>
      <c r="M413" s="18">
        <f t="shared" si="91"/>
        <v>2.0937002792980031E-3</v>
      </c>
      <c r="N413" s="69">
        <f t="shared" si="92"/>
        <v>6.2811008378940089E-3</v>
      </c>
      <c r="O413" s="69">
        <f t="shared" si="93"/>
        <v>159.20776083819251</v>
      </c>
      <c r="P413" s="70">
        <f t="shared" si="94"/>
        <v>-4.1874005585960054E-3</v>
      </c>
      <c r="Q413" s="70">
        <f t="shared" si="95"/>
        <v>8.3748011171920125E-3</v>
      </c>
      <c r="R413" s="114">
        <v>7.0732697174597101</v>
      </c>
      <c r="S413" s="70" t="s">
        <v>584</v>
      </c>
      <c r="T413" s="70" t="s">
        <v>1683</v>
      </c>
      <c r="U413" s="70" t="s">
        <v>590</v>
      </c>
      <c r="V413" s="69" t="s">
        <v>598</v>
      </c>
      <c r="W413" s="69">
        <v>0</v>
      </c>
      <c r="X413" s="69">
        <v>1</v>
      </c>
      <c r="Y413" s="69">
        <v>0</v>
      </c>
      <c r="Z413" s="69">
        <v>0</v>
      </c>
      <c r="AA413" s="69">
        <v>1</v>
      </c>
      <c r="AB413" s="69">
        <v>1</v>
      </c>
      <c r="AC413" s="69">
        <v>10</v>
      </c>
      <c r="AD413" s="69">
        <v>8</v>
      </c>
      <c r="AE413" s="69">
        <v>25347</v>
      </c>
      <c r="AF413" s="69">
        <v>0</v>
      </c>
      <c r="AG413" s="69">
        <v>0</v>
      </c>
      <c r="AH413" s="69">
        <v>0</v>
      </c>
      <c r="AI413" s="69">
        <v>1</v>
      </c>
      <c r="AJ413" s="69">
        <v>0</v>
      </c>
      <c r="AK413" s="69">
        <v>0</v>
      </c>
      <c r="AL413" s="69">
        <v>0</v>
      </c>
      <c r="AM413" s="69">
        <v>0</v>
      </c>
      <c r="AN413" s="69">
        <v>0</v>
      </c>
      <c r="AO413" s="69">
        <v>0</v>
      </c>
      <c r="AP413" s="114">
        <v>10.821436908133153</v>
      </c>
      <c r="AQ413" s="70">
        <v>1</v>
      </c>
      <c r="AR413" s="114">
        <v>10.140770667404057</v>
      </c>
      <c r="AS413" s="70">
        <v>1</v>
      </c>
      <c r="AT413" s="70">
        <v>0</v>
      </c>
      <c r="AU413" s="70">
        <v>5.8998973535824915</v>
      </c>
      <c r="AV413" s="114">
        <v>7.6038979685218813</v>
      </c>
      <c r="AW413" s="70">
        <v>0</v>
      </c>
      <c r="AX413" s="70">
        <v>1</v>
      </c>
      <c r="AY413" s="69">
        <v>0</v>
      </c>
      <c r="AZ413" s="69">
        <v>6.9850000000000003</v>
      </c>
      <c r="BA413" s="32">
        <v>578</v>
      </c>
      <c r="BB413" s="32">
        <v>162</v>
      </c>
      <c r="BC413" s="70">
        <v>1</v>
      </c>
      <c r="BD413" s="70">
        <v>0</v>
      </c>
      <c r="BE413" s="106">
        <f t="shared" si="98"/>
        <v>3.784189633918261</v>
      </c>
      <c r="BF413" s="106">
        <v>1501.04</v>
      </c>
      <c r="BG413" s="106">
        <f t="shared" si="96"/>
        <v>0.51739600751000214</v>
      </c>
      <c r="BH413" s="69">
        <v>1</v>
      </c>
      <c r="BI413" s="69">
        <v>0</v>
      </c>
      <c r="BJ413" s="69">
        <v>1</v>
      </c>
      <c r="BK413" s="70">
        <v>1</v>
      </c>
      <c r="BL413" s="70">
        <v>0</v>
      </c>
      <c r="BM413" s="70">
        <v>1</v>
      </c>
      <c r="BN413" s="70">
        <v>0</v>
      </c>
      <c r="BO413" s="70">
        <v>1</v>
      </c>
      <c r="BP413" s="70">
        <v>0</v>
      </c>
      <c r="BQ413" s="70">
        <v>1</v>
      </c>
      <c r="BR413" s="70">
        <v>0</v>
      </c>
      <c r="BS413" s="70">
        <v>0</v>
      </c>
      <c r="BT413" s="70">
        <v>0</v>
      </c>
      <c r="BU413" s="70">
        <v>0</v>
      </c>
      <c r="BV413" s="70">
        <v>0</v>
      </c>
      <c r="BW413" s="70">
        <v>0</v>
      </c>
      <c r="BX413" s="70">
        <v>1</v>
      </c>
      <c r="BY413" s="70">
        <v>1</v>
      </c>
      <c r="BZ413" s="70">
        <f t="shared" si="97"/>
        <v>0</v>
      </c>
      <c r="CA413" s="114">
        <v>2.917770732084279</v>
      </c>
      <c r="CB413" s="70" t="s">
        <v>560</v>
      </c>
      <c r="CC413" s="70">
        <v>1</v>
      </c>
      <c r="CD413" s="70"/>
      <c r="CE413" s="70"/>
      <c r="CF413" s="70"/>
      <c r="CG413" s="70"/>
      <c r="CH413" s="70"/>
      <c r="CI413" s="70"/>
      <c r="CJ413" s="70"/>
      <c r="CK413" s="70"/>
      <c r="CL413" s="69"/>
      <c r="CM413" s="69"/>
      <c r="CN413" s="69"/>
      <c r="CO413" s="69"/>
      <c r="CP413" s="69"/>
      <c r="CQ413" s="69"/>
      <c r="CR413" s="69"/>
      <c r="CS413" s="69"/>
      <c r="CT413" s="69"/>
      <c r="CU413" s="69"/>
      <c r="CV413" s="69"/>
      <c r="CW413" s="69"/>
      <c r="CX413" s="69"/>
      <c r="CY413" s="69"/>
      <c r="CZ413" s="69"/>
      <c r="DA413" s="69"/>
      <c r="DB413" s="69"/>
      <c r="DC413" s="69"/>
      <c r="DD413" s="69"/>
      <c r="DE413" s="69"/>
      <c r="DF413" s="69"/>
      <c r="DG413" s="69"/>
      <c r="DH413" s="69"/>
      <c r="DI413" s="69"/>
      <c r="DJ413" s="69"/>
      <c r="DK413" s="69"/>
      <c r="DL413" s="69"/>
      <c r="DM413" s="69"/>
      <c r="DN413" s="69"/>
      <c r="DO413" s="69"/>
      <c r="DP413" s="69"/>
      <c r="DQ413" s="69"/>
      <c r="DR413" s="69"/>
      <c r="DS413" s="69"/>
      <c r="DT413" s="69"/>
      <c r="DU413" s="69"/>
      <c r="DV413" s="69"/>
      <c r="DW413" s="69"/>
      <c r="DX413" s="69"/>
      <c r="DY413" s="69"/>
      <c r="DZ413" s="69"/>
      <c r="EA413" s="69"/>
      <c r="EB413" s="69"/>
      <c r="EC413" s="69"/>
      <c r="ED413" s="69"/>
      <c r="EE413" s="69"/>
      <c r="EF413" s="69"/>
      <c r="EG413" s="69"/>
      <c r="EH413" s="69"/>
      <c r="EI413" s="69"/>
      <c r="EJ413" s="69"/>
      <c r="EK413" s="69"/>
      <c r="EL413" s="69"/>
      <c r="EM413" s="69"/>
      <c r="EN413" s="69"/>
      <c r="EO413" s="69"/>
      <c r="EP413" s="69"/>
      <c r="EQ413" s="69"/>
      <c r="ER413" s="69"/>
      <c r="ES413" s="69"/>
      <c r="ET413" s="69"/>
      <c r="EU413" s="69"/>
      <c r="EV413" s="69"/>
      <c r="EW413" s="69"/>
      <c r="EX413" s="69"/>
      <c r="EY413" s="69"/>
      <c r="EZ413" s="69"/>
      <c r="FA413" s="69"/>
      <c r="FB413" s="69"/>
      <c r="FC413" s="69"/>
      <c r="FD413" s="69"/>
      <c r="FE413" s="69"/>
      <c r="FF413" s="69"/>
      <c r="FG413" s="69"/>
      <c r="FH413" s="69"/>
      <c r="FI413" s="69"/>
      <c r="FJ413" s="69"/>
      <c r="FK413" s="69"/>
    </row>
    <row r="414" spans="1:167" ht="15" customHeight="1" x14ac:dyDescent="0.3">
      <c r="A414" s="70">
        <v>413</v>
      </c>
      <c r="B414" s="12">
        <v>11</v>
      </c>
      <c r="C414" s="12" t="s">
        <v>90</v>
      </c>
      <c r="D414" s="37">
        <v>1E-3</v>
      </c>
      <c r="E414" s="13">
        <v>3.0000000000000001E-3</v>
      </c>
      <c r="F414" s="19">
        <f t="shared" si="99"/>
        <v>0.33333333333333331</v>
      </c>
      <c r="H414" s="12">
        <f t="shared" si="87"/>
        <v>-2E-3</v>
      </c>
      <c r="I414" s="12">
        <f t="shared" si="88"/>
        <v>4.0000000000000001E-3</v>
      </c>
      <c r="J414" s="12" t="s">
        <v>592</v>
      </c>
      <c r="K414" s="12">
        <f t="shared" si="89"/>
        <v>1E-3</v>
      </c>
      <c r="L414" s="45">
        <f t="shared" si="90"/>
        <v>0.33333333333333331</v>
      </c>
      <c r="M414" s="15">
        <f t="shared" si="91"/>
        <v>2.0937002792980031E-3</v>
      </c>
      <c r="N414" s="13">
        <f t="shared" si="92"/>
        <v>6.2811008378940089E-3</v>
      </c>
      <c r="O414" s="68">
        <f t="shared" si="93"/>
        <v>159.20776083819251</v>
      </c>
      <c r="P414" s="12">
        <f t="shared" si="94"/>
        <v>-4.1874005585960054E-3</v>
      </c>
      <c r="Q414" s="12">
        <f t="shared" si="95"/>
        <v>8.3748011171920125E-3</v>
      </c>
      <c r="R414" s="113">
        <v>7.0732697174597101</v>
      </c>
      <c r="S414" s="12" t="s">
        <v>584</v>
      </c>
      <c r="T414" s="12" t="s">
        <v>1683</v>
      </c>
      <c r="U414" s="12" t="s">
        <v>591</v>
      </c>
      <c r="V414" s="13" t="s">
        <v>598</v>
      </c>
      <c r="W414" s="68">
        <v>0</v>
      </c>
      <c r="X414" s="68">
        <v>1</v>
      </c>
      <c r="Y414" s="68">
        <v>0</v>
      </c>
      <c r="Z414" s="68">
        <v>0</v>
      </c>
      <c r="AA414" s="13">
        <v>1</v>
      </c>
      <c r="AB414" s="13">
        <v>1</v>
      </c>
      <c r="AC414" s="68">
        <v>10</v>
      </c>
      <c r="AD414" s="68">
        <v>8</v>
      </c>
      <c r="AE414" s="13">
        <v>25347</v>
      </c>
      <c r="AF414" s="13">
        <v>0</v>
      </c>
      <c r="AG414" s="13">
        <v>0</v>
      </c>
      <c r="AH414" s="13">
        <v>0</v>
      </c>
      <c r="AI414" s="13">
        <v>1</v>
      </c>
      <c r="AJ414" s="13">
        <v>0</v>
      </c>
      <c r="AK414" s="13">
        <v>0</v>
      </c>
      <c r="AL414" s="13">
        <v>0</v>
      </c>
      <c r="AM414" s="68">
        <v>0</v>
      </c>
      <c r="AN414" s="68">
        <v>0</v>
      </c>
      <c r="AO414" s="68">
        <v>0</v>
      </c>
      <c r="AP414" s="113">
        <v>10.821436908133153</v>
      </c>
      <c r="AQ414" s="12">
        <v>1</v>
      </c>
      <c r="AR414" s="113">
        <v>10.140770667404057</v>
      </c>
      <c r="AS414" s="12">
        <v>1</v>
      </c>
      <c r="AT414" s="12">
        <v>0</v>
      </c>
      <c r="AU414" s="12">
        <v>5.8998973535824915</v>
      </c>
      <c r="AV414" s="113">
        <v>7.6038979685218813</v>
      </c>
      <c r="AW414" s="12">
        <v>0</v>
      </c>
      <c r="AX414" s="12">
        <v>1</v>
      </c>
      <c r="AY414" s="68">
        <v>0</v>
      </c>
      <c r="AZ414" s="68">
        <v>6.9850000000000003</v>
      </c>
      <c r="BA414" s="94">
        <v>578</v>
      </c>
      <c r="BB414" s="94">
        <v>162</v>
      </c>
      <c r="BC414" s="12">
        <v>1</v>
      </c>
      <c r="BD414" s="12">
        <v>0</v>
      </c>
      <c r="BE414" s="104">
        <f t="shared" si="98"/>
        <v>3.784189633918261</v>
      </c>
      <c r="BF414" s="104">
        <v>1501.04</v>
      </c>
      <c r="BG414" s="104">
        <f t="shared" si="96"/>
        <v>0.51739600751000214</v>
      </c>
      <c r="BH414" s="68">
        <v>1</v>
      </c>
      <c r="BI414" s="68">
        <v>0</v>
      </c>
      <c r="BJ414" s="68">
        <v>1</v>
      </c>
      <c r="BK414" s="12">
        <v>1</v>
      </c>
      <c r="BL414" s="12">
        <v>0</v>
      </c>
      <c r="BM414" s="12">
        <v>1</v>
      </c>
      <c r="BN414" s="12">
        <v>0</v>
      </c>
      <c r="BO414" s="12">
        <v>1</v>
      </c>
      <c r="BP414" s="12">
        <v>0</v>
      </c>
      <c r="BQ414" s="12">
        <v>1</v>
      </c>
      <c r="BR414" s="12">
        <v>0</v>
      </c>
      <c r="BS414" s="12">
        <v>0</v>
      </c>
      <c r="BT414" s="12">
        <v>0</v>
      </c>
      <c r="BU414" s="12">
        <v>0</v>
      </c>
      <c r="BV414" s="12">
        <v>0</v>
      </c>
      <c r="BW414" s="12">
        <v>0</v>
      </c>
      <c r="BX414" s="12">
        <v>1</v>
      </c>
      <c r="BY414" s="12">
        <v>1</v>
      </c>
      <c r="BZ414" s="12">
        <f t="shared" si="97"/>
        <v>0</v>
      </c>
      <c r="CA414" s="113">
        <v>2.917770732084279</v>
      </c>
      <c r="CB414" s="12" t="s">
        <v>560</v>
      </c>
      <c r="CC414" s="12">
        <v>1</v>
      </c>
      <c r="CL414" s="68"/>
      <c r="CM414" s="68"/>
      <c r="CN414" s="68"/>
      <c r="CO414" s="68"/>
      <c r="CP414" s="68"/>
      <c r="CQ414" s="68"/>
      <c r="CR414" s="68"/>
      <c r="CS414" s="68"/>
      <c r="CT414" s="68"/>
      <c r="CU414" s="68"/>
      <c r="CV414" s="68"/>
      <c r="CW414" s="68"/>
      <c r="CX414" s="68"/>
      <c r="CY414" s="68"/>
      <c r="CZ414" s="68"/>
      <c r="DA414" s="68"/>
      <c r="DB414" s="68"/>
      <c r="DC414" s="68"/>
      <c r="DD414" s="68"/>
      <c r="DE414" s="68"/>
      <c r="DF414" s="68"/>
      <c r="DG414" s="68"/>
      <c r="DH414" s="68"/>
      <c r="DI414" s="68"/>
      <c r="DJ414" s="68"/>
      <c r="DK414" s="68"/>
      <c r="DL414" s="68"/>
      <c r="DM414" s="68"/>
      <c r="DN414" s="68"/>
      <c r="DO414" s="68"/>
      <c r="DP414" s="68"/>
      <c r="DQ414" s="68"/>
      <c r="DR414" s="68"/>
      <c r="DS414" s="68"/>
      <c r="DT414" s="68"/>
      <c r="DU414" s="68"/>
      <c r="DV414" s="68"/>
      <c r="DW414" s="68"/>
      <c r="DX414" s="68"/>
      <c r="DY414" s="68"/>
      <c r="DZ414" s="68"/>
      <c r="EA414" s="68"/>
      <c r="EB414" s="68"/>
      <c r="EC414" s="68"/>
      <c r="ED414" s="68"/>
      <c r="EE414" s="68"/>
      <c r="EF414" s="68"/>
      <c r="EG414" s="68"/>
      <c r="EH414" s="68"/>
      <c r="EI414" s="68"/>
      <c r="EJ414" s="68"/>
      <c r="EK414" s="68"/>
      <c r="EL414" s="68"/>
      <c r="EM414" s="68"/>
      <c r="EN414" s="68"/>
      <c r="EO414" s="68"/>
      <c r="EP414" s="68"/>
      <c r="EQ414" s="68"/>
      <c r="ER414" s="68"/>
      <c r="ES414" s="68"/>
      <c r="ET414" s="68"/>
      <c r="EU414" s="68"/>
      <c r="EV414" s="68"/>
      <c r="EW414" s="68"/>
      <c r="EX414" s="68"/>
      <c r="EY414" s="68"/>
      <c r="EZ414" s="68"/>
      <c r="FA414" s="68"/>
      <c r="FB414" s="68"/>
      <c r="FC414" s="68"/>
      <c r="FD414" s="68"/>
      <c r="FE414" s="68"/>
      <c r="FF414" s="68"/>
      <c r="FG414" s="68"/>
      <c r="FH414" s="68"/>
      <c r="FI414" s="68"/>
      <c r="FJ414" s="68"/>
      <c r="FK414" s="68"/>
    </row>
    <row r="415" spans="1:167" ht="15" customHeight="1" x14ac:dyDescent="0.3">
      <c r="A415" s="70">
        <v>414</v>
      </c>
      <c r="B415" s="12">
        <v>11</v>
      </c>
      <c r="C415" s="12" t="s">
        <v>90</v>
      </c>
      <c r="D415" s="37">
        <v>0.154</v>
      </c>
      <c r="E415" s="68">
        <v>8.3000000000000004E-2</v>
      </c>
      <c r="F415" s="19">
        <f t="shared" si="99"/>
        <v>1.8554216867469879</v>
      </c>
      <c r="G415" s="12" t="s">
        <v>421</v>
      </c>
      <c r="H415" s="12">
        <f t="shared" si="87"/>
        <v>7.0999999999999994E-2</v>
      </c>
      <c r="I415" s="12">
        <f t="shared" si="88"/>
        <v>0.23699999999999999</v>
      </c>
      <c r="J415" s="12">
        <v>0</v>
      </c>
      <c r="K415" s="12">
        <f t="shared" si="89"/>
        <v>0.154</v>
      </c>
      <c r="L415" s="45">
        <f t="shared" si="90"/>
        <v>1.8554216867469879</v>
      </c>
      <c r="M415" s="15">
        <f t="shared" si="91"/>
        <v>8.2907001084862389E-3</v>
      </c>
      <c r="N415" s="68">
        <f t="shared" si="92"/>
        <v>4.468364344184142E-3</v>
      </c>
      <c r="O415" s="68">
        <f t="shared" si="93"/>
        <v>223.79553746586558</v>
      </c>
      <c r="P415" s="12">
        <f t="shared" si="94"/>
        <v>3.8223357643020969E-3</v>
      </c>
      <c r="Q415" s="12">
        <f t="shared" si="95"/>
        <v>1.2759064452670381E-2</v>
      </c>
      <c r="R415" s="113">
        <v>7.0732697174597101</v>
      </c>
      <c r="S415" s="12" t="s">
        <v>580</v>
      </c>
      <c r="T415" s="12" t="s">
        <v>1683</v>
      </c>
      <c r="U415" s="12" t="s">
        <v>568</v>
      </c>
      <c r="V415" s="68" t="s">
        <v>599</v>
      </c>
      <c r="W415" s="68">
        <v>0</v>
      </c>
      <c r="X415" s="68">
        <v>1</v>
      </c>
      <c r="Y415" s="68">
        <v>0</v>
      </c>
      <c r="Z415" s="68">
        <v>0</v>
      </c>
      <c r="AA415" s="68">
        <v>1</v>
      </c>
      <c r="AB415" s="68">
        <v>1</v>
      </c>
      <c r="AC415" s="68">
        <v>1</v>
      </c>
      <c r="AD415" s="68">
        <v>1</v>
      </c>
      <c r="AE415" s="68">
        <v>50081</v>
      </c>
      <c r="AF415" s="68">
        <v>0</v>
      </c>
      <c r="AG415" s="68">
        <v>1</v>
      </c>
      <c r="AH415" s="68">
        <v>0</v>
      </c>
      <c r="AI415" s="68">
        <v>0</v>
      </c>
      <c r="AJ415" s="68">
        <v>0</v>
      </c>
      <c r="AK415" s="68">
        <v>0</v>
      </c>
      <c r="AL415" s="68">
        <v>0</v>
      </c>
      <c r="AM415" s="68">
        <v>0</v>
      </c>
      <c r="AN415" s="68">
        <v>0</v>
      </c>
      <c r="AO415" s="68">
        <v>0</v>
      </c>
      <c r="AP415" s="113">
        <v>10.821436908133153</v>
      </c>
      <c r="AQ415" s="12">
        <v>1</v>
      </c>
      <c r="AR415" s="113">
        <v>10.821436908133153</v>
      </c>
      <c r="AS415" s="12">
        <v>1</v>
      </c>
      <c r="AT415" s="12">
        <v>0</v>
      </c>
      <c r="AU415" s="12">
        <v>5.8998973535824915</v>
      </c>
      <c r="AV415" s="113">
        <v>7.6038979685218813</v>
      </c>
      <c r="AW415" s="12">
        <v>0</v>
      </c>
      <c r="AX415" s="12">
        <v>1</v>
      </c>
      <c r="AY415" s="68">
        <v>0</v>
      </c>
      <c r="AZ415" s="68">
        <v>6.9850000000000003</v>
      </c>
      <c r="BA415" s="94">
        <v>578</v>
      </c>
      <c r="BB415" s="94">
        <v>162</v>
      </c>
      <c r="BC415" s="12">
        <v>1</v>
      </c>
      <c r="BD415" s="12">
        <v>0</v>
      </c>
      <c r="BE415" s="104">
        <f t="shared" si="98"/>
        <v>3.784189633918261</v>
      </c>
      <c r="BF415" s="104">
        <v>1501.04</v>
      </c>
      <c r="BG415" s="104">
        <f t="shared" si="96"/>
        <v>0.51739600751000214</v>
      </c>
      <c r="BH415" s="68">
        <v>1</v>
      </c>
      <c r="BI415" s="68">
        <v>0</v>
      </c>
      <c r="BJ415" s="68">
        <v>1</v>
      </c>
      <c r="BK415" s="12">
        <v>1</v>
      </c>
      <c r="BL415" s="12">
        <v>0</v>
      </c>
      <c r="BM415" s="12">
        <v>1</v>
      </c>
      <c r="BN415" s="12">
        <v>0</v>
      </c>
      <c r="BO415" s="12">
        <v>1</v>
      </c>
      <c r="BP415" s="12">
        <v>0</v>
      </c>
      <c r="BQ415" s="12">
        <v>1</v>
      </c>
      <c r="BR415" s="12">
        <v>0</v>
      </c>
      <c r="BS415" s="12">
        <v>0</v>
      </c>
      <c r="BT415" s="12">
        <v>0</v>
      </c>
      <c r="BU415" s="12">
        <v>0</v>
      </c>
      <c r="BV415" s="12">
        <v>0</v>
      </c>
      <c r="BW415" s="12">
        <v>0</v>
      </c>
      <c r="BX415" s="12">
        <v>1</v>
      </c>
      <c r="BY415" s="12">
        <v>1</v>
      </c>
      <c r="BZ415" s="12">
        <f t="shared" si="97"/>
        <v>0</v>
      </c>
      <c r="CA415" s="113">
        <v>2.917770732084279</v>
      </c>
      <c r="CB415" s="12" t="s">
        <v>560</v>
      </c>
      <c r="CC415" s="12">
        <v>1</v>
      </c>
      <c r="CI415" s="46" t="s">
        <v>1684</v>
      </c>
      <c r="CL415" s="68"/>
      <c r="CM415" s="68"/>
      <c r="CN415" s="68"/>
      <c r="CO415" s="68"/>
      <c r="CP415" s="68"/>
      <c r="CQ415" s="68"/>
      <c r="CR415" s="68"/>
      <c r="CS415" s="68"/>
      <c r="CT415" s="68"/>
      <c r="CU415" s="68"/>
      <c r="CV415" s="68"/>
      <c r="CW415" s="68"/>
      <c r="CX415" s="68"/>
      <c r="CY415" s="68"/>
      <c r="CZ415" s="68"/>
      <c r="DA415" s="68"/>
      <c r="DB415" s="68"/>
      <c r="DC415" s="68"/>
      <c r="DD415" s="68"/>
      <c r="DE415" s="68"/>
      <c r="DF415" s="68"/>
      <c r="DG415" s="68"/>
      <c r="DH415" s="68"/>
      <c r="DI415" s="68"/>
      <c r="DJ415" s="68"/>
      <c r="DK415" s="68"/>
      <c r="DL415" s="68"/>
      <c r="DM415" s="68"/>
      <c r="DN415" s="68"/>
      <c r="DO415" s="68"/>
      <c r="DP415" s="68"/>
      <c r="DQ415" s="68"/>
      <c r="DR415" s="68"/>
      <c r="DS415" s="68"/>
      <c r="DT415" s="68"/>
      <c r="DU415" s="68"/>
      <c r="DV415" s="68"/>
      <c r="DW415" s="68"/>
      <c r="DX415" s="68"/>
      <c r="DY415" s="68"/>
      <c r="DZ415" s="68"/>
      <c r="EA415" s="68"/>
      <c r="EB415" s="68"/>
      <c r="EC415" s="68"/>
      <c r="ED415" s="68"/>
      <c r="EE415" s="68"/>
      <c r="EF415" s="68"/>
      <c r="EG415" s="68"/>
      <c r="EH415" s="68"/>
      <c r="EI415" s="68"/>
      <c r="EJ415" s="68"/>
      <c r="EK415" s="68"/>
      <c r="EL415" s="68"/>
      <c r="EM415" s="68"/>
      <c r="EN415" s="68"/>
      <c r="EO415" s="68"/>
      <c r="EP415" s="68"/>
      <c r="EQ415" s="68"/>
      <c r="ER415" s="68"/>
      <c r="ES415" s="68"/>
      <c r="ET415" s="68"/>
      <c r="EU415" s="68"/>
      <c r="EV415" s="68"/>
      <c r="EW415" s="68"/>
      <c r="EX415" s="68"/>
      <c r="EY415" s="68"/>
      <c r="EZ415" s="68"/>
      <c r="FA415" s="68"/>
      <c r="FB415" s="68"/>
      <c r="FC415" s="68"/>
      <c r="FD415" s="68"/>
      <c r="FE415" s="68"/>
      <c r="FF415" s="68"/>
      <c r="FG415" s="68"/>
      <c r="FH415" s="68"/>
      <c r="FI415" s="68"/>
      <c r="FJ415" s="68"/>
      <c r="FK415" s="68"/>
    </row>
    <row r="416" spans="1:167" ht="15" customHeight="1" x14ac:dyDescent="0.3">
      <c r="A416" s="70">
        <v>415</v>
      </c>
      <c r="B416" s="12">
        <v>11</v>
      </c>
      <c r="C416" s="12" t="s">
        <v>90</v>
      </c>
      <c r="D416" s="37">
        <v>0.11799999999999999</v>
      </c>
      <c r="E416" s="68">
        <v>0.151</v>
      </c>
      <c r="F416" s="19">
        <f t="shared" si="99"/>
        <v>0.7814569536423841</v>
      </c>
      <c r="H416" s="12">
        <f t="shared" si="87"/>
        <v>-3.3000000000000002E-2</v>
      </c>
      <c r="I416" s="12">
        <f t="shared" si="88"/>
        <v>0.26900000000000002</v>
      </c>
      <c r="J416" s="12">
        <v>0</v>
      </c>
      <c r="K416" s="12">
        <f t="shared" si="89"/>
        <v>0.11799999999999999</v>
      </c>
      <c r="L416" s="45">
        <f t="shared" si="90"/>
        <v>0.7814569536423841</v>
      </c>
      <c r="M416" s="15">
        <f t="shared" si="91"/>
        <v>3.4921771739876845E-3</v>
      </c>
      <c r="N416" s="68">
        <f t="shared" si="92"/>
        <v>4.4688029938316975E-3</v>
      </c>
      <c r="O416" s="68">
        <f t="shared" si="93"/>
        <v>223.77357009926442</v>
      </c>
      <c r="P416" s="12">
        <f t="shared" si="94"/>
        <v>-9.7662581984401305E-4</v>
      </c>
      <c r="Q416" s="12">
        <f t="shared" si="95"/>
        <v>7.9609801678193828E-3</v>
      </c>
      <c r="R416" s="113">
        <v>7.412160334945205</v>
      </c>
      <c r="S416" s="12" t="s">
        <v>580</v>
      </c>
      <c r="T416" s="12" t="s">
        <v>1683</v>
      </c>
      <c r="U416" s="12" t="s">
        <v>568</v>
      </c>
      <c r="V416" s="68" t="s">
        <v>599</v>
      </c>
      <c r="W416" s="68">
        <v>0</v>
      </c>
      <c r="X416" s="68">
        <v>1</v>
      </c>
      <c r="Y416" s="68">
        <v>0</v>
      </c>
      <c r="Z416" s="68">
        <v>0</v>
      </c>
      <c r="AA416" s="68">
        <v>1</v>
      </c>
      <c r="AB416" s="68">
        <v>1</v>
      </c>
      <c r="AC416" s="68">
        <v>2</v>
      </c>
      <c r="AD416" s="68">
        <v>8</v>
      </c>
      <c r="AE416" s="68">
        <v>50074</v>
      </c>
      <c r="AF416" s="68">
        <v>0</v>
      </c>
      <c r="AG416" s="68">
        <v>1</v>
      </c>
      <c r="AH416" s="68">
        <v>0</v>
      </c>
      <c r="AI416" s="68">
        <v>0</v>
      </c>
      <c r="AJ416" s="68">
        <v>0</v>
      </c>
      <c r="AK416" s="68">
        <v>0</v>
      </c>
      <c r="AL416" s="68">
        <v>0</v>
      </c>
      <c r="AM416" s="68">
        <v>0</v>
      </c>
      <c r="AN416" s="68">
        <v>0</v>
      </c>
      <c r="AO416" s="68">
        <v>0</v>
      </c>
      <c r="AP416" s="113">
        <v>10.821436908133153</v>
      </c>
      <c r="AQ416" s="12">
        <v>1</v>
      </c>
      <c r="AR416" s="113">
        <v>10.821436908133153</v>
      </c>
      <c r="AS416" s="12">
        <v>1</v>
      </c>
      <c r="AT416" s="12">
        <v>0</v>
      </c>
      <c r="AU416" s="12">
        <v>5.8998973535824915</v>
      </c>
      <c r="AV416" s="113">
        <v>7.6038979685218813</v>
      </c>
      <c r="AW416" s="12">
        <v>0</v>
      </c>
      <c r="AX416" s="12">
        <v>1</v>
      </c>
      <c r="AY416" s="68">
        <v>0</v>
      </c>
      <c r="AZ416" s="68">
        <v>6.9850000000000003</v>
      </c>
      <c r="BA416" s="94">
        <v>578</v>
      </c>
      <c r="BB416" s="94">
        <v>162</v>
      </c>
      <c r="BC416" s="12">
        <v>1</v>
      </c>
      <c r="BD416" s="12">
        <v>0</v>
      </c>
      <c r="BE416" s="104">
        <f t="shared" si="98"/>
        <v>3.784189633918261</v>
      </c>
      <c r="BF416" s="104">
        <v>1501.04</v>
      </c>
      <c r="BG416" s="104">
        <f t="shared" si="96"/>
        <v>0.51739600751000214</v>
      </c>
      <c r="BH416" s="68">
        <v>1</v>
      </c>
      <c r="BI416" s="68">
        <v>0</v>
      </c>
      <c r="BJ416" s="68">
        <v>1</v>
      </c>
      <c r="BK416" s="12">
        <v>1</v>
      </c>
      <c r="BL416" s="12">
        <v>0</v>
      </c>
      <c r="BM416" s="12">
        <v>1</v>
      </c>
      <c r="BN416" s="12">
        <v>0</v>
      </c>
      <c r="BO416" s="12">
        <v>1</v>
      </c>
      <c r="BP416" s="12">
        <v>0</v>
      </c>
      <c r="BQ416" s="12">
        <v>1</v>
      </c>
      <c r="BR416" s="12">
        <v>0</v>
      </c>
      <c r="BS416" s="12">
        <v>0</v>
      </c>
      <c r="BT416" s="12">
        <v>0</v>
      </c>
      <c r="BU416" s="12">
        <v>0</v>
      </c>
      <c r="BV416" s="12">
        <v>0</v>
      </c>
      <c r="BW416" s="12">
        <v>0</v>
      </c>
      <c r="BX416" s="12">
        <v>1</v>
      </c>
      <c r="BY416" s="12">
        <v>0</v>
      </c>
      <c r="BZ416" s="12">
        <f t="shared" si="97"/>
        <v>1</v>
      </c>
      <c r="CA416" s="113">
        <v>2.917770732084279</v>
      </c>
      <c r="CB416" s="12" t="s">
        <v>560</v>
      </c>
      <c r="CC416" s="12">
        <v>1</v>
      </c>
      <c r="CL416" s="68"/>
      <c r="CM416" s="68"/>
      <c r="CN416" s="68"/>
      <c r="CO416" s="68"/>
      <c r="CP416" s="68"/>
      <c r="CQ416" s="68"/>
      <c r="CR416" s="68"/>
      <c r="CS416" s="68"/>
      <c r="CT416" s="68"/>
      <c r="CU416" s="68"/>
      <c r="CV416" s="68"/>
      <c r="CW416" s="68"/>
      <c r="CX416" s="68"/>
      <c r="CY416" s="68"/>
      <c r="CZ416" s="68"/>
      <c r="DA416" s="68"/>
      <c r="DB416" s="68"/>
      <c r="DC416" s="68"/>
      <c r="DD416" s="68"/>
      <c r="DE416" s="68"/>
      <c r="DF416" s="68"/>
      <c r="DG416" s="68"/>
      <c r="DH416" s="68"/>
      <c r="DI416" s="68"/>
      <c r="DJ416" s="68"/>
      <c r="DK416" s="68"/>
      <c r="DL416" s="68"/>
      <c r="DM416" s="68"/>
      <c r="DN416" s="68"/>
      <c r="DO416" s="68"/>
      <c r="DP416" s="68"/>
      <c r="DQ416" s="68"/>
      <c r="DR416" s="68"/>
      <c r="DS416" s="68"/>
      <c r="DT416" s="68"/>
      <c r="DU416" s="68"/>
      <c r="DV416" s="68"/>
      <c r="DW416" s="68"/>
      <c r="DX416" s="68"/>
      <c r="DY416" s="68"/>
      <c r="DZ416" s="68"/>
      <c r="EA416" s="68"/>
      <c r="EB416" s="68"/>
      <c r="EC416" s="68"/>
      <c r="ED416" s="68"/>
      <c r="EE416" s="68"/>
      <c r="EF416" s="68"/>
      <c r="EG416" s="68"/>
      <c r="EH416" s="68"/>
      <c r="EI416" s="68"/>
      <c r="EJ416" s="68"/>
      <c r="EK416" s="68"/>
      <c r="EL416" s="68"/>
      <c r="EM416" s="68"/>
      <c r="EN416" s="68"/>
      <c r="EO416" s="68"/>
      <c r="EP416" s="68"/>
      <c r="EQ416" s="68"/>
      <c r="ER416" s="68"/>
      <c r="ES416" s="68"/>
      <c r="ET416" s="68"/>
      <c r="EU416" s="68"/>
      <c r="EV416" s="68"/>
      <c r="EW416" s="68"/>
      <c r="EX416" s="68"/>
      <c r="EY416" s="68"/>
      <c r="EZ416" s="68"/>
      <c r="FA416" s="68"/>
      <c r="FB416" s="68"/>
      <c r="FC416" s="68"/>
      <c r="FD416" s="68"/>
      <c r="FE416" s="68"/>
      <c r="FF416" s="68"/>
      <c r="FG416" s="68"/>
      <c r="FH416" s="68"/>
      <c r="FI416" s="68"/>
      <c r="FJ416" s="68"/>
      <c r="FK416" s="68"/>
    </row>
    <row r="417" spans="1:167" ht="15" customHeight="1" x14ac:dyDescent="0.3">
      <c r="A417" s="70">
        <v>416</v>
      </c>
      <c r="B417" s="12">
        <v>11</v>
      </c>
      <c r="C417" s="12" t="s">
        <v>90</v>
      </c>
      <c r="D417" s="37">
        <v>8.8999999999999996E-2</v>
      </c>
      <c r="E417" s="68">
        <v>0.11700000000000001</v>
      </c>
      <c r="F417" s="19">
        <f t="shared" si="99"/>
        <v>0.76068376068376065</v>
      </c>
      <c r="H417" s="12">
        <f t="shared" si="87"/>
        <v>-2.8000000000000011E-2</v>
      </c>
      <c r="I417" s="12">
        <f t="shared" si="88"/>
        <v>0.20600000000000002</v>
      </c>
      <c r="J417" s="12">
        <v>0</v>
      </c>
      <c r="K417" s="12">
        <f t="shared" si="89"/>
        <v>8.8999999999999996E-2</v>
      </c>
      <c r="L417" s="45">
        <f t="shared" si="90"/>
        <v>0.76068376068376065</v>
      </c>
      <c r="M417" s="15">
        <f t="shared" si="91"/>
        <v>3.3993469544674791E-3</v>
      </c>
      <c r="N417" s="68">
        <f t="shared" si="92"/>
        <v>4.4688044232887086E-3</v>
      </c>
      <c r="O417" s="68">
        <f t="shared" si="93"/>
        <v>223.773498519784</v>
      </c>
      <c r="P417" s="12">
        <f t="shared" si="94"/>
        <v>-1.0694574688212295E-3</v>
      </c>
      <c r="Q417" s="12">
        <f t="shared" si="95"/>
        <v>7.8681513777561878E-3</v>
      </c>
      <c r="R417" s="113">
        <v>7.412160334945205</v>
      </c>
      <c r="S417" s="12" t="s">
        <v>580</v>
      </c>
      <c r="T417" s="12" t="s">
        <v>1683</v>
      </c>
      <c r="U417" s="12" t="s">
        <v>585</v>
      </c>
      <c r="V417" s="68" t="s">
        <v>599</v>
      </c>
      <c r="W417" s="68">
        <v>0</v>
      </c>
      <c r="X417" s="68">
        <v>1</v>
      </c>
      <c r="Y417" s="68">
        <v>0</v>
      </c>
      <c r="Z417" s="68">
        <v>0</v>
      </c>
      <c r="AA417" s="68">
        <v>1</v>
      </c>
      <c r="AB417" s="68">
        <v>1</v>
      </c>
      <c r="AC417" s="68">
        <v>2</v>
      </c>
      <c r="AD417" s="68">
        <v>8</v>
      </c>
      <c r="AE417" s="68">
        <v>50074</v>
      </c>
      <c r="AF417" s="68">
        <v>0</v>
      </c>
      <c r="AG417" s="68">
        <v>1</v>
      </c>
      <c r="AH417" s="68">
        <v>0</v>
      </c>
      <c r="AI417" s="68">
        <v>0</v>
      </c>
      <c r="AJ417" s="68">
        <v>0</v>
      </c>
      <c r="AK417" s="68">
        <v>0</v>
      </c>
      <c r="AL417" s="68">
        <v>0</v>
      </c>
      <c r="AM417" s="68">
        <v>0</v>
      </c>
      <c r="AN417" s="68">
        <v>0</v>
      </c>
      <c r="AO417" s="68">
        <v>0</v>
      </c>
      <c r="AP417" s="113">
        <v>10.821436908133153</v>
      </c>
      <c r="AQ417" s="12">
        <v>1</v>
      </c>
      <c r="AR417" s="113">
        <v>10.821436908133153</v>
      </c>
      <c r="AS417" s="12">
        <v>1</v>
      </c>
      <c r="AT417" s="12">
        <v>0</v>
      </c>
      <c r="AU417" s="12">
        <v>5.8998973535824915</v>
      </c>
      <c r="AV417" s="113">
        <v>7.6038979685218813</v>
      </c>
      <c r="AW417" s="12">
        <v>0</v>
      </c>
      <c r="AX417" s="12">
        <v>1</v>
      </c>
      <c r="AY417" s="68">
        <v>0</v>
      </c>
      <c r="AZ417" s="68">
        <v>6.9850000000000003</v>
      </c>
      <c r="BA417" s="94">
        <v>578</v>
      </c>
      <c r="BB417" s="94">
        <v>162</v>
      </c>
      <c r="BC417" s="12">
        <v>1</v>
      </c>
      <c r="BD417" s="12">
        <v>0</v>
      </c>
      <c r="BE417" s="104">
        <f t="shared" si="98"/>
        <v>3.784189633918261</v>
      </c>
      <c r="BF417" s="104">
        <v>1501.04</v>
      </c>
      <c r="BG417" s="104">
        <f t="shared" si="96"/>
        <v>0.51739600751000214</v>
      </c>
      <c r="BH417" s="68">
        <v>1</v>
      </c>
      <c r="BI417" s="68">
        <v>0</v>
      </c>
      <c r="BJ417" s="68">
        <v>1</v>
      </c>
      <c r="BK417" s="12">
        <v>1</v>
      </c>
      <c r="BL417" s="12">
        <v>0</v>
      </c>
      <c r="BM417" s="12">
        <v>1</v>
      </c>
      <c r="BN417" s="12">
        <v>0</v>
      </c>
      <c r="BO417" s="12">
        <v>1</v>
      </c>
      <c r="BP417" s="12">
        <v>0</v>
      </c>
      <c r="BQ417" s="12">
        <v>1</v>
      </c>
      <c r="BR417" s="12">
        <v>0</v>
      </c>
      <c r="BS417" s="12">
        <v>0</v>
      </c>
      <c r="BT417" s="12">
        <v>0</v>
      </c>
      <c r="BU417" s="12">
        <v>0</v>
      </c>
      <c r="BV417" s="12">
        <v>0</v>
      </c>
      <c r="BW417" s="12">
        <v>0</v>
      </c>
      <c r="BX417" s="12">
        <v>1</v>
      </c>
      <c r="BY417" s="12">
        <v>0</v>
      </c>
      <c r="BZ417" s="12">
        <f t="shared" si="97"/>
        <v>1</v>
      </c>
      <c r="CA417" s="113">
        <v>2.917770732084279</v>
      </c>
      <c r="CB417" s="12" t="s">
        <v>560</v>
      </c>
      <c r="CC417" s="12">
        <v>1</v>
      </c>
      <c r="CL417" s="68"/>
      <c r="CM417" s="68"/>
      <c r="CN417" s="68"/>
      <c r="CO417" s="68"/>
      <c r="CP417" s="68"/>
      <c r="CQ417" s="68"/>
      <c r="CR417" s="68"/>
      <c r="CS417" s="68"/>
      <c r="CT417" s="68"/>
      <c r="CU417" s="68"/>
      <c r="CV417" s="68"/>
      <c r="CW417" s="68"/>
      <c r="CX417" s="68"/>
      <c r="CY417" s="68"/>
      <c r="CZ417" s="68"/>
      <c r="DA417" s="68"/>
      <c r="DB417" s="68"/>
      <c r="DC417" s="68"/>
      <c r="DD417" s="68"/>
      <c r="DE417" s="68"/>
      <c r="DF417" s="68"/>
      <c r="DG417" s="68"/>
      <c r="DH417" s="68"/>
      <c r="DI417" s="68"/>
      <c r="DJ417" s="68"/>
      <c r="DK417" s="68"/>
      <c r="DL417" s="68"/>
      <c r="DM417" s="68"/>
      <c r="DN417" s="68"/>
      <c r="DO417" s="68"/>
      <c r="DP417" s="68"/>
      <c r="DQ417" s="68"/>
      <c r="DR417" s="68"/>
      <c r="DS417" s="68"/>
      <c r="DT417" s="68"/>
      <c r="DU417" s="68"/>
      <c r="DV417" s="68"/>
      <c r="DW417" s="68"/>
      <c r="DX417" s="68"/>
      <c r="DY417" s="68"/>
      <c r="DZ417" s="68"/>
      <c r="EA417" s="68"/>
      <c r="EB417" s="68"/>
      <c r="EC417" s="68"/>
      <c r="ED417" s="68"/>
      <c r="EE417" s="68"/>
      <c r="EF417" s="68"/>
      <c r="EG417" s="68"/>
      <c r="EH417" s="68"/>
      <c r="EI417" s="68"/>
      <c r="EJ417" s="68"/>
      <c r="EK417" s="68"/>
      <c r="EL417" s="68"/>
      <c r="EM417" s="68"/>
      <c r="EN417" s="68"/>
      <c r="EO417" s="68"/>
      <c r="EP417" s="68"/>
      <c r="EQ417" s="68"/>
      <c r="ER417" s="68"/>
      <c r="ES417" s="68"/>
      <c r="ET417" s="68"/>
      <c r="EU417" s="68"/>
      <c r="EV417" s="68"/>
      <c r="EW417" s="68"/>
      <c r="EX417" s="68"/>
      <c r="EY417" s="68"/>
      <c r="EZ417" s="68"/>
      <c r="FA417" s="68"/>
      <c r="FB417" s="68"/>
      <c r="FC417" s="68"/>
      <c r="FD417" s="68"/>
      <c r="FE417" s="68"/>
      <c r="FF417" s="68"/>
      <c r="FG417" s="68"/>
      <c r="FH417" s="68"/>
      <c r="FI417" s="68"/>
      <c r="FJ417" s="68"/>
      <c r="FK417" s="68"/>
    </row>
    <row r="418" spans="1:167" ht="15" customHeight="1" x14ac:dyDescent="0.3">
      <c r="A418" s="70">
        <v>417</v>
      </c>
      <c r="B418" s="70">
        <v>11</v>
      </c>
      <c r="C418" s="70" t="s">
        <v>90</v>
      </c>
      <c r="D418" s="38">
        <v>1E-3</v>
      </c>
      <c r="E418" s="69">
        <v>0.11700000000000001</v>
      </c>
      <c r="F418" s="19">
        <f t="shared" si="99"/>
        <v>8.5470085470085461E-3</v>
      </c>
      <c r="G418" s="70"/>
      <c r="H418" s="70">
        <f t="shared" si="87"/>
        <v>-0.11600000000000001</v>
      </c>
      <c r="I418" s="70">
        <f t="shared" si="88"/>
        <v>0.11800000000000001</v>
      </c>
      <c r="J418" s="70">
        <v>0</v>
      </c>
      <c r="K418" s="70">
        <f t="shared" si="89"/>
        <v>1E-3</v>
      </c>
      <c r="L418" s="45">
        <f t="shared" si="90"/>
        <v>8.5470085470085461E-3</v>
      </c>
      <c r="M418" s="18">
        <f t="shared" si="91"/>
        <v>3.8195130256589344E-5</v>
      </c>
      <c r="N418" s="69">
        <f t="shared" si="92"/>
        <v>4.4688302400209537E-3</v>
      </c>
      <c r="O418" s="69">
        <f t="shared" si="93"/>
        <v>223.77220576526335</v>
      </c>
      <c r="P418" s="70">
        <f t="shared" si="94"/>
        <v>-4.4306351097643647E-3</v>
      </c>
      <c r="Q418" s="70">
        <f t="shared" si="95"/>
        <v>4.5070253702775426E-3</v>
      </c>
      <c r="R418" s="114">
        <v>7.412160334945205</v>
      </c>
      <c r="S418" s="70" t="s">
        <v>580</v>
      </c>
      <c r="T418" s="70" t="s">
        <v>1683</v>
      </c>
      <c r="U418" s="70" t="s">
        <v>586</v>
      </c>
      <c r="V418" s="69" t="s">
        <v>599</v>
      </c>
      <c r="W418" s="69">
        <v>0</v>
      </c>
      <c r="X418" s="69">
        <v>1</v>
      </c>
      <c r="Y418" s="69">
        <v>0</v>
      </c>
      <c r="Z418" s="69">
        <v>0</v>
      </c>
      <c r="AA418" s="69">
        <v>1</v>
      </c>
      <c r="AB418" s="69">
        <v>1</v>
      </c>
      <c r="AC418" s="69">
        <v>2</v>
      </c>
      <c r="AD418" s="69">
        <v>8</v>
      </c>
      <c r="AE418" s="69">
        <v>50074</v>
      </c>
      <c r="AF418" s="69">
        <v>0</v>
      </c>
      <c r="AG418" s="69">
        <v>1</v>
      </c>
      <c r="AH418" s="69">
        <v>0</v>
      </c>
      <c r="AI418" s="69">
        <v>0</v>
      </c>
      <c r="AJ418" s="69">
        <v>0</v>
      </c>
      <c r="AK418" s="69">
        <v>0</v>
      </c>
      <c r="AL418" s="69">
        <v>0</v>
      </c>
      <c r="AM418" s="69">
        <v>0</v>
      </c>
      <c r="AN418" s="69">
        <v>0</v>
      </c>
      <c r="AO418" s="69">
        <v>0</v>
      </c>
      <c r="AP418" s="114">
        <v>10.821436908133153</v>
      </c>
      <c r="AQ418" s="70">
        <v>1</v>
      </c>
      <c r="AR418" s="114">
        <v>10.821436908133153</v>
      </c>
      <c r="AS418" s="70">
        <v>1</v>
      </c>
      <c r="AT418" s="70">
        <v>0</v>
      </c>
      <c r="AU418" s="70">
        <v>5.8998973535824915</v>
      </c>
      <c r="AV418" s="114">
        <v>7.6038979685218813</v>
      </c>
      <c r="AW418" s="70">
        <v>0</v>
      </c>
      <c r="AX418" s="70">
        <v>1</v>
      </c>
      <c r="AY418" s="69">
        <v>0</v>
      </c>
      <c r="AZ418" s="69">
        <v>6.9850000000000003</v>
      </c>
      <c r="BA418" s="32">
        <v>578</v>
      </c>
      <c r="BB418" s="32">
        <v>162</v>
      </c>
      <c r="BC418" s="70">
        <v>1</v>
      </c>
      <c r="BD418" s="70">
        <v>0</v>
      </c>
      <c r="BE418" s="106">
        <f t="shared" si="98"/>
        <v>3.784189633918261</v>
      </c>
      <c r="BF418" s="106">
        <v>1501.04</v>
      </c>
      <c r="BG418" s="106">
        <f t="shared" si="96"/>
        <v>0.51739600751000214</v>
      </c>
      <c r="BH418" s="69">
        <v>1</v>
      </c>
      <c r="BI418" s="69">
        <v>0</v>
      </c>
      <c r="BJ418" s="69">
        <v>1</v>
      </c>
      <c r="BK418" s="70">
        <v>1</v>
      </c>
      <c r="BL418" s="70">
        <v>0</v>
      </c>
      <c r="BM418" s="70">
        <v>1</v>
      </c>
      <c r="BN418" s="70">
        <v>0</v>
      </c>
      <c r="BO418" s="70">
        <v>1</v>
      </c>
      <c r="BP418" s="70">
        <v>0</v>
      </c>
      <c r="BQ418" s="70">
        <v>1</v>
      </c>
      <c r="BR418" s="70">
        <v>0</v>
      </c>
      <c r="BS418" s="70">
        <v>0</v>
      </c>
      <c r="BT418" s="70">
        <v>0</v>
      </c>
      <c r="BU418" s="70">
        <v>0</v>
      </c>
      <c r="BV418" s="70">
        <v>0</v>
      </c>
      <c r="BW418" s="70">
        <v>0</v>
      </c>
      <c r="BX418" s="70">
        <v>1</v>
      </c>
      <c r="BY418" s="70">
        <v>0</v>
      </c>
      <c r="BZ418" s="70">
        <f t="shared" si="97"/>
        <v>1</v>
      </c>
      <c r="CA418" s="114">
        <v>2.917770732084279</v>
      </c>
      <c r="CB418" s="70" t="s">
        <v>560</v>
      </c>
      <c r="CC418" s="70">
        <v>1</v>
      </c>
      <c r="CD418" s="70"/>
      <c r="CE418" s="70"/>
      <c r="CF418" s="70"/>
      <c r="CG418" s="70"/>
      <c r="CH418" s="70"/>
      <c r="CI418" s="70"/>
      <c r="CJ418" s="70"/>
      <c r="CK418" s="70"/>
      <c r="CL418" s="69"/>
      <c r="CM418" s="69"/>
      <c r="CN418" s="69"/>
      <c r="CO418" s="69"/>
      <c r="CP418" s="69"/>
      <c r="CQ418" s="69"/>
      <c r="CR418" s="69"/>
      <c r="CS418" s="69"/>
      <c r="CT418" s="69"/>
      <c r="CU418" s="69"/>
      <c r="CV418" s="69"/>
      <c r="CW418" s="69"/>
      <c r="CX418" s="69"/>
      <c r="CY418" s="69"/>
      <c r="CZ418" s="69"/>
      <c r="DA418" s="69"/>
      <c r="DB418" s="69"/>
      <c r="DC418" s="69"/>
      <c r="DD418" s="69"/>
      <c r="DE418" s="69"/>
      <c r="DF418" s="69"/>
      <c r="DG418" s="69"/>
      <c r="DH418" s="69"/>
      <c r="DI418" s="69"/>
      <c r="DJ418" s="69"/>
      <c r="DK418" s="69"/>
      <c r="DL418" s="69"/>
      <c r="DM418" s="69"/>
      <c r="DN418" s="69"/>
      <c r="DO418" s="69"/>
      <c r="DP418" s="69"/>
      <c r="DQ418" s="69"/>
      <c r="DR418" s="69"/>
      <c r="DS418" s="69"/>
      <c r="DT418" s="69"/>
      <c r="DU418" s="69"/>
      <c r="DV418" s="69"/>
      <c r="DW418" s="69"/>
      <c r="DX418" s="69"/>
      <c r="DY418" s="69"/>
      <c r="DZ418" s="69"/>
      <c r="EA418" s="69"/>
      <c r="EB418" s="69"/>
      <c r="EC418" s="69"/>
      <c r="ED418" s="69"/>
      <c r="EE418" s="69"/>
      <c r="EF418" s="69"/>
      <c r="EG418" s="69"/>
      <c r="EH418" s="69"/>
      <c r="EI418" s="69"/>
      <c r="EJ418" s="69"/>
      <c r="EK418" s="69"/>
      <c r="EL418" s="69"/>
      <c r="EM418" s="69"/>
      <c r="EN418" s="69"/>
      <c r="EO418" s="69"/>
      <c r="EP418" s="69"/>
      <c r="EQ418" s="69"/>
      <c r="ER418" s="69"/>
      <c r="ES418" s="69"/>
      <c r="ET418" s="69"/>
      <c r="EU418" s="69"/>
      <c r="EV418" s="69"/>
      <c r="EW418" s="69"/>
      <c r="EX418" s="69"/>
      <c r="EY418" s="69"/>
      <c r="EZ418" s="69"/>
      <c r="FA418" s="69"/>
      <c r="FB418" s="69"/>
      <c r="FC418" s="69"/>
      <c r="FD418" s="69"/>
      <c r="FE418" s="69"/>
      <c r="FF418" s="69"/>
      <c r="FG418" s="69"/>
      <c r="FH418" s="69"/>
      <c r="FI418" s="69"/>
      <c r="FJ418" s="69"/>
      <c r="FK418" s="69"/>
    </row>
    <row r="419" spans="1:167" ht="15" customHeight="1" x14ac:dyDescent="0.3">
      <c r="A419" s="70">
        <v>418</v>
      </c>
      <c r="B419" s="70">
        <v>11</v>
      </c>
      <c r="C419" s="70" t="s">
        <v>90</v>
      </c>
      <c r="D419" s="38">
        <v>4.4999999999999998E-2</v>
      </c>
      <c r="E419" s="69">
        <v>0.13500000000000001</v>
      </c>
      <c r="F419" s="19">
        <f t="shared" si="99"/>
        <v>0.33333333333333331</v>
      </c>
      <c r="G419" s="70"/>
      <c r="H419" s="70">
        <f t="shared" si="87"/>
        <v>-9.0000000000000011E-2</v>
      </c>
      <c r="I419" s="70">
        <f t="shared" si="88"/>
        <v>0.18</v>
      </c>
      <c r="J419" s="70">
        <v>0</v>
      </c>
      <c r="K419" s="70">
        <f t="shared" si="89"/>
        <v>4.4999999999999998E-2</v>
      </c>
      <c r="L419" s="47">
        <f t="shared" si="90"/>
        <v>0.33333333333333331</v>
      </c>
      <c r="M419" s="18">
        <f t="shared" si="91"/>
        <v>1.4896084284199557E-3</v>
      </c>
      <c r="N419" s="69">
        <f t="shared" si="92"/>
        <v>4.468825285259867E-3</v>
      </c>
      <c r="O419" s="69">
        <f t="shared" si="93"/>
        <v>223.77245387024544</v>
      </c>
      <c r="P419" s="70">
        <f t="shared" si="94"/>
        <v>-2.9792168568399113E-3</v>
      </c>
      <c r="Q419" s="70">
        <f t="shared" si="95"/>
        <v>5.9584337136798227E-3</v>
      </c>
      <c r="R419" s="114">
        <v>7.9501498876520182</v>
      </c>
      <c r="S419" s="70" t="s">
        <v>580</v>
      </c>
      <c r="T419" s="70" t="s">
        <v>1683</v>
      </c>
      <c r="U419" s="70" t="s">
        <v>587</v>
      </c>
      <c r="V419" s="69" t="s">
        <v>599</v>
      </c>
      <c r="W419" s="69">
        <v>0</v>
      </c>
      <c r="X419" s="69">
        <v>1</v>
      </c>
      <c r="Y419" s="69">
        <v>0</v>
      </c>
      <c r="Z419" s="69">
        <v>0</v>
      </c>
      <c r="AA419" s="69">
        <v>1</v>
      </c>
      <c r="AB419" s="69">
        <v>1</v>
      </c>
      <c r="AC419" s="69">
        <v>2</v>
      </c>
      <c r="AD419" s="69">
        <v>8</v>
      </c>
      <c r="AE419" s="69">
        <v>50074</v>
      </c>
      <c r="AF419" s="69">
        <v>0</v>
      </c>
      <c r="AG419" s="69">
        <v>1</v>
      </c>
      <c r="AH419" s="69">
        <v>0</v>
      </c>
      <c r="AI419" s="69">
        <v>0</v>
      </c>
      <c r="AJ419" s="69">
        <v>0</v>
      </c>
      <c r="AK419" s="69">
        <v>0</v>
      </c>
      <c r="AL419" s="69">
        <v>0</v>
      </c>
      <c r="AM419" s="69">
        <v>0</v>
      </c>
      <c r="AN419" s="69">
        <v>0</v>
      </c>
      <c r="AO419" s="69">
        <v>0</v>
      </c>
      <c r="AP419" s="114">
        <v>10.821436908133153</v>
      </c>
      <c r="AQ419" s="70">
        <v>1</v>
      </c>
      <c r="AR419" s="114">
        <v>10.821436908133153</v>
      </c>
      <c r="AS419" s="70">
        <v>1</v>
      </c>
      <c r="AT419" s="70">
        <v>0</v>
      </c>
      <c r="AU419" s="70">
        <v>5.8998973535824915</v>
      </c>
      <c r="AV419" s="114">
        <v>7.6038979685218813</v>
      </c>
      <c r="AW419" s="70">
        <v>0</v>
      </c>
      <c r="AX419" s="70">
        <v>1</v>
      </c>
      <c r="AY419" s="69">
        <v>0</v>
      </c>
      <c r="AZ419" s="69">
        <v>6.9850000000000003</v>
      </c>
      <c r="BA419" s="32">
        <v>578</v>
      </c>
      <c r="BB419" s="32">
        <v>162</v>
      </c>
      <c r="BC419" s="70">
        <v>1</v>
      </c>
      <c r="BD419" s="70">
        <v>0</v>
      </c>
      <c r="BE419" s="106">
        <f t="shared" si="98"/>
        <v>3.784189633918261</v>
      </c>
      <c r="BF419" s="106">
        <v>1501.04</v>
      </c>
      <c r="BG419" s="106">
        <f t="shared" si="96"/>
        <v>0.51739600751000214</v>
      </c>
      <c r="BH419" s="69">
        <v>1</v>
      </c>
      <c r="BI419" s="69">
        <v>0</v>
      </c>
      <c r="BJ419" s="69">
        <v>1</v>
      </c>
      <c r="BK419" s="70">
        <v>1</v>
      </c>
      <c r="BL419" s="70">
        <v>0</v>
      </c>
      <c r="BM419" s="70">
        <v>1</v>
      </c>
      <c r="BN419" s="70">
        <v>0</v>
      </c>
      <c r="BO419" s="70">
        <v>1</v>
      </c>
      <c r="BP419" s="70">
        <v>0</v>
      </c>
      <c r="BQ419" s="70">
        <v>1</v>
      </c>
      <c r="BR419" s="70">
        <v>0</v>
      </c>
      <c r="BS419" s="70">
        <v>0</v>
      </c>
      <c r="BT419" s="70">
        <v>0</v>
      </c>
      <c r="BU419" s="70">
        <v>0</v>
      </c>
      <c r="BV419" s="70">
        <v>0</v>
      </c>
      <c r="BW419" s="70">
        <v>0</v>
      </c>
      <c r="BX419" s="70">
        <v>1</v>
      </c>
      <c r="BY419" s="70">
        <v>0.42599999999999999</v>
      </c>
      <c r="BZ419" s="70">
        <f t="shared" si="97"/>
        <v>0.57400000000000007</v>
      </c>
      <c r="CA419" s="114">
        <v>2.917770732084279</v>
      </c>
      <c r="CB419" s="70" t="s">
        <v>560</v>
      </c>
      <c r="CC419" s="70">
        <v>1</v>
      </c>
      <c r="CD419" s="70"/>
      <c r="CE419" s="70"/>
      <c r="CF419" s="70"/>
      <c r="CG419" s="70"/>
      <c r="CH419" s="70"/>
      <c r="CI419" s="70"/>
      <c r="CJ419" s="70"/>
      <c r="CK419" s="70"/>
      <c r="CL419" s="69"/>
      <c r="CM419" s="69"/>
      <c r="CN419" s="69"/>
      <c r="CO419" s="69"/>
      <c r="CP419" s="69"/>
      <c r="CQ419" s="69"/>
      <c r="CR419" s="69"/>
      <c r="CS419" s="69"/>
      <c r="CT419" s="69"/>
      <c r="CU419" s="69"/>
      <c r="CV419" s="69"/>
      <c r="CW419" s="69"/>
      <c r="CX419" s="69"/>
      <c r="CY419" s="69"/>
      <c r="CZ419" s="69"/>
      <c r="DA419" s="69"/>
      <c r="DB419" s="69"/>
      <c r="DC419" s="69"/>
      <c r="DD419" s="69"/>
      <c r="DE419" s="69"/>
      <c r="DF419" s="69"/>
      <c r="DG419" s="69"/>
      <c r="DH419" s="69"/>
      <c r="DI419" s="69"/>
      <c r="DJ419" s="69"/>
      <c r="DK419" s="69"/>
      <c r="DL419" s="69"/>
      <c r="DM419" s="69"/>
      <c r="DN419" s="69"/>
      <c r="DO419" s="69"/>
      <c r="DP419" s="69"/>
      <c r="DQ419" s="69"/>
      <c r="DR419" s="69"/>
      <c r="DS419" s="69"/>
      <c r="DT419" s="69"/>
      <c r="DU419" s="69"/>
      <c r="DV419" s="69"/>
      <c r="DW419" s="69"/>
      <c r="DX419" s="69"/>
      <c r="DY419" s="69"/>
      <c r="DZ419" s="69"/>
      <c r="EA419" s="69"/>
      <c r="EB419" s="69"/>
      <c r="EC419" s="69"/>
      <c r="ED419" s="69"/>
      <c r="EE419" s="69"/>
      <c r="EF419" s="69"/>
      <c r="EG419" s="69"/>
      <c r="EH419" s="69"/>
      <c r="EI419" s="69"/>
      <c r="EJ419" s="69"/>
      <c r="EK419" s="69"/>
      <c r="EL419" s="69"/>
      <c r="EM419" s="69"/>
      <c r="EN419" s="69"/>
      <c r="EO419" s="69"/>
      <c r="EP419" s="69"/>
      <c r="EQ419" s="69"/>
      <c r="ER419" s="69"/>
      <c r="ES419" s="69"/>
      <c r="ET419" s="69"/>
      <c r="EU419" s="69"/>
      <c r="EV419" s="69"/>
      <c r="EW419" s="69"/>
      <c r="EX419" s="69"/>
      <c r="EY419" s="69"/>
      <c r="EZ419" s="69"/>
      <c r="FA419" s="69"/>
      <c r="FB419" s="69"/>
      <c r="FC419" s="69"/>
      <c r="FD419" s="69"/>
      <c r="FE419" s="69"/>
      <c r="FF419" s="69"/>
      <c r="FG419" s="69"/>
      <c r="FH419" s="69"/>
      <c r="FI419" s="69"/>
      <c r="FJ419" s="69"/>
      <c r="FK419" s="69"/>
    </row>
    <row r="420" spans="1:167" ht="15" customHeight="1" x14ac:dyDescent="0.3">
      <c r="A420" s="70">
        <v>419</v>
      </c>
      <c r="B420" s="70">
        <v>11</v>
      </c>
      <c r="C420" s="70" t="s">
        <v>90</v>
      </c>
      <c r="D420" s="38">
        <v>-0.126</v>
      </c>
      <c r="E420" s="69">
        <v>0.13500000000000001</v>
      </c>
      <c r="F420" s="19">
        <f t="shared" si="99"/>
        <v>-0.93333333333333324</v>
      </c>
      <c r="G420" s="70"/>
      <c r="H420" s="70">
        <f t="shared" si="87"/>
        <v>-0.26100000000000001</v>
      </c>
      <c r="I420" s="70">
        <f t="shared" si="88"/>
        <v>9.000000000000008E-3</v>
      </c>
      <c r="J420" s="70">
        <v>0</v>
      </c>
      <c r="K420" s="70">
        <f t="shared" si="89"/>
        <v>-0.126</v>
      </c>
      <c r="L420" s="47">
        <f t="shared" si="90"/>
        <v>-0.93333333333333324</v>
      </c>
      <c r="M420" s="18">
        <f t="shared" si="91"/>
        <v>-4.1708719479840398E-3</v>
      </c>
      <c r="N420" s="69">
        <f t="shared" si="92"/>
        <v>4.4687913728400433E-3</v>
      </c>
      <c r="O420" s="69">
        <f t="shared" si="93"/>
        <v>223.77415201741042</v>
      </c>
      <c r="P420" s="70">
        <f t="shared" si="94"/>
        <v>-8.6396633208240831E-3</v>
      </c>
      <c r="Q420" s="70">
        <f t="shared" si="95"/>
        <v>2.9791942485600346E-4</v>
      </c>
      <c r="R420" s="114">
        <v>7.9501498876520182</v>
      </c>
      <c r="S420" s="70" t="s">
        <v>580</v>
      </c>
      <c r="T420" s="70" t="s">
        <v>1683</v>
      </c>
      <c r="U420" s="70" t="s">
        <v>588</v>
      </c>
      <c r="V420" s="69" t="s">
        <v>599</v>
      </c>
      <c r="W420" s="69">
        <v>0</v>
      </c>
      <c r="X420" s="69">
        <v>1</v>
      </c>
      <c r="Y420" s="69">
        <v>0</v>
      </c>
      <c r="Z420" s="69">
        <v>0</v>
      </c>
      <c r="AA420" s="69">
        <v>1</v>
      </c>
      <c r="AB420" s="69">
        <v>1</v>
      </c>
      <c r="AC420" s="69">
        <v>2</v>
      </c>
      <c r="AD420" s="69">
        <v>8</v>
      </c>
      <c r="AE420" s="69">
        <v>50074</v>
      </c>
      <c r="AF420" s="69">
        <v>0</v>
      </c>
      <c r="AG420" s="69">
        <v>1</v>
      </c>
      <c r="AH420" s="69">
        <v>0</v>
      </c>
      <c r="AI420" s="69">
        <v>0</v>
      </c>
      <c r="AJ420" s="69">
        <v>0</v>
      </c>
      <c r="AK420" s="69">
        <v>0</v>
      </c>
      <c r="AL420" s="69">
        <v>0</v>
      </c>
      <c r="AM420" s="69">
        <v>0</v>
      </c>
      <c r="AN420" s="69">
        <v>0</v>
      </c>
      <c r="AO420" s="69">
        <v>0</v>
      </c>
      <c r="AP420" s="114">
        <v>10.821436908133153</v>
      </c>
      <c r="AQ420" s="70">
        <v>1</v>
      </c>
      <c r="AR420" s="114">
        <v>10.821436908133153</v>
      </c>
      <c r="AS420" s="70">
        <v>1</v>
      </c>
      <c r="AT420" s="70">
        <v>0</v>
      </c>
      <c r="AU420" s="70">
        <v>5.8998973535824915</v>
      </c>
      <c r="AV420" s="114">
        <v>7.6038979685218813</v>
      </c>
      <c r="AW420" s="70">
        <v>0</v>
      </c>
      <c r="AX420" s="70">
        <v>1</v>
      </c>
      <c r="AY420" s="69">
        <v>0</v>
      </c>
      <c r="AZ420" s="69">
        <v>6.9850000000000003</v>
      </c>
      <c r="BA420" s="32">
        <v>578</v>
      </c>
      <c r="BB420" s="32">
        <v>162</v>
      </c>
      <c r="BC420" s="70">
        <v>1</v>
      </c>
      <c r="BD420" s="70">
        <v>0</v>
      </c>
      <c r="BE420" s="106">
        <f t="shared" si="98"/>
        <v>3.784189633918261</v>
      </c>
      <c r="BF420" s="106">
        <v>1501.04</v>
      </c>
      <c r="BG420" s="106">
        <f t="shared" si="96"/>
        <v>0.51739600751000214</v>
      </c>
      <c r="BH420" s="69">
        <v>1</v>
      </c>
      <c r="BI420" s="69">
        <v>0</v>
      </c>
      <c r="BJ420" s="69">
        <v>1</v>
      </c>
      <c r="BK420" s="70">
        <v>1</v>
      </c>
      <c r="BL420" s="70">
        <v>0</v>
      </c>
      <c r="BM420" s="70">
        <v>1</v>
      </c>
      <c r="BN420" s="70">
        <v>0</v>
      </c>
      <c r="BO420" s="70">
        <v>1</v>
      </c>
      <c r="BP420" s="70">
        <v>0</v>
      </c>
      <c r="BQ420" s="70">
        <v>1</v>
      </c>
      <c r="BR420" s="70">
        <v>0</v>
      </c>
      <c r="BS420" s="70">
        <v>0</v>
      </c>
      <c r="BT420" s="70">
        <v>0</v>
      </c>
      <c r="BU420" s="70">
        <v>0</v>
      </c>
      <c r="BV420" s="70">
        <v>0</v>
      </c>
      <c r="BW420" s="70">
        <v>0</v>
      </c>
      <c r="BX420" s="70">
        <v>1</v>
      </c>
      <c r="BY420" s="70">
        <v>0.42599999999999999</v>
      </c>
      <c r="BZ420" s="70">
        <f t="shared" si="97"/>
        <v>0.57400000000000007</v>
      </c>
      <c r="CA420" s="114">
        <v>2.917770732084279</v>
      </c>
      <c r="CB420" s="70" t="s">
        <v>560</v>
      </c>
      <c r="CC420" s="70">
        <v>1</v>
      </c>
      <c r="CD420" s="70"/>
      <c r="CE420" s="70"/>
      <c r="CF420" s="70"/>
      <c r="CG420" s="70"/>
      <c r="CH420" s="70"/>
      <c r="CI420" s="70"/>
      <c r="CJ420" s="70"/>
      <c r="CK420" s="70"/>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c r="EQ420" s="69"/>
      <c r="ER420" s="69"/>
      <c r="ES420" s="69"/>
      <c r="ET420" s="69"/>
      <c r="EU420" s="69"/>
      <c r="EV420" s="69"/>
      <c r="EW420" s="69"/>
      <c r="EX420" s="69"/>
      <c r="EY420" s="69"/>
      <c r="EZ420" s="69"/>
      <c r="FA420" s="69"/>
      <c r="FB420" s="69"/>
      <c r="FC420" s="69"/>
      <c r="FD420" s="69"/>
      <c r="FE420" s="69"/>
      <c r="FF420" s="69"/>
      <c r="FG420" s="69"/>
      <c r="FH420" s="69"/>
      <c r="FI420" s="69"/>
      <c r="FJ420" s="69"/>
      <c r="FK420" s="69"/>
    </row>
    <row r="421" spans="1:167" ht="15" customHeight="1" x14ac:dyDescent="0.3">
      <c r="A421" s="70">
        <v>420</v>
      </c>
      <c r="B421" s="12">
        <v>11</v>
      </c>
      <c r="C421" s="12" t="s">
        <v>90</v>
      </c>
      <c r="D421" s="37">
        <v>-0.111</v>
      </c>
      <c r="E421" s="68">
        <v>0.13500000000000001</v>
      </c>
      <c r="F421" s="19">
        <f t="shared" si="99"/>
        <v>-0.82222222222222219</v>
      </c>
      <c r="H421" s="12">
        <f t="shared" si="87"/>
        <v>-0.246</v>
      </c>
      <c r="I421" s="12">
        <f t="shared" si="88"/>
        <v>2.4000000000000007E-2</v>
      </c>
      <c r="J421" s="12">
        <v>0</v>
      </c>
      <c r="K421" s="12">
        <f t="shared" si="89"/>
        <v>-0.111</v>
      </c>
      <c r="L421" s="45">
        <f t="shared" si="90"/>
        <v>-0.82222222222222219</v>
      </c>
      <c r="M421" s="15">
        <f t="shared" si="91"/>
        <v>-3.6743467297588989E-3</v>
      </c>
      <c r="N421" s="68">
        <f t="shared" si="92"/>
        <v>4.4688000767337966E-3</v>
      </c>
      <c r="O421" s="68">
        <f t="shared" si="93"/>
        <v>223.77371617190144</v>
      </c>
      <c r="P421" s="12">
        <f t="shared" si="94"/>
        <v>-8.143146806492696E-3</v>
      </c>
      <c r="Q421" s="12">
        <f t="shared" si="95"/>
        <v>7.9445334697489768E-4</v>
      </c>
      <c r="R421" s="113">
        <v>7.0732697174597101</v>
      </c>
      <c r="S421" s="12" t="s">
        <v>580</v>
      </c>
      <c r="T421" s="12" t="s">
        <v>1683</v>
      </c>
      <c r="U421" s="12" t="s">
        <v>589</v>
      </c>
      <c r="V421" s="68" t="s">
        <v>599</v>
      </c>
      <c r="W421" s="68">
        <v>0</v>
      </c>
      <c r="X421" s="68">
        <v>1</v>
      </c>
      <c r="Y421" s="68">
        <v>0</v>
      </c>
      <c r="Z421" s="68">
        <v>0</v>
      </c>
      <c r="AA421" s="68">
        <v>1</v>
      </c>
      <c r="AB421" s="68">
        <v>1</v>
      </c>
      <c r="AC421" s="68">
        <v>2</v>
      </c>
      <c r="AD421" s="68">
        <v>8</v>
      </c>
      <c r="AE421" s="68">
        <v>50074</v>
      </c>
      <c r="AF421" s="68">
        <v>0</v>
      </c>
      <c r="AG421" s="68">
        <v>1</v>
      </c>
      <c r="AH421" s="68">
        <v>0</v>
      </c>
      <c r="AI421" s="68">
        <v>0</v>
      </c>
      <c r="AJ421" s="68">
        <v>0</v>
      </c>
      <c r="AK421" s="68">
        <v>0</v>
      </c>
      <c r="AL421" s="68">
        <v>0</v>
      </c>
      <c r="AM421" s="68">
        <v>0</v>
      </c>
      <c r="AN421" s="68">
        <v>0</v>
      </c>
      <c r="AO421" s="68">
        <v>0</v>
      </c>
      <c r="AP421" s="113">
        <v>10.821436908133153</v>
      </c>
      <c r="AQ421" s="12">
        <v>1</v>
      </c>
      <c r="AR421" s="113">
        <v>10.821436908133153</v>
      </c>
      <c r="AS421" s="12">
        <v>1</v>
      </c>
      <c r="AT421" s="12">
        <v>0</v>
      </c>
      <c r="AU421" s="12">
        <v>5.8998973535824915</v>
      </c>
      <c r="AV421" s="113">
        <v>7.6038979685218813</v>
      </c>
      <c r="AW421" s="12">
        <v>0</v>
      </c>
      <c r="AX421" s="12">
        <v>1</v>
      </c>
      <c r="AY421" s="68">
        <v>0</v>
      </c>
      <c r="AZ421" s="68">
        <v>6.9850000000000003</v>
      </c>
      <c r="BA421" s="94">
        <v>578</v>
      </c>
      <c r="BB421" s="94">
        <v>162</v>
      </c>
      <c r="BC421" s="12">
        <v>1</v>
      </c>
      <c r="BD421" s="12">
        <v>0</v>
      </c>
      <c r="BE421" s="104">
        <f t="shared" si="98"/>
        <v>3.784189633918261</v>
      </c>
      <c r="BF421" s="104">
        <v>1501.04</v>
      </c>
      <c r="BG421" s="104">
        <f t="shared" si="96"/>
        <v>0.51739600751000214</v>
      </c>
      <c r="BH421" s="68">
        <v>1</v>
      </c>
      <c r="BI421" s="68">
        <v>0</v>
      </c>
      <c r="BJ421" s="68">
        <v>1</v>
      </c>
      <c r="BK421" s="12">
        <v>1</v>
      </c>
      <c r="BL421" s="12">
        <v>0</v>
      </c>
      <c r="BM421" s="12">
        <v>1</v>
      </c>
      <c r="BN421" s="12">
        <v>0</v>
      </c>
      <c r="BO421" s="12">
        <v>1</v>
      </c>
      <c r="BP421" s="12">
        <v>0</v>
      </c>
      <c r="BQ421" s="12">
        <v>1</v>
      </c>
      <c r="BR421" s="12">
        <v>0</v>
      </c>
      <c r="BS421" s="12">
        <v>0</v>
      </c>
      <c r="BT421" s="12">
        <v>0</v>
      </c>
      <c r="BU421" s="12">
        <v>0</v>
      </c>
      <c r="BV421" s="12">
        <v>0</v>
      </c>
      <c r="BW421" s="12">
        <v>0</v>
      </c>
      <c r="BX421" s="12">
        <v>1</v>
      </c>
      <c r="BY421" s="12">
        <v>1</v>
      </c>
      <c r="BZ421" s="12">
        <f t="shared" si="97"/>
        <v>0</v>
      </c>
      <c r="CA421" s="113">
        <v>2.917770732084279</v>
      </c>
      <c r="CB421" s="12" t="s">
        <v>560</v>
      </c>
      <c r="CC421" s="12">
        <v>1</v>
      </c>
      <c r="CL421" s="68"/>
      <c r="CM421" s="68"/>
      <c r="CN421" s="68"/>
      <c r="CO421" s="68"/>
      <c r="CP421" s="68"/>
      <c r="CQ421" s="68"/>
      <c r="CR421" s="68"/>
      <c r="CS421" s="68"/>
      <c r="CT421" s="68"/>
      <c r="CU421" s="68"/>
      <c r="CV421" s="68"/>
      <c r="CW421" s="68"/>
      <c r="CX421" s="68"/>
      <c r="CY421" s="68"/>
      <c r="CZ421" s="68"/>
      <c r="DA421" s="68"/>
      <c r="DB421" s="68"/>
      <c r="DC421" s="68"/>
      <c r="DD421" s="68"/>
      <c r="DE421" s="68"/>
      <c r="DF421" s="68"/>
      <c r="DG421" s="68"/>
      <c r="DH421" s="68"/>
      <c r="DI421" s="68"/>
      <c r="DJ421" s="68"/>
      <c r="DK421" s="68"/>
      <c r="DL421" s="68"/>
      <c r="DM421" s="68"/>
      <c r="DN421" s="68"/>
      <c r="DO421" s="68"/>
      <c r="DP421" s="68"/>
      <c r="DQ421" s="68"/>
      <c r="DR421" s="68"/>
      <c r="DS421" s="68"/>
      <c r="DT421" s="68"/>
      <c r="DU421" s="68"/>
      <c r="DV421" s="68"/>
      <c r="DW421" s="68"/>
      <c r="DX421" s="68"/>
      <c r="DY421" s="68"/>
      <c r="DZ421" s="68"/>
      <c r="EA421" s="68"/>
      <c r="EB421" s="68"/>
      <c r="EC421" s="68"/>
      <c r="ED421" s="68"/>
      <c r="EE421" s="68"/>
      <c r="EF421" s="68"/>
      <c r="EG421" s="68"/>
      <c r="EH421" s="68"/>
      <c r="EI421" s="68"/>
      <c r="EJ421" s="68"/>
      <c r="EK421" s="68"/>
      <c r="EL421" s="68"/>
      <c r="EM421" s="68"/>
      <c r="EN421" s="68"/>
      <c r="EO421" s="68"/>
      <c r="EP421" s="68"/>
      <c r="EQ421" s="68"/>
      <c r="ER421" s="68"/>
      <c r="ES421" s="68"/>
      <c r="ET421" s="68"/>
      <c r="EU421" s="68"/>
      <c r="EV421" s="68"/>
      <c r="EW421" s="68"/>
      <c r="EX421" s="68"/>
      <c r="EY421" s="68"/>
      <c r="EZ421" s="68"/>
      <c r="FA421" s="68"/>
      <c r="FB421" s="68"/>
      <c r="FC421" s="68"/>
      <c r="FD421" s="68"/>
      <c r="FE421" s="68"/>
      <c r="FF421" s="68"/>
      <c r="FG421" s="68"/>
      <c r="FH421" s="68"/>
      <c r="FI421" s="68"/>
      <c r="FJ421" s="68"/>
      <c r="FK421" s="68"/>
    </row>
    <row r="422" spans="1:167" ht="15" customHeight="1" x14ac:dyDescent="0.3">
      <c r="A422" s="70">
        <v>421</v>
      </c>
      <c r="B422" s="12">
        <v>11</v>
      </c>
      <c r="C422" s="12" t="s">
        <v>90</v>
      </c>
      <c r="D422" s="37">
        <v>0.09</v>
      </c>
      <c r="E422" s="68">
        <v>0.11700000000000001</v>
      </c>
      <c r="F422" s="19">
        <f t="shared" si="99"/>
        <v>0.76923076923076916</v>
      </c>
      <c r="H422" s="12">
        <f t="shared" si="87"/>
        <v>-2.700000000000001E-2</v>
      </c>
      <c r="I422" s="12">
        <f t="shared" si="88"/>
        <v>0.20700000000000002</v>
      </c>
      <c r="J422" s="12">
        <v>0</v>
      </c>
      <c r="K422" s="12">
        <f t="shared" si="89"/>
        <v>0.09</v>
      </c>
      <c r="L422" s="45">
        <f t="shared" si="90"/>
        <v>0.76923076923076916</v>
      </c>
      <c r="M422" s="15">
        <f t="shared" si="91"/>
        <v>3.4375414152381942E-3</v>
      </c>
      <c r="N422" s="68">
        <f t="shared" si="92"/>
        <v>4.4688038398096527E-3</v>
      </c>
      <c r="O422" s="68">
        <f t="shared" si="93"/>
        <v>223.77352773725568</v>
      </c>
      <c r="P422" s="12">
        <f t="shared" si="94"/>
        <v>-1.0312624245714585E-3</v>
      </c>
      <c r="Q422" s="12">
        <f t="shared" si="95"/>
        <v>7.9063452550478461E-3</v>
      </c>
      <c r="R422" s="113">
        <v>7.0732697174597101</v>
      </c>
      <c r="S422" s="12" t="s">
        <v>580</v>
      </c>
      <c r="T422" s="12" t="s">
        <v>1683</v>
      </c>
      <c r="U422" s="12" t="s">
        <v>590</v>
      </c>
      <c r="V422" s="68" t="s">
        <v>599</v>
      </c>
      <c r="W422" s="68">
        <v>0</v>
      </c>
      <c r="X422" s="68">
        <v>1</v>
      </c>
      <c r="Y422" s="68">
        <v>0</v>
      </c>
      <c r="Z422" s="68">
        <v>0</v>
      </c>
      <c r="AA422" s="68">
        <v>1</v>
      </c>
      <c r="AB422" s="68">
        <v>1</v>
      </c>
      <c r="AC422" s="68">
        <v>2</v>
      </c>
      <c r="AD422" s="68">
        <v>8</v>
      </c>
      <c r="AE422" s="68">
        <v>50074</v>
      </c>
      <c r="AF422" s="68">
        <v>0</v>
      </c>
      <c r="AG422" s="68">
        <v>1</v>
      </c>
      <c r="AH422" s="68">
        <v>0</v>
      </c>
      <c r="AI422" s="68">
        <v>0</v>
      </c>
      <c r="AJ422" s="68">
        <v>0</v>
      </c>
      <c r="AK422" s="68">
        <v>0</v>
      </c>
      <c r="AL422" s="68">
        <v>0</v>
      </c>
      <c r="AM422" s="68">
        <v>0</v>
      </c>
      <c r="AN422" s="68">
        <v>0</v>
      </c>
      <c r="AO422" s="68">
        <v>0</v>
      </c>
      <c r="AP422" s="113">
        <v>10.821436908133153</v>
      </c>
      <c r="AQ422" s="12">
        <v>1</v>
      </c>
      <c r="AR422" s="113">
        <v>10.821436908133153</v>
      </c>
      <c r="AS422" s="12">
        <v>1</v>
      </c>
      <c r="AT422" s="12">
        <v>0</v>
      </c>
      <c r="AU422" s="12">
        <v>5.8998973535824915</v>
      </c>
      <c r="AV422" s="113">
        <v>7.6038979685218813</v>
      </c>
      <c r="AW422" s="12">
        <v>0</v>
      </c>
      <c r="AX422" s="12">
        <v>1</v>
      </c>
      <c r="AY422" s="68">
        <v>0</v>
      </c>
      <c r="AZ422" s="68">
        <v>6.9850000000000003</v>
      </c>
      <c r="BA422" s="94">
        <v>578</v>
      </c>
      <c r="BB422" s="94">
        <v>162</v>
      </c>
      <c r="BC422" s="12">
        <v>1</v>
      </c>
      <c r="BD422" s="12">
        <v>0</v>
      </c>
      <c r="BE422" s="104">
        <f t="shared" si="98"/>
        <v>3.784189633918261</v>
      </c>
      <c r="BF422" s="104">
        <v>1501.04</v>
      </c>
      <c r="BG422" s="104">
        <f t="shared" si="96"/>
        <v>0.51739600751000214</v>
      </c>
      <c r="BH422" s="68">
        <v>1</v>
      </c>
      <c r="BI422" s="68">
        <v>0</v>
      </c>
      <c r="BJ422" s="68">
        <v>1</v>
      </c>
      <c r="BK422" s="12">
        <v>1</v>
      </c>
      <c r="BL422" s="12">
        <v>0</v>
      </c>
      <c r="BM422" s="12">
        <v>1</v>
      </c>
      <c r="BN422" s="12">
        <v>0</v>
      </c>
      <c r="BO422" s="12">
        <v>1</v>
      </c>
      <c r="BP422" s="12">
        <v>0</v>
      </c>
      <c r="BQ422" s="12">
        <v>1</v>
      </c>
      <c r="BR422" s="12">
        <v>0</v>
      </c>
      <c r="BS422" s="12">
        <v>0</v>
      </c>
      <c r="BT422" s="12">
        <v>0</v>
      </c>
      <c r="BU422" s="12">
        <v>0</v>
      </c>
      <c r="BV422" s="12">
        <v>0</v>
      </c>
      <c r="BW422" s="12">
        <v>0</v>
      </c>
      <c r="BX422" s="12">
        <v>1</v>
      </c>
      <c r="BY422" s="12">
        <v>1</v>
      </c>
      <c r="BZ422" s="12">
        <f t="shared" si="97"/>
        <v>0</v>
      </c>
      <c r="CA422" s="113">
        <v>2.917770732084279</v>
      </c>
      <c r="CB422" s="12" t="s">
        <v>560</v>
      </c>
      <c r="CC422" s="12">
        <v>1</v>
      </c>
      <c r="CL422" s="68"/>
      <c r="CM422" s="68"/>
      <c r="CN422" s="68"/>
      <c r="CO422" s="68"/>
      <c r="CP422" s="68"/>
      <c r="CQ422" s="68"/>
      <c r="CR422" s="68"/>
      <c r="CS422" s="68"/>
      <c r="CT422" s="68"/>
      <c r="CU422" s="68"/>
      <c r="CV422" s="68"/>
      <c r="CW422" s="68"/>
      <c r="CX422" s="68"/>
      <c r="CY422" s="68"/>
      <c r="CZ422" s="68"/>
      <c r="DA422" s="68"/>
      <c r="DB422" s="68"/>
      <c r="DC422" s="68"/>
      <c r="DD422" s="68"/>
      <c r="DE422" s="68"/>
      <c r="DF422" s="68"/>
      <c r="DG422" s="68"/>
      <c r="DH422" s="68"/>
      <c r="DI422" s="68"/>
      <c r="DJ422" s="68"/>
      <c r="DK422" s="68"/>
      <c r="DL422" s="68"/>
      <c r="DM422" s="68"/>
      <c r="DN422" s="68"/>
      <c r="DO422" s="68"/>
      <c r="DP422" s="68"/>
      <c r="DQ422" s="68"/>
      <c r="DR422" s="68"/>
      <c r="DS422" s="68"/>
      <c r="DT422" s="68"/>
      <c r="DU422" s="68"/>
      <c r="DV422" s="68"/>
      <c r="DW422" s="68"/>
      <c r="DX422" s="68"/>
      <c r="DY422" s="68"/>
      <c r="DZ422" s="68"/>
      <c r="EA422" s="68"/>
      <c r="EB422" s="68"/>
      <c r="EC422" s="68"/>
      <c r="ED422" s="68"/>
      <c r="EE422" s="68"/>
      <c r="EF422" s="68"/>
      <c r="EG422" s="68"/>
      <c r="EH422" s="68"/>
      <c r="EI422" s="68"/>
      <c r="EJ422" s="68"/>
      <c r="EK422" s="68"/>
      <c r="EL422" s="68"/>
      <c r="EM422" s="68"/>
      <c r="EN422" s="68"/>
      <c r="EO422" s="68"/>
      <c r="EP422" s="68"/>
      <c r="EQ422" s="68"/>
      <c r="ER422" s="68"/>
      <c r="ES422" s="68"/>
      <c r="ET422" s="68"/>
      <c r="EU422" s="68"/>
      <c r="EV422" s="68"/>
      <c r="EW422" s="68"/>
      <c r="EX422" s="68"/>
      <c r="EY422" s="68"/>
      <c r="EZ422" s="68"/>
      <c r="FA422" s="68"/>
      <c r="FB422" s="68"/>
      <c r="FC422" s="68"/>
      <c r="FD422" s="68"/>
      <c r="FE422" s="68"/>
      <c r="FF422" s="68"/>
      <c r="FG422" s="68"/>
      <c r="FH422" s="68"/>
      <c r="FI422" s="68"/>
      <c r="FJ422" s="68"/>
      <c r="FK422" s="68"/>
    </row>
    <row r="423" spans="1:167" ht="15" customHeight="1" x14ac:dyDescent="0.3">
      <c r="A423" s="70">
        <v>422</v>
      </c>
      <c r="B423" s="70">
        <v>11</v>
      </c>
      <c r="C423" s="70" t="s">
        <v>90</v>
      </c>
      <c r="D423" s="38">
        <v>6.9000000000000006E-2</v>
      </c>
      <c r="E423" s="69">
        <v>0.11700000000000001</v>
      </c>
      <c r="F423" s="19">
        <f t="shared" si="99"/>
        <v>0.58974358974358976</v>
      </c>
      <c r="G423" s="70"/>
      <c r="H423" s="70">
        <f t="shared" si="87"/>
        <v>-4.8000000000000001E-2</v>
      </c>
      <c r="I423" s="70">
        <f t="shared" si="88"/>
        <v>0.186</v>
      </c>
      <c r="J423" s="70">
        <v>0</v>
      </c>
      <c r="K423" s="70">
        <f t="shared" si="89"/>
        <v>6.9000000000000006E-2</v>
      </c>
      <c r="L423" s="47">
        <f t="shared" si="90"/>
        <v>0.58974358974358976</v>
      </c>
      <c r="M423" s="18">
        <f t="shared" si="91"/>
        <v>2.6354548371425746E-3</v>
      </c>
      <c r="N423" s="69">
        <f t="shared" si="92"/>
        <v>4.4688147238504524E-3</v>
      </c>
      <c r="O423" s="69">
        <f t="shared" si="93"/>
        <v>223.77298272468383</v>
      </c>
      <c r="P423" s="70">
        <f t="shared" si="94"/>
        <v>-1.8333598867078778E-3</v>
      </c>
      <c r="Q423" s="70">
        <f t="shared" si="95"/>
        <v>7.1042695609930271E-3</v>
      </c>
      <c r="R423" s="114">
        <v>7.412160334945205</v>
      </c>
      <c r="S423" s="70" t="s">
        <v>580</v>
      </c>
      <c r="T423" s="70" t="s">
        <v>1683</v>
      </c>
      <c r="U423" s="70" t="s">
        <v>591</v>
      </c>
      <c r="V423" s="69" t="s">
        <v>599</v>
      </c>
      <c r="W423" s="69">
        <v>0</v>
      </c>
      <c r="X423" s="69">
        <v>1</v>
      </c>
      <c r="Y423" s="69">
        <v>0</v>
      </c>
      <c r="Z423" s="69">
        <v>0</v>
      </c>
      <c r="AA423" s="69">
        <v>1</v>
      </c>
      <c r="AB423" s="69">
        <v>1</v>
      </c>
      <c r="AC423" s="69">
        <v>2</v>
      </c>
      <c r="AD423" s="69">
        <v>8</v>
      </c>
      <c r="AE423" s="69">
        <v>50074</v>
      </c>
      <c r="AF423" s="69">
        <v>0</v>
      </c>
      <c r="AG423" s="69">
        <v>1</v>
      </c>
      <c r="AH423" s="69">
        <v>0</v>
      </c>
      <c r="AI423" s="69">
        <v>0</v>
      </c>
      <c r="AJ423" s="69">
        <v>0</v>
      </c>
      <c r="AK423" s="69">
        <v>0</v>
      </c>
      <c r="AL423" s="69">
        <v>0</v>
      </c>
      <c r="AM423" s="69">
        <v>0</v>
      </c>
      <c r="AN423" s="69">
        <v>0</v>
      </c>
      <c r="AO423" s="69">
        <v>0</v>
      </c>
      <c r="AP423" s="114">
        <v>10.821436908133153</v>
      </c>
      <c r="AQ423" s="70">
        <v>1</v>
      </c>
      <c r="AR423" s="114">
        <v>10.821436908133153</v>
      </c>
      <c r="AS423" s="70">
        <v>1</v>
      </c>
      <c r="AT423" s="70">
        <v>0</v>
      </c>
      <c r="AU423" s="70">
        <v>5.8998973535824915</v>
      </c>
      <c r="AV423" s="114">
        <v>7.6038979685218813</v>
      </c>
      <c r="AW423" s="70">
        <v>0</v>
      </c>
      <c r="AX423" s="70">
        <v>1</v>
      </c>
      <c r="AY423" s="69">
        <v>0</v>
      </c>
      <c r="AZ423" s="69">
        <v>6.9850000000000003</v>
      </c>
      <c r="BA423" s="32">
        <v>578</v>
      </c>
      <c r="BB423" s="32">
        <v>162</v>
      </c>
      <c r="BC423" s="70">
        <v>1</v>
      </c>
      <c r="BD423" s="70">
        <v>0</v>
      </c>
      <c r="BE423" s="106">
        <f t="shared" si="98"/>
        <v>3.784189633918261</v>
      </c>
      <c r="BF423" s="106">
        <v>1501.04</v>
      </c>
      <c r="BG423" s="106">
        <f t="shared" si="96"/>
        <v>0.51739600751000214</v>
      </c>
      <c r="BH423" s="69">
        <v>1</v>
      </c>
      <c r="BI423" s="69">
        <v>0</v>
      </c>
      <c r="BJ423" s="69">
        <v>1</v>
      </c>
      <c r="BK423" s="70">
        <v>1</v>
      </c>
      <c r="BL423" s="70">
        <v>0</v>
      </c>
      <c r="BM423" s="70">
        <v>1</v>
      </c>
      <c r="BN423" s="70">
        <v>0</v>
      </c>
      <c r="BO423" s="70">
        <v>1</v>
      </c>
      <c r="BP423" s="70">
        <v>0</v>
      </c>
      <c r="BQ423" s="70">
        <v>1</v>
      </c>
      <c r="BR423" s="70">
        <v>0</v>
      </c>
      <c r="BS423" s="70">
        <v>0</v>
      </c>
      <c r="BT423" s="70">
        <v>0</v>
      </c>
      <c r="BU423" s="70">
        <v>0</v>
      </c>
      <c r="BV423" s="70">
        <v>0</v>
      </c>
      <c r="BW423" s="70">
        <v>0</v>
      </c>
      <c r="BX423" s="70">
        <v>1</v>
      </c>
      <c r="BY423" s="70">
        <v>0</v>
      </c>
      <c r="BZ423" s="70">
        <f t="shared" si="97"/>
        <v>1</v>
      </c>
      <c r="CA423" s="114">
        <v>2.917770732084279</v>
      </c>
      <c r="CB423" s="70" t="s">
        <v>560</v>
      </c>
      <c r="CC423" s="70">
        <v>1</v>
      </c>
      <c r="CD423" s="70"/>
      <c r="CE423" s="70"/>
      <c r="CF423" s="70"/>
      <c r="CG423" s="70"/>
      <c r="CH423" s="70"/>
      <c r="CI423" s="70"/>
      <c r="CJ423" s="70"/>
      <c r="CK423" s="70"/>
      <c r="CL423" s="68"/>
      <c r="CM423" s="68"/>
      <c r="CN423" s="68"/>
      <c r="CO423" s="68"/>
      <c r="CP423" s="68"/>
      <c r="CQ423" s="68"/>
      <c r="CR423" s="68"/>
      <c r="CS423" s="68"/>
      <c r="CT423" s="68"/>
      <c r="CU423" s="68"/>
      <c r="CV423" s="68"/>
      <c r="CW423" s="68"/>
      <c r="CX423" s="68"/>
      <c r="CY423" s="68"/>
      <c r="CZ423" s="68"/>
      <c r="DA423" s="68"/>
      <c r="DB423" s="68"/>
      <c r="DC423" s="68"/>
      <c r="DD423" s="68"/>
      <c r="DE423" s="68"/>
      <c r="DF423" s="68"/>
      <c r="DG423" s="68"/>
      <c r="DH423" s="68"/>
      <c r="DI423" s="68"/>
      <c r="DJ423" s="68"/>
      <c r="DK423" s="68"/>
      <c r="DL423" s="68"/>
      <c r="DM423" s="68"/>
      <c r="DN423" s="68"/>
      <c r="DO423" s="68"/>
      <c r="DP423" s="68"/>
      <c r="DQ423" s="68"/>
      <c r="DR423" s="68"/>
      <c r="DS423" s="68"/>
      <c r="DT423" s="68"/>
      <c r="DU423" s="68"/>
      <c r="DV423" s="68"/>
      <c r="DW423" s="68"/>
      <c r="DX423" s="68"/>
      <c r="DY423" s="68"/>
      <c r="DZ423" s="68"/>
      <c r="EA423" s="68"/>
      <c r="EB423" s="68"/>
      <c r="EC423" s="68"/>
      <c r="ED423" s="68"/>
      <c r="EE423" s="68"/>
      <c r="EF423" s="68"/>
      <c r="EG423" s="68"/>
      <c r="EH423" s="68"/>
      <c r="EI423" s="68"/>
      <c r="EJ423" s="68"/>
      <c r="EK423" s="68"/>
      <c r="EL423" s="68"/>
      <c r="EM423" s="68"/>
      <c r="EN423" s="68"/>
      <c r="EO423" s="68"/>
      <c r="EP423" s="68"/>
      <c r="EQ423" s="68"/>
      <c r="ER423" s="68"/>
      <c r="ES423" s="68"/>
      <c r="ET423" s="68"/>
      <c r="EU423" s="68"/>
      <c r="EV423" s="68"/>
      <c r="EW423" s="68"/>
      <c r="EX423" s="68"/>
      <c r="EY423" s="68"/>
      <c r="EZ423" s="68"/>
      <c r="FA423" s="68"/>
      <c r="FB423" s="68"/>
      <c r="FC423" s="68"/>
      <c r="FD423" s="68"/>
      <c r="FE423" s="68"/>
      <c r="FF423" s="68"/>
      <c r="FG423" s="68"/>
      <c r="FH423" s="68"/>
      <c r="FI423" s="68"/>
      <c r="FJ423" s="68"/>
      <c r="FK423" s="68"/>
    </row>
    <row r="424" spans="1:167" ht="15" customHeight="1" x14ac:dyDescent="0.3">
      <c r="A424" s="70">
        <v>423</v>
      </c>
      <c r="B424" s="12">
        <v>11</v>
      </c>
      <c r="C424" s="12" t="s">
        <v>90</v>
      </c>
      <c r="D424" s="37">
        <v>0.152</v>
      </c>
      <c r="E424" s="68">
        <v>9.2999999999999999E-2</v>
      </c>
      <c r="F424" s="19">
        <f t="shared" si="99"/>
        <v>1.6344086021505375</v>
      </c>
      <c r="H424" s="12">
        <f t="shared" si="87"/>
        <v>5.8999999999999997E-2</v>
      </c>
      <c r="I424" s="12">
        <f t="shared" si="88"/>
        <v>0.245</v>
      </c>
      <c r="J424" s="12">
        <v>0</v>
      </c>
      <c r="K424" s="12">
        <f t="shared" si="89"/>
        <v>0.152</v>
      </c>
      <c r="L424" s="45">
        <f t="shared" si="90"/>
        <v>1.6344086021505375</v>
      </c>
      <c r="M424" s="15">
        <f t="shared" si="91"/>
        <v>1.0094006552765593E-2</v>
      </c>
      <c r="N424" s="68">
        <f t="shared" si="92"/>
        <v>6.1759382197842105E-3</v>
      </c>
      <c r="O424" s="68">
        <f t="shared" si="93"/>
        <v>161.91871816278311</v>
      </c>
      <c r="P424" s="12">
        <f t="shared" si="94"/>
        <v>3.9180683329813823E-3</v>
      </c>
      <c r="Q424" s="12">
        <f t="shared" si="95"/>
        <v>1.6269944772549803E-2</v>
      </c>
      <c r="R424" s="113">
        <v>7.412160334945205</v>
      </c>
      <c r="S424" s="12" t="s">
        <v>581</v>
      </c>
      <c r="T424" s="12" t="s">
        <v>1683</v>
      </c>
      <c r="U424" s="12" t="s">
        <v>568</v>
      </c>
      <c r="V424" s="68" t="s">
        <v>599</v>
      </c>
      <c r="W424" s="68">
        <v>0</v>
      </c>
      <c r="X424" s="68">
        <v>1</v>
      </c>
      <c r="Y424" s="68">
        <v>0</v>
      </c>
      <c r="Z424" s="68">
        <v>0</v>
      </c>
      <c r="AA424" s="68">
        <v>1</v>
      </c>
      <c r="AB424" s="68">
        <v>1</v>
      </c>
      <c r="AC424" s="68">
        <v>3</v>
      </c>
      <c r="AD424" s="68">
        <v>1</v>
      </c>
      <c r="AE424" s="68">
        <v>26215</v>
      </c>
      <c r="AF424" s="68">
        <v>0</v>
      </c>
      <c r="AG424" s="68">
        <v>1</v>
      </c>
      <c r="AH424" s="68">
        <v>0</v>
      </c>
      <c r="AI424" s="68">
        <v>0</v>
      </c>
      <c r="AJ424" s="68">
        <v>0</v>
      </c>
      <c r="AK424" s="68">
        <v>0</v>
      </c>
      <c r="AL424" s="68">
        <v>0</v>
      </c>
      <c r="AM424" s="68">
        <v>0</v>
      </c>
      <c r="AN424" s="68">
        <v>0</v>
      </c>
      <c r="AO424" s="68">
        <v>0</v>
      </c>
      <c r="AP424" s="113">
        <v>10.821436908133153</v>
      </c>
      <c r="AQ424" s="12">
        <v>1</v>
      </c>
      <c r="AR424" s="113">
        <v>10.174163334295654</v>
      </c>
      <c r="AS424" s="12">
        <v>1</v>
      </c>
      <c r="AT424" s="12">
        <v>0</v>
      </c>
      <c r="AU424" s="12">
        <v>5.8998973535824915</v>
      </c>
      <c r="AV424" s="113">
        <v>7.6038979685218813</v>
      </c>
      <c r="AW424" s="12">
        <v>0</v>
      </c>
      <c r="AX424" s="12">
        <v>1</v>
      </c>
      <c r="AY424" s="68">
        <v>0</v>
      </c>
      <c r="AZ424" s="68">
        <v>6.9850000000000003</v>
      </c>
      <c r="BA424" s="94">
        <v>578</v>
      </c>
      <c r="BB424" s="94">
        <v>162</v>
      </c>
      <c r="BC424" s="12">
        <v>1</v>
      </c>
      <c r="BD424" s="12">
        <v>0</v>
      </c>
      <c r="BE424" s="104">
        <f t="shared" si="98"/>
        <v>3.784189633918261</v>
      </c>
      <c r="BF424" s="104">
        <v>1501.04</v>
      </c>
      <c r="BG424" s="104">
        <f t="shared" si="96"/>
        <v>0.51739600751000214</v>
      </c>
      <c r="BH424" s="68">
        <v>1</v>
      </c>
      <c r="BI424" s="68">
        <v>0</v>
      </c>
      <c r="BJ424" s="68">
        <v>1</v>
      </c>
      <c r="BK424" s="12">
        <v>1</v>
      </c>
      <c r="BL424" s="12">
        <v>0</v>
      </c>
      <c r="BM424" s="12">
        <v>1</v>
      </c>
      <c r="BN424" s="12">
        <v>0</v>
      </c>
      <c r="BO424" s="12">
        <v>1</v>
      </c>
      <c r="BP424" s="12">
        <v>0</v>
      </c>
      <c r="BQ424" s="12">
        <v>1</v>
      </c>
      <c r="BR424" s="12">
        <v>0</v>
      </c>
      <c r="BS424" s="12">
        <v>0</v>
      </c>
      <c r="BT424" s="12">
        <v>0</v>
      </c>
      <c r="BU424" s="12">
        <v>0</v>
      </c>
      <c r="BV424" s="12">
        <v>0</v>
      </c>
      <c r="BW424" s="12">
        <v>0</v>
      </c>
      <c r="BX424" s="12">
        <v>1</v>
      </c>
      <c r="BY424" s="12">
        <v>0</v>
      </c>
      <c r="BZ424" s="12">
        <f t="shared" si="97"/>
        <v>1</v>
      </c>
      <c r="CA424" s="113">
        <v>2.917770732084279</v>
      </c>
      <c r="CB424" s="12" t="s">
        <v>560</v>
      </c>
      <c r="CC424" s="12">
        <v>1</v>
      </c>
      <c r="CL424" s="68"/>
      <c r="CM424" s="68"/>
      <c r="CN424" s="68"/>
      <c r="CO424" s="68"/>
      <c r="CP424" s="68"/>
      <c r="CQ424" s="68"/>
      <c r="CR424" s="68"/>
      <c r="CS424" s="68"/>
      <c r="CT424" s="68"/>
      <c r="CU424" s="68"/>
      <c r="CV424" s="68"/>
      <c r="CW424" s="68"/>
      <c r="CX424" s="68"/>
      <c r="CY424" s="68"/>
      <c r="CZ424" s="68"/>
      <c r="DA424" s="68"/>
      <c r="DB424" s="68"/>
      <c r="DC424" s="68"/>
      <c r="DD424" s="68"/>
      <c r="DE424" s="68"/>
      <c r="DF424" s="68"/>
      <c r="DG424" s="68"/>
      <c r="DH424" s="68"/>
      <c r="DI424" s="68"/>
      <c r="DJ424" s="68"/>
      <c r="DK424" s="68"/>
      <c r="DL424" s="68"/>
      <c r="DM424" s="68"/>
      <c r="DN424" s="68"/>
      <c r="DO424" s="68"/>
      <c r="DP424" s="68"/>
      <c r="DQ424" s="68"/>
      <c r="DR424" s="68"/>
      <c r="DS424" s="68"/>
      <c r="DT424" s="68"/>
      <c r="DU424" s="68"/>
      <c r="DV424" s="68"/>
      <c r="DW424" s="68"/>
      <c r="DX424" s="68"/>
      <c r="DY424" s="68"/>
      <c r="DZ424" s="68"/>
      <c r="EA424" s="68"/>
      <c r="EB424" s="68"/>
      <c r="EC424" s="68"/>
      <c r="ED424" s="68"/>
      <c r="EE424" s="68"/>
      <c r="EF424" s="68"/>
      <c r="EG424" s="68"/>
      <c r="EH424" s="68"/>
      <c r="EI424" s="68"/>
      <c r="EJ424" s="68"/>
      <c r="EK424" s="68"/>
      <c r="EL424" s="68"/>
      <c r="EM424" s="68"/>
      <c r="EN424" s="68"/>
      <c r="EO424" s="68"/>
      <c r="EP424" s="68"/>
      <c r="EQ424" s="68"/>
      <c r="ER424" s="68"/>
      <c r="ES424" s="68"/>
      <c r="ET424" s="68"/>
      <c r="EU424" s="68"/>
      <c r="EV424" s="68"/>
      <c r="EW424" s="68"/>
      <c r="EX424" s="68"/>
      <c r="EY424" s="68"/>
      <c r="EZ424" s="68"/>
      <c r="FA424" s="68"/>
      <c r="FB424" s="68"/>
      <c r="FC424" s="68"/>
      <c r="FD424" s="68"/>
      <c r="FE424" s="68"/>
      <c r="FF424" s="68"/>
      <c r="FG424" s="68"/>
      <c r="FH424" s="68"/>
      <c r="FI424" s="68"/>
      <c r="FJ424" s="68"/>
      <c r="FK424" s="68"/>
    </row>
    <row r="425" spans="1:167" ht="15" customHeight="1" x14ac:dyDescent="0.3">
      <c r="A425" s="70">
        <v>424</v>
      </c>
      <c r="B425" s="70">
        <v>11</v>
      </c>
      <c r="C425" s="70" t="s">
        <v>90</v>
      </c>
      <c r="D425" s="38">
        <v>0.10199999999999999</v>
      </c>
      <c r="E425" s="69">
        <v>0.17</v>
      </c>
      <c r="F425" s="19">
        <f t="shared" si="99"/>
        <v>0.59999999999999987</v>
      </c>
      <c r="G425" s="70"/>
      <c r="H425" s="70">
        <f t="shared" si="87"/>
        <v>-6.8000000000000019E-2</v>
      </c>
      <c r="I425" s="70">
        <f t="shared" si="88"/>
        <v>0.27200000000000002</v>
      </c>
      <c r="J425" s="70">
        <v>0</v>
      </c>
      <c r="K425" s="70">
        <f t="shared" si="89"/>
        <v>0.10199999999999999</v>
      </c>
      <c r="L425" s="45">
        <f t="shared" si="90"/>
        <v>0.59999999999999987</v>
      </c>
      <c r="M425" s="18">
        <f t="shared" si="91"/>
        <v>3.7062211285774742E-3</v>
      </c>
      <c r="N425" s="69">
        <f t="shared" si="92"/>
        <v>6.177035214295792E-3</v>
      </c>
      <c r="O425" s="69">
        <f t="shared" si="93"/>
        <v>161.88996262894128</v>
      </c>
      <c r="P425" s="70">
        <f t="shared" si="94"/>
        <v>-2.4708140857183179E-3</v>
      </c>
      <c r="Q425" s="70">
        <f t="shared" si="95"/>
        <v>9.8832563428732662E-3</v>
      </c>
      <c r="R425" s="114">
        <v>7.3395376954076745</v>
      </c>
      <c r="S425" s="70" t="s">
        <v>581</v>
      </c>
      <c r="T425" s="70" t="s">
        <v>1683</v>
      </c>
      <c r="U425" s="70" t="s">
        <v>568</v>
      </c>
      <c r="V425" s="69" t="s">
        <v>599</v>
      </c>
      <c r="W425" s="69">
        <v>0</v>
      </c>
      <c r="X425" s="69">
        <v>1</v>
      </c>
      <c r="Y425" s="69">
        <v>0</v>
      </c>
      <c r="Z425" s="69">
        <v>0</v>
      </c>
      <c r="AA425" s="69">
        <v>1</v>
      </c>
      <c r="AB425" s="69">
        <v>1</v>
      </c>
      <c r="AC425" s="69">
        <v>4</v>
      </c>
      <c r="AD425" s="69">
        <v>8</v>
      </c>
      <c r="AE425" s="69">
        <v>26208</v>
      </c>
      <c r="AF425" s="69">
        <v>0</v>
      </c>
      <c r="AG425" s="69">
        <v>1</v>
      </c>
      <c r="AH425" s="69">
        <v>0</v>
      </c>
      <c r="AI425" s="69">
        <v>0</v>
      </c>
      <c r="AJ425" s="69">
        <v>0</v>
      </c>
      <c r="AK425" s="69">
        <v>0</v>
      </c>
      <c r="AL425" s="69">
        <v>0</v>
      </c>
      <c r="AM425" s="69">
        <v>0</v>
      </c>
      <c r="AN425" s="69">
        <v>0</v>
      </c>
      <c r="AO425" s="69">
        <v>0</v>
      </c>
      <c r="AP425" s="114">
        <v>10.821436908133153</v>
      </c>
      <c r="AQ425" s="70">
        <v>1</v>
      </c>
      <c r="AR425" s="114">
        <v>10.174163334295654</v>
      </c>
      <c r="AS425" s="70">
        <v>1</v>
      </c>
      <c r="AT425" s="70">
        <v>0</v>
      </c>
      <c r="AU425" s="70">
        <v>5.8998973535824915</v>
      </c>
      <c r="AV425" s="114">
        <v>7.6038979685218813</v>
      </c>
      <c r="AW425" s="70">
        <v>0</v>
      </c>
      <c r="AX425" s="70">
        <v>1</v>
      </c>
      <c r="AY425" s="69">
        <v>0</v>
      </c>
      <c r="AZ425" s="69">
        <v>6.9850000000000003</v>
      </c>
      <c r="BA425" s="32">
        <v>578</v>
      </c>
      <c r="BB425" s="32">
        <v>162</v>
      </c>
      <c r="BC425" s="70">
        <v>1</v>
      </c>
      <c r="BD425" s="70">
        <v>0</v>
      </c>
      <c r="BE425" s="106">
        <f t="shared" si="98"/>
        <v>3.784189633918261</v>
      </c>
      <c r="BF425" s="106">
        <v>1501.04</v>
      </c>
      <c r="BG425" s="106">
        <f t="shared" si="96"/>
        <v>0.51739600751000214</v>
      </c>
      <c r="BH425" s="69">
        <v>1</v>
      </c>
      <c r="BI425" s="69">
        <v>0</v>
      </c>
      <c r="BJ425" s="69">
        <v>1</v>
      </c>
      <c r="BK425" s="70">
        <v>1</v>
      </c>
      <c r="BL425" s="70">
        <v>0</v>
      </c>
      <c r="BM425" s="70">
        <v>1</v>
      </c>
      <c r="BN425" s="70">
        <v>0</v>
      </c>
      <c r="BO425" s="70">
        <v>1</v>
      </c>
      <c r="BP425" s="70">
        <v>0</v>
      </c>
      <c r="BQ425" s="70">
        <v>1</v>
      </c>
      <c r="BR425" s="70">
        <v>0</v>
      </c>
      <c r="BS425" s="70">
        <v>0</v>
      </c>
      <c r="BT425" s="70">
        <v>0</v>
      </c>
      <c r="BU425" s="70">
        <v>0</v>
      </c>
      <c r="BV425" s="70">
        <v>0</v>
      </c>
      <c r="BW425" s="70">
        <v>0</v>
      </c>
      <c r="BX425" s="70">
        <v>1</v>
      </c>
      <c r="BY425" s="70">
        <v>0</v>
      </c>
      <c r="BZ425" s="70">
        <f t="shared" si="97"/>
        <v>1</v>
      </c>
      <c r="CA425" s="114">
        <v>2.917770732084279</v>
      </c>
      <c r="CB425" s="70" t="s">
        <v>560</v>
      </c>
      <c r="CC425" s="70">
        <v>1</v>
      </c>
      <c r="CD425" s="70"/>
      <c r="CE425" s="70"/>
      <c r="CF425" s="70"/>
      <c r="CG425" s="70"/>
      <c r="CH425" s="70"/>
      <c r="CI425" s="70"/>
      <c r="CJ425" s="70"/>
      <c r="CK425" s="70"/>
      <c r="CL425" s="69"/>
      <c r="CM425" s="69"/>
      <c r="CN425" s="69"/>
      <c r="CO425" s="69"/>
      <c r="CP425" s="69"/>
      <c r="CQ425" s="69"/>
      <c r="CR425" s="69"/>
      <c r="CS425" s="69"/>
      <c r="CT425" s="69"/>
      <c r="CU425" s="69"/>
      <c r="CV425" s="69"/>
      <c r="CW425" s="69"/>
      <c r="CX425" s="69"/>
      <c r="CY425" s="69"/>
      <c r="CZ425" s="69"/>
      <c r="DA425" s="69"/>
      <c r="DB425" s="69"/>
      <c r="DC425" s="69"/>
      <c r="DD425" s="69"/>
      <c r="DE425" s="69"/>
      <c r="DF425" s="69"/>
      <c r="DG425" s="69"/>
      <c r="DH425" s="69"/>
      <c r="DI425" s="69"/>
      <c r="DJ425" s="69"/>
      <c r="DK425" s="69"/>
      <c r="DL425" s="69"/>
      <c r="DM425" s="69"/>
      <c r="DN425" s="69"/>
      <c r="DO425" s="69"/>
      <c r="DP425" s="69"/>
      <c r="DQ425" s="69"/>
      <c r="DR425" s="69"/>
      <c r="DS425" s="69"/>
      <c r="DT425" s="69"/>
      <c r="DU425" s="69"/>
      <c r="DV425" s="69"/>
      <c r="DW425" s="69"/>
      <c r="DX425" s="69"/>
      <c r="DY425" s="69"/>
      <c r="DZ425" s="69"/>
      <c r="EA425" s="69"/>
      <c r="EB425" s="69"/>
      <c r="EC425" s="69"/>
      <c r="ED425" s="69"/>
      <c r="EE425" s="69"/>
      <c r="EF425" s="69"/>
      <c r="EG425" s="69"/>
      <c r="EH425" s="69"/>
      <c r="EI425" s="69"/>
      <c r="EJ425" s="69"/>
      <c r="EK425" s="69"/>
      <c r="EL425" s="69"/>
      <c r="EM425" s="69"/>
      <c r="EN425" s="69"/>
      <c r="EO425" s="69"/>
      <c r="EP425" s="69"/>
      <c r="EQ425" s="69"/>
      <c r="ER425" s="69"/>
      <c r="ES425" s="69"/>
      <c r="ET425" s="69"/>
      <c r="EU425" s="69"/>
      <c r="EV425" s="69"/>
      <c r="EW425" s="69"/>
      <c r="EX425" s="69"/>
      <c r="EY425" s="69"/>
      <c r="EZ425" s="69"/>
      <c r="FA425" s="69"/>
      <c r="FB425" s="69"/>
      <c r="FC425" s="69"/>
      <c r="FD425" s="69"/>
      <c r="FE425" s="69"/>
      <c r="FF425" s="69"/>
      <c r="FG425" s="69"/>
      <c r="FH425" s="69"/>
      <c r="FI425" s="69"/>
      <c r="FJ425" s="69"/>
      <c r="FK425" s="69"/>
    </row>
    <row r="426" spans="1:167" ht="15" customHeight="1" x14ac:dyDescent="0.3">
      <c r="A426" s="70">
        <v>425</v>
      </c>
      <c r="B426" s="12">
        <v>11</v>
      </c>
      <c r="C426" s="12" t="s">
        <v>90</v>
      </c>
      <c r="D426" s="37">
        <v>-2.7E-2</v>
      </c>
      <c r="E426" s="68">
        <v>0.13200000000000001</v>
      </c>
      <c r="F426" s="19">
        <f t="shared" si="99"/>
        <v>-0.20454545454545453</v>
      </c>
      <c r="H426" s="12">
        <f t="shared" si="87"/>
        <v>-0.159</v>
      </c>
      <c r="I426" s="12">
        <f t="shared" si="88"/>
        <v>0.10500000000000001</v>
      </c>
      <c r="J426" s="12">
        <v>0</v>
      </c>
      <c r="K426" s="12">
        <f t="shared" si="89"/>
        <v>-2.7E-2</v>
      </c>
      <c r="L426" s="45">
        <f t="shared" si="90"/>
        <v>-0.20454545454545453</v>
      </c>
      <c r="M426" s="15">
        <f t="shared" si="91"/>
        <v>-1.2634921448711328E-3</v>
      </c>
      <c r="N426" s="68">
        <f t="shared" si="92"/>
        <v>6.1770727082588722E-3</v>
      </c>
      <c r="O426" s="68">
        <f t="shared" si="93"/>
        <v>161.88897997962363</v>
      </c>
      <c r="P426" s="12">
        <f t="shared" si="94"/>
        <v>-7.4405648531300052E-3</v>
      </c>
      <c r="Q426" s="12">
        <f t="shared" si="95"/>
        <v>4.9135805633877391E-3</v>
      </c>
      <c r="R426" s="113">
        <v>7.3395376954076745</v>
      </c>
      <c r="S426" s="12" t="s">
        <v>581</v>
      </c>
      <c r="T426" s="12" t="s">
        <v>1683</v>
      </c>
      <c r="U426" s="12" t="s">
        <v>585</v>
      </c>
      <c r="V426" s="68" t="s">
        <v>599</v>
      </c>
      <c r="W426" s="68">
        <v>0</v>
      </c>
      <c r="X426" s="68">
        <v>1</v>
      </c>
      <c r="Y426" s="68">
        <v>0</v>
      </c>
      <c r="Z426" s="68">
        <v>0</v>
      </c>
      <c r="AA426" s="68">
        <v>1</v>
      </c>
      <c r="AB426" s="68">
        <v>1</v>
      </c>
      <c r="AC426" s="68">
        <v>4</v>
      </c>
      <c r="AD426" s="68">
        <v>8</v>
      </c>
      <c r="AE426" s="68">
        <v>26208</v>
      </c>
      <c r="AF426" s="68">
        <v>0</v>
      </c>
      <c r="AG426" s="68">
        <v>1</v>
      </c>
      <c r="AH426" s="68">
        <v>0</v>
      </c>
      <c r="AI426" s="68">
        <v>0</v>
      </c>
      <c r="AJ426" s="68">
        <v>0</v>
      </c>
      <c r="AK426" s="68">
        <v>0</v>
      </c>
      <c r="AL426" s="68">
        <v>0</v>
      </c>
      <c r="AM426" s="68">
        <v>0</v>
      </c>
      <c r="AN426" s="68">
        <v>0</v>
      </c>
      <c r="AO426" s="68">
        <v>0</v>
      </c>
      <c r="AP426" s="113">
        <v>10.821436908133153</v>
      </c>
      <c r="AQ426" s="12">
        <v>1</v>
      </c>
      <c r="AR426" s="113">
        <v>10.174163334295654</v>
      </c>
      <c r="AS426" s="12">
        <v>1</v>
      </c>
      <c r="AT426" s="12">
        <v>0</v>
      </c>
      <c r="AU426" s="12">
        <v>5.8998973535824915</v>
      </c>
      <c r="AV426" s="113">
        <v>7.6038979685218813</v>
      </c>
      <c r="AW426" s="12">
        <v>0</v>
      </c>
      <c r="AX426" s="12">
        <v>1</v>
      </c>
      <c r="AY426" s="68">
        <v>0</v>
      </c>
      <c r="AZ426" s="68">
        <v>6.9850000000000003</v>
      </c>
      <c r="BA426" s="94">
        <v>578</v>
      </c>
      <c r="BB426" s="94">
        <v>162</v>
      </c>
      <c r="BC426" s="12">
        <v>1</v>
      </c>
      <c r="BD426" s="12">
        <v>0</v>
      </c>
      <c r="BE426" s="104">
        <f t="shared" ref="BE426:BE459" si="100">LN(44)</f>
        <v>3.784189633918261</v>
      </c>
      <c r="BF426" s="104">
        <v>1501.04</v>
      </c>
      <c r="BG426" s="104">
        <f t="shared" si="96"/>
        <v>0.51739600751000214</v>
      </c>
      <c r="BH426" s="68">
        <v>1</v>
      </c>
      <c r="BI426" s="68">
        <v>0</v>
      </c>
      <c r="BJ426" s="68">
        <v>1</v>
      </c>
      <c r="BK426" s="12">
        <v>1</v>
      </c>
      <c r="BL426" s="12">
        <v>0</v>
      </c>
      <c r="BM426" s="12">
        <v>1</v>
      </c>
      <c r="BN426" s="12">
        <v>0</v>
      </c>
      <c r="BO426" s="12">
        <v>1</v>
      </c>
      <c r="BP426" s="12">
        <v>0</v>
      </c>
      <c r="BQ426" s="12">
        <v>1</v>
      </c>
      <c r="BR426" s="12">
        <v>0</v>
      </c>
      <c r="BS426" s="12">
        <v>0</v>
      </c>
      <c r="BT426" s="12">
        <v>0</v>
      </c>
      <c r="BU426" s="12">
        <v>0</v>
      </c>
      <c r="BV426" s="12">
        <v>0</v>
      </c>
      <c r="BW426" s="12">
        <v>0</v>
      </c>
      <c r="BX426" s="12">
        <v>1</v>
      </c>
      <c r="BY426" s="12">
        <v>0</v>
      </c>
      <c r="BZ426" s="12">
        <f t="shared" si="97"/>
        <v>1</v>
      </c>
      <c r="CA426" s="113">
        <v>2.917770732084279</v>
      </c>
      <c r="CB426" s="12" t="s">
        <v>560</v>
      </c>
      <c r="CC426" s="12">
        <v>1</v>
      </c>
      <c r="CL426" s="68"/>
      <c r="CM426" s="68"/>
      <c r="CN426" s="68"/>
      <c r="CO426" s="68"/>
      <c r="CP426" s="68"/>
      <c r="CQ426" s="68"/>
      <c r="CR426" s="68"/>
      <c r="CS426" s="68"/>
      <c r="CT426" s="68"/>
      <c r="CU426" s="68"/>
      <c r="CV426" s="68"/>
      <c r="CW426" s="68"/>
      <c r="CX426" s="68"/>
      <c r="CY426" s="68"/>
      <c r="CZ426" s="68"/>
      <c r="DA426" s="68"/>
      <c r="DB426" s="68"/>
      <c r="DC426" s="68"/>
      <c r="DD426" s="68"/>
      <c r="DE426" s="68"/>
      <c r="DF426" s="68"/>
      <c r="DG426" s="68"/>
      <c r="DH426" s="68"/>
      <c r="DI426" s="68"/>
      <c r="DJ426" s="68"/>
      <c r="DK426" s="68"/>
      <c r="DL426" s="68"/>
      <c r="DM426" s="68"/>
      <c r="DN426" s="68"/>
      <c r="DO426" s="68"/>
      <c r="DP426" s="68"/>
      <c r="DQ426" s="68"/>
      <c r="DR426" s="68"/>
      <c r="DS426" s="68"/>
      <c r="DT426" s="68"/>
      <c r="DU426" s="68"/>
      <c r="DV426" s="68"/>
      <c r="DW426" s="68"/>
      <c r="DX426" s="68"/>
      <c r="DY426" s="68"/>
      <c r="DZ426" s="68"/>
      <c r="EA426" s="68"/>
      <c r="EB426" s="68"/>
      <c r="EC426" s="68"/>
      <c r="ED426" s="68"/>
      <c r="EE426" s="68"/>
      <c r="EF426" s="68"/>
      <c r="EG426" s="68"/>
      <c r="EH426" s="68"/>
      <c r="EI426" s="68"/>
      <c r="EJ426" s="68"/>
      <c r="EK426" s="68"/>
      <c r="EL426" s="68"/>
      <c r="EM426" s="68"/>
      <c r="EN426" s="68"/>
      <c r="EO426" s="68"/>
      <c r="EP426" s="68"/>
      <c r="EQ426" s="68"/>
      <c r="ER426" s="68"/>
      <c r="ES426" s="68"/>
      <c r="ET426" s="68"/>
      <c r="EU426" s="68"/>
      <c r="EV426" s="68"/>
      <c r="EW426" s="68"/>
      <c r="EX426" s="68"/>
      <c r="EY426" s="68"/>
      <c r="EZ426" s="68"/>
      <c r="FA426" s="68"/>
      <c r="FB426" s="68"/>
      <c r="FC426" s="68"/>
      <c r="FD426" s="68"/>
      <c r="FE426" s="68"/>
      <c r="FF426" s="68"/>
      <c r="FG426" s="68"/>
      <c r="FH426" s="68"/>
      <c r="FI426" s="68"/>
      <c r="FJ426" s="68"/>
      <c r="FK426" s="68"/>
    </row>
    <row r="427" spans="1:167" ht="15" customHeight="1" x14ac:dyDescent="0.3">
      <c r="A427" s="70">
        <v>426</v>
      </c>
      <c r="B427" s="12">
        <v>11</v>
      </c>
      <c r="C427" s="12" t="s">
        <v>90</v>
      </c>
      <c r="D427" s="37">
        <v>-0.114</v>
      </c>
      <c r="E427" s="68">
        <v>0.13200000000000001</v>
      </c>
      <c r="F427" s="19">
        <f t="shared" si="99"/>
        <v>-0.86363636363636365</v>
      </c>
      <c r="H427" s="12">
        <f t="shared" si="87"/>
        <v>-0.246</v>
      </c>
      <c r="I427" s="12">
        <f t="shared" si="88"/>
        <v>1.8000000000000002E-2</v>
      </c>
      <c r="J427" s="12">
        <v>0</v>
      </c>
      <c r="K427" s="12">
        <f t="shared" si="89"/>
        <v>-0.114</v>
      </c>
      <c r="L427" s="45">
        <f t="shared" si="90"/>
        <v>-0.86363636363636365</v>
      </c>
      <c r="M427" s="15">
        <f t="shared" si="91"/>
        <v>-5.3346729592656135E-3</v>
      </c>
      <c r="N427" s="68">
        <f t="shared" si="92"/>
        <v>6.1769897423075513E-3</v>
      </c>
      <c r="O427" s="68">
        <f t="shared" si="93"/>
        <v>161.89115438395206</v>
      </c>
      <c r="P427" s="12">
        <f t="shared" si="94"/>
        <v>-1.1511662701573165E-2</v>
      </c>
      <c r="Q427" s="12">
        <f t="shared" si="95"/>
        <v>8.4231678304193779E-4</v>
      </c>
      <c r="R427" s="113">
        <v>7.3395376954076745</v>
      </c>
      <c r="S427" s="12" t="s">
        <v>581</v>
      </c>
      <c r="T427" s="12" t="s">
        <v>1683</v>
      </c>
      <c r="U427" s="12" t="s">
        <v>586</v>
      </c>
      <c r="V427" s="68" t="s">
        <v>599</v>
      </c>
      <c r="W427" s="68">
        <v>0</v>
      </c>
      <c r="X427" s="68">
        <v>1</v>
      </c>
      <c r="Y427" s="68">
        <v>0</v>
      </c>
      <c r="Z427" s="68">
        <v>0</v>
      </c>
      <c r="AA427" s="68">
        <v>1</v>
      </c>
      <c r="AB427" s="68">
        <v>1</v>
      </c>
      <c r="AC427" s="68">
        <v>4</v>
      </c>
      <c r="AD427" s="68">
        <v>8</v>
      </c>
      <c r="AE427" s="68">
        <v>26208</v>
      </c>
      <c r="AF427" s="68">
        <v>0</v>
      </c>
      <c r="AG427" s="68">
        <v>1</v>
      </c>
      <c r="AH427" s="68">
        <v>0</v>
      </c>
      <c r="AI427" s="68">
        <v>0</v>
      </c>
      <c r="AJ427" s="68">
        <v>0</v>
      </c>
      <c r="AK427" s="68">
        <v>0</v>
      </c>
      <c r="AL427" s="68">
        <v>0</v>
      </c>
      <c r="AM427" s="68">
        <v>0</v>
      </c>
      <c r="AN427" s="68">
        <v>0</v>
      </c>
      <c r="AO427" s="68">
        <v>0</v>
      </c>
      <c r="AP427" s="113">
        <v>10.821436908133153</v>
      </c>
      <c r="AQ427" s="12">
        <v>1</v>
      </c>
      <c r="AR427" s="113">
        <v>10.174163334295654</v>
      </c>
      <c r="AS427" s="12">
        <v>1</v>
      </c>
      <c r="AT427" s="12">
        <v>0</v>
      </c>
      <c r="AU427" s="12">
        <v>5.8998973535824915</v>
      </c>
      <c r="AV427" s="113">
        <v>7.6038979685218813</v>
      </c>
      <c r="AW427" s="12">
        <v>0</v>
      </c>
      <c r="AX427" s="12">
        <v>1</v>
      </c>
      <c r="AY427" s="68">
        <v>0</v>
      </c>
      <c r="AZ427" s="68">
        <v>6.9850000000000003</v>
      </c>
      <c r="BA427" s="94">
        <v>578</v>
      </c>
      <c r="BB427" s="94">
        <v>162</v>
      </c>
      <c r="BC427" s="12">
        <v>1</v>
      </c>
      <c r="BD427" s="12">
        <v>0</v>
      </c>
      <c r="BE427" s="104">
        <f t="shared" si="100"/>
        <v>3.784189633918261</v>
      </c>
      <c r="BF427" s="104">
        <v>1501.04</v>
      </c>
      <c r="BG427" s="104">
        <f t="shared" si="96"/>
        <v>0.51739600751000214</v>
      </c>
      <c r="BH427" s="68">
        <v>1</v>
      </c>
      <c r="BI427" s="68">
        <v>0</v>
      </c>
      <c r="BJ427" s="68">
        <v>1</v>
      </c>
      <c r="BK427" s="12">
        <v>1</v>
      </c>
      <c r="BL427" s="12">
        <v>0</v>
      </c>
      <c r="BM427" s="12">
        <v>1</v>
      </c>
      <c r="BN427" s="12">
        <v>0</v>
      </c>
      <c r="BO427" s="12">
        <v>1</v>
      </c>
      <c r="BP427" s="12">
        <v>0</v>
      </c>
      <c r="BQ427" s="12">
        <v>1</v>
      </c>
      <c r="BR427" s="12">
        <v>0</v>
      </c>
      <c r="BS427" s="12">
        <v>0</v>
      </c>
      <c r="BT427" s="12">
        <v>0</v>
      </c>
      <c r="BU427" s="12">
        <v>0</v>
      </c>
      <c r="BV427" s="12">
        <v>0</v>
      </c>
      <c r="BW427" s="12">
        <v>0</v>
      </c>
      <c r="BX427" s="12">
        <v>1</v>
      </c>
      <c r="BY427" s="12">
        <v>0</v>
      </c>
      <c r="BZ427" s="12">
        <f t="shared" si="97"/>
        <v>1</v>
      </c>
      <c r="CA427" s="113">
        <v>2.917770732084279</v>
      </c>
      <c r="CB427" s="12" t="s">
        <v>560</v>
      </c>
      <c r="CC427" s="12">
        <v>1</v>
      </c>
      <c r="CL427" s="68"/>
      <c r="CM427" s="68"/>
      <c r="CN427" s="68"/>
      <c r="CO427" s="68"/>
      <c r="CP427" s="68"/>
      <c r="CQ427" s="68"/>
      <c r="CR427" s="68"/>
      <c r="CS427" s="68"/>
      <c r="CT427" s="68"/>
      <c r="CU427" s="68"/>
      <c r="CV427" s="68"/>
      <c r="CW427" s="68"/>
      <c r="CX427" s="68"/>
      <c r="CY427" s="68"/>
      <c r="CZ427" s="68"/>
      <c r="DA427" s="68"/>
      <c r="DB427" s="68"/>
      <c r="DC427" s="68"/>
      <c r="DD427" s="68"/>
      <c r="DE427" s="68"/>
      <c r="DF427" s="68"/>
      <c r="DG427" s="68"/>
      <c r="DH427" s="68"/>
      <c r="DI427" s="68"/>
      <c r="DJ427" s="68"/>
      <c r="DK427" s="68"/>
      <c r="DL427" s="68"/>
      <c r="DM427" s="68"/>
      <c r="DN427" s="68"/>
      <c r="DO427" s="68"/>
      <c r="DP427" s="68"/>
      <c r="DQ427" s="68"/>
      <c r="DR427" s="68"/>
      <c r="DS427" s="68"/>
      <c r="DT427" s="68"/>
      <c r="DU427" s="68"/>
      <c r="DV427" s="68"/>
      <c r="DW427" s="68"/>
      <c r="DX427" s="68"/>
      <c r="DY427" s="68"/>
      <c r="DZ427" s="68"/>
      <c r="EA427" s="68"/>
      <c r="EB427" s="68"/>
      <c r="EC427" s="68"/>
      <c r="ED427" s="68"/>
      <c r="EE427" s="68"/>
      <c r="EF427" s="68"/>
      <c r="EG427" s="68"/>
      <c r="EH427" s="68"/>
      <c r="EI427" s="68"/>
      <c r="EJ427" s="68"/>
      <c r="EK427" s="68"/>
      <c r="EL427" s="68"/>
      <c r="EM427" s="68"/>
      <c r="EN427" s="68"/>
      <c r="EO427" s="68"/>
      <c r="EP427" s="68"/>
      <c r="EQ427" s="68"/>
      <c r="ER427" s="68"/>
      <c r="ES427" s="68"/>
      <c r="ET427" s="68"/>
      <c r="EU427" s="68"/>
      <c r="EV427" s="68"/>
      <c r="EW427" s="68"/>
      <c r="EX427" s="68"/>
      <c r="EY427" s="68"/>
      <c r="EZ427" s="68"/>
      <c r="FA427" s="68"/>
      <c r="FB427" s="68"/>
      <c r="FC427" s="68"/>
      <c r="FD427" s="68"/>
      <c r="FE427" s="68"/>
      <c r="FF427" s="68"/>
      <c r="FG427" s="68"/>
      <c r="FH427" s="68"/>
      <c r="FI427" s="68"/>
      <c r="FJ427" s="68"/>
      <c r="FK427" s="68"/>
    </row>
    <row r="428" spans="1:167" ht="15" customHeight="1" x14ac:dyDescent="0.3">
      <c r="A428" s="70">
        <v>427</v>
      </c>
      <c r="B428" s="12">
        <v>11</v>
      </c>
      <c r="C428" s="12" t="s">
        <v>90</v>
      </c>
      <c r="D428" s="37">
        <v>2.4E-2</v>
      </c>
      <c r="E428" s="68">
        <v>0.152</v>
      </c>
      <c r="F428" s="19">
        <f t="shared" si="99"/>
        <v>0.15789473684210528</v>
      </c>
      <c r="H428" s="12">
        <f t="shared" si="87"/>
        <v>-0.128</v>
      </c>
      <c r="I428" s="12">
        <f t="shared" si="88"/>
        <v>0.17599999999999999</v>
      </c>
      <c r="J428" s="12">
        <v>0</v>
      </c>
      <c r="K428" s="12">
        <f t="shared" si="89"/>
        <v>2.4E-2</v>
      </c>
      <c r="L428" s="45">
        <f t="shared" si="90"/>
        <v>0.15789473684210528</v>
      </c>
      <c r="M428" s="15">
        <f t="shared" si="91"/>
        <v>9.7532758434100105E-4</v>
      </c>
      <c r="N428" s="68">
        <f t="shared" si="92"/>
        <v>6.1770747008263382E-3</v>
      </c>
      <c r="O428" s="68">
        <f t="shared" si="93"/>
        <v>161.88892775834896</v>
      </c>
      <c r="P428" s="12">
        <f t="shared" si="94"/>
        <v>-5.2017471164853375E-3</v>
      </c>
      <c r="Q428" s="12">
        <f t="shared" si="95"/>
        <v>7.1524022851673389E-3</v>
      </c>
      <c r="R428" s="113">
        <v>7.3395376954076745</v>
      </c>
      <c r="S428" s="12" t="s">
        <v>581</v>
      </c>
      <c r="T428" s="12" t="s">
        <v>1683</v>
      </c>
      <c r="U428" s="12" t="s">
        <v>587</v>
      </c>
      <c r="V428" s="68" t="s">
        <v>599</v>
      </c>
      <c r="W428" s="68">
        <v>0</v>
      </c>
      <c r="X428" s="68">
        <v>1</v>
      </c>
      <c r="Y428" s="68">
        <v>0</v>
      </c>
      <c r="Z428" s="68">
        <v>0</v>
      </c>
      <c r="AA428" s="68">
        <v>1</v>
      </c>
      <c r="AB428" s="68">
        <v>1</v>
      </c>
      <c r="AC428" s="68">
        <v>4</v>
      </c>
      <c r="AD428" s="68">
        <v>8</v>
      </c>
      <c r="AE428" s="68">
        <v>26208</v>
      </c>
      <c r="AF428" s="68">
        <v>0</v>
      </c>
      <c r="AG428" s="68">
        <v>1</v>
      </c>
      <c r="AH428" s="68">
        <v>0</v>
      </c>
      <c r="AI428" s="68">
        <v>0</v>
      </c>
      <c r="AJ428" s="68">
        <v>0</v>
      </c>
      <c r="AK428" s="68">
        <v>0</v>
      </c>
      <c r="AL428" s="68">
        <v>0</v>
      </c>
      <c r="AM428" s="68">
        <v>0</v>
      </c>
      <c r="AN428" s="68">
        <v>0</v>
      </c>
      <c r="AO428" s="68">
        <v>0</v>
      </c>
      <c r="AP428" s="113">
        <v>10.821436908133153</v>
      </c>
      <c r="AQ428" s="12">
        <v>1</v>
      </c>
      <c r="AR428" s="113">
        <v>10.174163334295654</v>
      </c>
      <c r="AS428" s="12">
        <v>1</v>
      </c>
      <c r="AT428" s="12">
        <v>0</v>
      </c>
      <c r="AU428" s="12">
        <v>5.8998973535824915</v>
      </c>
      <c r="AV428" s="113">
        <v>7.6038979685218813</v>
      </c>
      <c r="AW428" s="12">
        <v>0</v>
      </c>
      <c r="AX428" s="12">
        <v>1</v>
      </c>
      <c r="AY428" s="68">
        <v>0</v>
      </c>
      <c r="AZ428" s="68">
        <v>6.9850000000000003</v>
      </c>
      <c r="BA428" s="94">
        <v>578</v>
      </c>
      <c r="BB428" s="94">
        <v>162</v>
      </c>
      <c r="BC428" s="12">
        <v>1</v>
      </c>
      <c r="BD428" s="12">
        <v>0</v>
      </c>
      <c r="BE428" s="104">
        <f t="shared" si="100"/>
        <v>3.784189633918261</v>
      </c>
      <c r="BF428" s="104">
        <v>1501.04</v>
      </c>
      <c r="BG428" s="104">
        <f t="shared" si="96"/>
        <v>0.51739600751000214</v>
      </c>
      <c r="BH428" s="68">
        <v>1</v>
      </c>
      <c r="BI428" s="68">
        <v>0</v>
      </c>
      <c r="BJ428" s="68">
        <v>1</v>
      </c>
      <c r="BK428" s="12">
        <v>1</v>
      </c>
      <c r="BL428" s="12">
        <v>0</v>
      </c>
      <c r="BM428" s="12">
        <v>1</v>
      </c>
      <c r="BN428" s="12">
        <v>0</v>
      </c>
      <c r="BO428" s="12">
        <v>1</v>
      </c>
      <c r="BP428" s="12">
        <v>0</v>
      </c>
      <c r="BQ428" s="12">
        <v>1</v>
      </c>
      <c r="BR428" s="12">
        <v>0</v>
      </c>
      <c r="BS428" s="12">
        <v>0</v>
      </c>
      <c r="BT428" s="12">
        <v>0</v>
      </c>
      <c r="BU428" s="12">
        <v>0</v>
      </c>
      <c r="BV428" s="12">
        <v>0</v>
      </c>
      <c r="BW428" s="12">
        <v>0</v>
      </c>
      <c r="BX428" s="12">
        <v>1</v>
      </c>
      <c r="BY428" s="12">
        <v>0</v>
      </c>
      <c r="BZ428" s="12">
        <f t="shared" si="97"/>
        <v>1</v>
      </c>
      <c r="CA428" s="113">
        <v>2.917770732084279</v>
      </c>
      <c r="CB428" s="12" t="s">
        <v>560</v>
      </c>
      <c r="CC428" s="12">
        <v>1</v>
      </c>
      <c r="CL428" s="68"/>
      <c r="CM428" s="68"/>
      <c r="CN428" s="68"/>
      <c r="CO428" s="68"/>
      <c r="CP428" s="68"/>
      <c r="CQ428" s="68"/>
      <c r="CR428" s="68"/>
      <c r="CS428" s="68"/>
      <c r="CT428" s="68"/>
      <c r="CU428" s="68"/>
      <c r="CV428" s="68"/>
      <c r="CW428" s="68"/>
      <c r="CX428" s="68"/>
      <c r="CY428" s="68"/>
      <c r="CZ428" s="68"/>
      <c r="DA428" s="68"/>
      <c r="DB428" s="68"/>
      <c r="DC428" s="68"/>
      <c r="DD428" s="68"/>
      <c r="DE428" s="68"/>
      <c r="DF428" s="68"/>
      <c r="DG428" s="68"/>
      <c r="DH428" s="68"/>
      <c r="DI428" s="68"/>
      <c r="DJ428" s="68"/>
      <c r="DK428" s="68"/>
      <c r="DL428" s="68"/>
      <c r="DM428" s="68"/>
      <c r="DN428" s="68"/>
      <c r="DO428" s="68"/>
      <c r="DP428" s="68"/>
      <c r="DQ428" s="68"/>
      <c r="DR428" s="68"/>
      <c r="DS428" s="68"/>
      <c r="DT428" s="68"/>
      <c r="DU428" s="68"/>
      <c r="DV428" s="68"/>
      <c r="DW428" s="68"/>
      <c r="DX428" s="68"/>
      <c r="DY428" s="68"/>
      <c r="DZ428" s="68"/>
      <c r="EA428" s="68"/>
      <c r="EB428" s="68"/>
      <c r="EC428" s="68"/>
      <c r="ED428" s="68"/>
      <c r="EE428" s="68"/>
      <c r="EF428" s="68"/>
      <c r="EG428" s="68"/>
      <c r="EH428" s="68"/>
      <c r="EI428" s="68"/>
      <c r="EJ428" s="68"/>
      <c r="EK428" s="68"/>
      <c r="EL428" s="68"/>
      <c r="EM428" s="68"/>
      <c r="EN428" s="68"/>
      <c r="EO428" s="68"/>
      <c r="EP428" s="68"/>
      <c r="EQ428" s="68"/>
      <c r="ER428" s="68"/>
      <c r="ES428" s="68"/>
      <c r="ET428" s="68"/>
      <c r="EU428" s="68"/>
      <c r="EV428" s="68"/>
      <c r="EW428" s="68"/>
      <c r="EX428" s="68"/>
      <c r="EY428" s="68"/>
      <c r="EZ428" s="68"/>
      <c r="FA428" s="68"/>
      <c r="FB428" s="68"/>
      <c r="FC428" s="68"/>
      <c r="FD428" s="68"/>
      <c r="FE428" s="68"/>
      <c r="FF428" s="68"/>
      <c r="FG428" s="68"/>
      <c r="FH428" s="68"/>
      <c r="FI428" s="68"/>
      <c r="FJ428" s="68"/>
      <c r="FK428" s="68"/>
    </row>
    <row r="429" spans="1:167" ht="15" customHeight="1" x14ac:dyDescent="0.3">
      <c r="A429" s="70">
        <v>428</v>
      </c>
      <c r="B429" s="12">
        <v>11</v>
      </c>
      <c r="C429" s="12" t="s">
        <v>90</v>
      </c>
      <c r="D429" s="37">
        <v>6.6000000000000003E-2</v>
      </c>
      <c r="E429" s="68">
        <v>0.152</v>
      </c>
      <c r="F429" s="19">
        <f t="shared" si="99"/>
        <v>0.43421052631578949</v>
      </c>
      <c r="H429" s="12">
        <f t="shared" si="87"/>
        <v>-8.5999999999999993E-2</v>
      </c>
      <c r="I429" s="12">
        <f t="shared" si="88"/>
        <v>0.218</v>
      </c>
      <c r="J429" s="12">
        <v>0</v>
      </c>
      <c r="K429" s="12">
        <f t="shared" si="89"/>
        <v>6.6000000000000003E-2</v>
      </c>
      <c r="L429" s="45">
        <f t="shared" si="90"/>
        <v>0.43421052631578949</v>
      </c>
      <c r="M429" s="15">
        <f t="shared" si="91"/>
        <v>2.6821424850865124E-3</v>
      </c>
      <c r="N429" s="68">
        <f t="shared" si="92"/>
        <v>6.1770554201992416E-3</v>
      </c>
      <c r="O429" s="68">
        <f t="shared" si="93"/>
        <v>161.8894330670818</v>
      </c>
      <c r="P429" s="12">
        <f t="shared" si="94"/>
        <v>-3.4949129351127292E-3</v>
      </c>
      <c r="Q429" s="12">
        <f t="shared" si="95"/>
        <v>8.8591979052857536E-3</v>
      </c>
      <c r="R429" s="113">
        <v>7.3395376954076745</v>
      </c>
      <c r="S429" s="12" t="s">
        <v>581</v>
      </c>
      <c r="T429" s="12" t="s">
        <v>1683</v>
      </c>
      <c r="U429" s="12" t="s">
        <v>588</v>
      </c>
      <c r="V429" s="68" t="s">
        <v>599</v>
      </c>
      <c r="W429" s="68">
        <v>0</v>
      </c>
      <c r="X429" s="68">
        <v>1</v>
      </c>
      <c r="Y429" s="68">
        <v>0</v>
      </c>
      <c r="Z429" s="68">
        <v>0</v>
      </c>
      <c r="AA429" s="68">
        <v>1</v>
      </c>
      <c r="AB429" s="68">
        <v>1</v>
      </c>
      <c r="AC429" s="68">
        <v>4</v>
      </c>
      <c r="AD429" s="68">
        <v>8</v>
      </c>
      <c r="AE429" s="68">
        <v>26208</v>
      </c>
      <c r="AF429" s="68">
        <v>0</v>
      </c>
      <c r="AG429" s="68">
        <v>1</v>
      </c>
      <c r="AH429" s="68">
        <v>0</v>
      </c>
      <c r="AI429" s="68">
        <v>0</v>
      </c>
      <c r="AJ429" s="68">
        <v>0</v>
      </c>
      <c r="AK429" s="68">
        <v>0</v>
      </c>
      <c r="AL429" s="68">
        <v>0</v>
      </c>
      <c r="AM429" s="68">
        <v>0</v>
      </c>
      <c r="AN429" s="68">
        <v>0</v>
      </c>
      <c r="AO429" s="68">
        <v>0</v>
      </c>
      <c r="AP429" s="113">
        <v>10.821436908133153</v>
      </c>
      <c r="AQ429" s="12">
        <v>1</v>
      </c>
      <c r="AR429" s="113">
        <v>10.174163334295654</v>
      </c>
      <c r="AS429" s="12">
        <v>1</v>
      </c>
      <c r="AT429" s="12">
        <v>0</v>
      </c>
      <c r="AU429" s="12">
        <v>5.8998973535824915</v>
      </c>
      <c r="AV429" s="113">
        <v>7.6038979685218813</v>
      </c>
      <c r="AW429" s="12">
        <v>0</v>
      </c>
      <c r="AX429" s="12">
        <v>1</v>
      </c>
      <c r="AY429" s="68">
        <v>0</v>
      </c>
      <c r="AZ429" s="68">
        <v>6.9850000000000003</v>
      </c>
      <c r="BA429" s="94">
        <v>578</v>
      </c>
      <c r="BB429" s="94">
        <v>162</v>
      </c>
      <c r="BC429" s="12">
        <v>1</v>
      </c>
      <c r="BD429" s="12">
        <v>0</v>
      </c>
      <c r="BE429" s="104">
        <f t="shared" si="100"/>
        <v>3.784189633918261</v>
      </c>
      <c r="BF429" s="104">
        <v>1501.04</v>
      </c>
      <c r="BG429" s="104">
        <f t="shared" si="96"/>
        <v>0.51739600751000214</v>
      </c>
      <c r="BH429" s="68">
        <v>1</v>
      </c>
      <c r="BI429" s="68">
        <v>0</v>
      </c>
      <c r="BJ429" s="68">
        <v>1</v>
      </c>
      <c r="BK429" s="12">
        <v>1</v>
      </c>
      <c r="BL429" s="12">
        <v>0</v>
      </c>
      <c r="BM429" s="12">
        <v>1</v>
      </c>
      <c r="BN429" s="12">
        <v>0</v>
      </c>
      <c r="BO429" s="12">
        <v>1</v>
      </c>
      <c r="BP429" s="12">
        <v>0</v>
      </c>
      <c r="BQ429" s="12">
        <v>1</v>
      </c>
      <c r="BR429" s="12">
        <v>0</v>
      </c>
      <c r="BS429" s="12">
        <v>0</v>
      </c>
      <c r="BT429" s="12">
        <v>0</v>
      </c>
      <c r="BU429" s="12">
        <v>0</v>
      </c>
      <c r="BV429" s="12">
        <v>0</v>
      </c>
      <c r="BW429" s="12">
        <v>0</v>
      </c>
      <c r="BX429" s="12">
        <v>1</v>
      </c>
      <c r="BY429" s="12">
        <v>0</v>
      </c>
      <c r="BZ429" s="12">
        <f t="shared" si="97"/>
        <v>1</v>
      </c>
      <c r="CA429" s="113">
        <v>2.917770732084279</v>
      </c>
      <c r="CB429" s="12" t="s">
        <v>560</v>
      </c>
      <c r="CC429" s="12">
        <v>1</v>
      </c>
      <c r="CL429" s="68"/>
      <c r="CM429" s="68"/>
      <c r="CN429" s="68"/>
      <c r="CO429" s="68"/>
      <c r="CP429" s="68"/>
      <c r="CQ429" s="68"/>
      <c r="CR429" s="68"/>
      <c r="CS429" s="68"/>
      <c r="CT429" s="68"/>
      <c r="CU429" s="68"/>
      <c r="CV429" s="68"/>
      <c r="CW429" s="68"/>
      <c r="CX429" s="68"/>
      <c r="CY429" s="68"/>
      <c r="CZ429" s="68"/>
      <c r="DA429" s="68"/>
      <c r="DB429" s="68"/>
      <c r="DC429" s="68"/>
      <c r="DD429" s="68"/>
      <c r="DE429" s="68"/>
      <c r="DF429" s="68"/>
      <c r="DG429" s="68"/>
      <c r="DH429" s="68"/>
      <c r="DI429" s="68"/>
      <c r="DJ429" s="68"/>
      <c r="DK429" s="68"/>
      <c r="DL429" s="68"/>
      <c r="DM429" s="68"/>
      <c r="DN429" s="68"/>
      <c r="DO429" s="68"/>
      <c r="DP429" s="68"/>
      <c r="DQ429" s="68"/>
      <c r="DR429" s="68"/>
      <c r="DS429" s="68"/>
      <c r="DT429" s="68"/>
      <c r="DU429" s="68"/>
      <c r="DV429" s="68"/>
      <c r="DW429" s="68"/>
      <c r="DX429" s="68"/>
      <c r="DY429" s="68"/>
      <c r="DZ429" s="68"/>
      <c r="EA429" s="68"/>
      <c r="EB429" s="68"/>
      <c r="EC429" s="68"/>
      <c r="ED429" s="68"/>
      <c r="EE429" s="68"/>
      <c r="EF429" s="68"/>
      <c r="EG429" s="68"/>
      <c r="EH429" s="68"/>
      <c r="EI429" s="68"/>
      <c r="EJ429" s="68"/>
      <c r="EK429" s="68"/>
      <c r="EL429" s="68"/>
      <c r="EM429" s="68"/>
      <c r="EN429" s="68"/>
      <c r="EO429" s="68"/>
      <c r="EP429" s="68"/>
      <c r="EQ429" s="68"/>
      <c r="ER429" s="68"/>
      <c r="ES429" s="68"/>
      <c r="ET429" s="68"/>
      <c r="EU429" s="68"/>
      <c r="EV429" s="68"/>
      <c r="EW429" s="68"/>
      <c r="EX429" s="68"/>
      <c r="EY429" s="68"/>
      <c r="EZ429" s="68"/>
      <c r="FA429" s="68"/>
      <c r="FB429" s="68"/>
      <c r="FC429" s="68"/>
      <c r="FD429" s="68"/>
      <c r="FE429" s="68"/>
      <c r="FF429" s="68"/>
      <c r="FG429" s="68"/>
      <c r="FH429" s="68"/>
      <c r="FI429" s="68"/>
      <c r="FJ429" s="68"/>
      <c r="FK429" s="68"/>
    </row>
    <row r="430" spans="1:167" ht="15" customHeight="1" x14ac:dyDescent="0.3">
      <c r="A430" s="70">
        <v>429</v>
      </c>
      <c r="B430" s="70">
        <v>11</v>
      </c>
      <c r="C430" s="70" t="s">
        <v>90</v>
      </c>
      <c r="D430" s="38">
        <v>4.5999999999999999E-2</v>
      </c>
      <c r="E430" s="69">
        <v>0.152</v>
      </c>
      <c r="F430" s="19">
        <f t="shared" si="99"/>
        <v>0.30263157894736842</v>
      </c>
      <c r="G430" s="70"/>
      <c r="H430" s="70">
        <f t="shared" si="87"/>
        <v>-0.106</v>
      </c>
      <c r="I430" s="70">
        <f t="shared" si="88"/>
        <v>0.19800000000000001</v>
      </c>
      <c r="J430" s="70">
        <v>0</v>
      </c>
      <c r="K430" s="70">
        <f t="shared" si="89"/>
        <v>4.5999999999999999E-2</v>
      </c>
      <c r="L430" s="45">
        <f t="shared" si="90"/>
        <v>0.30263157894736842</v>
      </c>
      <c r="M430" s="18">
        <f t="shared" si="91"/>
        <v>1.8693754927879952E-3</v>
      </c>
      <c r="N430" s="69">
        <f t="shared" si="92"/>
        <v>6.1770668457342458E-3</v>
      </c>
      <c r="O430" s="69">
        <f t="shared" si="93"/>
        <v>161.88913362506014</v>
      </c>
      <c r="P430" s="70">
        <f t="shared" si="94"/>
        <v>-4.307691352946251E-3</v>
      </c>
      <c r="Q430" s="70">
        <f t="shared" si="95"/>
        <v>8.0464423385222406E-3</v>
      </c>
      <c r="R430" s="114">
        <v>7.4109518755836366</v>
      </c>
      <c r="S430" s="70" t="s">
        <v>581</v>
      </c>
      <c r="T430" s="70" t="s">
        <v>1683</v>
      </c>
      <c r="U430" s="70" t="s">
        <v>589</v>
      </c>
      <c r="V430" s="69" t="s">
        <v>599</v>
      </c>
      <c r="W430" s="69">
        <v>0</v>
      </c>
      <c r="X430" s="69">
        <v>1</v>
      </c>
      <c r="Y430" s="69">
        <v>0</v>
      </c>
      <c r="Z430" s="69">
        <v>0</v>
      </c>
      <c r="AA430" s="69">
        <v>1</v>
      </c>
      <c r="AB430" s="69">
        <v>1</v>
      </c>
      <c r="AC430" s="69">
        <v>4</v>
      </c>
      <c r="AD430" s="69">
        <v>8</v>
      </c>
      <c r="AE430" s="69">
        <v>26208</v>
      </c>
      <c r="AF430" s="69">
        <v>0</v>
      </c>
      <c r="AG430" s="69">
        <v>1</v>
      </c>
      <c r="AH430" s="69">
        <v>0</v>
      </c>
      <c r="AI430" s="69">
        <v>0</v>
      </c>
      <c r="AJ430" s="69">
        <v>0</v>
      </c>
      <c r="AK430" s="69">
        <v>0</v>
      </c>
      <c r="AL430" s="69">
        <v>0</v>
      </c>
      <c r="AM430" s="69">
        <v>0</v>
      </c>
      <c r="AN430" s="69">
        <v>0</v>
      </c>
      <c r="AO430" s="69">
        <v>0</v>
      </c>
      <c r="AP430" s="114">
        <v>10.821436908133153</v>
      </c>
      <c r="AQ430" s="70">
        <v>1</v>
      </c>
      <c r="AR430" s="114">
        <v>10.174163334295654</v>
      </c>
      <c r="AS430" s="70">
        <v>1</v>
      </c>
      <c r="AT430" s="70">
        <v>0</v>
      </c>
      <c r="AU430" s="70">
        <v>5.8998973535824915</v>
      </c>
      <c r="AV430" s="114">
        <v>7.6038979685218813</v>
      </c>
      <c r="AW430" s="70">
        <v>0</v>
      </c>
      <c r="AX430" s="70">
        <v>1</v>
      </c>
      <c r="AY430" s="69">
        <v>0</v>
      </c>
      <c r="AZ430" s="69">
        <v>6.9850000000000003</v>
      </c>
      <c r="BA430" s="32">
        <v>578</v>
      </c>
      <c r="BB430" s="32">
        <v>162</v>
      </c>
      <c r="BC430" s="70">
        <v>1</v>
      </c>
      <c r="BD430" s="70">
        <v>0</v>
      </c>
      <c r="BE430" s="106">
        <f t="shared" si="100"/>
        <v>3.784189633918261</v>
      </c>
      <c r="BF430" s="106">
        <v>1501.04</v>
      </c>
      <c r="BG430" s="106">
        <f t="shared" si="96"/>
        <v>0.51739600751000214</v>
      </c>
      <c r="BH430" s="69">
        <v>1</v>
      </c>
      <c r="BI430" s="69">
        <v>0</v>
      </c>
      <c r="BJ430" s="69">
        <v>1</v>
      </c>
      <c r="BK430" s="70">
        <v>1</v>
      </c>
      <c r="BL430" s="70">
        <v>0</v>
      </c>
      <c r="BM430" s="70">
        <v>1</v>
      </c>
      <c r="BN430" s="70">
        <v>0</v>
      </c>
      <c r="BO430" s="70">
        <v>1</v>
      </c>
      <c r="BP430" s="70">
        <v>0</v>
      </c>
      <c r="BQ430" s="70">
        <v>1</v>
      </c>
      <c r="BR430" s="70">
        <v>0</v>
      </c>
      <c r="BS430" s="70">
        <v>0</v>
      </c>
      <c r="BT430" s="70">
        <v>0</v>
      </c>
      <c r="BU430" s="70">
        <v>0</v>
      </c>
      <c r="BV430" s="70">
        <v>0</v>
      </c>
      <c r="BW430" s="70">
        <v>0</v>
      </c>
      <c r="BX430" s="70">
        <v>1</v>
      </c>
      <c r="BY430" s="70">
        <v>0</v>
      </c>
      <c r="BZ430" s="70">
        <f t="shared" si="97"/>
        <v>1</v>
      </c>
      <c r="CA430" s="114">
        <v>2.917770732084279</v>
      </c>
      <c r="CB430" s="70" t="s">
        <v>560</v>
      </c>
      <c r="CC430" s="70">
        <v>1</v>
      </c>
      <c r="CD430" s="70"/>
      <c r="CE430" s="70"/>
      <c r="CF430" s="70"/>
      <c r="CG430" s="70"/>
      <c r="CH430" s="70"/>
      <c r="CI430" s="70"/>
      <c r="CJ430" s="70"/>
      <c r="CK430" s="70"/>
      <c r="CL430" s="69"/>
      <c r="CM430" s="69"/>
      <c r="CN430" s="69"/>
      <c r="CO430" s="69"/>
      <c r="CP430" s="69"/>
      <c r="CQ430" s="69"/>
      <c r="CR430" s="69"/>
      <c r="CS430" s="69"/>
      <c r="CT430" s="69"/>
      <c r="CU430" s="69"/>
      <c r="CV430" s="69"/>
      <c r="CW430" s="69"/>
      <c r="CX430" s="69"/>
      <c r="CY430" s="69"/>
      <c r="CZ430" s="69"/>
      <c r="DA430" s="69"/>
      <c r="DB430" s="69"/>
      <c r="DC430" s="69"/>
      <c r="DD430" s="69"/>
      <c r="DE430" s="69"/>
      <c r="DF430" s="69"/>
      <c r="DG430" s="69"/>
      <c r="DH430" s="69"/>
      <c r="DI430" s="69"/>
      <c r="DJ430" s="69"/>
      <c r="DK430" s="69"/>
      <c r="DL430" s="69"/>
      <c r="DM430" s="69"/>
      <c r="DN430" s="69"/>
      <c r="DO430" s="69"/>
      <c r="DP430" s="69"/>
      <c r="DQ430" s="69"/>
      <c r="DR430" s="69"/>
      <c r="DS430" s="69"/>
      <c r="DT430" s="69"/>
      <c r="DU430" s="69"/>
      <c r="DV430" s="69"/>
      <c r="DW430" s="69"/>
      <c r="DX430" s="69"/>
      <c r="DY430" s="69"/>
      <c r="DZ430" s="69"/>
      <c r="EA430" s="69"/>
      <c r="EB430" s="69"/>
      <c r="EC430" s="69"/>
      <c r="ED430" s="69"/>
      <c r="EE430" s="69"/>
      <c r="EF430" s="69"/>
      <c r="EG430" s="69"/>
      <c r="EH430" s="69"/>
      <c r="EI430" s="69"/>
      <c r="EJ430" s="69"/>
      <c r="EK430" s="69"/>
      <c r="EL430" s="69"/>
      <c r="EM430" s="69"/>
      <c r="EN430" s="69"/>
      <c r="EO430" s="69"/>
      <c r="EP430" s="69"/>
      <c r="EQ430" s="69"/>
      <c r="ER430" s="69"/>
      <c r="ES430" s="69"/>
      <c r="ET430" s="69"/>
      <c r="EU430" s="69"/>
      <c r="EV430" s="69"/>
      <c r="EW430" s="69"/>
      <c r="EX430" s="69"/>
      <c r="EY430" s="69"/>
      <c r="EZ430" s="69"/>
      <c r="FA430" s="69"/>
      <c r="FB430" s="69"/>
      <c r="FC430" s="69"/>
      <c r="FD430" s="69"/>
      <c r="FE430" s="69"/>
      <c r="FF430" s="69"/>
      <c r="FG430" s="69"/>
      <c r="FH430" s="69"/>
      <c r="FI430" s="69"/>
      <c r="FJ430" s="69"/>
      <c r="FK430" s="69"/>
    </row>
    <row r="431" spans="1:167" ht="15" customHeight="1" x14ac:dyDescent="0.3">
      <c r="A431" s="70">
        <v>430</v>
      </c>
      <c r="B431" s="12">
        <v>11</v>
      </c>
      <c r="C431" s="12" t="s">
        <v>90</v>
      </c>
      <c r="D431" s="37">
        <v>0.22</v>
      </c>
      <c r="E431" s="68">
        <v>0.13200000000000001</v>
      </c>
      <c r="F431" s="19">
        <f t="shared" si="99"/>
        <v>1.6666666666666665</v>
      </c>
      <c r="G431" s="12" t="s">
        <v>421</v>
      </c>
      <c r="H431" s="12">
        <f t="shared" si="87"/>
        <v>8.7999999999999995E-2</v>
      </c>
      <c r="I431" s="12">
        <f t="shared" si="88"/>
        <v>0.35199999999999998</v>
      </c>
      <c r="J431" s="12">
        <v>0</v>
      </c>
      <c r="K431" s="12">
        <f t="shared" si="89"/>
        <v>0.22</v>
      </c>
      <c r="L431" s="45">
        <f t="shared" si="90"/>
        <v>1.6666666666666665</v>
      </c>
      <c r="M431" s="15">
        <f t="shared" si="91"/>
        <v>1.0294583852653886E-2</v>
      </c>
      <c r="N431" s="68">
        <f t="shared" si="92"/>
        <v>6.1767503115923326E-3</v>
      </c>
      <c r="O431" s="68">
        <f t="shared" si="93"/>
        <v>161.89742980596628</v>
      </c>
      <c r="P431" s="12">
        <f t="shared" si="94"/>
        <v>4.1178335410615536E-3</v>
      </c>
      <c r="Q431" s="12">
        <f t="shared" si="95"/>
        <v>1.6471334164246218E-2</v>
      </c>
      <c r="R431" s="113">
        <v>7.4109518755836366</v>
      </c>
      <c r="S431" s="12" t="s">
        <v>581</v>
      </c>
      <c r="T431" s="12" t="s">
        <v>1683</v>
      </c>
      <c r="U431" s="12" t="s">
        <v>590</v>
      </c>
      <c r="V431" s="68" t="s">
        <v>599</v>
      </c>
      <c r="W431" s="68">
        <v>0</v>
      </c>
      <c r="X431" s="68">
        <v>1</v>
      </c>
      <c r="Y431" s="68">
        <v>0</v>
      </c>
      <c r="Z431" s="68">
        <v>0</v>
      </c>
      <c r="AA431" s="68">
        <v>1</v>
      </c>
      <c r="AB431" s="68">
        <v>1</v>
      </c>
      <c r="AC431" s="68">
        <v>4</v>
      </c>
      <c r="AD431" s="68">
        <v>8</v>
      </c>
      <c r="AE431" s="68">
        <v>26208</v>
      </c>
      <c r="AF431" s="68">
        <v>0</v>
      </c>
      <c r="AG431" s="68">
        <v>1</v>
      </c>
      <c r="AH431" s="68">
        <v>0</v>
      </c>
      <c r="AI431" s="68">
        <v>0</v>
      </c>
      <c r="AJ431" s="68">
        <v>0</v>
      </c>
      <c r="AK431" s="68">
        <v>0</v>
      </c>
      <c r="AL431" s="68">
        <v>0</v>
      </c>
      <c r="AM431" s="68">
        <v>0</v>
      </c>
      <c r="AN431" s="68">
        <v>0</v>
      </c>
      <c r="AO431" s="68">
        <v>0</v>
      </c>
      <c r="AP431" s="113">
        <v>10.821436908133153</v>
      </c>
      <c r="AQ431" s="12">
        <v>1</v>
      </c>
      <c r="AR431" s="113">
        <v>10.174163334295654</v>
      </c>
      <c r="AS431" s="12">
        <v>1</v>
      </c>
      <c r="AT431" s="12">
        <v>0</v>
      </c>
      <c r="AU431" s="12">
        <v>5.8998973535824915</v>
      </c>
      <c r="AV431" s="113">
        <v>7.6038979685218813</v>
      </c>
      <c r="AW431" s="12">
        <v>0</v>
      </c>
      <c r="AX431" s="12">
        <v>1</v>
      </c>
      <c r="AY431" s="68">
        <v>0</v>
      </c>
      <c r="AZ431" s="68">
        <v>6.9850000000000003</v>
      </c>
      <c r="BA431" s="94">
        <v>578</v>
      </c>
      <c r="BB431" s="94">
        <v>162</v>
      </c>
      <c r="BC431" s="12">
        <v>1</v>
      </c>
      <c r="BD431" s="12">
        <v>0</v>
      </c>
      <c r="BE431" s="104">
        <f t="shared" si="100"/>
        <v>3.784189633918261</v>
      </c>
      <c r="BF431" s="104">
        <v>1501.04</v>
      </c>
      <c r="BG431" s="104">
        <f t="shared" si="96"/>
        <v>0.51739600751000214</v>
      </c>
      <c r="BH431" s="68">
        <v>1</v>
      </c>
      <c r="BI431" s="68">
        <v>0</v>
      </c>
      <c r="BJ431" s="68">
        <v>1</v>
      </c>
      <c r="BK431" s="12">
        <v>1</v>
      </c>
      <c r="BL431" s="12">
        <v>0</v>
      </c>
      <c r="BM431" s="12">
        <v>1</v>
      </c>
      <c r="BN431" s="12">
        <v>0</v>
      </c>
      <c r="BO431" s="12">
        <v>1</v>
      </c>
      <c r="BP431" s="12">
        <v>0</v>
      </c>
      <c r="BQ431" s="12">
        <v>1</v>
      </c>
      <c r="BR431" s="12">
        <v>0</v>
      </c>
      <c r="BS431" s="12">
        <v>0</v>
      </c>
      <c r="BT431" s="12">
        <v>0</v>
      </c>
      <c r="BU431" s="12">
        <v>0</v>
      </c>
      <c r="BV431" s="12">
        <v>0</v>
      </c>
      <c r="BW431" s="12">
        <v>0</v>
      </c>
      <c r="BX431" s="12">
        <v>1</v>
      </c>
      <c r="BY431" s="12">
        <v>0</v>
      </c>
      <c r="BZ431" s="12">
        <f t="shared" si="97"/>
        <v>1</v>
      </c>
      <c r="CA431" s="113">
        <v>2.917770732084279</v>
      </c>
      <c r="CB431" s="12" t="s">
        <v>560</v>
      </c>
      <c r="CC431" s="12">
        <v>1</v>
      </c>
      <c r="CL431" s="68"/>
      <c r="CM431" s="68"/>
      <c r="CN431" s="68"/>
      <c r="CO431" s="68"/>
      <c r="CP431" s="68"/>
      <c r="CQ431" s="68"/>
      <c r="CR431" s="68"/>
      <c r="CS431" s="68"/>
      <c r="CT431" s="68"/>
      <c r="CU431" s="68"/>
      <c r="CV431" s="68"/>
      <c r="CW431" s="68"/>
      <c r="CX431" s="68"/>
      <c r="CY431" s="68"/>
      <c r="CZ431" s="68"/>
      <c r="DA431" s="68"/>
      <c r="DB431" s="68"/>
      <c r="DC431" s="68"/>
      <c r="DD431" s="68"/>
      <c r="DE431" s="68"/>
      <c r="DF431" s="68"/>
      <c r="DG431" s="68"/>
      <c r="DH431" s="68"/>
      <c r="DI431" s="68"/>
      <c r="DJ431" s="68"/>
      <c r="DK431" s="68"/>
      <c r="DL431" s="68"/>
      <c r="DM431" s="68"/>
      <c r="DN431" s="68"/>
      <c r="DO431" s="68"/>
      <c r="DP431" s="68"/>
      <c r="DQ431" s="68"/>
      <c r="DR431" s="68"/>
      <c r="DS431" s="68"/>
      <c r="DT431" s="68"/>
      <c r="DU431" s="68"/>
      <c r="DV431" s="68"/>
      <c r="DW431" s="68"/>
      <c r="DX431" s="68"/>
      <c r="DY431" s="68"/>
      <c r="DZ431" s="68"/>
      <c r="EA431" s="68"/>
      <c r="EB431" s="68"/>
      <c r="EC431" s="68"/>
      <c r="ED431" s="68"/>
      <c r="EE431" s="68"/>
      <c r="EF431" s="68"/>
      <c r="EG431" s="68"/>
      <c r="EH431" s="68"/>
      <c r="EI431" s="68"/>
      <c r="EJ431" s="68"/>
      <c r="EK431" s="68"/>
      <c r="EL431" s="68"/>
      <c r="EM431" s="68"/>
      <c r="EN431" s="68"/>
      <c r="EO431" s="68"/>
      <c r="EP431" s="68"/>
      <c r="EQ431" s="68"/>
      <c r="ER431" s="68"/>
      <c r="ES431" s="68"/>
      <c r="ET431" s="68"/>
      <c r="EU431" s="68"/>
      <c r="EV431" s="68"/>
      <c r="EW431" s="68"/>
      <c r="EX431" s="68"/>
      <c r="EY431" s="68"/>
      <c r="EZ431" s="68"/>
      <c r="FA431" s="68"/>
      <c r="FB431" s="68"/>
      <c r="FC431" s="68"/>
      <c r="FD431" s="68"/>
      <c r="FE431" s="68"/>
      <c r="FF431" s="68"/>
      <c r="FG431" s="68"/>
      <c r="FH431" s="68"/>
      <c r="FI431" s="68"/>
      <c r="FJ431" s="68"/>
      <c r="FK431" s="68"/>
    </row>
    <row r="432" spans="1:167" ht="15" customHeight="1" x14ac:dyDescent="0.3">
      <c r="A432" s="70">
        <v>431</v>
      </c>
      <c r="B432" s="12">
        <v>11</v>
      </c>
      <c r="C432" s="12" t="s">
        <v>90</v>
      </c>
      <c r="D432" s="37">
        <v>-3.2000000000000001E-2</v>
      </c>
      <c r="E432" s="68">
        <v>0.13200000000000001</v>
      </c>
      <c r="F432" s="19">
        <f t="shared" si="99"/>
        <v>-0.24242424242424243</v>
      </c>
      <c r="H432" s="12">
        <f t="shared" si="87"/>
        <v>-0.16400000000000001</v>
      </c>
      <c r="I432" s="12">
        <f t="shared" si="88"/>
        <v>0.1</v>
      </c>
      <c r="J432" s="12">
        <v>0</v>
      </c>
      <c r="K432" s="12">
        <f t="shared" si="89"/>
        <v>-3.2000000000000001E-2</v>
      </c>
      <c r="L432" s="45">
        <f t="shared" si="90"/>
        <v>-0.24242424242424243</v>
      </c>
      <c r="M432" s="15">
        <f t="shared" si="91"/>
        <v>-1.4974716880079781E-3</v>
      </c>
      <c r="N432" s="68">
        <f t="shared" si="92"/>
        <v>6.1770707130329094E-3</v>
      </c>
      <c r="O432" s="68">
        <f t="shared" si="93"/>
        <v>161.88903227060601</v>
      </c>
      <c r="P432" s="12">
        <f t="shared" si="94"/>
        <v>-7.6745424010408875E-3</v>
      </c>
      <c r="Q432" s="12">
        <f t="shared" si="95"/>
        <v>4.6795990250249313E-3</v>
      </c>
      <c r="R432" s="113">
        <v>7.4109518755836366</v>
      </c>
      <c r="S432" s="12" t="s">
        <v>581</v>
      </c>
      <c r="T432" s="12" t="s">
        <v>1683</v>
      </c>
      <c r="U432" s="12" t="s">
        <v>591</v>
      </c>
      <c r="V432" s="68" t="s">
        <v>599</v>
      </c>
      <c r="W432" s="68">
        <v>0</v>
      </c>
      <c r="X432" s="68">
        <v>1</v>
      </c>
      <c r="Y432" s="68">
        <v>0</v>
      </c>
      <c r="Z432" s="68">
        <v>0</v>
      </c>
      <c r="AA432" s="68">
        <v>1</v>
      </c>
      <c r="AB432" s="68">
        <v>1</v>
      </c>
      <c r="AC432" s="68">
        <v>4</v>
      </c>
      <c r="AD432" s="68">
        <v>8</v>
      </c>
      <c r="AE432" s="68">
        <v>26208</v>
      </c>
      <c r="AF432" s="68">
        <v>0</v>
      </c>
      <c r="AG432" s="68">
        <v>1</v>
      </c>
      <c r="AH432" s="68">
        <v>0</v>
      </c>
      <c r="AI432" s="68">
        <v>0</v>
      </c>
      <c r="AJ432" s="68">
        <v>0</v>
      </c>
      <c r="AK432" s="68">
        <v>0</v>
      </c>
      <c r="AL432" s="68">
        <v>0</v>
      </c>
      <c r="AM432" s="68">
        <v>0</v>
      </c>
      <c r="AN432" s="68">
        <v>0</v>
      </c>
      <c r="AO432" s="68">
        <v>0</v>
      </c>
      <c r="AP432" s="113">
        <v>10.821436908133153</v>
      </c>
      <c r="AQ432" s="12">
        <v>1</v>
      </c>
      <c r="AR432" s="113">
        <v>10.174163334295654</v>
      </c>
      <c r="AS432" s="12">
        <v>1</v>
      </c>
      <c r="AT432" s="12">
        <v>0</v>
      </c>
      <c r="AU432" s="12">
        <v>5.8998973535824915</v>
      </c>
      <c r="AV432" s="113">
        <v>7.6038979685218813</v>
      </c>
      <c r="AW432" s="12">
        <v>0</v>
      </c>
      <c r="AX432" s="12">
        <v>1</v>
      </c>
      <c r="AY432" s="68">
        <v>0</v>
      </c>
      <c r="AZ432" s="68">
        <v>6.9850000000000003</v>
      </c>
      <c r="BA432" s="94">
        <v>578</v>
      </c>
      <c r="BB432" s="94">
        <v>162</v>
      </c>
      <c r="BC432" s="12">
        <v>1</v>
      </c>
      <c r="BD432" s="12">
        <v>0</v>
      </c>
      <c r="BE432" s="104">
        <f t="shared" si="100"/>
        <v>3.784189633918261</v>
      </c>
      <c r="BF432" s="104">
        <v>1501.04</v>
      </c>
      <c r="BG432" s="104">
        <f t="shared" si="96"/>
        <v>0.51739600751000214</v>
      </c>
      <c r="BH432" s="68">
        <v>1</v>
      </c>
      <c r="BI432" s="68">
        <v>0</v>
      </c>
      <c r="BJ432" s="68">
        <v>1</v>
      </c>
      <c r="BK432" s="12">
        <v>1</v>
      </c>
      <c r="BL432" s="12">
        <v>0</v>
      </c>
      <c r="BM432" s="12">
        <v>1</v>
      </c>
      <c r="BN432" s="12">
        <v>0</v>
      </c>
      <c r="BO432" s="12">
        <v>1</v>
      </c>
      <c r="BP432" s="12">
        <v>0</v>
      </c>
      <c r="BQ432" s="12">
        <v>1</v>
      </c>
      <c r="BR432" s="12">
        <v>0</v>
      </c>
      <c r="BS432" s="12">
        <v>0</v>
      </c>
      <c r="BT432" s="12">
        <v>0</v>
      </c>
      <c r="BU432" s="12">
        <v>0</v>
      </c>
      <c r="BV432" s="12">
        <v>0</v>
      </c>
      <c r="BW432" s="12">
        <v>0</v>
      </c>
      <c r="BX432" s="12">
        <v>1</v>
      </c>
      <c r="BY432" s="12">
        <v>0</v>
      </c>
      <c r="BZ432" s="12">
        <f t="shared" si="97"/>
        <v>1</v>
      </c>
      <c r="CA432" s="113">
        <v>2.917770732084279</v>
      </c>
      <c r="CB432" s="12" t="s">
        <v>560</v>
      </c>
      <c r="CC432" s="12">
        <v>1</v>
      </c>
      <c r="CL432" s="68"/>
      <c r="CM432" s="68"/>
      <c r="CN432" s="68"/>
      <c r="CO432" s="68"/>
      <c r="CP432" s="68"/>
      <c r="CQ432" s="68"/>
      <c r="CR432" s="68"/>
      <c r="CS432" s="68"/>
      <c r="CT432" s="68"/>
      <c r="CU432" s="68"/>
      <c r="CV432" s="68"/>
      <c r="CW432" s="68"/>
      <c r="CX432" s="68"/>
      <c r="CY432" s="68"/>
      <c r="CZ432" s="68"/>
      <c r="DA432" s="68"/>
      <c r="DB432" s="68"/>
      <c r="DC432" s="68"/>
      <c r="DD432" s="68"/>
      <c r="DE432" s="68"/>
      <c r="DF432" s="68"/>
      <c r="DG432" s="68"/>
      <c r="DH432" s="68"/>
      <c r="DI432" s="68"/>
      <c r="DJ432" s="68"/>
      <c r="DK432" s="68"/>
      <c r="DL432" s="68"/>
      <c r="DM432" s="68"/>
      <c r="DN432" s="68"/>
      <c r="DO432" s="68"/>
      <c r="DP432" s="68"/>
      <c r="DQ432" s="68"/>
      <c r="DR432" s="68"/>
      <c r="DS432" s="68"/>
      <c r="DT432" s="68"/>
      <c r="DU432" s="68"/>
      <c r="DV432" s="68"/>
      <c r="DW432" s="68"/>
      <c r="DX432" s="68"/>
      <c r="DY432" s="68"/>
      <c r="DZ432" s="68"/>
      <c r="EA432" s="68"/>
      <c r="EB432" s="68"/>
      <c r="EC432" s="68"/>
      <c r="ED432" s="68"/>
      <c r="EE432" s="68"/>
      <c r="EF432" s="68"/>
      <c r="EG432" s="68"/>
      <c r="EH432" s="68"/>
      <c r="EI432" s="68"/>
      <c r="EJ432" s="68"/>
      <c r="EK432" s="68"/>
      <c r="EL432" s="68"/>
      <c r="EM432" s="68"/>
      <c r="EN432" s="68"/>
      <c r="EO432" s="68"/>
      <c r="EP432" s="68"/>
      <c r="EQ432" s="68"/>
      <c r="ER432" s="68"/>
      <c r="ES432" s="68"/>
      <c r="ET432" s="68"/>
      <c r="EU432" s="68"/>
      <c r="EV432" s="68"/>
      <c r="EW432" s="68"/>
      <c r="EX432" s="68"/>
      <c r="EY432" s="68"/>
      <c r="EZ432" s="68"/>
      <c r="FA432" s="68"/>
      <c r="FB432" s="68"/>
      <c r="FC432" s="68"/>
      <c r="FD432" s="68"/>
      <c r="FE432" s="68"/>
      <c r="FF432" s="68"/>
      <c r="FG432" s="68"/>
      <c r="FH432" s="68"/>
      <c r="FI432" s="68"/>
      <c r="FJ432" s="68"/>
      <c r="FK432" s="68"/>
    </row>
    <row r="433" spans="1:167" ht="15" customHeight="1" x14ac:dyDescent="0.3">
      <c r="A433" s="17">
        <v>432</v>
      </c>
      <c r="B433" s="12">
        <v>11</v>
      </c>
      <c r="C433" s="12" t="s">
        <v>90</v>
      </c>
      <c r="D433" s="37">
        <v>0.157</v>
      </c>
      <c r="E433" s="68">
        <v>0.14000000000000001</v>
      </c>
      <c r="F433" s="19">
        <f t="shared" si="99"/>
        <v>1.1214285714285712</v>
      </c>
      <c r="H433" s="12">
        <f t="shared" si="87"/>
        <v>1.6999999999999987E-2</v>
      </c>
      <c r="I433" s="12">
        <f t="shared" si="88"/>
        <v>0.29700000000000004</v>
      </c>
      <c r="J433" s="12">
        <v>0</v>
      </c>
      <c r="K433" s="12">
        <f t="shared" si="89"/>
        <v>0.157</v>
      </c>
      <c r="L433" s="45">
        <f t="shared" si="90"/>
        <v>1.1214285714285712</v>
      </c>
      <c r="M433" s="15">
        <f t="shared" si="91"/>
        <v>7.2591965158390424E-3</v>
      </c>
      <c r="N433" s="68">
        <f t="shared" si="92"/>
        <v>6.4731688676271729E-3</v>
      </c>
      <c r="O433" s="68">
        <f t="shared" si="93"/>
        <v>154.48384252743332</v>
      </c>
      <c r="P433" s="12">
        <f t="shared" si="94"/>
        <v>7.860276482118695E-4</v>
      </c>
      <c r="Q433" s="12">
        <f t="shared" si="95"/>
        <v>1.3732365383466215E-2</v>
      </c>
      <c r="R433" s="113">
        <v>7.4109518755836366</v>
      </c>
      <c r="S433" s="12" t="s">
        <v>582</v>
      </c>
      <c r="T433" s="12" t="s">
        <v>1683</v>
      </c>
      <c r="U433" s="12" t="s">
        <v>568</v>
      </c>
      <c r="V433" s="68" t="s">
        <v>599</v>
      </c>
      <c r="W433" s="68">
        <v>0</v>
      </c>
      <c r="X433" s="68">
        <v>1</v>
      </c>
      <c r="Y433" s="68">
        <v>0</v>
      </c>
      <c r="Z433" s="68">
        <v>0</v>
      </c>
      <c r="AA433" s="68">
        <v>1</v>
      </c>
      <c r="AB433" s="68">
        <v>1</v>
      </c>
      <c r="AC433" s="68">
        <v>5</v>
      </c>
      <c r="AD433" s="68">
        <v>1</v>
      </c>
      <c r="AE433" s="68">
        <v>23864</v>
      </c>
      <c r="AF433" s="68">
        <v>0</v>
      </c>
      <c r="AG433" s="68">
        <v>1</v>
      </c>
      <c r="AH433" s="68">
        <v>0</v>
      </c>
      <c r="AI433" s="68">
        <v>0</v>
      </c>
      <c r="AJ433" s="68">
        <v>0</v>
      </c>
      <c r="AK433" s="68">
        <v>0</v>
      </c>
      <c r="AL433" s="68">
        <v>0</v>
      </c>
      <c r="AM433" s="68">
        <v>0</v>
      </c>
      <c r="AN433" s="68">
        <v>0</v>
      </c>
      <c r="AO433" s="68">
        <v>0</v>
      </c>
      <c r="AP433" s="113">
        <v>10.821436908133153</v>
      </c>
      <c r="AQ433" s="12">
        <v>1</v>
      </c>
      <c r="AR433" s="113">
        <v>10.080210130929601</v>
      </c>
      <c r="AS433" s="12">
        <v>1</v>
      </c>
      <c r="AT433" s="12">
        <v>0</v>
      </c>
      <c r="AU433" s="12">
        <v>5.8998973535824915</v>
      </c>
      <c r="AV433" s="113">
        <v>7.6038979685218813</v>
      </c>
      <c r="AW433" s="12">
        <v>0</v>
      </c>
      <c r="AX433" s="12">
        <v>1</v>
      </c>
      <c r="AY433" s="68">
        <v>0</v>
      </c>
      <c r="AZ433" s="68">
        <v>6.9850000000000003</v>
      </c>
      <c r="BA433" s="94">
        <v>578</v>
      </c>
      <c r="BB433" s="94">
        <v>162</v>
      </c>
      <c r="BC433" s="12">
        <v>1</v>
      </c>
      <c r="BD433" s="12">
        <v>0</v>
      </c>
      <c r="BE433" s="104">
        <f t="shared" si="100"/>
        <v>3.784189633918261</v>
      </c>
      <c r="BF433" s="104">
        <v>1501.04</v>
      </c>
      <c r="BG433" s="104">
        <f t="shared" si="96"/>
        <v>0.51739600751000214</v>
      </c>
      <c r="BH433" s="68">
        <v>1</v>
      </c>
      <c r="BI433" s="68">
        <v>0</v>
      </c>
      <c r="BJ433" s="68">
        <v>1</v>
      </c>
      <c r="BK433" s="12">
        <v>1</v>
      </c>
      <c r="BL433" s="12">
        <v>0</v>
      </c>
      <c r="BM433" s="12">
        <v>1</v>
      </c>
      <c r="BN433" s="12">
        <v>0</v>
      </c>
      <c r="BO433" s="12">
        <v>1</v>
      </c>
      <c r="BP433" s="12">
        <v>0</v>
      </c>
      <c r="BQ433" s="12">
        <v>1</v>
      </c>
      <c r="BR433" s="12">
        <v>0</v>
      </c>
      <c r="BS433" s="12">
        <v>0</v>
      </c>
      <c r="BT433" s="12">
        <v>0</v>
      </c>
      <c r="BU433" s="12">
        <v>0</v>
      </c>
      <c r="BV433" s="12">
        <v>0</v>
      </c>
      <c r="BW433" s="12">
        <v>0</v>
      </c>
      <c r="BX433" s="12">
        <v>1</v>
      </c>
      <c r="BY433" s="12">
        <v>0</v>
      </c>
      <c r="BZ433" s="12">
        <f t="shared" si="97"/>
        <v>1</v>
      </c>
      <c r="CA433" s="113">
        <v>2.917770732084279</v>
      </c>
      <c r="CB433" s="12" t="s">
        <v>560</v>
      </c>
      <c r="CC433" s="12">
        <v>1</v>
      </c>
    </row>
    <row r="434" spans="1:167" ht="15" customHeight="1" x14ac:dyDescent="0.3">
      <c r="A434" s="17">
        <v>433</v>
      </c>
      <c r="B434" s="12">
        <v>11</v>
      </c>
      <c r="C434" s="12" t="s">
        <v>90</v>
      </c>
      <c r="D434" s="37">
        <v>0.14199999999999999</v>
      </c>
      <c r="E434" s="13">
        <v>0.255</v>
      </c>
      <c r="F434" s="19">
        <f t="shared" si="99"/>
        <v>0.55686274509803912</v>
      </c>
      <c r="H434" s="12">
        <f t="shared" si="87"/>
        <v>-0.11300000000000002</v>
      </c>
      <c r="I434" s="12">
        <f t="shared" si="88"/>
        <v>0.39700000000000002</v>
      </c>
      <c r="J434" s="12">
        <v>0</v>
      </c>
      <c r="K434" s="12">
        <f t="shared" si="89"/>
        <v>0.14199999999999999</v>
      </c>
      <c r="L434" s="45">
        <f t="shared" si="90"/>
        <v>0.55686274509803912</v>
      </c>
      <c r="M434" s="15">
        <f t="shared" si="91"/>
        <v>3.6052669403776362E-3</v>
      </c>
      <c r="N434" s="13">
        <f t="shared" si="92"/>
        <v>6.4742469703964606E-3</v>
      </c>
      <c r="O434" s="68">
        <f t="shared" si="93"/>
        <v>154.45811761159359</v>
      </c>
      <c r="P434" s="12">
        <f t="shared" si="94"/>
        <v>-2.8689800300188244E-3</v>
      </c>
      <c r="Q434" s="12">
        <f t="shared" si="95"/>
        <v>1.0079513910774097E-2</v>
      </c>
      <c r="R434" s="113">
        <v>7.4109518755836366</v>
      </c>
      <c r="S434" s="12" t="s">
        <v>582</v>
      </c>
      <c r="T434" s="12" t="s">
        <v>1683</v>
      </c>
      <c r="U434" s="12" t="s">
        <v>568</v>
      </c>
      <c r="V434" s="13" t="s">
        <v>599</v>
      </c>
      <c r="W434" s="68">
        <v>0</v>
      </c>
      <c r="X434" s="68">
        <v>1</v>
      </c>
      <c r="Y434" s="68">
        <v>0</v>
      </c>
      <c r="Z434" s="68">
        <v>0</v>
      </c>
      <c r="AA434" s="13">
        <v>1</v>
      </c>
      <c r="AB434" s="13">
        <v>1</v>
      </c>
      <c r="AC434" s="68">
        <v>6</v>
      </c>
      <c r="AD434" s="68">
        <v>8</v>
      </c>
      <c r="AE434" s="13">
        <v>23857</v>
      </c>
      <c r="AF434" s="13">
        <v>0</v>
      </c>
      <c r="AG434" s="13">
        <v>1</v>
      </c>
      <c r="AH434" s="13">
        <v>0</v>
      </c>
      <c r="AI434" s="13">
        <v>0</v>
      </c>
      <c r="AJ434" s="13">
        <v>0</v>
      </c>
      <c r="AK434" s="13">
        <v>0</v>
      </c>
      <c r="AL434" s="13">
        <v>0</v>
      </c>
      <c r="AM434" s="68">
        <v>0</v>
      </c>
      <c r="AN434" s="68">
        <v>0</v>
      </c>
      <c r="AO434" s="68">
        <v>0</v>
      </c>
      <c r="AP434" s="113">
        <v>10.821436908133153</v>
      </c>
      <c r="AQ434" s="12">
        <v>1</v>
      </c>
      <c r="AR434" s="113">
        <v>10.080210130929601</v>
      </c>
      <c r="AS434" s="12">
        <v>1</v>
      </c>
      <c r="AT434" s="12">
        <v>0</v>
      </c>
      <c r="AU434" s="12">
        <v>5.8998973535824915</v>
      </c>
      <c r="AV434" s="113">
        <v>7.6038979685218813</v>
      </c>
      <c r="AW434" s="12">
        <v>0</v>
      </c>
      <c r="AX434" s="12">
        <v>1</v>
      </c>
      <c r="AY434" s="68">
        <v>0</v>
      </c>
      <c r="AZ434" s="68">
        <v>6.9850000000000003</v>
      </c>
      <c r="BA434" s="94">
        <v>578</v>
      </c>
      <c r="BB434" s="94">
        <v>162</v>
      </c>
      <c r="BC434" s="12">
        <v>1</v>
      </c>
      <c r="BD434" s="12">
        <v>0</v>
      </c>
      <c r="BE434" s="104">
        <f t="shared" si="100"/>
        <v>3.784189633918261</v>
      </c>
      <c r="BF434" s="104">
        <v>1501.04</v>
      </c>
      <c r="BG434" s="104">
        <f t="shared" si="96"/>
        <v>0.51739600751000214</v>
      </c>
      <c r="BH434" s="68">
        <v>1</v>
      </c>
      <c r="BI434" s="68">
        <v>0</v>
      </c>
      <c r="BJ434" s="68">
        <v>1</v>
      </c>
      <c r="BK434" s="12">
        <v>1</v>
      </c>
      <c r="BL434" s="12">
        <v>0</v>
      </c>
      <c r="BM434" s="12">
        <v>1</v>
      </c>
      <c r="BN434" s="12">
        <v>0</v>
      </c>
      <c r="BO434" s="12">
        <v>1</v>
      </c>
      <c r="BP434" s="12">
        <v>0</v>
      </c>
      <c r="BQ434" s="12">
        <v>1</v>
      </c>
      <c r="BR434" s="12">
        <v>0</v>
      </c>
      <c r="BS434" s="12">
        <v>0</v>
      </c>
      <c r="BT434" s="12">
        <v>0</v>
      </c>
      <c r="BU434" s="12">
        <v>0</v>
      </c>
      <c r="BV434" s="12">
        <v>0</v>
      </c>
      <c r="BW434" s="12">
        <v>0</v>
      </c>
      <c r="BX434" s="12">
        <v>1</v>
      </c>
      <c r="BY434" s="12">
        <v>0</v>
      </c>
      <c r="BZ434" s="12">
        <f t="shared" si="97"/>
        <v>1</v>
      </c>
      <c r="CA434" s="113">
        <v>2.917770732084279</v>
      </c>
      <c r="CB434" s="12" t="s">
        <v>560</v>
      </c>
      <c r="CC434" s="12">
        <v>1</v>
      </c>
    </row>
    <row r="435" spans="1:167" ht="15" customHeight="1" x14ac:dyDescent="0.3">
      <c r="A435" s="70">
        <v>434</v>
      </c>
      <c r="B435" s="70">
        <v>11</v>
      </c>
      <c r="C435" s="70" t="s">
        <v>90</v>
      </c>
      <c r="D435" s="38">
        <v>0.216</v>
      </c>
      <c r="E435" s="69">
        <v>0.19800000000000001</v>
      </c>
      <c r="F435" s="19">
        <f t="shared" si="99"/>
        <v>1.0909090909090908</v>
      </c>
      <c r="G435" s="70"/>
      <c r="H435" s="70">
        <f t="shared" si="87"/>
        <v>1.7999999999999988E-2</v>
      </c>
      <c r="I435" s="70">
        <f t="shared" si="88"/>
        <v>0.41400000000000003</v>
      </c>
      <c r="J435" s="70">
        <v>0</v>
      </c>
      <c r="K435" s="70">
        <f t="shared" si="89"/>
        <v>0.216</v>
      </c>
      <c r="L435" s="45">
        <f t="shared" si="90"/>
        <v>1.0909090909090908</v>
      </c>
      <c r="M435" s="18">
        <f t="shared" si="91"/>
        <v>7.0626846230084587E-3</v>
      </c>
      <c r="N435" s="69">
        <f t="shared" si="92"/>
        <v>6.4741275710910881E-3</v>
      </c>
      <c r="O435" s="69">
        <f t="shared" si="93"/>
        <v>154.46096621038151</v>
      </c>
      <c r="P435" s="70">
        <f t="shared" si="94"/>
        <v>5.8855705191737055E-4</v>
      </c>
      <c r="Q435" s="70">
        <f t="shared" si="95"/>
        <v>1.3536812194099548E-2</v>
      </c>
      <c r="R435" s="114">
        <v>7.2619270927027513</v>
      </c>
      <c r="S435" s="70" t="s">
        <v>582</v>
      </c>
      <c r="T435" s="70" t="s">
        <v>1683</v>
      </c>
      <c r="U435" s="70" t="s">
        <v>585</v>
      </c>
      <c r="V435" s="69" t="s">
        <v>599</v>
      </c>
      <c r="W435" s="69">
        <v>0</v>
      </c>
      <c r="X435" s="69">
        <v>1</v>
      </c>
      <c r="Y435" s="69">
        <v>0</v>
      </c>
      <c r="Z435" s="69">
        <v>0</v>
      </c>
      <c r="AA435" s="69">
        <v>1</v>
      </c>
      <c r="AB435" s="69">
        <v>1</v>
      </c>
      <c r="AC435" s="69">
        <v>6</v>
      </c>
      <c r="AD435" s="69">
        <v>8</v>
      </c>
      <c r="AE435" s="69">
        <v>23857</v>
      </c>
      <c r="AF435" s="69">
        <v>0</v>
      </c>
      <c r="AG435" s="69">
        <v>1</v>
      </c>
      <c r="AH435" s="69">
        <v>0</v>
      </c>
      <c r="AI435" s="69">
        <v>0</v>
      </c>
      <c r="AJ435" s="69">
        <v>0</v>
      </c>
      <c r="AK435" s="69">
        <v>0</v>
      </c>
      <c r="AL435" s="69">
        <v>0</v>
      </c>
      <c r="AM435" s="69">
        <v>0</v>
      </c>
      <c r="AN435" s="69">
        <v>0</v>
      </c>
      <c r="AO435" s="69">
        <v>0</v>
      </c>
      <c r="AP435" s="114">
        <v>10.821436908133153</v>
      </c>
      <c r="AQ435" s="70">
        <v>1</v>
      </c>
      <c r="AR435" s="114">
        <v>10.080210130929601</v>
      </c>
      <c r="AS435" s="70">
        <v>1</v>
      </c>
      <c r="AT435" s="70">
        <v>0</v>
      </c>
      <c r="AU435" s="70">
        <v>4.0943445622221004</v>
      </c>
      <c r="AV435" s="114">
        <v>7.6038979685218813</v>
      </c>
      <c r="AW435" s="70">
        <v>0</v>
      </c>
      <c r="AX435" s="70">
        <v>1</v>
      </c>
      <c r="AY435" s="69">
        <v>0</v>
      </c>
      <c r="AZ435" s="69">
        <v>6.9850000000000003</v>
      </c>
      <c r="BA435" s="32">
        <v>578</v>
      </c>
      <c r="BB435" s="32">
        <v>162</v>
      </c>
      <c r="BC435" s="70">
        <v>1</v>
      </c>
      <c r="BD435" s="70">
        <v>0</v>
      </c>
      <c r="BE435" s="106">
        <f t="shared" si="100"/>
        <v>3.784189633918261</v>
      </c>
      <c r="BF435" s="106">
        <v>1501.04</v>
      </c>
      <c r="BG435" s="106">
        <f t="shared" si="96"/>
        <v>0.51739600751000214</v>
      </c>
      <c r="BH435" s="69">
        <v>1</v>
      </c>
      <c r="BI435" s="69">
        <v>0</v>
      </c>
      <c r="BJ435" s="69">
        <v>1</v>
      </c>
      <c r="BK435" s="70">
        <v>1</v>
      </c>
      <c r="BL435" s="70">
        <v>0</v>
      </c>
      <c r="BM435" s="70">
        <v>1</v>
      </c>
      <c r="BN435" s="70">
        <v>0</v>
      </c>
      <c r="BO435" s="70">
        <v>1</v>
      </c>
      <c r="BP435" s="70">
        <v>0</v>
      </c>
      <c r="BQ435" s="70">
        <v>1</v>
      </c>
      <c r="BR435" s="70">
        <v>0</v>
      </c>
      <c r="BS435" s="70">
        <v>0</v>
      </c>
      <c r="BT435" s="70">
        <v>0</v>
      </c>
      <c r="BU435" s="70">
        <v>0</v>
      </c>
      <c r="BV435" s="70">
        <v>0</v>
      </c>
      <c r="BW435" s="70">
        <v>0</v>
      </c>
      <c r="BX435" s="70">
        <v>1</v>
      </c>
      <c r="BY435" s="70">
        <v>0.56000000000000005</v>
      </c>
      <c r="BZ435" s="70">
        <f t="shared" si="97"/>
        <v>0.43999999999999995</v>
      </c>
      <c r="CA435" s="114">
        <v>2.9957322735539909</v>
      </c>
      <c r="CB435" s="70" t="s">
        <v>560</v>
      </c>
      <c r="CC435" s="70">
        <v>1</v>
      </c>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0"/>
      <c r="DD435" s="70"/>
      <c r="DE435" s="70"/>
      <c r="DF435" s="70"/>
      <c r="DG435" s="70"/>
      <c r="DH435" s="70"/>
      <c r="DI435" s="70"/>
      <c r="DJ435" s="70"/>
      <c r="DK435" s="70"/>
      <c r="DL435" s="70"/>
      <c r="DM435" s="70"/>
      <c r="DN435" s="70"/>
      <c r="DO435" s="70"/>
      <c r="DP435" s="70"/>
      <c r="DQ435" s="70"/>
      <c r="DR435" s="70"/>
      <c r="DS435" s="70"/>
      <c r="DT435" s="70"/>
      <c r="DU435" s="70"/>
      <c r="DV435" s="70"/>
      <c r="DW435" s="70"/>
      <c r="DX435" s="70"/>
      <c r="DY435" s="70"/>
      <c r="DZ435" s="70"/>
      <c r="EA435" s="70"/>
      <c r="EB435" s="70"/>
      <c r="EC435" s="70"/>
      <c r="ED435" s="70"/>
      <c r="EE435" s="70"/>
      <c r="EF435" s="70"/>
      <c r="EG435" s="70"/>
      <c r="EH435" s="70"/>
      <c r="EI435" s="70"/>
      <c r="EJ435" s="70"/>
      <c r="EK435" s="70"/>
      <c r="EL435" s="70"/>
      <c r="EM435" s="70"/>
      <c r="EN435" s="70"/>
      <c r="EO435" s="70"/>
      <c r="EP435" s="70"/>
      <c r="EQ435" s="70"/>
      <c r="ER435" s="70"/>
      <c r="ES435" s="70"/>
      <c r="ET435" s="70"/>
      <c r="EU435" s="70"/>
      <c r="EV435" s="70"/>
      <c r="EW435" s="70"/>
      <c r="EX435" s="70"/>
      <c r="EY435" s="70"/>
      <c r="EZ435" s="70"/>
      <c r="FA435" s="70"/>
      <c r="FB435" s="70"/>
      <c r="FC435" s="70"/>
      <c r="FD435" s="70"/>
      <c r="FE435" s="70"/>
      <c r="FF435" s="70"/>
      <c r="FG435" s="70"/>
      <c r="FH435" s="70"/>
      <c r="FI435" s="70"/>
      <c r="FJ435" s="70"/>
      <c r="FK435" s="70"/>
    </row>
    <row r="436" spans="1:167" ht="15" customHeight="1" x14ac:dyDescent="0.3">
      <c r="A436" s="70">
        <v>435</v>
      </c>
      <c r="B436" s="70">
        <v>11</v>
      </c>
      <c r="C436" s="70" t="s">
        <v>90</v>
      </c>
      <c r="D436" s="38">
        <v>0.121</v>
      </c>
      <c r="E436" s="69">
        <v>0.19700000000000001</v>
      </c>
      <c r="F436" s="19">
        <f t="shared" si="99"/>
        <v>0.6142131979695431</v>
      </c>
      <c r="G436" s="70"/>
      <c r="H436" s="70">
        <f t="shared" si="87"/>
        <v>-7.6000000000000012E-2</v>
      </c>
      <c r="I436" s="70">
        <f t="shared" si="88"/>
        <v>0.318</v>
      </c>
      <c r="J436" s="70">
        <v>0</v>
      </c>
      <c r="K436" s="70">
        <f t="shared" si="89"/>
        <v>0.121</v>
      </c>
      <c r="L436" s="47">
        <f t="shared" si="90"/>
        <v>0.6142131979695431</v>
      </c>
      <c r="M436" s="18">
        <f t="shared" si="91"/>
        <v>3.9765623388402791E-3</v>
      </c>
      <c r="N436" s="69">
        <f t="shared" si="92"/>
        <v>6.4742378574507023E-3</v>
      </c>
      <c r="O436" s="69">
        <f t="shared" si="93"/>
        <v>154.45833502227245</v>
      </c>
      <c r="P436" s="70">
        <f t="shared" si="94"/>
        <v>-2.4976755186104233E-3</v>
      </c>
      <c r="Q436" s="70">
        <f t="shared" si="95"/>
        <v>1.0450800196290981E-2</v>
      </c>
      <c r="R436" s="114">
        <v>7.2619270927027513</v>
      </c>
      <c r="S436" s="70" t="s">
        <v>582</v>
      </c>
      <c r="T436" s="70" t="s">
        <v>1683</v>
      </c>
      <c r="U436" s="70" t="s">
        <v>586</v>
      </c>
      <c r="V436" s="69" t="s">
        <v>599</v>
      </c>
      <c r="W436" s="69">
        <v>0</v>
      </c>
      <c r="X436" s="69">
        <v>1</v>
      </c>
      <c r="Y436" s="69">
        <v>0</v>
      </c>
      <c r="Z436" s="69">
        <v>0</v>
      </c>
      <c r="AA436" s="69">
        <v>1</v>
      </c>
      <c r="AB436" s="69">
        <v>1</v>
      </c>
      <c r="AC436" s="69">
        <v>6</v>
      </c>
      <c r="AD436" s="69">
        <v>8</v>
      </c>
      <c r="AE436" s="69">
        <v>23857</v>
      </c>
      <c r="AF436" s="69">
        <v>0</v>
      </c>
      <c r="AG436" s="69">
        <v>1</v>
      </c>
      <c r="AH436" s="69">
        <v>0</v>
      </c>
      <c r="AI436" s="69">
        <v>0</v>
      </c>
      <c r="AJ436" s="69">
        <v>0</v>
      </c>
      <c r="AK436" s="69">
        <v>0</v>
      </c>
      <c r="AL436" s="69">
        <v>0</v>
      </c>
      <c r="AM436" s="69">
        <v>0</v>
      </c>
      <c r="AN436" s="69">
        <v>0</v>
      </c>
      <c r="AO436" s="69">
        <v>0</v>
      </c>
      <c r="AP436" s="114">
        <v>10.821436908133153</v>
      </c>
      <c r="AQ436" s="70">
        <v>1</v>
      </c>
      <c r="AR436" s="114">
        <v>10.080210130929601</v>
      </c>
      <c r="AS436" s="70">
        <v>1</v>
      </c>
      <c r="AT436" s="70">
        <v>0</v>
      </c>
      <c r="AU436" s="70">
        <v>4.0943445622221004</v>
      </c>
      <c r="AV436" s="114">
        <v>7.6038979685218813</v>
      </c>
      <c r="AW436" s="70">
        <v>0</v>
      </c>
      <c r="AX436" s="70">
        <v>1</v>
      </c>
      <c r="AY436" s="69">
        <v>0</v>
      </c>
      <c r="AZ436" s="69">
        <v>6.9850000000000003</v>
      </c>
      <c r="BA436" s="32">
        <v>578</v>
      </c>
      <c r="BB436" s="32">
        <v>162</v>
      </c>
      <c r="BC436" s="70">
        <v>1</v>
      </c>
      <c r="BD436" s="70">
        <v>0</v>
      </c>
      <c r="BE436" s="106">
        <f t="shared" si="100"/>
        <v>3.784189633918261</v>
      </c>
      <c r="BF436" s="106">
        <v>1501.04</v>
      </c>
      <c r="BG436" s="106">
        <f t="shared" si="96"/>
        <v>0.51739600751000214</v>
      </c>
      <c r="BH436" s="69">
        <v>1</v>
      </c>
      <c r="BI436" s="69">
        <v>0</v>
      </c>
      <c r="BJ436" s="69">
        <v>1</v>
      </c>
      <c r="BK436" s="70">
        <v>1</v>
      </c>
      <c r="BL436" s="70">
        <v>0</v>
      </c>
      <c r="BM436" s="70">
        <v>1</v>
      </c>
      <c r="BN436" s="70">
        <v>0</v>
      </c>
      <c r="BO436" s="70">
        <v>1</v>
      </c>
      <c r="BP436" s="70">
        <v>0</v>
      </c>
      <c r="BQ436" s="70">
        <v>1</v>
      </c>
      <c r="BR436" s="70">
        <v>0</v>
      </c>
      <c r="BS436" s="70">
        <v>0</v>
      </c>
      <c r="BT436" s="70">
        <v>0</v>
      </c>
      <c r="BU436" s="70">
        <v>0</v>
      </c>
      <c r="BV436" s="70">
        <v>0</v>
      </c>
      <c r="BW436" s="70">
        <v>0</v>
      </c>
      <c r="BX436" s="70">
        <v>1</v>
      </c>
      <c r="BY436" s="70">
        <v>0.56000000000000005</v>
      </c>
      <c r="BZ436" s="70">
        <f t="shared" si="97"/>
        <v>0.43999999999999995</v>
      </c>
      <c r="CA436" s="114">
        <v>2.9957322735539909</v>
      </c>
      <c r="CB436" s="70" t="s">
        <v>560</v>
      </c>
      <c r="CC436" s="70">
        <v>1</v>
      </c>
      <c r="CD436" s="70"/>
      <c r="CE436" s="70"/>
      <c r="CF436" s="70"/>
      <c r="CG436" s="70"/>
      <c r="CH436" s="70"/>
      <c r="CI436" s="70"/>
      <c r="CJ436" s="70"/>
      <c r="CK436" s="70"/>
    </row>
    <row r="437" spans="1:167" ht="15" customHeight="1" x14ac:dyDescent="0.3">
      <c r="A437" s="17">
        <v>436</v>
      </c>
      <c r="B437" s="12">
        <v>11</v>
      </c>
      <c r="C437" s="12" t="s">
        <v>90</v>
      </c>
      <c r="D437" s="37">
        <v>6.8000000000000005E-2</v>
      </c>
      <c r="E437" s="68">
        <v>0.22800000000000001</v>
      </c>
      <c r="F437" s="19">
        <f t="shared" si="99"/>
        <v>0.2982456140350877</v>
      </c>
      <c r="H437" s="12">
        <f t="shared" si="87"/>
        <v>-0.16</v>
      </c>
      <c r="I437" s="12">
        <f t="shared" si="88"/>
        <v>0.29600000000000004</v>
      </c>
      <c r="J437" s="12">
        <v>0</v>
      </c>
      <c r="K437" s="12">
        <f t="shared" si="89"/>
        <v>6.8000000000000005E-2</v>
      </c>
      <c r="L437" s="45">
        <f t="shared" si="90"/>
        <v>0.2982456140350877</v>
      </c>
      <c r="M437" s="15">
        <f t="shared" si="91"/>
        <v>1.9309247124882918E-3</v>
      </c>
      <c r="N437" s="68">
        <f t="shared" si="92"/>
        <v>6.4742769771666256E-3</v>
      </c>
      <c r="O437" s="68">
        <f t="shared" si="93"/>
        <v>154.45740173409072</v>
      </c>
      <c r="P437" s="12">
        <f t="shared" si="94"/>
        <v>-4.5433522646783336E-3</v>
      </c>
      <c r="Q437" s="12">
        <f t="shared" si="95"/>
        <v>8.4052016896549175E-3</v>
      </c>
      <c r="R437" s="113">
        <v>7.1861443045223252</v>
      </c>
      <c r="S437" s="12" t="s">
        <v>582</v>
      </c>
      <c r="T437" s="12" t="s">
        <v>1683</v>
      </c>
      <c r="U437" s="12" t="s">
        <v>587</v>
      </c>
      <c r="V437" s="68" t="s">
        <v>599</v>
      </c>
      <c r="W437" s="68">
        <v>0</v>
      </c>
      <c r="X437" s="68">
        <v>1</v>
      </c>
      <c r="Y437" s="68">
        <v>0</v>
      </c>
      <c r="Z437" s="68">
        <v>0</v>
      </c>
      <c r="AA437" s="68">
        <v>1</v>
      </c>
      <c r="AB437" s="68">
        <v>1</v>
      </c>
      <c r="AC437" s="68">
        <v>6</v>
      </c>
      <c r="AD437" s="68">
        <v>8</v>
      </c>
      <c r="AE437" s="68">
        <v>23857</v>
      </c>
      <c r="AF437" s="68">
        <v>0</v>
      </c>
      <c r="AG437" s="68">
        <v>1</v>
      </c>
      <c r="AH437" s="68">
        <v>0</v>
      </c>
      <c r="AI437" s="68">
        <v>0</v>
      </c>
      <c r="AJ437" s="68">
        <v>0</v>
      </c>
      <c r="AK437" s="68">
        <v>0</v>
      </c>
      <c r="AL437" s="68">
        <v>0</v>
      </c>
      <c r="AM437" s="68">
        <v>0</v>
      </c>
      <c r="AN437" s="68">
        <v>0</v>
      </c>
      <c r="AO437" s="68">
        <v>0</v>
      </c>
      <c r="AP437" s="113">
        <v>10.821436908133153</v>
      </c>
      <c r="AQ437" s="12">
        <v>1</v>
      </c>
      <c r="AR437" s="113">
        <v>10.080210130929601</v>
      </c>
      <c r="AS437" s="12">
        <v>1</v>
      </c>
      <c r="AT437" s="12">
        <v>0</v>
      </c>
      <c r="AU437" s="12">
        <v>4.0943445622221004</v>
      </c>
      <c r="AV437" s="113">
        <v>7.6038979685218813</v>
      </c>
      <c r="AW437" s="12">
        <v>0</v>
      </c>
      <c r="AX437" s="12">
        <v>1</v>
      </c>
      <c r="AY437" s="68">
        <v>0</v>
      </c>
      <c r="AZ437" s="68">
        <v>6.9850000000000003</v>
      </c>
      <c r="BA437" s="94">
        <v>578</v>
      </c>
      <c r="BB437" s="94">
        <v>162</v>
      </c>
      <c r="BC437" s="12">
        <v>1</v>
      </c>
      <c r="BD437" s="12">
        <v>0</v>
      </c>
      <c r="BE437" s="104">
        <f t="shared" si="100"/>
        <v>3.784189633918261</v>
      </c>
      <c r="BF437" s="104">
        <v>1501.04</v>
      </c>
      <c r="BG437" s="106">
        <f t="shared" si="96"/>
        <v>0.51739600751000214</v>
      </c>
      <c r="BH437" s="68">
        <v>1</v>
      </c>
      <c r="BI437" s="68">
        <v>0</v>
      </c>
      <c r="BJ437" s="68">
        <v>1</v>
      </c>
      <c r="BK437" s="12">
        <v>1</v>
      </c>
      <c r="BL437" s="12">
        <v>0</v>
      </c>
      <c r="BM437" s="12">
        <v>1</v>
      </c>
      <c r="BN437" s="12">
        <v>0</v>
      </c>
      <c r="BO437" s="12">
        <v>1</v>
      </c>
      <c r="BP437" s="12">
        <v>0</v>
      </c>
      <c r="BQ437" s="12">
        <v>1</v>
      </c>
      <c r="BR437" s="12">
        <v>0</v>
      </c>
      <c r="BS437" s="12">
        <v>0</v>
      </c>
      <c r="BT437" s="12">
        <v>0</v>
      </c>
      <c r="BU437" s="12">
        <v>0</v>
      </c>
      <c r="BV437" s="12">
        <v>0</v>
      </c>
      <c r="BW437" s="12">
        <v>0</v>
      </c>
      <c r="BX437" s="12">
        <v>1</v>
      </c>
      <c r="BY437" s="12">
        <v>0.56000000000000005</v>
      </c>
      <c r="BZ437" s="12">
        <f t="shared" si="97"/>
        <v>0.43999999999999995</v>
      </c>
      <c r="CA437" s="113">
        <v>2.9957322735539909</v>
      </c>
      <c r="CB437" s="12" t="s">
        <v>560</v>
      </c>
      <c r="CC437" s="12">
        <v>1</v>
      </c>
    </row>
    <row r="438" spans="1:167" ht="15" customHeight="1" x14ac:dyDescent="0.3">
      <c r="A438" s="70">
        <v>437</v>
      </c>
      <c r="B438" s="70">
        <v>11</v>
      </c>
      <c r="C438" s="70" t="s">
        <v>90</v>
      </c>
      <c r="D438" s="38">
        <v>-0.33700000000000002</v>
      </c>
      <c r="E438" s="69">
        <v>0.22800000000000001</v>
      </c>
      <c r="F438" s="19">
        <f t="shared" si="99"/>
        <v>-1.4780701754385965</v>
      </c>
      <c r="G438" s="70"/>
      <c r="H438" s="70">
        <f t="shared" si="87"/>
        <v>-0.56500000000000006</v>
      </c>
      <c r="I438" s="70">
        <f t="shared" si="88"/>
        <v>-0.10900000000000001</v>
      </c>
      <c r="J438" s="70">
        <v>0</v>
      </c>
      <c r="K438" s="70">
        <f t="shared" si="89"/>
        <v>-0.33700000000000002</v>
      </c>
      <c r="L438" s="47">
        <f t="shared" si="90"/>
        <v>-1.4780701754385965</v>
      </c>
      <c r="M438" s="18">
        <f t="shared" si="91"/>
        <v>-9.5690154186170336E-3</v>
      </c>
      <c r="N438" s="69">
        <f t="shared" si="92"/>
        <v>6.4739926274322949E-3</v>
      </c>
      <c r="O438" s="69">
        <f t="shared" si="93"/>
        <v>154.46418578895083</v>
      </c>
      <c r="P438" s="70">
        <f t="shared" si="94"/>
        <v>-1.6043008046049329E-2</v>
      </c>
      <c r="Q438" s="70">
        <f t="shared" si="95"/>
        <v>-3.0950227911847386E-3</v>
      </c>
      <c r="R438" s="114">
        <v>7.1861443045223252</v>
      </c>
      <c r="S438" s="70" t="s">
        <v>582</v>
      </c>
      <c r="T438" s="70" t="s">
        <v>1683</v>
      </c>
      <c r="U438" s="70" t="s">
        <v>588</v>
      </c>
      <c r="V438" s="69" t="s">
        <v>599</v>
      </c>
      <c r="W438" s="69">
        <v>0</v>
      </c>
      <c r="X438" s="69">
        <v>1</v>
      </c>
      <c r="Y438" s="69">
        <v>0</v>
      </c>
      <c r="Z438" s="69">
        <v>0</v>
      </c>
      <c r="AA438" s="69">
        <v>1</v>
      </c>
      <c r="AB438" s="69">
        <v>1</v>
      </c>
      <c r="AC438" s="69">
        <v>6</v>
      </c>
      <c r="AD438" s="69">
        <v>8</v>
      </c>
      <c r="AE438" s="69">
        <v>23857</v>
      </c>
      <c r="AF438" s="69">
        <v>0</v>
      </c>
      <c r="AG438" s="69">
        <v>1</v>
      </c>
      <c r="AH438" s="69">
        <v>0</v>
      </c>
      <c r="AI438" s="69">
        <v>0</v>
      </c>
      <c r="AJ438" s="69">
        <v>0</v>
      </c>
      <c r="AK438" s="69">
        <v>0</v>
      </c>
      <c r="AL438" s="69">
        <v>0</v>
      </c>
      <c r="AM438" s="69">
        <v>0</v>
      </c>
      <c r="AN438" s="69">
        <v>0</v>
      </c>
      <c r="AO438" s="69">
        <v>0</v>
      </c>
      <c r="AP438" s="114">
        <v>10.821436908133153</v>
      </c>
      <c r="AQ438" s="70">
        <v>1</v>
      </c>
      <c r="AR438" s="114">
        <v>10.080210130929601</v>
      </c>
      <c r="AS438" s="70">
        <v>1</v>
      </c>
      <c r="AT438" s="70">
        <v>0</v>
      </c>
      <c r="AU438" s="70">
        <v>4.0943445622221004</v>
      </c>
      <c r="AV438" s="114">
        <v>7.6038979685218813</v>
      </c>
      <c r="AW438" s="70">
        <v>0</v>
      </c>
      <c r="AX438" s="70">
        <v>1</v>
      </c>
      <c r="AY438" s="69">
        <v>0</v>
      </c>
      <c r="AZ438" s="69">
        <v>6.9850000000000003</v>
      </c>
      <c r="BA438" s="32">
        <v>578</v>
      </c>
      <c r="BB438" s="32">
        <v>162</v>
      </c>
      <c r="BC438" s="70">
        <v>1</v>
      </c>
      <c r="BD438" s="70">
        <v>0</v>
      </c>
      <c r="BE438" s="106">
        <f t="shared" si="100"/>
        <v>3.784189633918261</v>
      </c>
      <c r="BF438" s="106">
        <v>1501.04</v>
      </c>
      <c r="BG438" s="106">
        <f t="shared" si="96"/>
        <v>0.51739600751000214</v>
      </c>
      <c r="BH438" s="69">
        <v>1</v>
      </c>
      <c r="BI438" s="69">
        <v>0</v>
      </c>
      <c r="BJ438" s="69">
        <v>1</v>
      </c>
      <c r="BK438" s="70">
        <v>1</v>
      </c>
      <c r="BL438" s="70">
        <v>0</v>
      </c>
      <c r="BM438" s="70">
        <v>1</v>
      </c>
      <c r="BN438" s="70">
        <v>0</v>
      </c>
      <c r="BO438" s="70">
        <v>1</v>
      </c>
      <c r="BP438" s="70">
        <v>0</v>
      </c>
      <c r="BQ438" s="70">
        <v>1</v>
      </c>
      <c r="BR438" s="70">
        <v>0</v>
      </c>
      <c r="BS438" s="70">
        <v>0</v>
      </c>
      <c r="BT438" s="70">
        <v>0</v>
      </c>
      <c r="BU438" s="70">
        <v>0</v>
      </c>
      <c r="BV438" s="70">
        <v>0</v>
      </c>
      <c r="BW438" s="70">
        <v>0</v>
      </c>
      <c r="BX438" s="70">
        <v>1</v>
      </c>
      <c r="BY438" s="70">
        <v>0.56000000000000005</v>
      </c>
      <c r="BZ438" s="70">
        <f t="shared" si="97"/>
        <v>0.43999999999999995</v>
      </c>
      <c r="CA438" s="114">
        <v>2.9957322735539909</v>
      </c>
      <c r="CB438" s="70" t="s">
        <v>560</v>
      </c>
      <c r="CC438" s="70">
        <v>1</v>
      </c>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0"/>
      <c r="DD438" s="70"/>
      <c r="DE438" s="70"/>
      <c r="DF438" s="70"/>
      <c r="DG438" s="70"/>
      <c r="DH438" s="70"/>
      <c r="DI438" s="70"/>
      <c r="DJ438" s="70"/>
      <c r="DK438" s="70"/>
      <c r="DL438" s="70"/>
      <c r="DM438" s="70"/>
      <c r="DN438" s="70"/>
      <c r="DO438" s="70"/>
      <c r="DP438" s="70"/>
      <c r="DQ438" s="70"/>
      <c r="DR438" s="70"/>
      <c r="DS438" s="70"/>
      <c r="DT438" s="70"/>
      <c r="DU438" s="70"/>
      <c r="DV438" s="70"/>
      <c r="DW438" s="70"/>
      <c r="DX438" s="70"/>
      <c r="DY438" s="70"/>
      <c r="DZ438" s="70"/>
      <c r="EA438" s="70"/>
      <c r="EB438" s="70"/>
      <c r="EC438" s="70"/>
      <c r="ED438" s="70"/>
      <c r="EE438" s="70"/>
      <c r="EF438" s="70"/>
      <c r="EG438" s="70"/>
      <c r="EH438" s="70"/>
      <c r="EI438" s="70"/>
      <c r="EJ438" s="70"/>
      <c r="EK438" s="70"/>
      <c r="EL438" s="70"/>
      <c r="EM438" s="70"/>
      <c r="EN438" s="70"/>
      <c r="EO438" s="70"/>
      <c r="EP438" s="70"/>
      <c r="EQ438" s="70"/>
      <c r="ER438" s="70"/>
      <c r="ES438" s="70"/>
      <c r="ET438" s="70"/>
      <c r="EU438" s="70"/>
      <c r="EV438" s="70"/>
      <c r="EW438" s="70"/>
      <c r="EX438" s="70"/>
      <c r="EY438" s="70"/>
      <c r="EZ438" s="70"/>
      <c r="FA438" s="70"/>
      <c r="FB438" s="70"/>
      <c r="FC438" s="70"/>
      <c r="FD438" s="70"/>
      <c r="FE438" s="70"/>
      <c r="FF438" s="70"/>
      <c r="FG438" s="70"/>
      <c r="FH438" s="70"/>
      <c r="FI438" s="70"/>
      <c r="FJ438" s="70"/>
      <c r="FK438" s="70"/>
    </row>
    <row r="439" spans="1:167" ht="15" customHeight="1" x14ac:dyDescent="0.3">
      <c r="A439" s="17">
        <v>438</v>
      </c>
      <c r="B439" s="12">
        <v>11</v>
      </c>
      <c r="C439" s="12" t="s">
        <v>90</v>
      </c>
      <c r="D439" s="37">
        <v>-0.28899999999999998</v>
      </c>
      <c r="E439" s="13">
        <v>0.22800000000000001</v>
      </c>
      <c r="F439" s="19">
        <f t="shared" si="99"/>
        <v>-1.2675438596491226</v>
      </c>
      <c r="H439" s="12">
        <f t="shared" si="87"/>
        <v>-0.51700000000000002</v>
      </c>
      <c r="I439" s="12">
        <f t="shared" si="88"/>
        <v>-6.0999999999999971E-2</v>
      </c>
      <c r="J439" s="12">
        <v>0</v>
      </c>
      <c r="K439" s="12">
        <f t="shared" si="89"/>
        <v>-0.28899999999999998</v>
      </c>
      <c r="L439" s="45">
        <f t="shared" si="90"/>
        <v>-1.2675438596491226</v>
      </c>
      <c r="M439" s="15">
        <f t="shared" si="91"/>
        <v>-8.2061690062030269E-3</v>
      </c>
      <c r="N439" s="13">
        <f t="shared" si="92"/>
        <v>6.4740710498764377E-3</v>
      </c>
      <c r="O439" s="68">
        <f t="shared" si="93"/>
        <v>154.46231471603724</v>
      </c>
      <c r="P439" s="12">
        <f t="shared" si="94"/>
        <v>-1.4680240056079465E-2</v>
      </c>
      <c r="Q439" s="12">
        <f t="shared" si="95"/>
        <v>-1.7320979563265892E-3</v>
      </c>
      <c r="R439" s="113">
        <v>7.1861443045223252</v>
      </c>
      <c r="S439" s="12" t="s">
        <v>582</v>
      </c>
      <c r="T439" s="12" t="s">
        <v>1683</v>
      </c>
      <c r="U439" s="12" t="s">
        <v>589</v>
      </c>
      <c r="V439" s="13" t="s">
        <v>599</v>
      </c>
      <c r="W439" s="68">
        <v>0</v>
      </c>
      <c r="X439" s="68">
        <v>1</v>
      </c>
      <c r="Y439" s="68">
        <v>0</v>
      </c>
      <c r="Z439" s="68">
        <v>0</v>
      </c>
      <c r="AA439" s="13">
        <v>1</v>
      </c>
      <c r="AB439" s="13">
        <v>1</v>
      </c>
      <c r="AC439" s="68">
        <v>6</v>
      </c>
      <c r="AD439" s="68">
        <v>8</v>
      </c>
      <c r="AE439" s="13">
        <v>23857</v>
      </c>
      <c r="AF439" s="13">
        <v>0</v>
      </c>
      <c r="AG439" s="13">
        <v>1</v>
      </c>
      <c r="AH439" s="13">
        <v>0</v>
      </c>
      <c r="AI439" s="13">
        <v>0</v>
      </c>
      <c r="AJ439" s="13">
        <v>0</v>
      </c>
      <c r="AK439" s="13">
        <v>0</v>
      </c>
      <c r="AL439" s="13">
        <v>0</v>
      </c>
      <c r="AM439" s="68">
        <v>0</v>
      </c>
      <c r="AN439" s="68">
        <v>0</v>
      </c>
      <c r="AO439" s="68">
        <v>0</v>
      </c>
      <c r="AP439" s="113">
        <v>10.821436908133153</v>
      </c>
      <c r="AQ439" s="12">
        <v>1</v>
      </c>
      <c r="AR439" s="113">
        <v>10.080210130929601</v>
      </c>
      <c r="AS439" s="12">
        <v>1</v>
      </c>
      <c r="AT439" s="12">
        <v>0</v>
      </c>
      <c r="AU439" s="12">
        <v>4.0943445622221004</v>
      </c>
      <c r="AV439" s="113">
        <v>7.6038979685218813</v>
      </c>
      <c r="AW439" s="12">
        <v>0</v>
      </c>
      <c r="AX439" s="12">
        <v>1</v>
      </c>
      <c r="AY439" s="68">
        <v>0</v>
      </c>
      <c r="AZ439" s="68">
        <v>6.9850000000000003</v>
      </c>
      <c r="BA439" s="94">
        <v>578</v>
      </c>
      <c r="BB439" s="94">
        <v>162</v>
      </c>
      <c r="BC439" s="12">
        <v>1</v>
      </c>
      <c r="BD439" s="12">
        <v>0</v>
      </c>
      <c r="BE439" s="104">
        <f t="shared" si="100"/>
        <v>3.784189633918261</v>
      </c>
      <c r="BF439" s="104">
        <v>1501.04</v>
      </c>
      <c r="BG439" s="104">
        <f t="shared" si="96"/>
        <v>0.51739600751000214</v>
      </c>
      <c r="BH439" s="68">
        <v>1</v>
      </c>
      <c r="BI439" s="68">
        <v>0</v>
      </c>
      <c r="BJ439" s="68">
        <v>1</v>
      </c>
      <c r="BK439" s="12">
        <v>1</v>
      </c>
      <c r="BL439" s="12">
        <v>0</v>
      </c>
      <c r="BM439" s="12">
        <v>1</v>
      </c>
      <c r="BN439" s="12">
        <v>0</v>
      </c>
      <c r="BO439" s="12">
        <v>1</v>
      </c>
      <c r="BP439" s="12">
        <v>0</v>
      </c>
      <c r="BQ439" s="12">
        <v>1</v>
      </c>
      <c r="BR439" s="12">
        <v>0</v>
      </c>
      <c r="BS439" s="12">
        <v>0</v>
      </c>
      <c r="BT439" s="12">
        <v>0</v>
      </c>
      <c r="BU439" s="12">
        <v>0</v>
      </c>
      <c r="BV439" s="12">
        <v>0</v>
      </c>
      <c r="BW439" s="12">
        <v>0</v>
      </c>
      <c r="BX439" s="12">
        <v>1</v>
      </c>
      <c r="BY439" s="12">
        <v>0</v>
      </c>
      <c r="BZ439" s="12">
        <f t="shared" si="97"/>
        <v>1</v>
      </c>
      <c r="CA439" s="113">
        <v>2.9957322735539909</v>
      </c>
      <c r="CB439" s="12" t="s">
        <v>560</v>
      </c>
      <c r="CC439" s="12">
        <v>1</v>
      </c>
    </row>
    <row r="440" spans="1:167" ht="15" customHeight="1" x14ac:dyDescent="0.3">
      <c r="A440" s="17">
        <v>439</v>
      </c>
      <c r="B440" s="12">
        <v>11</v>
      </c>
      <c r="C440" s="12" t="s">
        <v>90</v>
      </c>
      <c r="D440" s="37">
        <v>-5.2999999999999999E-2</v>
      </c>
      <c r="E440" s="13">
        <v>0.19700000000000001</v>
      </c>
      <c r="F440" s="19">
        <f t="shared" si="99"/>
        <v>-0.26903553299492383</v>
      </c>
      <c r="H440" s="12">
        <f t="shared" si="87"/>
        <v>-0.25</v>
      </c>
      <c r="I440" s="12">
        <f t="shared" si="88"/>
        <v>0.14400000000000002</v>
      </c>
      <c r="J440" s="12">
        <v>0</v>
      </c>
      <c r="K440" s="12">
        <f t="shared" si="89"/>
        <v>-5.2999999999999999E-2</v>
      </c>
      <c r="L440" s="45">
        <f t="shared" si="90"/>
        <v>-0.26903553299492383</v>
      </c>
      <c r="M440" s="15">
        <f t="shared" si="91"/>
        <v>-1.7418111622104966E-3</v>
      </c>
      <c r="N440" s="13">
        <f t="shared" si="92"/>
        <v>6.4742792255748655E-3</v>
      </c>
      <c r="O440" s="68">
        <f t="shared" si="93"/>
        <v>154.45734809363398</v>
      </c>
      <c r="P440" s="12">
        <f t="shared" si="94"/>
        <v>-8.2160903877853617E-3</v>
      </c>
      <c r="Q440" s="12">
        <f t="shared" si="95"/>
        <v>4.7324680633643694E-3</v>
      </c>
      <c r="R440" s="113">
        <v>7.2619270927027513</v>
      </c>
      <c r="S440" s="12" t="s">
        <v>582</v>
      </c>
      <c r="T440" s="12" t="s">
        <v>1683</v>
      </c>
      <c r="U440" s="12" t="s">
        <v>590</v>
      </c>
      <c r="V440" s="13" t="s">
        <v>599</v>
      </c>
      <c r="W440" s="68">
        <v>0</v>
      </c>
      <c r="X440" s="68">
        <v>1</v>
      </c>
      <c r="Y440" s="68">
        <v>0</v>
      </c>
      <c r="Z440" s="68">
        <v>0</v>
      </c>
      <c r="AA440" s="13">
        <v>1</v>
      </c>
      <c r="AB440" s="13">
        <v>1</v>
      </c>
      <c r="AC440" s="68">
        <v>6</v>
      </c>
      <c r="AD440" s="68">
        <v>8</v>
      </c>
      <c r="AE440" s="13">
        <v>23857</v>
      </c>
      <c r="AF440" s="13">
        <v>0</v>
      </c>
      <c r="AG440" s="13">
        <v>1</v>
      </c>
      <c r="AH440" s="13">
        <v>0</v>
      </c>
      <c r="AI440" s="13">
        <v>0</v>
      </c>
      <c r="AJ440" s="13">
        <v>0</v>
      </c>
      <c r="AK440" s="13">
        <v>0</v>
      </c>
      <c r="AL440" s="13">
        <v>0</v>
      </c>
      <c r="AM440" s="68">
        <v>0</v>
      </c>
      <c r="AN440" s="68">
        <v>0</v>
      </c>
      <c r="AO440" s="68">
        <v>0</v>
      </c>
      <c r="AP440" s="113">
        <v>10.821436908133153</v>
      </c>
      <c r="AQ440" s="12">
        <v>1</v>
      </c>
      <c r="AR440" s="113">
        <v>10.080210130929601</v>
      </c>
      <c r="AS440" s="12">
        <v>1</v>
      </c>
      <c r="AT440" s="12">
        <v>0</v>
      </c>
      <c r="AU440" s="12">
        <v>4.0943445622221004</v>
      </c>
      <c r="AV440" s="113">
        <v>7.6038979685218813</v>
      </c>
      <c r="AW440" s="12">
        <v>0</v>
      </c>
      <c r="AX440" s="12">
        <v>1</v>
      </c>
      <c r="AY440" s="68">
        <v>0</v>
      </c>
      <c r="AZ440" s="68">
        <v>6.9850000000000003</v>
      </c>
      <c r="BA440" s="94">
        <v>578</v>
      </c>
      <c r="BB440" s="94">
        <v>162</v>
      </c>
      <c r="BC440" s="12">
        <v>1</v>
      </c>
      <c r="BD440" s="12">
        <v>0</v>
      </c>
      <c r="BE440" s="104">
        <f t="shared" si="100"/>
        <v>3.784189633918261</v>
      </c>
      <c r="BF440" s="104">
        <v>1501.04</v>
      </c>
      <c r="BG440" s="104">
        <f t="shared" si="96"/>
        <v>0.51739600751000214</v>
      </c>
      <c r="BH440" s="68">
        <v>1</v>
      </c>
      <c r="BI440" s="68">
        <v>0</v>
      </c>
      <c r="BJ440" s="68">
        <v>1</v>
      </c>
      <c r="BK440" s="12">
        <v>1</v>
      </c>
      <c r="BL440" s="12">
        <v>0</v>
      </c>
      <c r="BM440" s="12">
        <v>1</v>
      </c>
      <c r="BN440" s="12">
        <v>0</v>
      </c>
      <c r="BO440" s="12">
        <v>1</v>
      </c>
      <c r="BP440" s="12">
        <v>0</v>
      </c>
      <c r="BQ440" s="12">
        <v>1</v>
      </c>
      <c r="BR440" s="12">
        <v>0</v>
      </c>
      <c r="BS440" s="12">
        <v>0</v>
      </c>
      <c r="BT440" s="12">
        <v>0</v>
      </c>
      <c r="BU440" s="12">
        <v>0</v>
      </c>
      <c r="BV440" s="12">
        <v>0</v>
      </c>
      <c r="BW440" s="12">
        <v>0</v>
      </c>
      <c r="BX440" s="12">
        <v>1</v>
      </c>
      <c r="BY440" s="12">
        <v>0.56000000000000005</v>
      </c>
      <c r="BZ440" s="12">
        <f t="shared" si="97"/>
        <v>0.43999999999999995</v>
      </c>
      <c r="CA440" s="113">
        <v>2.9957322735539909</v>
      </c>
      <c r="CB440" s="12" t="s">
        <v>560</v>
      </c>
      <c r="CC440" s="12">
        <v>1</v>
      </c>
    </row>
    <row r="441" spans="1:167" ht="15" customHeight="1" x14ac:dyDescent="0.3">
      <c r="A441" s="17">
        <v>440</v>
      </c>
      <c r="B441" s="12">
        <v>11</v>
      </c>
      <c r="C441" s="12" t="s">
        <v>90</v>
      </c>
      <c r="D441" s="37">
        <v>0.17899999999999999</v>
      </c>
      <c r="E441" s="68">
        <v>0.19700000000000001</v>
      </c>
      <c r="F441" s="19">
        <f t="shared" si="99"/>
        <v>0.90862944162436543</v>
      </c>
      <c r="H441" s="12">
        <f t="shared" si="87"/>
        <v>-1.8000000000000016E-2</v>
      </c>
      <c r="I441" s="12">
        <f t="shared" si="88"/>
        <v>0.376</v>
      </c>
      <c r="J441" s="12">
        <v>0</v>
      </c>
      <c r="K441" s="12">
        <f t="shared" si="89"/>
        <v>0.17899999999999999</v>
      </c>
      <c r="L441" s="45">
        <f t="shared" si="90"/>
        <v>0.90862944162436543</v>
      </c>
      <c r="M441" s="15">
        <f t="shared" si="91"/>
        <v>5.8826278537624102E-3</v>
      </c>
      <c r="N441" s="68">
        <f t="shared" si="92"/>
        <v>6.4741770234144971E-3</v>
      </c>
      <c r="O441" s="68">
        <f t="shared" si="93"/>
        <v>154.45978637646172</v>
      </c>
      <c r="P441" s="12">
        <f t="shared" si="94"/>
        <v>-5.9154916965208689E-4</v>
      </c>
      <c r="Q441" s="12">
        <f t="shared" si="95"/>
        <v>1.2356804877176907E-2</v>
      </c>
      <c r="R441" s="113">
        <v>7.2619270927027513</v>
      </c>
      <c r="S441" s="12" t="s">
        <v>582</v>
      </c>
      <c r="T441" s="12" t="s">
        <v>1683</v>
      </c>
      <c r="U441" s="12" t="s">
        <v>591</v>
      </c>
      <c r="V441" s="68" t="s">
        <v>599</v>
      </c>
      <c r="W441" s="68">
        <v>0</v>
      </c>
      <c r="X441" s="68">
        <v>1</v>
      </c>
      <c r="Y441" s="68">
        <v>0</v>
      </c>
      <c r="Z441" s="68">
        <v>0</v>
      </c>
      <c r="AA441" s="68">
        <v>1</v>
      </c>
      <c r="AB441" s="68">
        <v>1</v>
      </c>
      <c r="AC441" s="68">
        <v>6</v>
      </c>
      <c r="AD441" s="68">
        <v>8</v>
      </c>
      <c r="AE441" s="68">
        <v>23857</v>
      </c>
      <c r="AF441" s="68">
        <v>0</v>
      </c>
      <c r="AG441" s="68">
        <v>1</v>
      </c>
      <c r="AH441" s="68">
        <v>0</v>
      </c>
      <c r="AI441" s="68">
        <v>0</v>
      </c>
      <c r="AJ441" s="68">
        <v>0</v>
      </c>
      <c r="AK441" s="68">
        <v>0</v>
      </c>
      <c r="AL441" s="68">
        <v>0</v>
      </c>
      <c r="AM441" s="68">
        <v>0</v>
      </c>
      <c r="AN441" s="68">
        <v>0</v>
      </c>
      <c r="AO441" s="68">
        <v>0</v>
      </c>
      <c r="AP441" s="113">
        <v>10.821436908133153</v>
      </c>
      <c r="AQ441" s="12">
        <v>1</v>
      </c>
      <c r="AR441" s="113">
        <v>10.080210130929601</v>
      </c>
      <c r="AS441" s="12">
        <v>1</v>
      </c>
      <c r="AT441" s="12">
        <v>0</v>
      </c>
      <c r="AU441" s="12">
        <v>4.0943445622221004</v>
      </c>
      <c r="AV441" s="113">
        <v>7.6038979685218813</v>
      </c>
      <c r="AW441" s="12">
        <v>0</v>
      </c>
      <c r="AX441" s="12">
        <v>1</v>
      </c>
      <c r="AY441" s="68">
        <v>0</v>
      </c>
      <c r="AZ441" s="68">
        <v>6.9850000000000003</v>
      </c>
      <c r="BA441" s="94">
        <v>578</v>
      </c>
      <c r="BB441" s="94">
        <v>162</v>
      </c>
      <c r="BC441" s="12">
        <v>1</v>
      </c>
      <c r="BD441" s="12">
        <v>0</v>
      </c>
      <c r="BE441" s="104">
        <f t="shared" si="100"/>
        <v>3.784189633918261</v>
      </c>
      <c r="BF441" s="104">
        <v>1501.04</v>
      </c>
      <c r="BG441" s="104">
        <f t="shared" si="96"/>
        <v>0.51739600751000214</v>
      </c>
      <c r="BH441" s="68">
        <v>1</v>
      </c>
      <c r="BI441" s="68">
        <v>0</v>
      </c>
      <c r="BJ441" s="68">
        <v>1</v>
      </c>
      <c r="BK441" s="12">
        <v>1</v>
      </c>
      <c r="BL441" s="12">
        <v>0</v>
      </c>
      <c r="BM441" s="12">
        <v>1</v>
      </c>
      <c r="BN441" s="12">
        <v>0</v>
      </c>
      <c r="BO441" s="12">
        <v>1</v>
      </c>
      <c r="BP441" s="12">
        <v>0</v>
      </c>
      <c r="BQ441" s="12">
        <v>1</v>
      </c>
      <c r="BR441" s="12">
        <v>0</v>
      </c>
      <c r="BS441" s="12">
        <v>0</v>
      </c>
      <c r="BT441" s="12">
        <v>0</v>
      </c>
      <c r="BU441" s="12">
        <v>0</v>
      </c>
      <c r="BV441" s="12">
        <v>0</v>
      </c>
      <c r="BW441" s="12">
        <v>0</v>
      </c>
      <c r="BX441" s="12">
        <v>1</v>
      </c>
      <c r="BY441" s="12">
        <v>0.56000000000000005</v>
      </c>
      <c r="BZ441" s="12">
        <f t="shared" si="97"/>
        <v>0.43999999999999995</v>
      </c>
      <c r="CA441" s="113">
        <v>2.9957322735539909</v>
      </c>
      <c r="CB441" s="12" t="s">
        <v>560</v>
      </c>
      <c r="CC441" s="12">
        <v>1</v>
      </c>
    </row>
    <row r="442" spans="1:167" ht="15" customHeight="1" x14ac:dyDescent="0.3">
      <c r="A442" s="17">
        <v>441</v>
      </c>
      <c r="B442" s="12">
        <v>11</v>
      </c>
      <c r="C442" s="12" t="s">
        <v>90</v>
      </c>
      <c r="D442" s="37">
        <v>0.222</v>
      </c>
      <c r="E442" s="68">
        <v>6.7000000000000004E-2</v>
      </c>
      <c r="F442" s="19">
        <f t="shared" si="99"/>
        <v>3.3134328358208953</v>
      </c>
      <c r="G442" s="12" t="s">
        <v>353</v>
      </c>
      <c r="H442" s="12">
        <f t="shared" si="87"/>
        <v>0.155</v>
      </c>
      <c r="I442" s="12">
        <f t="shared" si="88"/>
        <v>0.28900000000000003</v>
      </c>
      <c r="J442" s="12">
        <v>0</v>
      </c>
      <c r="K442" s="12">
        <f t="shared" si="89"/>
        <v>0.222</v>
      </c>
      <c r="L442" s="45">
        <f t="shared" si="90"/>
        <v>3.3134328358208953</v>
      </c>
      <c r="M442" s="15">
        <f t="shared" si="91"/>
        <v>2.1067530018677262E-2</v>
      </c>
      <c r="N442" s="68">
        <f t="shared" si="92"/>
        <v>6.3582185191503457E-3</v>
      </c>
      <c r="O442" s="68">
        <f t="shared" si="93"/>
        <v>157.27675873172583</v>
      </c>
      <c r="P442" s="12">
        <f t="shared" si="94"/>
        <v>1.4709311499526916E-2</v>
      </c>
      <c r="Q442" s="12">
        <f t="shared" si="95"/>
        <v>2.7425748537827609E-2</v>
      </c>
      <c r="R442" s="113">
        <v>7.1861443045223252</v>
      </c>
      <c r="S442" s="12" t="s">
        <v>583</v>
      </c>
      <c r="T442" s="12" t="s">
        <v>1683</v>
      </c>
      <c r="U442" s="12" t="s">
        <v>568</v>
      </c>
      <c r="V442" s="68" t="s">
        <v>599</v>
      </c>
      <c r="W442" s="68">
        <v>0</v>
      </c>
      <c r="X442" s="68">
        <v>1</v>
      </c>
      <c r="Y442" s="68">
        <v>0</v>
      </c>
      <c r="Z442" s="68">
        <v>0</v>
      </c>
      <c r="AA442" s="68">
        <v>1</v>
      </c>
      <c r="AB442" s="68">
        <v>1</v>
      </c>
      <c r="AC442" s="68">
        <v>7</v>
      </c>
      <c r="AD442" s="68">
        <v>1</v>
      </c>
      <c r="AE442" s="68">
        <v>24725</v>
      </c>
      <c r="AF442" s="68">
        <v>0</v>
      </c>
      <c r="AG442" s="68">
        <v>1</v>
      </c>
      <c r="AH442" s="68">
        <v>0</v>
      </c>
      <c r="AI442" s="68">
        <v>0</v>
      </c>
      <c r="AJ442" s="68">
        <v>0</v>
      </c>
      <c r="AK442" s="68">
        <v>0</v>
      </c>
      <c r="AL442" s="68">
        <v>0</v>
      </c>
      <c r="AM442" s="68">
        <v>0</v>
      </c>
      <c r="AN442" s="68">
        <v>0</v>
      </c>
      <c r="AO442" s="68">
        <v>0</v>
      </c>
      <c r="AP442" s="113">
        <v>10.821436908133153</v>
      </c>
      <c r="AQ442" s="12">
        <v>1</v>
      </c>
      <c r="AR442" s="113">
        <v>10.115651043007174</v>
      </c>
      <c r="AS442" s="12">
        <v>1</v>
      </c>
      <c r="AT442" s="12">
        <v>0</v>
      </c>
      <c r="AU442" s="12">
        <v>4.0943445622221004</v>
      </c>
      <c r="AV442" s="113">
        <v>7.6038979685218813</v>
      </c>
      <c r="AW442" s="12">
        <v>0</v>
      </c>
      <c r="AX442" s="12">
        <v>1</v>
      </c>
      <c r="AY442" s="68">
        <v>0</v>
      </c>
      <c r="AZ442" s="68">
        <v>6.9850000000000003</v>
      </c>
      <c r="BA442" s="94">
        <v>578</v>
      </c>
      <c r="BB442" s="94">
        <v>162</v>
      </c>
      <c r="BC442" s="12">
        <v>1</v>
      </c>
      <c r="BD442" s="12">
        <v>0</v>
      </c>
      <c r="BE442" s="104">
        <f t="shared" si="100"/>
        <v>3.784189633918261</v>
      </c>
      <c r="BF442" s="104">
        <v>1501.04</v>
      </c>
      <c r="BG442" s="104">
        <f t="shared" si="96"/>
        <v>0.51739600751000214</v>
      </c>
      <c r="BH442" s="68">
        <v>1</v>
      </c>
      <c r="BI442" s="68">
        <v>0</v>
      </c>
      <c r="BJ442" s="68">
        <v>1</v>
      </c>
      <c r="BK442" s="12">
        <v>1</v>
      </c>
      <c r="BL442" s="12">
        <v>0</v>
      </c>
      <c r="BM442" s="12">
        <v>1</v>
      </c>
      <c r="BN442" s="12">
        <v>0</v>
      </c>
      <c r="BO442" s="12">
        <v>1</v>
      </c>
      <c r="BP442" s="12">
        <v>0</v>
      </c>
      <c r="BQ442" s="12">
        <v>1</v>
      </c>
      <c r="BR442" s="12">
        <v>0</v>
      </c>
      <c r="BS442" s="12">
        <v>0</v>
      </c>
      <c r="BT442" s="12">
        <v>0</v>
      </c>
      <c r="BU442" s="12">
        <v>0</v>
      </c>
      <c r="BV442" s="12">
        <v>0</v>
      </c>
      <c r="BW442" s="12">
        <v>0</v>
      </c>
      <c r="BX442" s="12">
        <v>1</v>
      </c>
      <c r="BY442" s="12">
        <v>0.56000000000000005</v>
      </c>
      <c r="BZ442" s="12">
        <f t="shared" si="97"/>
        <v>0.43999999999999995</v>
      </c>
      <c r="CA442" s="113">
        <v>2.9957322735539909</v>
      </c>
      <c r="CB442" s="12" t="s">
        <v>560</v>
      </c>
      <c r="CC442" s="12">
        <v>1</v>
      </c>
    </row>
    <row r="443" spans="1:167" ht="15" customHeight="1" x14ac:dyDescent="0.3">
      <c r="A443" s="70">
        <v>442</v>
      </c>
      <c r="B443" s="12">
        <v>11</v>
      </c>
      <c r="C443" s="12" t="s">
        <v>90</v>
      </c>
      <c r="D443" s="37">
        <v>0.108</v>
      </c>
      <c r="E443" s="68">
        <v>0.122</v>
      </c>
      <c r="F443" s="19">
        <f t="shared" si="99"/>
        <v>0.88524590163934425</v>
      </c>
      <c r="H443" s="12">
        <f t="shared" si="87"/>
        <v>-1.3999999999999999E-2</v>
      </c>
      <c r="I443" s="12">
        <f t="shared" si="88"/>
        <v>0.22999999999999998</v>
      </c>
      <c r="J443" s="12">
        <v>0</v>
      </c>
      <c r="K443" s="12">
        <f t="shared" si="89"/>
        <v>0.108</v>
      </c>
      <c r="L443" s="45">
        <f t="shared" si="90"/>
        <v>0.88524590163934425</v>
      </c>
      <c r="M443" s="15">
        <f t="shared" si="91"/>
        <v>5.6305442580306944E-3</v>
      </c>
      <c r="N443" s="68">
        <f t="shared" si="92"/>
        <v>6.3604296248124508E-3</v>
      </c>
      <c r="O443" s="68">
        <f t="shared" si="93"/>
        <v>157.22208388234259</v>
      </c>
      <c r="P443" s="12">
        <f t="shared" si="94"/>
        <v>-7.2988536678175644E-4</v>
      </c>
      <c r="Q443" s="12">
        <f t="shared" si="95"/>
        <v>1.1990973882843144E-2</v>
      </c>
      <c r="R443" s="113">
        <v>7.1861443045223252</v>
      </c>
      <c r="S443" s="12" t="s">
        <v>583</v>
      </c>
      <c r="T443" s="12" t="s">
        <v>1683</v>
      </c>
      <c r="U443" s="12" t="s">
        <v>568</v>
      </c>
      <c r="V443" s="68" t="s">
        <v>599</v>
      </c>
      <c r="W443" s="68">
        <v>0</v>
      </c>
      <c r="X443" s="68">
        <v>1</v>
      </c>
      <c r="Y443" s="68">
        <v>0</v>
      </c>
      <c r="Z443" s="68">
        <v>0</v>
      </c>
      <c r="AA443" s="68">
        <v>1</v>
      </c>
      <c r="AB443" s="68">
        <v>1</v>
      </c>
      <c r="AC443" s="68">
        <v>8</v>
      </c>
      <c r="AD443" s="68">
        <v>8</v>
      </c>
      <c r="AE443" s="68">
        <v>24718</v>
      </c>
      <c r="AF443" s="68">
        <v>0</v>
      </c>
      <c r="AG443" s="68">
        <v>1</v>
      </c>
      <c r="AH443" s="68">
        <v>0</v>
      </c>
      <c r="AI443" s="68">
        <v>0</v>
      </c>
      <c r="AJ443" s="68">
        <v>0</v>
      </c>
      <c r="AK443" s="68">
        <v>0</v>
      </c>
      <c r="AL443" s="68">
        <v>0</v>
      </c>
      <c r="AM443" s="68">
        <v>0</v>
      </c>
      <c r="AN443" s="68">
        <v>0</v>
      </c>
      <c r="AO443" s="68">
        <v>0</v>
      </c>
      <c r="AP443" s="113">
        <v>10.821436908133153</v>
      </c>
      <c r="AQ443" s="12">
        <v>1</v>
      </c>
      <c r="AR443" s="113">
        <v>10.115651043007174</v>
      </c>
      <c r="AS443" s="12">
        <v>1</v>
      </c>
      <c r="AT443" s="12">
        <v>0</v>
      </c>
      <c r="AU443" s="12">
        <v>4.0943445622221004</v>
      </c>
      <c r="AV443" s="113">
        <v>7.6038979685218813</v>
      </c>
      <c r="AW443" s="12">
        <v>0</v>
      </c>
      <c r="AX443" s="12">
        <v>1</v>
      </c>
      <c r="AY443" s="68">
        <v>0</v>
      </c>
      <c r="AZ443" s="68">
        <v>6.9850000000000003</v>
      </c>
      <c r="BA443" s="94">
        <v>578</v>
      </c>
      <c r="BB443" s="94">
        <v>162</v>
      </c>
      <c r="BC443" s="12">
        <v>1</v>
      </c>
      <c r="BD443" s="12">
        <v>0</v>
      </c>
      <c r="BE443" s="104">
        <f t="shared" si="100"/>
        <v>3.784189633918261</v>
      </c>
      <c r="BF443" s="104">
        <v>1501.04</v>
      </c>
      <c r="BG443" s="104">
        <f t="shared" si="96"/>
        <v>0.51739600751000214</v>
      </c>
      <c r="BH443" s="68">
        <v>1</v>
      </c>
      <c r="BI443" s="68">
        <v>0</v>
      </c>
      <c r="BJ443" s="68">
        <v>1</v>
      </c>
      <c r="BK443" s="12">
        <v>1</v>
      </c>
      <c r="BL443" s="12">
        <v>0</v>
      </c>
      <c r="BM443" s="12">
        <v>1</v>
      </c>
      <c r="BN443" s="12">
        <v>0</v>
      </c>
      <c r="BO443" s="12">
        <v>1</v>
      </c>
      <c r="BP443" s="12">
        <v>0</v>
      </c>
      <c r="BQ443" s="12">
        <v>1</v>
      </c>
      <c r="BR443" s="12">
        <v>0</v>
      </c>
      <c r="BS443" s="12">
        <v>0</v>
      </c>
      <c r="BT443" s="12">
        <v>0</v>
      </c>
      <c r="BU443" s="12">
        <v>0</v>
      </c>
      <c r="BV443" s="12">
        <v>0</v>
      </c>
      <c r="BW443" s="12">
        <v>0</v>
      </c>
      <c r="BX443" s="12">
        <v>1</v>
      </c>
      <c r="BY443" s="12">
        <v>0.56000000000000005</v>
      </c>
      <c r="BZ443" s="12">
        <f t="shared" si="97"/>
        <v>0.43999999999999995</v>
      </c>
      <c r="CA443" s="113">
        <v>2.9957322735539909</v>
      </c>
      <c r="CB443" s="12" t="s">
        <v>560</v>
      </c>
      <c r="CC443" s="12">
        <v>1</v>
      </c>
    </row>
    <row r="444" spans="1:167" ht="15" customHeight="1" x14ac:dyDescent="0.3">
      <c r="A444" s="70">
        <v>443</v>
      </c>
      <c r="B444" s="12">
        <v>11</v>
      </c>
      <c r="C444" s="12" t="s">
        <v>90</v>
      </c>
      <c r="D444" s="37">
        <v>0.13400000000000001</v>
      </c>
      <c r="E444" s="68">
        <v>9.5000000000000001E-2</v>
      </c>
      <c r="F444" s="19">
        <f t="shared" si="99"/>
        <v>1.4105263157894739</v>
      </c>
      <c r="H444" s="12">
        <f t="shared" si="87"/>
        <v>3.9000000000000007E-2</v>
      </c>
      <c r="I444" s="12">
        <f t="shared" si="88"/>
        <v>0.22900000000000001</v>
      </c>
      <c r="J444" s="12">
        <v>0</v>
      </c>
      <c r="K444" s="12">
        <f t="shared" si="89"/>
        <v>0.13400000000000001</v>
      </c>
      <c r="L444" s="45">
        <f t="shared" si="90"/>
        <v>1.4105263157894739</v>
      </c>
      <c r="M444" s="15">
        <f t="shared" si="91"/>
        <v>8.9713345315917854E-3</v>
      </c>
      <c r="N444" s="68">
        <f t="shared" si="92"/>
        <v>6.3602744813523841E-3</v>
      </c>
      <c r="O444" s="68">
        <f t="shared" si="93"/>
        <v>157.22591893351279</v>
      </c>
      <c r="P444" s="12">
        <f t="shared" si="94"/>
        <v>2.6110600502394013E-3</v>
      </c>
      <c r="Q444" s="12">
        <f t="shared" si="95"/>
        <v>1.533160901294417E-2</v>
      </c>
      <c r="R444" s="113">
        <v>7.1861443045223252</v>
      </c>
      <c r="S444" s="12" t="s">
        <v>583</v>
      </c>
      <c r="T444" s="12" t="s">
        <v>1683</v>
      </c>
      <c r="U444" s="12" t="s">
        <v>585</v>
      </c>
      <c r="V444" s="68" t="s">
        <v>599</v>
      </c>
      <c r="W444" s="68">
        <v>0</v>
      </c>
      <c r="X444" s="68">
        <v>1</v>
      </c>
      <c r="Y444" s="68">
        <v>0</v>
      </c>
      <c r="Z444" s="68">
        <v>0</v>
      </c>
      <c r="AA444" s="68">
        <v>1</v>
      </c>
      <c r="AB444" s="68">
        <v>1</v>
      </c>
      <c r="AC444" s="68">
        <v>8</v>
      </c>
      <c r="AD444" s="68">
        <v>8</v>
      </c>
      <c r="AE444" s="68">
        <v>24718</v>
      </c>
      <c r="AF444" s="68">
        <v>0</v>
      </c>
      <c r="AG444" s="68">
        <v>1</v>
      </c>
      <c r="AH444" s="68">
        <v>0</v>
      </c>
      <c r="AI444" s="68">
        <v>0</v>
      </c>
      <c r="AJ444" s="68">
        <v>0</v>
      </c>
      <c r="AK444" s="68">
        <v>0</v>
      </c>
      <c r="AL444" s="68">
        <v>0</v>
      </c>
      <c r="AM444" s="68">
        <v>0</v>
      </c>
      <c r="AN444" s="68">
        <v>0</v>
      </c>
      <c r="AO444" s="68">
        <v>0</v>
      </c>
      <c r="AP444" s="113">
        <v>10.821436908133153</v>
      </c>
      <c r="AQ444" s="12">
        <v>1</v>
      </c>
      <c r="AR444" s="113">
        <v>10.115651043007174</v>
      </c>
      <c r="AS444" s="12">
        <v>1</v>
      </c>
      <c r="AT444" s="12">
        <v>0</v>
      </c>
      <c r="AU444" s="12">
        <v>4.0943445622221004</v>
      </c>
      <c r="AV444" s="113">
        <v>7.6038979685218813</v>
      </c>
      <c r="AW444" s="12">
        <v>0</v>
      </c>
      <c r="AX444" s="12">
        <v>1</v>
      </c>
      <c r="AY444" s="68">
        <v>0</v>
      </c>
      <c r="AZ444" s="68">
        <v>6.9850000000000003</v>
      </c>
      <c r="BA444" s="94">
        <v>578</v>
      </c>
      <c r="BB444" s="94">
        <v>162</v>
      </c>
      <c r="BC444" s="12">
        <v>1</v>
      </c>
      <c r="BD444" s="12">
        <v>0</v>
      </c>
      <c r="BE444" s="104">
        <f t="shared" si="100"/>
        <v>3.784189633918261</v>
      </c>
      <c r="BF444" s="104">
        <v>1501.04</v>
      </c>
      <c r="BG444" s="104">
        <f t="shared" si="96"/>
        <v>0.51739600751000214</v>
      </c>
      <c r="BH444" s="68">
        <v>1</v>
      </c>
      <c r="BI444" s="68">
        <v>0</v>
      </c>
      <c r="BJ444" s="68">
        <v>1</v>
      </c>
      <c r="BK444" s="12">
        <v>1</v>
      </c>
      <c r="BL444" s="12">
        <v>0</v>
      </c>
      <c r="BM444" s="12">
        <v>1</v>
      </c>
      <c r="BN444" s="12">
        <v>0</v>
      </c>
      <c r="BO444" s="12">
        <v>1</v>
      </c>
      <c r="BP444" s="12">
        <v>0</v>
      </c>
      <c r="BQ444" s="12">
        <v>1</v>
      </c>
      <c r="BR444" s="12">
        <v>0</v>
      </c>
      <c r="BS444" s="12">
        <v>0</v>
      </c>
      <c r="BT444" s="12">
        <v>0</v>
      </c>
      <c r="BU444" s="12">
        <v>0</v>
      </c>
      <c r="BV444" s="12">
        <v>0</v>
      </c>
      <c r="BW444" s="12">
        <v>0</v>
      </c>
      <c r="BX444" s="12">
        <v>1</v>
      </c>
      <c r="BY444" s="12">
        <v>0</v>
      </c>
      <c r="BZ444" s="12">
        <f t="shared" si="97"/>
        <v>1</v>
      </c>
      <c r="CA444" s="113">
        <v>2.9957322735539909</v>
      </c>
      <c r="CB444" s="12" t="s">
        <v>560</v>
      </c>
      <c r="CC444" s="12">
        <v>1</v>
      </c>
    </row>
    <row r="445" spans="1:167" ht="15" customHeight="1" x14ac:dyDescent="0.3">
      <c r="A445" s="17">
        <v>444</v>
      </c>
      <c r="B445" s="70">
        <v>11</v>
      </c>
      <c r="C445" s="70" t="s">
        <v>90</v>
      </c>
      <c r="D445" s="38">
        <v>6.5000000000000002E-2</v>
      </c>
      <c r="E445" s="69">
        <v>9.5000000000000001E-2</v>
      </c>
      <c r="F445" s="19">
        <f t="shared" si="99"/>
        <v>0.68421052631578949</v>
      </c>
      <c r="G445" s="70"/>
      <c r="H445" s="70">
        <f t="shared" si="87"/>
        <v>-0.03</v>
      </c>
      <c r="I445" s="70">
        <f t="shared" si="88"/>
        <v>0.16</v>
      </c>
      <c r="J445" s="70">
        <v>0</v>
      </c>
      <c r="K445" s="70">
        <f t="shared" si="89"/>
        <v>6.5000000000000002E-2</v>
      </c>
      <c r="L445" s="45">
        <f t="shared" si="90"/>
        <v>0.68421052631578949</v>
      </c>
      <c r="M445" s="18">
        <f t="shared" si="91"/>
        <v>4.3519006756086217E-3</v>
      </c>
      <c r="N445" s="69">
        <f t="shared" si="92"/>
        <v>6.3604702181972155E-3</v>
      </c>
      <c r="O445" s="69">
        <f t="shared" si="93"/>
        <v>157.22108046965053</v>
      </c>
      <c r="P445" s="70">
        <f t="shared" si="94"/>
        <v>-2.0085695425885938E-3</v>
      </c>
      <c r="Q445" s="70">
        <f t="shared" si="95"/>
        <v>1.0712370893805837E-2</v>
      </c>
      <c r="R445" s="114">
        <v>3.3322045101752038</v>
      </c>
      <c r="S445" s="70" t="s">
        <v>583</v>
      </c>
      <c r="T445" s="70" t="s">
        <v>1683</v>
      </c>
      <c r="U445" s="70" t="s">
        <v>586</v>
      </c>
      <c r="V445" s="69" t="s">
        <v>599</v>
      </c>
      <c r="W445" s="69">
        <v>0</v>
      </c>
      <c r="X445" s="69">
        <v>1</v>
      </c>
      <c r="Y445" s="69">
        <v>0</v>
      </c>
      <c r="Z445" s="69">
        <v>0</v>
      </c>
      <c r="AA445" s="69">
        <v>1</v>
      </c>
      <c r="AB445" s="69">
        <v>1</v>
      </c>
      <c r="AC445" s="69">
        <v>8</v>
      </c>
      <c r="AD445" s="69">
        <v>8</v>
      </c>
      <c r="AE445" s="69">
        <v>24718</v>
      </c>
      <c r="AF445" s="69">
        <v>0</v>
      </c>
      <c r="AG445" s="69">
        <v>1</v>
      </c>
      <c r="AH445" s="69">
        <v>0</v>
      </c>
      <c r="AI445" s="69">
        <v>0</v>
      </c>
      <c r="AJ445" s="69">
        <v>0</v>
      </c>
      <c r="AK445" s="69">
        <v>0</v>
      </c>
      <c r="AL445" s="69">
        <v>0</v>
      </c>
      <c r="AM445" s="69">
        <v>0</v>
      </c>
      <c r="AN445" s="69">
        <v>0</v>
      </c>
      <c r="AO445" s="69">
        <v>0</v>
      </c>
      <c r="AP445" s="114">
        <v>10.821436908133153</v>
      </c>
      <c r="AQ445" s="70">
        <v>1</v>
      </c>
      <c r="AR445" s="114">
        <v>10.115651043007174</v>
      </c>
      <c r="AS445" s="70">
        <v>1</v>
      </c>
      <c r="AT445" s="70">
        <v>0</v>
      </c>
      <c r="AU445" s="70">
        <v>4.0943445622221004</v>
      </c>
      <c r="AV445" s="114">
        <v>7.6038979685218813</v>
      </c>
      <c r="AW445" s="70">
        <v>0</v>
      </c>
      <c r="AX445" s="70">
        <v>1</v>
      </c>
      <c r="AY445" s="69">
        <v>0</v>
      </c>
      <c r="AZ445" s="69">
        <v>6.9850000000000003</v>
      </c>
      <c r="BA445" s="32">
        <v>578</v>
      </c>
      <c r="BB445" s="32">
        <v>162</v>
      </c>
      <c r="BC445" s="70">
        <v>1</v>
      </c>
      <c r="BD445" s="70">
        <v>0</v>
      </c>
      <c r="BE445" s="106">
        <f t="shared" si="100"/>
        <v>3.784189633918261</v>
      </c>
      <c r="BF445" s="106">
        <v>1501.04</v>
      </c>
      <c r="BG445" s="106">
        <f t="shared" si="96"/>
        <v>0.51739600751000214</v>
      </c>
      <c r="BH445" s="69">
        <v>1</v>
      </c>
      <c r="BI445" s="69">
        <v>0</v>
      </c>
      <c r="BJ445" s="69">
        <v>1</v>
      </c>
      <c r="BK445" s="70">
        <v>1</v>
      </c>
      <c r="BL445" s="70">
        <v>0</v>
      </c>
      <c r="BM445" s="70">
        <v>1</v>
      </c>
      <c r="BN445" s="70">
        <v>0</v>
      </c>
      <c r="BO445" s="70">
        <v>1</v>
      </c>
      <c r="BP445" s="70">
        <v>0</v>
      </c>
      <c r="BQ445" s="70">
        <v>1</v>
      </c>
      <c r="BR445" s="70">
        <v>0</v>
      </c>
      <c r="BS445" s="70">
        <v>0</v>
      </c>
      <c r="BT445" s="70">
        <v>0</v>
      </c>
      <c r="BU445" s="70">
        <v>0</v>
      </c>
      <c r="BV445" s="70">
        <v>0</v>
      </c>
      <c r="BW445" s="70">
        <v>0</v>
      </c>
      <c r="BX445" s="70">
        <v>1</v>
      </c>
      <c r="BY445" s="70">
        <v>0.56000000000000005</v>
      </c>
      <c r="BZ445" s="70">
        <f t="shared" si="97"/>
        <v>0.43999999999999995</v>
      </c>
      <c r="CA445" s="114">
        <v>2.9957322735539909</v>
      </c>
      <c r="CB445" s="70" t="s">
        <v>560</v>
      </c>
      <c r="CC445" s="70">
        <v>1</v>
      </c>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0"/>
      <c r="DD445" s="70"/>
      <c r="DE445" s="70"/>
      <c r="DF445" s="70"/>
      <c r="DG445" s="70"/>
      <c r="DH445" s="70"/>
      <c r="DI445" s="70"/>
      <c r="DJ445" s="70"/>
      <c r="DK445" s="70"/>
      <c r="DL445" s="70"/>
      <c r="DM445" s="70"/>
      <c r="DN445" s="70"/>
      <c r="DO445" s="70"/>
      <c r="DP445" s="70"/>
      <c r="DQ445" s="70"/>
      <c r="DR445" s="70"/>
      <c r="DS445" s="70"/>
      <c r="DT445" s="70"/>
      <c r="DU445" s="70"/>
      <c r="DV445" s="70"/>
      <c r="DW445" s="70"/>
      <c r="DX445" s="70"/>
      <c r="DY445" s="70"/>
      <c r="DZ445" s="70"/>
      <c r="EA445" s="70"/>
      <c r="EB445" s="70"/>
      <c r="EC445" s="70"/>
      <c r="ED445" s="70"/>
      <c r="EE445" s="70"/>
      <c r="EF445" s="70"/>
      <c r="EG445" s="70"/>
      <c r="EH445" s="70"/>
      <c r="EI445" s="70"/>
      <c r="EJ445" s="70"/>
      <c r="EK445" s="70"/>
      <c r="EL445" s="70"/>
      <c r="EM445" s="70"/>
      <c r="EN445" s="70"/>
      <c r="EO445" s="70"/>
      <c r="EP445" s="70"/>
      <c r="EQ445" s="70"/>
      <c r="ER445" s="70"/>
      <c r="ES445" s="70"/>
      <c r="ET445" s="70"/>
      <c r="EU445" s="70"/>
      <c r="EV445" s="70"/>
      <c r="EW445" s="70"/>
      <c r="EX445" s="70"/>
      <c r="EY445" s="70"/>
      <c r="EZ445" s="70"/>
      <c r="FA445" s="70"/>
      <c r="FB445" s="70"/>
      <c r="FC445" s="70"/>
      <c r="FD445" s="70"/>
      <c r="FE445" s="70"/>
      <c r="FF445" s="70"/>
      <c r="FG445" s="70"/>
      <c r="FH445" s="70"/>
      <c r="FI445" s="70"/>
      <c r="FJ445" s="70"/>
      <c r="FK445" s="70"/>
    </row>
    <row r="446" spans="1:167" ht="15" customHeight="1" x14ac:dyDescent="0.3">
      <c r="A446" s="17">
        <v>445</v>
      </c>
      <c r="B446" s="12">
        <v>11</v>
      </c>
      <c r="C446" s="12" t="s">
        <v>90</v>
      </c>
      <c r="D446" s="37">
        <v>-5.0999999999999997E-2</v>
      </c>
      <c r="E446" s="13">
        <v>0.11</v>
      </c>
      <c r="F446" s="19">
        <f t="shared" si="99"/>
        <v>-0.46363636363636362</v>
      </c>
      <c r="H446" s="12">
        <f t="shared" si="87"/>
        <v>-0.161</v>
      </c>
      <c r="I446" s="12">
        <f t="shared" si="88"/>
        <v>5.9000000000000004E-2</v>
      </c>
      <c r="J446" s="12">
        <v>0</v>
      </c>
      <c r="K446" s="12">
        <f t="shared" si="89"/>
        <v>-5.0999999999999997E-2</v>
      </c>
      <c r="L446" s="45">
        <f t="shared" si="90"/>
        <v>-0.46363636363636362</v>
      </c>
      <c r="M446" s="15">
        <f t="shared" si="91"/>
        <v>-2.9489603857695413E-3</v>
      </c>
      <c r="N446" s="13">
        <f t="shared" si="92"/>
        <v>6.3605027928362659E-3</v>
      </c>
      <c r="O446" s="68">
        <f t="shared" si="93"/>
        <v>157.22027527859657</v>
      </c>
      <c r="P446" s="12">
        <f t="shared" si="94"/>
        <v>-9.3094631786058077E-3</v>
      </c>
      <c r="Q446" s="12">
        <f t="shared" si="95"/>
        <v>3.4115424070667246E-3</v>
      </c>
      <c r="R446" s="113">
        <v>3.3322045101752038</v>
      </c>
      <c r="S446" s="12" t="s">
        <v>583</v>
      </c>
      <c r="T446" s="12" t="s">
        <v>1683</v>
      </c>
      <c r="U446" s="12" t="s">
        <v>587</v>
      </c>
      <c r="V446" s="13" t="s">
        <v>599</v>
      </c>
      <c r="W446" s="68">
        <v>0</v>
      </c>
      <c r="X446" s="68">
        <v>1</v>
      </c>
      <c r="Y446" s="68">
        <v>0</v>
      </c>
      <c r="Z446" s="68">
        <v>0</v>
      </c>
      <c r="AA446" s="13">
        <v>1</v>
      </c>
      <c r="AB446" s="13">
        <v>1</v>
      </c>
      <c r="AC446" s="68">
        <v>8</v>
      </c>
      <c r="AD446" s="68">
        <v>8</v>
      </c>
      <c r="AE446" s="13">
        <v>24718</v>
      </c>
      <c r="AF446" s="13">
        <v>0</v>
      </c>
      <c r="AG446" s="13">
        <v>1</v>
      </c>
      <c r="AH446" s="13">
        <v>0</v>
      </c>
      <c r="AI446" s="13">
        <v>0</v>
      </c>
      <c r="AJ446" s="13">
        <v>0</v>
      </c>
      <c r="AK446" s="13">
        <v>0</v>
      </c>
      <c r="AL446" s="13">
        <v>0</v>
      </c>
      <c r="AM446" s="68">
        <v>0</v>
      </c>
      <c r="AN446" s="68">
        <v>0</v>
      </c>
      <c r="AO446" s="68">
        <v>0</v>
      </c>
      <c r="AP446" s="113">
        <v>10.821436908133153</v>
      </c>
      <c r="AQ446" s="12">
        <v>1</v>
      </c>
      <c r="AR446" s="113">
        <v>10.115651043007174</v>
      </c>
      <c r="AS446" s="12">
        <v>1</v>
      </c>
      <c r="AT446" s="12">
        <v>0</v>
      </c>
      <c r="AU446" s="12">
        <v>4.0943445622221004</v>
      </c>
      <c r="AV446" s="113">
        <v>7.6038979685218813</v>
      </c>
      <c r="AW446" s="12">
        <v>0</v>
      </c>
      <c r="AX446" s="12">
        <v>1</v>
      </c>
      <c r="AY446" s="68">
        <v>0</v>
      </c>
      <c r="AZ446" s="68">
        <v>6.9850000000000003</v>
      </c>
      <c r="BA446" s="94">
        <v>578</v>
      </c>
      <c r="BB446" s="94">
        <v>162</v>
      </c>
      <c r="BC446" s="12">
        <v>1</v>
      </c>
      <c r="BD446" s="12">
        <v>0</v>
      </c>
      <c r="BE446" s="104">
        <f t="shared" si="100"/>
        <v>3.784189633918261</v>
      </c>
      <c r="BF446" s="104">
        <v>1501.04</v>
      </c>
      <c r="BG446" s="104">
        <f t="shared" si="96"/>
        <v>0.51739600751000214</v>
      </c>
      <c r="BH446" s="68">
        <v>1</v>
      </c>
      <c r="BI446" s="68">
        <v>0</v>
      </c>
      <c r="BJ446" s="68">
        <v>1</v>
      </c>
      <c r="BK446" s="12">
        <v>1</v>
      </c>
      <c r="BL446" s="12">
        <v>0</v>
      </c>
      <c r="BM446" s="12">
        <v>1</v>
      </c>
      <c r="BN446" s="12">
        <v>0</v>
      </c>
      <c r="BO446" s="12">
        <v>1</v>
      </c>
      <c r="BP446" s="12">
        <v>0</v>
      </c>
      <c r="BQ446" s="12">
        <v>1</v>
      </c>
      <c r="BR446" s="12">
        <v>0</v>
      </c>
      <c r="BS446" s="12">
        <v>0</v>
      </c>
      <c r="BT446" s="12">
        <v>0</v>
      </c>
      <c r="BU446" s="12">
        <v>0</v>
      </c>
      <c r="BV446" s="12">
        <v>0</v>
      </c>
      <c r="BW446" s="12">
        <v>0</v>
      </c>
      <c r="BX446" s="12">
        <v>1</v>
      </c>
      <c r="BY446" s="12">
        <v>0.56000000000000005</v>
      </c>
      <c r="BZ446" s="12">
        <f t="shared" si="97"/>
        <v>0.43999999999999995</v>
      </c>
      <c r="CA446" s="113">
        <v>2.9957322735539909</v>
      </c>
      <c r="CB446" s="12" t="s">
        <v>560</v>
      </c>
      <c r="CC446" s="12">
        <v>1</v>
      </c>
    </row>
    <row r="447" spans="1:167" ht="15" customHeight="1" x14ac:dyDescent="0.3">
      <c r="A447" s="17">
        <v>446</v>
      </c>
      <c r="B447" s="12">
        <v>11</v>
      </c>
      <c r="C447" s="12" t="s">
        <v>90</v>
      </c>
      <c r="D447" s="37">
        <v>7.2999999999999995E-2</v>
      </c>
      <c r="E447" s="68">
        <v>0.109</v>
      </c>
      <c r="F447" s="19">
        <f t="shared" si="99"/>
        <v>0.66972477064220182</v>
      </c>
      <c r="H447" s="12">
        <f t="shared" si="87"/>
        <v>-3.6000000000000004E-2</v>
      </c>
      <c r="I447" s="12">
        <f t="shared" si="88"/>
        <v>0.182</v>
      </c>
      <c r="J447" s="12">
        <v>0</v>
      </c>
      <c r="K447" s="12">
        <f t="shared" si="89"/>
        <v>7.2999999999999995E-2</v>
      </c>
      <c r="L447" s="45">
        <f t="shared" si="90"/>
        <v>0.66972477064220182</v>
      </c>
      <c r="M447" s="15">
        <f t="shared" si="91"/>
        <v>4.2597661480067639E-3</v>
      </c>
      <c r="N447" s="68">
        <f t="shared" si="92"/>
        <v>6.3604727415443457E-3</v>
      </c>
      <c r="O447" s="68">
        <f t="shared" si="93"/>
        <v>157.2210180963996</v>
      </c>
      <c r="P447" s="12">
        <f t="shared" si="94"/>
        <v>-2.1007065935375819E-3</v>
      </c>
      <c r="Q447" s="12">
        <f t="shared" si="95"/>
        <v>1.062023888955111E-2</v>
      </c>
      <c r="R447" s="113">
        <v>3.2580965380214821</v>
      </c>
      <c r="S447" s="12" t="s">
        <v>583</v>
      </c>
      <c r="T447" s="12" t="s">
        <v>1683</v>
      </c>
      <c r="U447" s="12" t="s">
        <v>588</v>
      </c>
      <c r="V447" s="68" t="s">
        <v>599</v>
      </c>
      <c r="W447" s="68">
        <v>0</v>
      </c>
      <c r="X447" s="68">
        <v>1</v>
      </c>
      <c r="Y447" s="68">
        <v>0</v>
      </c>
      <c r="Z447" s="68">
        <v>0</v>
      </c>
      <c r="AA447" s="68">
        <v>1</v>
      </c>
      <c r="AB447" s="68">
        <v>1</v>
      </c>
      <c r="AC447" s="68">
        <v>8</v>
      </c>
      <c r="AD447" s="68">
        <v>8</v>
      </c>
      <c r="AE447" s="68">
        <v>24718</v>
      </c>
      <c r="AF447" s="68">
        <v>0</v>
      </c>
      <c r="AG447" s="68">
        <v>1</v>
      </c>
      <c r="AH447" s="68">
        <v>0</v>
      </c>
      <c r="AI447" s="68">
        <v>0</v>
      </c>
      <c r="AJ447" s="68">
        <v>0</v>
      </c>
      <c r="AK447" s="68">
        <v>0</v>
      </c>
      <c r="AL447" s="68">
        <v>0</v>
      </c>
      <c r="AM447" s="68">
        <v>0</v>
      </c>
      <c r="AN447" s="68">
        <v>0</v>
      </c>
      <c r="AO447" s="68">
        <v>0</v>
      </c>
      <c r="AP447" s="113">
        <v>10.821436908133153</v>
      </c>
      <c r="AQ447" s="12">
        <v>1</v>
      </c>
      <c r="AR447" s="113">
        <v>10.115651043007174</v>
      </c>
      <c r="AS447" s="12">
        <v>1</v>
      </c>
      <c r="AT447" s="12">
        <v>0</v>
      </c>
      <c r="AU447" s="12">
        <v>4.0943445622221004</v>
      </c>
      <c r="AV447" s="113">
        <v>7.6038979685218813</v>
      </c>
      <c r="AW447" s="12">
        <v>0</v>
      </c>
      <c r="AX447" s="12">
        <v>1</v>
      </c>
      <c r="AY447" s="68">
        <v>0</v>
      </c>
      <c r="AZ447" s="68">
        <v>6.9850000000000003</v>
      </c>
      <c r="BA447" s="94">
        <v>578</v>
      </c>
      <c r="BB447" s="94">
        <v>162</v>
      </c>
      <c r="BC447" s="12">
        <v>1</v>
      </c>
      <c r="BD447" s="12">
        <v>0</v>
      </c>
      <c r="BE447" s="104">
        <f t="shared" si="100"/>
        <v>3.784189633918261</v>
      </c>
      <c r="BF447" s="104">
        <v>1501.04</v>
      </c>
      <c r="BG447" s="104">
        <f t="shared" si="96"/>
        <v>0.51739600751000214</v>
      </c>
      <c r="BH447" s="68">
        <v>1</v>
      </c>
      <c r="BI447" s="68">
        <v>0</v>
      </c>
      <c r="BJ447" s="68">
        <v>1</v>
      </c>
      <c r="BK447" s="12">
        <v>1</v>
      </c>
      <c r="BL447" s="12">
        <v>0</v>
      </c>
      <c r="BM447" s="12">
        <v>1</v>
      </c>
      <c r="BN447" s="12">
        <v>0</v>
      </c>
      <c r="BO447" s="12">
        <v>1</v>
      </c>
      <c r="BP447" s="12">
        <v>0</v>
      </c>
      <c r="BQ447" s="12">
        <v>1</v>
      </c>
      <c r="BR447" s="12">
        <v>0</v>
      </c>
      <c r="BS447" s="12">
        <v>0</v>
      </c>
      <c r="BT447" s="12">
        <v>0</v>
      </c>
      <c r="BU447" s="12">
        <v>0</v>
      </c>
      <c r="BV447" s="12">
        <v>0</v>
      </c>
      <c r="BW447" s="12">
        <v>0</v>
      </c>
      <c r="BX447" s="12">
        <v>1</v>
      </c>
      <c r="BY447" s="12">
        <v>0.56000000000000005</v>
      </c>
      <c r="BZ447" s="12">
        <f t="shared" si="97"/>
        <v>0.43999999999999995</v>
      </c>
      <c r="CA447" s="113">
        <v>2.9957322735539909</v>
      </c>
      <c r="CB447" s="12" t="s">
        <v>560</v>
      </c>
      <c r="CC447" s="12">
        <v>1</v>
      </c>
    </row>
    <row r="448" spans="1:167" ht="15" customHeight="1" x14ac:dyDescent="0.3">
      <c r="A448" s="17">
        <v>447</v>
      </c>
      <c r="B448" s="12">
        <v>11</v>
      </c>
      <c r="C448" s="12" t="s">
        <v>90</v>
      </c>
      <c r="D448" s="37">
        <v>-7.3999999999999996E-2</v>
      </c>
      <c r="E448" s="68">
        <v>0.109</v>
      </c>
      <c r="F448" s="19">
        <f t="shared" si="99"/>
        <v>-0.67889908256880727</v>
      </c>
      <c r="H448" s="12">
        <f t="shared" si="87"/>
        <v>-0.183</v>
      </c>
      <c r="I448" s="12">
        <f t="shared" si="88"/>
        <v>3.5000000000000003E-2</v>
      </c>
      <c r="J448" s="12">
        <v>0</v>
      </c>
      <c r="K448" s="12">
        <f t="shared" si="89"/>
        <v>-7.3999999999999996E-2</v>
      </c>
      <c r="L448" s="45">
        <f t="shared" si="90"/>
        <v>-0.67889908256880727</v>
      </c>
      <c r="M448" s="15">
        <f t="shared" si="91"/>
        <v>-4.3181180282322968E-3</v>
      </c>
      <c r="N448" s="68">
        <f t="shared" si="92"/>
        <v>6.3604711496935192E-3</v>
      </c>
      <c r="O448" s="68">
        <f t="shared" si="93"/>
        <v>157.22105744449217</v>
      </c>
      <c r="P448" s="12">
        <f t="shared" si="94"/>
        <v>-1.0678589177925815E-2</v>
      </c>
      <c r="Q448" s="12">
        <f t="shared" si="95"/>
        <v>2.0423531214612224E-3</v>
      </c>
      <c r="R448" s="113">
        <v>3.2580965380214821</v>
      </c>
      <c r="S448" s="12" t="s">
        <v>583</v>
      </c>
      <c r="T448" s="12" t="s">
        <v>1683</v>
      </c>
      <c r="U448" s="12" t="s">
        <v>589</v>
      </c>
      <c r="V448" s="68" t="s">
        <v>599</v>
      </c>
      <c r="W448" s="68">
        <v>0</v>
      </c>
      <c r="X448" s="68">
        <v>1</v>
      </c>
      <c r="Y448" s="68">
        <v>0</v>
      </c>
      <c r="Z448" s="68">
        <v>0</v>
      </c>
      <c r="AA448" s="68">
        <v>1</v>
      </c>
      <c r="AB448" s="68">
        <v>1</v>
      </c>
      <c r="AC448" s="68">
        <v>8</v>
      </c>
      <c r="AD448" s="68">
        <v>8</v>
      </c>
      <c r="AE448" s="68">
        <v>24718</v>
      </c>
      <c r="AF448" s="68">
        <v>0</v>
      </c>
      <c r="AG448" s="68">
        <v>1</v>
      </c>
      <c r="AH448" s="68">
        <v>0</v>
      </c>
      <c r="AI448" s="68">
        <v>0</v>
      </c>
      <c r="AJ448" s="68">
        <v>0</v>
      </c>
      <c r="AK448" s="68">
        <v>0</v>
      </c>
      <c r="AL448" s="68">
        <v>0</v>
      </c>
      <c r="AM448" s="68">
        <v>0</v>
      </c>
      <c r="AN448" s="68">
        <v>0</v>
      </c>
      <c r="AO448" s="68">
        <v>0</v>
      </c>
      <c r="AP448" s="113">
        <v>10.821436908133153</v>
      </c>
      <c r="AQ448" s="12">
        <v>1</v>
      </c>
      <c r="AR448" s="113">
        <v>10.115651043007174</v>
      </c>
      <c r="AS448" s="12">
        <v>1</v>
      </c>
      <c r="AT448" s="12">
        <v>0</v>
      </c>
      <c r="AU448" s="12">
        <v>4.0943445622221004</v>
      </c>
      <c r="AV448" s="113">
        <v>7.6038979685218813</v>
      </c>
      <c r="AW448" s="12">
        <v>0</v>
      </c>
      <c r="AX448" s="12">
        <v>1</v>
      </c>
      <c r="AY448" s="68">
        <v>0</v>
      </c>
      <c r="AZ448" s="68">
        <v>6.9850000000000003</v>
      </c>
      <c r="BA448" s="94">
        <v>578</v>
      </c>
      <c r="BB448" s="94">
        <v>162</v>
      </c>
      <c r="BC448" s="12">
        <v>1</v>
      </c>
      <c r="BD448" s="12">
        <v>0</v>
      </c>
      <c r="BE448" s="104">
        <f t="shared" si="100"/>
        <v>3.784189633918261</v>
      </c>
      <c r="BF448" s="104">
        <v>1501.04</v>
      </c>
      <c r="BG448" s="104">
        <f t="shared" si="96"/>
        <v>0.51739600751000214</v>
      </c>
      <c r="BH448" s="68">
        <v>1</v>
      </c>
      <c r="BI448" s="68">
        <v>0</v>
      </c>
      <c r="BJ448" s="68">
        <v>1</v>
      </c>
      <c r="BK448" s="12">
        <v>1</v>
      </c>
      <c r="BL448" s="12">
        <v>0</v>
      </c>
      <c r="BM448" s="12">
        <v>1</v>
      </c>
      <c r="BN448" s="12">
        <v>0</v>
      </c>
      <c r="BO448" s="12">
        <v>1</v>
      </c>
      <c r="BP448" s="12">
        <v>0</v>
      </c>
      <c r="BQ448" s="12">
        <v>1</v>
      </c>
      <c r="BR448" s="12">
        <v>0</v>
      </c>
      <c r="BS448" s="12">
        <v>0</v>
      </c>
      <c r="BT448" s="12">
        <v>0</v>
      </c>
      <c r="BU448" s="12">
        <v>0</v>
      </c>
      <c r="BV448" s="12">
        <v>0</v>
      </c>
      <c r="BW448" s="12">
        <v>0</v>
      </c>
      <c r="BX448" s="12">
        <v>1</v>
      </c>
      <c r="BY448" s="12">
        <v>0.56000000000000005</v>
      </c>
      <c r="BZ448" s="12">
        <f t="shared" si="97"/>
        <v>0.43999999999999995</v>
      </c>
      <c r="CA448" s="113">
        <v>2.9957322735539909</v>
      </c>
      <c r="CB448" s="12" t="s">
        <v>560</v>
      </c>
      <c r="CC448" s="12">
        <v>1</v>
      </c>
    </row>
    <row r="449" spans="1:167" ht="15" customHeight="1" x14ac:dyDescent="0.3">
      <c r="A449" s="17">
        <v>448</v>
      </c>
      <c r="B449" s="12">
        <v>11</v>
      </c>
      <c r="C449" s="12" t="s">
        <v>90</v>
      </c>
      <c r="D449" s="37">
        <v>8.4000000000000005E-2</v>
      </c>
      <c r="E449" s="68">
        <v>9.5000000000000001E-2</v>
      </c>
      <c r="F449" s="19">
        <f t="shared" si="99"/>
        <v>0.88421052631578956</v>
      </c>
      <c r="H449" s="12">
        <f t="shared" si="87"/>
        <v>-1.0999999999999996E-2</v>
      </c>
      <c r="I449" s="12">
        <f t="shared" si="88"/>
        <v>0.17899999999999999</v>
      </c>
      <c r="J449" s="12">
        <v>0</v>
      </c>
      <c r="K449" s="12">
        <f t="shared" si="89"/>
        <v>8.4000000000000005E-2</v>
      </c>
      <c r="L449" s="45">
        <f t="shared" si="90"/>
        <v>0.88421052631578956</v>
      </c>
      <c r="M449" s="15">
        <f t="shared" si="91"/>
        <v>5.62395903456197E-3</v>
      </c>
      <c r="N449" s="68">
        <f t="shared" si="92"/>
        <v>6.360429860516513E-3</v>
      </c>
      <c r="O449" s="68">
        <f t="shared" si="93"/>
        <v>157.22207805602508</v>
      </c>
      <c r="P449" s="12">
        <f t="shared" si="94"/>
        <v>-7.3647082595454296E-4</v>
      </c>
      <c r="Q449" s="12">
        <f t="shared" si="95"/>
        <v>1.1984388895078482E-2</v>
      </c>
      <c r="R449" s="113">
        <v>3.2580965380214821</v>
      </c>
      <c r="S449" s="12" t="s">
        <v>583</v>
      </c>
      <c r="T449" s="12" t="s">
        <v>1683</v>
      </c>
      <c r="U449" s="12" t="s">
        <v>590</v>
      </c>
      <c r="V449" s="68" t="s">
        <v>599</v>
      </c>
      <c r="W449" s="68">
        <v>0</v>
      </c>
      <c r="X449" s="68">
        <v>1</v>
      </c>
      <c r="Y449" s="68">
        <v>0</v>
      </c>
      <c r="Z449" s="68">
        <v>0</v>
      </c>
      <c r="AA449" s="68">
        <v>1</v>
      </c>
      <c r="AB449" s="68">
        <v>1</v>
      </c>
      <c r="AC449" s="68">
        <v>8</v>
      </c>
      <c r="AD449" s="68">
        <v>8</v>
      </c>
      <c r="AE449" s="68">
        <v>24718</v>
      </c>
      <c r="AF449" s="68">
        <v>0</v>
      </c>
      <c r="AG449" s="68">
        <v>1</v>
      </c>
      <c r="AH449" s="68">
        <v>0</v>
      </c>
      <c r="AI449" s="68">
        <v>0</v>
      </c>
      <c r="AJ449" s="68">
        <v>0</v>
      </c>
      <c r="AK449" s="68">
        <v>0</v>
      </c>
      <c r="AL449" s="68">
        <v>0</v>
      </c>
      <c r="AM449" s="68">
        <v>0</v>
      </c>
      <c r="AN449" s="68">
        <v>0</v>
      </c>
      <c r="AO449" s="68">
        <v>0</v>
      </c>
      <c r="AP449" s="113">
        <v>10.821436908133153</v>
      </c>
      <c r="AQ449" s="12">
        <v>1</v>
      </c>
      <c r="AR449" s="113">
        <v>10.115651043007174</v>
      </c>
      <c r="AS449" s="12">
        <v>1</v>
      </c>
      <c r="AT449" s="12">
        <v>0</v>
      </c>
      <c r="AU449" s="12">
        <v>4.0943445622221004</v>
      </c>
      <c r="AV449" s="113">
        <v>7.6038979685218813</v>
      </c>
      <c r="AW449" s="12">
        <v>0</v>
      </c>
      <c r="AX449" s="12">
        <v>1</v>
      </c>
      <c r="AY449" s="68">
        <v>0</v>
      </c>
      <c r="AZ449" s="68">
        <v>6.9850000000000003</v>
      </c>
      <c r="BA449" s="94">
        <v>578</v>
      </c>
      <c r="BB449" s="94">
        <v>162</v>
      </c>
      <c r="BC449" s="12">
        <v>1</v>
      </c>
      <c r="BD449" s="12">
        <v>0</v>
      </c>
      <c r="BE449" s="104">
        <f t="shared" si="100"/>
        <v>3.784189633918261</v>
      </c>
      <c r="BF449" s="104">
        <v>1501.04</v>
      </c>
      <c r="BG449" s="104">
        <f t="shared" si="96"/>
        <v>0.51739600751000214</v>
      </c>
      <c r="BH449" s="68">
        <v>1</v>
      </c>
      <c r="BI449" s="68">
        <v>0</v>
      </c>
      <c r="BJ449" s="68">
        <v>1</v>
      </c>
      <c r="BK449" s="12">
        <v>1</v>
      </c>
      <c r="BL449" s="12">
        <v>0</v>
      </c>
      <c r="BM449" s="12">
        <v>1</v>
      </c>
      <c r="BN449" s="12">
        <v>0</v>
      </c>
      <c r="BO449" s="12">
        <v>1</v>
      </c>
      <c r="BP449" s="12">
        <v>0</v>
      </c>
      <c r="BQ449" s="12">
        <v>1</v>
      </c>
      <c r="BR449" s="12">
        <v>0</v>
      </c>
      <c r="BS449" s="12">
        <v>0</v>
      </c>
      <c r="BT449" s="12">
        <v>0</v>
      </c>
      <c r="BU449" s="12">
        <v>0</v>
      </c>
      <c r="BV449" s="12">
        <v>0</v>
      </c>
      <c r="BW449" s="12">
        <v>0</v>
      </c>
      <c r="BX449" s="12">
        <v>1</v>
      </c>
      <c r="BY449" s="12">
        <v>0</v>
      </c>
      <c r="BZ449" s="12">
        <f t="shared" si="97"/>
        <v>1</v>
      </c>
      <c r="CA449" s="113">
        <v>2.9957322735539909</v>
      </c>
      <c r="CB449" s="12" t="s">
        <v>560</v>
      </c>
      <c r="CC449" s="12">
        <v>1</v>
      </c>
    </row>
    <row r="450" spans="1:167" ht="15" customHeight="1" x14ac:dyDescent="0.3">
      <c r="A450" s="70">
        <v>449</v>
      </c>
      <c r="B450" s="70">
        <v>11</v>
      </c>
      <c r="C450" s="70" t="s">
        <v>90</v>
      </c>
      <c r="D450" s="38">
        <v>9.8000000000000004E-2</v>
      </c>
      <c r="E450" s="69">
        <v>9.5000000000000001E-2</v>
      </c>
      <c r="F450" s="19">
        <f t="shared" si="99"/>
        <v>1.0315789473684212</v>
      </c>
      <c r="G450" s="70"/>
      <c r="H450" s="70">
        <f t="shared" ref="H450:H513" si="101">D450-E450</f>
        <v>3.0000000000000027E-3</v>
      </c>
      <c r="I450" s="70">
        <f t="shared" ref="I450:I513" si="102">D450+E450</f>
        <v>0.193</v>
      </c>
      <c r="J450" s="70">
        <v>0</v>
      </c>
      <c r="K450" s="70">
        <f t="shared" ref="K450:K513" si="103">IF(AA450=1,D450,-D450)</f>
        <v>9.8000000000000004E-2</v>
      </c>
      <c r="L450" s="45">
        <f t="shared" ref="L450:L513" si="104">K450/E450</f>
        <v>1.0315789473684212</v>
      </c>
      <c r="M450" s="18">
        <f t="shared" ref="M450:M513" si="105">L450/SQRT(L450^2+AE450)</f>
        <v>6.5612480706089167E-3</v>
      </c>
      <c r="N450" s="69">
        <f t="shared" ref="N450:N513" si="106">SQRT((1-M450^2)/AE450)</f>
        <v>6.3603935378351746E-3</v>
      </c>
      <c r="O450" s="69">
        <f t="shared" ref="O450:O513" si="107">1/N450</f>
        <v>157.22297591358793</v>
      </c>
      <c r="P450" s="70">
        <f t="shared" ref="P450:P513" si="108">M450-N450</f>
        <v>2.008545327737421E-4</v>
      </c>
      <c r="Q450" s="70">
        <f t="shared" ref="Q450:Q513" si="109">M450+N450</f>
        <v>1.2921641608444091E-2</v>
      </c>
      <c r="R450" s="114">
        <v>7.5553819442402732</v>
      </c>
      <c r="S450" s="70" t="s">
        <v>583</v>
      </c>
      <c r="T450" s="70" t="s">
        <v>1683</v>
      </c>
      <c r="U450" s="70" t="s">
        <v>591</v>
      </c>
      <c r="V450" s="69" t="s">
        <v>599</v>
      </c>
      <c r="W450" s="69">
        <v>0</v>
      </c>
      <c r="X450" s="69">
        <v>1</v>
      </c>
      <c r="Y450" s="69">
        <v>0</v>
      </c>
      <c r="Z450" s="69">
        <v>0</v>
      </c>
      <c r="AA450" s="69">
        <v>1</v>
      </c>
      <c r="AB450" s="69">
        <v>1</v>
      </c>
      <c r="AC450" s="69">
        <v>8</v>
      </c>
      <c r="AD450" s="69">
        <v>8</v>
      </c>
      <c r="AE450" s="69">
        <v>24718</v>
      </c>
      <c r="AF450" s="69">
        <v>0</v>
      </c>
      <c r="AG450" s="69">
        <v>1</v>
      </c>
      <c r="AH450" s="69">
        <v>0</v>
      </c>
      <c r="AI450" s="69">
        <v>0</v>
      </c>
      <c r="AJ450" s="69">
        <v>0</v>
      </c>
      <c r="AK450" s="69">
        <v>0</v>
      </c>
      <c r="AL450" s="69">
        <v>0</v>
      </c>
      <c r="AM450" s="69">
        <v>0</v>
      </c>
      <c r="AN450" s="69">
        <v>0</v>
      </c>
      <c r="AO450" s="69">
        <v>0</v>
      </c>
      <c r="AP450" s="114">
        <v>10.821436908133153</v>
      </c>
      <c r="AQ450" s="70">
        <v>1</v>
      </c>
      <c r="AR450" s="114">
        <v>10.115651043007174</v>
      </c>
      <c r="AS450" s="70">
        <v>1</v>
      </c>
      <c r="AT450" s="70">
        <v>0</v>
      </c>
      <c r="AU450" s="70">
        <v>4.0943445622221004</v>
      </c>
      <c r="AV450" s="114">
        <v>7.6038979685218813</v>
      </c>
      <c r="AW450" s="70">
        <v>0</v>
      </c>
      <c r="AX450" s="70">
        <v>1</v>
      </c>
      <c r="AY450" s="69">
        <v>0</v>
      </c>
      <c r="AZ450" s="69">
        <v>6.9850000000000003</v>
      </c>
      <c r="BA450" s="32">
        <v>578</v>
      </c>
      <c r="BB450" s="32">
        <v>162</v>
      </c>
      <c r="BC450" s="70">
        <v>1</v>
      </c>
      <c r="BD450" s="70">
        <v>0</v>
      </c>
      <c r="BE450" s="106">
        <f t="shared" si="100"/>
        <v>3.784189633918261</v>
      </c>
      <c r="BF450" s="106">
        <v>1501.04</v>
      </c>
      <c r="BG450" s="106">
        <f t="shared" ref="BG450:BG513" si="110">BE450/LN(BF450)</f>
        <v>0.51739600751000214</v>
      </c>
      <c r="BH450" s="69">
        <v>1</v>
      </c>
      <c r="BI450" s="69">
        <v>0</v>
      </c>
      <c r="BJ450" s="69">
        <v>1</v>
      </c>
      <c r="BK450" s="70">
        <v>1</v>
      </c>
      <c r="BL450" s="70">
        <v>0</v>
      </c>
      <c r="BM450" s="70">
        <v>1</v>
      </c>
      <c r="BN450" s="70">
        <v>0</v>
      </c>
      <c r="BO450" s="70">
        <v>1</v>
      </c>
      <c r="BP450" s="70">
        <v>0</v>
      </c>
      <c r="BQ450" s="70">
        <v>1</v>
      </c>
      <c r="BR450" s="70">
        <v>0</v>
      </c>
      <c r="BS450" s="70">
        <v>0</v>
      </c>
      <c r="BT450" s="70">
        <v>0</v>
      </c>
      <c r="BU450" s="70">
        <v>0</v>
      </c>
      <c r="BV450" s="70">
        <v>0</v>
      </c>
      <c r="BW450" s="70">
        <v>0</v>
      </c>
      <c r="BX450" s="70">
        <v>1</v>
      </c>
      <c r="BY450" s="70">
        <v>0.56000000000000005</v>
      </c>
      <c r="BZ450" s="70">
        <f t="shared" ref="BZ450:BZ513" si="111">1-BY450</f>
        <v>0.43999999999999995</v>
      </c>
      <c r="CA450" s="114">
        <v>2.9957322735539909</v>
      </c>
      <c r="CB450" s="70" t="s">
        <v>560</v>
      </c>
      <c r="CC450" s="70">
        <v>1</v>
      </c>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0"/>
      <c r="DD450" s="70"/>
      <c r="DE450" s="70"/>
      <c r="DF450" s="70"/>
      <c r="DG450" s="70"/>
      <c r="DH450" s="70"/>
      <c r="DI450" s="70"/>
      <c r="DJ450" s="70"/>
      <c r="DK450" s="70"/>
      <c r="DL450" s="70"/>
      <c r="DM450" s="70"/>
      <c r="DN450" s="70"/>
      <c r="DO450" s="70"/>
      <c r="DP450" s="70"/>
      <c r="DQ450" s="70"/>
      <c r="DR450" s="70"/>
      <c r="DS450" s="70"/>
      <c r="DT450" s="70"/>
      <c r="DU450" s="70"/>
      <c r="DV450" s="70"/>
      <c r="DW450" s="70"/>
      <c r="DX450" s="70"/>
      <c r="DY450" s="70"/>
      <c r="DZ450" s="70"/>
      <c r="EA450" s="70"/>
      <c r="EB450" s="70"/>
      <c r="EC450" s="70"/>
      <c r="ED450" s="70"/>
      <c r="EE450" s="70"/>
      <c r="EF450" s="70"/>
      <c r="EG450" s="70"/>
      <c r="EH450" s="70"/>
      <c r="EI450" s="70"/>
      <c r="EJ450" s="70"/>
      <c r="EK450" s="70"/>
      <c r="EL450" s="70"/>
      <c r="EM450" s="70"/>
      <c r="EN450" s="70"/>
      <c r="EO450" s="70"/>
      <c r="EP450" s="70"/>
      <c r="EQ450" s="70"/>
      <c r="ER450" s="70"/>
      <c r="ES450" s="70"/>
      <c r="ET450" s="70"/>
      <c r="EU450" s="70"/>
      <c r="EV450" s="70"/>
      <c r="EW450" s="70"/>
      <c r="EX450" s="70"/>
      <c r="EY450" s="70"/>
      <c r="EZ450" s="70"/>
      <c r="FA450" s="70"/>
      <c r="FB450" s="70"/>
      <c r="FC450" s="70"/>
      <c r="FD450" s="70"/>
      <c r="FE450" s="70"/>
      <c r="FF450" s="70"/>
      <c r="FG450" s="70"/>
      <c r="FH450" s="70"/>
      <c r="FI450" s="70"/>
      <c r="FJ450" s="70"/>
      <c r="FK450" s="70"/>
    </row>
    <row r="451" spans="1:167" ht="15" customHeight="1" x14ac:dyDescent="0.3">
      <c r="A451" s="70">
        <v>450</v>
      </c>
      <c r="B451" s="12">
        <v>11</v>
      </c>
      <c r="C451" s="12" t="s">
        <v>90</v>
      </c>
      <c r="D451" s="37">
        <v>0.1</v>
      </c>
      <c r="E451" s="13">
        <v>0.14899999999999999</v>
      </c>
      <c r="F451" s="19">
        <f t="shared" si="99"/>
        <v>0.67114093959731547</v>
      </c>
      <c r="H451" s="12">
        <f t="shared" si="101"/>
        <v>-4.8999999999999988E-2</v>
      </c>
      <c r="I451" s="12">
        <f t="shared" si="102"/>
        <v>0.249</v>
      </c>
      <c r="J451" s="12">
        <v>0</v>
      </c>
      <c r="K451" s="12">
        <f t="shared" si="103"/>
        <v>0.1</v>
      </c>
      <c r="L451" s="45">
        <f t="shared" si="104"/>
        <v>0.67114093959731547</v>
      </c>
      <c r="M451" s="15">
        <f t="shared" si="105"/>
        <v>4.2148937457333396E-3</v>
      </c>
      <c r="N451" s="13">
        <f t="shared" si="106"/>
        <v>6.2801916811426762E-3</v>
      </c>
      <c r="O451" s="68">
        <f t="shared" si="107"/>
        <v>159.23080867144023</v>
      </c>
      <c r="P451" s="12">
        <f t="shared" si="108"/>
        <v>-2.0652979354093366E-3</v>
      </c>
      <c r="Q451" s="12">
        <f t="shared" si="109"/>
        <v>1.0495085426876015E-2</v>
      </c>
      <c r="R451" s="113">
        <v>7.5553819442402732</v>
      </c>
      <c r="S451" s="12" t="s">
        <v>584</v>
      </c>
      <c r="T451" s="12" t="s">
        <v>1683</v>
      </c>
      <c r="U451" s="12" t="s">
        <v>568</v>
      </c>
      <c r="V451" s="13" t="s">
        <v>599</v>
      </c>
      <c r="W451" s="68">
        <v>0</v>
      </c>
      <c r="X451" s="68">
        <v>1</v>
      </c>
      <c r="Y451" s="68">
        <v>0</v>
      </c>
      <c r="Z451" s="68">
        <v>0</v>
      </c>
      <c r="AA451" s="13">
        <v>1</v>
      </c>
      <c r="AB451" s="13">
        <v>1</v>
      </c>
      <c r="AC451" s="68">
        <v>9</v>
      </c>
      <c r="AD451" s="13">
        <v>1</v>
      </c>
      <c r="AE451" s="13">
        <v>25354</v>
      </c>
      <c r="AF451" s="13">
        <v>0</v>
      </c>
      <c r="AG451" s="13">
        <v>1</v>
      </c>
      <c r="AH451" s="13">
        <v>0</v>
      </c>
      <c r="AI451" s="13">
        <v>0</v>
      </c>
      <c r="AJ451" s="13">
        <v>0</v>
      </c>
      <c r="AK451" s="13">
        <v>0</v>
      </c>
      <c r="AL451" s="13">
        <v>0</v>
      </c>
      <c r="AM451" s="68">
        <v>0</v>
      </c>
      <c r="AN451" s="68">
        <v>0</v>
      </c>
      <c r="AO451" s="68">
        <v>0</v>
      </c>
      <c r="AP451" s="113">
        <v>10.821436908133153</v>
      </c>
      <c r="AQ451" s="12">
        <v>1</v>
      </c>
      <c r="AR451" s="113">
        <v>10.140770667404057</v>
      </c>
      <c r="AS451" s="12">
        <v>1</v>
      </c>
      <c r="AT451" s="12">
        <v>0</v>
      </c>
      <c r="AU451" s="12">
        <v>4.0943445622221004</v>
      </c>
      <c r="AV451" s="113">
        <v>7.6038979685218813</v>
      </c>
      <c r="AW451" s="12">
        <v>0</v>
      </c>
      <c r="AX451" s="12">
        <v>1</v>
      </c>
      <c r="AY451" s="68">
        <v>0</v>
      </c>
      <c r="AZ451" s="68">
        <v>6.9850000000000003</v>
      </c>
      <c r="BA451" s="94">
        <v>578</v>
      </c>
      <c r="BB451" s="94">
        <v>162</v>
      </c>
      <c r="BC451" s="12">
        <v>1</v>
      </c>
      <c r="BD451" s="12">
        <v>0</v>
      </c>
      <c r="BE451" s="104">
        <f t="shared" si="100"/>
        <v>3.784189633918261</v>
      </c>
      <c r="BF451" s="104">
        <v>1501.04</v>
      </c>
      <c r="BG451" s="104">
        <f t="shared" si="110"/>
        <v>0.51739600751000214</v>
      </c>
      <c r="BH451" s="68">
        <v>1</v>
      </c>
      <c r="BI451" s="68">
        <v>0</v>
      </c>
      <c r="BJ451" s="68">
        <v>1</v>
      </c>
      <c r="BK451" s="12">
        <v>1</v>
      </c>
      <c r="BL451" s="12">
        <v>0</v>
      </c>
      <c r="BM451" s="12">
        <v>1</v>
      </c>
      <c r="BN451" s="12">
        <v>0</v>
      </c>
      <c r="BO451" s="12">
        <v>1</v>
      </c>
      <c r="BP451" s="12">
        <v>0</v>
      </c>
      <c r="BQ451" s="12">
        <v>1</v>
      </c>
      <c r="BR451" s="12">
        <v>0</v>
      </c>
      <c r="BS451" s="12">
        <v>0</v>
      </c>
      <c r="BT451" s="12">
        <v>0</v>
      </c>
      <c r="BU451" s="12">
        <v>0</v>
      </c>
      <c r="BV451" s="12">
        <v>0</v>
      </c>
      <c r="BW451" s="12">
        <v>0</v>
      </c>
      <c r="BX451" s="12">
        <v>1</v>
      </c>
      <c r="BY451" s="12">
        <v>0.56000000000000005</v>
      </c>
      <c r="BZ451" s="12">
        <f t="shared" si="111"/>
        <v>0.43999999999999995</v>
      </c>
      <c r="CA451" s="113">
        <v>2.9957322735539909</v>
      </c>
      <c r="CB451" s="12" t="s">
        <v>560</v>
      </c>
      <c r="CC451" s="12">
        <v>1</v>
      </c>
    </row>
    <row r="452" spans="1:167" ht="15" customHeight="1" x14ac:dyDescent="0.3">
      <c r="A452" s="17">
        <v>451</v>
      </c>
      <c r="B452" s="12">
        <v>11</v>
      </c>
      <c r="C452" s="12" t="s">
        <v>90</v>
      </c>
      <c r="D452" s="37">
        <v>0.153</v>
      </c>
      <c r="E452" s="68">
        <v>0.27400000000000002</v>
      </c>
      <c r="F452" s="19">
        <f t="shared" si="99"/>
        <v>0.55839416058394153</v>
      </c>
      <c r="H452" s="12">
        <f t="shared" si="101"/>
        <v>-0.12100000000000002</v>
      </c>
      <c r="I452" s="12">
        <f t="shared" si="102"/>
        <v>0.42700000000000005</v>
      </c>
      <c r="J452" s="12">
        <v>0</v>
      </c>
      <c r="K452" s="12">
        <f t="shared" si="103"/>
        <v>0.153</v>
      </c>
      <c r="L452" s="45">
        <f t="shared" si="104"/>
        <v>0.55839416058394153</v>
      </c>
      <c r="M452" s="15">
        <f t="shared" si="105"/>
        <v>3.5073161448621886E-3</v>
      </c>
      <c r="N452" s="68">
        <f t="shared" si="106"/>
        <v>6.2810759718447042E-3</v>
      </c>
      <c r="O452" s="68">
        <f t="shared" si="107"/>
        <v>159.20839112320235</v>
      </c>
      <c r="P452" s="12">
        <f t="shared" si="108"/>
        <v>-2.7737598269825157E-3</v>
      </c>
      <c r="Q452" s="12">
        <f t="shared" si="109"/>
        <v>9.7883921167068923E-3</v>
      </c>
      <c r="R452" s="113">
        <v>7.5553819442402732</v>
      </c>
      <c r="S452" s="12" t="s">
        <v>584</v>
      </c>
      <c r="T452" s="12" t="s">
        <v>1683</v>
      </c>
      <c r="U452" s="12" t="s">
        <v>568</v>
      </c>
      <c r="V452" s="68" t="s">
        <v>599</v>
      </c>
      <c r="W452" s="68">
        <v>0</v>
      </c>
      <c r="X452" s="68">
        <v>1</v>
      </c>
      <c r="Y452" s="68">
        <v>0</v>
      </c>
      <c r="Z452" s="68">
        <v>0</v>
      </c>
      <c r="AA452" s="68">
        <v>1</v>
      </c>
      <c r="AB452" s="68">
        <v>1</v>
      </c>
      <c r="AC452" s="68">
        <v>10</v>
      </c>
      <c r="AD452" s="68">
        <v>8</v>
      </c>
      <c r="AE452" s="68">
        <v>25347</v>
      </c>
      <c r="AF452" s="68">
        <v>0</v>
      </c>
      <c r="AG452" s="68">
        <v>1</v>
      </c>
      <c r="AH452" s="68">
        <v>0</v>
      </c>
      <c r="AI452" s="68">
        <v>0</v>
      </c>
      <c r="AJ452" s="68">
        <v>0</v>
      </c>
      <c r="AK452" s="68">
        <v>0</v>
      </c>
      <c r="AL452" s="68">
        <v>0</v>
      </c>
      <c r="AM452" s="68">
        <v>0</v>
      </c>
      <c r="AN452" s="68">
        <v>0</v>
      </c>
      <c r="AO452" s="68">
        <v>0</v>
      </c>
      <c r="AP452" s="113">
        <v>10.821436908133153</v>
      </c>
      <c r="AQ452" s="12">
        <v>1</v>
      </c>
      <c r="AR452" s="113">
        <v>10.140770667404057</v>
      </c>
      <c r="AS452" s="12">
        <v>1</v>
      </c>
      <c r="AT452" s="12">
        <v>0</v>
      </c>
      <c r="AU452" s="12">
        <v>4.0943445622221004</v>
      </c>
      <c r="AV452" s="113">
        <v>7.6038979685218813</v>
      </c>
      <c r="AW452" s="12">
        <v>0</v>
      </c>
      <c r="AX452" s="12">
        <v>1</v>
      </c>
      <c r="AY452" s="68">
        <v>0</v>
      </c>
      <c r="AZ452" s="68">
        <v>6.9850000000000003</v>
      </c>
      <c r="BA452" s="94">
        <v>578</v>
      </c>
      <c r="BB452" s="94">
        <v>162</v>
      </c>
      <c r="BC452" s="12">
        <v>1</v>
      </c>
      <c r="BD452" s="12">
        <v>0</v>
      </c>
      <c r="BE452" s="104">
        <f t="shared" si="100"/>
        <v>3.784189633918261</v>
      </c>
      <c r="BF452" s="104">
        <v>1501.04</v>
      </c>
      <c r="BG452" s="104">
        <f t="shared" si="110"/>
        <v>0.51739600751000214</v>
      </c>
      <c r="BH452" s="68">
        <v>1</v>
      </c>
      <c r="BI452" s="68">
        <v>0</v>
      </c>
      <c r="BJ452" s="68">
        <v>1</v>
      </c>
      <c r="BK452" s="12">
        <v>1</v>
      </c>
      <c r="BL452" s="12">
        <v>0</v>
      </c>
      <c r="BM452" s="12">
        <v>1</v>
      </c>
      <c r="BN452" s="12">
        <v>0</v>
      </c>
      <c r="BO452" s="12">
        <v>1</v>
      </c>
      <c r="BP452" s="12">
        <v>0</v>
      </c>
      <c r="BQ452" s="12">
        <v>1</v>
      </c>
      <c r="BR452" s="12">
        <v>0</v>
      </c>
      <c r="BS452" s="12">
        <v>0</v>
      </c>
      <c r="BT452" s="12">
        <v>0</v>
      </c>
      <c r="BU452" s="12">
        <v>0</v>
      </c>
      <c r="BV452" s="12">
        <v>0</v>
      </c>
      <c r="BW452" s="12">
        <v>0</v>
      </c>
      <c r="BX452" s="12">
        <v>1</v>
      </c>
      <c r="BY452" s="12">
        <v>0.56000000000000005</v>
      </c>
      <c r="BZ452" s="12">
        <f t="shared" si="111"/>
        <v>0.43999999999999995</v>
      </c>
      <c r="CA452" s="113">
        <v>2.9957322735539909</v>
      </c>
      <c r="CB452" s="12" t="s">
        <v>560</v>
      </c>
      <c r="CC452" s="12">
        <v>1</v>
      </c>
    </row>
    <row r="453" spans="1:167" ht="15" customHeight="1" x14ac:dyDescent="0.3">
      <c r="A453" s="70">
        <v>452</v>
      </c>
      <c r="B453" s="70">
        <v>11</v>
      </c>
      <c r="C453" s="70" t="s">
        <v>90</v>
      </c>
      <c r="D453" s="38">
        <v>0.03</v>
      </c>
      <c r="E453" s="69">
        <v>0.21099999999999999</v>
      </c>
      <c r="F453" s="19">
        <f t="shared" si="99"/>
        <v>0.14218009478672985</v>
      </c>
      <c r="G453" s="70"/>
      <c r="H453" s="70">
        <f t="shared" si="101"/>
        <v>-0.18099999999999999</v>
      </c>
      <c r="I453" s="70">
        <f t="shared" si="102"/>
        <v>0.24099999999999999</v>
      </c>
      <c r="J453" s="70">
        <v>0</v>
      </c>
      <c r="K453" s="70">
        <f t="shared" si="103"/>
        <v>0.03</v>
      </c>
      <c r="L453" s="47">
        <f t="shared" si="104"/>
        <v>0.14218009478672985</v>
      </c>
      <c r="M453" s="18">
        <f t="shared" si="105"/>
        <v>8.930491137562615E-4</v>
      </c>
      <c r="N453" s="69">
        <f t="shared" si="106"/>
        <v>6.2811121000857064E-3</v>
      </c>
      <c r="O453" s="69">
        <f t="shared" si="107"/>
        <v>159.20747537468006</v>
      </c>
      <c r="P453" s="70">
        <f t="shared" si="108"/>
        <v>-5.3880629863294451E-3</v>
      </c>
      <c r="Q453" s="70">
        <f t="shared" si="109"/>
        <v>7.1741612138419677E-3</v>
      </c>
      <c r="R453" s="114">
        <v>7.482681828154651</v>
      </c>
      <c r="S453" s="70" t="s">
        <v>584</v>
      </c>
      <c r="T453" s="70" t="s">
        <v>1683</v>
      </c>
      <c r="U453" s="70" t="s">
        <v>585</v>
      </c>
      <c r="V453" s="69" t="s">
        <v>599</v>
      </c>
      <c r="W453" s="69">
        <v>0</v>
      </c>
      <c r="X453" s="69">
        <v>1</v>
      </c>
      <c r="Y453" s="69">
        <v>0</v>
      </c>
      <c r="Z453" s="69">
        <v>0</v>
      </c>
      <c r="AA453" s="69">
        <v>1</v>
      </c>
      <c r="AB453" s="69">
        <v>1</v>
      </c>
      <c r="AC453" s="69">
        <v>10</v>
      </c>
      <c r="AD453" s="69">
        <v>8</v>
      </c>
      <c r="AE453" s="69">
        <v>25347</v>
      </c>
      <c r="AF453" s="69">
        <v>0</v>
      </c>
      <c r="AG453" s="69">
        <v>1</v>
      </c>
      <c r="AH453" s="69">
        <v>0</v>
      </c>
      <c r="AI453" s="69">
        <v>0</v>
      </c>
      <c r="AJ453" s="69">
        <v>0</v>
      </c>
      <c r="AK453" s="69">
        <v>0</v>
      </c>
      <c r="AL453" s="69">
        <v>0</v>
      </c>
      <c r="AM453" s="69">
        <v>0</v>
      </c>
      <c r="AN453" s="69">
        <v>0</v>
      </c>
      <c r="AO453" s="69">
        <v>0</v>
      </c>
      <c r="AP453" s="114">
        <v>10.821436908133153</v>
      </c>
      <c r="AQ453" s="70">
        <v>1</v>
      </c>
      <c r="AR453" s="114">
        <v>10.140770667404057</v>
      </c>
      <c r="AS453" s="70">
        <v>1</v>
      </c>
      <c r="AT453" s="70">
        <v>0</v>
      </c>
      <c r="AU453" s="70">
        <v>4.0943445622221004</v>
      </c>
      <c r="AV453" s="114">
        <v>7.6038979685218813</v>
      </c>
      <c r="AW453" s="70">
        <v>0</v>
      </c>
      <c r="AX453" s="70">
        <v>1</v>
      </c>
      <c r="AY453" s="69">
        <v>0</v>
      </c>
      <c r="AZ453" s="69">
        <v>6.9850000000000003</v>
      </c>
      <c r="BA453" s="32">
        <v>578</v>
      </c>
      <c r="BB453" s="32">
        <v>162</v>
      </c>
      <c r="BC453" s="70">
        <v>1</v>
      </c>
      <c r="BD453" s="70">
        <v>0</v>
      </c>
      <c r="BE453" s="106">
        <f t="shared" si="100"/>
        <v>3.784189633918261</v>
      </c>
      <c r="BF453" s="106">
        <v>1501.04</v>
      </c>
      <c r="BG453" s="106">
        <f t="shared" si="110"/>
        <v>0.51739600751000214</v>
      </c>
      <c r="BH453" s="69">
        <v>1</v>
      </c>
      <c r="BI453" s="69">
        <v>0</v>
      </c>
      <c r="BJ453" s="69">
        <v>1</v>
      </c>
      <c r="BK453" s="70">
        <v>1</v>
      </c>
      <c r="BL453" s="70">
        <v>0</v>
      </c>
      <c r="BM453" s="70">
        <v>1</v>
      </c>
      <c r="BN453" s="70">
        <v>0</v>
      </c>
      <c r="BO453" s="70">
        <v>1</v>
      </c>
      <c r="BP453" s="70">
        <v>0</v>
      </c>
      <c r="BQ453" s="70">
        <v>1</v>
      </c>
      <c r="BR453" s="70">
        <v>0</v>
      </c>
      <c r="BS453" s="70">
        <v>0</v>
      </c>
      <c r="BT453" s="70">
        <v>0</v>
      </c>
      <c r="BU453" s="70">
        <v>0</v>
      </c>
      <c r="BV453" s="70">
        <v>0</v>
      </c>
      <c r="BW453" s="70">
        <v>0</v>
      </c>
      <c r="BX453" s="70">
        <v>1</v>
      </c>
      <c r="BY453" s="70">
        <v>0.56000000000000005</v>
      </c>
      <c r="BZ453" s="70">
        <f t="shared" si="111"/>
        <v>0.43999999999999995</v>
      </c>
      <c r="CA453" s="114">
        <v>2.9957322735539909</v>
      </c>
      <c r="CB453" s="70" t="s">
        <v>560</v>
      </c>
      <c r="CC453" s="70">
        <v>1</v>
      </c>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0"/>
      <c r="DD453" s="70"/>
      <c r="DE453" s="70"/>
      <c r="DF453" s="70"/>
      <c r="DG453" s="70"/>
      <c r="DH453" s="70"/>
      <c r="DI453" s="70"/>
      <c r="DJ453" s="70"/>
      <c r="DK453" s="70"/>
      <c r="DL453" s="70"/>
      <c r="DM453" s="70"/>
      <c r="DN453" s="70"/>
      <c r="DO453" s="70"/>
      <c r="DP453" s="70"/>
      <c r="DQ453" s="70"/>
      <c r="DR453" s="70"/>
      <c r="DS453" s="70"/>
      <c r="DT453" s="70"/>
      <c r="DU453" s="70"/>
      <c r="DV453" s="70"/>
      <c r="DW453" s="70"/>
      <c r="DX453" s="70"/>
      <c r="DY453" s="70"/>
      <c r="DZ453" s="70"/>
      <c r="EA453" s="70"/>
      <c r="EB453" s="70"/>
      <c r="EC453" s="70"/>
      <c r="ED453" s="70"/>
      <c r="EE453" s="70"/>
      <c r="EF453" s="70"/>
      <c r="EG453" s="70"/>
      <c r="EH453" s="70"/>
      <c r="EI453" s="70"/>
      <c r="EJ453" s="70"/>
      <c r="EK453" s="70"/>
      <c r="EL453" s="70"/>
      <c r="EM453" s="70"/>
      <c r="EN453" s="70"/>
      <c r="EO453" s="70"/>
      <c r="EP453" s="70"/>
      <c r="EQ453" s="70"/>
      <c r="ER453" s="70"/>
      <c r="ES453" s="70"/>
      <c r="ET453" s="70"/>
      <c r="EU453" s="70"/>
      <c r="EV453" s="70"/>
      <c r="EW453" s="70"/>
      <c r="EX453" s="70"/>
      <c r="EY453" s="70"/>
      <c r="EZ453" s="70"/>
      <c r="FA453" s="70"/>
      <c r="FB453" s="70"/>
      <c r="FC453" s="70"/>
      <c r="FD453" s="70"/>
      <c r="FE453" s="70"/>
      <c r="FF453" s="70"/>
      <c r="FG453" s="70"/>
      <c r="FH453" s="70"/>
      <c r="FI453" s="70"/>
      <c r="FJ453" s="70"/>
      <c r="FK453" s="70"/>
    </row>
    <row r="454" spans="1:167" ht="15" customHeight="1" x14ac:dyDescent="0.3">
      <c r="A454" s="70">
        <v>453</v>
      </c>
      <c r="B454" s="12">
        <v>11</v>
      </c>
      <c r="C454" s="12" t="s">
        <v>90</v>
      </c>
      <c r="D454" s="37">
        <v>-6.9000000000000006E-2</v>
      </c>
      <c r="E454" s="68">
        <v>0.21199999999999999</v>
      </c>
      <c r="F454" s="19">
        <f t="shared" si="99"/>
        <v>-0.32547169811320759</v>
      </c>
      <c r="H454" s="12">
        <f t="shared" si="101"/>
        <v>-0.28100000000000003</v>
      </c>
      <c r="I454" s="12">
        <f t="shared" si="102"/>
        <v>0.14299999999999999</v>
      </c>
      <c r="J454" s="12">
        <v>0</v>
      </c>
      <c r="K454" s="12">
        <f t="shared" si="103"/>
        <v>-6.9000000000000006E-2</v>
      </c>
      <c r="L454" s="45">
        <f t="shared" si="104"/>
        <v>-0.32547169811320759</v>
      </c>
      <c r="M454" s="15">
        <f t="shared" si="105"/>
        <v>-2.0443207645921163E-3</v>
      </c>
      <c r="N454" s="68">
        <f t="shared" si="106"/>
        <v>6.2811014796163569E-3</v>
      </c>
      <c r="O454" s="68">
        <f t="shared" si="107"/>
        <v>159.20774457238653</v>
      </c>
      <c r="P454" s="12">
        <f t="shared" si="108"/>
        <v>-8.3254222442084736E-3</v>
      </c>
      <c r="Q454" s="12">
        <f t="shared" si="109"/>
        <v>4.2367807150242402E-3</v>
      </c>
      <c r="R454" s="113">
        <v>7.482681828154651</v>
      </c>
      <c r="S454" s="12" t="s">
        <v>584</v>
      </c>
      <c r="T454" s="12" t="s">
        <v>1683</v>
      </c>
      <c r="U454" s="12" t="s">
        <v>586</v>
      </c>
      <c r="V454" s="68" t="s">
        <v>599</v>
      </c>
      <c r="W454" s="68">
        <v>0</v>
      </c>
      <c r="X454" s="68">
        <v>1</v>
      </c>
      <c r="Y454" s="68">
        <v>0</v>
      </c>
      <c r="Z454" s="68">
        <v>0</v>
      </c>
      <c r="AA454" s="68">
        <v>1</v>
      </c>
      <c r="AB454" s="68">
        <v>1</v>
      </c>
      <c r="AC454" s="68">
        <v>10</v>
      </c>
      <c r="AD454" s="68">
        <v>8</v>
      </c>
      <c r="AE454" s="68">
        <v>25347</v>
      </c>
      <c r="AF454" s="68">
        <v>0</v>
      </c>
      <c r="AG454" s="68">
        <v>1</v>
      </c>
      <c r="AH454" s="68">
        <v>0</v>
      </c>
      <c r="AI454" s="68">
        <v>0</v>
      </c>
      <c r="AJ454" s="68">
        <v>0</v>
      </c>
      <c r="AK454" s="68">
        <v>0</v>
      </c>
      <c r="AL454" s="68">
        <v>0</v>
      </c>
      <c r="AM454" s="68">
        <v>0</v>
      </c>
      <c r="AN454" s="68">
        <v>0</v>
      </c>
      <c r="AO454" s="68">
        <v>0</v>
      </c>
      <c r="AP454" s="113">
        <v>10.821436908133153</v>
      </c>
      <c r="AQ454" s="12">
        <v>1</v>
      </c>
      <c r="AR454" s="113">
        <v>10.140770667404057</v>
      </c>
      <c r="AS454" s="12">
        <v>1</v>
      </c>
      <c r="AT454" s="12">
        <v>0</v>
      </c>
      <c r="AU454" s="12">
        <v>4.0943445622221004</v>
      </c>
      <c r="AV454" s="113">
        <v>7.6038979685218813</v>
      </c>
      <c r="AW454" s="12">
        <v>0</v>
      </c>
      <c r="AX454" s="12">
        <v>1</v>
      </c>
      <c r="AY454" s="68">
        <v>0</v>
      </c>
      <c r="AZ454" s="68">
        <v>6.9850000000000003</v>
      </c>
      <c r="BA454" s="94">
        <v>578</v>
      </c>
      <c r="BB454" s="94">
        <v>162</v>
      </c>
      <c r="BC454" s="12">
        <v>1</v>
      </c>
      <c r="BD454" s="12">
        <v>0</v>
      </c>
      <c r="BE454" s="104">
        <f t="shared" si="100"/>
        <v>3.784189633918261</v>
      </c>
      <c r="BF454" s="104">
        <v>1501.04</v>
      </c>
      <c r="BG454" s="104">
        <f t="shared" si="110"/>
        <v>0.51739600751000214</v>
      </c>
      <c r="BH454" s="68">
        <v>1</v>
      </c>
      <c r="BI454" s="68">
        <v>0</v>
      </c>
      <c r="BJ454" s="68">
        <v>1</v>
      </c>
      <c r="BK454" s="12">
        <v>1</v>
      </c>
      <c r="BL454" s="12">
        <v>0</v>
      </c>
      <c r="BM454" s="12">
        <v>1</v>
      </c>
      <c r="BN454" s="12">
        <v>0</v>
      </c>
      <c r="BO454" s="12">
        <v>1</v>
      </c>
      <c r="BP454" s="12">
        <v>0</v>
      </c>
      <c r="BQ454" s="12">
        <v>1</v>
      </c>
      <c r="BR454" s="12">
        <v>0</v>
      </c>
      <c r="BS454" s="12">
        <v>0</v>
      </c>
      <c r="BT454" s="12">
        <v>0</v>
      </c>
      <c r="BU454" s="12">
        <v>0</v>
      </c>
      <c r="BV454" s="12">
        <v>0</v>
      </c>
      <c r="BW454" s="12">
        <v>0</v>
      </c>
      <c r="BX454" s="12">
        <v>1</v>
      </c>
      <c r="BY454" s="12">
        <v>0.56000000000000005</v>
      </c>
      <c r="BZ454" s="12">
        <f t="shared" si="111"/>
        <v>0.43999999999999995</v>
      </c>
      <c r="CA454" s="113">
        <v>2.9957322735539909</v>
      </c>
      <c r="CB454" s="12" t="s">
        <v>560</v>
      </c>
      <c r="CC454" s="12">
        <v>1</v>
      </c>
    </row>
    <row r="455" spans="1:167" ht="15" customHeight="1" x14ac:dyDescent="0.3">
      <c r="A455" s="17">
        <v>454</v>
      </c>
      <c r="B455" s="12">
        <v>11</v>
      </c>
      <c r="C455" s="12" t="s">
        <v>90</v>
      </c>
      <c r="D455" s="37">
        <v>0.127</v>
      </c>
      <c r="E455" s="68">
        <v>0.24299999999999999</v>
      </c>
      <c r="F455" s="19">
        <f t="shared" si="99"/>
        <v>0.52263374485596714</v>
      </c>
      <c r="H455" s="12">
        <f t="shared" si="101"/>
        <v>-0.11599999999999999</v>
      </c>
      <c r="I455" s="12">
        <f t="shared" si="102"/>
        <v>0.37</v>
      </c>
      <c r="J455" s="12">
        <v>0</v>
      </c>
      <c r="K455" s="12">
        <f t="shared" si="103"/>
        <v>0.127</v>
      </c>
      <c r="L455" s="45">
        <f t="shared" si="104"/>
        <v>0.52263374485596714</v>
      </c>
      <c r="M455" s="15">
        <f t="shared" si="105"/>
        <v>3.2827047601707341E-3</v>
      </c>
      <c r="N455" s="68">
        <f t="shared" si="106"/>
        <v>6.2810807615865218E-3</v>
      </c>
      <c r="O455" s="68">
        <f t="shared" si="107"/>
        <v>159.20826971621563</v>
      </c>
      <c r="P455" s="12">
        <f t="shared" si="108"/>
        <v>-2.9983760014157877E-3</v>
      </c>
      <c r="Q455" s="12">
        <f t="shared" si="109"/>
        <v>9.5637855217572555E-3</v>
      </c>
      <c r="R455" s="113">
        <v>7.482681828154651</v>
      </c>
      <c r="S455" s="12" t="s">
        <v>584</v>
      </c>
      <c r="T455" s="12" t="s">
        <v>1683</v>
      </c>
      <c r="U455" s="12" t="s">
        <v>587</v>
      </c>
      <c r="V455" s="68" t="s">
        <v>599</v>
      </c>
      <c r="W455" s="68">
        <v>0</v>
      </c>
      <c r="X455" s="68">
        <v>1</v>
      </c>
      <c r="Y455" s="68">
        <v>0</v>
      </c>
      <c r="Z455" s="68">
        <v>0</v>
      </c>
      <c r="AA455" s="68">
        <v>1</v>
      </c>
      <c r="AB455" s="68">
        <v>1</v>
      </c>
      <c r="AC455" s="68">
        <v>10</v>
      </c>
      <c r="AD455" s="68">
        <v>8</v>
      </c>
      <c r="AE455" s="68">
        <v>25347</v>
      </c>
      <c r="AF455" s="68">
        <v>0</v>
      </c>
      <c r="AG455" s="68">
        <v>1</v>
      </c>
      <c r="AH455" s="68">
        <v>0</v>
      </c>
      <c r="AI455" s="68">
        <v>0</v>
      </c>
      <c r="AJ455" s="68">
        <v>0</v>
      </c>
      <c r="AK455" s="68">
        <v>0</v>
      </c>
      <c r="AL455" s="68">
        <v>0</v>
      </c>
      <c r="AM455" s="68">
        <v>0</v>
      </c>
      <c r="AN455" s="68">
        <v>0</v>
      </c>
      <c r="AO455" s="68">
        <v>0</v>
      </c>
      <c r="AP455" s="113">
        <v>10.821436908133153</v>
      </c>
      <c r="AQ455" s="12">
        <v>1</v>
      </c>
      <c r="AR455" s="113">
        <v>10.140770667404057</v>
      </c>
      <c r="AS455" s="12">
        <v>1</v>
      </c>
      <c r="AT455" s="12">
        <v>0</v>
      </c>
      <c r="AU455" s="12">
        <v>4.0943445622221004</v>
      </c>
      <c r="AV455" s="113">
        <v>7.6038979685218813</v>
      </c>
      <c r="AW455" s="12">
        <v>0</v>
      </c>
      <c r="AX455" s="12">
        <v>1</v>
      </c>
      <c r="AY455" s="68">
        <v>0</v>
      </c>
      <c r="AZ455" s="68">
        <v>6.9850000000000003</v>
      </c>
      <c r="BA455" s="94">
        <v>578</v>
      </c>
      <c r="BB455" s="94">
        <v>162</v>
      </c>
      <c r="BC455" s="12">
        <v>1</v>
      </c>
      <c r="BD455" s="12">
        <v>0</v>
      </c>
      <c r="BE455" s="104">
        <f t="shared" si="100"/>
        <v>3.784189633918261</v>
      </c>
      <c r="BF455" s="104">
        <v>1501.04</v>
      </c>
      <c r="BG455" s="104">
        <f t="shared" si="110"/>
        <v>0.51739600751000214</v>
      </c>
      <c r="BH455" s="68">
        <v>1</v>
      </c>
      <c r="BI455" s="68">
        <v>0</v>
      </c>
      <c r="BJ455" s="68">
        <v>1</v>
      </c>
      <c r="BK455" s="12">
        <v>1</v>
      </c>
      <c r="BL455" s="12">
        <v>0</v>
      </c>
      <c r="BM455" s="12">
        <v>1</v>
      </c>
      <c r="BN455" s="12">
        <v>0</v>
      </c>
      <c r="BO455" s="12">
        <v>1</v>
      </c>
      <c r="BP455" s="12">
        <v>0</v>
      </c>
      <c r="BQ455" s="12">
        <v>1</v>
      </c>
      <c r="BR455" s="12">
        <v>0</v>
      </c>
      <c r="BS455" s="12">
        <v>0</v>
      </c>
      <c r="BT455" s="12">
        <v>0</v>
      </c>
      <c r="BU455" s="12">
        <v>0</v>
      </c>
      <c r="BV455" s="12">
        <v>0</v>
      </c>
      <c r="BW455" s="12">
        <v>0</v>
      </c>
      <c r="BX455" s="12">
        <v>1</v>
      </c>
      <c r="BY455" s="12">
        <v>0.56000000000000005</v>
      </c>
      <c r="BZ455" s="12">
        <f t="shared" si="111"/>
        <v>0.43999999999999995</v>
      </c>
      <c r="CA455" s="113">
        <v>2.9957322735539909</v>
      </c>
      <c r="CB455" s="12" t="s">
        <v>560</v>
      </c>
      <c r="CC455" s="12">
        <v>1</v>
      </c>
    </row>
    <row r="456" spans="1:167" ht="15" customHeight="1" x14ac:dyDescent="0.3">
      <c r="A456" s="70">
        <v>455</v>
      </c>
      <c r="B456" s="70">
        <v>11</v>
      </c>
      <c r="C456" s="70" t="s">
        <v>90</v>
      </c>
      <c r="D456" s="38">
        <v>-0.32</v>
      </c>
      <c r="E456" s="69">
        <v>0.245</v>
      </c>
      <c r="F456" s="19">
        <f t="shared" si="99"/>
        <v>-1.306122448979592</v>
      </c>
      <c r="G456" s="70"/>
      <c r="H456" s="70">
        <f t="shared" si="101"/>
        <v>-0.56499999999999995</v>
      </c>
      <c r="I456" s="70">
        <f t="shared" si="102"/>
        <v>-7.5000000000000011E-2</v>
      </c>
      <c r="J456" s="70">
        <v>0</v>
      </c>
      <c r="K456" s="70">
        <f t="shared" si="103"/>
        <v>-0.32</v>
      </c>
      <c r="L456" s="47">
        <f t="shared" si="104"/>
        <v>-1.306122448979592</v>
      </c>
      <c r="M456" s="18">
        <f t="shared" si="105"/>
        <v>-8.2036287258480112E-3</v>
      </c>
      <c r="N456" s="69">
        <f t="shared" si="106"/>
        <v>6.2809032432273827E-3</v>
      </c>
      <c r="O456" s="69">
        <f t="shared" si="107"/>
        <v>159.21276944972638</v>
      </c>
      <c r="P456" s="70">
        <f t="shared" si="108"/>
        <v>-1.4484531969075395E-2</v>
      </c>
      <c r="Q456" s="70">
        <f t="shared" si="109"/>
        <v>-1.9227254826206285E-3</v>
      </c>
      <c r="R456" s="114">
        <v>7.482681828154651</v>
      </c>
      <c r="S456" s="70" t="s">
        <v>584</v>
      </c>
      <c r="T456" s="70" t="s">
        <v>1683</v>
      </c>
      <c r="U456" s="70" t="s">
        <v>588</v>
      </c>
      <c r="V456" s="69" t="s">
        <v>599</v>
      </c>
      <c r="W456" s="69">
        <v>0</v>
      </c>
      <c r="X456" s="69">
        <v>1</v>
      </c>
      <c r="Y456" s="69">
        <v>0</v>
      </c>
      <c r="Z456" s="69">
        <v>0</v>
      </c>
      <c r="AA456" s="69">
        <v>1</v>
      </c>
      <c r="AB456" s="69">
        <v>1</v>
      </c>
      <c r="AC456" s="69">
        <v>10</v>
      </c>
      <c r="AD456" s="69">
        <v>8</v>
      </c>
      <c r="AE456" s="69">
        <v>25347</v>
      </c>
      <c r="AF456" s="69">
        <v>0</v>
      </c>
      <c r="AG456" s="69">
        <v>1</v>
      </c>
      <c r="AH456" s="69">
        <v>0</v>
      </c>
      <c r="AI456" s="69">
        <v>0</v>
      </c>
      <c r="AJ456" s="69">
        <v>0</v>
      </c>
      <c r="AK456" s="69">
        <v>0</v>
      </c>
      <c r="AL456" s="69">
        <v>0</v>
      </c>
      <c r="AM456" s="69">
        <v>0</v>
      </c>
      <c r="AN456" s="69">
        <v>0</v>
      </c>
      <c r="AO456" s="69">
        <v>0</v>
      </c>
      <c r="AP456" s="114">
        <v>10.821436908133153</v>
      </c>
      <c r="AQ456" s="70">
        <v>1</v>
      </c>
      <c r="AR456" s="114">
        <v>10.140770667404057</v>
      </c>
      <c r="AS456" s="70">
        <v>1</v>
      </c>
      <c r="AT456" s="70">
        <v>0</v>
      </c>
      <c r="AU456" s="70">
        <v>4.0943445622221004</v>
      </c>
      <c r="AV456" s="114">
        <v>7.6038979685218813</v>
      </c>
      <c r="AW456" s="70">
        <v>0</v>
      </c>
      <c r="AX456" s="70">
        <v>1</v>
      </c>
      <c r="AY456" s="69">
        <v>0</v>
      </c>
      <c r="AZ456" s="69">
        <v>6.9850000000000003</v>
      </c>
      <c r="BA456" s="32">
        <v>578</v>
      </c>
      <c r="BB456" s="32">
        <v>162</v>
      </c>
      <c r="BC456" s="70">
        <v>1</v>
      </c>
      <c r="BD456" s="70">
        <v>0</v>
      </c>
      <c r="BE456" s="106">
        <f t="shared" si="100"/>
        <v>3.784189633918261</v>
      </c>
      <c r="BF456" s="106">
        <v>1501.04</v>
      </c>
      <c r="BG456" s="106">
        <f t="shared" si="110"/>
        <v>0.51739600751000214</v>
      </c>
      <c r="BH456" s="69">
        <v>1</v>
      </c>
      <c r="BI456" s="69">
        <v>0</v>
      </c>
      <c r="BJ456" s="69">
        <v>1</v>
      </c>
      <c r="BK456" s="70">
        <v>1</v>
      </c>
      <c r="BL456" s="70">
        <v>0</v>
      </c>
      <c r="BM456" s="70">
        <v>1</v>
      </c>
      <c r="BN456" s="70">
        <v>0</v>
      </c>
      <c r="BO456" s="70">
        <v>1</v>
      </c>
      <c r="BP456" s="70">
        <v>0</v>
      </c>
      <c r="BQ456" s="70">
        <v>1</v>
      </c>
      <c r="BR456" s="70">
        <v>0</v>
      </c>
      <c r="BS456" s="70">
        <v>0</v>
      </c>
      <c r="BT456" s="70">
        <v>0</v>
      </c>
      <c r="BU456" s="70">
        <v>0</v>
      </c>
      <c r="BV456" s="70">
        <v>0</v>
      </c>
      <c r="BW456" s="70">
        <v>0</v>
      </c>
      <c r="BX456" s="70">
        <v>1</v>
      </c>
      <c r="BY456" s="70">
        <v>0</v>
      </c>
      <c r="BZ456" s="70">
        <f t="shared" si="111"/>
        <v>1</v>
      </c>
      <c r="CA456" s="114">
        <v>2.9957322735539909</v>
      </c>
      <c r="CB456" s="70" t="s">
        <v>560</v>
      </c>
      <c r="CC456" s="70">
        <v>1</v>
      </c>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0"/>
      <c r="DD456" s="70"/>
      <c r="DE456" s="70"/>
      <c r="DF456" s="70"/>
      <c r="DG456" s="70"/>
      <c r="DH456" s="70"/>
      <c r="DI456" s="70"/>
      <c r="DJ456" s="70"/>
      <c r="DK456" s="70"/>
      <c r="DL456" s="70"/>
      <c r="DM456" s="70"/>
      <c r="DN456" s="70"/>
      <c r="DO456" s="70"/>
      <c r="DP456" s="70"/>
      <c r="DQ456" s="70"/>
      <c r="DR456" s="70"/>
      <c r="DS456" s="70"/>
      <c r="DT456" s="70"/>
      <c r="DU456" s="70"/>
      <c r="DV456" s="70"/>
      <c r="DW456" s="70"/>
      <c r="DX456" s="70"/>
      <c r="DY456" s="70"/>
      <c r="DZ456" s="70"/>
      <c r="EA456" s="70"/>
      <c r="EB456" s="70"/>
      <c r="EC456" s="70"/>
      <c r="ED456" s="70"/>
      <c r="EE456" s="70"/>
      <c r="EF456" s="70"/>
      <c r="EG456" s="70"/>
      <c r="EH456" s="70"/>
      <c r="EI456" s="70"/>
      <c r="EJ456" s="70"/>
      <c r="EK456" s="70"/>
      <c r="EL456" s="70"/>
      <c r="EM456" s="70"/>
      <c r="EN456" s="70"/>
      <c r="EO456" s="70"/>
      <c r="EP456" s="70"/>
      <c r="EQ456" s="70"/>
      <c r="ER456" s="70"/>
      <c r="ES456" s="70"/>
      <c r="ET456" s="70"/>
      <c r="EU456" s="70"/>
      <c r="EV456" s="70"/>
      <c r="EW456" s="70"/>
      <c r="EX456" s="70"/>
      <c r="EY456" s="70"/>
      <c r="EZ456" s="70"/>
      <c r="FA456" s="70"/>
      <c r="FB456" s="70"/>
      <c r="FC456" s="70"/>
      <c r="FD456" s="70"/>
      <c r="FE456" s="70"/>
      <c r="FF456" s="70"/>
      <c r="FG456" s="70"/>
      <c r="FH456" s="70"/>
      <c r="FI456" s="70"/>
      <c r="FJ456" s="70"/>
      <c r="FK456" s="70"/>
    </row>
    <row r="457" spans="1:167" ht="15" customHeight="1" x14ac:dyDescent="0.3">
      <c r="A457" s="70">
        <v>456</v>
      </c>
      <c r="B457" s="12">
        <v>11</v>
      </c>
      <c r="C457" s="12" t="s">
        <v>90</v>
      </c>
      <c r="D457" s="37">
        <v>0.14599999999999999</v>
      </c>
      <c r="E457" s="68">
        <v>0.24399999999999999</v>
      </c>
      <c r="F457" s="19">
        <f t="shared" si="99"/>
        <v>0.59836065573770492</v>
      </c>
      <c r="H457" s="12">
        <f t="shared" si="101"/>
        <v>-9.8000000000000004E-2</v>
      </c>
      <c r="I457" s="12">
        <f t="shared" si="102"/>
        <v>0.39</v>
      </c>
      <c r="J457" s="12">
        <v>0</v>
      </c>
      <c r="K457" s="12">
        <f t="shared" si="103"/>
        <v>0.14599999999999999</v>
      </c>
      <c r="L457" s="45">
        <f t="shared" si="104"/>
        <v>0.59836065573770492</v>
      </c>
      <c r="M457" s="15">
        <f t="shared" si="105"/>
        <v>3.7583453097947738E-3</v>
      </c>
      <c r="N457" s="68">
        <f t="shared" si="106"/>
        <v>6.281070243766609E-3</v>
      </c>
      <c r="O457" s="68">
        <f t="shared" si="107"/>
        <v>159.20853631471627</v>
      </c>
      <c r="P457" s="12">
        <f t="shared" si="108"/>
        <v>-2.5227249339718353E-3</v>
      </c>
      <c r="Q457" s="12">
        <f t="shared" si="109"/>
        <v>1.0039415553561384E-2</v>
      </c>
      <c r="R457" s="113">
        <v>7.5553819442402732</v>
      </c>
      <c r="S457" s="12" t="s">
        <v>584</v>
      </c>
      <c r="T457" s="12" t="s">
        <v>1683</v>
      </c>
      <c r="U457" s="12" t="s">
        <v>589</v>
      </c>
      <c r="V457" s="68" t="s">
        <v>599</v>
      </c>
      <c r="W457" s="68">
        <v>0</v>
      </c>
      <c r="X457" s="68">
        <v>1</v>
      </c>
      <c r="Y457" s="68">
        <v>0</v>
      </c>
      <c r="Z457" s="68">
        <v>0</v>
      </c>
      <c r="AA457" s="68">
        <v>1</v>
      </c>
      <c r="AB457" s="68">
        <v>1</v>
      </c>
      <c r="AC457" s="68">
        <v>10</v>
      </c>
      <c r="AD457" s="68">
        <v>8</v>
      </c>
      <c r="AE457" s="68">
        <v>25347</v>
      </c>
      <c r="AF457" s="68">
        <v>0</v>
      </c>
      <c r="AG457" s="68">
        <v>1</v>
      </c>
      <c r="AH457" s="68">
        <v>0</v>
      </c>
      <c r="AI457" s="68">
        <v>0</v>
      </c>
      <c r="AJ457" s="68">
        <v>0</v>
      </c>
      <c r="AK457" s="68">
        <v>0</v>
      </c>
      <c r="AL457" s="68">
        <v>0</v>
      </c>
      <c r="AM457" s="68">
        <v>0</v>
      </c>
      <c r="AN457" s="68">
        <v>0</v>
      </c>
      <c r="AO457" s="68">
        <v>0</v>
      </c>
      <c r="AP457" s="113">
        <v>10.821436908133153</v>
      </c>
      <c r="AQ457" s="12">
        <v>1</v>
      </c>
      <c r="AR457" s="113">
        <v>10.140770667404057</v>
      </c>
      <c r="AS457" s="12">
        <v>1</v>
      </c>
      <c r="AT457" s="12">
        <v>0</v>
      </c>
      <c r="AU457" s="12">
        <v>4.0943445622221004</v>
      </c>
      <c r="AV457" s="113">
        <v>7.6038979685218813</v>
      </c>
      <c r="AW457" s="12">
        <v>0</v>
      </c>
      <c r="AX457" s="12">
        <v>1</v>
      </c>
      <c r="AY457" s="68">
        <v>0</v>
      </c>
      <c r="AZ457" s="68">
        <v>6.9850000000000003</v>
      </c>
      <c r="BA457" s="94">
        <v>578</v>
      </c>
      <c r="BB457" s="94">
        <v>162</v>
      </c>
      <c r="BC457" s="12">
        <v>1</v>
      </c>
      <c r="BD457" s="12">
        <v>0</v>
      </c>
      <c r="BE457" s="104">
        <f t="shared" si="100"/>
        <v>3.784189633918261</v>
      </c>
      <c r="BF457" s="104">
        <v>1501.04</v>
      </c>
      <c r="BG457" s="104">
        <f t="shared" si="110"/>
        <v>0.51739600751000214</v>
      </c>
      <c r="BH457" s="68">
        <v>1</v>
      </c>
      <c r="BI457" s="68">
        <v>0</v>
      </c>
      <c r="BJ457" s="68">
        <v>1</v>
      </c>
      <c r="BK457" s="12">
        <v>1</v>
      </c>
      <c r="BL457" s="12">
        <v>0</v>
      </c>
      <c r="BM457" s="12">
        <v>1</v>
      </c>
      <c r="BN457" s="12">
        <v>0</v>
      </c>
      <c r="BO457" s="12">
        <v>1</v>
      </c>
      <c r="BP457" s="12">
        <v>0</v>
      </c>
      <c r="BQ457" s="12">
        <v>1</v>
      </c>
      <c r="BR457" s="12">
        <v>0</v>
      </c>
      <c r="BS457" s="12">
        <v>0</v>
      </c>
      <c r="BT457" s="12">
        <v>0</v>
      </c>
      <c r="BU457" s="12">
        <v>0</v>
      </c>
      <c r="BV457" s="12">
        <v>0</v>
      </c>
      <c r="BW457" s="12">
        <v>0</v>
      </c>
      <c r="BX457" s="12">
        <v>1</v>
      </c>
      <c r="BY457" s="12">
        <v>0.56000000000000005</v>
      </c>
      <c r="BZ457" s="12">
        <f t="shared" si="111"/>
        <v>0.43999999999999995</v>
      </c>
      <c r="CA457" s="113">
        <v>2.9957322735539909</v>
      </c>
      <c r="CB457" s="12" t="s">
        <v>560</v>
      </c>
      <c r="CC457" s="12">
        <v>1</v>
      </c>
    </row>
    <row r="458" spans="1:167" ht="15" customHeight="1" x14ac:dyDescent="0.3">
      <c r="A458" s="70">
        <v>457</v>
      </c>
      <c r="B458" s="12">
        <v>11</v>
      </c>
      <c r="C458" s="12" t="s">
        <v>90</v>
      </c>
      <c r="D458" s="37">
        <v>9.1999999999999998E-2</v>
      </c>
      <c r="E458" s="68">
        <v>0.21199999999999999</v>
      </c>
      <c r="F458" s="19">
        <f t="shared" si="99"/>
        <v>0.43396226415094341</v>
      </c>
      <c r="H458" s="12">
        <f t="shared" si="101"/>
        <v>-0.12</v>
      </c>
      <c r="I458" s="12">
        <f t="shared" si="102"/>
        <v>0.30399999999999999</v>
      </c>
      <c r="J458" s="12">
        <v>0</v>
      </c>
      <c r="K458" s="12">
        <f t="shared" si="103"/>
        <v>9.1999999999999998E-2</v>
      </c>
      <c r="L458" s="45">
        <f t="shared" si="104"/>
        <v>0.43396226415094341</v>
      </c>
      <c r="M458" s="15">
        <f t="shared" si="105"/>
        <v>2.725756589388768E-3</v>
      </c>
      <c r="N458" s="68">
        <f t="shared" si="106"/>
        <v>6.2810912712002046E-3</v>
      </c>
      <c r="O458" s="68">
        <f t="shared" si="107"/>
        <v>159.20800332661267</v>
      </c>
      <c r="P458" s="12">
        <f t="shared" si="108"/>
        <v>-3.5553346818114366E-3</v>
      </c>
      <c r="Q458" s="12">
        <f t="shared" si="109"/>
        <v>9.0068478605889735E-3</v>
      </c>
      <c r="R458" s="113">
        <v>7.5553819442402732</v>
      </c>
      <c r="S458" s="12" t="s">
        <v>584</v>
      </c>
      <c r="T458" s="12" t="s">
        <v>1683</v>
      </c>
      <c r="U458" s="12" t="s">
        <v>590</v>
      </c>
      <c r="V458" s="68" t="s">
        <v>599</v>
      </c>
      <c r="W458" s="68">
        <v>0</v>
      </c>
      <c r="X458" s="68">
        <v>1</v>
      </c>
      <c r="Y458" s="68">
        <v>0</v>
      </c>
      <c r="Z458" s="68">
        <v>0</v>
      </c>
      <c r="AA458" s="68">
        <v>1</v>
      </c>
      <c r="AB458" s="68">
        <v>1</v>
      </c>
      <c r="AC458" s="68">
        <v>10</v>
      </c>
      <c r="AD458" s="68">
        <v>8</v>
      </c>
      <c r="AE458" s="68">
        <v>25347</v>
      </c>
      <c r="AF458" s="68">
        <v>0</v>
      </c>
      <c r="AG458" s="68">
        <v>1</v>
      </c>
      <c r="AH458" s="68">
        <v>0</v>
      </c>
      <c r="AI458" s="68">
        <v>0</v>
      </c>
      <c r="AJ458" s="68">
        <v>0</v>
      </c>
      <c r="AK458" s="68">
        <v>0</v>
      </c>
      <c r="AL458" s="68">
        <v>0</v>
      </c>
      <c r="AM458" s="68">
        <v>0</v>
      </c>
      <c r="AN458" s="68">
        <v>0</v>
      </c>
      <c r="AO458" s="68">
        <v>0</v>
      </c>
      <c r="AP458" s="113">
        <v>10.821436908133153</v>
      </c>
      <c r="AQ458" s="12">
        <v>1</v>
      </c>
      <c r="AR458" s="113">
        <v>10.140770667404057</v>
      </c>
      <c r="AS458" s="12">
        <v>1</v>
      </c>
      <c r="AT458" s="12">
        <v>0</v>
      </c>
      <c r="AU458" s="12">
        <v>4.0943445622221004</v>
      </c>
      <c r="AV458" s="113">
        <v>7.6038979685218813</v>
      </c>
      <c r="AW458" s="12">
        <v>0</v>
      </c>
      <c r="AX458" s="12">
        <v>1</v>
      </c>
      <c r="AY458" s="68">
        <v>0</v>
      </c>
      <c r="AZ458" s="68">
        <v>6.9850000000000003</v>
      </c>
      <c r="BA458" s="94">
        <v>578</v>
      </c>
      <c r="BB458" s="94">
        <v>162</v>
      </c>
      <c r="BC458" s="12">
        <v>1</v>
      </c>
      <c r="BD458" s="12">
        <v>0</v>
      </c>
      <c r="BE458" s="104">
        <f t="shared" si="100"/>
        <v>3.784189633918261</v>
      </c>
      <c r="BF458" s="104">
        <v>1501.04</v>
      </c>
      <c r="BG458" s="104">
        <f t="shared" si="110"/>
        <v>0.51739600751000214</v>
      </c>
      <c r="BH458" s="68">
        <v>1</v>
      </c>
      <c r="BI458" s="68">
        <v>0</v>
      </c>
      <c r="BJ458" s="68">
        <v>1</v>
      </c>
      <c r="BK458" s="12">
        <v>1</v>
      </c>
      <c r="BL458" s="12">
        <v>0</v>
      </c>
      <c r="BM458" s="12">
        <v>1</v>
      </c>
      <c r="BN458" s="12">
        <v>0</v>
      </c>
      <c r="BO458" s="12">
        <v>1</v>
      </c>
      <c r="BP458" s="12">
        <v>0</v>
      </c>
      <c r="BQ458" s="12">
        <v>1</v>
      </c>
      <c r="BR458" s="12">
        <v>0</v>
      </c>
      <c r="BS458" s="12">
        <v>0</v>
      </c>
      <c r="BT458" s="12">
        <v>0</v>
      </c>
      <c r="BU458" s="12">
        <v>0</v>
      </c>
      <c r="BV458" s="12">
        <v>0</v>
      </c>
      <c r="BW458" s="12">
        <v>0</v>
      </c>
      <c r="BX458" s="12">
        <v>1</v>
      </c>
      <c r="BY458" s="12">
        <v>0.56000000000000005</v>
      </c>
      <c r="BZ458" s="12">
        <f t="shared" si="111"/>
        <v>0.43999999999999995</v>
      </c>
      <c r="CA458" s="113">
        <v>2.9957322735539909</v>
      </c>
      <c r="CB458" s="12" t="s">
        <v>560</v>
      </c>
      <c r="CC458" s="12">
        <v>1</v>
      </c>
    </row>
    <row r="459" spans="1:167" s="40" customFormat="1" ht="15" customHeight="1" x14ac:dyDescent="0.3">
      <c r="A459" s="75">
        <v>458</v>
      </c>
      <c r="B459" s="75">
        <v>11</v>
      </c>
      <c r="C459" s="75" t="s">
        <v>90</v>
      </c>
      <c r="D459" s="76">
        <v>3.7999999999999999E-2</v>
      </c>
      <c r="E459" s="77">
        <v>0.21199999999999999</v>
      </c>
      <c r="F459" s="79">
        <f t="shared" si="99"/>
        <v>0.17924528301886791</v>
      </c>
      <c r="G459" s="75"/>
      <c r="H459" s="75">
        <f t="shared" si="101"/>
        <v>-0.17399999999999999</v>
      </c>
      <c r="I459" s="75">
        <f t="shared" si="102"/>
        <v>0.25</v>
      </c>
      <c r="J459" s="75">
        <v>0</v>
      </c>
      <c r="K459" s="75">
        <f t="shared" si="103"/>
        <v>3.7999999999999999E-2</v>
      </c>
      <c r="L459" s="88">
        <f t="shared" si="104"/>
        <v>0.17924528301886791</v>
      </c>
      <c r="M459" s="78">
        <f t="shared" si="105"/>
        <v>1.1258594514629966E-3</v>
      </c>
      <c r="N459" s="77">
        <f t="shared" si="106"/>
        <v>6.2811106239514551E-3</v>
      </c>
      <c r="O459" s="77">
        <f t="shared" si="107"/>
        <v>159.20751279029355</v>
      </c>
      <c r="P459" s="75">
        <f t="shared" si="108"/>
        <v>-5.1552511724884589E-3</v>
      </c>
      <c r="Q459" s="75">
        <f t="shared" si="109"/>
        <v>7.4069700754144513E-3</v>
      </c>
      <c r="R459" s="115">
        <v>7.5553819442402732</v>
      </c>
      <c r="S459" s="75" t="s">
        <v>584</v>
      </c>
      <c r="T459" s="75" t="s">
        <v>1683</v>
      </c>
      <c r="U459" s="75" t="s">
        <v>591</v>
      </c>
      <c r="V459" s="77" t="s">
        <v>599</v>
      </c>
      <c r="W459" s="77">
        <v>0</v>
      </c>
      <c r="X459" s="77">
        <v>1</v>
      </c>
      <c r="Y459" s="77">
        <v>0</v>
      </c>
      <c r="Z459" s="77">
        <v>0</v>
      </c>
      <c r="AA459" s="77">
        <v>1</v>
      </c>
      <c r="AB459" s="77">
        <v>1</v>
      </c>
      <c r="AC459" s="77">
        <v>10</v>
      </c>
      <c r="AD459" s="77">
        <v>8</v>
      </c>
      <c r="AE459" s="77">
        <v>25347</v>
      </c>
      <c r="AF459" s="77">
        <v>0</v>
      </c>
      <c r="AG459" s="77">
        <v>1</v>
      </c>
      <c r="AH459" s="77">
        <v>0</v>
      </c>
      <c r="AI459" s="77">
        <v>0</v>
      </c>
      <c r="AJ459" s="77">
        <v>0</v>
      </c>
      <c r="AK459" s="77">
        <v>0</v>
      </c>
      <c r="AL459" s="77">
        <v>0</v>
      </c>
      <c r="AM459" s="77">
        <v>0</v>
      </c>
      <c r="AN459" s="77">
        <v>0</v>
      </c>
      <c r="AO459" s="77">
        <v>0</v>
      </c>
      <c r="AP459" s="115">
        <v>10.821436908133153</v>
      </c>
      <c r="AQ459" s="75">
        <v>1</v>
      </c>
      <c r="AR459" s="115">
        <v>10.140770667404057</v>
      </c>
      <c r="AS459" s="75">
        <v>1</v>
      </c>
      <c r="AT459" s="75">
        <v>0</v>
      </c>
      <c r="AU459" s="75">
        <v>4.0943445622221004</v>
      </c>
      <c r="AV459" s="115">
        <v>7.6038979685218813</v>
      </c>
      <c r="AW459" s="75">
        <v>0</v>
      </c>
      <c r="AX459" s="75">
        <v>1</v>
      </c>
      <c r="AY459" s="77">
        <v>0</v>
      </c>
      <c r="AZ459" s="77">
        <v>6.9850000000000003</v>
      </c>
      <c r="BA459" s="52">
        <v>578</v>
      </c>
      <c r="BB459" s="52">
        <v>162</v>
      </c>
      <c r="BC459" s="75">
        <v>1</v>
      </c>
      <c r="BD459" s="75">
        <v>0</v>
      </c>
      <c r="BE459" s="105">
        <f t="shared" si="100"/>
        <v>3.784189633918261</v>
      </c>
      <c r="BF459" s="105">
        <v>1501.04</v>
      </c>
      <c r="BG459" s="105">
        <f t="shared" si="110"/>
        <v>0.51739600751000214</v>
      </c>
      <c r="BH459" s="77">
        <v>1</v>
      </c>
      <c r="BI459" s="77">
        <v>0</v>
      </c>
      <c r="BJ459" s="77">
        <v>1</v>
      </c>
      <c r="BK459" s="75">
        <v>1</v>
      </c>
      <c r="BL459" s="75">
        <v>0</v>
      </c>
      <c r="BM459" s="75">
        <v>1</v>
      </c>
      <c r="BN459" s="75">
        <v>0</v>
      </c>
      <c r="BO459" s="75">
        <v>1</v>
      </c>
      <c r="BP459" s="75">
        <v>0</v>
      </c>
      <c r="BQ459" s="75">
        <v>1</v>
      </c>
      <c r="BR459" s="75">
        <v>0</v>
      </c>
      <c r="BS459" s="75">
        <v>0</v>
      </c>
      <c r="BT459" s="75">
        <v>0</v>
      </c>
      <c r="BU459" s="75">
        <v>0</v>
      </c>
      <c r="BV459" s="75">
        <v>0</v>
      </c>
      <c r="BW459" s="75">
        <v>0</v>
      </c>
      <c r="BX459" s="75">
        <v>1</v>
      </c>
      <c r="BY459" s="75">
        <v>0.56000000000000005</v>
      </c>
      <c r="BZ459" s="75">
        <f t="shared" si="111"/>
        <v>0.43999999999999995</v>
      </c>
      <c r="CA459" s="115">
        <v>2.9957322735539909</v>
      </c>
      <c r="CB459" s="75" t="s">
        <v>560</v>
      </c>
      <c r="CC459" s="75">
        <v>1</v>
      </c>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5"/>
      <c r="DI459" s="75"/>
      <c r="DJ459" s="75"/>
      <c r="DK459" s="75"/>
      <c r="DL459" s="75"/>
      <c r="DM459" s="75"/>
      <c r="DN459" s="75"/>
      <c r="DO459" s="75"/>
      <c r="DP459" s="75"/>
      <c r="DQ459" s="75"/>
      <c r="DR459" s="75"/>
      <c r="DS459" s="75"/>
      <c r="DT459" s="75"/>
      <c r="DU459" s="75"/>
      <c r="DV459" s="75"/>
      <c r="DW459" s="75"/>
      <c r="DX459" s="75"/>
      <c r="DY459" s="75"/>
      <c r="DZ459" s="75"/>
      <c r="EA459" s="75"/>
      <c r="EB459" s="75"/>
      <c r="EC459" s="75"/>
      <c r="ED459" s="75"/>
      <c r="EE459" s="75"/>
      <c r="EF459" s="75"/>
      <c r="EG459" s="75"/>
      <c r="EH459" s="75"/>
      <c r="EI459" s="75"/>
      <c r="EJ459" s="75"/>
      <c r="EK459" s="75"/>
      <c r="EL459" s="75"/>
      <c r="EM459" s="75"/>
      <c r="EN459" s="75"/>
      <c r="EO459" s="75"/>
      <c r="EP459" s="75"/>
      <c r="EQ459" s="75"/>
      <c r="ER459" s="75"/>
      <c r="ES459" s="75"/>
      <c r="ET459" s="75"/>
      <c r="EU459" s="75"/>
      <c r="EV459" s="75"/>
      <c r="EW459" s="75"/>
      <c r="EX459" s="75"/>
      <c r="EY459" s="75"/>
      <c r="EZ459" s="75"/>
      <c r="FA459" s="75"/>
      <c r="FB459" s="75"/>
      <c r="FC459" s="75"/>
      <c r="FD459" s="75"/>
      <c r="FE459" s="75"/>
      <c r="FF459" s="75"/>
      <c r="FG459" s="75"/>
      <c r="FH459" s="75"/>
      <c r="FI459" s="75"/>
      <c r="FJ459" s="75"/>
      <c r="FK459" s="75"/>
    </row>
    <row r="460" spans="1:167" s="68" customFormat="1" ht="15" customHeight="1" x14ac:dyDescent="0.3">
      <c r="A460" s="69">
        <v>459</v>
      </c>
      <c r="B460" s="69">
        <v>12</v>
      </c>
      <c r="C460" s="69" t="s">
        <v>104</v>
      </c>
      <c r="D460" s="38">
        <v>1.2E-2</v>
      </c>
      <c r="E460" s="69">
        <v>6.9000000000000006E-2</v>
      </c>
      <c r="F460" s="19">
        <f t="shared" si="99"/>
        <v>0.17391304347826086</v>
      </c>
      <c r="G460" s="69"/>
      <c r="H460" s="69">
        <f t="shared" si="101"/>
        <v>-5.7000000000000009E-2</v>
      </c>
      <c r="I460" s="69">
        <f t="shared" si="102"/>
        <v>8.1000000000000003E-2</v>
      </c>
      <c r="J460" s="69" t="s">
        <v>63</v>
      </c>
      <c r="K460" s="69">
        <f t="shared" si="103"/>
        <v>1.2E-2</v>
      </c>
      <c r="L460" s="47">
        <f t="shared" si="104"/>
        <v>0.17391304347826086</v>
      </c>
      <c r="M460" s="18">
        <f t="shared" si="105"/>
        <v>2.8548606091797278E-3</v>
      </c>
      <c r="N460" s="69">
        <f t="shared" si="106"/>
        <v>1.6415448502783436E-2</v>
      </c>
      <c r="O460" s="69">
        <f t="shared" si="107"/>
        <v>60.918225891326578</v>
      </c>
      <c r="P460" s="69">
        <f t="shared" si="108"/>
        <v>-1.3560587893603707E-2</v>
      </c>
      <c r="Q460" s="69">
        <f t="shared" si="109"/>
        <v>1.9270309111963164E-2</v>
      </c>
      <c r="R460" s="65">
        <v>7.482681828154651</v>
      </c>
      <c r="S460" s="69" t="s">
        <v>610</v>
      </c>
      <c r="T460" s="69" t="s">
        <v>63</v>
      </c>
      <c r="U460" s="69" t="s">
        <v>613</v>
      </c>
      <c r="V460" s="69" t="s">
        <v>614</v>
      </c>
      <c r="W460" s="69">
        <v>1</v>
      </c>
      <c r="X460" s="69">
        <v>0</v>
      </c>
      <c r="Y460" s="69">
        <v>0</v>
      </c>
      <c r="Z460" s="69">
        <v>0</v>
      </c>
      <c r="AA460" s="69">
        <v>1</v>
      </c>
      <c r="AB460" s="69">
        <v>0</v>
      </c>
      <c r="AC460" s="69" t="s">
        <v>63</v>
      </c>
      <c r="AD460" s="69" t="s">
        <v>63</v>
      </c>
      <c r="AE460" s="69">
        <v>3711</v>
      </c>
      <c r="AF460" s="69">
        <v>1</v>
      </c>
      <c r="AG460" s="69">
        <v>0</v>
      </c>
      <c r="AH460" s="69">
        <v>0</v>
      </c>
      <c r="AI460" s="69">
        <v>0</v>
      </c>
      <c r="AJ460" s="69">
        <v>0</v>
      </c>
      <c r="AK460" s="69">
        <v>0</v>
      </c>
      <c r="AL460" s="69">
        <v>0</v>
      </c>
      <c r="AM460" s="69">
        <v>1</v>
      </c>
      <c r="AN460" s="69">
        <v>0</v>
      </c>
      <c r="AO460" s="69">
        <v>0</v>
      </c>
      <c r="AP460" s="65">
        <v>10.205405315014563</v>
      </c>
      <c r="AQ460" s="69">
        <v>1</v>
      </c>
      <c r="AR460" s="65">
        <v>8.2193260939060906</v>
      </c>
      <c r="AS460" s="69">
        <v>0</v>
      </c>
      <c r="AT460" s="69">
        <v>1</v>
      </c>
      <c r="AU460" s="69">
        <v>4.0943445622221004</v>
      </c>
      <c r="AV460" s="65">
        <v>7.6048944808116197</v>
      </c>
      <c r="AW460" s="69">
        <v>0</v>
      </c>
      <c r="AX460" s="69">
        <v>1</v>
      </c>
      <c r="AY460" s="69">
        <v>1</v>
      </c>
      <c r="AZ460" s="69">
        <v>14.975</v>
      </c>
      <c r="BA460" s="32">
        <v>602</v>
      </c>
      <c r="BB460" s="32">
        <v>107</v>
      </c>
      <c r="BC460" s="69">
        <v>1</v>
      </c>
      <c r="BD460" s="69">
        <v>0</v>
      </c>
      <c r="BE460" s="106">
        <f>LN(18.31)</f>
        <v>2.9074473586864191</v>
      </c>
      <c r="BF460" s="106">
        <v>1529.33</v>
      </c>
      <c r="BG460" s="106">
        <f t="shared" si="110"/>
        <v>0.39651055592663625</v>
      </c>
      <c r="BH460" s="69">
        <v>1</v>
      </c>
      <c r="BI460" s="69">
        <v>1</v>
      </c>
      <c r="BJ460" s="69">
        <v>0</v>
      </c>
      <c r="BK460" s="69">
        <v>1</v>
      </c>
      <c r="BL460" s="69">
        <v>0</v>
      </c>
      <c r="BM460" s="69">
        <v>0</v>
      </c>
      <c r="BN460" s="69">
        <v>0</v>
      </c>
      <c r="BO460" s="69">
        <v>0</v>
      </c>
      <c r="BP460" s="69">
        <v>1</v>
      </c>
      <c r="BQ460" s="69">
        <v>0</v>
      </c>
      <c r="BR460" s="69">
        <v>0</v>
      </c>
      <c r="BS460" s="69">
        <v>0</v>
      </c>
      <c r="BT460" s="69">
        <v>0</v>
      </c>
      <c r="BU460" s="69">
        <v>1</v>
      </c>
      <c r="BV460" s="69">
        <v>1</v>
      </c>
      <c r="BW460" s="69">
        <v>0</v>
      </c>
      <c r="BX460" s="69">
        <v>0</v>
      </c>
      <c r="BY460" s="69">
        <v>0.56000000000000005</v>
      </c>
      <c r="BZ460" s="69">
        <f t="shared" si="111"/>
        <v>0.43999999999999995</v>
      </c>
      <c r="CA460" s="65">
        <v>2.9957322735539909</v>
      </c>
      <c r="CB460" s="69" t="s">
        <v>560</v>
      </c>
      <c r="CC460" s="69">
        <v>1</v>
      </c>
      <c r="CD460" s="69" t="s">
        <v>605</v>
      </c>
      <c r="CE460" s="69" t="s">
        <v>601</v>
      </c>
      <c r="CF460" s="69" t="s">
        <v>604</v>
      </c>
      <c r="CG460" s="69"/>
      <c r="CH460" s="69" t="s">
        <v>600</v>
      </c>
      <c r="CI460" s="124" t="s">
        <v>1685</v>
      </c>
      <c r="CJ460" s="69"/>
      <c r="CK460" s="69"/>
      <c r="CL460" s="70"/>
      <c r="CM460" s="70"/>
      <c r="CN460" s="70"/>
      <c r="CO460" s="70"/>
      <c r="CP460" s="70"/>
      <c r="CQ460" s="70"/>
      <c r="CR460" s="70"/>
      <c r="CS460" s="70"/>
      <c r="CT460" s="70"/>
      <c r="CU460" s="70"/>
      <c r="CV460" s="70"/>
      <c r="CW460" s="70"/>
      <c r="CX460" s="70"/>
      <c r="CY460" s="70"/>
      <c r="CZ460" s="70"/>
      <c r="DA460" s="70"/>
      <c r="DB460" s="70"/>
      <c r="DC460" s="70"/>
      <c r="DD460" s="70"/>
      <c r="DE460" s="70"/>
      <c r="DF460" s="70"/>
      <c r="DG460" s="70"/>
      <c r="DH460" s="70"/>
      <c r="DI460" s="70"/>
      <c r="DJ460" s="70"/>
      <c r="DK460" s="70"/>
      <c r="DL460" s="70"/>
      <c r="DM460" s="70"/>
      <c r="DN460" s="70"/>
      <c r="DO460" s="70"/>
      <c r="DP460" s="70"/>
      <c r="DQ460" s="70"/>
      <c r="DR460" s="70"/>
      <c r="DS460" s="70"/>
      <c r="DT460" s="70"/>
      <c r="DU460" s="70"/>
      <c r="DV460" s="70"/>
      <c r="DW460" s="70"/>
      <c r="DX460" s="70"/>
      <c r="DY460" s="70"/>
      <c r="DZ460" s="70"/>
      <c r="EA460" s="70"/>
      <c r="EB460" s="70"/>
      <c r="EC460" s="70"/>
      <c r="ED460" s="70"/>
      <c r="EE460" s="70"/>
      <c r="EF460" s="70"/>
      <c r="EG460" s="70"/>
      <c r="EH460" s="70"/>
      <c r="EI460" s="70"/>
      <c r="EJ460" s="70"/>
      <c r="EK460" s="70"/>
      <c r="EL460" s="70"/>
      <c r="EM460" s="70"/>
      <c r="EN460" s="70"/>
      <c r="EO460" s="70"/>
      <c r="EP460" s="70"/>
      <c r="EQ460" s="70"/>
      <c r="ER460" s="70"/>
      <c r="ES460" s="70"/>
      <c r="ET460" s="70"/>
      <c r="EU460" s="70"/>
      <c r="EV460" s="70"/>
      <c r="EW460" s="70"/>
      <c r="EX460" s="70"/>
      <c r="EY460" s="70"/>
      <c r="EZ460" s="70"/>
      <c r="FA460" s="70"/>
      <c r="FB460" s="70"/>
      <c r="FC460" s="70"/>
      <c r="FD460" s="70"/>
      <c r="FE460" s="70"/>
      <c r="FF460" s="70"/>
      <c r="FG460" s="70"/>
      <c r="FH460" s="70"/>
      <c r="FI460" s="70"/>
      <c r="FJ460" s="70"/>
      <c r="FK460" s="70"/>
    </row>
    <row r="461" spans="1:167" s="68" customFormat="1" ht="15" customHeight="1" x14ac:dyDescent="0.3">
      <c r="A461" s="69">
        <v>460</v>
      </c>
      <c r="B461" s="68">
        <v>12</v>
      </c>
      <c r="C461" s="68" t="s">
        <v>104</v>
      </c>
      <c r="D461" s="37">
        <v>7.9000000000000001E-2</v>
      </c>
      <c r="E461" s="68">
        <v>8.5999999999999993E-2</v>
      </c>
      <c r="F461" s="19">
        <f t="shared" si="99"/>
        <v>0.91860465116279078</v>
      </c>
      <c r="H461" s="68">
        <f t="shared" si="101"/>
        <v>-6.9999999999999923E-3</v>
      </c>
      <c r="I461" s="68">
        <f t="shared" si="102"/>
        <v>0.16499999999999998</v>
      </c>
      <c r="J461" s="68" t="s">
        <v>63</v>
      </c>
      <c r="K461" s="68">
        <f t="shared" si="103"/>
        <v>7.9000000000000001E-2</v>
      </c>
      <c r="L461" s="64">
        <f t="shared" si="104"/>
        <v>0.91860465116279078</v>
      </c>
      <c r="M461" s="15">
        <f t="shared" si="105"/>
        <v>1.5077654659229509E-2</v>
      </c>
      <c r="N461" s="68">
        <f t="shared" si="106"/>
        <v>1.6413649375870098E-2</v>
      </c>
      <c r="O461" s="68">
        <f t="shared" si="107"/>
        <v>60.92490323755252</v>
      </c>
      <c r="P461" s="68">
        <f t="shared" si="108"/>
        <v>-1.335994716640589E-3</v>
      </c>
      <c r="Q461" s="68">
        <f t="shared" si="109"/>
        <v>3.1491304035099608E-2</v>
      </c>
      <c r="R461" s="112">
        <v>7.482681828154651</v>
      </c>
      <c r="S461" s="68" t="s">
        <v>610</v>
      </c>
      <c r="T461" s="68" t="s">
        <v>63</v>
      </c>
      <c r="U461" s="68" t="s">
        <v>517</v>
      </c>
      <c r="V461" s="68" t="s">
        <v>614</v>
      </c>
      <c r="W461" s="68">
        <v>1</v>
      </c>
      <c r="X461" s="68">
        <v>0</v>
      </c>
      <c r="Y461" s="68">
        <v>0</v>
      </c>
      <c r="Z461" s="68">
        <v>0</v>
      </c>
      <c r="AA461" s="68">
        <v>1</v>
      </c>
      <c r="AB461" s="68">
        <v>0</v>
      </c>
      <c r="AC461" s="68" t="s">
        <v>63</v>
      </c>
      <c r="AD461" s="68" t="s">
        <v>63</v>
      </c>
      <c r="AE461" s="68">
        <v>3711</v>
      </c>
      <c r="AF461" s="68">
        <v>1</v>
      </c>
      <c r="AG461" s="68">
        <v>0</v>
      </c>
      <c r="AH461" s="68">
        <v>0</v>
      </c>
      <c r="AI461" s="68">
        <v>0</v>
      </c>
      <c r="AJ461" s="68">
        <v>0</v>
      </c>
      <c r="AK461" s="68">
        <v>0</v>
      </c>
      <c r="AL461" s="68">
        <v>0</v>
      </c>
      <c r="AM461" s="68">
        <v>1</v>
      </c>
      <c r="AN461" s="68">
        <v>0</v>
      </c>
      <c r="AO461" s="68">
        <v>0</v>
      </c>
      <c r="AP461" s="112">
        <v>10.205405315014563</v>
      </c>
      <c r="AQ461" s="68">
        <v>1</v>
      </c>
      <c r="AR461" s="112">
        <v>8.2193260939060906</v>
      </c>
      <c r="AS461" s="68">
        <v>0</v>
      </c>
      <c r="AT461" s="68">
        <v>1</v>
      </c>
      <c r="AU461" s="68">
        <v>4.0943445622221004</v>
      </c>
      <c r="AV461" s="112">
        <v>7.6048944808116197</v>
      </c>
      <c r="AW461" s="68">
        <v>0</v>
      </c>
      <c r="AX461" s="68">
        <v>1</v>
      </c>
      <c r="AY461" s="68">
        <v>1</v>
      </c>
      <c r="AZ461" s="68">
        <v>14.975</v>
      </c>
      <c r="BA461" s="94">
        <v>602</v>
      </c>
      <c r="BB461" s="94">
        <v>107</v>
      </c>
      <c r="BC461" s="68">
        <v>1</v>
      </c>
      <c r="BD461" s="68">
        <v>0</v>
      </c>
      <c r="BE461" s="104">
        <f>LN(18.31)</f>
        <v>2.9074473586864191</v>
      </c>
      <c r="BF461" s="104">
        <v>1529.33</v>
      </c>
      <c r="BG461" s="104">
        <f t="shared" si="110"/>
        <v>0.39651055592663625</v>
      </c>
      <c r="BH461" s="68">
        <v>1</v>
      </c>
      <c r="BI461" s="68">
        <v>1</v>
      </c>
      <c r="BJ461" s="68">
        <v>0</v>
      </c>
      <c r="BK461" s="68">
        <v>1</v>
      </c>
      <c r="BL461" s="68">
        <v>0</v>
      </c>
      <c r="BM461" s="68">
        <v>0</v>
      </c>
      <c r="BN461" s="68">
        <v>0</v>
      </c>
      <c r="BO461" s="68">
        <v>0</v>
      </c>
      <c r="BP461" s="68">
        <v>1</v>
      </c>
      <c r="BQ461" s="68">
        <v>0</v>
      </c>
      <c r="BR461" s="68">
        <v>0</v>
      </c>
      <c r="BS461" s="68">
        <v>0</v>
      </c>
      <c r="BT461" s="68">
        <v>0</v>
      </c>
      <c r="BU461" s="68">
        <v>1</v>
      </c>
      <c r="BV461" s="68">
        <v>1</v>
      </c>
      <c r="BW461" s="68">
        <v>0</v>
      </c>
      <c r="BX461" s="68">
        <v>0</v>
      </c>
      <c r="BY461" s="68">
        <v>0.56000000000000005</v>
      </c>
      <c r="BZ461" s="68">
        <f t="shared" si="111"/>
        <v>0.43999999999999995</v>
      </c>
      <c r="CA461" s="112">
        <v>2.9957322735539909</v>
      </c>
      <c r="CB461" s="68" t="s">
        <v>560</v>
      </c>
      <c r="CC461" s="68">
        <v>1</v>
      </c>
      <c r="CE461" s="68" t="s">
        <v>602</v>
      </c>
      <c r="CF461" s="68" t="s">
        <v>17</v>
      </c>
      <c r="CI461" s="68" t="s">
        <v>606</v>
      </c>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row>
    <row r="462" spans="1:167" s="68" customFormat="1" ht="15" customHeight="1" x14ac:dyDescent="0.3">
      <c r="A462" s="69">
        <v>461</v>
      </c>
      <c r="B462" s="68">
        <v>12</v>
      </c>
      <c r="C462" s="68" t="s">
        <v>104</v>
      </c>
      <c r="D462" s="37">
        <v>-2.5999999999999999E-2</v>
      </c>
      <c r="E462" s="68">
        <v>3.4000000000000002E-2</v>
      </c>
      <c r="F462" s="19">
        <f t="shared" ref="F462:F525" si="112">D462/E462</f>
        <v>-0.76470588235294112</v>
      </c>
      <c r="H462" s="68">
        <f t="shared" si="101"/>
        <v>-0.06</v>
      </c>
      <c r="I462" s="68">
        <f t="shared" si="102"/>
        <v>8.0000000000000036E-3</v>
      </c>
      <c r="J462" s="68" t="s">
        <v>63</v>
      </c>
      <c r="K462" s="68">
        <f t="shared" si="103"/>
        <v>-2.5999999999999999E-2</v>
      </c>
      <c r="L462" s="64">
        <f t="shared" si="104"/>
        <v>-0.76470588235294112</v>
      </c>
      <c r="M462" s="15">
        <f t="shared" si="105"/>
        <v>-9.472931703727025E-3</v>
      </c>
      <c r="N462" s="68">
        <f t="shared" si="106"/>
        <v>1.2387679920258417E-2</v>
      </c>
      <c r="O462" s="68">
        <f t="shared" si="107"/>
        <v>80.725366367000802</v>
      </c>
      <c r="P462" s="68">
        <f t="shared" si="108"/>
        <v>-2.1860611623985442E-2</v>
      </c>
      <c r="Q462" s="68">
        <f t="shared" si="109"/>
        <v>2.9147482165313918E-3</v>
      </c>
      <c r="R462" s="112">
        <v>7.482681828154651</v>
      </c>
      <c r="S462" s="68" t="s">
        <v>608</v>
      </c>
      <c r="T462" s="68" t="s">
        <v>63</v>
      </c>
      <c r="U462" s="68" t="s">
        <v>613</v>
      </c>
      <c r="V462" s="68" t="s">
        <v>614</v>
      </c>
      <c r="W462" s="68">
        <v>1</v>
      </c>
      <c r="X462" s="68">
        <v>0</v>
      </c>
      <c r="Y462" s="68">
        <v>0</v>
      </c>
      <c r="Z462" s="68">
        <v>0</v>
      </c>
      <c r="AA462" s="68">
        <v>1</v>
      </c>
      <c r="AB462" s="68">
        <v>0</v>
      </c>
      <c r="AC462" s="68" t="s">
        <v>63</v>
      </c>
      <c r="AD462" s="68" t="s">
        <v>63</v>
      </c>
      <c r="AE462" s="68">
        <v>6516</v>
      </c>
      <c r="AF462" s="68">
        <v>1</v>
      </c>
      <c r="AG462" s="68">
        <v>0</v>
      </c>
      <c r="AH462" s="68">
        <v>0</v>
      </c>
      <c r="AI462" s="68">
        <v>0</v>
      </c>
      <c r="AJ462" s="68">
        <v>0</v>
      </c>
      <c r="AK462" s="68">
        <v>0</v>
      </c>
      <c r="AL462" s="68">
        <v>0</v>
      </c>
      <c r="AM462" s="68">
        <v>1</v>
      </c>
      <c r="AN462" s="68">
        <v>0</v>
      </c>
      <c r="AO462" s="68">
        <v>0</v>
      </c>
      <c r="AP462" s="112">
        <v>10.205405315014563</v>
      </c>
      <c r="AQ462" s="68">
        <v>1</v>
      </c>
      <c r="AR462" s="112">
        <v>8.7821694263323806</v>
      </c>
      <c r="AS462" s="68">
        <v>0</v>
      </c>
      <c r="AT462" s="68">
        <v>1</v>
      </c>
      <c r="AU462" s="68">
        <v>4.0943445622221004</v>
      </c>
      <c r="AV462" s="112">
        <v>7.6048944808116197</v>
      </c>
      <c r="AW462" s="68">
        <v>0</v>
      </c>
      <c r="AX462" s="68">
        <v>1</v>
      </c>
      <c r="AY462" s="68">
        <v>1</v>
      </c>
      <c r="AZ462" s="68">
        <v>14.975</v>
      </c>
      <c r="BA462" s="94">
        <v>602</v>
      </c>
      <c r="BB462" s="94">
        <v>107</v>
      </c>
      <c r="BC462" s="68">
        <v>1</v>
      </c>
      <c r="BD462" s="68">
        <v>0</v>
      </c>
      <c r="BE462" s="104">
        <f>LN(139.43)</f>
        <v>4.9375626832069299</v>
      </c>
      <c r="BF462" s="104">
        <v>1529.33</v>
      </c>
      <c r="BG462" s="104">
        <f t="shared" si="110"/>
        <v>0.67337271596398673</v>
      </c>
      <c r="BH462" s="68">
        <v>1</v>
      </c>
      <c r="BI462" s="68">
        <v>1</v>
      </c>
      <c r="BJ462" s="68">
        <v>0</v>
      </c>
      <c r="BK462" s="68">
        <v>1</v>
      </c>
      <c r="BL462" s="68">
        <v>0</v>
      </c>
      <c r="BM462" s="68">
        <v>0</v>
      </c>
      <c r="BN462" s="68">
        <v>0</v>
      </c>
      <c r="BO462" s="68">
        <v>0</v>
      </c>
      <c r="BP462" s="68">
        <v>1</v>
      </c>
      <c r="BQ462" s="68">
        <v>0</v>
      </c>
      <c r="BR462" s="68">
        <v>0</v>
      </c>
      <c r="BS462" s="68">
        <v>0</v>
      </c>
      <c r="BT462" s="68">
        <v>0</v>
      </c>
      <c r="BU462" s="68">
        <v>1</v>
      </c>
      <c r="BV462" s="68">
        <v>1</v>
      </c>
      <c r="BW462" s="68">
        <v>0</v>
      </c>
      <c r="BX462" s="68">
        <v>0</v>
      </c>
      <c r="BY462" s="68">
        <v>0.56000000000000005</v>
      </c>
      <c r="BZ462" s="68">
        <f t="shared" si="111"/>
        <v>0.43999999999999995</v>
      </c>
      <c r="CA462" s="112">
        <v>2.9957322735539909</v>
      </c>
      <c r="CB462" s="68" t="s">
        <v>560</v>
      </c>
      <c r="CC462" s="68">
        <v>1</v>
      </c>
      <c r="CE462" s="68" t="s">
        <v>603</v>
      </c>
      <c r="CF462" s="68" t="s">
        <v>17</v>
      </c>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row>
    <row r="463" spans="1:167" s="68" customFormat="1" ht="15" customHeight="1" x14ac:dyDescent="0.3">
      <c r="A463" s="69">
        <v>462</v>
      </c>
      <c r="B463" s="69">
        <v>12</v>
      </c>
      <c r="C463" s="69" t="s">
        <v>104</v>
      </c>
      <c r="D463" s="38">
        <v>6.2E-2</v>
      </c>
      <c r="E463" s="69">
        <v>4.7E-2</v>
      </c>
      <c r="F463" s="19">
        <f t="shared" si="112"/>
        <v>1.3191489361702127</v>
      </c>
      <c r="G463" s="69"/>
      <c r="H463" s="69">
        <f t="shared" si="101"/>
        <v>1.4999999999999999E-2</v>
      </c>
      <c r="I463" s="69">
        <f t="shared" si="102"/>
        <v>0.109</v>
      </c>
      <c r="J463" s="69" t="s">
        <v>63</v>
      </c>
      <c r="K463" s="69">
        <f t="shared" si="103"/>
        <v>6.2E-2</v>
      </c>
      <c r="L463" s="64">
        <f t="shared" si="104"/>
        <v>1.3191489361702127</v>
      </c>
      <c r="M463" s="18">
        <f t="shared" si="105"/>
        <v>1.6339746348718105E-2</v>
      </c>
      <c r="N463" s="69">
        <f t="shared" si="106"/>
        <v>1.2386581909512112E-2</v>
      </c>
      <c r="O463" s="69">
        <f t="shared" si="107"/>
        <v>80.732522281394125</v>
      </c>
      <c r="P463" s="69">
        <f t="shared" si="108"/>
        <v>3.9531644392059931E-3</v>
      </c>
      <c r="Q463" s="69">
        <f t="shared" si="109"/>
        <v>2.8726328258230217E-2</v>
      </c>
      <c r="R463" s="65">
        <v>7.482681828154651</v>
      </c>
      <c r="S463" s="69" t="s">
        <v>608</v>
      </c>
      <c r="T463" s="69" t="s">
        <v>63</v>
      </c>
      <c r="U463" s="69" t="s">
        <v>517</v>
      </c>
      <c r="V463" s="69" t="s">
        <v>614</v>
      </c>
      <c r="W463" s="69">
        <v>1</v>
      </c>
      <c r="X463" s="69">
        <v>0</v>
      </c>
      <c r="Y463" s="69">
        <v>0</v>
      </c>
      <c r="Z463" s="69">
        <v>0</v>
      </c>
      <c r="AA463" s="69">
        <v>1</v>
      </c>
      <c r="AB463" s="69">
        <v>0</v>
      </c>
      <c r="AC463" s="69" t="s">
        <v>63</v>
      </c>
      <c r="AD463" s="69" t="s">
        <v>63</v>
      </c>
      <c r="AE463" s="69">
        <v>6516</v>
      </c>
      <c r="AF463" s="69">
        <v>1</v>
      </c>
      <c r="AG463" s="69">
        <v>0</v>
      </c>
      <c r="AH463" s="69">
        <v>0</v>
      </c>
      <c r="AI463" s="69">
        <v>0</v>
      </c>
      <c r="AJ463" s="69">
        <v>0</v>
      </c>
      <c r="AK463" s="69">
        <v>0</v>
      </c>
      <c r="AL463" s="69">
        <v>0</v>
      </c>
      <c r="AM463" s="69">
        <v>1</v>
      </c>
      <c r="AN463" s="69">
        <v>0</v>
      </c>
      <c r="AO463" s="69">
        <v>0</v>
      </c>
      <c r="AP463" s="65">
        <v>10.205405315014563</v>
      </c>
      <c r="AQ463" s="69">
        <v>1</v>
      </c>
      <c r="AR463" s="65">
        <v>8.7821694263323806</v>
      </c>
      <c r="AS463" s="69">
        <v>0</v>
      </c>
      <c r="AT463" s="69">
        <v>1</v>
      </c>
      <c r="AU463" s="69">
        <v>4.0943445622221004</v>
      </c>
      <c r="AV463" s="65">
        <v>7.6048944808116197</v>
      </c>
      <c r="AW463" s="69">
        <v>0</v>
      </c>
      <c r="AX463" s="69">
        <v>1</v>
      </c>
      <c r="AY463" s="69">
        <v>1</v>
      </c>
      <c r="AZ463" s="69">
        <v>14.975</v>
      </c>
      <c r="BA463" s="32">
        <v>602</v>
      </c>
      <c r="BB463" s="32">
        <v>107</v>
      </c>
      <c r="BC463" s="69">
        <v>1</v>
      </c>
      <c r="BD463" s="69">
        <v>0</v>
      </c>
      <c r="BE463" s="106">
        <f>LN(139.43)</f>
        <v>4.9375626832069299</v>
      </c>
      <c r="BF463" s="106">
        <v>1529.33</v>
      </c>
      <c r="BG463" s="106">
        <f t="shared" si="110"/>
        <v>0.67337271596398673</v>
      </c>
      <c r="BH463" s="69">
        <v>1</v>
      </c>
      <c r="BI463" s="69">
        <v>1</v>
      </c>
      <c r="BJ463" s="69">
        <v>0</v>
      </c>
      <c r="BK463" s="69">
        <v>1</v>
      </c>
      <c r="BL463" s="69">
        <v>0</v>
      </c>
      <c r="BM463" s="69">
        <v>0</v>
      </c>
      <c r="BN463" s="69">
        <v>0</v>
      </c>
      <c r="BO463" s="69">
        <v>0</v>
      </c>
      <c r="BP463" s="69">
        <v>1</v>
      </c>
      <c r="BQ463" s="69">
        <v>0</v>
      </c>
      <c r="BR463" s="69">
        <v>0</v>
      </c>
      <c r="BS463" s="69">
        <v>0</v>
      </c>
      <c r="BT463" s="69">
        <v>0</v>
      </c>
      <c r="BU463" s="69">
        <v>1</v>
      </c>
      <c r="BV463" s="69">
        <v>1</v>
      </c>
      <c r="BW463" s="69">
        <v>0</v>
      </c>
      <c r="BX463" s="69">
        <v>0</v>
      </c>
      <c r="BY463" s="69">
        <v>0</v>
      </c>
      <c r="BZ463" s="69">
        <f t="shared" si="111"/>
        <v>1</v>
      </c>
      <c r="CA463" s="65">
        <v>2.9957322735539909</v>
      </c>
      <c r="CB463" s="69" t="s">
        <v>560</v>
      </c>
      <c r="CC463" s="69">
        <v>1</v>
      </c>
      <c r="CD463" s="69"/>
      <c r="CE463" s="69"/>
      <c r="CF463" s="69"/>
      <c r="CG463" s="69"/>
      <c r="CH463" s="69"/>
      <c r="CI463" s="69"/>
      <c r="CJ463" s="69"/>
      <c r="CK463" s="69"/>
      <c r="CL463" s="70"/>
      <c r="CM463" s="70"/>
      <c r="CN463" s="70"/>
      <c r="CO463" s="70"/>
      <c r="CP463" s="70"/>
      <c r="CQ463" s="70"/>
      <c r="CR463" s="70"/>
      <c r="CS463" s="70"/>
      <c r="CT463" s="70"/>
      <c r="CU463" s="70"/>
      <c r="CV463" s="70"/>
      <c r="CW463" s="70"/>
      <c r="CX463" s="70"/>
      <c r="CY463" s="70"/>
      <c r="CZ463" s="70"/>
      <c r="DA463" s="70"/>
      <c r="DB463" s="70"/>
      <c r="DC463" s="70"/>
      <c r="DD463" s="70"/>
      <c r="DE463" s="70"/>
      <c r="DF463" s="70"/>
      <c r="DG463" s="70"/>
      <c r="DH463" s="70"/>
      <c r="DI463" s="70"/>
      <c r="DJ463" s="70"/>
      <c r="DK463" s="70"/>
      <c r="DL463" s="70"/>
      <c r="DM463" s="70"/>
      <c r="DN463" s="70"/>
      <c r="DO463" s="70"/>
      <c r="DP463" s="70"/>
      <c r="DQ463" s="70"/>
      <c r="DR463" s="70"/>
      <c r="DS463" s="70"/>
      <c r="DT463" s="70"/>
      <c r="DU463" s="70"/>
      <c r="DV463" s="70"/>
      <c r="DW463" s="70"/>
      <c r="DX463" s="70"/>
      <c r="DY463" s="70"/>
      <c r="DZ463" s="70"/>
      <c r="EA463" s="70"/>
      <c r="EB463" s="70"/>
      <c r="EC463" s="70"/>
      <c r="ED463" s="70"/>
      <c r="EE463" s="70"/>
      <c r="EF463" s="70"/>
      <c r="EG463" s="70"/>
      <c r="EH463" s="70"/>
      <c r="EI463" s="70"/>
      <c r="EJ463" s="70"/>
      <c r="EK463" s="70"/>
      <c r="EL463" s="70"/>
      <c r="EM463" s="70"/>
      <c r="EN463" s="70"/>
      <c r="EO463" s="70"/>
      <c r="EP463" s="70"/>
      <c r="EQ463" s="70"/>
      <c r="ER463" s="70"/>
      <c r="ES463" s="70"/>
      <c r="ET463" s="70"/>
      <c r="EU463" s="70"/>
      <c r="EV463" s="70"/>
      <c r="EW463" s="70"/>
      <c r="EX463" s="70"/>
      <c r="EY463" s="70"/>
      <c r="EZ463" s="70"/>
      <c r="FA463" s="70"/>
      <c r="FB463" s="70"/>
      <c r="FC463" s="70"/>
      <c r="FD463" s="70"/>
      <c r="FE463" s="70"/>
      <c r="FF463" s="70"/>
      <c r="FG463" s="70"/>
      <c r="FH463" s="70"/>
      <c r="FI463" s="70"/>
      <c r="FJ463" s="70"/>
      <c r="FK463" s="70"/>
    </row>
    <row r="464" spans="1:167" s="68" customFormat="1" ht="15" customHeight="1" x14ac:dyDescent="0.3">
      <c r="A464" s="69">
        <v>463</v>
      </c>
      <c r="B464" s="68">
        <v>12</v>
      </c>
      <c r="C464" s="68" t="s">
        <v>104</v>
      </c>
      <c r="D464" s="37">
        <v>4.0000000000000001E-3</v>
      </c>
      <c r="E464" s="68">
        <v>1.7000000000000001E-2</v>
      </c>
      <c r="F464" s="19">
        <f t="shared" si="112"/>
        <v>0.23529411764705882</v>
      </c>
      <c r="H464" s="68">
        <f t="shared" si="101"/>
        <v>-1.3000000000000001E-2</v>
      </c>
      <c r="I464" s="68">
        <f t="shared" si="102"/>
        <v>2.1000000000000001E-2</v>
      </c>
      <c r="J464" s="68" t="s">
        <v>63</v>
      </c>
      <c r="K464" s="68">
        <f t="shared" si="103"/>
        <v>4.0000000000000001E-3</v>
      </c>
      <c r="L464" s="64">
        <f t="shared" si="104"/>
        <v>0.23529411764705882</v>
      </c>
      <c r="M464" s="15">
        <f t="shared" si="105"/>
        <v>2.4504413113814495E-3</v>
      </c>
      <c r="N464" s="68">
        <f t="shared" si="106"/>
        <v>1.041437557337116E-2</v>
      </c>
      <c r="O464" s="68">
        <f t="shared" si="107"/>
        <v>96.021119360908301</v>
      </c>
      <c r="P464" s="68">
        <f t="shared" si="108"/>
        <v>-7.9639342619897101E-3</v>
      </c>
      <c r="Q464" s="68">
        <f t="shared" si="109"/>
        <v>1.2864816884752609E-2</v>
      </c>
      <c r="R464" s="112">
        <v>3.912023005428146</v>
      </c>
      <c r="S464" s="68" t="s">
        <v>609</v>
      </c>
      <c r="T464" s="68" t="s">
        <v>63</v>
      </c>
      <c r="U464" s="68" t="s">
        <v>613</v>
      </c>
      <c r="V464" s="68" t="s">
        <v>614</v>
      </c>
      <c r="W464" s="68">
        <v>1</v>
      </c>
      <c r="X464" s="68">
        <v>0</v>
      </c>
      <c r="Y464" s="68">
        <v>0</v>
      </c>
      <c r="Z464" s="68">
        <v>0</v>
      </c>
      <c r="AA464" s="68">
        <v>1</v>
      </c>
      <c r="AB464" s="68">
        <v>0</v>
      </c>
      <c r="AC464" s="68" t="s">
        <v>63</v>
      </c>
      <c r="AD464" s="68" t="s">
        <v>63</v>
      </c>
      <c r="AE464" s="68">
        <v>9220</v>
      </c>
      <c r="AF464" s="68">
        <v>1</v>
      </c>
      <c r="AG464" s="68">
        <v>0</v>
      </c>
      <c r="AH464" s="68">
        <v>0</v>
      </c>
      <c r="AI464" s="68">
        <v>0</v>
      </c>
      <c r="AJ464" s="68">
        <v>0</v>
      </c>
      <c r="AK464" s="68">
        <v>0</v>
      </c>
      <c r="AL464" s="68">
        <v>0</v>
      </c>
      <c r="AM464" s="68">
        <v>1</v>
      </c>
      <c r="AN464" s="68">
        <v>0</v>
      </c>
      <c r="AO464" s="68">
        <v>0</v>
      </c>
      <c r="AP464" s="112">
        <v>10.205405315014563</v>
      </c>
      <c r="AQ464" s="68">
        <v>1</v>
      </c>
      <c r="AR464" s="112">
        <v>9.1292387705391409</v>
      </c>
      <c r="AS464" s="68">
        <v>0</v>
      </c>
      <c r="AT464" s="68">
        <v>1</v>
      </c>
      <c r="AU464" s="68">
        <v>4.0943445622221004</v>
      </c>
      <c r="AV464" s="112">
        <v>7.6048944808116197</v>
      </c>
      <c r="AW464" s="68">
        <v>0</v>
      </c>
      <c r="AX464" s="68">
        <v>1</v>
      </c>
      <c r="AY464" s="68">
        <v>1</v>
      </c>
      <c r="AZ464" s="68">
        <v>14.975</v>
      </c>
      <c r="BA464" s="94">
        <v>602</v>
      </c>
      <c r="BB464" s="94">
        <v>107</v>
      </c>
      <c r="BC464" s="68">
        <v>1</v>
      </c>
      <c r="BD464" s="68">
        <v>0</v>
      </c>
      <c r="BE464" s="104">
        <f>LN(231.55)</f>
        <v>5.4447958329267614</v>
      </c>
      <c r="BF464" s="104">
        <v>1529.33</v>
      </c>
      <c r="BG464" s="104">
        <f t="shared" si="110"/>
        <v>0.74254793166615385</v>
      </c>
      <c r="BH464" s="68">
        <v>1</v>
      </c>
      <c r="BI464" s="68">
        <v>1</v>
      </c>
      <c r="BJ464" s="68">
        <v>0</v>
      </c>
      <c r="BK464" s="68">
        <v>1</v>
      </c>
      <c r="BL464" s="68">
        <v>0</v>
      </c>
      <c r="BM464" s="68">
        <v>0</v>
      </c>
      <c r="BN464" s="68">
        <v>0</v>
      </c>
      <c r="BO464" s="68">
        <v>0</v>
      </c>
      <c r="BP464" s="68">
        <v>1</v>
      </c>
      <c r="BQ464" s="68">
        <v>0</v>
      </c>
      <c r="BR464" s="68">
        <v>0</v>
      </c>
      <c r="BS464" s="68">
        <v>0</v>
      </c>
      <c r="BT464" s="68">
        <v>0</v>
      </c>
      <c r="BU464" s="68">
        <v>1</v>
      </c>
      <c r="BV464" s="68">
        <v>1</v>
      </c>
      <c r="BW464" s="68">
        <v>0</v>
      </c>
      <c r="BX464" s="68">
        <v>0</v>
      </c>
      <c r="BY464" s="68">
        <v>0.56000000000000005</v>
      </c>
      <c r="BZ464" s="68">
        <f t="shared" si="111"/>
        <v>0.43999999999999995</v>
      </c>
      <c r="CA464" s="112">
        <v>2.9957322735539909</v>
      </c>
      <c r="CB464" s="68" t="s">
        <v>560</v>
      </c>
      <c r="CC464" s="68">
        <v>1</v>
      </c>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row>
    <row r="465" spans="1:167" s="68" customFormat="1" ht="15" customHeight="1" x14ac:dyDescent="0.3">
      <c r="A465" s="69">
        <v>464</v>
      </c>
      <c r="B465" s="68">
        <v>12</v>
      </c>
      <c r="C465" s="68" t="s">
        <v>104</v>
      </c>
      <c r="D465" s="37">
        <v>-3.1E-2</v>
      </c>
      <c r="E465" s="68">
        <v>3.6999999999999998E-2</v>
      </c>
      <c r="F465" s="19">
        <f t="shared" si="112"/>
        <v>-0.83783783783783783</v>
      </c>
      <c r="H465" s="68">
        <f t="shared" si="101"/>
        <v>-6.8000000000000005E-2</v>
      </c>
      <c r="I465" s="68">
        <f t="shared" si="102"/>
        <v>5.9999999999999984E-3</v>
      </c>
      <c r="J465" s="68" t="s">
        <v>63</v>
      </c>
      <c r="K465" s="68">
        <f t="shared" si="103"/>
        <v>-3.1E-2</v>
      </c>
      <c r="L465" s="64">
        <f t="shared" si="104"/>
        <v>-0.83783783783783783</v>
      </c>
      <c r="M465" s="15">
        <f t="shared" si="105"/>
        <v>-8.7252519641820778E-3</v>
      </c>
      <c r="N465" s="68">
        <f t="shared" si="106"/>
        <v>1.0414010408862478E-2</v>
      </c>
      <c r="O465" s="68">
        <f t="shared" si="107"/>
        <v>96.024486315952316</v>
      </c>
      <c r="P465" s="68">
        <f t="shared" si="108"/>
        <v>-1.9139262373044558E-2</v>
      </c>
      <c r="Q465" s="68">
        <f t="shared" si="109"/>
        <v>1.6887584446804004E-3</v>
      </c>
      <c r="R465" s="112">
        <v>3.912023005428146</v>
      </c>
      <c r="S465" s="68" t="s">
        <v>609</v>
      </c>
      <c r="T465" s="68" t="s">
        <v>63</v>
      </c>
      <c r="U465" s="68" t="s">
        <v>517</v>
      </c>
      <c r="V465" s="68" t="s">
        <v>614</v>
      </c>
      <c r="W465" s="68">
        <v>1</v>
      </c>
      <c r="X465" s="68">
        <v>0</v>
      </c>
      <c r="Y465" s="68">
        <v>0</v>
      </c>
      <c r="Z465" s="68">
        <v>0</v>
      </c>
      <c r="AA465" s="68">
        <v>1</v>
      </c>
      <c r="AB465" s="68">
        <v>0</v>
      </c>
      <c r="AC465" s="68" t="s">
        <v>63</v>
      </c>
      <c r="AD465" s="68" t="s">
        <v>63</v>
      </c>
      <c r="AE465" s="68">
        <v>9220</v>
      </c>
      <c r="AF465" s="68">
        <v>1</v>
      </c>
      <c r="AG465" s="68">
        <v>0</v>
      </c>
      <c r="AH465" s="68">
        <v>0</v>
      </c>
      <c r="AI465" s="68">
        <v>0</v>
      </c>
      <c r="AJ465" s="68">
        <v>0</v>
      </c>
      <c r="AK465" s="68">
        <v>0</v>
      </c>
      <c r="AL465" s="68">
        <v>0</v>
      </c>
      <c r="AM465" s="68">
        <v>1</v>
      </c>
      <c r="AN465" s="68">
        <v>0</v>
      </c>
      <c r="AO465" s="68">
        <v>0</v>
      </c>
      <c r="AP465" s="112">
        <v>10.205405315014563</v>
      </c>
      <c r="AQ465" s="68">
        <v>1</v>
      </c>
      <c r="AR465" s="112">
        <v>9.1292387705391409</v>
      </c>
      <c r="AS465" s="68">
        <v>0</v>
      </c>
      <c r="AT465" s="68">
        <v>1</v>
      </c>
      <c r="AU465" s="68">
        <v>4.0943445622221004</v>
      </c>
      <c r="AV465" s="112">
        <v>7.6048944808116197</v>
      </c>
      <c r="AW465" s="68">
        <v>0</v>
      </c>
      <c r="AX465" s="68">
        <v>1</v>
      </c>
      <c r="AY465" s="68">
        <v>1</v>
      </c>
      <c r="AZ465" s="68">
        <v>14.975</v>
      </c>
      <c r="BA465" s="94">
        <v>602</v>
      </c>
      <c r="BB465" s="94">
        <v>107</v>
      </c>
      <c r="BC465" s="68">
        <v>1</v>
      </c>
      <c r="BD465" s="68">
        <v>0</v>
      </c>
      <c r="BE465" s="104">
        <f>LN(231.55)</f>
        <v>5.4447958329267614</v>
      </c>
      <c r="BF465" s="104">
        <v>1529.33</v>
      </c>
      <c r="BG465" s="104">
        <f t="shared" si="110"/>
        <v>0.74254793166615385</v>
      </c>
      <c r="BH465" s="68">
        <v>1</v>
      </c>
      <c r="BI465" s="68">
        <v>1</v>
      </c>
      <c r="BJ465" s="68">
        <v>0</v>
      </c>
      <c r="BK465" s="68">
        <v>1</v>
      </c>
      <c r="BL465" s="68">
        <v>0</v>
      </c>
      <c r="BM465" s="68">
        <v>0</v>
      </c>
      <c r="BN465" s="68">
        <v>0</v>
      </c>
      <c r="BO465" s="68">
        <v>0</v>
      </c>
      <c r="BP465" s="68">
        <v>1</v>
      </c>
      <c r="BQ465" s="68">
        <v>0</v>
      </c>
      <c r="BR465" s="68">
        <v>0</v>
      </c>
      <c r="BS465" s="68">
        <v>0</v>
      </c>
      <c r="BT465" s="68">
        <v>0</v>
      </c>
      <c r="BU465" s="68">
        <v>1</v>
      </c>
      <c r="BV465" s="68">
        <v>1</v>
      </c>
      <c r="BW465" s="68">
        <v>0</v>
      </c>
      <c r="BX465" s="68">
        <v>0</v>
      </c>
      <c r="BY465" s="68">
        <v>0.56000000000000005</v>
      </c>
      <c r="BZ465" s="68">
        <f t="shared" si="111"/>
        <v>0.43999999999999995</v>
      </c>
      <c r="CA465" s="112">
        <v>2.9957322735539909</v>
      </c>
      <c r="CB465" s="68" t="s">
        <v>560</v>
      </c>
      <c r="CC465" s="68">
        <v>1</v>
      </c>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row>
    <row r="466" spans="1:167" s="68" customFormat="1" ht="15" customHeight="1" x14ac:dyDescent="0.3">
      <c r="A466" s="69">
        <v>465</v>
      </c>
      <c r="B466" s="68">
        <v>12</v>
      </c>
      <c r="C466" s="68" t="s">
        <v>104</v>
      </c>
      <c r="D466" s="37">
        <v>-6.0000000000000001E-3</v>
      </c>
      <c r="E466" s="68">
        <v>2.8000000000000001E-2</v>
      </c>
      <c r="F466" s="19">
        <f t="shared" si="112"/>
        <v>-0.21428571428571427</v>
      </c>
      <c r="H466" s="68">
        <f t="shared" si="101"/>
        <v>-3.4000000000000002E-2</v>
      </c>
      <c r="I466" s="68">
        <f t="shared" si="102"/>
        <v>2.1999999999999999E-2</v>
      </c>
      <c r="J466" s="68" t="s">
        <v>63</v>
      </c>
      <c r="K466" s="68">
        <f t="shared" si="103"/>
        <v>-6.0000000000000001E-3</v>
      </c>
      <c r="L466" s="64">
        <f t="shared" si="104"/>
        <v>-0.21428571428571427</v>
      </c>
      <c r="M466" s="15">
        <f t="shared" si="105"/>
        <v>-2.4583417798668666E-3</v>
      </c>
      <c r="N466" s="68">
        <f t="shared" si="106"/>
        <v>1.1472261639378709E-2</v>
      </c>
      <c r="O466" s="68">
        <f t="shared" si="107"/>
        <v>87.166770723523697</v>
      </c>
      <c r="P466" s="68">
        <f t="shared" si="108"/>
        <v>-1.3930603419245575E-2</v>
      </c>
      <c r="Q466" s="68">
        <f t="shared" si="109"/>
        <v>9.0139198595118424E-3</v>
      </c>
      <c r="R466" s="112">
        <v>3.912023005428146</v>
      </c>
      <c r="S466" s="68" t="s">
        <v>611</v>
      </c>
      <c r="T466" s="68" t="s">
        <v>63</v>
      </c>
      <c r="U466" s="68" t="s">
        <v>613</v>
      </c>
      <c r="V466" s="68" t="s">
        <v>614</v>
      </c>
      <c r="W466" s="68">
        <v>1</v>
      </c>
      <c r="X466" s="68">
        <v>0</v>
      </c>
      <c r="Y466" s="68">
        <v>0</v>
      </c>
      <c r="Z466" s="68">
        <v>0</v>
      </c>
      <c r="AA466" s="68">
        <v>1</v>
      </c>
      <c r="AB466" s="68">
        <v>0</v>
      </c>
      <c r="AC466" s="68" t="s">
        <v>63</v>
      </c>
      <c r="AD466" s="68" t="s">
        <v>63</v>
      </c>
      <c r="AE466" s="68">
        <v>7598</v>
      </c>
      <c r="AF466" s="68">
        <v>1</v>
      </c>
      <c r="AG466" s="68">
        <v>0</v>
      </c>
      <c r="AH466" s="68">
        <v>0</v>
      </c>
      <c r="AI466" s="68">
        <v>0</v>
      </c>
      <c r="AJ466" s="68">
        <v>0</v>
      </c>
      <c r="AK466" s="68">
        <v>0</v>
      </c>
      <c r="AL466" s="68">
        <v>0</v>
      </c>
      <c r="AM466" s="68">
        <v>1</v>
      </c>
      <c r="AN466" s="68">
        <v>0</v>
      </c>
      <c r="AO466" s="68">
        <v>0</v>
      </c>
      <c r="AP466" s="112">
        <v>10.205405315014563</v>
      </c>
      <c r="AQ466" s="68">
        <v>1</v>
      </c>
      <c r="AR466" s="112">
        <v>8.9357719386697845</v>
      </c>
      <c r="AS466" s="68">
        <v>0</v>
      </c>
      <c r="AT466" s="68">
        <v>1</v>
      </c>
      <c r="AU466" s="68">
        <v>4.0943445622221004</v>
      </c>
      <c r="AV466" s="112">
        <v>7.6048944808116197</v>
      </c>
      <c r="AW466" s="68">
        <v>0</v>
      </c>
      <c r="AX466" s="68">
        <v>1</v>
      </c>
      <c r="AY466" s="68">
        <v>1</v>
      </c>
      <c r="AZ466" s="68">
        <v>14.975</v>
      </c>
      <c r="BA466" s="94">
        <v>602</v>
      </c>
      <c r="BB466" s="94">
        <v>107</v>
      </c>
      <c r="BC466" s="68">
        <v>1</v>
      </c>
      <c r="BD466" s="68">
        <v>0</v>
      </c>
      <c r="BE466" s="104">
        <f>LN(695.61)</f>
        <v>6.5447891584549991</v>
      </c>
      <c r="BF466" s="104">
        <v>1529.33</v>
      </c>
      <c r="BG466" s="104">
        <f t="shared" si="110"/>
        <v>0.89256232959418624</v>
      </c>
      <c r="BH466" s="68">
        <v>1</v>
      </c>
      <c r="BI466" s="68">
        <v>1</v>
      </c>
      <c r="BJ466" s="68">
        <v>0</v>
      </c>
      <c r="BK466" s="68">
        <v>1</v>
      </c>
      <c r="BL466" s="68">
        <v>0</v>
      </c>
      <c r="BM466" s="68">
        <v>0</v>
      </c>
      <c r="BN466" s="68">
        <v>0</v>
      </c>
      <c r="BO466" s="68">
        <v>0</v>
      </c>
      <c r="BP466" s="68">
        <v>1</v>
      </c>
      <c r="BQ466" s="68">
        <v>0</v>
      </c>
      <c r="BR466" s="68">
        <v>0</v>
      </c>
      <c r="BS466" s="68">
        <v>0</v>
      </c>
      <c r="BT466" s="68">
        <v>0</v>
      </c>
      <c r="BU466" s="68">
        <v>1</v>
      </c>
      <c r="BV466" s="68">
        <v>1</v>
      </c>
      <c r="BW466" s="68">
        <v>0</v>
      </c>
      <c r="BX466" s="68">
        <v>0</v>
      </c>
      <c r="BY466" s="68">
        <v>0.56000000000000005</v>
      </c>
      <c r="BZ466" s="68">
        <f t="shared" si="111"/>
        <v>0.43999999999999995</v>
      </c>
      <c r="CA466" s="112">
        <v>2.9957322735539909</v>
      </c>
      <c r="CB466" s="68" t="s">
        <v>560</v>
      </c>
      <c r="CC466" s="68">
        <v>1</v>
      </c>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row>
    <row r="467" spans="1:167" s="68" customFormat="1" ht="15" customHeight="1" x14ac:dyDescent="0.3">
      <c r="A467" s="69">
        <v>466</v>
      </c>
      <c r="B467" s="68">
        <v>12</v>
      </c>
      <c r="C467" s="68" t="s">
        <v>104</v>
      </c>
      <c r="D467" s="37">
        <v>-0.01</v>
      </c>
      <c r="E467" s="68">
        <v>2.3E-2</v>
      </c>
      <c r="F467" s="19">
        <f t="shared" si="112"/>
        <v>-0.43478260869565222</v>
      </c>
      <c r="H467" s="68">
        <f t="shared" si="101"/>
        <v>-3.3000000000000002E-2</v>
      </c>
      <c r="I467" s="68">
        <f t="shared" si="102"/>
        <v>1.2999999999999999E-2</v>
      </c>
      <c r="J467" s="68" t="s">
        <v>63</v>
      </c>
      <c r="K467" s="68">
        <f t="shared" si="103"/>
        <v>-0.01</v>
      </c>
      <c r="L467" s="64">
        <f t="shared" si="104"/>
        <v>-0.43478260869565222</v>
      </c>
      <c r="M467" s="15">
        <f t="shared" si="105"/>
        <v>-4.9878928672059926E-3</v>
      </c>
      <c r="N467" s="68">
        <f t="shared" si="106"/>
        <v>1.1472153594573781E-2</v>
      </c>
      <c r="O467" s="68">
        <f t="shared" si="107"/>
        <v>87.167591660644291</v>
      </c>
      <c r="P467" s="68">
        <f t="shared" si="108"/>
        <v>-1.6460046461779773E-2</v>
      </c>
      <c r="Q467" s="68">
        <f t="shared" si="109"/>
        <v>6.4842607273677888E-3</v>
      </c>
      <c r="R467" s="112">
        <v>3.8712010109078911</v>
      </c>
      <c r="S467" s="68" t="s">
        <v>611</v>
      </c>
      <c r="T467" s="68" t="s">
        <v>63</v>
      </c>
      <c r="U467" s="68" t="s">
        <v>517</v>
      </c>
      <c r="V467" s="68" t="s">
        <v>614</v>
      </c>
      <c r="W467" s="68">
        <v>1</v>
      </c>
      <c r="X467" s="68">
        <v>0</v>
      </c>
      <c r="Y467" s="68">
        <v>0</v>
      </c>
      <c r="Z467" s="68">
        <v>0</v>
      </c>
      <c r="AA467" s="68">
        <v>1</v>
      </c>
      <c r="AB467" s="68">
        <v>0</v>
      </c>
      <c r="AC467" s="68" t="s">
        <v>63</v>
      </c>
      <c r="AD467" s="68" t="s">
        <v>63</v>
      </c>
      <c r="AE467" s="68">
        <v>7598</v>
      </c>
      <c r="AF467" s="68">
        <v>1</v>
      </c>
      <c r="AG467" s="68">
        <v>0</v>
      </c>
      <c r="AH467" s="68">
        <v>0</v>
      </c>
      <c r="AI467" s="68">
        <v>0</v>
      </c>
      <c r="AJ467" s="68">
        <v>0</v>
      </c>
      <c r="AK467" s="68">
        <v>0</v>
      </c>
      <c r="AL467" s="68">
        <v>0</v>
      </c>
      <c r="AM467" s="68">
        <v>1</v>
      </c>
      <c r="AN467" s="68">
        <v>0</v>
      </c>
      <c r="AO467" s="68">
        <v>0</v>
      </c>
      <c r="AP467" s="112">
        <v>10.205405315014563</v>
      </c>
      <c r="AQ467" s="68">
        <v>1</v>
      </c>
      <c r="AR467" s="112">
        <v>8.9357719386697845</v>
      </c>
      <c r="AS467" s="68">
        <v>0</v>
      </c>
      <c r="AT467" s="68">
        <v>1</v>
      </c>
      <c r="AU467" s="68">
        <v>4.0943445622221004</v>
      </c>
      <c r="AV467" s="112">
        <v>7.6048944808116197</v>
      </c>
      <c r="AW467" s="68">
        <v>0</v>
      </c>
      <c r="AX467" s="68">
        <v>1</v>
      </c>
      <c r="AY467" s="68">
        <v>1</v>
      </c>
      <c r="AZ467" s="68">
        <v>14.975</v>
      </c>
      <c r="BA467" s="94">
        <v>602</v>
      </c>
      <c r="BB467" s="94">
        <v>107</v>
      </c>
      <c r="BC467" s="68">
        <v>1</v>
      </c>
      <c r="BD467" s="68">
        <v>0</v>
      </c>
      <c r="BE467" s="104">
        <f>LN(695.61)</f>
        <v>6.5447891584549991</v>
      </c>
      <c r="BF467" s="104">
        <v>1529.33</v>
      </c>
      <c r="BG467" s="104">
        <f t="shared" si="110"/>
        <v>0.89256232959418624</v>
      </c>
      <c r="BH467" s="68">
        <v>1</v>
      </c>
      <c r="BI467" s="68">
        <v>1</v>
      </c>
      <c r="BJ467" s="68">
        <v>0</v>
      </c>
      <c r="BK467" s="68">
        <v>1</v>
      </c>
      <c r="BL467" s="68">
        <v>0</v>
      </c>
      <c r="BM467" s="68">
        <v>0</v>
      </c>
      <c r="BN467" s="68">
        <v>0</v>
      </c>
      <c r="BO467" s="68">
        <v>0</v>
      </c>
      <c r="BP467" s="68">
        <v>1</v>
      </c>
      <c r="BQ467" s="68">
        <v>0</v>
      </c>
      <c r="BR467" s="68">
        <v>0</v>
      </c>
      <c r="BS467" s="68">
        <v>0</v>
      </c>
      <c r="BT467" s="68">
        <v>0</v>
      </c>
      <c r="BU467" s="68">
        <v>1</v>
      </c>
      <c r="BV467" s="68">
        <v>1</v>
      </c>
      <c r="BW467" s="68">
        <v>0</v>
      </c>
      <c r="BX467" s="68">
        <v>0</v>
      </c>
      <c r="BY467" s="68">
        <v>0.56000000000000005</v>
      </c>
      <c r="BZ467" s="68">
        <f t="shared" si="111"/>
        <v>0.43999999999999995</v>
      </c>
      <c r="CA467" s="112">
        <v>2.9957322735539909</v>
      </c>
      <c r="CB467" s="68" t="s">
        <v>560</v>
      </c>
      <c r="CC467" s="68">
        <v>1</v>
      </c>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row>
    <row r="468" spans="1:167" s="68" customFormat="1" ht="15" customHeight="1" x14ac:dyDescent="0.3">
      <c r="A468" s="69">
        <v>467</v>
      </c>
      <c r="B468" s="68">
        <v>12</v>
      </c>
      <c r="C468" s="68" t="s">
        <v>104</v>
      </c>
      <c r="D468" s="37">
        <v>-8.0000000000000002E-3</v>
      </c>
      <c r="E468" s="68">
        <v>1.7999999999999999E-2</v>
      </c>
      <c r="F468" s="19">
        <f t="shared" si="112"/>
        <v>-0.44444444444444448</v>
      </c>
      <c r="H468" s="68">
        <f t="shared" si="101"/>
        <v>-2.5999999999999999E-2</v>
      </c>
      <c r="I468" s="68">
        <f t="shared" si="102"/>
        <v>9.9999999999999985E-3</v>
      </c>
      <c r="J468" s="68" t="s">
        <v>63</v>
      </c>
      <c r="K468" s="68">
        <f t="shared" si="103"/>
        <v>-8.0000000000000002E-3</v>
      </c>
      <c r="L468" s="64">
        <f t="shared" si="104"/>
        <v>-0.44444444444444448</v>
      </c>
      <c r="M468" s="15">
        <f t="shared" si="105"/>
        <v>-2.7023918172166639E-3</v>
      </c>
      <c r="N468" s="68">
        <f t="shared" si="106"/>
        <v>6.0803815887374929E-3</v>
      </c>
      <c r="O468" s="68">
        <f t="shared" si="107"/>
        <v>164.46336227520158</v>
      </c>
      <c r="P468" s="68">
        <f t="shared" si="108"/>
        <v>-8.7827734059541564E-3</v>
      </c>
      <c r="Q468" s="68">
        <f t="shared" si="109"/>
        <v>3.3779897715208291E-3</v>
      </c>
      <c r="R468" s="112">
        <v>3.8712010109078911</v>
      </c>
      <c r="S468" s="68" t="s">
        <v>612</v>
      </c>
      <c r="T468" s="68" t="s">
        <v>63</v>
      </c>
      <c r="U468" s="68" t="s">
        <v>613</v>
      </c>
      <c r="V468" s="68" t="s">
        <v>614</v>
      </c>
      <c r="W468" s="68">
        <v>1</v>
      </c>
      <c r="X468" s="68">
        <v>0</v>
      </c>
      <c r="Y468" s="68">
        <v>0</v>
      </c>
      <c r="Z468" s="68">
        <v>0</v>
      </c>
      <c r="AA468" s="68">
        <v>1</v>
      </c>
      <c r="AB468" s="68">
        <v>0</v>
      </c>
      <c r="AC468" s="68" t="s">
        <v>63</v>
      </c>
      <c r="AD468" s="68" t="s">
        <v>63</v>
      </c>
      <c r="AE468" s="68">
        <v>27048</v>
      </c>
      <c r="AF468" s="68">
        <v>1</v>
      </c>
      <c r="AG468" s="68">
        <v>0</v>
      </c>
      <c r="AH468" s="68">
        <v>0</v>
      </c>
      <c r="AI468" s="68">
        <v>0</v>
      </c>
      <c r="AJ468" s="68">
        <v>0</v>
      </c>
      <c r="AK468" s="68">
        <v>0</v>
      </c>
      <c r="AL468" s="68">
        <v>0</v>
      </c>
      <c r="AM468" s="68">
        <v>1</v>
      </c>
      <c r="AN468" s="68">
        <v>0</v>
      </c>
      <c r="AO468" s="68">
        <v>0</v>
      </c>
      <c r="AP468" s="112">
        <v>10.205405315014563</v>
      </c>
      <c r="AQ468" s="68">
        <v>1</v>
      </c>
      <c r="AR468" s="112">
        <v>10.205405315014563</v>
      </c>
      <c r="AS468" s="68">
        <v>0</v>
      </c>
      <c r="AT468" s="68">
        <v>1</v>
      </c>
      <c r="AU468" s="68">
        <v>4.0943445622221004</v>
      </c>
      <c r="AV468" s="112">
        <v>7.6048944808116197</v>
      </c>
      <c r="AW468" s="68">
        <v>0</v>
      </c>
      <c r="AX468" s="68">
        <v>1</v>
      </c>
      <c r="AY468" s="68">
        <v>1</v>
      </c>
      <c r="AZ468" s="68">
        <v>14.975</v>
      </c>
      <c r="BA468" s="94">
        <v>602</v>
      </c>
      <c r="BB468" s="94">
        <v>107</v>
      </c>
      <c r="BC468" s="68">
        <v>1</v>
      </c>
      <c r="BD468" s="68">
        <v>0</v>
      </c>
      <c r="BE468" s="104">
        <f>LN(281.86)</f>
        <v>5.6414104937633649</v>
      </c>
      <c r="BF468" s="104">
        <v>1529.33</v>
      </c>
      <c r="BG468" s="104">
        <f t="shared" si="110"/>
        <v>0.76936175797283923</v>
      </c>
      <c r="BH468" s="68">
        <v>1</v>
      </c>
      <c r="BI468" s="68">
        <v>1</v>
      </c>
      <c r="BJ468" s="68">
        <v>0</v>
      </c>
      <c r="BK468" s="68">
        <v>1</v>
      </c>
      <c r="BL468" s="68">
        <v>0</v>
      </c>
      <c r="BM468" s="68">
        <v>0</v>
      </c>
      <c r="BN468" s="68">
        <v>0</v>
      </c>
      <c r="BO468" s="68">
        <v>0</v>
      </c>
      <c r="BP468" s="68">
        <v>1</v>
      </c>
      <c r="BQ468" s="68">
        <v>0</v>
      </c>
      <c r="BR468" s="68">
        <v>0</v>
      </c>
      <c r="BS468" s="68">
        <v>0</v>
      </c>
      <c r="BT468" s="68">
        <v>0</v>
      </c>
      <c r="BU468" s="68">
        <v>1</v>
      </c>
      <c r="BV468" s="68">
        <v>1</v>
      </c>
      <c r="BW468" s="68">
        <v>0</v>
      </c>
      <c r="BX468" s="68">
        <v>0</v>
      </c>
      <c r="BY468" s="68">
        <v>0.56000000000000005</v>
      </c>
      <c r="BZ468" s="68">
        <f t="shared" si="111"/>
        <v>0.43999999999999995</v>
      </c>
      <c r="CA468" s="112">
        <v>2.9957322735539909</v>
      </c>
      <c r="CB468" s="68" t="s">
        <v>560</v>
      </c>
      <c r="CC468" s="68">
        <v>1</v>
      </c>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row>
    <row r="469" spans="1:167" s="68" customFormat="1" ht="15" customHeight="1" x14ac:dyDescent="0.3">
      <c r="A469" s="69">
        <v>468</v>
      </c>
      <c r="B469" s="68">
        <v>12</v>
      </c>
      <c r="C469" s="68" t="s">
        <v>104</v>
      </c>
      <c r="D469" s="37">
        <v>8.0000000000000002E-3</v>
      </c>
      <c r="E469" s="68">
        <v>2.1999999999999999E-2</v>
      </c>
      <c r="F469" s="19">
        <f t="shared" si="112"/>
        <v>0.36363636363636365</v>
      </c>
      <c r="H469" s="68">
        <f t="shared" si="101"/>
        <v>-1.3999999999999999E-2</v>
      </c>
      <c r="I469" s="68">
        <f t="shared" si="102"/>
        <v>0.03</v>
      </c>
      <c r="J469" s="68" t="s">
        <v>63</v>
      </c>
      <c r="K469" s="68">
        <f t="shared" si="103"/>
        <v>8.0000000000000002E-3</v>
      </c>
      <c r="L469" s="64">
        <f t="shared" si="104"/>
        <v>0.36363636363636365</v>
      </c>
      <c r="M469" s="15">
        <f t="shared" si="105"/>
        <v>2.2110505193984596E-3</v>
      </c>
      <c r="N469" s="68">
        <f t="shared" si="106"/>
        <v>6.0803889283457639E-3</v>
      </c>
      <c r="O469" s="68">
        <f t="shared" si="107"/>
        <v>164.46316375226689</v>
      </c>
      <c r="P469" s="68">
        <f t="shared" si="108"/>
        <v>-3.8693384089473043E-3</v>
      </c>
      <c r="Q469" s="68">
        <f t="shared" si="109"/>
        <v>8.291439447744223E-3</v>
      </c>
      <c r="R469" s="112">
        <v>3.8712010109078911</v>
      </c>
      <c r="S469" s="68" t="s">
        <v>612</v>
      </c>
      <c r="T469" s="68" t="s">
        <v>63</v>
      </c>
      <c r="U469" s="68" t="s">
        <v>517</v>
      </c>
      <c r="V469" s="68" t="s">
        <v>614</v>
      </c>
      <c r="W469" s="68">
        <v>1</v>
      </c>
      <c r="X469" s="68">
        <v>0</v>
      </c>
      <c r="Y469" s="68">
        <v>0</v>
      </c>
      <c r="Z469" s="68">
        <v>0</v>
      </c>
      <c r="AA469" s="68">
        <v>1</v>
      </c>
      <c r="AB469" s="68">
        <v>0</v>
      </c>
      <c r="AC469" s="68" t="s">
        <v>63</v>
      </c>
      <c r="AD469" s="68" t="s">
        <v>63</v>
      </c>
      <c r="AE469" s="68">
        <v>27048</v>
      </c>
      <c r="AF469" s="68">
        <v>1</v>
      </c>
      <c r="AG469" s="68">
        <v>0</v>
      </c>
      <c r="AH469" s="68">
        <v>0</v>
      </c>
      <c r="AI469" s="68">
        <v>0</v>
      </c>
      <c r="AJ469" s="68">
        <v>0</v>
      </c>
      <c r="AK469" s="68">
        <v>0</v>
      </c>
      <c r="AL469" s="68">
        <v>0</v>
      </c>
      <c r="AM469" s="68">
        <v>1</v>
      </c>
      <c r="AN469" s="68">
        <v>0</v>
      </c>
      <c r="AO469" s="68">
        <v>0</v>
      </c>
      <c r="AP469" s="112">
        <v>10.205405315014563</v>
      </c>
      <c r="AQ469" s="68">
        <v>1</v>
      </c>
      <c r="AR469" s="112">
        <v>10.205405315014563</v>
      </c>
      <c r="AS469" s="68">
        <v>0</v>
      </c>
      <c r="AT469" s="68">
        <v>1</v>
      </c>
      <c r="AU469" s="68">
        <v>4.0943445622221004</v>
      </c>
      <c r="AV469" s="112">
        <v>7.6048944808116197</v>
      </c>
      <c r="AW469" s="68">
        <v>0</v>
      </c>
      <c r="AX469" s="68">
        <v>1</v>
      </c>
      <c r="AY469" s="68">
        <v>1</v>
      </c>
      <c r="AZ469" s="68">
        <v>14.975</v>
      </c>
      <c r="BA469" s="94">
        <v>602</v>
      </c>
      <c r="BB469" s="94">
        <v>107</v>
      </c>
      <c r="BC469" s="68">
        <v>1</v>
      </c>
      <c r="BD469" s="68">
        <v>0</v>
      </c>
      <c r="BE469" s="104">
        <f>LN(281.86)</f>
        <v>5.6414104937633649</v>
      </c>
      <c r="BF469" s="104">
        <v>1529.33</v>
      </c>
      <c r="BG469" s="104">
        <f t="shared" si="110"/>
        <v>0.76936175797283923</v>
      </c>
      <c r="BH469" s="68">
        <v>1</v>
      </c>
      <c r="BI469" s="68">
        <v>1</v>
      </c>
      <c r="BJ469" s="68">
        <v>0</v>
      </c>
      <c r="BK469" s="68">
        <v>1</v>
      </c>
      <c r="BL469" s="68">
        <v>0</v>
      </c>
      <c r="BM469" s="68">
        <v>0</v>
      </c>
      <c r="BN469" s="68">
        <v>0</v>
      </c>
      <c r="BO469" s="68">
        <v>0</v>
      </c>
      <c r="BP469" s="68">
        <v>1</v>
      </c>
      <c r="BQ469" s="68">
        <v>0</v>
      </c>
      <c r="BR469" s="68">
        <v>0</v>
      </c>
      <c r="BS469" s="68">
        <v>0</v>
      </c>
      <c r="BT469" s="68">
        <v>0</v>
      </c>
      <c r="BU469" s="68">
        <v>1</v>
      </c>
      <c r="BV469" s="68">
        <v>1</v>
      </c>
      <c r="BW469" s="68">
        <v>0</v>
      </c>
      <c r="BX469" s="68">
        <v>0</v>
      </c>
      <c r="BY469" s="68">
        <v>0.56000000000000005</v>
      </c>
      <c r="BZ469" s="68">
        <f t="shared" si="111"/>
        <v>0.43999999999999995</v>
      </c>
      <c r="CA469" s="112">
        <v>2.9957322735539909</v>
      </c>
      <c r="CB469" s="68" t="s">
        <v>560</v>
      </c>
      <c r="CC469" s="68">
        <v>1</v>
      </c>
      <c r="CI469" s="87" t="s">
        <v>1686</v>
      </c>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row>
    <row r="470" spans="1:167" s="68" customFormat="1" ht="15" customHeight="1" x14ac:dyDescent="0.3">
      <c r="A470" s="69">
        <v>469</v>
      </c>
      <c r="B470" s="68">
        <v>12</v>
      </c>
      <c r="C470" s="68" t="s">
        <v>104</v>
      </c>
      <c r="D470" s="37">
        <v>-0.04</v>
      </c>
      <c r="E470" s="68">
        <v>5.0999999999999997E-2</v>
      </c>
      <c r="F470" s="19">
        <f t="shared" si="112"/>
        <v>-0.78431372549019618</v>
      </c>
      <c r="H470" s="68">
        <f t="shared" si="101"/>
        <v>-9.0999999999999998E-2</v>
      </c>
      <c r="I470" s="68">
        <f t="shared" si="102"/>
        <v>1.0999999999999996E-2</v>
      </c>
      <c r="J470" s="68" t="s">
        <v>63</v>
      </c>
      <c r="K470" s="68">
        <f t="shared" si="103"/>
        <v>-0.04</v>
      </c>
      <c r="L470" s="64">
        <f t="shared" si="104"/>
        <v>-0.78431372549019618</v>
      </c>
      <c r="M470" s="15">
        <f t="shared" si="105"/>
        <v>-1.2760889840874397E-2</v>
      </c>
      <c r="N470" s="68">
        <f t="shared" si="106"/>
        <v>1.6270134547114855E-2</v>
      </c>
      <c r="O470" s="68">
        <f t="shared" si="107"/>
        <v>61.462306725504469</v>
      </c>
      <c r="P470" s="68">
        <f t="shared" si="108"/>
        <v>-2.9031024387989254E-2</v>
      </c>
      <c r="Q470" s="68">
        <f t="shared" si="109"/>
        <v>3.5092447062404584E-3</v>
      </c>
      <c r="R470" s="112">
        <v>3.8712010109078911</v>
      </c>
      <c r="S470" s="68" t="s">
        <v>615</v>
      </c>
      <c r="T470" s="68" t="s">
        <v>63</v>
      </c>
      <c r="U470" s="68" t="s">
        <v>619</v>
      </c>
      <c r="V470" s="68" t="s">
        <v>631</v>
      </c>
      <c r="W470" s="68">
        <v>1</v>
      </c>
      <c r="X470" s="68">
        <v>0</v>
      </c>
      <c r="Y470" s="68">
        <v>0</v>
      </c>
      <c r="Z470" s="68">
        <v>0</v>
      </c>
      <c r="AA470" s="68">
        <v>1</v>
      </c>
      <c r="AB470" s="68">
        <v>0</v>
      </c>
      <c r="AC470" s="68" t="s">
        <v>63</v>
      </c>
      <c r="AD470" s="68" t="s">
        <v>63</v>
      </c>
      <c r="AE470" s="68">
        <v>3777</v>
      </c>
      <c r="AF470" s="68">
        <v>1</v>
      </c>
      <c r="AG470" s="68">
        <v>0</v>
      </c>
      <c r="AH470" s="68">
        <v>0</v>
      </c>
      <c r="AI470" s="68">
        <v>0</v>
      </c>
      <c r="AJ470" s="68">
        <v>0</v>
      </c>
      <c r="AK470" s="68">
        <v>0</v>
      </c>
      <c r="AL470" s="68">
        <v>0</v>
      </c>
      <c r="AM470" s="68">
        <v>1</v>
      </c>
      <c r="AN470" s="68">
        <v>0</v>
      </c>
      <c r="AO470" s="68">
        <v>0</v>
      </c>
      <c r="AP470" s="112">
        <v>10.205405315014563</v>
      </c>
      <c r="AQ470" s="68">
        <v>1</v>
      </c>
      <c r="AR470" s="112">
        <v>8.2369500480614555</v>
      </c>
      <c r="AS470" s="68">
        <v>0</v>
      </c>
      <c r="AT470" s="68">
        <v>1</v>
      </c>
      <c r="AU470" s="68">
        <v>4.0943445622221004</v>
      </c>
      <c r="AV470" s="112">
        <v>7.6048944808116197</v>
      </c>
      <c r="AW470" s="68">
        <v>0</v>
      </c>
      <c r="AX470" s="68">
        <v>1</v>
      </c>
      <c r="AY470" s="68">
        <v>1</v>
      </c>
      <c r="AZ470" s="68">
        <v>14.975</v>
      </c>
      <c r="BA470" s="94">
        <v>602</v>
      </c>
      <c r="BB470" s="94">
        <v>107</v>
      </c>
      <c r="BC470" s="68">
        <v>1</v>
      </c>
      <c r="BD470" s="68">
        <v>0</v>
      </c>
      <c r="BE470" s="104">
        <f>LN(18.31)</f>
        <v>2.9074473586864191</v>
      </c>
      <c r="BF470" s="104">
        <v>1529.33</v>
      </c>
      <c r="BG470" s="104">
        <f t="shared" si="110"/>
        <v>0.39651055592663625</v>
      </c>
      <c r="BH470" s="68">
        <v>1</v>
      </c>
      <c r="BI470" s="68">
        <v>1</v>
      </c>
      <c r="BJ470" s="68">
        <v>0</v>
      </c>
      <c r="BK470" s="68">
        <v>1</v>
      </c>
      <c r="BL470" s="68">
        <v>0</v>
      </c>
      <c r="BM470" s="68">
        <v>0</v>
      </c>
      <c r="BN470" s="68">
        <v>0</v>
      </c>
      <c r="BO470" s="68">
        <v>0</v>
      </c>
      <c r="BP470" s="68">
        <v>1</v>
      </c>
      <c r="BQ470" s="68">
        <v>0</v>
      </c>
      <c r="BR470" s="68">
        <v>0</v>
      </c>
      <c r="BS470" s="68">
        <v>0</v>
      </c>
      <c r="BT470" s="68">
        <v>0</v>
      </c>
      <c r="BU470" s="68">
        <v>1</v>
      </c>
      <c r="BV470" s="68">
        <v>1</v>
      </c>
      <c r="BW470" s="68">
        <v>0</v>
      </c>
      <c r="BX470" s="68">
        <v>0</v>
      </c>
      <c r="BY470" s="68">
        <v>0</v>
      </c>
      <c r="BZ470" s="68">
        <f t="shared" si="111"/>
        <v>1</v>
      </c>
      <c r="CA470" s="112">
        <v>2.9957322735539909</v>
      </c>
      <c r="CB470" s="68" t="s">
        <v>560</v>
      </c>
      <c r="CC470" s="68">
        <v>1</v>
      </c>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row>
    <row r="471" spans="1:167" s="68" customFormat="1" ht="15" customHeight="1" x14ac:dyDescent="0.3">
      <c r="A471" s="69">
        <v>470</v>
      </c>
      <c r="B471" s="68">
        <v>12</v>
      </c>
      <c r="C471" s="68" t="s">
        <v>104</v>
      </c>
      <c r="D471" s="37">
        <v>-0.06</v>
      </c>
      <c r="E471" s="68">
        <v>7.2999999999999995E-2</v>
      </c>
      <c r="F471" s="19">
        <f t="shared" si="112"/>
        <v>-0.82191780821917815</v>
      </c>
      <c r="H471" s="68">
        <f t="shared" si="101"/>
        <v>-0.13300000000000001</v>
      </c>
      <c r="I471" s="68">
        <f t="shared" si="102"/>
        <v>1.2999999999999998E-2</v>
      </c>
      <c r="J471" s="68" t="s">
        <v>63</v>
      </c>
      <c r="K471" s="68">
        <f t="shared" si="103"/>
        <v>-0.06</v>
      </c>
      <c r="L471" s="64">
        <f t="shared" si="104"/>
        <v>-0.82191780821917815</v>
      </c>
      <c r="M471" s="15">
        <f t="shared" si="105"/>
        <v>-1.8837875589341083E-2</v>
      </c>
      <c r="N471" s="68">
        <f t="shared" si="106"/>
        <v>2.2919415300364985E-2</v>
      </c>
      <c r="O471" s="68">
        <f t="shared" si="107"/>
        <v>43.631130502010464</v>
      </c>
      <c r="P471" s="68">
        <f t="shared" si="108"/>
        <v>-4.1757290889706068E-2</v>
      </c>
      <c r="Q471" s="68">
        <f t="shared" si="109"/>
        <v>4.0815397110239016E-3</v>
      </c>
      <c r="R471" s="112">
        <v>6.7912214627261855</v>
      </c>
      <c r="S471" s="68" t="s">
        <v>615</v>
      </c>
      <c r="T471" s="68" t="s">
        <v>63</v>
      </c>
      <c r="U471" s="68" t="s">
        <v>620</v>
      </c>
      <c r="V471" s="68" t="s">
        <v>631</v>
      </c>
      <c r="W471" s="68">
        <v>1</v>
      </c>
      <c r="X471" s="68">
        <v>0</v>
      </c>
      <c r="Y471" s="68">
        <v>0</v>
      </c>
      <c r="Z471" s="68">
        <v>0</v>
      </c>
      <c r="AA471" s="68">
        <v>1</v>
      </c>
      <c r="AB471" s="68">
        <v>0</v>
      </c>
      <c r="AC471" s="68" t="s">
        <v>63</v>
      </c>
      <c r="AD471" s="68" t="s">
        <v>63</v>
      </c>
      <c r="AE471" s="68">
        <v>1903</v>
      </c>
      <c r="AF471" s="68">
        <v>1</v>
      </c>
      <c r="AG471" s="68">
        <v>0</v>
      </c>
      <c r="AH471" s="68">
        <v>0</v>
      </c>
      <c r="AI471" s="68">
        <v>0</v>
      </c>
      <c r="AJ471" s="68">
        <v>0</v>
      </c>
      <c r="AK471" s="68">
        <v>0</v>
      </c>
      <c r="AL471" s="68">
        <v>0</v>
      </c>
      <c r="AM471" s="68">
        <v>1</v>
      </c>
      <c r="AN471" s="68">
        <v>0</v>
      </c>
      <c r="AO471" s="68">
        <v>0</v>
      </c>
      <c r="AP471" s="112">
        <v>10.205405315014563</v>
      </c>
      <c r="AQ471" s="68">
        <v>1</v>
      </c>
      <c r="AR471" s="112">
        <v>7.5517122153513103</v>
      </c>
      <c r="AS471" s="68">
        <v>0</v>
      </c>
      <c r="AT471" s="68">
        <v>1</v>
      </c>
      <c r="AU471" s="68">
        <v>4.2484952420493594</v>
      </c>
      <c r="AV471" s="112">
        <v>7.6048944808116197</v>
      </c>
      <c r="AW471" s="68">
        <v>0</v>
      </c>
      <c r="AX471" s="68">
        <v>1</v>
      </c>
      <c r="AY471" s="68">
        <v>1</v>
      </c>
      <c r="AZ471" s="68">
        <v>14.975</v>
      </c>
      <c r="BA471" s="94">
        <v>602</v>
      </c>
      <c r="BB471" s="94">
        <v>107</v>
      </c>
      <c r="BC471" s="68">
        <v>1</v>
      </c>
      <c r="BD471" s="68">
        <v>0</v>
      </c>
      <c r="BE471" s="104">
        <f>LN(18.31)</f>
        <v>2.9074473586864191</v>
      </c>
      <c r="BF471" s="104">
        <v>1529.33</v>
      </c>
      <c r="BG471" s="104">
        <f t="shared" si="110"/>
        <v>0.39651055592663625</v>
      </c>
      <c r="BH471" s="68">
        <v>1</v>
      </c>
      <c r="BI471" s="68">
        <v>1</v>
      </c>
      <c r="BJ471" s="68">
        <v>0</v>
      </c>
      <c r="BK471" s="68">
        <v>1</v>
      </c>
      <c r="BL471" s="68">
        <v>0</v>
      </c>
      <c r="BM471" s="68">
        <v>0</v>
      </c>
      <c r="BN471" s="68">
        <v>0</v>
      </c>
      <c r="BO471" s="68">
        <v>0</v>
      </c>
      <c r="BP471" s="68">
        <v>1</v>
      </c>
      <c r="BQ471" s="68">
        <v>0</v>
      </c>
      <c r="BR471" s="68">
        <v>0</v>
      </c>
      <c r="BS471" s="68">
        <v>0</v>
      </c>
      <c r="BT471" s="68">
        <v>0</v>
      </c>
      <c r="BU471" s="68">
        <v>1</v>
      </c>
      <c r="BV471" s="68">
        <v>1</v>
      </c>
      <c r="BW471" s="68">
        <v>0</v>
      </c>
      <c r="BX471" s="68">
        <v>0</v>
      </c>
      <c r="BY471" s="68">
        <v>0.45</v>
      </c>
      <c r="BZ471" s="68">
        <f t="shared" si="111"/>
        <v>0.55000000000000004</v>
      </c>
      <c r="CA471" s="112">
        <v>3.1354942159291497</v>
      </c>
      <c r="CB471" s="68" t="s">
        <v>560</v>
      </c>
      <c r="CC471" s="68">
        <v>1</v>
      </c>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row>
    <row r="472" spans="1:167" s="68" customFormat="1" ht="15" customHeight="1" x14ac:dyDescent="0.3">
      <c r="A472" s="69">
        <v>471</v>
      </c>
      <c r="B472" s="69">
        <v>12</v>
      </c>
      <c r="C472" s="69" t="s">
        <v>104</v>
      </c>
      <c r="D472" s="38">
        <v>-0.02</v>
      </c>
      <c r="E472" s="69">
        <v>6.8000000000000005E-2</v>
      </c>
      <c r="F472" s="19">
        <f t="shared" si="112"/>
        <v>-0.29411764705882354</v>
      </c>
      <c r="G472" s="69"/>
      <c r="H472" s="69">
        <f t="shared" si="101"/>
        <v>-8.8000000000000009E-2</v>
      </c>
      <c r="I472" s="69">
        <f t="shared" si="102"/>
        <v>4.8000000000000001E-2</v>
      </c>
      <c r="J472" s="69" t="s">
        <v>63</v>
      </c>
      <c r="K472" s="69">
        <f t="shared" si="103"/>
        <v>-0.02</v>
      </c>
      <c r="L472" s="64">
        <f t="shared" si="104"/>
        <v>-0.29411764705882354</v>
      </c>
      <c r="M472" s="15">
        <f t="shared" si="105"/>
        <v>-7.0406475260239923E-3</v>
      </c>
      <c r="N472" s="68">
        <f t="shared" si="106"/>
        <v>2.3938201588481575E-2</v>
      </c>
      <c r="O472" s="68">
        <f t="shared" si="107"/>
        <v>41.774232550584472</v>
      </c>
      <c r="P472" s="68">
        <f t="shared" si="108"/>
        <v>-3.0978849114505567E-2</v>
      </c>
      <c r="Q472" s="68">
        <f t="shared" si="109"/>
        <v>1.6897554062457583E-2</v>
      </c>
      <c r="R472" s="65">
        <v>6.7912214627261855</v>
      </c>
      <c r="S472" s="69" t="s">
        <v>615</v>
      </c>
      <c r="T472" s="69" t="s">
        <v>63</v>
      </c>
      <c r="U472" s="69" t="s">
        <v>621</v>
      </c>
      <c r="V472" s="69" t="s">
        <v>631</v>
      </c>
      <c r="W472" s="69">
        <v>1</v>
      </c>
      <c r="X472" s="69">
        <v>0</v>
      </c>
      <c r="Y472" s="69">
        <v>0</v>
      </c>
      <c r="Z472" s="69">
        <v>0</v>
      </c>
      <c r="AA472" s="69">
        <v>1</v>
      </c>
      <c r="AB472" s="69">
        <v>0</v>
      </c>
      <c r="AC472" s="69" t="s">
        <v>63</v>
      </c>
      <c r="AD472" s="69" t="s">
        <v>63</v>
      </c>
      <c r="AE472" s="69">
        <v>1745</v>
      </c>
      <c r="AF472" s="69">
        <v>1</v>
      </c>
      <c r="AG472" s="69">
        <v>0</v>
      </c>
      <c r="AH472" s="69">
        <v>0</v>
      </c>
      <c r="AI472" s="69">
        <v>0</v>
      </c>
      <c r="AJ472" s="69">
        <v>0</v>
      </c>
      <c r="AK472" s="69">
        <v>0</v>
      </c>
      <c r="AL472" s="69">
        <v>0</v>
      </c>
      <c r="AM472" s="69">
        <v>1</v>
      </c>
      <c r="AN472" s="69">
        <v>0</v>
      </c>
      <c r="AO472" s="69">
        <v>0</v>
      </c>
      <c r="AP472" s="65">
        <v>10.205405315014563</v>
      </c>
      <c r="AQ472" s="69">
        <v>1</v>
      </c>
      <c r="AR472" s="65">
        <v>7.4650827363995473</v>
      </c>
      <c r="AS472" s="69">
        <v>0</v>
      </c>
      <c r="AT472" s="69">
        <v>1</v>
      </c>
      <c r="AU472" s="69">
        <v>4.2484952420493594</v>
      </c>
      <c r="AV472" s="65">
        <v>7.6048944808116197</v>
      </c>
      <c r="AW472" s="69">
        <v>0</v>
      </c>
      <c r="AX472" s="69">
        <v>1</v>
      </c>
      <c r="AY472" s="69">
        <v>1</v>
      </c>
      <c r="AZ472" s="69">
        <v>14.975</v>
      </c>
      <c r="BA472" s="32">
        <v>602</v>
      </c>
      <c r="BB472" s="32">
        <v>107</v>
      </c>
      <c r="BC472" s="69">
        <v>1</v>
      </c>
      <c r="BD472" s="69">
        <v>0</v>
      </c>
      <c r="BE472" s="106">
        <f>LN(18.31)</f>
        <v>2.9074473586864191</v>
      </c>
      <c r="BF472" s="106">
        <v>1529.33</v>
      </c>
      <c r="BG472" s="106">
        <f t="shared" si="110"/>
        <v>0.39651055592663625</v>
      </c>
      <c r="BH472" s="69">
        <v>1</v>
      </c>
      <c r="BI472" s="69">
        <v>1</v>
      </c>
      <c r="BJ472" s="69">
        <v>0</v>
      </c>
      <c r="BK472" s="69">
        <v>1</v>
      </c>
      <c r="BL472" s="69">
        <v>0</v>
      </c>
      <c r="BM472" s="69">
        <v>0</v>
      </c>
      <c r="BN472" s="69">
        <v>0</v>
      </c>
      <c r="BO472" s="69">
        <v>0</v>
      </c>
      <c r="BP472" s="69">
        <v>1</v>
      </c>
      <c r="BQ472" s="69">
        <v>0</v>
      </c>
      <c r="BR472" s="69">
        <v>0</v>
      </c>
      <c r="BS472" s="69">
        <v>0</v>
      </c>
      <c r="BT472" s="69">
        <v>0</v>
      </c>
      <c r="BU472" s="69">
        <v>1</v>
      </c>
      <c r="BV472" s="69">
        <v>1</v>
      </c>
      <c r="BW472" s="69">
        <v>0</v>
      </c>
      <c r="BX472" s="69">
        <v>0</v>
      </c>
      <c r="BY472" s="69">
        <v>0.45</v>
      </c>
      <c r="BZ472" s="69">
        <f t="shared" si="111"/>
        <v>0.55000000000000004</v>
      </c>
      <c r="CA472" s="65">
        <v>3.1354942159291497</v>
      </c>
      <c r="CB472" s="69" t="s">
        <v>560</v>
      </c>
      <c r="CC472" s="69">
        <v>1</v>
      </c>
      <c r="CD472" s="69"/>
      <c r="CE472" s="69"/>
      <c r="CF472" s="69"/>
      <c r="CG472" s="69"/>
      <c r="CH472" s="69"/>
      <c r="CI472" s="69"/>
      <c r="CJ472" s="69"/>
      <c r="CK472" s="69"/>
      <c r="CL472" s="70"/>
      <c r="CM472" s="70"/>
      <c r="CN472" s="70"/>
      <c r="CO472" s="70"/>
      <c r="CP472" s="70"/>
      <c r="CQ472" s="70"/>
      <c r="CR472" s="70"/>
      <c r="CS472" s="70"/>
      <c r="CT472" s="70"/>
      <c r="CU472" s="70"/>
      <c r="CV472" s="70"/>
      <c r="CW472" s="70"/>
      <c r="CX472" s="70"/>
      <c r="CY472" s="70"/>
      <c r="CZ472" s="70"/>
      <c r="DA472" s="70"/>
      <c r="DB472" s="70"/>
      <c r="DC472" s="70"/>
      <c r="DD472" s="70"/>
      <c r="DE472" s="70"/>
      <c r="DF472" s="70"/>
      <c r="DG472" s="70"/>
      <c r="DH472" s="70"/>
      <c r="DI472" s="70"/>
      <c r="DJ472" s="70"/>
      <c r="DK472" s="70"/>
      <c r="DL472" s="70"/>
      <c r="DM472" s="70"/>
      <c r="DN472" s="70"/>
      <c r="DO472" s="70"/>
      <c r="DP472" s="70"/>
      <c r="DQ472" s="70"/>
      <c r="DR472" s="70"/>
      <c r="DS472" s="70"/>
      <c r="DT472" s="70"/>
      <c r="DU472" s="70"/>
      <c r="DV472" s="70"/>
      <c r="DW472" s="70"/>
      <c r="DX472" s="70"/>
      <c r="DY472" s="70"/>
      <c r="DZ472" s="70"/>
      <c r="EA472" s="70"/>
      <c r="EB472" s="70"/>
      <c r="EC472" s="70"/>
      <c r="ED472" s="70"/>
      <c r="EE472" s="70"/>
      <c r="EF472" s="70"/>
      <c r="EG472" s="70"/>
      <c r="EH472" s="70"/>
      <c r="EI472" s="70"/>
      <c r="EJ472" s="70"/>
      <c r="EK472" s="70"/>
      <c r="EL472" s="70"/>
      <c r="EM472" s="70"/>
      <c r="EN472" s="70"/>
      <c r="EO472" s="70"/>
      <c r="EP472" s="70"/>
      <c r="EQ472" s="70"/>
      <c r="ER472" s="70"/>
      <c r="ES472" s="70"/>
      <c r="ET472" s="70"/>
      <c r="EU472" s="70"/>
      <c r="EV472" s="70"/>
      <c r="EW472" s="70"/>
      <c r="EX472" s="70"/>
      <c r="EY472" s="70"/>
      <c r="EZ472" s="70"/>
      <c r="FA472" s="70"/>
      <c r="FB472" s="70"/>
      <c r="FC472" s="70"/>
      <c r="FD472" s="70"/>
      <c r="FE472" s="70"/>
      <c r="FF472" s="70"/>
      <c r="FG472" s="70"/>
      <c r="FH472" s="70"/>
      <c r="FI472" s="70"/>
      <c r="FJ472" s="70"/>
      <c r="FK472" s="70"/>
    </row>
    <row r="473" spans="1:167" s="68" customFormat="1" ht="15" customHeight="1" x14ac:dyDescent="0.3">
      <c r="A473" s="69">
        <v>472</v>
      </c>
      <c r="B473" s="68">
        <v>12</v>
      </c>
      <c r="C473" s="68" t="s">
        <v>104</v>
      </c>
      <c r="D473" s="37">
        <v>-7.1999999999999995E-2</v>
      </c>
      <c r="E473" s="68">
        <v>3.9E-2</v>
      </c>
      <c r="F473" s="19">
        <f t="shared" si="112"/>
        <v>-1.846153846153846</v>
      </c>
      <c r="H473" s="68">
        <f t="shared" si="101"/>
        <v>-0.11099999999999999</v>
      </c>
      <c r="I473" s="68">
        <f t="shared" si="102"/>
        <v>-3.2999999999999995E-2</v>
      </c>
      <c r="J473" s="68" t="s">
        <v>63</v>
      </c>
      <c r="K473" s="68">
        <f t="shared" si="103"/>
        <v>-7.1999999999999995E-2</v>
      </c>
      <c r="L473" s="64">
        <f t="shared" si="104"/>
        <v>-1.846153846153846</v>
      </c>
      <c r="M473" s="15">
        <f t="shared" si="105"/>
        <v>-2.3944930124760858E-2</v>
      </c>
      <c r="N473" s="68">
        <f t="shared" si="106"/>
        <v>1.2970170484245466E-2</v>
      </c>
      <c r="O473" s="68">
        <f t="shared" si="107"/>
        <v>77.09998887174801</v>
      </c>
      <c r="P473" s="68">
        <f t="shared" si="108"/>
        <v>-3.6915100609006324E-2</v>
      </c>
      <c r="Q473" s="68">
        <f t="shared" si="109"/>
        <v>-1.0974759640515391E-2</v>
      </c>
      <c r="R473" s="112">
        <v>6.7912214627261855</v>
      </c>
      <c r="S473" s="68" t="s">
        <v>616</v>
      </c>
      <c r="T473" s="68" t="s">
        <v>63</v>
      </c>
      <c r="U473" s="68" t="s">
        <v>622</v>
      </c>
      <c r="V473" s="68" t="s">
        <v>631</v>
      </c>
      <c r="W473" s="68">
        <v>1</v>
      </c>
      <c r="X473" s="68">
        <v>0</v>
      </c>
      <c r="Y473" s="68">
        <v>0</v>
      </c>
      <c r="Z473" s="68">
        <v>0</v>
      </c>
      <c r="AA473" s="68">
        <v>1</v>
      </c>
      <c r="AB473" s="68">
        <v>0</v>
      </c>
      <c r="AC473" s="68" t="s">
        <v>63</v>
      </c>
      <c r="AD473" s="68" t="s">
        <v>63</v>
      </c>
      <c r="AE473" s="68">
        <v>5941</v>
      </c>
      <c r="AF473" s="68">
        <v>1</v>
      </c>
      <c r="AG473" s="68">
        <v>0</v>
      </c>
      <c r="AH473" s="68">
        <v>0</v>
      </c>
      <c r="AI473" s="68">
        <v>0</v>
      </c>
      <c r="AJ473" s="68">
        <v>0</v>
      </c>
      <c r="AK473" s="68">
        <v>0</v>
      </c>
      <c r="AL473" s="68">
        <v>0</v>
      </c>
      <c r="AM473" s="68">
        <v>1</v>
      </c>
      <c r="AN473" s="68">
        <v>0</v>
      </c>
      <c r="AO473" s="68">
        <v>0</v>
      </c>
      <c r="AP473" s="112">
        <v>10.205405315014563</v>
      </c>
      <c r="AQ473" s="68">
        <v>1</v>
      </c>
      <c r="AR473" s="112">
        <v>8.6898010560225529</v>
      </c>
      <c r="AS473" s="68">
        <v>0</v>
      </c>
      <c r="AT473" s="68">
        <v>1</v>
      </c>
      <c r="AU473" s="68">
        <v>4.2484952420493594</v>
      </c>
      <c r="AV473" s="112">
        <v>7.6048944808116197</v>
      </c>
      <c r="AW473" s="68">
        <v>0</v>
      </c>
      <c r="AX473" s="68">
        <v>1</v>
      </c>
      <c r="AY473" s="68">
        <v>1</v>
      </c>
      <c r="AZ473" s="68">
        <v>14.975</v>
      </c>
      <c r="BA473" s="94">
        <v>602</v>
      </c>
      <c r="BB473" s="94">
        <v>107</v>
      </c>
      <c r="BC473" s="68">
        <v>1</v>
      </c>
      <c r="BD473" s="68">
        <v>0</v>
      </c>
      <c r="BE473" s="104">
        <f>LN(139.43)</f>
        <v>4.9375626832069299</v>
      </c>
      <c r="BF473" s="104">
        <v>1529.33</v>
      </c>
      <c r="BG473" s="104">
        <f t="shared" si="110"/>
        <v>0.67337271596398673</v>
      </c>
      <c r="BH473" s="68">
        <v>1</v>
      </c>
      <c r="BI473" s="68">
        <v>1</v>
      </c>
      <c r="BJ473" s="68">
        <v>0</v>
      </c>
      <c r="BK473" s="68">
        <v>1</v>
      </c>
      <c r="BL473" s="68">
        <v>0</v>
      </c>
      <c r="BM473" s="68">
        <v>0</v>
      </c>
      <c r="BN473" s="68">
        <v>0</v>
      </c>
      <c r="BO473" s="68">
        <v>0</v>
      </c>
      <c r="BP473" s="68">
        <v>1</v>
      </c>
      <c r="BQ473" s="68">
        <v>0</v>
      </c>
      <c r="BR473" s="68">
        <v>0</v>
      </c>
      <c r="BS473" s="68">
        <v>0</v>
      </c>
      <c r="BT473" s="68">
        <v>0</v>
      </c>
      <c r="BU473" s="68">
        <v>1</v>
      </c>
      <c r="BV473" s="68">
        <v>1</v>
      </c>
      <c r="BW473" s="68">
        <v>0</v>
      </c>
      <c r="BX473" s="68">
        <v>0</v>
      </c>
      <c r="BY473" s="68">
        <v>0.45</v>
      </c>
      <c r="BZ473" s="68">
        <f t="shared" si="111"/>
        <v>0.55000000000000004</v>
      </c>
      <c r="CA473" s="112">
        <v>3.1354942159291497</v>
      </c>
      <c r="CB473" s="68" t="s">
        <v>560</v>
      </c>
      <c r="CC473" s="68">
        <v>1</v>
      </c>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row>
    <row r="474" spans="1:167" s="68" customFormat="1" ht="15" customHeight="1" x14ac:dyDescent="0.3">
      <c r="A474" s="69">
        <v>473</v>
      </c>
      <c r="B474" s="68">
        <v>12</v>
      </c>
      <c r="C474" s="68" t="s">
        <v>104</v>
      </c>
      <c r="D474" s="37">
        <v>-6.8000000000000005E-2</v>
      </c>
      <c r="E474" s="68">
        <v>4.3999999999999997E-2</v>
      </c>
      <c r="F474" s="19">
        <f t="shared" si="112"/>
        <v>-1.5454545454545456</v>
      </c>
      <c r="H474" s="68">
        <f t="shared" si="101"/>
        <v>-0.112</v>
      </c>
      <c r="I474" s="68">
        <f t="shared" si="102"/>
        <v>-2.4000000000000007E-2</v>
      </c>
      <c r="J474" s="68" t="s">
        <v>63</v>
      </c>
      <c r="K474" s="68">
        <f t="shared" si="103"/>
        <v>-6.8000000000000005E-2</v>
      </c>
      <c r="L474" s="64">
        <f t="shared" si="104"/>
        <v>-1.5454545454545456</v>
      </c>
      <c r="M474" s="15">
        <f t="shared" si="105"/>
        <v>-2.0104115352410069E-2</v>
      </c>
      <c r="N474" s="68">
        <f t="shared" si="106"/>
        <v>1.3008545228030044E-2</v>
      </c>
      <c r="O474" s="68">
        <f t="shared" si="107"/>
        <v>76.872546658427197</v>
      </c>
      <c r="P474" s="68">
        <f t="shared" si="108"/>
        <v>-3.3112660580440115E-2</v>
      </c>
      <c r="Q474" s="68">
        <f t="shared" si="109"/>
        <v>-7.0955701243800243E-3</v>
      </c>
      <c r="R474" s="112">
        <v>6.7912214627261855</v>
      </c>
      <c r="S474" s="68" t="s">
        <v>616</v>
      </c>
      <c r="T474" s="68" t="s">
        <v>63</v>
      </c>
      <c r="U474" s="68" t="s">
        <v>623</v>
      </c>
      <c r="V474" s="68" t="s">
        <v>631</v>
      </c>
      <c r="W474" s="68">
        <v>1</v>
      </c>
      <c r="X474" s="68">
        <v>0</v>
      </c>
      <c r="Y474" s="68">
        <v>0</v>
      </c>
      <c r="Z474" s="68">
        <v>0</v>
      </c>
      <c r="AA474" s="68">
        <v>1</v>
      </c>
      <c r="AB474" s="68">
        <v>0</v>
      </c>
      <c r="AC474" s="68" t="s">
        <v>63</v>
      </c>
      <c r="AD474" s="68" t="s">
        <v>63</v>
      </c>
      <c r="AE474" s="68">
        <v>5907</v>
      </c>
      <c r="AF474" s="68">
        <v>1</v>
      </c>
      <c r="AG474" s="68">
        <v>0</v>
      </c>
      <c r="AH474" s="68">
        <v>0</v>
      </c>
      <c r="AI474" s="68">
        <v>0</v>
      </c>
      <c r="AJ474" s="68">
        <v>0</v>
      </c>
      <c r="AK474" s="68">
        <v>0</v>
      </c>
      <c r="AL474" s="68">
        <v>0</v>
      </c>
      <c r="AM474" s="68">
        <v>1</v>
      </c>
      <c r="AN474" s="68">
        <v>0</v>
      </c>
      <c r="AO474" s="68">
        <v>0</v>
      </c>
      <c r="AP474" s="112">
        <v>10.205405315014563</v>
      </c>
      <c r="AQ474" s="68">
        <v>1</v>
      </c>
      <c r="AR474" s="112">
        <v>8.68406264365127</v>
      </c>
      <c r="AS474" s="68">
        <v>0</v>
      </c>
      <c r="AT474" s="68">
        <v>1</v>
      </c>
      <c r="AU474" s="68">
        <v>4.2484952420493594</v>
      </c>
      <c r="AV474" s="112">
        <v>7.6048944808116197</v>
      </c>
      <c r="AW474" s="68">
        <v>0</v>
      </c>
      <c r="AX474" s="68">
        <v>1</v>
      </c>
      <c r="AY474" s="68">
        <v>1</v>
      </c>
      <c r="AZ474" s="68">
        <v>14.975</v>
      </c>
      <c r="BA474" s="94">
        <v>602</v>
      </c>
      <c r="BB474" s="94">
        <v>107</v>
      </c>
      <c r="BC474" s="68">
        <v>1</v>
      </c>
      <c r="BD474" s="68">
        <v>0</v>
      </c>
      <c r="BE474" s="104">
        <f>LN(139.43)</f>
        <v>4.9375626832069299</v>
      </c>
      <c r="BF474" s="104">
        <v>1529.33</v>
      </c>
      <c r="BG474" s="104">
        <f t="shared" si="110"/>
        <v>0.67337271596398673</v>
      </c>
      <c r="BH474" s="68">
        <v>1</v>
      </c>
      <c r="BI474" s="68">
        <v>1</v>
      </c>
      <c r="BJ474" s="68">
        <v>0</v>
      </c>
      <c r="BK474" s="68">
        <v>1</v>
      </c>
      <c r="BL474" s="68">
        <v>0</v>
      </c>
      <c r="BM474" s="68">
        <v>0</v>
      </c>
      <c r="BN474" s="68">
        <v>0</v>
      </c>
      <c r="BO474" s="68">
        <v>0</v>
      </c>
      <c r="BP474" s="68">
        <v>1</v>
      </c>
      <c r="BQ474" s="68">
        <v>0</v>
      </c>
      <c r="BR474" s="68">
        <v>0</v>
      </c>
      <c r="BS474" s="68">
        <v>0</v>
      </c>
      <c r="BT474" s="68">
        <v>0</v>
      </c>
      <c r="BU474" s="68">
        <v>1</v>
      </c>
      <c r="BV474" s="68">
        <v>1</v>
      </c>
      <c r="BW474" s="68">
        <v>0</v>
      </c>
      <c r="BX474" s="68">
        <v>0</v>
      </c>
      <c r="BY474" s="68">
        <v>0.45</v>
      </c>
      <c r="BZ474" s="68">
        <f t="shared" si="111"/>
        <v>0.55000000000000004</v>
      </c>
      <c r="CA474" s="112">
        <v>3.1354942159291497</v>
      </c>
      <c r="CB474" s="68" t="s">
        <v>560</v>
      </c>
      <c r="CC474" s="68">
        <v>1</v>
      </c>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row>
    <row r="475" spans="1:167" s="68" customFormat="1" ht="15" customHeight="1" x14ac:dyDescent="0.3">
      <c r="A475" s="69">
        <v>474</v>
      </c>
      <c r="B475" s="68">
        <v>12</v>
      </c>
      <c r="C475" s="68" t="s">
        <v>104</v>
      </c>
      <c r="D475" s="37">
        <v>-4.2000000000000003E-2</v>
      </c>
      <c r="E475" s="68">
        <v>4.1000000000000002E-2</v>
      </c>
      <c r="F475" s="19">
        <f t="shared" si="112"/>
        <v>-1.024390243902439</v>
      </c>
      <c r="H475" s="68">
        <f t="shared" si="101"/>
        <v>-8.3000000000000004E-2</v>
      </c>
      <c r="I475" s="68">
        <f t="shared" si="102"/>
        <v>-1.0000000000000009E-3</v>
      </c>
      <c r="J475" s="68" t="s">
        <v>63</v>
      </c>
      <c r="K475" s="68">
        <f t="shared" si="103"/>
        <v>-4.2000000000000003E-2</v>
      </c>
      <c r="L475" s="64">
        <f t="shared" si="104"/>
        <v>-1.024390243902439</v>
      </c>
      <c r="M475" s="15">
        <f t="shared" si="105"/>
        <v>-1.3464781803028665E-2</v>
      </c>
      <c r="N475" s="68">
        <f t="shared" si="106"/>
        <v>1.314419176009941E-2</v>
      </c>
      <c r="O475" s="68">
        <f t="shared" si="107"/>
        <v>76.079230906810579</v>
      </c>
      <c r="P475" s="68">
        <f t="shared" si="108"/>
        <v>-2.6608973563128073E-2</v>
      </c>
      <c r="Q475" s="68">
        <f t="shared" si="109"/>
        <v>-3.2059004292925471E-4</v>
      </c>
      <c r="R475" s="112">
        <v>6.7912214627261855</v>
      </c>
      <c r="S475" s="68" t="s">
        <v>616</v>
      </c>
      <c r="T475" s="68" t="s">
        <v>63</v>
      </c>
      <c r="U475" s="68" t="s">
        <v>624</v>
      </c>
      <c r="V475" s="68" t="s">
        <v>631</v>
      </c>
      <c r="W475" s="68">
        <v>1</v>
      </c>
      <c r="X475" s="68">
        <v>0</v>
      </c>
      <c r="Y475" s="68">
        <v>0</v>
      </c>
      <c r="Z475" s="68">
        <v>0</v>
      </c>
      <c r="AA475" s="68">
        <v>1</v>
      </c>
      <c r="AB475" s="68">
        <v>0</v>
      </c>
      <c r="AC475" s="68" t="s">
        <v>63</v>
      </c>
      <c r="AD475" s="68" t="s">
        <v>63</v>
      </c>
      <c r="AE475" s="68">
        <v>5787</v>
      </c>
      <c r="AF475" s="68">
        <v>1</v>
      </c>
      <c r="AG475" s="68">
        <v>0</v>
      </c>
      <c r="AH475" s="68">
        <v>0</v>
      </c>
      <c r="AI475" s="68">
        <v>0</v>
      </c>
      <c r="AJ475" s="68">
        <v>0</v>
      </c>
      <c r="AK475" s="68">
        <v>0</v>
      </c>
      <c r="AL475" s="68">
        <v>0</v>
      </c>
      <c r="AM475" s="68">
        <v>1</v>
      </c>
      <c r="AN475" s="68">
        <v>0</v>
      </c>
      <c r="AO475" s="68">
        <v>0</v>
      </c>
      <c r="AP475" s="112">
        <v>10.205405315014563</v>
      </c>
      <c r="AQ475" s="68">
        <v>1</v>
      </c>
      <c r="AR475" s="112">
        <v>8.6635420877513738</v>
      </c>
      <c r="AS475" s="68">
        <v>0</v>
      </c>
      <c r="AT475" s="68">
        <v>1</v>
      </c>
      <c r="AU475" s="68">
        <v>4.2484952420493594</v>
      </c>
      <c r="AV475" s="112">
        <v>7.6048944808116197</v>
      </c>
      <c r="AW475" s="68">
        <v>0</v>
      </c>
      <c r="AX475" s="68">
        <v>1</v>
      </c>
      <c r="AY475" s="68">
        <v>1</v>
      </c>
      <c r="AZ475" s="68">
        <v>14.975</v>
      </c>
      <c r="BA475" s="94">
        <v>602</v>
      </c>
      <c r="BB475" s="94">
        <v>107</v>
      </c>
      <c r="BC475" s="68">
        <v>1</v>
      </c>
      <c r="BD475" s="68">
        <v>0</v>
      </c>
      <c r="BE475" s="104">
        <f>LN(139.43)</f>
        <v>4.9375626832069299</v>
      </c>
      <c r="BF475" s="104">
        <v>1529.33</v>
      </c>
      <c r="BG475" s="104">
        <f t="shared" si="110"/>
        <v>0.67337271596398673</v>
      </c>
      <c r="BH475" s="68">
        <v>1</v>
      </c>
      <c r="BI475" s="68">
        <v>1</v>
      </c>
      <c r="BJ475" s="68">
        <v>0</v>
      </c>
      <c r="BK475" s="68">
        <v>1</v>
      </c>
      <c r="BL475" s="68">
        <v>0</v>
      </c>
      <c r="BM475" s="68">
        <v>0</v>
      </c>
      <c r="BN475" s="68">
        <v>0</v>
      </c>
      <c r="BO475" s="68">
        <v>0</v>
      </c>
      <c r="BP475" s="68">
        <v>1</v>
      </c>
      <c r="BQ475" s="68">
        <v>0</v>
      </c>
      <c r="BR475" s="68">
        <v>0</v>
      </c>
      <c r="BS475" s="68">
        <v>0</v>
      </c>
      <c r="BT475" s="68">
        <v>0</v>
      </c>
      <c r="BU475" s="68">
        <v>1</v>
      </c>
      <c r="BV475" s="68">
        <v>1</v>
      </c>
      <c r="BW475" s="68">
        <v>0</v>
      </c>
      <c r="BX475" s="68">
        <v>0</v>
      </c>
      <c r="BY475" s="68">
        <v>0.45</v>
      </c>
      <c r="BZ475" s="68">
        <f t="shared" si="111"/>
        <v>0.55000000000000004</v>
      </c>
      <c r="CA475" s="112">
        <v>3.1354942159291497</v>
      </c>
      <c r="CB475" s="68" t="s">
        <v>560</v>
      </c>
      <c r="CC475" s="68">
        <v>1</v>
      </c>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row>
    <row r="476" spans="1:167" s="68" customFormat="1" ht="15" customHeight="1" x14ac:dyDescent="0.3">
      <c r="A476" s="69">
        <v>475</v>
      </c>
      <c r="B476" s="69">
        <v>12</v>
      </c>
      <c r="C476" s="69" t="s">
        <v>104</v>
      </c>
      <c r="D476" s="38">
        <v>-5.7000000000000002E-2</v>
      </c>
      <c r="E476" s="69">
        <v>5.1999999999999998E-2</v>
      </c>
      <c r="F476" s="19">
        <f t="shared" si="112"/>
        <v>-1.0961538461538463</v>
      </c>
      <c r="G476" s="69"/>
      <c r="H476" s="69">
        <f t="shared" si="101"/>
        <v>-0.109</v>
      </c>
      <c r="I476" s="69">
        <f t="shared" si="102"/>
        <v>-5.0000000000000044E-3</v>
      </c>
      <c r="J476" s="69" t="s">
        <v>63</v>
      </c>
      <c r="K476" s="69">
        <f t="shared" si="103"/>
        <v>-5.7000000000000002E-2</v>
      </c>
      <c r="L476" s="64">
        <f t="shared" si="104"/>
        <v>-1.0961538461538463</v>
      </c>
      <c r="M476" s="18">
        <f t="shared" si="105"/>
        <v>-1.4304445758482432E-2</v>
      </c>
      <c r="N476" s="69">
        <f t="shared" si="106"/>
        <v>1.3049669814755903E-2</v>
      </c>
      <c r="O476" s="69">
        <f t="shared" si="107"/>
        <v>76.630291355667168</v>
      </c>
      <c r="P476" s="69">
        <f t="shared" si="108"/>
        <v>-2.7354115573238337E-2</v>
      </c>
      <c r="Q476" s="69">
        <f t="shared" si="109"/>
        <v>-1.2547759437265289E-3</v>
      </c>
      <c r="R476" s="65">
        <v>6.7912214627261855</v>
      </c>
      <c r="S476" s="69" t="s">
        <v>616</v>
      </c>
      <c r="T476" s="69" t="s">
        <v>63</v>
      </c>
      <c r="U476" s="69" t="s">
        <v>625</v>
      </c>
      <c r="V476" s="69" t="s">
        <v>631</v>
      </c>
      <c r="W476" s="69">
        <v>1</v>
      </c>
      <c r="X476" s="69">
        <v>0</v>
      </c>
      <c r="Y476" s="69">
        <v>0</v>
      </c>
      <c r="Z476" s="69">
        <v>0</v>
      </c>
      <c r="AA476" s="69">
        <v>1</v>
      </c>
      <c r="AB476" s="69">
        <v>0</v>
      </c>
      <c r="AC476" s="69" t="s">
        <v>63</v>
      </c>
      <c r="AD476" s="69" t="s">
        <v>63</v>
      </c>
      <c r="AE476" s="69">
        <v>5871</v>
      </c>
      <c r="AF476" s="69">
        <v>1</v>
      </c>
      <c r="AG476" s="69">
        <v>0</v>
      </c>
      <c r="AH476" s="69">
        <v>0</v>
      </c>
      <c r="AI476" s="69">
        <v>0</v>
      </c>
      <c r="AJ476" s="69">
        <v>0</v>
      </c>
      <c r="AK476" s="69">
        <v>0</v>
      </c>
      <c r="AL476" s="69">
        <v>0</v>
      </c>
      <c r="AM476" s="69">
        <v>1</v>
      </c>
      <c r="AN476" s="69">
        <v>0</v>
      </c>
      <c r="AO476" s="69">
        <v>0</v>
      </c>
      <c r="AP476" s="65">
        <v>10.205405315014563</v>
      </c>
      <c r="AQ476" s="69">
        <v>1</v>
      </c>
      <c r="AR476" s="65">
        <v>8.6779505702943514</v>
      </c>
      <c r="AS476" s="69">
        <v>0</v>
      </c>
      <c r="AT476" s="69">
        <v>1</v>
      </c>
      <c r="AU476" s="69">
        <v>4.2484952420493594</v>
      </c>
      <c r="AV476" s="65">
        <v>7.6048944808116197</v>
      </c>
      <c r="AW476" s="69">
        <v>0</v>
      </c>
      <c r="AX476" s="69">
        <v>1</v>
      </c>
      <c r="AY476" s="69">
        <v>1</v>
      </c>
      <c r="AZ476" s="69">
        <v>14.975</v>
      </c>
      <c r="BA476" s="32">
        <v>602</v>
      </c>
      <c r="BB476" s="32">
        <v>107</v>
      </c>
      <c r="BC476" s="69">
        <v>1</v>
      </c>
      <c r="BD476" s="69">
        <v>0</v>
      </c>
      <c r="BE476" s="106">
        <f>LN(139.43)</f>
        <v>4.9375626832069299</v>
      </c>
      <c r="BF476" s="106">
        <v>1529.33</v>
      </c>
      <c r="BG476" s="106">
        <f t="shared" si="110"/>
        <v>0.67337271596398673</v>
      </c>
      <c r="BH476" s="69">
        <v>1</v>
      </c>
      <c r="BI476" s="69">
        <v>1</v>
      </c>
      <c r="BJ476" s="69">
        <v>0</v>
      </c>
      <c r="BK476" s="69">
        <v>1</v>
      </c>
      <c r="BL476" s="69">
        <v>0</v>
      </c>
      <c r="BM476" s="69">
        <v>0</v>
      </c>
      <c r="BN476" s="69">
        <v>0</v>
      </c>
      <c r="BO476" s="69">
        <v>0</v>
      </c>
      <c r="BP476" s="69">
        <v>1</v>
      </c>
      <c r="BQ476" s="69">
        <v>0</v>
      </c>
      <c r="BR476" s="69">
        <v>0</v>
      </c>
      <c r="BS476" s="69">
        <v>0</v>
      </c>
      <c r="BT476" s="69">
        <v>0</v>
      </c>
      <c r="BU476" s="69">
        <v>1</v>
      </c>
      <c r="BV476" s="69">
        <v>1</v>
      </c>
      <c r="BW476" s="69">
        <v>0</v>
      </c>
      <c r="BX476" s="69">
        <v>0</v>
      </c>
      <c r="BY476" s="69">
        <v>0.45</v>
      </c>
      <c r="BZ476" s="69">
        <f t="shared" si="111"/>
        <v>0.55000000000000004</v>
      </c>
      <c r="CA476" s="65">
        <v>3.1354942159291497</v>
      </c>
      <c r="CB476" s="69" t="s">
        <v>560</v>
      </c>
      <c r="CC476" s="69">
        <v>1</v>
      </c>
      <c r="CD476" s="69"/>
      <c r="CE476" s="69"/>
      <c r="CF476" s="69"/>
      <c r="CG476" s="69"/>
      <c r="CH476" s="69"/>
      <c r="CI476" s="69"/>
      <c r="CJ476" s="69"/>
      <c r="CK476" s="69"/>
      <c r="CL476" s="70"/>
      <c r="CM476" s="70"/>
      <c r="CN476" s="70"/>
      <c r="CO476" s="70"/>
      <c r="CP476" s="70"/>
      <c r="CQ476" s="70"/>
      <c r="CR476" s="70"/>
      <c r="CS476" s="70"/>
      <c r="CT476" s="70"/>
      <c r="CU476" s="70"/>
      <c r="CV476" s="70"/>
      <c r="CW476" s="70"/>
      <c r="CX476" s="70"/>
      <c r="CY476" s="70"/>
      <c r="CZ476" s="70"/>
      <c r="DA476" s="70"/>
      <c r="DB476" s="70"/>
      <c r="DC476" s="70"/>
      <c r="DD476" s="70"/>
      <c r="DE476" s="70"/>
      <c r="DF476" s="70"/>
      <c r="DG476" s="70"/>
      <c r="DH476" s="70"/>
      <c r="DI476" s="70"/>
      <c r="DJ476" s="70"/>
      <c r="DK476" s="70"/>
      <c r="DL476" s="70"/>
      <c r="DM476" s="70"/>
      <c r="DN476" s="70"/>
      <c r="DO476" s="70"/>
      <c r="DP476" s="70"/>
      <c r="DQ476" s="70"/>
      <c r="DR476" s="70"/>
      <c r="DS476" s="70"/>
      <c r="DT476" s="70"/>
      <c r="DU476" s="70"/>
      <c r="DV476" s="70"/>
      <c r="DW476" s="70"/>
      <c r="DX476" s="70"/>
      <c r="DY476" s="70"/>
      <c r="DZ476" s="70"/>
      <c r="EA476" s="70"/>
      <c r="EB476" s="70"/>
      <c r="EC476" s="70"/>
      <c r="ED476" s="70"/>
      <c r="EE476" s="70"/>
      <c r="EF476" s="70"/>
      <c r="EG476" s="70"/>
      <c r="EH476" s="70"/>
      <c r="EI476" s="70"/>
      <c r="EJ476" s="70"/>
      <c r="EK476" s="70"/>
      <c r="EL476" s="70"/>
      <c r="EM476" s="70"/>
      <c r="EN476" s="70"/>
      <c r="EO476" s="70"/>
      <c r="EP476" s="70"/>
      <c r="EQ476" s="70"/>
      <c r="ER476" s="70"/>
      <c r="ES476" s="70"/>
      <c r="ET476" s="70"/>
      <c r="EU476" s="70"/>
      <c r="EV476" s="70"/>
      <c r="EW476" s="70"/>
      <c r="EX476" s="70"/>
      <c r="EY476" s="70"/>
      <c r="EZ476" s="70"/>
      <c r="FA476" s="70"/>
      <c r="FB476" s="70"/>
      <c r="FC476" s="70"/>
      <c r="FD476" s="70"/>
      <c r="FE476" s="70"/>
      <c r="FF476" s="70"/>
      <c r="FG476" s="70"/>
      <c r="FH476" s="70"/>
      <c r="FI476" s="70"/>
      <c r="FJ476" s="70"/>
      <c r="FK476" s="70"/>
    </row>
    <row r="477" spans="1:167" s="68" customFormat="1" ht="15" customHeight="1" x14ac:dyDescent="0.3">
      <c r="A477" s="69">
        <v>476</v>
      </c>
      <c r="B477" s="69">
        <v>12</v>
      </c>
      <c r="C477" s="69" t="s">
        <v>104</v>
      </c>
      <c r="D477" s="38">
        <v>-3.9E-2</v>
      </c>
      <c r="E477" s="69">
        <v>2.8000000000000001E-2</v>
      </c>
      <c r="F477" s="19">
        <f t="shared" si="112"/>
        <v>-1.3928571428571428</v>
      </c>
      <c r="G477" s="69"/>
      <c r="H477" s="69">
        <f t="shared" si="101"/>
        <v>-6.7000000000000004E-2</v>
      </c>
      <c r="I477" s="69">
        <f t="shared" si="102"/>
        <v>-1.0999999999999999E-2</v>
      </c>
      <c r="J477" s="69" t="s">
        <v>63</v>
      </c>
      <c r="K477" s="69">
        <f t="shared" si="103"/>
        <v>-3.9E-2</v>
      </c>
      <c r="L477" s="19">
        <f t="shared" si="104"/>
        <v>-1.3928571428571428</v>
      </c>
      <c r="M477" s="18">
        <f t="shared" si="105"/>
        <v>-1.6533736324569493E-2</v>
      </c>
      <c r="N477" s="69">
        <f t="shared" si="106"/>
        <v>1.1870374797126815E-2</v>
      </c>
      <c r="O477" s="69">
        <f t="shared" si="107"/>
        <v>84.243338318352571</v>
      </c>
      <c r="P477" s="69">
        <f t="shared" si="108"/>
        <v>-2.8404111121696309E-2</v>
      </c>
      <c r="Q477" s="69">
        <f t="shared" si="109"/>
        <v>-4.6633615274426776E-3</v>
      </c>
      <c r="R477" s="65">
        <v>6.7912214627261855</v>
      </c>
      <c r="S477" s="69" t="s">
        <v>617</v>
      </c>
      <c r="T477" s="69" t="s">
        <v>63</v>
      </c>
      <c r="U477" s="69" t="s">
        <v>622</v>
      </c>
      <c r="V477" s="69" t="s">
        <v>631</v>
      </c>
      <c r="W477" s="69">
        <v>1</v>
      </c>
      <c r="X477" s="69">
        <v>0</v>
      </c>
      <c r="Y477" s="69">
        <v>0</v>
      </c>
      <c r="Z477" s="69">
        <v>0</v>
      </c>
      <c r="AA477" s="69">
        <v>1</v>
      </c>
      <c r="AB477" s="69">
        <v>0</v>
      </c>
      <c r="AC477" s="69" t="s">
        <v>63</v>
      </c>
      <c r="AD477" s="69" t="s">
        <v>63</v>
      </c>
      <c r="AE477" s="69">
        <v>7095</v>
      </c>
      <c r="AF477" s="69">
        <v>1</v>
      </c>
      <c r="AG477" s="69">
        <v>0</v>
      </c>
      <c r="AH477" s="69">
        <v>0</v>
      </c>
      <c r="AI477" s="69">
        <v>0</v>
      </c>
      <c r="AJ477" s="69">
        <v>0</v>
      </c>
      <c r="AK477" s="69">
        <v>0</v>
      </c>
      <c r="AL477" s="69">
        <v>0</v>
      </c>
      <c r="AM477" s="69">
        <v>1</v>
      </c>
      <c r="AN477" s="69">
        <v>0</v>
      </c>
      <c r="AO477" s="69">
        <v>0</v>
      </c>
      <c r="AP477" s="65">
        <v>10.205405315014563</v>
      </c>
      <c r="AQ477" s="69">
        <v>1</v>
      </c>
      <c r="AR477" s="65">
        <v>8.8672865239894154</v>
      </c>
      <c r="AS477" s="69">
        <v>0</v>
      </c>
      <c r="AT477" s="69">
        <v>1</v>
      </c>
      <c r="AU477" s="69">
        <v>4.2484952420493594</v>
      </c>
      <c r="AV477" s="65">
        <v>7.6048944808116197</v>
      </c>
      <c r="AW477" s="69">
        <v>0</v>
      </c>
      <c r="AX477" s="69">
        <v>1</v>
      </c>
      <c r="AY477" s="69">
        <v>1</v>
      </c>
      <c r="AZ477" s="69">
        <v>14.975</v>
      </c>
      <c r="BA477" s="32">
        <v>602</v>
      </c>
      <c r="BB477" s="32">
        <v>107</v>
      </c>
      <c r="BC477" s="69">
        <v>1</v>
      </c>
      <c r="BD477" s="69">
        <v>0</v>
      </c>
      <c r="BE477" s="106">
        <f t="shared" ref="BE477:BE483" si="113">LN(231.55)</f>
        <v>5.4447958329267614</v>
      </c>
      <c r="BF477" s="106">
        <v>1529.33</v>
      </c>
      <c r="BG477" s="106">
        <f t="shared" si="110"/>
        <v>0.74254793166615385</v>
      </c>
      <c r="BH477" s="69">
        <v>1</v>
      </c>
      <c r="BI477" s="69">
        <v>1</v>
      </c>
      <c r="BJ477" s="69">
        <v>0</v>
      </c>
      <c r="BK477" s="69">
        <v>1</v>
      </c>
      <c r="BL477" s="69">
        <v>0</v>
      </c>
      <c r="BM477" s="69">
        <v>0</v>
      </c>
      <c r="BN477" s="69">
        <v>0</v>
      </c>
      <c r="BO477" s="69">
        <v>0</v>
      </c>
      <c r="BP477" s="69">
        <v>1</v>
      </c>
      <c r="BQ477" s="69">
        <v>0</v>
      </c>
      <c r="BR477" s="69">
        <v>0</v>
      </c>
      <c r="BS477" s="69">
        <v>0</v>
      </c>
      <c r="BT477" s="69">
        <v>0</v>
      </c>
      <c r="BU477" s="69">
        <v>1</v>
      </c>
      <c r="BV477" s="69">
        <v>1</v>
      </c>
      <c r="BW477" s="69">
        <v>0</v>
      </c>
      <c r="BX477" s="69">
        <v>0</v>
      </c>
      <c r="BY477" s="69">
        <v>0.45</v>
      </c>
      <c r="BZ477" s="69">
        <f t="shared" si="111"/>
        <v>0.55000000000000004</v>
      </c>
      <c r="CA477" s="65">
        <v>3.1354942159291497</v>
      </c>
      <c r="CB477" s="69" t="s">
        <v>560</v>
      </c>
      <c r="CC477" s="69">
        <v>1</v>
      </c>
      <c r="CD477" s="69"/>
      <c r="CE477" s="69"/>
      <c r="CF477" s="69"/>
      <c r="CG477" s="69"/>
      <c r="CH477" s="69"/>
      <c r="CI477" s="69"/>
      <c r="CJ477" s="69"/>
      <c r="CK477" s="69"/>
      <c r="CL477" s="70"/>
      <c r="CM477" s="70"/>
      <c r="CN477" s="70"/>
      <c r="CO477" s="70"/>
      <c r="CP477" s="70"/>
      <c r="CQ477" s="70"/>
      <c r="CR477" s="70"/>
      <c r="CS477" s="70"/>
      <c r="CT477" s="70"/>
      <c r="CU477" s="70"/>
      <c r="CV477" s="70"/>
      <c r="CW477" s="70"/>
      <c r="CX477" s="70"/>
      <c r="CY477" s="70"/>
      <c r="CZ477" s="70"/>
      <c r="DA477" s="70"/>
      <c r="DB477" s="70"/>
      <c r="DC477" s="70"/>
      <c r="DD477" s="70"/>
      <c r="DE477" s="70"/>
      <c r="DF477" s="70"/>
      <c r="DG477" s="70"/>
      <c r="DH477" s="70"/>
      <c r="DI477" s="70"/>
      <c r="DJ477" s="70"/>
      <c r="DK477" s="70"/>
      <c r="DL477" s="70"/>
      <c r="DM477" s="70"/>
      <c r="DN477" s="70"/>
      <c r="DO477" s="70"/>
      <c r="DP477" s="70"/>
      <c r="DQ477" s="70"/>
      <c r="DR477" s="70"/>
      <c r="DS477" s="70"/>
      <c r="DT477" s="70"/>
      <c r="DU477" s="70"/>
      <c r="DV477" s="70"/>
      <c r="DW477" s="70"/>
      <c r="DX477" s="70"/>
      <c r="DY477" s="70"/>
      <c r="DZ477" s="70"/>
      <c r="EA477" s="70"/>
      <c r="EB477" s="70"/>
      <c r="EC477" s="70"/>
      <c r="ED477" s="70"/>
      <c r="EE477" s="70"/>
      <c r="EF477" s="70"/>
      <c r="EG477" s="70"/>
      <c r="EH477" s="70"/>
      <c r="EI477" s="70"/>
      <c r="EJ477" s="70"/>
      <c r="EK477" s="70"/>
      <c r="EL477" s="70"/>
      <c r="EM477" s="70"/>
      <c r="EN477" s="70"/>
      <c r="EO477" s="70"/>
      <c r="EP477" s="70"/>
      <c r="EQ477" s="70"/>
      <c r="ER477" s="70"/>
      <c r="ES477" s="70"/>
      <c r="ET477" s="70"/>
      <c r="EU477" s="70"/>
      <c r="EV477" s="70"/>
      <c r="EW477" s="70"/>
      <c r="EX477" s="70"/>
      <c r="EY477" s="70"/>
      <c r="EZ477" s="70"/>
      <c r="FA477" s="70"/>
      <c r="FB477" s="70"/>
      <c r="FC477" s="70"/>
      <c r="FD477" s="70"/>
      <c r="FE477" s="70"/>
      <c r="FF477" s="70"/>
      <c r="FG477" s="70"/>
      <c r="FH477" s="70"/>
      <c r="FI477" s="70"/>
      <c r="FJ477" s="70"/>
      <c r="FK477" s="70"/>
    </row>
    <row r="478" spans="1:167" s="68" customFormat="1" ht="15" customHeight="1" x14ac:dyDescent="0.3">
      <c r="A478" s="69">
        <v>477</v>
      </c>
      <c r="B478" s="68">
        <v>12</v>
      </c>
      <c r="C478" s="68" t="s">
        <v>104</v>
      </c>
      <c r="D478" s="37">
        <v>-5.2999999999999999E-2</v>
      </c>
      <c r="E478" s="68">
        <v>4.5999999999999999E-2</v>
      </c>
      <c r="F478" s="19">
        <f t="shared" si="112"/>
        <v>-1.1521739130434783</v>
      </c>
      <c r="H478" s="68">
        <f t="shared" si="101"/>
        <v>-9.9000000000000005E-2</v>
      </c>
      <c r="I478" s="68">
        <f t="shared" si="102"/>
        <v>-6.9999999999999993E-3</v>
      </c>
      <c r="J478" s="68" t="s">
        <v>63</v>
      </c>
      <c r="K478" s="68">
        <f t="shared" si="103"/>
        <v>-5.2999999999999999E-2</v>
      </c>
      <c r="L478" s="64">
        <f t="shared" si="104"/>
        <v>-1.1521739130434783</v>
      </c>
      <c r="M478" s="15">
        <f t="shared" si="105"/>
        <v>-1.3538762127237872E-2</v>
      </c>
      <c r="N478" s="68">
        <f t="shared" si="106"/>
        <v>1.1750623733074379E-2</v>
      </c>
      <c r="O478" s="68">
        <f t="shared" si="107"/>
        <v>85.101865459729481</v>
      </c>
      <c r="P478" s="68">
        <f t="shared" si="108"/>
        <v>-2.528938586031225E-2</v>
      </c>
      <c r="Q478" s="68">
        <f t="shared" si="109"/>
        <v>-1.7881383941634934E-3</v>
      </c>
      <c r="R478" s="112">
        <v>6.7912214627261855</v>
      </c>
      <c r="S478" s="68" t="s">
        <v>617</v>
      </c>
      <c r="T478" s="68" t="s">
        <v>63</v>
      </c>
      <c r="U478" s="68" t="s">
        <v>623</v>
      </c>
      <c r="V478" s="68" t="s">
        <v>631</v>
      </c>
      <c r="W478" s="68">
        <v>1</v>
      </c>
      <c r="X478" s="68">
        <v>0</v>
      </c>
      <c r="Y478" s="68">
        <v>0</v>
      </c>
      <c r="Z478" s="68">
        <v>0</v>
      </c>
      <c r="AA478" s="68">
        <v>1</v>
      </c>
      <c r="AB478" s="68">
        <v>0</v>
      </c>
      <c r="AC478" s="68" t="s">
        <v>63</v>
      </c>
      <c r="AD478" s="68" t="s">
        <v>63</v>
      </c>
      <c r="AE478" s="68">
        <v>7241</v>
      </c>
      <c r="AF478" s="68">
        <v>1</v>
      </c>
      <c r="AG478" s="68">
        <v>0</v>
      </c>
      <c r="AH478" s="68">
        <v>0</v>
      </c>
      <c r="AI478" s="68">
        <v>0</v>
      </c>
      <c r="AJ478" s="68">
        <v>0</v>
      </c>
      <c r="AK478" s="68">
        <v>0</v>
      </c>
      <c r="AL478" s="68">
        <v>0</v>
      </c>
      <c r="AM478" s="68">
        <v>1</v>
      </c>
      <c r="AN478" s="68">
        <v>0</v>
      </c>
      <c r="AO478" s="68">
        <v>0</v>
      </c>
      <c r="AP478" s="112">
        <v>10.205405315014563</v>
      </c>
      <c r="AQ478" s="68">
        <v>1</v>
      </c>
      <c r="AR478" s="112">
        <v>8.8876526903255861</v>
      </c>
      <c r="AS478" s="68">
        <v>0</v>
      </c>
      <c r="AT478" s="68">
        <v>1</v>
      </c>
      <c r="AU478" s="68">
        <v>4.2484952420493594</v>
      </c>
      <c r="AV478" s="112">
        <v>7.6048944808116197</v>
      </c>
      <c r="AW478" s="68">
        <v>0</v>
      </c>
      <c r="AX478" s="68">
        <v>1</v>
      </c>
      <c r="AY478" s="68">
        <v>1</v>
      </c>
      <c r="AZ478" s="68">
        <v>14.975</v>
      </c>
      <c r="BA478" s="94">
        <v>602</v>
      </c>
      <c r="BB478" s="94">
        <v>107</v>
      </c>
      <c r="BC478" s="68">
        <v>1</v>
      </c>
      <c r="BD478" s="68">
        <v>0</v>
      </c>
      <c r="BE478" s="104">
        <f t="shared" si="113"/>
        <v>5.4447958329267614</v>
      </c>
      <c r="BF478" s="104">
        <v>1529.33</v>
      </c>
      <c r="BG478" s="104">
        <f t="shared" si="110"/>
        <v>0.74254793166615385</v>
      </c>
      <c r="BH478" s="68">
        <v>1</v>
      </c>
      <c r="BI478" s="68">
        <v>1</v>
      </c>
      <c r="BJ478" s="68">
        <v>0</v>
      </c>
      <c r="BK478" s="68">
        <v>1</v>
      </c>
      <c r="BL478" s="68">
        <v>0</v>
      </c>
      <c r="BM478" s="68">
        <v>0</v>
      </c>
      <c r="BN478" s="68">
        <v>0</v>
      </c>
      <c r="BO478" s="68">
        <v>0</v>
      </c>
      <c r="BP478" s="68">
        <v>1</v>
      </c>
      <c r="BQ478" s="68">
        <v>0</v>
      </c>
      <c r="BR478" s="68">
        <v>0</v>
      </c>
      <c r="BS478" s="68">
        <v>0</v>
      </c>
      <c r="BT478" s="68">
        <v>0</v>
      </c>
      <c r="BU478" s="68">
        <v>1</v>
      </c>
      <c r="BV478" s="68">
        <v>1</v>
      </c>
      <c r="BW478" s="68">
        <v>0</v>
      </c>
      <c r="BX478" s="68">
        <v>0</v>
      </c>
      <c r="BY478" s="68">
        <v>0.45</v>
      </c>
      <c r="BZ478" s="68">
        <f t="shared" si="111"/>
        <v>0.55000000000000004</v>
      </c>
      <c r="CA478" s="112">
        <v>3.1354942159291497</v>
      </c>
      <c r="CB478" s="68" t="s">
        <v>560</v>
      </c>
      <c r="CC478" s="68">
        <v>1</v>
      </c>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row>
    <row r="479" spans="1:167" s="68" customFormat="1" ht="15" customHeight="1" x14ac:dyDescent="0.3">
      <c r="A479" s="69">
        <v>478</v>
      </c>
      <c r="B479" s="68">
        <v>12</v>
      </c>
      <c r="C479" s="68" t="s">
        <v>104</v>
      </c>
      <c r="D479" s="37">
        <v>0</v>
      </c>
      <c r="E479" s="68">
        <v>3.5000000000000003E-2</v>
      </c>
      <c r="F479" s="19">
        <f t="shared" si="112"/>
        <v>0</v>
      </c>
      <c r="H479" s="68">
        <f t="shared" si="101"/>
        <v>-3.5000000000000003E-2</v>
      </c>
      <c r="I479" s="68">
        <f t="shared" si="102"/>
        <v>3.5000000000000003E-2</v>
      </c>
      <c r="J479" s="68" t="s">
        <v>63</v>
      </c>
      <c r="K479" s="68">
        <f t="shared" si="103"/>
        <v>0</v>
      </c>
      <c r="L479" s="64">
        <f t="shared" si="104"/>
        <v>0</v>
      </c>
      <c r="M479" s="15">
        <f t="shared" si="105"/>
        <v>0</v>
      </c>
      <c r="N479" s="68">
        <f t="shared" si="106"/>
        <v>1.1587244366483038E-2</v>
      </c>
      <c r="O479" s="68">
        <f t="shared" si="107"/>
        <v>86.301796041565666</v>
      </c>
      <c r="P479" s="68">
        <f t="shared" si="108"/>
        <v>-1.1587244366483038E-2</v>
      </c>
      <c r="Q479" s="68">
        <f t="shared" si="109"/>
        <v>1.1587244366483038E-2</v>
      </c>
      <c r="R479" s="112">
        <v>6.7912214627261855</v>
      </c>
      <c r="S479" s="68" t="s">
        <v>617</v>
      </c>
      <c r="T479" s="68" t="s">
        <v>63</v>
      </c>
      <c r="U479" s="68" t="s">
        <v>624</v>
      </c>
      <c r="V479" s="68" t="s">
        <v>631</v>
      </c>
      <c r="W479" s="68">
        <v>1</v>
      </c>
      <c r="X479" s="68">
        <v>0</v>
      </c>
      <c r="Y479" s="68">
        <v>0</v>
      </c>
      <c r="Z479" s="68">
        <v>0</v>
      </c>
      <c r="AA479" s="68">
        <v>1</v>
      </c>
      <c r="AB479" s="68">
        <v>0</v>
      </c>
      <c r="AC479" s="68" t="s">
        <v>63</v>
      </c>
      <c r="AD479" s="68" t="s">
        <v>63</v>
      </c>
      <c r="AE479" s="68">
        <v>7448</v>
      </c>
      <c r="AF479" s="68">
        <v>1</v>
      </c>
      <c r="AG479" s="68">
        <v>0</v>
      </c>
      <c r="AH479" s="68">
        <v>0</v>
      </c>
      <c r="AI479" s="68">
        <v>0</v>
      </c>
      <c r="AJ479" s="68">
        <v>0</v>
      </c>
      <c r="AK479" s="68">
        <v>0</v>
      </c>
      <c r="AL479" s="68">
        <v>0</v>
      </c>
      <c r="AM479" s="68">
        <v>1</v>
      </c>
      <c r="AN479" s="68">
        <v>0</v>
      </c>
      <c r="AO479" s="68">
        <v>0</v>
      </c>
      <c r="AP479" s="112">
        <v>10.205405315014563</v>
      </c>
      <c r="AQ479" s="68">
        <v>1</v>
      </c>
      <c r="AR479" s="112">
        <v>8.9158350741762771</v>
      </c>
      <c r="AS479" s="68">
        <v>0</v>
      </c>
      <c r="AT479" s="68">
        <v>1</v>
      </c>
      <c r="AU479" s="68">
        <v>4.2484952420493594</v>
      </c>
      <c r="AV479" s="112">
        <v>7.6048944808116197</v>
      </c>
      <c r="AW479" s="68">
        <v>0</v>
      </c>
      <c r="AX479" s="68">
        <v>1</v>
      </c>
      <c r="AY479" s="68">
        <v>1</v>
      </c>
      <c r="AZ479" s="68">
        <v>14.975</v>
      </c>
      <c r="BA479" s="94">
        <v>602</v>
      </c>
      <c r="BB479" s="94">
        <v>107</v>
      </c>
      <c r="BC479" s="68">
        <v>1</v>
      </c>
      <c r="BD479" s="68">
        <v>0</v>
      </c>
      <c r="BE479" s="104">
        <f t="shared" si="113"/>
        <v>5.4447958329267614</v>
      </c>
      <c r="BF479" s="104">
        <v>1529.33</v>
      </c>
      <c r="BG479" s="104">
        <f t="shared" si="110"/>
        <v>0.74254793166615385</v>
      </c>
      <c r="BH479" s="68">
        <v>1</v>
      </c>
      <c r="BI479" s="68">
        <v>1</v>
      </c>
      <c r="BJ479" s="68">
        <v>0</v>
      </c>
      <c r="BK479" s="68">
        <v>1</v>
      </c>
      <c r="BL479" s="68">
        <v>0</v>
      </c>
      <c r="BM479" s="68">
        <v>0</v>
      </c>
      <c r="BN479" s="68">
        <v>0</v>
      </c>
      <c r="BO479" s="68">
        <v>0</v>
      </c>
      <c r="BP479" s="68">
        <v>1</v>
      </c>
      <c r="BQ479" s="68">
        <v>0</v>
      </c>
      <c r="BR479" s="68">
        <v>0</v>
      </c>
      <c r="BS479" s="68">
        <v>0</v>
      </c>
      <c r="BT479" s="68">
        <v>0</v>
      </c>
      <c r="BU479" s="68">
        <v>1</v>
      </c>
      <c r="BV479" s="68">
        <v>1</v>
      </c>
      <c r="BW479" s="68">
        <v>0</v>
      </c>
      <c r="BX479" s="68">
        <v>0</v>
      </c>
      <c r="BY479" s="68">
        <v>0.45</v>
      </c>
      <c r="BZ479" s="68">
        <f t="shared" si="111"/>
        <v>0.55000000000000004</v>
      </c>
      <c r="CA479" s="112">
        <v>3.1354942159291497</v>
      </c>
      <c r="CB479" s="68" t="s">
        <v>560</v>
      </c>
      <c r="CC479" s="68">
        <v>1</v>
      </c>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row>
    <row r="480" spans="1:167" s="68" customFormat="1" ht="15" customHeight="1" x14ac:dyDescent="0.3">
      <c r="A480" s="69">
        <v>479</v>
      </c>
      <c r="B480" s="68">
        <v>12</v>
      </c>
      <c r="C480" s="68" t="s">
        <v>104</v>
      </c>
      <c r="D480" s="37">
        <v>-0.115</v>
      </c>
      <c r="E480" s="68">
        <v>4.7E-2</v>
      </c>
      <c r="F480" s="19">
        <f t="shared" si="112"/>
        <v>-2.4468085106382982</v>
      </c>
      <c r="H480" s="68">
        <f t="shared" si="101"/>
        <v>-0.16200000000000001</v>
      </c>
      <c r="I480" s="68">
        <f t="shared" si="102"/>
        <v>-6.8000000000000005E-2</v>
      </c>
      <c r="J480" s="68" t="s">
        <v>63</v>
      </c>
      <c r="K480" s="68">
        <f t="shared" si="103"/>
        <v>-0.115</v>
      </c>
      <c r="L480" s="64">
        <f t="shared" si="104"/>
        <v>-2.4468085106382982</v>
      </c>
      <c r="M480" s="15">
        <f t="shared" si="105"/>
        <v>-2.8571294538742076E-2</v>
      </c>
      <c r="N480" s="68">
        <f t="shared" si="106"/>
        <v>1.1676963854964152E-2</v>
      </c>
      <c r="O480" s="68">
        <f t="shared" si="107"/>
        <v>85.638699615814645</v>
      </c>
      <c r="P480" s="68">
        <f t="shared" si="108"/>
        <v>-4.0248258393706229E-2</v>
      </c>
      <c r="Q480" s="68">
        <f t="shared" si="109"/>
        <v>-1.6894330683777922E-2</v>
      </c>
      <c r="R480" s="112">
        <v>6.7912214627261855</v>
      </c>
      <c r="S480" s="68" t="s">
        <v>617</v>
      </c>
      <c r="T480" s="68" t="s">
        <v>63</v>
      </c>
      <c r="U480" s="68" t="s">
        <v>625</v>
      </c>
      <c r="V480" s="68" t="s">
        <v>631</v>
      </c>
      <c r="W480" s="68">
        <v>1</v>
      </c>
      <c r="X480" s="68">
        <v>0</v>
      </c>
      <c r="Y480" s="68">
        <v>0</v>
      </c>
      <c r="Z480" s="68">
        <v>0</v>
      </c>
      <c r="AA480" s="68">
        <v>1</v>
      </c>
      <c r="AB480" s="68">
        <v>0</v>
      </c>
      <c r="AC480" s="68" t="s">
        <v>63</v>
      </c>
      <c r="AD480" s="68" t="s">
        <v>63</v>
      </c>
      <c r="AE480" s="68">
        <v>7328</v>
      </c>
      <c r="AF480" s="68">
        <v>1</v>
      </c>
      <c r="AG480" s="68">
        <v>0</v>
      </c>
      <c r="AH480" s="68">
        <v>0</v>
      </c>
      <c r="AI480" s="68">
        <v>0</v>
      </c>
      <c r="AJ480" s="68">
        <v>0</v>
      </c>
      <c r="AK480" s="68">
        <v>0</v>
      </c>
      <c r="AL480" s="68">
        <v>0</v>
      </c>
      <c r="AM480" s="68">
        <v>1</v>
      </c>
      <c r="AN480" s="68">
        <v>0</v>
      </c>
      <c r="AO480" s="68">
        <v>0</v>
      </c>
      <c r="AP480" s="112">
        <v>10.205405315014563</v>
      </c>
      <c r="AQ480" s="68">
        <v>1</v>
      </c>
      <c r="AR480" s="112">
        <v>8.8995943599258496</v>
      </c>
      <c r="AS480" s="68">
        <v>0</v>
      </c>
      <c r="AT480" s="68">
        <v>1</v>
      </c>
      <c r="AU480" s="68">
        <v>4.2484952420493594</v>
      </c>
      <c r="AV480" s="112">
        <v>7.6048944808116197</v>
      </c>
      <c r="AW480" s="68">
        <v>0</v>
      </c>
      <c r="AX480" s="68">
        <v>1</v>
      </c>
      <c r="AY480" s="68">
        <v>1</v>
      </c>
      <c r="AZ480" s="68">
        <v>14.975</v>
      </c>
      <c r="BA480" s="94">
        <v>602</v>
      </c>
      <c r="BB480" s="94">
        <v>107</v>
      </c>
      <c r="BC480" s="68">
        <v>1</v>
      </c>
      <c r="BD480" s="68">
        <v>0</v>
      </c>
      <c r="BE480" s="104">
        <f t="shared" si="113"/>
        <v>5.4447958329267614</v>
      </c>
      <c r="BF480" s="104">
        <v>1529.33</v>
      </c>
      <c r="BG480" s="104">
        <f t="shared" si="110"/>
        <v>0.74254793166615385</v>
      </c>
      <c r="BH480" s="68">
        <v>1</v>
      </c>
      <c r="BI480" s="68">
        <v>1</v>
      </c>
      <c r="BJ480" s="68">
        <v>0</v>
      </c>
      <c r="BK480" s="68">
        <v>1</v>
      </c>
      <c r="BL480" s="68">
        <v>0</v>
      </c>
      <c r="BM480" s="68">
        <v>0</v>
      </c>
      <c r="BN480" s="68">
        <v>0</v>
      </c>
      <c r="BO480" s="68">
        <v>0</v>
      </c>
      <c r="BP480" s="68">
        <v>1</v>
      </c>
      <c r="BQ480" s="68">
        <v>0</v>
      </c>
      <c r="BR480" s="68">
        <v>0</v>
      </c>
      <c r="BS480" s="68">
        <v>0</v>
      </c>
      <c r="BT480" s="68">
        <v>0</v>
      </c>
      <c r="BU480" s="68">
        <v>1</v>
      </c>
      <c r="BV480" s="68">
        <v>1</v>
      </c>
      <c r="BW480" s="68">
        <v>0</v>
      </c>
      <c r="BX480" s="68">
        <v>0</v>
      </c>
      <c r="BY480" s="68">
        <v>0.45</v>
      </c>
      <c r="BZ480" s="68">
        <f t="shared" si="111"/>
        <v>0.55000000000000004</v>
      </c>
      <c r="CA480" s="112">
        <v>3.1354942159291497</v>
      </c>
      <c r="CB480" s="68" t="s">
        <v>560</v>
      </c>
      <c r="CC480" s="68">
        <v>1</v>
      </c>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row>
    <row r="481" spans="1:167" s="68" customFormat="1" ht="15" customHeight="1" x14ac:dyDescent="0.3">
      <c r="A481" s="69">
        <v>480</v>
      </c>
      <c r="B481" s="68">
        <v>12</v>
      </c>
      <c r="C481" s="68" t="s">
        <v>104</v>
      </c>
      <c r="D481" s="37">
        <v>-8.6999999999999994E-2</v>
      </c>
      <c r="E481" s="68">
        <v>4.3999999999999997E-2</v>
      </c>
      <c r="F481" s="19">
        <f t="shared" si="112"/>
        <v>-1.9772727272727273</v>
      </c>
      <c r="H481" s="68">
        <f t="shared" si="101"/>
        <v>-0.13100000000000001</v>
      </c>
      <c r="I481" s="68">
        <f t="shared" si="102"/>
        <v>-4.2999999999999997E-2</v>
      </c>
      <c r="J481" s="68" t="s">
        <v>63</v>
      </c>
      <c r="K481" s="68">
        <f t="shared" si="103"/>
        <v>-8.6999999999999994E-2</v>
      </c>
      <c r="L481" s="64">
        <f t="shared" si="104"/>
        <v>-1.9772727272727273</v>
      </c>
      <c r="M481" s="15">
        <f t="shared" si="105"/>
        <v>-2.0119862479565577E-2</v>
      </c>
      <c r="N481" s="68">
        <f t="shared" si="106"/>
        <v>1.0175562633343509E-2</v>
      </c>
      <c r="O481" s="68">
        <f t="shared" si="107"/>
        <v>98.274664117655561</v>
      </c>
      <c r="P481" s="68">
        <f t="shared" si="108"/>
        <v>-3.0295425112909086E-2</v>
      </c>
      <c r="Q481" s="68">
        <f t="shared" si="109"/>
        <v>-9.9442998462220683E-3</v>
      </c>
      <c r="R481" s="112">
        <v>6.7912214627261855</v>
      </c>
      <c r="S481" s="68" t="s">
        <v>617</v>
      </c>
      <c r="T481" s="68" t="s">
        <v>63</v>
      </c>
      <c r="U481" s="68" t="s">
        <v>619</v>
      </c>
      <c r="V481" s="68" t="s">
        <v>631</v>
      </c>
      <c r="W481" s="68">
        <v>1</v>
      </c>
      <c r="X481" s="68">
        <v>0</v>
      </c>
      <c r="Y481" s="68">
        <v>0</v>
      </c>
      <c r="Z481" s="68">
        <v>0</v>
      </c>
      <c r="AA481" s="68">
        <v>1</v>
      </c>
      <c r="AB481" s="68">
        <v>0</v>
      </c>
      <c r="AC481" s="68" t="s">
        <v>63</v>
      </c>
      <c r="AD481" s="68" t="s">
        <v>63</v>
      </c>
      <c r="AE481" s="68">
        <v>9654</v>
      </c>
      <c r="AF481" s="68">
        <v>1</v>
      </c>
      <c r="AG481" s="68">
        <v>0</v>
      </c>
      <c r="AH481" s="68">
        <v>0</v>
      </c>
      <c r="AI481" s="68">
        <v>0</v>
      </c>
      <c r="AJ481" s="68">
        <v>0</v>
      </c>
      <c r="AK481" s="68">
        <v>0</v>
      </c>
      <c r="AL481" s="68">
        <v>0</v>
      </c>
      <c r="AM481" s="68">
        <v>1</v>
      </c>
      <c r="AN481" s="68">
        <v>0</v>
      </c>
      <c r="AO481" s="68">
        <v>0</v>
      </c>
      <c r="AP481" s="112">
        <v>10.205405315014563</v>
      </c>
      <c r="AQ481" s="68">
        <v>1</v>
      </c>
      <c r="AR481" s="112">
        <v>9.1752311948626151</v>
      </c>
      <c r="AS481" s="68">
        <v>0</v>
      </c>
      <c r="AT481" s="68">
        <v>1</v>
      </c>
      <c r="AU481" s="68">
        <v>4.2484952420493594</v>
      </c>
      <c r="AV481" s="112">
        <v>7.6048944808116197</v>
      </c>
      <c r="AW481" s="68">
        <v>0</v>
      </c>
      <c r="AX481" s="68">
        <v>1</v>
      </c>
      <c r="AY481" s="68">
        <v>1</v>
      </c>
      <c r="AZ481" s="68">
        <v>14.975</v>
      </c>
      <c r="BA481" s="94">
        <v>602</v>
      </c>
      <c r="BB481" s="94">
        <v>107</v>
      </c>
      <c r="BC481" s="68">
        <v>1</v>
      </c>
      <c r="BD481" s="68">
        <v>0</v>
      </c>
      <c r="BE481" s="104">
        <f t="shared" si="113"/>
        <v>5.4447958329267614</v>
      </c>
      <c r="BF481" s="104">
        <v>1529.33</v>
      </c>
      <c r="BG481" s="104">
        <f t="shared" si="110"/>
        <v>0.74254793166615385</v>
      </c>
      <c r="BH481" s="68">
        <v>1</v>
      </c>
      <c r="BI481" s="68">
        <v>1</v>
      </c>
      <c r="BJ481" s="68">
        <v>0</v>
      </c>
      <c r="BK481" s="68">
        <v>1</v>
      </c>
      <c r="BL481" s="68">
        <v>0</v>
      </c>
      <c r="BM481" s="68">
        <v>0</v>
      </c>
      <c r="BN481" s="68">
        <v>0</v>
      </c>
      <c r="BO481" s="68">
        <v>0</v>
      </c>
      <c r="BP481" s="68">
        <v>1</v>
      </c>
      <c r="BQ481" s="68">
        <v>0</v>
      </c>
      <c r="BR481" s="68">
        <v>0</v>
      </c>
      <c r="BS481" s="68">
        <v>0</v>
      </c>
      <c r="BT481" s="68">
        <v>0</v>
      </c>
      <c r="BU481" s="68">
        <v>1</v>
      </c>
      <c r="BV481" s="68">
        <v>1</v>
      </c>
      <c r="BW481" s="68">
        <v>0</v>
      </c>
      <c r="BX481" s="68">
        <v>0</v>
      </c>
      <c r="BY481" s="68">
        <v>0.45</v>
      </c>
      <c r="BZ481" s="68">
        <f t="shared" si="111"/>
        <v>0.55000000000000004</v>
      </c>
      <c r="CA481" s="112">
        <v>3.1354942159291497</v>
      </c>
      <c r="CB481" s="68" t="s">
        <v>560</v>
      </c>
      <c r="CC481" s="68">
        <v>1</v>
      </c>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row>
    <row r="482" spans="1:167" s="68" customFormat="1" ht="15" customHeight="1" x14ac:dyDescent="0.3">
      <c r="A482" s="69">
        <v>481</v>
      </c>
      <c r="B482" s="68">
        <v>12</v>
      </c>
      <c r="C482" s="68" t="s">
        <v>104</v>
      </c>
      <c r="D482" s="37">
        <v>4.2000000000000003E-2</v>
      </c>
      <c r="E482" s="68">
        <v>4.9000000000000002E-2</v>
      </c>
      <c r="F482" s="19">
        <f t="shared" si="112"/>
        <v>0.85714285714285721</v>
      </c>
      <c r="H482" s="68">
        <f t="shared" si="101"/>
        <v>-6.9999999999999993E-3</v>
      </c>
      <c r="I482" s="68">
        <f t="shared" si="102"/>
        <v>9.0999999999999998E-2</v>
      </c>
      <c r="J482" s="68" t="s">
        <v>63</v>
      </c>
      <c r="K482" s="68">
        <f t="shared" si="103"/>
        <v>4.2000000000000003E-2</v>
      </c>
      <c r="L482" s="64">
        <f t="shared" si="104"/>
        <v>0.85714285714285721</v>
      </c>
      <c r="M482" s="15">
        <f t="shared" si="105"/>
        <v>1.6153154402652262E-2</v>
      </c>
      <c r="N482" s="68">
        <f t="shared" si="106"/>
        <v>1.8845346803094302E-2</v>
      </c>
      <c r="O482" s="68">
        <f t="shared" si="107"/>
        <v>53.063496811627026</v>
      </c>
      <c r="P482" s="68">
        <f t="shared" si="108"/>
        <v>-2.6921924004420401E-3</v>
      </c>
      <c r="Q482" s="68">
        <f t="shared" si="109"/>
        <v>3.499850120574656E-2</v>
      </c>
      <c r="R482" s="112">
        <v>6.7912214627261855</v>
      </c>
      <c r="S482" s="68" t="s">
        <v>617</v>
      </c>
      <c r="T482" s="68" t="s">
        <v>63</v>
      </c>
      <c r="U482" s="68" t="s">
        <v>620</v>
      </c>
      <c r="V482" s="68" t="s">
        <v>631</v>
      </c>
      <c r="W482" s="68">
        <v>1</v>
      </c>
      <c r="X482" s="68">
        <v>0</v>
      </c>
      <c r="Y482" s="68">
        <v>0</v>
      </c>
      <c r="Z482" s="68">
        <v>0</v>
      </c>
      <c r="AA482" s="68">
        <v>1</v>
      </c>
      <c r="AB482" s="68">
        <v>0</v>
      </c>
      <c r="AC482" s="68" t="s">
        <v>63</v>
      </c>
      <c r="AD482" s="68" t="s">
        <v>63</v>
      </c>
      <c r="AE482" s="68">
        <v>2815</v>
      </c>
      <c r="AF482" s="68">
        <v>1</v>
      </c>
      <c r="AG482" s="68">
        <v>0</v>
      </c>
      <c r="AH482" s="68">
        <v>0</v>
      </c>
      <c r="AI482" s="68">
        <v>0</v>
      </c>
      <c r="AJ482" s="68">
        <v>0</v>
      </c>
      <c r="AK482" s="68">
        <v>0</v>
      </c>
      <c r="AL482" s="68">
        <v>0</v>
      </c>
      <c r="AM482" s="68">
        <v>1</v>
      </c>
      <c r="AN482" s="68">
        <v>0</v>
      </c>
      <c r="AO482" s="68">
        <v>0</v>
      </c>
      <c r="AP482" s="112">
        <v>10.205405315014563</v>
      </c>
      <c r="AQ482" s="68">
        <v>1</v>
      </c>
      <c r="AR482" s="112">
        <v>7.943072717277933</v>
      </c>
      <c r="AS482" s="68">
        <v>0</v>
      </c>
      <c r="AT482" s="68">
        <v>1</v>
      </c>
      <c r="AU482" s="68">
        <v>4.2484952420493594</v>
      </c>
      <c r="AV482" s="112">
        <v>7.6048944808116197</v>
      </c>
      <c r="AW482" s="68">
        <v>0</v>
      </c>
      <c r="AX482" s="68">
        <v>1</v>
      </c>
      <c r="AY482" s="68">
        <v>1</v>
      </c>
      <c r="AZ482" s="68">
        <v>14.975</v>
      </c>
      <c r="BA482" s="94">
        <v>602</v>
      </c>
      <c r="BB482" s="94">
        <v>107</v>
      </c>
      <c r="BC482" s="68">
        <v>1</v>
      </c>
      <c r="BD482" s="68">
        <v>0</v>
      </c>
      <c r="BE482" s="104">
        <f t="shared" si="113"/>
        <v>5.4447958329267614</v>
      </c>
      <c r="BF482" s="104">
        <v>1529.33</v>
      </c>
      <c r="BG482" s="104">
        <f t="shared" si="110"/>
        <v>0.74254793166615385</v>
      </c>
      <c r="BH482" s="68">
        <v>1</v>
      </c>
      <c r="BI482" s="68">
        <v>1</v>
      </c>
      <c r="BJ482" s="68">
        <v>0</v>
      </c>
      <c r="BK482" s="68">
        <v>1</v>
      </c>
      <c r="BL482" s="68">
        <v>0</v>
      </c>
      <c r="BM482" s="68">
        <v>0</v>
      </c>
      <c r="BN482" s="68">
        <v>0</v>
      </c>
      <c r="BO482" s="68">
        <v>0</v>
      </c>
      <c r="BP482" s="68">
        <v>1</v>
      </c>
      <c r="BQ482" s="68">
        <v>0</v>
      </c>
      <c r="BR482" s="68">
        <v>0</v>
      </c>
      <c r="BS482" s="68">
        <v>0</v>
      </c>
      <c r="BT482" s="68">
        <v>0</v>
      </c>
      <c r="BU482" s="68">
        <v>1</v>
      </c>
      <c r="BV482" s="68">
        <v>1</v>
      </c>
      <c r="BW482" s="68">
        <v>0</v>
      </c>
      <c r="BX482" s="68">
        <v>0</v>
      </c>
      <c r="BY482" s="68">
        <v>0.45</v>
      </c>
      <c r="BZ482" s="68">
        <f t="shared" si="111"/>
        <v>0.55000000000000004</v>
      </c>
      <c r="CA482" s="112">
        <v>3.1354942159291497</v>
      </c>
      <c r="CB482" s="68" t="s">
        <v>560</v>
      </c>
      <c r="CC482" s="68">
        <v>1</v>
      </c>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row>
    <row r="483" spans="1:167" s="68" customFormat="1" ht="15" customHeight="1" x14ac:dyDescent="0.3">
      <c r="A483" s="69">
        <v>482</v>
      </c>
      <c r="B483" s="68">
        <v>12</v>
      </c>
      <c r="C483" s="68" t="s">
        <v>104</v>
      </c>
      <c r="D483" s="37">
        <v>-4.8000000000000001E-2</v>
      </c>
      <c r="E483" s="68">
        <v>4.9000000000000002E-2</v>
      </c>
      <c r="F483" s="19">
        <f t="shared" si="112"/>
        <v>-0.97959183673469385</v>
      </c>
      <c r="H483" s="68">
        <f t="shared" si="101"/>
        <v>-9.7000000000000003E-2</v>
      </c>
      <c r="I483" s="68">
        <f t="shared" si="102"/>
        <v>1.0000000000000009E-3</v>
      </c>
      <c r="J483" s="68" t="s">
        <v>63</v>
      </c>
      <c r="K483" s="68">
        <f t="shared" si="103"/>
        <v>-4.8000000000000001E-2</v>
      </c>
      <c r="L483" s="64">
        <f t="shared" si="104"/>
        <v>-0.97959183673469385</v>
      </c>
      <c r="M483" s="15">
        <f t="shared" si="105"/>
        <v>-1.8926141170955906E-2</v>
      </c>
      <c r="N483" s="68">
        <f t="shared" si="106"/>
        <v>1.9320435778684156E-2</v>
      </c>
      <c r="O483" s="68">
        <f t="shared" si="107"/>
        <v>51.758666908708122</v>
      </c>
      <c r="P483" s="68">
        <f t="shared" si="108"/>
        <v>-3.8246576949640065E-2</v>
      </c>
      <c r="Q483" s="68">
        <f t="shared" si="109"/>
        <v>3.9429460772824956E-4</v>
      </c>
      <c r="R483" s="112">
        <v>6.7912214627261855</v>
      </c>
      <c r="S483" s="68" t="s">
        <v>617</v>
      </c>
      <c r="T483" s="68" t="s">
        <v>63</v>
      </c>
      <c r="U483" s="68" t="s">
        <v>621</v>
      </c>
      <c r="V483" s="68" t="s">
        <v>631</v>
      </c>
      <c r="W483" s="68">
        <v>1</v>
      </c>
      <c r="X483" s="68">
        <v>0</v>
      </c>
      <c r="Y483" s="68">
        <v>0</v>
      </c>
      <c r="Z483" s="68">
        <v>0</v>
      </c>
      <c r="AA483" s="68">
        <v>1</v>
      </c>
      <c r="AB483" s="68">
        <v>0</v>
      </c>
      <c r="AC483" s="68" t="s">
        <v>63</v>
      </c>
      <c r="AD483" s="68" t="s">
        <v>63</v>
      </c>
      <c r="AE483" s="68">
        <v>2678</v>
      </c>
      <c r="AF483" s="68">
        <v>1</v>
      </c>
      <c r="AG483" s="68">
        <v>0</v>
      </c>
      <c r="AH483" s="68">
        <v>0</v>
      </c>
      <c r="AI483" s="68">
        <v>0</v>
      </c>
      <c r="AJ483" s="68">
        <v>0</v>
      </c>
      <c r="AK483" s="68">
        <v>0</v>
      </c>
      <c r="AL483" s="68">
        <v>0</v>
      </c>
      <c r="AM483" s="68">
        <v>1</v>
      </c>
      <c r="AN483" s="68">
        <v>0</v>
      </c>
      <c r="AO483" s="68">
        <v>0</v>
      </c>
      <c r="AP483" s="112">
        <v>10.205405315014563</v>
      </c>
      <c r="AQ483" s="68">
        <v>1</v>
      </c>
      <c r="AR483" s="112">
        <v>7.8931988695446087</v>
      </c>
      <c r="AS483" s="68">
        <v>0</v>
      </c>
      <c r="AT483" s="68">
        <v>1</v>
      </c>
      <c r="AU483" s="68">
        <v>4.2484952420493594</v>
      </c>
      <c r="AV483" s="112">
        <v>7.6048944808116197</v>
      </c>
      <c r="AW483" s="68">
        <v>0</v>
      </c>
      <c r="AX483" s="68">
        <v>1</v>
      </c>
      <c r="AY483" s="68">
        <v>1</v>
      </c>
      <c r="AZ483" s="68">
        <v>14.975</v>
      </c>
      <c r="BA483" s="94">
        <v>602</v>
      </c>
      <c r="BB483" s="94">
        <v>107</v>
      </c>
      <c r="BC483" s="68">
        <v>1</v>
      </c>
      <c r="BD483" s="68">
        <v>0</v>
      </c>
      <c r="BE483" s="104">
        <f t="shared" si="113"/>
        <v>5.4447958329267614</v>
      </c>
      <c r="BF483" s="104">
        <v>1529.33</v>
      </c>
      <c r="BG483" s="104">
        <f t="shared" si="110"/>
        <v>0.74254793166615385</v>
      </c>
      <c r="BH483" s="68">
        <v>1</v>
      </c>
      <c r="BI483" s="68">
        <v>1</v>
      </c>
      <c r="BJ483" s="68">
        <v>0</v>
      </c>
      <c r="BK483" s="68">
        <v>1</v>
      </c>
      <c r="BL483" s="68">
        <v>0</v>
      </c>
      <c r="BM483" s="68">
        <v>0</v>
      </c>
      <c r="BN483" s="68">
        <v>0</v>
      </c>
      <c r="BO483" s="68">
        <v>0</v>
      </c>
      <c r="BP483" s="68">
        <v>1</v>
      </c>
      <c r="BQ483" s="68">
        <v>0</v>
      </c>
      <c r="BR483" s="68">
        <v>0</v>
      </c>
      <c r="BS483" s="68">
        <v>0</v>
      </c>
      <c r="BT483" s="68">
        <v>0</v>
      </c>
      <c r="BU483" s="68">
        <v>1</v>
      </c>
      <c r="BV483" s="68">
        <v>1</v>
      </c>
      <c r="BW483" s="68">
        <v>0</v>
      </c>
      <c r="BX483" s="68">
        <v>0</v>
      </c>
      <c r="BY483" s="68">
        <v>0.45</v>
      </c>
      <c r="BZ483" s="68">
        <f t="shared" si="111"/>
        <v>0.55000000000000004</v>
      </c>
      <c r="CA483" s="112">
        <v>3.1354942159291497</v>
      </c>
      <c r="CB483" s="68" t="s">
        <v>560</v>
      </c>
      <c r="CC483" s="68">
        <v>1</v>
      </c>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row>
    <row r="484" spans="1:167" s="68" customFormat="1" ht="15" customHeight="1" x14ac:dyDescent="0.3">
      <c r="A484" s="69">
        <v>483</v>
      </c>
      <c r="B484" s="68">
        <v>12</v>
      </c>
      <c r="C484" s="68" t="s">
        <v>104</v>
      </c>
      <c r="D484" s="37">
        <v>9.2999999999999999E-2</v>
      </c>
      <c r="E484" s="68">
        <v>5.7000000000000002E-2</v>
      </c>
      <c r="F484" s="19">
        <f t="shared" si="112"/>
        <v>1.631578947368421</v>
      </c>
      <c r="H484" s="68">
        <f t="shared" si="101"/>
        <v>3.5999999999999997E-2</v>
      </c>
      <c r="I484" s="68">
        <f t="shared" si="102"/>
        <v>0.15</v>
      </c>
      <c r="J484" s="68" t="s">
        <v>63</v>
      </c>
      <c r="K484" s="68">
        <f t="shared" si="103"/>
        <v>9.2999999999999999E-2</v>
      </c>
      <c r="L484" s="64">
        <f t="shared" si="104"/>
        <v>1.631578947368421</v>
      </c>
      <c r="M484" s="15">
        <f t="shared" si="105"/>
        <v>1.5836346919247315E-2</v>
      </c>
      <c r="N484" s="68">
        <f t="shared" si="106"/>
        <v>9.7061481117967415E-3</v>
      </c>
      <c r="O484" s="68">
        <f t="shared" si="107"/>
        <v>103.02748201262366</v>
      </c>
      <c r="P484" s="68">
        <f t="shared" si="108"/>
        <v>6.1301988074505733E-3</v>
      </c>
      <c r="Q484" s="68">
        <f t="shared" si="109"/>
        <v>2.5542495031044055E-2</v>
      </c>
      <c r="R484" s="112">
        <v>6.7912214627261855</v>
      </c>
      <c r="S484" s="68" t="s">
        <v>618</v>
      </c>
      <c r="T484" s="68" t="s">
        <v>63</v>
      </c>
      <c r="U484" s="68" t="s">
        <v>626</v>
      </c>
      <c r="V484" s="68" t="s">
        <v>631</v>
      </c>
      <c r="W484" s="68">
        <v>1</v>
      </c>
      <c r="X484" s="68">
        <v>0</v>
      </c>
      <c r="Y484" s="68">
        <v>0</v>
      </c>
      <c r="Z484" s="68">
        <v>0</v>
      </c>
      <c r="AA484" s="68">
        <v>1</v>
      </c>
      <c r="AB484" s="68">
        <v>0</v>
      </c>
      <c r="AC484" s="68" t="s">
        <v>63</v>
      </c>
      <c r="AD484" s="68" t="s">
        <v>63</v>
      </c>
      <c r="AE484" s="68">
        <v>10612</v>
      </c>
      <c r="AF484" s="68">
        <v>1</v>
      </c>
      <c r="AG484" s="68">
        <v>0</v>
      </c>
      <c r="AH484" s="68">
        <v>0</v>
      </c>
      <c r="AI484" s="68">
        <v>0</v>
      </c>
      <c r="AJ484" s="68">
        <v>0</v>
      </c>
      <c r="AK484" s="68">
        <v>0</v>
      </c>
      <c r="AL484" s="68">
        <v>0</v>
      </c>
      <c r="AM484" s="68">
        <v>1</v>
      </c>
      <c r="AN484" s="68">
        <v>0</v>
      </c>
      <c r="AO484" s="68">
        <v>0</v>
      </c>
      <c r="AP484" s="112">
        <v>10.205405315014563</v>
      </c>
      <c r="AQ484" s="68">
        <v>1</v>
      </c>
      <c r="AR484" s="112">
        <v>9.2698349437618219</v>
      </c>
      <c r="AS484" s="68">
        <v>0</v>
      </c>
      <c r="AT484" s="68">
        <v>1</v>
      </c>
      <c r="AU484" s="68">
        <v>4.2484952420493594</v>
      </c>
      <c r="AV484" s="112">
        <v>7.6048944808116197</v>
      </c>
      <c r="AW484" s="68">
        <v>0</v>
      </c>
      <c r="AX484" s="68">
        <v>1</v>
      </c>
      <c r="AY484" s="68">
        <v>1</v>
      </c>
      <c r="AZ484" s="68">
        <v>14.975</v>
      </c>
      <c r="BA484" s="94">
        <v>602</v>
      </c>
      <c r="BB484" s="94">
        <v>107</v>
      </c>
      <c r="BC484" s="68">
        <v>1</v>
      </c>
      <c r="BD484" s="68">
        <v>0</v>
      </c>
      <c r="BE484" s="104">
        <f t="shared" ref="BE484:BE490" si="114">LN(695.61)</f>
        <v>6.5447891584549991</v>
      </c>
      <c r="BF484" s="104">
        <v>1529.33</v>
      </c>
      <c r="BG484" s="104">
        <f t="shared" si="110"/>
        <v>0.89256232959418624</v>
      </c>
      <c r="BH484" s="68">
        <v>1</v>
      </c>
      <c r="BI484" s="68">
        <v>1</v>
      </c>
      <c r="BJ484" s="68">
        <v>0</v>
      </c>
      <c r="BK484" s="68">
        <v>1</v>
      </c>
      <c r="BL484" s="68">
        <v>0</v>
      </c>
      <c r="BM484" s="68">
        <v>0</v>
      </c>
      <c r="BN484" s="68">
        <v>0</v>
      </c>
      <c r="BO484" s="68">
        <v>0</v>
      </c>
      <c r="BP484" s="68">
        <v>1</v>
      </c>
      <c r="BQ484" s="68">
        <v>0</v>
      </c>
      <c r="BR484" s="68">
        <v>0</v>
      </c>
      <c r="BS484" s="68">
        <v>0</v>
      </c>
      <c r="BT484" s="68">
        <v>0</v>
      </c>
      <c r="BU484" s="68">
        <v>1</v>
      </c>
      <c r="BV484" s="68">
        <v>1</v>
      </c>
      <c r="BW484" s="68">
        <v>0</v>
      </c>
      <c r="BX484" s="68">
        <v>0</v>
      </c>
      <c r="BY484" s="68">
        <v>0.45</v>
      </c>
      <c r="BZ484" s="68">
        <f t="shared" si="111"/>
        <v>0.55000000000000004</v>
      </c>
      <c r="CA484" s="112">
        <v>3.1354942159291497</v>
      </c>
      <c r="CB484" s="68" t="s">
        <v>560</v>
      </c>
      <c r="CC484" s="68">
        <v>1</v>
      </c>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row>
    <row r="485" spans="1:167" s="68" customFormat="1" ht="15" customHeight="1" x14ac:dyDescent="0.3">
      <c r="A485" s="69">
        <v>484</v>
      </c>
      <c r="B485" s="68">
        <v>12</v>
      </c>
      <c r="C485" s="68" t="s">
        <v>104</v>
      </c>
      <c r="D485" s="37">
        <v>7.9000000000000001E-2</v>
      </c>
      <c r="E485" s="68">
        <v>0.05</v>
      </c>
      <c r="F485" s="19">
        <f t="shared" si="112"/>
        <v>1.5799999999999998</v>
      </c>
      <c r="H485" s="68">
        <f t="shared" si="101"/>
        <v>2.8999999999999998E-2</v>
      </c>
      <c r="I485" s="68">
        <f t="shared" si="102"/>
        <v>0.129</v>
      </c>
      <c r="J485" s="68" t="s">
        <v>63</v>
      </c>
      <c r="K485" s="68">
        <f t="shared" si="103"/>
        <v>7.9000000000000001E-2</v>
      </c>
      <c r="L485" s="64">
        <f t="shared" si="104"/>
        <v>1.5799999999999998</v>
      </c>
      <c r="M485" s="15">
        <f t="shared" si="105"/>
        <v>1.5335833680770614E-2</v>
      </c>
      <c r="N485" s="68">
        <f t="shared" si="106"/>
        <v>9.7062238485889976E-3</v>
      </c>
      <c r="O485" s="68">
        <f t="shared" si="107"/>
        <v>103.02667809844205</v>
      </c>
      <c r="P485" s="68">
        <f t="shared" si="108"/>
        <v>5.629609832181616E-3</v>
      </c>
      <c r="Q485" s="68">
        <f t="shared" si="109"/>
        <v>2.5042057529359611E-2</v>
      </c>
      <c r="R485" s="112">
        <v>6.7912214627261855</v>
      </c>
      <c r="S485" s="68" t="s">
        <v>618</v>
      </c>
      <c r="T485" s="68" t="s">
        <v>63</v>
      </c>
      <c r="U485" s="68" t="s">
        <v>627</v>
      </c>
      <c r="V485" s="68" t="s">
        <v>631</v>
      </c>
      <c r="W485" s="68">
        <v>1</v>
      </c>
      <c r="X485" s="68">
        <v>0</v>
      </c>
      <c r="Y485" s="68">
        <v>0</v>
      </c>
      <c r="Z485" s="68">
        <v>0</v>
      </c>
      <c r="AA485" s="68">
        <v>1</v>
      </c>
      <c r="AB485" s="68">
        <v>0</v>
      </c>
      <c r="AC485" s="68" t="s">
        <v>63</v>
      </c>
      <c r="AD485" s="68" t="s">
        <v>63</v>
      </c>
      <c r="AE485" s="68">
        <v>10612</v>
      </c>
      <c r="AF485" s="68">
        <v>1</v>
      </c>
      <c r="AG485" s="68">
        <v>0</v>
      </c>
      <c r="AH485" s="68">
        <v>0</v>
      </c>
      <c r="AI485" s="68">
        <v>0</v>
      </c>
      <c r="AJ485" s="68">
        <v>0</v>
      </c>
      <c r="AK485" s="68">
        <v>0</v>
      </c>
      <c r="AL485" s="68">
        <v>0</v>
      </c>
      <c r="AM485" s="68">
        <v>1</v>
      </c>
      <c r="AN485" s="68">
        <v>0</v>
      </c>
      <c r="AO485" s="68">
        <v>0</v>
      </c>
      <c r="AP485" s="112">
        <v>10.205405315014563</v>
      </c>
      <c r="AQ485" s="68">
        <v>1</v>
      </c>
      <c r="AR485" s="112">
        <v>9.2698349437618219</v>
      </c>
      <c r="AS485" s="68">
        <v>0</v>
      </c>
      <c r="AT485" s="68">
        <v>1</v>
      </c>
      <c r="AU485" s="68">
        <v>4.2484952420493594</v>
      </c>
      <c r="AV485" s="112">
        <v>7.6048944808116197</v>
      </c>
      <c r="AW485" s="68">
        <v>0</v>
      </c>
      <c r="AX485" s="68">
        <v>1</v>
      </c>
      <c r="AY485" s="68">
        <v>1</v>
      </c>
      <c r="AZ485" s="68">
        <v>14.975</v>
      </c>
      <c r="BA485" s="94">
        <v>602</v>
      </c>
      <c r="BB485" s="94">
        <v>107</v>
      </c>
      <c r="BC485" s="68">
        <v>1</v>
      </c>
      <c r="BD485" s="68">
        <v>0</v>
      </c>
      <c r="BE485" s="104">
        <f t="shared" si="114"/>
        <v>6.5447891584549991</v>
      </c>
      <c r="BF485" s="104">
        <v>1529.33</v>
      </c>
      <c r="BG485" s="104">
        <f t="shared" si="110"/>
        <v>0.89256232959418624</v>
      </c>
      <c r="BH485" s="68">
        <v>1</v>
      </c>
      <c r="BI485" s="68">
        <v>1</v>
      </c>
      <c r="BJ485" s="68">
        <v>0</v>
      </c>
      <c r="BK485" s="68">
        <v>1</v>
      </c>
      <c r="BL485" s="68">
        <v>0</v>
      </c>
      <c r="BM485" s="68">
        <v>0</v>
      </c>
      <c r="BN485" s="68">
        <v>0</v>
      </c>
      <c r="BO485" s="68">
        <v>0</v>
      </c>
      <c r="BP485" s="68">
        <v>1</v>
      </c>
      <c r="BQ485" s="68">
        <v>0</v>
      </c>
      <c r="BR485" s="68">
        <v>0</v>
      </c>
      <c r="BS485" s="68">
        <v>0</v>
      </c>
      <c r="BT485" s="68">
        <v>0</v>
      </c>
      <c r="BU485" s="68">
        <v>1</v>
      </c>
      <c r="BV485" s="68">
        <v>1</v>
      </c>
      <c r="BW485" s="68">
        <v>0</v>
      </c>
      <c r="BX485" s="68">
        <v>0</v>
      </c>
      <c r="BY485" s="68">
        <v>0.45</v>
      </c>
      <c r="BZ485" s="68">
        <f t="shared" si="111"/>
        <v>0.55000000000000004</v>
      </c>
      <c r="CA485" s="112">
        <v>3.1354942159291497</v>
      </c>
      <c r="CB485" s="68" t="s">
        <v>560</v>
      </c>
      <c r="CC485" s="68">
        <v>1</v>
      </c>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row>
    <row r="486" spans="1:167" s="68" customFormat="1" ht="15" customHeight="1" x14ac:dyDescent="0.3">
      <c r="A486" s="69">
        <v>485</v>
      </c>
      <c r="B486" s="68">
        <v>12</v>
      </c>
      <c r="C486" s="68" t="s">
        <v>104</v>
      </c>
      <c r="D486" s="37">
        <v>0.152</v>
      </c>
      <c r="E486" s="68">
        <v>8.2000000000000003E-2</v>
      </c>
      <c r="F486" s="19">
        <f t="shared" si="112"/>
        <v>1.8536585365853657</v>
      </c>
      <c r="H486" s="68">
        <f t="shared" si="101"/>
        <v>6.9999999999999993E-2</v>
      </c>
      <c r="I486" s="68">
        <f t="shared" si="102"/>
        <v>0.23399999999999999</v>
      </c>
      <c r="J486" s="68" t="s">
        <v>63</v>
      </c>
      <c r="K486" s="68">
        <f t="shared" si="103"/>
        <v>0.152</v>
      </c>
      <c r="L486" s="64">
        <f t="shared" si="104"/>
        <v>1.8536585365853657</v>
      </c>
      <c r="M486" s="15">
        <f t="shared" si="105"/>
        <v>1.7978530697159753E-2</v>
      </c>
      <c r="N486" s="68">
        <f t="shared" si="106"/>
        <v>9.6989441918888149E-3</v>
      </c>
      <c r="O486" s="68">
        <f t="shared" si="107"/>
        <v>103.1040059841045</v>
      </c>
      <c r="P486" s="68">
        <f t="shared" si="108"/>
        <v>8.2795865052709382E-3</v>
      </c>
      <c r="Q486" s="68">
        <f t="shared" si="109"/>
        <v>2.7677474889048568E-2</v>
      </c>
      <c r="R486" s="112">
        <v>6.7912214627261855</v>
      </c>
      <c r="S486" s="68" t="s">
        <v>618</v>
      </c>
      <c r="T486" s="68" t="s">
        <v>63</v>
      </c>
      <c r="U486" s="68" t="s">
        <v>619</v>
      </c>
      <c r="V486" s="68" t="s">
        <v>631</v>
      </c>
      <c r="W486" s="68">
        <v>1</v>
      </c>
      <c r="X486" s="68">
        <v>0</v>
      </c>
      <c r="Y486" s="68">
        <v>0</v>
      </c>
      <c r="Z486" s="68">
        <v>0</v>
      </c>
      <c r="AA486" s="68">
        <v>1</v>
      </c>
      <c r="AB486" s="68">
        <v>0</v>
      </c>
      <c r="AC486" s="68" t="s">
        <v>63</v>
      </c>
      <c r="AD486" s="68" t="s">
        <v>63</v>
      </c>
      <c r="AE486" s="68">
        <v>10627</v>
      </c>
      <c r="AF486" s="68">
        <v>1</v>
      </c>
      <c r="AG486" s="68">
        <v>0</v>
      </c>
      <c r="AH486" s="68">
        <v>0</v>
      </c>
      <c r="AI486" s="68">
        <v>0</v>
      </c>
      <c r="AJ486" s="68">
        <v>0</v>
      </c>
      <c r="AK486" s="68">
        <v>0</v>
      </c>
      <c r="AL486" s="68">
        <v>0</v>
      </c>
      <c r="AM486" s="68">
        <v>1</v>
      </c>
      <c r="AN486" s="68">
        <v>0</v>
      </c>
      <c r="AO486" s="68">
        <v>0</v>
      </c>
      <c r="AP486" s="112">
        <v>10.205405315014563</v>
      </c>
      <c r="AQ486" s="68">
        <v>1</v>
      </c>
      <c r="AR486" s="112">
        <v>9.2712473068797046</v>
      </c>
      <c r="AS486" s="68">
        <v>0</v>
      </c>
      <c r="AT486" s="68">
        <v>1</v>
      </c>
      <c r="AU486" s="68">
        <v>4.2484952420493594</v>
      </c>
      <c r="AV486" s="112">
        <v>7.6048944808116197</v>
      </c>
      <c r="AW486" s="68">
        <v>0</v>
      </c>
      <c r="AX486" s="68">
        <v>1</v>
      </c>
      <c r="AY486" s="68">
        <v>1</v>
      </c>
      <c r="AZ486" s="68">
        <v>14.975</v>
      </c>
      <c r="BA486" s="94">
        <v>602</v>
      </c>
      <c r="BB486" s="94">
        <v>107</v>
      </c>
      <c r="BC486" s="68">
        <v>1</v>
      </c>
      <c r="BD486" s="68">
        <v>0</v>
      </c>
      <c r="BE486" s="104">
        <f t="shared" si="114"/>
        <v>6.5447891584549991</v>
      </c>
      <c r="BF486" s="104">
        <v>1529.33</v>
      </c>
      <c r="BG486" s="104">
        <f t="shared" si="110"/>
        <v>0.89256232959418624</v>
      </c>
      <c r="BH486" s="68">
        <v>1</v>
      </c>
      <c r="BI486" s="68">
        <v>1</v>
      </c>
      <c r="BJ486" s="68">
        <v>0</v>
      </c>
      <c r="BK486" s="68">
        <v>1</v>
      </c>
      <c r="BL486" s="68">
        <v>0</v>
      </c>
      <c r="BM486" s="68">
        <v>0</v>
      </c>
      <c r="BN486" s="68">
        <v>0</v>
      </c>
      <c r="BO486" s="68">
        <v>0</v>
      </c>
      <c r="BP486" s="68">
        <v>1</v>
      </c>
      <c r="BQ486" s="68">
        <v>0</v>
      </c>
      <c r="BR486" s="68">
        <v>0</v>
      </c>
      <c r="BS486" s="68">
        <v>0</v>
      </c>
      <c r="BT486" s="68">
        <v>0</v>
      </c>
      <c r="BU486" s="68">
        <v>1</v>
      </c>
      <c r="BV486" s="68">
        <v>1</v>
      </c>
      <c r="BW486" s="68">
        <v>0</v>
      </c>
      <c r="BX486" s="68">
        <v>0</v>
      </c>
      <c r="BY486" s="68">
        <v>0.45</v>
      </c>
      <c r="BZ486" s="68">
        <f t="shared" si="111"/>
        <v>0.55000000000000004</v>
      </c>
      <c r="CA486" s="112">
        <v>3.1354942159291497</v>
      </c>
      <c r="CB486" s="68" t="s">
        <v>560</v>
      </c>
      <c r="CC486" s="68">
        <v>1</v>
      </c>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row>
    <row r="487" spans="1:167" s="68" customFormat="1" ht="15" customHeight="1" x14ac:dyDescent="0.3">
      <c r="A487" s="69">
        <v>486</v>
      </c>
      <c r="B487" s="68">
        <v>12</v>
      </c>
      <c r="C487" s="68" t="s">
        <v>104</v>
      </c>
      <c r="D487" s="37">
        <v>1.9790000000000001</v>
      </c>
      <c r="E487" s="68">
        <v>1.169</v>
      </c>
      <c r="F487" s="19">
        <f t="shared" si="112"/>
        <v>1.6928999144568007</v>
      </c>
      <c r="H487" s="68">
        <f t="shared" si="101"/>
        <v>0.81</v>
      </c>
      <c r="I487" s="68">
        <f t="shared" si="102"/>
        <v>3.1480000000000001</v>
      </c>
      <c r="J487" s="68" t="s">
        <v>63</v>
      </c>
      <c r="K487" s="68">
        <f t="shared" si="103"/>
        <v>1.9790000000000001</v>
      </c>
      <c r="L487" s="64">
        <f t="shared" si="104"/>
        <v>1.6928999144568007</v>
      </c>
      <c r="M487" s="15">
        <f t="shared" si="105"/>
        <v>1.6743450050318159E-2</v>
      </c>
      <c r="N487" s="68">
        <f t="shared" si="106"/>
        <v>9.890395709359236E-3</v>
      </c>
      <c r="O487" s="68">
        <f t="shared" si="107"/>
        <v>101.10818913480929</v>
      </c>
      <c r="P487" s="68">
        <f t="shared" si="108"/>
        <v>6.8530543409589233E-3</v>
      </c>
      <c r="Q487" s="68">
        <f t="shared" si="109"/>
        <v>2.6633845759677394E-2</v>
      </c>
      <c r="R487" s="112">
        <v>6.7912214627261855</v>
      </c>
      <c r="S487" s="68" t="s">
        <v>618</v>
      </c>
      <c r="T487" s="68" t="s">
        <v>63</v>
      </c>
      <c r="U487" s="68" t="s">
        <v>628</v>
      </c>
      <c r="V487" s="68" t="s">
        <v>631</v>
      </c>
      <c r="W487" s="68">
        <v>1</v>
      </c>
      <c r="X487" s="68">
        <v>0</v>
      </c>
      <c r="Y487" s="68">
        <v>0</v>
      </c>
      <c r="Z487" s="68">
        <v>0</v>
      </c>
      <c r="AA487" s="68">
        <v>1</v>
      </c>
      <c r="AB487" s="68">
        <v>0</v>
      </c>
      <c r="AC487" s="68" t="s">
        <v>63</v>
      </c>
      <c r="AD487" s="68" t="s">
        <v>63</v>
      </c>
      <c r="AE487" s="68">
        <v>10220</v>
      </c>
      <c r="AF487" s="68">
        <v>1</v>
      </c>
      <c r="AG487" s="68">
        <v>0</v>
      </c>
      <c r="AH487" s="68">
        <v>0</v>
      </c>
      <c r="AI487" s="68">
        <v>0</v>
      </c>
      <c r="AJ487" s="68">
        <v>0</v>
      </c>
      <c r="AK487" s="68">
        <v>0</v>
      </c>
      <c r="AL487" s="68">
        <v>0</v>
      </c>
      <c r="AM487" s="68">
        <v>1</v>
      </c>
      <c r="AN487" s="68">
        <v>0</v>
      </c>
      <c r="AO487" s="68">
        <v>0</v>
      </c>
      <c r="AP487" s="112">
        <v>10.205405315014563</v>
      </c>
      <c r="AQ487" s="68">
        <v>1</v>
      </c>
      <c r="AR487" s="112">
        <v>9.2321997063290766</v>
      </c>
      <c r="AS487" s="68">
        <v>0</v>
      </c>
      <c r="AT487" s="68">
        <v>1</v>
      </c>
      <c r="AU487" s="68">
        <v>4.2484952420493594</v>
      </c>
      <c r="AV487" s="112">
        <v>7.6048944808116197</v>
      </c>
      <c r="AW487" s="68">
        <v>0</v>
      </c>
      <c r="AX487" s="68">
        <v>1</v>
      </c>
      <c r="AY487" s="68">
        <v>1</v>
      </c>
      <c r="AZ487" s="68">
        <v>14.975</v>
      </c>
      <c r="BA487" s="94">
        <v>602</v>
      </c>
      <c r="BB487" s="94">
        <v>107</v>
      </c>
      <c r="BC487" s="68">
        <v>1</v>
      </c>
      <c r="BD487" s="68">
        <v>0</v>
      </c>
      <c r="BE487" s="104">
        <f t="shared" si="114"/>
        <v>6.5447891584549991</v>
      </c>
      <c r="BF487" s="104">
        <v>1529.33</v>
      </c>
      <c r="BG487" s="104">
        <f t="shared" si="110"/>
        <v>0.89256232959418624</v>
      </c>
      <c r="BH487" s="68">
        <v>1</v>
      </c>
      <c r="BI487" s="68">
        <v>1</v>
      </c>
      <c r="BJ487" s="68">
        <v>0</v>
      </c>
      <c r="BK487" s="68">
        <v>1</v>
      </c>
      <c r="BL487" s="68">
        <v>0</v>
      </c>
      <c r="BM487" s="68">
        <v>0</v>
      </c>
      <c r="BN487" s="68">
        <v>0</v>
      </c>
      <c r="BO487" s="68">
        <v>0</v>
      </c>
      <c r="BP487" s="68">
        <v>1</v>
      </c>
      <c r="BQ487" s="68">
        <v>0</v>
      </c>
      <c r="BR487" s="68">
        <v>0</v>
      </c>
      <c r="BS487" s="68">
        <v>0</v>
      </c>
      <c r="BT487" s="68">
        <v>0</v>
      </c>
      <c r="BU487" s="68">
        <v>1</v>
      </c>
      <c r="BV487" s="68">
        <v>1</v>
      </c>
      <c r="BW487" s="68">
        <v>0</v>
      </c>
      <c r="BX487" s="68">
        <v>0</v>
      </c>
      <c r="BY487" s="68">
        <v>0.45</v>
      </c>
      <c r="BZ487" s="68">
        <f t="shared" si="111"/>
        <v>0.55000000000000004</v>
      </c>
      <c r="CA487" s="112">
        <v>3.1354942159291497</v>
      </c>
      <c r="CB487" s="68" t="s">
        <v>560</v>
      </c>
      <c r="CC487" s="68">
        <v>1</v>
      </c>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row>
    <row r="488" spans="1:167" s="68" customFormat="1" ht="15" customHeight="1" x14ac:dyDescent="0.3">
      <c r="A488" s="69">
        <v>487</v>
      </c>
      <c r="B488" s="68">
        <v>12</v>
      </c>
      <c r="C488" s="68" t="s">
        <v>104</v>
      </c>
      <c r="D488" s="37">
        <v>0.90700000000000003</v>
      </c>
      <c r="E488" s="68">
        <v>0.53500000000000003</v>
      </c>
      <c r="F488" s="19">
        <f t="shared" si="112"/>
        <v>1.6953271028037382</v>
      </c>
      <c r="H488" s="68">
        <f t="shared" si="101"/>
        <v>0.372</v>
      </c>
      <c r="I488" s="68">
        <f t="shared" si="102"/>
        <v>1.4420000000000002</v>
      </c>
      <c r="J488" s="68" t="s">
        <v>63</v>
      </c>
      <c r="K488" s="68">
        <f t="shared" si="103"/>
        <v>0.90700000000000003</v>
      </c>
      <c r="L488" s="64">
        <f t="shared" si="104"/>
        <v>1.6953271028037382</v>
      </c>
      <c r="M488" s="15">
        <f t="shared" si="105"/>
        <v>1.6767449159178497E-2</v>
      </c>
      <c r="N488" s="68">
        <f t="shared" si="106"/>
        <v>9.890391731158207E-3</v>
      </c>
      <c r="O488" s="68">
        <f t="shared" si="107"/>
        <v>101.10822980344133</v>
      </c>
      <c r="P488" s="68">
        <f t="shared" si="108"/>
        <v>6.87705742802029E-3</v>
      </c>
      <c r="Q488" s="68">
        <f t="shared" si="109"/>
        <v>2.6657840890336702E-2</v>
      </c>
      <c r="R488" s="112">
        <v>6.7912214627261855</v>
      </c>
      <c r="S488" s="68" t="s">
        <v>618</v>
      </c>
      <c r="T488" s="68" t="s">
        <v>63</v>
      </c>
      <c r="U488" s="68" t="s">
        <v>629</v>
      </c>
      <c r="V488" s="68" t="s">
        <v>631</v>
      </c>
      <c r="W488" s="68">
        <v>1</v>
      </c>
      <c r="X488" s="68">
        <v>0</v>
      </c>
      <c r="Y488" s="68">
        <v>0</v>
      </c>
      <c r="Z488" s="68">
        <v>0</v>
      </c>
      <c r="AA488" s="68">
        <v>1</v>
      </c>
      <c r="AB488" s="68">
        <v>0</v>
      </c>
      <c r="AC488" s="68" t="s">
        <v>63</v>
      </c>
      <c r="AD488" s="68" t="s">
        <v>63</v>
      </c>
      <c r="AE488" s="68">
        <v>10220</v>
      </c>
      <c r="AF488" s="68">
        <v>1</v>
      </c>
      <c r="AG488" s="68">
        <v>0</v>
      </c>
      <c r="AH488" s="68">
        <v>0</v>
      </c>
      <c r="AI488" s="68">
        <v>0</v>
      </c>
      <c r="AJ488" s="68">
        <v>0</v>
      </c>
      <c r="AK488" s="68">
        <v>0</v>
      </c>
      <c r="AL488" s="68">
        <v>0</v>
      </c>
      <c r="AM488" s="68">
        <v>1</v>
      </c>
      <c r="AN488" s="68">
        <v>0</v>
      </c>
      <c r="AO488" s="68">
        <v>0</v>
      </c>
      <c r="AP488" s="112">
        <v>10.205405315014563</v>
      </c>
      <c r="AQ488" s="68">
        <v>1</v>
      </c>
      <c r="AR488" s="112">
        <v>9.2321997063290766</v>
      </c>
      <c r="AS488" s="68">
        <v>0</v>
      </c>
      <c r="AT488" s="68">
        <v>1</v>
      </c>
      <c r="AU488" s="68">
        <v>4.2484952420493594</v>
      </c>
      <c r="AV488" s="112">
        <v>7.6048944808116197</v>
      </c>
      <c r="AW488" s="68">
        <v>0</v>
      </c>
      <c r="AX488" s="68">
        <v>1</v>
      </c>
      <c r="AY488" s="68">
        <v>1</v>
      </c>
      <c r="AZ488" s="68">
        <v>14.975</v>
      </c>
      <c r="BA488" s="94">
        <v>602</v>
      </c>
      <c r="BB488" s="94">
        <v>107</v>
      </c>
      <c r="BC488" s="68">
        <v>1</v>
      </c>
      <c r="BD488" s="68">
        <v>0</v>
      </c>
      <c r="BE488" s="104">
        <f t="shared" si="114"/>
        <v>6.5447891584549991</v>
      </c>
      <c r="BF488" s="104">
        <v>1529.33</v>
      </c>
      <c r="BG488" s="104">
        <f t="shared" si="110"/>
        <v>0.89256232959418624</v>
      </c>
      <c r="BH488" s="68">
        <v>1</v>
      </c>
      <c r="BI488" s="68">
        <v>1</v>
      </c>
      <c r="BJ488" s="68">
        <v>0</v>
      </c>
      <c r="BK488" s="68">
        <v>1</v>
      </c>
      <c r="BL488" s="68">
        <v>0</v>
      </c>
      <c r="BM488" s="68">
        <v>0</v>
      </c>
      <c r="BN488" s="68">
        <v>0</v>
      </c>
      <c r="BO488" s="68">
        <v>0</v>
      </c>
      <c r="BP488" s="68">
        <v>1</v>
      </c>
      <c r="BQ488" s="68">
        <v>0</v>
      </c>
      <c r="BR488" s="68">
        <v>0</v>
      </c>
      <c r="BS488" s="68">
        <v>0</v>
      </c>
      <c r="BT488" s="68">
        <v>0</v>
      </c>
      <c r="BU488" s="68">
        <v>1</v>
      </c>
      <c r="BV488" s="68">
        <v>1</v>
      </c>
      <c r="BW488" s="68">
        <v>0</v>
      </c>
      <c r="BX488" s="68">
        <v>0</v>
      </c>
      <c r="BY488" s="68">
        <v>0.45</v>
      </c>
      <c r="BZ488" s="68">
        <f t="shared" si="111"/>
        <v>0.55000000000000004</v>
      </c>
      <c r="CA488" s="112">
        <v>3.1354942159291497</v>
      </c>
      <c r="CB488" s="68" t="s">
        <v>560</v>
      </c>
      <c r="CC488" s="68">
        <v>1</v>
      </c>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row>
    <row r="489" spans="1:167" s="68" customFormat="1" ht="15" customHeight="1" x14ac:dyDescent="0.3">
      <c r="A489" s="69">
        <v>488</v>
      </c>
      <c r="B489" s="68">
        <v>12</v>
      </c>
      <c r="C489" s="68" t="s">
        <v>104</v>
      </c>
      <c r="D489" s="37">
        <v>0</v>
      </c>
      <c r="E489" s="68">
        <v>5.0999999999999997E-2</v>
      </c>
      <c r="F489" s="19">
        <f t="shared" si="112"/>
        <v>0</v>
      </c>
      <c r="H489" s="68">
        <f t="shared" si="101"/>
        <v>-5.0999999999999997E-2</v>
      </c>
      <c r="I489" s="68">
        <f t="shared" si="102"/>
        <v>5.0999999999999997E-2</v>
      </c>
      <c r="J489" s="68" t="s">
        <v>63</v>
      </c>
      <c r="K489" s="68">
        <f t="shared" si="103"/>
        <v>0</v>
      </c>
      <c r="L489" s="64">
        <f t="shared" si="104"/>
        <v>0</v>
      </c>
      <c r="M489" s="15">
        <f t="shared" si="105"/>
        <v>0</v>
      </c>
      <c r="N489" s="68">
        <f t="shared" si="106"/>
        <v>2.3100171634912875E-2</v>
      </c>
      <c r="O489" s="68">
        <f t="shared" si="107"/>
        <v>43.289721643826724</v>
      </c>
      <c r="P489" s="68">
        <f t="shared" si="108"/>
        <v>-2.3100171634912875E-2</v>
      </c>
      <c r="Q489" s="68">
        <f t="shared" si="109"/>
        <v>2.3100171634912875E-2</v>
      </c>
      <c r="R489" s="112">
        <v>6.7912214627261855</v>
      </c>
      <c r="S489" s="68" t="s">
        <v>618</v>
      </c>
      <c r="T489" s="68" t="s">
        <v>63</v>
      </c>
      <c r="U489" s="68" t="s">
        <v>620</v>
      </c>
      <c r="V489" s="68" t="s">
        <v>631</v>
      </c>
      <c r="W489" s="68">
        <v>1</v>
      </c>
      <c r="X489" s="68">
        <v>0</v>
      </c>
      <c r="Y489" s="68">
        <v>0</v>
      </c>
      <c r="Z489" s="68">
        <v>0</v>
      </c>
      <c r="AA489" s="68">
        <v>1</v>
      </c>
      <c r="AB489" s="68">
        <v>0</v>
      </c>
      <c r="AC489" s="68" t="s">
        <v>63</v>
      </c>
      <c r="AD489" s="68" t="s">
        <v>63</v>
      </c>
      <c r="AE489" s="68">
        <v>1874</v>
      </c>
      <c r="AF489" s="68">
        <v>1</v>
      </c>
      <c r="AG489" s="68">
        <v>0</v>
      </c>
      <c r="AH489" s="68">
        <v>0</v>
      </c>
      <c r="AI489" s="68">
        <v>0</v>
      </c>
      <c r="AJ489" s="68">
        <v>0</v>
      </c>
      <c r="AK489" s="68">
        <v>0</v>
      </c>
      <c r="AL489" s="68">
        <v>0</v>
      </c>
      <c r="AM489" s="68">
        <v>1</v>
      </c>
      <c r="AN489" s="68">
        <v>0</v>
      </c>
      <c r="AO489" s="68">
        <v>0</v>
      </c>
      <c r="AP489" s="112">
        <v>10.205405315014563</v>
      </c>
      <c r="AQ489" s="68">
        <v>1</v>
      </c>
      <c r="AR489" s="112">
        <v>7.5363639384045111</v>
      </c>
      <c r="AS489" s="68">
        <v>0</v>
      </c>
      <c r="AT489" s="68">
        <v>1</v>
      </c>
      <c r="AU489" s="68">
        <v>4.2484952420493594</v>
      </c>
      <c r="AV489" s="112">
        <v>7.6048944808116197</v>
      </c>
      <c r="AW489" s="68">
        <v>0</v>
      </c>
      <c r="AX489" s="68">
        <v>1</v>
      </c>
      <c r="AY489" s="68">
        <v>1</v>
      </c>
      <c r="AZ489" s="68">
        <v>14.975</v>
      </c>
      <c r="BA489" s="94">
        <v>602</v>
      </c>
      <c r="BB489" s="94">
        <v>107</v>
      </c>
      <c r="BC489" s="68">
        <v>1</v>
      </c>
      <c r="BD489" s="68">
        <v>0</v>
      </c>
      <c r="BE489" s="104">
        <f t="shared" si="114"/>
        <v>6.5447891584549991</v>
      </c>
      <c r="BF489" s="104">
        <v>1529.33</v>
      </c>
      <c r="BG489" s="104">
        <f t="shared" si="110"/>
        <v>0.89256232959418624</v>
      </c>
      <c r="BH489" s="68">
        <v>1</v>
      </c>
      <c r="BI489" s="68">
        <v>1</v>
      </c>
      <c r="BJ489" s="68">
        <v>0</v>
      </c>
      <c r="BK489" s="68">
        <v>1</v>
      </c>
      <c r="BL489" s="68">
        <v>0</v>
      </c>
      <c r="BM489" s="68">
        <v>0</v>
      </c>
      <c r="BN489" s="68">
        <v>0</v>
      </c>
      <c r="BO489" s="68">
        <v>0</v>
      </c>
      <c r="BP489" s="68">
        <v>1</v>
      </c>
      <c r="BQ489" s="68">
        <v>0</v>
      </c>
      <c r="BR489" s="68">
        <v>0</v>
      </c>
      <c r="BS489" s="68">
        <v>0</v>
      </c>
      <c r="BT489" s="68">
        <v>0</v>
      </c>
      <c r="BU489" s="68">
        <v>1</v>
      </c>
      <c r="BV489" s="68">
        <v>1</v>
      </c>
      <c r="BW489" s="68">
        <v>0</v>
      </c>
      <c r="BX489" s="68">
        <v>0</v>
      </c>
      <c r="BY489" s="68">
        <v>0.45</v>
      </c>
      <c r="BZ489" s="68">
        <f t="shared" si="111"/>
        <v>0.55000000000000004</v>
      </c>
      <c r="CA489" s="112">
        <v>3.1354942159291497</v>
      </c>
      <c r="CB489" s="68" t="s">
        <v>560</v>
      </c>
      <c r="CC489" s="68">
        <v>1</v>
      </c>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row>
    <row r="490" spans="1:167" s="68" customFormat="1" ht="15" customHeight="1" x14ac:dyDescent="0.3">
      <c r="A490" s="69">
        <v>489</v>
      </c>
      <c r="B490" s="68">
        <v>12</v>
      </c>
      <c r="C490" s="68" t="s">
        <v>104</v>
      </c>
      <c r="D490" s="37">
        <v>1.7000000000000001E-2</v>
      </c>
      <c r="E490" s="68">
        <v>6.5000000000000002E-2</v>
      </c>
      <c r="F490" s="19">
        <f t="shared" si="112"/>
        <v>0.26153846153846155</v>
      </c>
      <c r="H490" s="68">
        <f t="shared" si="101"/>
        <v>-4.8000000000000001E-2</v>
      </c>
      <c r="I490" s="68">
        <f t="shared" si="102"/>
        <v>8.2000000000000003E-2</v>
      </c>
      <c r="J490" s="68" t="s">
        <v>63</v>
      </c>
      <c r="K490" s="68">
        <f t="shared" si="103"/>
        <v>1.7000000000000001E-2</v>
      </c>
      <c r="L490" s="64">
        <f t="shared" si="104"/>
        <v>0.26153846153846155</v>
      </c>
      <c r="M490" s="15">
        <f t="shared" si="105"/>
        <v>6.348715868510448E-3</v>
      </c>
      <c r="N490" s="68">
        <f t="shared" si="106"/>
        <v>2.4274501850187008E-2</v>
      </c>
      <c r="O490" s="68">
        <f t="shared" si="107"/>
        <v>41.195490073148342</v>
      </c>
      <c r="P490" s="68">
        <f t="shared" si="108"/>
        <v>-1.7925785981676559E-2</v>
      </c>
      <c r="Q490" s="68">
        <f t="shared" si="109"/>
        <v>3.0623217718697457E-2</v>
      </c>
      <c r="R490" s="112">
        <v>6.7912214627261855</v>
      </c>
      <c r="S490" s="68" t="s">
        <v>618</v>
      </c>
      <c r="T490" s="68" t="s">
        <v>63</v>
      </c>
      <c r="U490" s="68" t="s">
        <v>630</v>
      </c>
      <c r="V490" s="68" t="s">
        <v>631</v>
      </c>
      <c r="W490" s="68">
        <v>1</v>
      </c>
      <c r="X490" s="68">
        <v>0</v>
      </c>
      <c r="Y490" s="68">
        <v>0</v>
      </c>
      <c r="Z490" s="68">
        <v>0</v>
      </c>
      <c r="AA490" s="68">
        <v>1</v>
      </c>
      <c r="AB490" s="68">
        <v>0</v>
      </c>
      <c r="AC490" s="68" t="s">
        <v>63</v>
      </c>
      <c r="AD490" s="68" t="s">
        <v>63</v>
      </c>
      <c r="AE490" s="68">
        <v>1697</v>
      </c>
      <c r="AF490" s="68">
        <v>1</v>
      </c>
      <c r="AG490" s="68">
        <v>0</v>
      </c>
      <c r="AH490" s="68">
        <v>0</v>
      </c>
      <c r="AI490" s="68">
        <v>0</v>
      </c>
      <c r="AJ490" s="68">
        <v>0</v>
      </c>
      <c r="AK490" s="68">
        <v>0</v>
      </c>
      <c r="AL490" s="68">
        <v>0</v>
      </c>
      <c r="AM490" s="68">
        <v>1</v>
      </c>
      <c r="AN490" s="68">
        <v>0</v>
      </c>
      <c r="AO490" s="68">
        <v>0</v>
      </c>
      <c r="AP490" s="112">
        <v>10.205405315014563</v>
      </c>
      <c r="AQ490" s="68">
        <v>1</v>
      </c>
      <c r="AR490" s="112">
        <v>7.4372063668712922</v>
      </c>
      <c r="AS490" s="68">
        <v>0</v>
      </c>
      <c r="AT490" s="68">
        <v>1</v>
      </c>
      <c r="AU490" s="68">
        <v>4.2484952420493594</v>
      </c>
      <c r="AV490" s="112">
        <v>7.6048944808116197</v>
      </c>
      <c r="AW490" s="68">
        <v>0</v>
      </c>
      <c r="AX490" s="68">
        <v>1</v>
      </c>
      <c r="AY490" s="68">
        <v>1</v>
      </c>
      <c r="AZ490" s="68">
        <v>14.975</v>
      </c>
      <c r="BA490" s="94">
        <v>602</v>
      </c>
      <c r="BB490" s="94">
        <v>107</v>
      </c>
      <c r="BC490" s="68">
        <v>1</v>
      </c>
      <c r="BD490" s="68">
        <v>0</v>
      </c>
      <c r="BE490" s="104">
        <f t="shared" si="114"/>
        <v>6.5447891584549991</v>
      </c>
      <c r="BF490" s="104">
        <v>1529.33</v>
      </c>
      <c r="BG490" s="104">
        <f t="shared" si="110"/>
        <v>0.89256232959418624</v>
      </c>
      <c r="BH490" s="68">
        <v>1</v>
      </c>
      <c r="BI490" s="68">
        <v>1</v>
      </c>
      <c r="BJ490" s="68">
        <v>0</v>
      </c>
      <c r="BK490" s="68">
        <v>1</v>
      </c>
      <c r="BL490" s="68">
        <v>0</v>
      </c>
      <c r="BM490" s="68">
        <v>0</v>
      </c>
      <c r="BN490" s="68">
        <v>0</v>
      </c>
      <c r="BO490" s="68">
        <v>0</v>
      </c>
      <c r="BP490" s="68">
        <v>1</v>
      </c>
      <c r="BQ490" s="68">
        <v>0</v>
      </c>
      <c r="BR490" s="68">
        <v>0</v>
      </c>
      <c r="BS490" s="68">
        <v>0</v>
      </c>
      <c r="BT490" s="68">
        <v>0</v>
      </c>
      <c r="BU490" s="68">
        <v>1</v>
      </c>
      <c r="BV490" s="68">
        <v>1</v>
      </c>
      <c r="BW490" s="68">
        <v>0</v>
      </c>
      <c r="BX490" s="68">
        <v>0</v>
      </c>
      <c r="BY490" s="68">
        <v>0.45</v>
      </c>
      <c r="BZ490" s="68">
        <f t="shared" si="111"/>
        <v>0.55000000000000004</v>
      </c>
      <c r="CA490" s="112">
        <v>3.1354942159291497</v>
      </c>
      <c r="CB490" s="68" t="s">
        <v>560</v>
      </c>
      <c r="CC490" s="68">
        <v>1</v>
      </c>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row>
    <row r="491" spans="1:167" s="68" customFormat="1" ht="15" customHeight="1" x14ac:dyDescent="0.3">
      <c r="A491" s="69">
        <v>490</v>
      </c>
      <c r="B491" s="68">
        <v>12</v>
      </c>
      <c r="C491" s="68" t="s">
        <v>104</v>
      </c>
      <c r="D491" s="37">
        <v>-0.16400000000000001</v>
      </c>
      <c r="E491" s="68">
        <v>9.5000000000000001E-2</v>
      </c>
      <c r="F491" s="19">
        <f t="shared" si="112"/>
        <v>-1.7263157894736842</v>
      </c>
      <c r="H491" s="68">
        <f t="shared" si="101"/>
        <v>-0.25900000000000001</v>
      </c>
      <c r="I491" s="68">
        <f t="shared" si="102"/>
        <v>-6.9000000000000006E-2</v>
      </c>
      <c r="J491" s="68" t="s">
        <v>63</v>
      </c>
      <c r="K491" s="68">
        <f t="shared" si="103"/>
        <v>-0.16400000000000001</v>
      </c>
      <c r="L491" s="64">
        <f t="shared" si="104"/>
        <v>-1.7263157894736842</v>
      </c>
      <c r="M491" s="15">
        <f t="shared" si="105"/>
        <v>-3.9428606921466006E-2</v>
      </c>
      <c r="N491" s="68">
        <f t="shared" si="106"/>
        <v>2.2839741814263844E-2</v>
      </c>
      <c r="O491" s="68">
        <f t="shared" si="107"/>
        <v>43.783332059186471</v>
      </c>
      <c r="P491" s="68">
        <f t="shared" si="108"/>
        <v>-6.2268348735729853E-2</v>
      </c>
      <c r="Q491" s="68">
        <f t="shared" si="109"/>
        <v>-1.6588865107202162E-2</v>
      </c>
      <c r="R491" s="112">
        <v>6.7912214627261855</v>
      </c>
      <c r="S491" s="68" t="s">
        <v>615</v>
      </c>
      <c r="T491" s="68" t="s">
        <v>63</v>
      </c>
      <c r="U491" s="68" t="s">
        <v>632</v>
      </c>
      <c r="V491" s="68" t="s">
        <v>631</v>
      </c>
      <c r="W491" s="68">
        <v>1</v>
      </c>
      <c r="X491" s="68">
        <v>0</v>
      </c>
      <c r="Y491" s="68">
        <v>0</v>
      </c>
      <c r="Z491" s="68">
        <v>0</v>
      </c>
      <c r="AA491" s="68">
        <v>1</v>
      </c>
      <c r="AB491" s="68">
        <v>0</v>
      </c>
      <c r="AC491" s="68" t="s">
        <v>63</v>
      </c>
      <c r="AD491" s="68" t="s">
        <v>63</v>
      </c>
      <c r="AE491" s="68">
        <v>1914</v>
      </c>
      <c r="AF491" s="68">
        <v>1</v>
      </c>
      <c r="AG491" s="68">
        <v>0</v>
      </c>
      <c r="AH491" s="68">
        <v>0</v>
      </c>
      <c r="AI491" s="68">
        <v>0</v>
      </c>
      <c r="AJ491" s="68">
        <v>0</v>
      </c>
      <c r="AK491" s="68">
        <v>0</v>
      </c>
      <c r="AL491" s="68">
        <v>0</v>
      </c>
      <c r="AM491" s="68">
        <v>1</v>
      </c>
      <c r="AN491" s="68">
        <v>0</v>
      </c>
      <c r="AO491" s="68">
        <v>0</v>
      </c>
      <c r="AP491" s="112">
        <v>10.205405315014563</v>
      </c>
      <c r="AQ491" s="68">
        <v>1</v>
      </c>
      <c r="AR491" s="112">
        <v>7.5574729016147462</v>
      </c>
      <c r="AS491" s="68">
        <v>0</v>
      </c>
      <c r="AT491" s="68">
        <v>1</v>
      </c>
      <c r="AU491" s="68">
        <v>4.2484952420493594</v>
      </c>
      <c r="AV491" s="112">
        <v>7.6048944808116197</v>
      </c>
      <c r="AW491" s="68">
        <v>0</v>
      </c>
      <c r="AX491" s="68">
        <v>1</v>
      </c>
      <c r="AY491" s="68">
        <v>1</v>
      </c>
      <c r="AZ491" s="68">
        <v>14.975</v>
      </c>
      <c r="BA491" s="94">
        <v>602</v>
      </c>
      <c r="BB491" s="94">
        <v>107</v>
      </c>
      <c r="BC491" s="68">
        <v>1</v>
      </c>
      <c r="BD491" s="68">
        <v>0</v>
      </c>
      <c r="BE491" s="104">
        <f t="shared" ref="BE491:BE498" si="115">LN(18.31)</f>
        <v>2.9074473586864191</v>
      </c>
      <c r="BF491" s="104">
        <v>1529.33</v>
      </c>
      <c r="BG491" s="104">
        <f t="shared" si="110"/>
        <v>0.39651055592663625</v>
      </c>
      <c r="BH491" s="68">
        <v>1</v>
      </c>
      <c r="BI491" s="68">
        <v>1</v>
      </c>
      <c r="BJ491" s="68">
        <v>0</v>
      </c>
      <c r="BK491" s="68">
        <v>1</v>
      </c>
      <c r="BL491" s="68">
        <v>0</v>
      </c>
      <c r="BM491" s="68">
        <v>0</v>
      </c>
      <c r="BN491" s="68">
        <v>0</v>
      </c>
      <c r="BO491" s="68">
        <v>0</v>
      </c>
      <c r="BP491" s="68">
        <v>1</v>
      </c>
      <c r="BQ491" s="68">
        <v>0</v>
      </c>
      <c r="BR491" s="68">
        <v>0</v>
      </c>
      <c r="BS491" s="68">
        <v>0</v>
      </c>
      <c r="BT491" s="68">
        <v>0</v>
      </c>
      <c r="BU491" s="68">
        <v>1</v>
      </c>
      <c r="BV491" s="68">
        <v>1</v>
      </c>
      <c r="BW491" s="68">
        <v>0</v>
      </c>
      <c r="BX491" s="68">
        <v>0</v>
      </c>
      <c r="BY491" s="68">
        <v>0.45</v>
      </c>
      <c r="BZ491" s="68">
        <f t="shared" si="111"/>
        <v>0.55000000000000004</v>
      </c>
      <c r="CA491" s="112">
        <v>3.1354942159291497</v>
      </c>
      <c r="CB491" s="68" t="s">
        <v>560</v>
      </c>
      <c r="CC491" s="68">
        <v>1</v>
      </c>
      <c r="CI491" s="87" t="s">
        <v>1687</v>
      </c>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row>
    <row r="492" spans="1:167" s="68" customFormat="1" ht="15" customHeight="1" x14ac:dyDescent="0.3">
      <c r="A492" s="69">
        <v>491</v>
      </c>
      <c r="B492" s="68">
        <v>12</v>
      </c>
      <c r="C492" s="68" t="s">
        <v>104</v>
      </c>
      <c r="D492" s="37">
        <v>0.221</v>
      </c>
      <c r="E492" s="68">
        <v>6.8000000000000005E-2</v>
      </c>
      <c r="F492" s="19">
        <f t="shared" si="112"/>
        <v>3.25</v>
      </c>
      <c r="H492" s="68">
        <f t="shared" si="101"/>
        <v>0.153</v>
      </c>
      <c r="I492" s="68">
        <f t="shared" si="102"/>
        <v>0.28900000000000003</v>
      </c>
      <c r="J492" s="68" t="s">
        <v>63</v>
      </c>
      <c r="K492" s="68">
        <f t="shared" si="103"/>
        <v>0.221</v>
      </c>
      <c r="L492" s="64">
        <f t="shared" si="104"/>
        <v>3.25</v>
      </c>
      <c r="M492" s="15">
        <f t="shared" si="105"/>
        <v>7.885742564355884E-2</v>
      </c>
      <c r="N492" s="68">
        <f t="shared" si="106"/>
        <v>2.4263823274941181E-2</v>
      </c>
      <c r="O492" s="68">
        <f t="shared" si="107"/>
        <v>41.213620321442278</v>
      </c>
      <c r="P492" s="68">
        <f t="shared" si="108"/>
        <v>5.4593602368617655E-2</v>
      </c>
      <c r="Q492" s="68">
        <f t="shared" si="109"/>
        <v>0.10312124891850002</v>
      </c>
      <c r="R492" s="112">
        <v>6.7912214627261855</v>
      </c>
      <c r="S492" s="68" t="s">
        <v>615</v>
      </c>
      <c r="T492" s="68" t="s">
        <v>63</v>
      </c>
      <c r="U492" s="68" t="s">
        <v>633</v>
      </c>
      <c r="V492" s="68" t="s">
        <v>631</v>
      </c>
      <c r="W492" s="68">
        <v>1</v>
      </c>
      <c r="X492" s="68">
        <v>0</v>
      </c>
      <c r="Y492" s="68">
        <v>0</v>
      </c>
      <c r="Z492" s="68">
        <v>0</v>
      </c>
      <c r="AA492" s="68">
        <v>1</v>
      </c>
      <c r="AB492" s="68">
        <v>0</v>
      </c>
      <c r="AC492" s="68" t="s">
        <v>63</v>
      </c>
      <c r="AD492" s="68" t="s">
        <v>63</v>
      </c>
      <c r="AE492" s="68">
        <v>1688</v>
      </c>
      <c r="AF492" s="68">
        <v>1</v>
      </c>
      <c r="AG492" s="68">
        <v>0</v>
      </c>
      <c r="AH492" s="68">
        <v>0</v>
      </c>
      <c r="AI492" s="68">
        <v>0</v>
      </c>
      <c r="AJ492" s="68">
        <v>0</v>
      </c>
      <c r="AK492" s="68">
        <v>0</v>
      </c>
      <c r="AL492" s="68">
        <v>0</v>
      </c>
      <c r="AM492" s="68">
        <v>1</v>
      </c>
      <c r="AN492" s="68">
        <v>0</v>
      </c>
      <c r="AO492" s="68">
        <v>0</v>
      </c>
      <c r="AP492" s="112">
        <v>10.205405315014563</v>
      </c>
      <c r="AQ492" s="68">
        <v>1</v>
      </c>
      <c r="AR492" s="112">
        <v>7.4318919168077997</v>
      </c>
      <c r="AS492" s="68">
        <v>0</v>
      </c>
      <c r="AT492" s="68">
        <v>1</v>
      </c>
      <c r="AU492" s="68">
        <v>4.2484952420493594</v>
      </c>
      <c r="AV492" s="112">
        <v>7.6048944808116197</v>
      </c>
      <c r="AW492" s="68">
        <v>0</v>
      </c>
      <c r="AX492" s="68">
        <v>1</v>
      </c>
      <c r="AY492" s="68">
        <v>1</v>
      </c>
      <c r="AZ492" s="68">
        <v>14.975</v>
      </c>
      <c r="BA492" s="94">
        <v>602</v>
      </c>
      <c r="BB492" s="94">
        <v>107</v>
      </c>
      <c r="BC492" s="68">
        <v>1</v>
      </c>
      <c r="BD492" s="68">
        <v>0</v>
      </c>
      <c r="BE492" s="104">
        <f t="shared" si="115"/>
        <v>2.9074473586864191</v>
      </c>
      <c r="BF492" s="104">
        <v>1529.33</v>
      </c>
      <c r="BG492" s="104">
        <f t="shared" si="110"/>
        <v>0.39651055592663625</v>
      </c>
      <c r="BH492" s="68">
        <v>1</v>
      </c>
      <c r="BI492" s="68">
        <v>1</v>
      </c>
      <c r="BJ492" s="68">
        <v>0</v>
      </c>
      <c r="BK492" s="68">
        <v>1</v>
      </c>
      <c r="BL492" s="68">
        <v>0</v>
      </c>
      <c r="BM492" s="68">
        <v>0</v>
      </c>
      <c r="BN492" s="68">
        <v>0</v>
      </c>
      <c r="BO492" s="68">
        <v>0</v>
      </c>
      <c r="BP492" s="68">
        <v>1</v>
      </c>
      <c r="BQ492" s="68">
        <v>0</v>
      </c>
      <c r="BR492" s="68">
        <v>0</v>
      </c>
      <c r="BS492" s="68">
        <v>0</v>
      </c>
      <c r="BT492" s="68">
        <v>0</v>
      </c>
      <c r="BU492" s="68">
        <v>1</v>
      </c>
      <c r="BV492" s="68">
        <v>1</v>
      </c>
      <c r="BW492" s="68">
        <v>0</v>
      </c>
      <c r="BX492" s="68">
        <v>0</v>
      </c>
      <c r="BY492" s="68">
        <v>0.45</v>
      </c>
      <c r="BZ492" s="68">
        <f t="shared" si="111"/>
        <v>0.55000000000000004</v>
      </c>
      <c r="CA492" s="112">
        <v>3.1354942159291497</v>
      </c>
      <c r="CB492" s="68" t="s">
        <v>560</v>
      </c>
      <c r="CC492" s="68">
        <v>1</v>
      </c>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row>
    <row r="493" spans="1:167" s="68" customFormat="1" ht="15" customHeight="1" x14ac:dyDescent="0.3">
      <c r="A493" s="69">
        <v>492</v>
      </c>
      <c r="B493" s="68">
        <v>12</v>
      </c>
      <c r="C493" s="68" t="s">
        <v>104</v>
      </c>
      <c r="D493" s="37">
        <v>-8.0000000000000002E-3</v>
      </c>
      <c r="E493" s="68">
        <v>0.108</v>
      </c>
      <c r="F493" s="19">
        <f t="shared" si="112"/>
        <v>-7.407407407407407E-2</v>
      </c>
      <c r="H493" s="68">
        <f t="shared" si="101"/>
        <v>-0.11599999999999999</v>
      </c>
      <c r="I493" s="68">
        <f t="shared" si="102"/>
        <v>0.1</v>
      </c>
      <c r="J493" s="68" t="s">
        <v>63</v>
      </c>
      <c r="K493" s="68">
        <f t="shared" si="103"/>
        <v>-8.0000000000000002E-3</v>
      </c>
      <c r="L493" s="64">
        <f t="shared" si="104"/>
        <v>-7.407407407407407E-2</v>
      </c>
      <c r="M493" s="15">
        <f t="shared" si="105"/>
        <v>-1.6723074430260428E-3</v>
      </c>
      <c r="N493" s="68">
        <f t="shared" si="106"/>
        <v>2.257615048085158E-2</v>
      </c>
      <c r="O493" s="68">
        <f t="shared" si="107"/>
        <v>44.294531118056213</v>
      </c>
      <c r="P493" s="68">
        <f t="shared" si="108"/>
        <v>-2.4248457923877625E-2</v>
      </c>
      <c r="Q493" s="68">
        <f t="shared" si="109"/>
        <v>2.0903843037825536E-2</v>
      </c>
      <c r="R493" s="112">
        <v>6.7912214627261855</v>
      </c>
      <c r="S493" s="68" t="s">
        <v>615</v>
      </c>
      <c r="T493" s="68" t="s">
        <v>63</v>
      </c>
      <c r="U493" s="68" t="s">
        <v>634</v>
      </c>
      <c r="V493" s="68" t="s">
        <v>631</v>
      </c>
      <c r="W493" s="68">
        <v>1</v>
      </c>
      <c r="X493" s="68">
        <v>0</v>
      </c>
      <c r="Y493" s="68">
        <v>0</v>
      </c>
      <c r="Z493" s="68">
        <v>0</v>
      </c>
      <c r="AA493" s="68">
        <v>1</v>
      </c>
      <c r="AB493" s="68">
        <v>0</v>
      </c>
      <c r="AC493" s="68" t="s">
        <v>63</v>
      </c>
      <c r="AD493" s="68" t="s">
        <v>63</v>
      </c>
      <c r="AE493" s="68">
        <v>1962</v>
      </c>
      <c r="AF493" s="68">
        <v>1</v>
      </c>
      <c r="AG493" s="68">
        <v>0</v>
      </c>
      <c r="AH493" s="68">
        <v>0</v>
      </c>
      <c r="AI493" s="68">
        <v>0</v>
      </c>
      <c r="AJ493" s="68">
        <v>0</v>
      </c>
      <c r="AK493" s="68">
        <v>0</v>
      </c>
      <c r="AL493" s="68">
        <v>0</v>
      </c>
      <c r="AM493" s="68">
        <v>1</v>
      </c>
      <c r="AN493" s="68">
        <v>0</v>
      </c>
      <c r="AO493" s="68">
        <v>0</v>
      </c>
      <c r="AP493" s="112">
        <v>10.205405315014563</v>
      </c>
      <c r="AQ493" s="68">
        <v>1</v>
      </c>
      <c r="AR493" s="112">
        <v>7.5822291942764615</v>
      </c>
      <c r="AS493" s="68">
        <v>0</v>
      </c>
      <c r="AT493" s="68">
        <v>1</v>
      </c>
      <c r="AU493" s="68">
        <v>4.2484952420493594</v>
      </c>
      <c r="AV493" s="112">
        <v>7.6048944808116197</v>
      </c>
      <c r="AW493" s="68">
        <v>0</v>
      </c>
      <c r="AX493" s="68">
        <v>1</v>
      </c>
      <c r="AY493" s="68">
        <v>1</v>
      </c>
      <c r="AZ493" s="68">
        <v>14.975</v>
      </c>
      <c r="BA493" s="94">
        <v>602</v>
      </c>
      <c r="BB493" s="94">
        <v>107</v>
      </c>
      <c r="BC493" s="68">
        <v>1</v>
      </c>
      <c r="BD493" s="68">
        <v>0</v>
      </c>
      <c r="BE493" s="104">
        <f t="shared" si="115"/>
        <v>2.9074473586864191</v>
      </c>
      <c r="BF493" s="104">
        <v>1529.33</v>
      </c>
      <c r="BG493" s="104">
        <f t="shared" si="110"/>
        <v>0.39651055592663625</v>
      </c>
      <c r="BH493" s="68">
        <v>1</v>
      </c>
      <c r="BI493" s="68">
        <v>1</v>
      </c>
      <c r="BJ493" s="68">
        <v>0</v>
      </c>
      <c r="BK493" s="68">
        <v>1</v>
      </c>
      <c r="BL493" s="68">
        <v>0</v>
      </c>
      <c r="BM493" s="68">
        <v>0</v>
      </c>
      <c r="BN493" s="68">
        <v>0</v>
      </c>
      <c r="BO493" s="68">
        <v>0</v>
      </c>
      <c r="BP493" s="68">
        <v>1</v>
      </c>
      <c r="BQ493" s="68">
        <v>0</v>
      </c>
      <c r="BR493" s="68">
        <v>0</v>
      </c>
      <c r="BS493" s="68">
        <v>0</v>
      </c>
      <c r="BT493" s="68">
        <v>0</v>
      </c>
      <c r="BU493" s="68">
        <v>1</v>
      </c>
      <c r="BV493" s="68">
        <v>1</v>
      </c>
      <c r="BW493" s="68">
        <v>0</v>
      </c>
      <c r="BX493" s="68">
        <v>0</v>
      </c>
      <c r="BY493" s="68">
        <v>0.45</v>
      </c>
      <c r="BZ493" s="68">
        <f t="shared" si="111"/>
        <v>0.55000000000000004</v>
      </c>
      <c r="CA493" s="112">
        <v>3.1354942159291497</v>
      </c>
      <c r="CB493" s="68" t="s">
        <v>560</v>
      </c>
      <c r="CC493" s="68">
        <v>1</v>
      </c>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row>
    <row r="494" spans="1:167" s="68" customFormat="1" ht="15" customHeight="1" x14ac:dyDescent="0.3">
      <c r="A494" s="69">
        <v>493</v>
      </c>
      <c r="B494" s="69">
        <v>12</v>
      </c>
      <c r="C494" s="69" t="s">
        <v>104</v>
      </c>
      <c r="D494" s="38">
        <v>0.16300000000000001</v>
      </c>
      <c r="E494" s="69">
        <v>9.8000000000000004E-2</v>
      </c>
      <c r="F494" s="19">
        <f t="shared" si="112"/>
        <v>1.6632653061224489</v>
      </c>
      <c r="G494" s="69"/>
      <c r="H494" s="69">
        <f t="shared" si="101"/>
        <v>6.5000000000000002E-2</v>
      </c>
      <c r="I494" s="69">
        <f t="shared" si="102"/>
        <v>0.26100000000000001</v>
      </c>
      <c r="J494" s="69" t="s">
        <v>63</v>
      </c>
      <c r="K494" s="69">
        <f t="shared" si="103"/>
        <v>0.16300000000000001</v>
      </c>
      <c r="L494" s="19">
        <f t="shared" si="104"/>
        <v>1.6632653061224489</v>
      </c>
      <c r="M494" s="18">
        <f t="shared" si="105"/>
        <v>3.979642934261883E-2</v>
      </c>
      <c r="N494" s="69">
        <f t="shared" si="106"/>
        <v>2.3926687580224818E-2</v>
      </c>
      <c r="O494" s="69">
        <f t="shared" si="107"/>
        <v>41.794335160145216</v>
      </c>
      <c r="P494" s="69">
        <f t="shared" si="108"/>
        <v>1.5869741762394012E-2</v>
      </c>
      <c r="Q494" s="69">
        <f t="shared" si="109"/>
        <v>6.3723116922843645E-2</v>
      </c>
      <c r="R494" s="65">
        <v>8.2482674474468993</v>
      </c>
      <c r="S494" s="69" t="s">
        <v>615</v>
      </c>
      <c r="T494" s="69" t="s">
        <v>63</v>
      </c>
      <c r="U494" s="69" t="s">
        <v>635</v>
      </c>
      <c r="V494" s="69" t="s">
        <v>631</v>
      </c>
      <c r="W494" s="69">
        <v>1</v>
      </c>
      <c r="X494" s="69">
        <v>0</v>
      </c>
      <c r="Y494" s="69">
        <v>0</v>
      </c>
      <c r="Z494" s="69">
        <v>0</v>
      </c>
      <c r="AA494" s="69">
        <v>1</v>
      </c>
      <c r="AB494" s="69">
        <v>0</v>
      </c>
      <c r="AC494" s="69" t="s">
        <v>63</v>
      </c>
      <c r="AD494" s="69" t="s">
        <v>63</v>
      </c>
      <c r="AE494" s="69">
        <v>1744</v>
      </c>
      <c r="AF494" s="69">
        <v>1</v>
      </c>
      <c r="AG494" s="69">
        <v>0</v>
      </c>
      <c r="AH494" s="69">
        <v>0</v>
      </c>
      <c r="AI494" s="69">
        <v>0</v>
      </c>
      <c r="AJ494" s="69">
        <v>0</v>
      </c>
      <c r="AK494" s="69">
        <v>0</v>
      </c>
      <c r="AL494" s="69">
        <v>0</v>
      </c>
      <c r="AM494" s="69">
        <v>1</v>
      </c>
      <c r="AN494" s="69">
        <v>0</v>
      </c>
      <c r="AO494" s="69">
        <v>0</v>
      </c>
      <c r="AP494" s="65">
        <v>10.205405315014563</v>
      </c>
      <c r="AQ494" s="69">
        <v>1</v>
      </c>
      <c r="AR494" s="65">
        <v>7.4645098346365275</v>
      </c>
      <c r="AS494" s="69">
        <v>0</v>
      </c>
      <c r="AT494" s="69">
        <v>1</v>
      </c>
      <c r="AU494" s="69">
        <v>6.2915691395583204</v>
      </c>
      <c r="AV494" s="65">
        <v>7.6048944808116197</v>
      </c>
      <c r="AW494" s="69">
        <v>0</v>
      </c>
      <c r="AX494" s="69">
        <v>1</v>
      </c>
      <c r="AY494" s="69">
        <v>1</v>
      </c>
      <c r="AZ494" s="69">
        <v>14.975</v>
      </c>
      <c r="BA494" s="32">
        <v>602</v>
      </c>
      <c r="BB494" s="32">
        <v>107</v>
      </c>
      <c r="BC494" s="69">
        <v>1</v>
      </c>
      <c r="BD494" s="69">
        <v>0</v>
      </c>
      <c r="BE494" s="106">
        <f t="shared" si="115"/>
        <v>2.9074473586864191</v>
      </c>
      <c r="BF494" s="106">
        <v>1529.33</v>
      </c>
      <c r="BG494" s="106">
        <f t="shared" si="110"/>
        <v>0.39651055592663625</v>
      </c>
      <c r="BH494" s="69">
        <v>1</v>
      </c>
      <c r="BI494" s="69">
        <v>1</v>
      </c>
      <c r="BJ494" s="69">
        <v>0</v>
      </c>
      <c r="BK494" s="69">
        <v>1</v>
      </c>
      <c r="BL494" s="69">
        <v>0</v>
      </c>
      <c r="BM494" s="69">
        <v>0</v>
      </c>
      <c r="BN494" s="69">
        <v>0</v>
      </c>
      <c r="BO494" s="69">
        <v>0</v>
      </c>
      <c r="BP494" s="69">
        <v>1</v>
      </c>
      <c r="BQ494" s="69">
        <v>0</v>
      </c>
      <c r="BR494" s="69">
        <v>0</v>
      </c>
      <c r="BS494" s="69">
        <v>0</v>
      </c>
      <c r="BT494" s="69">
        <v>0</v>
      </c>
      <c r="BU494" s="69">
        <v>1</v>
      </c>
      <c r="BV494" s="69">
        <v>1</v>
      </c>
      <c r="BW494" s="69">
        <v>0</v>
      </c>
      <c r="BX494" s="69">
        <v>0</v>
      </c>
      <c r="BY494" s="69">
        <v>0.5</v>
      </c>
      <c r="BZ494" s="69">
        <f t="shared" si="111"/>
        <v>0.5</v>
      </c>
      <c r="CA494" s="65">
        <v>2.8033603809065348</v>
      </c>
      <c r="CB494" s="69" t="s">
        <v>560</v>
      </c>
      <c r="CC494" s="69">
        <v>1</v>
      </c>
      <c r="CD494" s="69"/>
      <c r="CE494" s="69"/>
      <c r="CF494" s="69"/>
      <c r="CG494" s="69"/>
      <c r="CH494" s="69"/>
      <c r="CI494" s="69"/>
      <c r="CJ494" s="69"/>
      <c r="CK494" s="69"/>
      <c r="CL494" s="70"/>
      <c r="CM494" s="70"/>
      <c r="CN494" s="70"/>
      <c r="CO494" s="70"/>
      <c r="CP494" s="70"/>
      <c r="CQ494" s="70"/>
      <c r="CR494" s="70"/>
      <c r="CS494" s="70"/>
      <c r="CT494" s="70"/>
      <c r="CU494" s="70"/>
      <c r="CV494" s="70"/>
      <c r="CW494" s="70"/>
      <c r="CX494" s="70"/>
      <c r="CY494" s="70"/>
      <c r="CZ494" s="70"/>
      <c r="DA494" s="70"/>
      <c r="DB494" s="70"/>
      <c r="DC494" s="70"/>
      <c r="DD494" s="70"/>
      <c r="DE494" s="70"/>
      <c r="DF494" s="70"/>
      <c r="DG494" s="70"/>
      <c r="DH494" s="70"/>
      <c r="DI494" s="70"/>
      <c r="DJ494" s="70"/>
      <c r="DK494" s="70"/>
      <c r="DL494" s="70"/>
      <c r="DM494" s="70"/>
      <c r="DN494" s="70"/>
      <c r="DO494" s="70"/>
      <c r="DP494" s="70"/>
      <c r="DQ494" s="70"/>
      <c r="DR494" s="70"/>
      <c r="DS494" s="70"/>
      <c r="DT494" s="70"/>
      <c r="DU494" s="70"/>
      <c r="DV494" s="70"/>
      <c r="DW494" s="70"/>
      <c r="DX494" s="70"/>
      <c r="DY494" s="70"/>
      <c r="DZ494" s="70"/>
      <c r="EA494" s="70"/>
      <c r="EB494" s="70"/>
      <c r="EC494" s="70"/>
      <c r="ED494" s="70"/>
      <c r="EE494" s="70"/>
      <c r="EF494" s="70"/>
      <c r="EG494" s="70"/>
      <c r="EH494" s="70"/>
      <c r="EI494" s="70"/>
      <c r="EJ494" s="70"/>
      <c r="EK494" s="70"/>
      <c r="EL494" s="70"/>
      <c r="EM494" s="70"/>
      <c r="EN494" s="70"/>
      <c r="EO494" s="70"/>
      <c r="EP494" s="70"/>
      <c r="EQ494" s="70"/>
      <c r="ER494" s="70"/>
      <c r="ES494" s="70"/>
      <c r="ET494" s="70"/>
      <c r="EU494" s="70"/>
      <c r="EV494" s="70"/>
      <c r="EW494" s="70"/>
      <c r="EX494" s="70"/>
      <c r="EY494" s="70"/>
      <c r="EZ494" s="70"/>
      <c r="FA494" s="70"/>
      <c r="FB494" s="70"/>
      <c r="FC494" s="70"/>
      <c r="FD494" s="70"/>
      <c r="FE494" s="70"/>
      <c r="FF494" s="70"/>
      <c r="FG494" s="70"/>
      <c r="FH494" s="70"/>
      <c r="FI494" s="70"/>
      <c r="FJ494" s="70"/>
      <c r="FK494" s="70"/>
    </row>
    <row r="495" spans="1:167" s="68" customFormat="1" ht="15" customHeight="1" x14ac:dyDescent="0.3">
      <c r="A495" s="69">
        <v>494</v>
      </c>
      <c r="B495" s="68">
        <v>12</v>
      </c>
      <c r="C495" s="68" t="s">
        <v>104</v>
      </c>
      <c r="D495" s="37">
        <v>-0.11799999999999999</v>
      </c>
      <c r="E495" s="68">
        <v>0.104</v>
      </c>
      <c r="F495" s="19">
        <f t="shared" si="112"/>
        <v>-1.1346153846153846</v>
      </c>
      <c r="H495" s="68">
        <f t="shared" si="101"/>
        <v>-0.22199999999999998</v>
      </c>
      <c r="I495" s="68">
        <f t="shared" si="102"/>
        <v>-1.3999999999999999E-2</v>
      </c>
      <c r="J495" s="68" t="s">
        <v>63</v>
      </c>
      <c r="K495" s="68">
        <f t="shared" si="103"/>
        <v>-0.11799999999999999</v>
      </c>
      <c r="L495" s="64">
        <f t="shared" si="104"/>
        <v>-1.1346153846153846</v>
      </c>
      <c r="M495" s="15">
        <f t="shared" si="105"/>
        <v>-2.818724608488252E-2</v>
      </c>
      <c r="N495" s="68">
        <f t="shared" si="106"/>
        <v>2.4842996549387982E-2</v>
      </c>
      <c r="O495" s="68">
        <f t="shared" si="107"/>
        <v>40.252793096516989</v>
      </c>
      <c r="P495" s="68">
        <f t="shared" si="108"/>
        <v>-5.3030242634270502E-2</v>
      </c>
      <c r="Q495" s="68">
        <f t="shared" si="109"/>
        <v>-3.3442495354945381E-3</v>
      </c>
      <c r="R495" s="112">
        <v>8.2482674474468993</v>
      </c>
      <c r="S495" s="68" t="s">
        <v>615</v>
      </c>
      <c r="T495" s="68" t="s">
        <v>63</v>
      </c>
      <c r="U495" s="68" t="s">
        <v>636</v>
      </c>
      <c r="V495" s="68" t="s">
        <v>631</v>
      </c>
      <c r="W495" s="68">
        <v>1</v>
      </c>
      <c r="X495" s="68">
        <v>0</v>
      </c>
      <c r="Y495" s="68">
        <v>0</v>
      </c>
      <c r="Z495" s="68">
        <v>0</v>
      </c>
      <c r="AA495" s="68">
        <v>1</v>
      </c>
      <c r="AB495" s="68">
        <v>0</v>
      </c>
      <c r="AC495" s="68" t="s">
        <v>63</v>
      </c>
      <c r="AD495" s="68" t="s">
        <v>63</v>
      </c>
      <c r="AE495" s="68">
        <v>1619</v>
      </c>
      <c r="AF495" s="68">
        <v>1</v>
      </c>
      <c r="AG495" s="68">
        <v>0</v>
      </c>
      <c r="AH495" s="68">
        <v>0</v>
      </c>
      <c r="AI495" s="68">
        <v>0</v>
      </c>
      <c r="AJ495" s="68">
        <v>0</v>
      </c>
      <c r="AK495" s="68">
        <v>0</v>
      </c>
      <c r="AL495" s="68">
        <v>0</v>
      </c>
      <c r="AM495" s="68">
        <v>1</v>
      </c>
      <c r="AN495" s="68">
        <v>0</v>
      </c>
      <c r="AO495" s="68">
        <v>0</v>
      </c>
      <c r="AP495" s="112">
        <v>10.205405315014563</v>
      </c>
      <c r="AQ495" s="68">
        <v>1</v>
      </c>
      <c r="AR495" s="112">
        <v>7.3901814282264295</v>
      </c>
      <c r="AS495" s="68">
        <v>0</v>
      </c>
      <c r="AT495" s="68">
        <v>1</v>
      </c>
      <c r="AU495" s="68">
        <v>6.2915691395583204</v>
      </c>
      <c r="AV495" s="112">
        <v>7.6048944808116197</v>
      </c>
      <c r="AW495" s="68">
        <v>0</v>
      </c>
      <c r="AX495" s="68">
        <v>1</v>
      </c>
      <c r="AY495" s="68">
        <v>1</v>
      </c>
      <c r="AZ495" s="68">
        <v>14.975</v>
      </c>
      <c r="BA495" s="94">
        <v>602</v>
      </c>
      <c r="BB495" s="94">
        <v>107</v>
      </c>
      <c r="BC495" s="68">
        <v>1</v>
      </c>
      <c r="BD495" s="68">
        <v>0</v>
      </c>
      <c r="BE495" s="104">
        <f t="shared" si="115"/>
        <v>2.9074473586864191</v>
      </c>
      <c r="BF495" s="104">
        <v>1529.33</v>
      </c>
      <c r="BG495" s="104">
        <f t="shared" si="110"/>
        <v>0.39651055592663625</v>
      </c>
      <c r="BH495" s="68">
        <v>1</v>
      </c>
      <c r="BI495" s="68">
        <v>1</v>
      </c>
      <c r="BJ495" s="68">
        <v>0</v>
      </c>
      <c r="BK495" s="68">
        <v>1</v>
      </c>
      <c r="BL495" s="68">
        <v>0</v>
      </c>
      <c r="BM495" s="68">
        <v>0</v>
      </c>
      <c r="BN495" s="68">
        <v>0</v>
      </c>
      <c r="BO495" s="68">
        <v>0</v>
      </c>
      <c r="BP495" s="68">
        <v>1</v>
      </c>
      <c r="BQ495" s="68">
        <v>0</v>
      </c>
      <c r="BR495" s="68">
        <v>0</v>
      </c>
      <c r="BS495" s="68">
        <v>0</v>
      </c>
      <c r="BT495" s="68">
        <v>0</v>
      </c>
      <c r="BU495" s="68">
        <v>1</v>
      </c>
      <c r="BV495" s="68">
        <v>1</v>
      </c>
      <c r="BW495" s="68">
        <v>0</v>
      </c>
      <c r="BX495" s="68">
        <v>0</v>
      </c>
      <c r="BY495" s="68">
        <v>0.5</v>
      </c>
      <c r="BZ495" s="68">
        <f t="shared" si="111"/>
        <v>0.5</v>
      </c>
      <c r="CA495" s="112">
        <v>2.8033603809065348</v>
      </c>
      <c r="CB495" s="68" t="s">
        <v>560</v>
      </c>
      <c r="CC495" s="68">
        <v>1</v>
      </c>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row>
    <row r="496" spans="1:167" s="68" customFormat="1" ht="15" customHeight="1" x14ac:dyDescent="0.3">
      <c r="A496" s="69">
        <v>495</v>
      </c>
      <c r="B496" s="68">
        <v>12</v>
      </c>
      <c r="C496" s="68" t="s">
        <v>104</v>
      </c>
      <c r="D496" s="37">
        <v>0.17299999999999999</v>
      </c>
      <c r="E496" s="68">
        <v>6.9000000000000006E-2</v>
      </c>
      <c r="F496" s="19">
        <f t="shared" si="112"/>
        <v>2.5072463768115938</v>
      </c>
      <c r="H496" s="68">
        <f t="shared" si="101"/>
        <v>0.10399999999999998</v>
      </c>
      <c r="I496" s="68">
        <f t="shared" si="102"/>
        <v>0.24199999999999999</v>
      </c>
      <c r="J496" s="68" t="s">
        <v>63</v>
      </c>
      <c r="K496" s="68">
        <f t="shared" si="103"/>
        <v>0.17299999999999999</v>
      </c>
      <c r="L496" s="64">
        <f t="shared" si="104"/>
        <v>2.5072463768115938</v>
      </c>
      <c r="M496" s="15">
        <f t="shared" si="105"/>
        <v>6.2229950108176425E-2</v>
      </c>
      <c r="N496" s="68">
        <f t="shared" si="106"/>
        <v>2.4820037904417194E-2</v>
      </c>
      <c r="O496" s="68">
        <f t="shared" si="107"/>
        <v>40.290027108380492</v>
      </c>
      <c r="P496" s="68">
        <f t="shared" si="108"/>
        <v>3.7409912203759235E-2</v>
      </c>
      <c r="Q496" s="68">
        <f t="shared" si="109"/>
        <v>8.7049988012593615E-2</v>
      </c>
      <c r="R496" s="112">
        <v>8.2482674474468993</v>
      </c>
      <c r="S496" s="68" t="s">
        <v>615</v>
      </c>
      <c r="T496" s="68" t="s">
        <v>63</v>
      </c>
      <c r="U496" s="68" t="s">
        <v>638</v>
      </c>
      <c r="V496" s="68" t="s">
        <v>631</v>
      </c>
      <c r="W496" s="68">
        <v>1</v>
      </c>
      <c r="X496" s="68">
        <v>0</v>
      </c>
      <c r="Y496" s="68">
        <v>0</v>
      </c>
      <c r="Z496" s="68">
        <v>0</v>
      </c>
      <c r="AA496" s="68">
        <v>1</v>
      </c>
      <c r="AB496" s="68">
        <v>0</v>
      </c>
      <c r="AC496" s="68" t="s">
        <v>63</v>
      </c>
      <c r="AD496" s="68" t="s">
        <v>63</v>
      </c>
      <c r="AE496" s="68">
        <v>1617</v>
      </c>
      <c r="AF496" s="68">
        <v>1</v>
      </c>
      <c r="AG496" s="68">
        <v>0</v>
      </c>
      <c r="AH496" s="68">
        <v>0</v>
      </c>
      <c r="AI496" s="68">
        <v>0</v>
      </c>
      <c r="AJ496" s="68">
        <v>0</v>
      </c>
      <c r="AK496" s="68">
        <v>0</v>
      </c>
      <c r="AL496" s="68">
        <v>0</v>
      </c>
      <c r="AM496" s="68">
        <v>1</v>
      </c>
      <c r="AN496" s="68">
        <v>0</v>
      </c>
      <c r="AO496" s="68">
        <v>0</v>
      </c>
      <c r="AP496" s="112">
        <v>10.205405315014563</v>
      </c>
      <c r="AQ496" s="68">
        <v>1</v>
      </c>
      <c r="AR496" s="112">
        <v>7.3889460976184367</v>
      </c>
      <c r="AS496" s="68">
        <v>0</v>
      </c>
      <c r="AT496" s="68">
        <v>1</v>
      </c>
      <c r="AU496" s="68">
        <v>6.2915691395583204</v>
      </c>
      <c r="AV496" s="112">
        <v>7.6048944808116197</v>
      </c>
      <c r="AW496" s="68">
        <v>0</v>
      </c>
      <c r="AX496" s="68">
        <v>1</v>
      </c>
      <c r="AY496" s="68">
        <v>1</v>
      </c>
      <c r="AZ496" s="68">
        <v>14.975</v>
      </c>
      <c r="BA496" s="94">
        <v>602</v>
      </c>
      <c r="BB496" s="94">
        <v>107</v>
      </c>
      <c r="BC496" s="68">
        <v>1</v>
      </c>
      <c r="BD496" s="68">
        <v>0</v>
      </c>
      <c r="BE496" s="104">
        <f t="shared" si="115"/>
        <v>2.9074473586864191</v>
      </c>
      <c r="BF496" s="104">
        <v>1529.33</v>
      </c>
      <c r="BG496" s="104">
        <f t="shared" si="110"/>
        <v>0.39651055592663625</v>
      </c>
      <c r="BH496" s="68">
        <v>1</v>
      </c>
      <c r="BI496" s="68">
        <v>1</v>
      </c>
      <c r="BJ496" s="68">
        <v>0</v>
      </c>
      <c r="BK496" s="68">
        <v>1</v>
      </c>
      <c r="BL496" s="68">
        <v>0</v>
      </c>
      <c r="BM496" s="68">
        <v>0</v>
      </c>
      <c r="BN496" s="68">
        <v>0</v>
      </c>
      <c r="BO496" s="68">
        <v>0</v>
      </c>
      <c r="BP496" s="68">
        <v>1</v>
      </c>
      <c r="BQ496" s="68">
        <v>0</v>
      </c>
      <c r="BR496" s="68">
        <v>0</v>
      </c>
      <c r="BS496" s="68">
        <v>0</v>
      </c>
      <c r="BT496" s="68">
        <v>0</v>
      </c>
      <c r="BU496" s="68">
        <v>1</v>
      </c>
      <c r="BV496" s="68">
        <v>1</v>
      </c>
      <c r="BW496" s="68">
        <v>0</v>
      </c>
      <c r="BX496" s="68">
        <v>0</v>
      </c>
      <c r="BY496" s="68">
        <v>0.5</v>
      </c>
      <c r="BZ496" s="68">
        <f t="shared" si="111"/>
        <v>0.5</v>
      </c>
      <c r="CA496" s="112">
        <v>2.8033603809065348</v>
      </c>
      <c r="CB496" s="68" t="s">
        <v>560</v>
      </c>
      <c r="CC496" s="68">
        <v>1</v>
      </c>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row>
    <row r="497" spans="1:167" s="68" customFormat="1" ht="15" customHeight="1" x14ac:dyDescent="0.3">
      <c r="A497" s="69">
        <v>496</v>
      </c>
      <c r="B497" s="69">
        <v>12</v>
      </c>
      <c r="C497" s="69" t="s">
        <v>104</v>
      </c>
      <c r="D497" s="38">
        <v>7.5999999999999998E-2</v>
      </c>
      <c r="E497" s="69">
        <v>0.114</v>
      </c>
      <c r="F497" s="19">
        <f t="shared" si="112"/>
        <v>0.66666666666666663</v>
      </c>
      <c r="G497" s="69"/>
      <c r="H497" s="69">
        <f t="shared" si="101"/>
        <v>-3.8000000000000006E-2</v>
      </c>
      <c r="I497" s="69">
        <f t="shared" si="102"/>
        <v>0.19</v>
      </c>
      <c r="J497" s="69" t="s">
        <v>63</v>
      </c>
      <c r="K497" s="69">
        <f t="shared" si="103"/>
        <v>7.5999999999999998E-2</v>
      </c>
      <c r="L497" s="64">
        <f t="shared" si="104"/>
        <v>0.66666666666666663</v>
      </c>
      <c r="M497" s="18">
        <f t="shared" si="105"/>
        <v>1.6385188258138748E-2</v>
      </c>
      <c r="N497" s="69">
        <f t="shared" si="106"/>
        <v>2.4577782387208126E-2</v>
      </c>
      <c r="O497" s="69">
        <f t="shared" si="107"/>
        <v>40.687153309668204</v>
      </c>
      <c r="P497" s="69">
        <f t="shared" si="108"/>
        <v>-8.1925941290693777E-3</v>
      </c>
      <c r="Q497" s="69">
        <f t="shared" si="109"/>
        <v>4.0962970645346874E-2</v>
      </c>
      <c r="R497" s="65">
        <v>8.2482674474468993</v>
      </c>
      <c r="S497" s="69" t="s">
        <v>615</v>
      </c>
      <c r="T497" s="69" t="s">
        <v>63</v>
      </c>
      <c r="U497" s="69" t="s">
        <v>637</v>
      </c>
      <c r="V497" s="69" t="s">
        <v>631</v>
      </c>
      <c r="W497" s="69">
        <v>1</v>
      </c>
      <c r="X497" s="69">
        <v>0</v>
      </c>
      <c r="Y497" s="69">
        <v>0</v>
      </c>
      <c r="Z497" s="69">
        <v>0</v>
      </c>
      <c r="AA497" s="69">
        <v>1</v>
      </c>
      <c r="AB497" s="69">
        <v>0</v>
      </c>
      <c r="AC497" s="69" t="s">
        <v>63</v>
      </c>
      <c r="AD497" s="69" t="s">
        <v>63</v>
      </c>
      <c r="AE497" s="69">
        <v>1655</v>
      </c>
      <c r="AF497" s="69">
        <v>1</v>
      </c>
      <c r="AG497" s="69">
        <v>0</v>
      </c>
      <c r="AH497" s="69">
        <v>0</v>
      </c>
      <c r="AI497" s="69">
        <v>0</v>
      </c>
      <c r="AJ497" s="69">
        <v>0</v>
      </c>
      <c r="AK497" s="69">
        <v>0</v>
      </c>
      <c r="AL497" s="69">
        <v>0</v>
      </c>
      <c r="AM497" s="69">
        <v>1</v>
      </c>
      <c r="AN497" s="69">
        <v>0</v>
      </c>
      <c r="AO497" s="69">
        <v>0</v>
      </c>
      <c r="AP497" s="65">
        <v>10.205405315014563</v>
      </c>
      <c r="AQ497" s="69">
        <v>1</v>
      </c>
      <c r="AR497" s="65">
        <v>7.412160334945205</v>
      </c>
      <c r="AS497" s="69">
        <v>0</v>
      </c>
      <c r="AT497" s="69">
        <v>1</v>
      </c>
      <c r="AU497" s="69">
        <v>6.2915691395583204</v>
      </c>
      <c r="AV497" s="65">
        <v>7.6048944808116197</v>
      </c>
      <c r="AW497" s="69">
        <v>0</v>
      </c>
      <c r="AX497" s="69">
        <v>1</v>
      </c>
      <c r="AY497" s="69">
        <v>1</v>
      </c>
      <c r="AZ497" s="69">
        <v>14.975</v>
      </c>
      <c r="BA497" s="32">
        <v>602</v>
      </c>
      <c r="BB497" s="32">
        <v>107</v>
      </c>
      <c r="BC497" s="69">
        <v>1</v>
      </c>
      <c r="BD497" s="69">
        <v>0</v>
      </c>
      <c r="BE497" s="106">
        <f t="shared" si="115"/>
        <v>2.9074473586864191</v>
      </c>
      <c r="BF497" s="106">
        <v>1529.33</v>
      </c>
      <c r="BG497" s="106">
        <f t="shared" si="110"/>
        <v>0.39651055592663625</v>
      </c>
      <c r="BH497" s="69">
        <v>1</v>
      </c>
      <c r="BI497" s="69">
        <v>1</v>
      </c>
      <c r="BJ497" s="69">
        <v>0</v>
      </c>
      <c r="BK497" s="69">
        <v>1</v>
      </c>
      <c r="BL497" s="69">
        <v>0</v>
      </c>
      <c r="BM497" s="69">
        <v>0</v>
      </c>
      <c r="BN497" s="69">
        <v>0</v>
      </c>
      <c r="BO497" s="69">
        <v>0</v>
      </c>
      <c r="BP497" s="69">
        <v>1</v>
      </c>
      <c r="BQ497" s="69">
        <v>0</v>
      </c>
      <c r="BR497" s="69">
        <v>0</v>
      </c>
      <c r="BS497" s="69">
        <v>0</v>
      </c>
      <c r="BT497" s="69">
        <v>0</v>
      </c>
      <c r="BU497" s="69">
        <v>1</v>
      </c>
      <c r="BV497" s="69">
        <v>1</v>
      </c>
      <c r="BW497" s="69">
        <v>0</v>
      </c>
      <c r="BX497" s="69">
        <v>0</v>
      </c>
      <c r="BY497" s="69">
        <v>0.5</v>
      </c>
      <c r="BZ497" s="69">
        <f t="shared" si="111"/>
        <v>0.5</v>
      </c>
      <c r="CA497" s="65">
        <v>2.8033603809065348</v>
      </c>
      <c r="CB497" s="69" t="s">
        <v>560</v>
      </c>
      <c r="CC497" s="69">
        <v>1</v>
      </c>
      <c r="CD497" s="69"/>
      <c r="CE497" s="69"/>
      <c r="CF497" s="69"/>
      <c r="CG497" s="69"/>
      <c r="CH497" s="69"/>
      <c r="CI497" s="69"/>
      <c r="CJ497" s="69"/>
      <c r="CK497" s="69"/>
      <c r="CL497" s="70"/>
      <c r="CM497" s="70"/>
      <c r="CN497" s="70"/>
      <c r="CO497" s="70"/>
      <c r="CP497" s="70"/>
      <c r="CQ497" s="70"/>
      <c r="CR497" s="70"/>
      <c r="CS497" s="70"/>
      <c r="CT497" s="70"/>
      <c r="CU497" s="70"/>
      <c r="CV497" s="70"/>
      <c r="CW497" s="70"/>
      <c r="CX497" s="70"/>
      <c r="CY497" s="70"/>
      <c r="CZ497" s="70"/>
      <c r="DA497" s="70"/>
      <c r="DB497" s="70"/>
      <c r="DC497" s="70"/>
      <c r="DD497" s="70"/>
      <c r="DE497" s="70"/>
      <c r="DF497" s="70"/>
      <c r="DG497" s="70"/>
      <c r="DH497" s="70"/>
      <c r="DI497" s="70"/>
      <c r="DJ497" s="70"/>
      <c r="DK497" s="70"/>
      <c r="DL497" s="70"/>
      <c r="DM497" s="70"/>
      <c r="DN497" s="70"/>
      <c r="DO497" s="70"/>
      <c r="DP497" s="70"/>
      <c r="DQ497" s="70"/>
      <c r="DR497" s="70"/>
      <c r="DS497" s="70"/>
      <c r="DT497" s="70"/>
      <c r="DU497" s="70"/>
      <c r="DV497" s="70"/>
      <c r="DW497" s="70"/>
      <c r="DX497" s="70"/>
      <c r="DY497" s="70"/>
      <c r="DZ497" s="70"/>
      <c r="EA497" s="70"/>
      <c r="EB497" s="70"/>
      <c r="EC497" s="70"/>
      <c r="ED497" s="70"/>
      <c r="EE497" s="70"/>
      <c r="EF497" s="70"/>
      <c r="EG497" s="70"/>
      <c r="EH497" s="70"/>
      <c r="EI497" s="70"/>
      <c r="EJ497" s="70"/>
      <c r="EK497" s="70"/>
      <c r="EL497" s="70"/>
      <c r="EM497" s="70"/>
      <c r="EN497" s="70"/>
      <c r="EO497" s="70"/>
      <c r="EP497" s="70"/>
      <c r="EQ497" s="70"/>
      <c r="ER497" s="70"/>
      <c r="ES497" s="70"/>
      <c r="ET497" s="70"/>
      <c r="EU497" s="70"/>
      <c r="EV497" s="70"/>
      <c r="EW497" s="70"/>
      <c r="EX497" s="70"/>
      <c r="EY497" s="70"/>
      <c r="EZ497" s="70"/>
      <c r="FA497" s="70"/>
      <c r="FB497" s="70"/>
      <c r="FC497" s="70"/>
      <c r="FD497" s="70"/>
      <c r="FE497" s="70"/>
      <c r="FF497" s="70"/>
      <c r="FG497" s="70"/>
      <c r="FH497" s="70"/>
      <c r="FI497" s="70"/>
      <c r="FJ497" s="70"/>
      <c r="FK497" s="70"/>
    </row>
    <row r="498" spans="1:167" s="68" customFormat="1" ht="15" customHeight="1" x14ac:dyDescent="0.3">
      <c r="A498" s="69">
        <v>497</v>
      </c>
      <c r="B498" s="68">
        <v>12</v>
      </c>
      <c r="C498" s="68" t="s">
        <v>104</v>
      </c>
      <c r="D498" s="37">
        <v>7.0999999999999994E-2</v>
      </c>
      <c r="E498" s="68">
        <v>0.1</v>
      </c>
      <c r="F498" s="19">
        <f t="shared" si="112"/>
        <v>0.70999999999999985</v>
      </c>
      <c r="H498" s="68">
        <f t="shared" si="101"/>
        <v>-2.9000000000000012E-2</v>
      </c>
      <c r="I498" s="68">
        <f t="shared" si="102"/>
        <v>0.17099999999999999</v>
      </c>
      <c r="J498" s="68" t="s">
        <v>63</v>
      </c>
      <c r="K498" s="68">
        <f t="shared" si="103"/>
        <v>7.0999999999999994E-2</v>
      </c>
      <c r="L498" s="64">
        <f t="shared" si="104"/>
        <v>0.70999999999999985</v>
      </c>
      <c r="M498" s="15">
        <f t="shared" si="105"/>
        <v>1.7355812847746024E-2</v>
      </c>
      <c r="N498" s="68">
        <f t="shared" si="106"/>
        <v>2.4444806827811305E-2</v>
      </c>
      <c r="O498" s="68">
        <f t="shared" si="107"/>
        <v>40.90848445005021</v>
      </c>
      <c r="P498" s="68">
        <f t="shared" si="108"/>
        <v>-7.0889939800652807E-3</v>
      </c>
      <c r="Q498" s="68">
        <f t="shared" si="109"/>
        <v>4.1800619675557329E-2</v>
      </c>
      <c r="R498" s="112">
        <v>8.2482674474468993</v>
      </c>
      <c r="S498" s="68" t="s">
        <v>615</v>
      </c>
      <c r="T498" s="68" t="s">
        <v>63</v>
      </c>
      <c r="U498" s="68" t="s">
        <v>639</v>
      </c>
      <c r="V498" s="68" t="s">
        <v>631</v>
      </c>
      <c r="W498" s="68">
        <v>1</v>
      </c>
      <c r="X498" s="68">
        <v>0</v>
      </c>
      <c r="Y498" s="68">
        <v>0</v>
      </c>
      <c r="Z498" s="68">
        <v>0</v>
      </c>
      <c r="AA498" s="68">
        <v>1</v>
      </c>
      <c r="AB498" s="68">
        <v>0</v>
      </c>
      <c r="AC498" s="68" t="s">
        <v>63</v>
      </c>
      <c r="AD498" s="68" t="s">
        <v>63</v>
      </c>
      <c r="AE498" s="68">
        <v>1673</v>
      </c>
      <c r="AF498" s="68">
        <v>1</v>
      </c>
      <c r="AG498" s="68">
        <v>0</v>
      </c>
      <c r="AH498" s="68">
        <v>0</v>
      </c>
      <c r="AI498" s="68">
        <v>0</v>
      </c>
      <c r="AJ498" s="68">
        <v>0</v>
      </c>
      <c r="AK498" s="68">
        <v>0</v>
      </c>
      <c r="AL498" s="68">
        <v>0</v>
      </c>
      <c r="AM498" s="68">
        <v>1</v>
      </c>
      <c r="AN498" s="68">
        <v>0</v>
      </c>
      <c r="AO498" s="68">
        <v>0</v>
      </c>
      <c r="AP498" s="112">
        <v>10.205405315014563</v>
      </c>
      <c r="AQ498" s="68">
        <v>1</v>
      </c>
      <c r="AR498" s="112">
        <v>7.4229712510494208</v>
      </c>
      <c r="AS498" s="68">
        <v>0</v>
      </c>
      <c r="AT498" s="68">
        <v>1</v>
      </c>
      <c r="AU498" s="68">
        <v>6.2915691395583204</v>
      </c>
      <c r="AV498" s="112">
        <v>7.6048944808116197</v>
      </c>
      <c r="AW498" s="68">
        <v>0</v>
      </c>
      <c r="AX498" s="68">
        <v>1</v>
      </c>
      <c r="AY498" s="68">
        <v>1</v>
      </c>
      <c r="AZ498" s="68">
        <v>14.975</v>
      </c>
      <c r="BA498" s="94">
        <v>602</v>
      </c>
      <c r="BB498" s="94">
        <v>107</v>
      </c>
      <c r="BC498" s="68">
        <v>1</v>
      </c>
      <c r="BD498" s="68">
        <v>0</v>
      </c>
      <c r="BE498" s="104">
        <f t="shared" si="115"/>
        <v>2.9074473586864191</v>
      </c>
      <c r="BF498" s="104">
        <v>1529.33</v>
      </c>
      <c r="BG498" s="104">
        <f t="shared" si="110"/>
        <v>0.39651055592663625</v>
      </c>
      <c r="BH498" s="68">
        <v>1</v>
      </c>
      <c r="BI498" s="68">
        <v>1</v>
      </c>
      <c r="BJ498" s="68">
        <v>0</v>
      </c>
      <c r="BK498" s="68">
        <v>1</v>
      </c>
      <c r="BL498" s="68">
        <v>0</v>
      </c>
      <c r="BM498" s="68">
        <v>0</v>
      </c>
      <c r="BN498" s="68">
        <v>0</v>
      </c>
      <c r="BO498" s="68">
        <v>0</v>
      </c>
      <c r="BP498" s="68">
        <v>1</v>
      </c>
      <c r="BQ498" s="68">
        <v>0</v>
      </c>
      <c r="BR498" s="68">
        <v>0</v>
      </c>
      <c r="BS498" s="68">
        <v>0</v>
      </c>
      <c r="BT498" s="68">
        <v>0</v>
      </c>
      <c r="BU498" s="68">
        <v>1</v>
      </c>
      <c r="BV498" s="68">
        <v>1</v>
      </c>
      <c r="BW498" s="68">
        <v>0</v>
      </c>
      <c r="BX498" s="68">
        <v>0</v>
      </c>
      <c r="BY498" s="68">
        <v>0.5</v>
      </c>
      <c r="BZ498" s="68">
        <f t="shared" si="111"/>
        <v>0.5</v>
      </c>
      <c r="CA498" s="112">
        <v>2.8033603809065348</v>
      </c>
      <c r="CB498" s="68" t="s">
        <v>560</v>
      </c>
      <c r="CC498" s="68">
        <v>1</v>
      </c>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row>
    <row r="499" spans="1:167" s="68" customFormat="1" ht="15" customHeight="1" x14ac:dyDescent="0.3">
      <c r="A499" s="69">
        <v>498</v>
      </c>
      <c r="B499" s="68">
        <v>12</v>
      </c>
      <c r="C499" s="68" t="s">
        <v>104</v>
      </c>
      <c r="D499" s="37">
        <v>-7.1999999999999995E-2</v>
      </c>
      <c r="E499" s="68">
        <v>6.0999999999999999E-2</v>
      </c>
      <c r="F499" s="19">
        <f t="shared" si="112"/>
        <v>-1.180327868852459</v>
      </c>
      <c r="H499" s="68">
        <f t="shared" si="101"/>
        <v>-0.13300000000000001</v>
      </c>
      <c r="I499" s="68">
        <f t="shared" si="102"/>
        <v>-1.0999999999999996E-2</v>
      </c>
      <c r="J499" s="68" t="s">
        <v>63</v>
      </c>
      <c r="K499" s="68">
        <f t="shared" si="103"/>
        <v>-7.1999999999999995E-2</v>
      </c>
      <c r="L499" s="64">
        <f t="shared" si="104"/>
        <v>-1.180327868852459</v>
      </c>
      <c r="M499" s="15">
        <f t="shared" si="105"/>
        <v>-3.7870857406054233E-2</v>
      </c>
      <c r="N499" s="68">
        <f t="shared" si="106"/>
        <v>3.2085031969018164E-2</v>
      </c>
      <c r="O499" s="68">
        <f t="shared" si="107"/>
        <v>31.167181038361328</v>
      </c>
      <c r="P499" s="68">
        <f t="shared" si="108"/>
        <v>-6.9955889375072397E-2</v>
      </c>
      <c r="Q499" s="68">
        <f t="shared" si="109"/>
        <v>-5.7858254370360684E-3</v>
      </c>
      <c r="R499" s="112">
        <v>8.2482674474468993</v>
      </c>
      <c r="S499" s="68" t="s">
        <v>616</v>
      </c>
      <c r="T499" s="68" t="s">
        <v>63</v>
      </c>
      <c r="U499" s="68" t="s">
        <v>632</v>
      </c>
      <c r="V499" s="68" t="s">
        <v>631</v>
      </c>
      <c r="W499" s="68">
        <v>1</v>
      </c>
      <c r="X499" s="68">
        <v>0</v>
      </c>
      <c r="Y499" s="68">
        <v>0</v>
      </c>
      <c r="Z499" s="68">
        <v>0</v>
      </c>
      <c r="AA499" s="68">
        <v>1</v>
      </c>
      <c r="AB499" s="68">
        <v>0</v>
      </c>
      <c r="AC499" s="68" t="s">
        <v>63</v>
      </c>
      <c r="AD499" s="68" t="s">
        <v>63</v>
      </c>
      <c r="AE499" s="68">
        <v>970</v>
      </c>
      <c r="AF499" s="68">
        <v>1</v>
      </c>
      <c r="AG499" s="68">
        <v>0</v>
      </c>
      <c r="AH499" s="68">
        <v>0</v>
      </c>
      <c r="AI499" s="68">
        <v>0</v>
      </c>
      <c r="AJ499" s="68">
        <v>0</v>
      </c>
      <c r="AK499" s="68">
        <v>0</v>
      </c>
      <c r="AL499" s="68">
        <v>0</v>
      </c>
      <c r="AM499" s="68">
        <v>1</v>
      </c>
      <c r="AN499" s="68">
        <v>0</v>
      </c>
      <c r="AO499" s="68">
        <v>0</v>
      </c>
      <c r="AP499" s="112">
        <v>10.205405315014563</v>
      </c>
      <c r="AQ499" s="68">
        <v>1</v>
      </c>
      <c r="AR499" s="112">
        <v>6.8783264682913252</v>
      </c>
      <c r="AS499" s="68">
        <v>0</v>
      </c>
      <c r="AT499" s="68">
        <v>1</v>
      </c>
      <c r="AU499" s="68">
        <v>6.2915691395583204</v>
      </c>
      <c r="AV499" s="112">
        <v>7.6048944808116197</v>
      </c>
      <c r="AW499" s="68">
        <v>0</v>
      </c>
      <c r="AX499" s="68">
        <v>1</v>
      </c>
      <c r="AY499" s="68">
        <v>1</v>
      </c>
      <c r="AZ499" s="68">
        <v>14.975</v>
      </c>
      <c r="BA499" s="94">
        <v>602</v>
      </c>
      <c r="BB499" s="94">
        <v>107</v>
      </c>
      <c r="BC499" s="68">
        <v>1</v>
      </c>
      <c r="BD499" s="68">
        <v>0</v>
      </c>
      <c r="BE499" s="104">
        <f>LN(139.43)</f>
        <v>4.9375626832069299</v>
      </c>
      <c r="BF499" s="104">
        <v>1529.33</v>
      </c>
      <c r="BG499" s="104">
        <f t="shared" si="110"/>
        <v>0.67337271596398673</v>
      </c>
      <c r="BH499" s="68">
        <v>1</v>
      </c>
      <c r="BI499" s="68">
        <v>1</v>
      </c>
      <c r="BJ499" s="68">
        <v>0</v>
      </c>
      <c r="BK499" s="68">
        <v>1</v>
      </c>
      <c r="BL499" s="68">
        <v>0</v>
      </c>
      <c r="BM499" s="68">
        <v>0</v>
      </c>
      <c r="BN499" s="68">
        <v>0</v>
      </c>
      <c r="BO499" s="68">
        <v>0</v>
      </c>
      <c r="BP499" s="68">
        <v>1</v>
      </c>
      <c r="BQ499" s="68">
        <v>0</v>
      </c>
      <c r="BR499" s="68">
        <v>0</v>
      </c>
      <c r="BS499" s="68">
        <v>0</v>
      </c>
      <c r="BT499" s="68">
        <v>0</v>
      </c>
      <c r="BU499" s="68">
        <v>1</v>
      </c>
      <c r="BV499" s="68">
        <v>1</v>
      </c>
      <c r="BW499" s="68">
        <v>0</v>
      </c>
      <c r="BX499" s="68">
        <v>0</v>
      </c>
      <c r="BY499" s="68">
        <v>0.5</v>
      </c>
      <c r="BZ499" s="68">
        <f t="shared" si="111"/>
        <v>0.5</v>
      </c>
      <c r="CA499" s="112">
        <v>2.8033603809065348</v>
      </c>
      <c r="CB499" s="68" t="s">
        <v>560</v>
      </c>
      <c r="CC499" s="68">
        <v>1</v>
      </c>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row>
    <row r="500" spans="1:167" s="68" customFormat="1" ht="15" customHeight="1" x14ac:dyDescent="0.3">
      <c r="A500" s="69">
        <v>499</v>
      </c>
      <c r="B500" s="69">
        <v>12</v>
      </c>
      <c r="C500" s="69" t="s">
        <v>104</v>
      </c>
      <c r="D500" s="38">
        <v>-1.4E-2</v>
      </c>
      <c r="E500" s="69">
        <v>3.5999999999999997E-2</v>
      </c>
      <c r="F500" s="19">
        <f t="shared" si="112"/>
        <v>-0.38888888888888895</v>
      </c>
      <c r="G500" s="69"/>
      <c r="H500" s="69">
        <f t="shared" si="101"/>
        <v>-4.9999999999999996E-2</v>
      </c>
      <c r="I500" s="69">
        <f t="shared" si="102"/>
        <v>2.1999999999999999E-2</v>
      </c>
      <c r="J500" s="69" t="s">
        <v>63</v>
      </c>
      <c r="K500" s="69">
        <f t="shared" si="103"/>
        <v>-1.4E-2</v>
      </c>
      <c r="L500" s="64">
        <f t="shared" si="104"/>
        <v>-0.38888888888888895</v>
      </c>
      <c r="M500" s="18">
        <f t="shared" si="105"/>
        <v>-5.2842109126794781E-3</v>
      </c>
      <c r="N500" s="69">
        <f t="shared" si="106"/>
        <v>1.3587970918318657E-2</v>
      </c>
      <c r="O500" s="69">
        <f t="shared" si="107"/>
        <v>73.594505464524332</v>
      </c>
      <c r="P500" s="69">
        <f t="shared" si="108"/>
        <v>-1.8872181830998133E-2</v>
      </c>
      <c r="Q500" s="69">
        <f t="shared" si="109"/>
        <v>8.3037600056391787E-3</v>
      </c>
      <c r="R500" s="65">
        <v>8.2482674474468993</v>
      </c>
      <c r="S500" s="69" t="s">
        <v>616</v>
      </c>
      <c r="T500" s="69" t="s">
        <v>63</v>
      </c>
      <c r="U500" s="69" t="s">
        <v>633</v>
      </c>
      <c r="V500" s="69" t="s">
        <v>631</v>
      </c>
      <c r="W500" s="69">
        <v>1</v>
      </c>
      <c r="X500" s="69">
        <v>0</v>
      </c>
      <c r="Y500" s="69">
        <v>0</v>
      </c>
      <c r="Z500" s="69">
        <v>0</v>
      </c>
      <c r="AA500" s="69">
        <v>1</v>
      </c>
      <c r="AB500" s="69">
        <v>0</v>
      </c>
      <c r="AC500" s="69" t="s">
        <v>63</v>
      </c>
      <c r="AD500" s="69" t="s">
        <v>63</v>
      </c>
      <c r="AE500" s="69">
        <v>5416</v>
      </c>
      <c r="AF500" s="69">
        <v>1</v>
      </c>
      <c r="AG500" s="69">
        <v>0</v>
      </c>
      <c r="AH500" s="69">
        <v>0</v>
      </c>
      <c r="AI500" s="69">
        <v>0</v>
      </c>
      <c r="AJ500" s="69">
        <v>0</v>
      </c>
      <c r="AK500" s="69">
        <v>0</v>
      </c>
      <c r="AL500" s="69">
        <v>0</v>
      </c>
      <c r="AM500" s="69">
        <v>1</v>
      </c>
      <c r="AN500" s="69">
        <v>0</v>
      </c>
      <c r="AO500" s="69">
        <v>0</v>
      </c>
      <c r="AP500" s="65">
        <v>10.205405315014563</v>
      </c>
      <c r="AQ500" s="69">
        <v>1</v>
      </c>
      <c r="AR500" s="65">
        <v>8.5972974356578984</v>
      </c>
      <c r="AS500" s="69">
        <v>0</v>
      </c>
      <c r="AT500" s="69">
        <v>1</v>
      </c>
      <c r="AU500" s="69">
        <v>6.2915691395583204</v>
      </c>
      <c r="AV500" s="65">
        <v>7.6048944808116197</v>
      </c>
      <c r="AW500" s="69">
        <v>0</v>
      </c>
      <c r="AX500" s="69">
        <v>1</v>
      </c>
      <c r="AY500" s="69">
        <v>1</v>
      </c>
      <c r="AZ500" s="69">
        <v>14.975</v>
      </c>
      <c r="BA500" s="32">
        <v>602</v>
      </c>
      <c r="BB500" s="32">
        <v>107</v>
      </c>
      <c r="BC500" s="69">
        <v>1</v>
      </c>
      <c r="BD500" s="69">
        <v>0</v>
      </c>
      <c r="BE500" s="106">
        <f>LN(139.43)</f>
        <v>4.9375626832069299</v>
      </c>
      <c r="BF500" s="106">
        <v>1529.33</v>
      </c>
      <c r="BG500" s="106">
        <f t="shared" si="110"/>
        <v>0.67337271596398673</v>
      </c>
      <c r="BH500" s="69">
        <v>1</v>
      </c>
      <c r="BI500" s="69">
        <v>1</v>
      </c>
      <c r="BJ500" s="69">
        <v>0</v>
      </c>
      <c r="BK500" s="69">
        <v>1</v>
      </c>
      <c r="BL500" s="69">
        <v>0</v>
      </c>
      <c r="BM500" s="69">
        <v>0</v>
      </c>
      <c r="BN500" s="69">
        <v>0</v>
      </c>
      <c r="BO500" s="69">
        <v>0</v>
      </c>
      <c r="BP500" s="69">
        <v>1</v>
      </c>
      <c r="BQ500" s="69">
        <v>0</v>
      </c>
      <c r="BR500" s="69">
        <v>0</v>
      </c>
      <c r="BS500" s="69">
        <v>0</v>
      </c>
      <c r="BT500" s="69">
        <v>0</v>
      </c>
      <c r="BU500" s="69">
        <v>1</v>
      </c>
      <c r="BV500" s="69">
        <v>1</v>
      </c>
      <c r="BW500" s="69">
        <v>0</v>
      </c>
      <c r="BX500" s="69">
        <v>0</v>
      </c>
      <c r="BY500" s="69">
        <v>0.5</v>
      </c>
      <c r="BZ500" s="69">
        <f t="shared" si="111"/>
        <v>0.5</v>
      </c>
      <c r="CA500" s="65">
        <v>2.8033603809065348</v>
      </c>
      <c r="CB500" s="69" t="s">
        <v>560</v>
      </c>
      <c r="CC500" s="69">
        <v>1</v>
      </c>
      <c r="CD500" s="69"/>
      <c r="CE500" s="69"/>
      <c r="CF500" s="69"/>
      <c r="CG500" s="69"/>
      <c r="CH500" s="69"/>
      <c r="CI500" s="69"/>
      <c r="CJ500" s="69"/>
      <c r="CK500" s="69"/>
      <c r="CL500" s="70"/>
      <c r="CM500" s="70"/>
      <c r="CN500" s="70"/>
      <c r="CO500" s="70"/>
      <c r="CP500" s="70"/>
      <c r="CQ500" s="70"/>
      <c r="CR500" s="70"/>
      <c r="CS500" s="70"/>
      <c r="CT500" s="70"/>
      <c r="CU500" s="70"/>
      <c r="CV500" s="70"/>
      <c r="CW500" s="70"/>
      <c r="CX500" s="70"/>
      <c r="CY500" s="70"/>
      <c r="CZ500" s="70"/>
      <c r="DA500" s="70"/>
      <c r="DB500" s="70"/>
      <c r="DC500" s="70"/>
      <c r="DD500" s="70"/>
      <c r="DE500" s="70"/>
      <c r="DF500" s="70"/>
      <c r="DG500" s="70"/>
      <c r="DH500" s="70"/>
      <c r="DI500" s="70"/>
      <c r="DJ500" s="70"/>
      <c r="DK500" s="70"/>
      <c r="DL500" s="70"/>
      <c r="DM500" s="70"/>
      <c r="DN500" s="70"/>
      <c r="DO500" s="70"/>
      <c r="DP500" s="70"/>
      <c r="DQ500" s="70"/>
      <c r="DR500" s="70"/>
      <c r="DS500" s="70"/>
      <c r="DT500" s="70"/>
      <c r="DU500" s="70"/>
      <c r="DV500" s="70"/>
      <c r="DW500" s="70"/>
      <c r="DX500" s="70"/>
      <c r="DY500" s="70"/>
      <c r="DZ500" s="70"/>
      <c r="EA500" s="70"/>
      <c r="EB500" s="70"/>
      <c r="EC500" s="70"/>
      <c r="ED500" s="70"/>
      <c r="EE500" s="70"/>
      <c r="EF500" s="70"/>
      <c r="EG500" s="70"/>
      <c r="EH500" s="70"/>
      <c r="EI500" s="70"/>
      <c r="EJ500" s="70"/>
      <c r="EK500" s="70"/>
      <c r="EL500" s="70"/>
      <c r="EM500" s="70"/>
      <c r="EN500" s="70"/>
      <c r="EO500" s="70"/>
      <c r="EP500" s="70"/>
      <c r="EQ500" s="70"/>
      <c r="ER500" s="70"/>
      <c r="ES500" s="70"/>
      <c r="ET500" s="70"/>
      <c r="EU500" s="70"/>
      <c r="EV500" s="70"/>
      <c r="EW500" s="70"/>
      <c r="EX500" s="70"/>
      <c r="EY500" s="70"/>
      <c r="EZ500" s="70"/>
      <c r="FA500" s="70"/>
      <c r="FB500" s="70"/>
      <c r="FC500" s="70"/>
      <c r="FD500" s="70"/>
      <c r="FE500" s="70"/>
      <c r="FF500" s="70"/>
      <c r="FG500" s="70"/>
      <c r="FH500" s="70"/>
      <c r="FI500" s="70"/>
      <c r="FJ500" s="70"/>
      <c r="FK500" s="70"/>
    </row>
    <row r="501" spans="1:167" s="68" customFormat="1" ht="15" customHeight="1" x14ac:dyDescent="0.3">
      <c r="A501" s="69">
        <v>500</v>
      </c>
      <c r="B501" s="68">
        <v>12</v>
      </c>
      <c r="C501" s="68" t="s">
        <v>104</v>
      </c>
      <c r="D501" s="37">
        <v>-0.04</v>
      </c>
      <c r="E501" s="68">
        <v>6.0999999999999999E-2</v>
      </c>
      <c r="F501" s="19">
        <f t="shared" si="112"/>
        <v>-0.65573770491803285</v>
      </c>
      <c r="H501" s="68">
        <f t="shared" si="101"/>
        <v>-0.10100000000000001</v>
      </c>
      <c r="I501" s="68">
        <f t="shared" si="102"/>
        <v>2.0999999999999998E-2</v>
      </c>
      <c r="J501" s="68" t="s">
        <v>63</v>
      </c>
      <c r="K501" s="68">
        <f t="shared" si="103"/>
        <v>-0.04</v>
      </c>
      <c r="L501" s="64">
        <f t="shared" si="104"/>
        <v>-0.65573770491803285</v>
      </c>
      <c r="M501" s="15">
        <f t="shared" si="105"/>
        <v>-2.0447621130696213E-2</v>
      </c>
      <c r="N501" s="68">
        <f t="shared" si="106"/>
        <v>3.1182622224311726E-2</v>
      </c>
      <c r="O501" s="68">
        <f t="shared" si="107"/>
        <v>32.069143922743734</v>
      </c>
      <c r="P501" s="68">
        <f t="shared" si="108"/>
        <v>-5.1630243355007939E-2</v>
      </c>
      <c r="Q501" s="68">
        <f t="shared" si="109"/>
        <v>1.0735001093615512E-2</v>
      </c>
      <c r="R501" s="112">
        <v>8.2482674474468993</v>
      </c>
      <c r="S501" s="68" t="s">
        <v>616</v>
      </c>
      <c r="T501" s="68" t="s">
        <v>63</v>
      </c>
      <c r="U501" s="68" t="s">
        <v>634</v>
      </c>
      <c r="V501" s="68" t="s">
        <v>631</v>
      </c>
      <c r="W501" s="68">
        <v>1</v>
      </c>
      <c r="X501" s="68">
        <v>0</v>
      </c>
      <c r="Y501" s="68">
        <v>0</v>
      </c>
      <c r="Z501" s="68">
        <v>0</v>
      </c>
      <c r="AA501" s="68">
        <v>1</v>
      </c>
      <c r="AB501" s="68">
        <v>0</v>
      </c>
      <c r="AC501" s="68" t="s">
        <v>63</v>
      </c>
      <c r="AD501" s="68" t="s">
        <v>63</v>
      </c>
      <c r="AE501" s="68">
        <v>1028</v>
      </c>
      <c r="AF501" s="68">
        <v>1</v>
      </c>
      <c r="AG501" s="68">
        <v>0</v>
      </c>
      <c r="AH501" s="68">
        <v>0</v>
      </c>
      <c r="AI501" s="68">
        <v>0</v>
      </c>
      <c r="AJ501" s="68">
        <v>0</v>
      </c>
      <c r="AK501" s="68">
        <v>0</v>
      </c>
      <c r="AL501" s="68">
        <v>0</v>
      </c>
      <c r="AM501" s="68">
        <v>1</v>
      </c>
      <c r="AN501" s="68">
        <v>0</v>
      </c>
      <c r="AO501" s="68">
        <v>0</v>
      </c>
      <c r="AP501" s="112">
        <v>10.205405315014563</v>
      </c>
      <c r="AQ501" s="68">
        <v>1</v>
      </c>
      <c r="AR501" s="112">
        <v>6.9363427358340495</v>
      </c>
      <c r="AS501" s="68">
        <v>0</v>
      </c>
      <c r="AT501" s="68">
        <v>1</v>
      </c>
      <c r="AU501" s="68">
        <v>6.2915691395583204</v>
      </c>
      <c r="AV501" s="112">
        <v>7.6048944808116197</v>
      </c>
      <c r="AW501" s="68">
        <v>0</v>
      </c>
      <c r="AX501" s="68">
        <v>1</v>
      </c>
      <c r="AY501" s="68">
        <v>1</v>
      </c>
      <c r="AZ501" s="68">
        <v>14.975</v>
      </c>
      <c r="BA501" s="94">
        <v>602</v>
      </c>
      <c r="BB501" s="94">
        <v>107</v>
      </c>
      <c r="BC501" s="68">
        <v>1</v>
      </c>
      <c r="BD501" s="68">
        <v>0</v>
      </c>
      <c r="BE501" s="104">
        <f>LN(139.43)</f>
        <v>4.9375626832069299</v>
      </c>
      <c r="BF501" s="104">
        <v>1529.33</v>
      </c>
      <c r="BG501" s="104">
        <f t="shared" si="110"/>
        <v>0.67337271596398673</v>
      </c>
      <c r="BH501" s="68">
        <v>1</v>
      </c>
      <c r="BI501" s="68">
        <v>1</v>
      </c>
      <c r="BJ501" s="68">
        <v>0</v>
      </c>
      <c r="BK501" s="68">
        <v>1</v>
      </c>
      <c r="BL501" s="68">
        <v>0</v>
      </c>
      <c r="BM501" s="68">
        <v>0</v>
      </c>
      <c r="BN501" s="68">
        <v>0</v>
      </c>
      <c r="BO501" s="68">
        <v>0</v>
      </c>
      <c r="BP501" s="68">
        <v>1</v>
      </c>
      <c r="BQ501" s="68">
        <v>0</v>
      </c>
      <c r="BR501" s="68">
        <v>0</v>
      </c>
      <c r="BS501" s="68">
        <v>0</v>
      </c>
      <c r="BT501" s="68">
        <v>0</v>
      </c>
      <c r="BU501" s="68">
        <v>1</v>
      </c>
      <c r="BV501" s="68">
        <v>1</v>
      </c>
      <c r="BW501" s="68">
        <v>0</v>
      </c>
      <c r="BX501" s="68">
        <v>0</v>
      </c>
      <c r="BY501" s="68">
        <v>0.5</v>
      </c>
      <c r="BZ501" s="68">
        <f t="shared" si="111"/>
        <v>0.5</v>
      </c>
      <c r="CA501" s="112">
        <v>2.8033603809065348</v>
      </c>
      <c r="CB501" s="68" t="s">
        <v>560</v>
      </c>
      <c r="CC501" s="68">
        <v>1</v>
      </c>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row>
    <row r="502" spans="1:167" s="68" customFormat="1" ht="15" customHeight="1" x14ac:dyDescent="0.3">
      <c r="A502" s="69">
        <v>501</v>
      </c>
      <c r="B502" s="68">
        <v>12</v>
      </c>
      <c r="C502" s="68" t="s">
        <v>104</v>
      </c>
      <c r="D502" s="37">
        <v>8.8999999999999996E-2</v>
      </c>
      <c r="E502" s="68">
        <v>5.1999999999999998E-2</v>
      </c>
      <c r="F502" s="19">
        <f t="shared" si="112"/>
        <v>1.7115384615384615</v>
      </c>
      <c r="H502" s="68">
        <f t="shared" si="101"/>
        <v>3.6999999999999998E-2</v>
      </c>
      <c r="I502" s="68">
        <f t="shared" si="102"/>
        <v>0.14099999999999999</v>
      </c>
      <c r="J502" s="68" t="s">
        <v>63</v>
      </c>
      <c r="K502" s="68">
        <f t="shared" si="103"/>
        <v>8.8999999999999996E-2</v>
      </c>
      <c r="L502" s="64">
        <f t="shared" si="104"/>
        <v>1.7115384615384615</v>
      </c>
      <c r="M502" s="15">
        <f t="shared" si="105"/>
        <v>2.3252518238538945E-2</v>
      </c>
      <c r="N502" s="68">
        <f t="shared" si="106"/>
        <v>1.3585740993303655E-2</v>
      </c>
      <c r="O502" s="68">
        <f t="shared" si="107"/>
        <v>73.606585058032167</v>
      </c>
      <c r="P502" s="68">
        <f t="shared" si="108"/>
        <v>9.6667772452352901E-3</v>
      </c>
      <c r="Q502" s="68">
        <f t="shared" si="109"/>
        <v>3.6838259231842599E-2</v>
      </c>
      <c r="R502" s="112">
        <v>7.5806997522245627</v>
      </c>
      <c r="S502" s="68" t="s">
        <v>616</v>
      </c>
      <c r="T502" s="68" t="s">
        <v>63</v>
      </c>
      <c r="U502" s="68" t="s">
        <v>635</v>
      </c>
      <c r="V502" s="68" t="s">
        <v>631</v>
      </c>
      <c r="W502" s="68">
        <v>1</v>
      </c>
      <c r="X502" s="68">
        <v>0</v>
      </c>
      <c r="Y502" s="68">
        <v>0</v>
      </c>
      <c r="Z502" s="68">
        <v>0</v>
      </c>
      <c r="AA502" s="68">
        <v>1</v>
      </c>
      <c r="AB502" s="68">
        <v>0</v>
      </c>
      <c r="AC502" s="68" t="s">
        <v>63</v>
      </c>
      <c r="AD502" s="68" t="s">
        <v>63</v>
      </c>
      <c r="AE502" s="68">
        <v>5415</v>
      </c>
      <c r="AF502" s="68">
        <v>1</v>
      </c>
      <c r="AG502" s="68">
        <v>0</v>
      </c>
      <c r="AH502" s="68">
        <v>0</v>
      </c>
      <c r="AI502" s="68">
        <v>0</v>
      </c>
      <c r="AJ502" s="68">
        <v>0</v>
      </c>
      <c r="AK502" s="68">
        <v>0</v>
      </c>
      <c r="AL502" s="68">
        <v>0</v>
      </c>
      <c r="AM502" s="68">
        <v>1</v>
      </c>
      <c r="AN502" s="68">
        <v>0</v>
      </c>
      <c r="AO502" s="68">
        <v>0</v>
      </c>
      <c r="AP502" s="112">
        <v>10.205405315014563</v>
      </c>
      <c r="AQ502" s="68">
        <v>1</v>
      </c>
      <c r="AR502" s="112">
        <v>8.5971128145921103</v>
      </c>
      <c r="AS502" s="68">
        <v>0</v>
      </c>
      <c r="AT502" s="68">
        <v>1</v>
      </c>
      <c r="AU502" s="68">
        <v>6.2915691395583204</v>
      </c>
      <c r="AV502" s="112">
        <v>7.6048944808116197</v>
      </c>
      <c r="AW502" s="68">
        <v>0</v>
      </c>
      <c r="AX502" s="68">
        <v>1</v>
      </c>
      <c r="AY502" s="68">
        <v>1</v>
      </c>
      <c r="AZ502" s="68">
        <v>14.975</v>
      </c>
      <c r="BA502" s="94">
        <v>602</v>
      </c>
      <c r="BB502" s="94">
        <v>107</v>
      </c>
      <c r="BC502" s="68">
        <v>1</v>
      </c>
      <c r="BD502" s="68">
        <v>0</v>
      </c>
      <c r="BE502" s="104">
        <f>LN(139.43)</f>
        <v>4.9375626832069299</v>
      </c>
      <c r="BF502" s="104">
        <v>1529.33</v>
      </c>
      <c r="BG502" s="104">
        <f t="shared" si="110"/>
        <v>0.67337271596398673</v>
      </c>
      <c r="BH502" s="68">
        <v>1</v>
      </c>
      <c r="BI502" s="68">
        <v>1</v>
      </c>
      <c r="BJ502" s="68">
        <v>0</v>
      </c>
      <c r="BK502" s="68">
        <v>1</v>
      </c>
      <c r="BL502" s="68">
        <v>0</v>
      </c>
      <c r="BM502" s="68">
        <v>0</v>
      </c>
      <c r="BN502" s="68">
        <v>0</v>
      </c>
      <c r="BO502" s="68">
        <v>0</v>
      </c>
      <c r="BP502" s="68">
        <v>1</v>
      </c>
      <c r="BQ502" s="68">
        <v>0</v>
      </c>
      <c r="BR502" s="68">
        <v>0</v>
      </c>
      <c r="BS502" s="68">
        <v>0</v>
      </c>
      <c r="BT502" s="68">
        <v>0</v>
      </c>
      <c r="BU502" s="68">
        <v>1</v>
      </c>
      <c r="BV502" s="68">
        <v>1</v>
      </c>
      <c r="BW502" s="68">
        <v>0</v>
      </c>
      <c r="BX502" s="68">
        <v>0</v>
      </c>
      <c r="BY502" s="68">
        <v>1</v>
      </c>
      <c r="BZ502" s="68">
        <f t="shared" si="111"/>
        <v>0</v>
      </c>
      <c r="CA502" s="112">
        <v>2.8033603809065348</v>
      </c>
      <c r="CB502" s="68" t="s">
        <v>560</v>
      </c>
      <c r="CC502" s="68">
        <v>1</v>
      </c>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row>
    <row r="503" spans="1:167" s="68" customFormat="1" ht="15" customHeight="1" x14ac:dyDescent="0.3">
      <c r="A503" s="69">
        <v>502</v>
      </c>
      <c r="B503" s="68">
        <v>12</v>
      </c>
      <c r="C503" s="68" t="s">
        <v>104</v>
      </c>
      <c r="D503" s="37">
        <v>2.5000000000000001E-2</v>
      </c>
      <c r="E503" s="68">
        <v>3.6999999999999998E-2</v>
      </c>
      <c r="F503" s="19">
        <f t="shared" si="112"/>
        <v>0.67567567567567577</v>
      </c>
      <c r="H503" s="68">
        <f t="shared" si="101"/>
        <v>-1.1999999999999997E-2</v>
      </c>
      <c r="I503" s="68">
        <f t="shared" si="102"/>
        <v>6.2E-2</v>
      </c>
      <c r="J503" s="68" t="s">
        <v>63</v>
      </c>
      <c r="K503" s="68">
        <f t="shared" si="103"/>
        <v>2.5000000000000001E-2</v>
      </c>
      <c r="L503" s="64">
        <f t="shared" si="104"/>
        <v>0.67567567567567577</v>
      </c>
      <c r="M503" s="15">
        <f t="shared" si="105"/>
        <v>1.9809029668634584E-2</v>
      </c>
      <c r="N503" s="68">
        <f t="shared" si="106"/>
        <v>2.9317363909579178E-2</v>
      </c>
      <c r="O503" s="68">
        <f t="shared" si="107"/>
        <v>34.109478706346422</v>
      </c>
      <c r="P503" s="68">
        <f t="shared" si="108"/>
        <v>-9.5083342409445944E-3</v>
      </c>
      <c r="Q503" s="68">
        <f t="shared" si="109"/>
        <v>4.9126393578213759E-2</v>
      </c>
      <c r="R503" s="112">
        <v>7.5806997522245627</v>
      </c>
      <c r="S503" s="68" t="s">
        <v>617</v>
      </c>
      <c r="T503" s="68" t="s">
        <v>63</v>
      </c>
      <c r="U503" s="68" t="s">
        <v>632</v>
      </c>
      <c r="V503" s="68" t="s">
        <v>631</v>
      </c>
      <c r="W503" s="68">
        <v>1</v>
      </c>
      <c r="X503" s="68">
        <v>0</v>
      </c>
      <c r="Y503" s="68">
        <v>0</v>
      </c>
      <c r="Z503" s="68">
        <v>0</v>
      </c>
      <c r="AA503" s="68">
        <v>1</v>
      </c>
      <c r="AB503" s="68">
        <v>0</v>
      </c>
      <c r="AC503" s="68" t="s">
        <v>63</v>
      </c>
      <c r="AD503" s="68" t="s">
        <v>63</v>
      </c>
      <c r="AE503" s="68">
        <v>1163</v>
      </c>
      <c r="AF503" s="68">
        <v>1</v>
      </c>
      <c r="AG503" s="68">
        <v>0</v>
      </c>
      <c r="AH503" s="68">
        <v>0</v>
      </c>
      <c r="AI503" s="68">
        <v>0</v>
      </c>
      <c r="AJ503" s="68">
        <v>0</v>
      </c>
      <c r="AK503" s="68">
        <v>0</v>
      </c>
      <c r="AL503" s="68">
        <v>0</v>
      </c>
      <c r="AM503" s="68">
        <v>1</v>
      </c>
      <c r="AN503" s="68">
        <v>0</v>
      </c>
      <c r="AO503" s="68">
        <v>0</v>
      </c>
      <c r="AP503" s="112">
        <v>10.205405315014563</v>
      </c>
      <c r="AQ503" s="68">
        <v>1</v>
      </c>
      <c r="AR503" s="112">
        <v>7.0596176282913827</v>
      </c>
      <c r="AS503" s="68">
        <v>0</v>
      </c>
      <c r="AT503" s="68">
        <v>1</v>
      </c>
      <c r="AU503" s="68">
        <v>6.2915691395583204</v>
      </c>
      <c r="AV503" s="112">
        <v>7.6048944808116197</v>
      </c>
      <c r="AW503" s="68">
        <v>0</v>
      </c>
      <c r="AX503" s="68">
        <v>1</v>
      </c>
      <c r="AY503" s="68">
        <v>1</v>
      </c>
      <c r="AZ503" s="68">
        <v>14.975</v>
      </c>
      <c r="BA503" s="94">
        <v>602</v>
      </c>
      <c r="BB503" s="94">
        <v>107</v>
      </c>
      <c r="BC503" s="68">
        <v>1</v>
      </c>
      <c r="BD503" s="68">
        <v>0</v>
      </c>
      <c r="BE503" s="104">
        <f>LN(231.55)</f>
        <v>5.4447958329267614</v>
      </c>
      <c r="BF503" s="104">
        <v>1529.33</v>
      </c>
      <c r="BG503" s="104">
        <f t="shared" si="110"/>
        <v>0.74254793166615385</v>
      </c>
      <c r="BH503" s="68">
        <v>1</v>
      </c>
      <c r="BI503" s="68">
        <v>1</v>
      </c>
      <c r="BJ503" s="68">
        <v>0</v>
      </c>
      <c r="BK503" s="68">
        <v>1</v>
      </c>
      <c r="BL503" s="68">
        <v>0</v>
      </c>
      <c r="BM503" s="68">
        <v>0</v>
      </c>
      <c r="BN503" s="68">
        <v>0</v>
      </c>
      <c r="BO503" s="68">
        <v>0</v>
      </c>
      <c r="BP503" s="68">
        <v>1</v>
      </c>
      <c r="BQ503" s="68">
        <v>0</v>
      </c>
      <c r="BR503" s="68">
        <v>0</v>
      </c>
      <c r="BS503" s="68">
        <v>0</v>
      </c>
      <c r="BT503" s="68">
        <v>0</v>
      </c>
      <c r="BU503" s="68">
        <v>1</v>
      </c>
      <c r="BV503" s="68">
        <v>1</v>
      </c>
      <c r="BW503" s="68">
        <v>0</v>
      </c>
      <c r="BX503" s="68">
        <v>0</v>
      </c>
      <c r="BY503" s="68">
        <v>1</v>
      </c>
      <c r="BZ503" s="68">
        <f t="shared" si="111"/>
        <v>0</v>
      </c>
      <c r="CA503" s="112">
        <v>2.8033603809065348</v>
      </c>
      <c r="CB503" s="68" t="s">
        <v>560</v>
      </c>
      <c r="CC503" s="68">
        <v>1</v>
      </c>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row>
    <row r="504" spans="1:167" s="68" customFormat="1" ht="15" customHeight="1" x14ac:dyDescent="0.3">
      <c r="A504" s="69">
        <v>503</v>
      </c>
      <c r="B504" s="68">
        <v>12</v>
      </c>
      <c r="C504" s="68" t="s">
        <v>104</v>
      </c>
      <c r="D504" s="37">
        <v>2E-3</v>
      </c>
      <c r="E504" s="68">
        <v>1.7000000000000001E-2</v>
      </c>
      <c r="F504" s="19">
        <f t="shared" si="112"/>
        <v>0.11764705882352941</v>
      </c>
      <c r="H504" s="68">
        <f t="shared" si="101"/>
        <v>-1.5000000000000001E-2</v>
      </c>
      <c r="I504" s="68">
        <f t="shared" si="102"/>
        <v>1.9000000000000003E-2</v>
      </c>
      <c r="J504" s="68" t="s">
        <v>63</v>
      </c>
      <c r="K504" s="68">
        <f t="shared" si="103"/>
        <v>2E-3</v>
      </c>
      <c r="L504" s="64">
        <f t="shared" si="104"/>
        <v>0.11764705882352941</v>
      </c>
      <c r="M504" s="15">
        <f t="shared" si="105"/>
        <v>1.3260678205642643E-3</v>
      </c>
      <c r="N504" s="68">
        <f t="shared" si="106"/>
        <v>1.1271576474796248E-2</v>
      </c>
      <c r="O504" s="68">
        <f t="shared" si="107"/>
        <v>88.718734441100139</v>
      </c>
      <c r="P504" s="68">
        <f t="shared" si="108"/>
        <v>-9.9455086542319833E-3</v>
      </c>
      <c r="Q504" s="68">
        <f t="shared" si="109"/>
        <v>1.2597644295360512E-2</v>
      </c>
      <c r="R504" s="112">
        <v>7.5806997522245627</v>
      </c>
      <c r="S504" s="68" t="s">
        <v>617</v>
      </c>
      <c r="T504" s="68" t="s">
        <v>63</v>
      </c>
      <c r="U504" s="68" t="s">
        <v>633</v>
      </c>
      <c r="V504" s="68" t="s">
        <v>631</v>
      </c>
      <c r="W504" s="68">
        <v>1</v>
      </c>
      <c r="X504" s="68">
        <v>0</v>
      </c>
      <c r="Y504" s="68">
        <v>0</v>
      </c>
      <c r="Z504" s="68">
        <v>0</v>
      </c>
      <c r="AA504" s="68">
        <v>1</v>
      </c>
      <c r="AB504" s="68">
        <v>0</v>
      </c>
      <c r="AC504" s="68" t="s">
        <v>63</v>
      </c>
      <c r="AD504" s="68" t="s">
        <v>63</v>
      </c>
      <c r="AE504" s="68">
        <v>7871</v>
      </c>
      <c r="AF504" s="68">
        <v>1</v>
      </c>
      <c r="AG504" s="68">
        <v>0</v>
      </c>
      <c r="AH504" s="68">
        <v>0</v>
      </c>
      <c r="AI504" s="68">
        <v>0</v>
      </c>
      <c r="AJ504" s="68">
        <v>0</v>
      </c>
      <c r="AK504" s="68">
        <v>0</v>
      </c>
      <c r="AL504" s="68">
        <v>0</v>
      </c>
      <c r="AM504" s="68">
        <v>1</v>
      </c>
      <c r="AN504" s="68">
        <v>0</v>
      </c>
      <c r="AO504" s="68">
        <v>0</v>
      </c>
      <c r="AP504" s="112">
        <v>10.205405315014563</v>
      </c>
      <c r="AQ504" s="68">
        <v>1</v>
      </c>
      <c r="AR504" s="112">
        <v>8.9710674387320886</v>
      </c>
      <c r="AS504" s="68">
        <v>0</v>
      </c>
      <c r="AT504" s="68">
        <v>1</v>
      </c>
      <c r="AU504" s="68">
        <v>6.2915691395583204</v>
      </c>
      <c r="AV504" s="112">
        <v>7.6048944808116197</v>
      </c>
      <c r="AW504" s="68">
        <v>0</v>
      </c>
      <c r="AX504" s="68">
        <v>1</v>
      </c>
      <c r="AY504" s="68">
        <v>1</v>
      </c>
      <c r="AZ504" s="68">
        <v>14.975</v>
      </c>
      <c r="BA504" s="94">
        <v>602</v>
      </c>
      <c r="BB504" s="94">
        <v>107</v>
      </c>
      <c r="BC504" s="68">
        <v>1</v>
      </c>
      <c r="BD504" s="68">
        <v>0</v>
      </c>
      <c r="BE504" s="104">
        <f>LN(231.55)</f>
        <v>5.4447958329267614</v>
      </c>
      <c r="BF504" s="104">
        <v>1529.33</v>
      </c>
      <c r="BG504" s="104">
        <f t="shared" si="110"/>
        <v>0.74254793166615385</v>
      </c>
      <c r="BH504" s="68">
        <v>1</v>
      </c>
      <c r="BI504" s="68">
        <v>1</v>
      </c>
      <c r="BJ504" s="68">
        <v>0</v>
      </c>
      <c r="BK504" s="68">
        <v>1</v>
      </c>
      <c r="BL504" s="68">
        <v>0</v>
      </c>
      <c r="BM504" s="68">
        <v>0</v>
      </c>
      <c r="BN504" s="68">
        <v>0</v>
      </c>
      <c r="BO504" s="68">
        <v>0</v>
      </c>
      <c r="BP504" s="68">
        <v>1</v>
      </c>
      <c r="BQ504" s="68">
        <v>0</v>
      </c>
      <c r="BR504" s="68">
        <v>0</v>
      </c>
      <c r="BS504" s="68">
        <v>0</v>
      </c>
      <c r="BT504" s="68">
        <v>0</v>
      </c>
      <c r="BU504" s="68">
        <v>1</v>
      </c>
      <c r="BV504" s="68">
        <v>1</v>
      </c>
      <c r="BW504" s="68">
        <v>0</v>
      </c>
      <c r="BX504" s="68">
        <v>0</v>
      </c>
      <c r="BY504" s="68">
        <v>1</v>
      </c>
      <c r="BZ504" s="68">
        <f t="shared" si="111"/>
        <v>0</v>
      </c>
      <c r="CA504" s="112">
        <v>2.8033603809065348</v>
      </c>
      <c r="CB504" s="68" t="s">
        <v>560</v>
      </c>
      <c r="CC504" s="68">
        <v>1</v>
      </c>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row>
    <row r="505" spans="1:167" s="68" customFormat="1" ht="15" customHeight="1" x14ac:dyDescent="0.3">
      <c r="A505" s="69">
        <v>504</v>
      </c>
      <c r="B505" s="68">
        <v>12</v>
      </c>
      <c r="C505" s="68" t="s">
        <v>104</v>
      </c>
      <c r="D505" s="37">
        <v>-5.3999999999999999E-2</v>
      </c>
      <c r="E505" s="68">
        <v>5.3999999999999999E-2</v>
      </c>
      <c r="F505" s="19">
        <f t="shared" si="112"/>
        <v>-1</v>
      </c>
      <c r="H505" s="68">
        <f t="shared" si="101"/>
        <v>-0.108</v>
      </c>
      <c r="I505" s="68">
        <f t="shared" si="102"/>
        <v>0</v>
      </c>
      <c r="J505" s="68" t="s">
        <v>63</v>
      </c>
      <c r="K505" s="68">
        <f t="shared" si="103"/>
        <v>-5.3999999999999999E-2</v>
      </c>
      <c r="L505" s="64">
        <f t="shared" si="104"/>
        <v>-1</v>
      </c>
      <c r="M505" s="15">
        <f t="shared" si="105"/>
        <v>-2.8182994438777077E-2</v>
      </c>
      <c r="N505" s="68">
        <f t="shared" si="106"/>
        <v>2.818299443877708E-2</v>
      </c>
      <c r="O505" s="68">
        <f t="shared" si="107"/>
        <v>35.482389998420345</v>
      </c>
      <c r="P505" s="68">
        <f t="shared" si="108"/>
        <v>-5.636598887755416E-2</v>
      </c>
      <c r="Q505" s="68">
        <f t="shared" si="109"/>
        <v>0</v>
      </c>
      <c r="R505" s="112">
        <v>7.5806997522245627</v>
      </c>
      <c r="S505" s="68" t="s">
        <v>617</v>
      </c>
      <c r="T505" s="68" t="s">
        <v>63</v>
      </c>
      <c r="U505" s="68" t="s">
        <v>634</v>
      </c>
      <c r="V505" s="68" t="s">
        <v>631</v>
      </c>
      <c r="W505" s="68">
        <v>1</v>
      </c>
      <c r="X505" s="68">
        <v>0</v>
      </c>
      <c r="Y505" s="68">
        <v>0</v>
      </c>
      <c r="Z505" s="68">
        <v>0</v>
      </c>
      <c r="AA505" s="68">
        <v>1</v>
      </c>
      <c r="AB505" s="68">
        <v>0</v>
      </c>
      <c r="AC505" s="68" t="s">
        <v>63</v>
      </c>
      <c r="AD505" s="68" t="s">
        <v>63</v>
      </c>
      <c r="AE505" s="68">
        <v>1258</v>
      </c>
      <c r="AF505" s="68">
        <v>1</v>
      </c>
      <c r="AG505" s="68">
        <v>0</v>
      </c>
      <c r="AH505" s="68">
        <v>0</v>
      </c>
      <c r="AI505" s="68">
        <v>0</v>
      </c>
      <c r="AJ505" s="68">
        <v>0</v>
      </c>
      <c r="AK505" s="68">
        <v>0</v>
      </c>
      <c r="AL505" s="68">
        <v>0</v>
      </c>
      <c r="AM505" s="68">
        <v>1</v>
      </c>
      <c r="AN505" s="68">
        <v>0</v>
      </c>
      <c r="AO505" s="68">
        <v>0</v>
      </c>
      <c r="AP505" s="112">
        <v>10.205405315014563</v>
      </c>
      <c r="AQ505" s="68">
        <v>1</v>
      </c>
      <c r="AR505" s="112">
        <v>7.1380730340443472</v>
      </c>
      <c r="AS505" s="68">
        <v>0</v>
      </c>
      <c r="AT505" s="68">
        <v>1</v>
      </c>
      <c r="AU505" s="68">
        <v>6.2915691395583204</v>
      </c>
      <c r="AV505" s="112">
        <v>7.6048944808116197</v>
      </c>
      <c r="AW505" s="68">
        <v>0</v>
      </c>
      <c r="AX505" s="68">
        <v>1</v>
      </c>
      <c r="AY505" s="68">
        <v>1</v>
      </c>
      <c r="AZ505" s="68">
        <v>14.975</v>
      </c>
      <c r="BA505" s="94">
        <v>602</v>
      </c>
      <c r="BB505" s="94">
        <v>107</v>
      </c>
      <c r="BC505" s="68">
        <v>1</v>
      </c>
      <c r="BD505" s="68">
        <v>0</v>
      </c>
      <c r="BE505" s="104">
        <f>LN(231.55)</f>
        <v>5.4447958329267614</v>
      </c>
      <c r="BF505" s="104">
        <v>1529.33</v>
      </c>
      <c r="BG505" s="104">
        <f t="shared" si="110"/>
        <v>0.74254793166615385</v>
      </c>
      <c r="BH505" s="68">
        <v>1</v>
      </c>
      <c r="BI505" s="68">
        <v>1</v>
      </c>
      <c r="BJ505" s="68">
        <v>0</v>
      </c>
      <c r="BK505" s="68">
        <v>1</v>
      </c>
      <c r="BL505" s="68">
        <v>0</v>
      </c>
      <c r="BM505" s="68">
        <v>0</v>
      </c>
      <c r="BN505" s="68">
        <v>0</v>
      </c>
      <c r="BO505" s="68">
        <v>0</v>
      </c>
      <c r="BP505" s="68">
        <v>1</v>
      </c>
      <c r="BQ505" s="68">
        <v>0</v>
      </c>
      <c r="BR505" s="68">
        <v>0</v>
      </c>
      <c r="BS505" s="68">
        <v>0</v>
      </c>
      <c r="BT505" s="68">
        <v>0</v>
      </c>
      <c r="BU505" s="68">
        <v>1</v>
      </c>
      <c r="BV505" s="68">
        <v>1</v>
      </c>
      <c r="BW505" s="68">
        <v>0</v>
      </c>
      <c r="BX505" s="68">
        <v>0</v>
      </c>
      <c r="BY505" s="68">
        <v>1</v>
      </c>
      <c r="BZ505" s="68">
        <f t="shared" si="111"/>
        <v>0</v>
      </c>
      <c r="CA505" s="112">
        <v>2.8033603809065348</v>
      </c>
      <c r="CB505" s="68" t="s">
        <v>560</v>
      </c>
      <c r="CC505" s="68">
        <v>1</v>
      </c>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row>
    <row r="506" spans="1:167" s="68" customFormat="1" ht="15" customHeight="1" x14ac:dyDescent="0.3">
      <c r="A506" s="69">
        <v>505</v>
      </c>
      <c r="B506" s="68">
        <v>12</v>
      </c>
      <c r="C506" s="68" t="s">
        <v>104</v>
      </c>
      <c r="D506" s="37">
        <v>-2.8000000000000001E-2</v>
      </c>
      <c r="E506" s="68">
        <v>3.9E-2</v>
      </c>
      <c r="F506" s="19">
        <f t="shared" si="112"/>
        <v>-0.71794871794871795</v>
      </c>
      <c r="H506" s="68">
        <f t="shared" si="101"/>
        <v>-6.7000000000000004E-2</v>
      </c>
      <c r="I506" s="68">
        <f t="shared" si="102"/>
        <v>1.0999999999999999E-2</v>
      </c>
      <c r="J506" s="68" t="s">
        <v>63</v>
      </c>
      <c r="K506" s="68">
        <f t="shared" si="103"/>
        <v>-2.8000000000000001E-2</v>
      </c>
      <c r="L506" s="64">
        <f t="shared" si="104"/>
        <v>-0.71794871794871795</v>
      </c>
      <c r="M506" s="15">
        <f t="shared" si="105"/>
        <v>-8.0865077848723179E-3</v>
      </c>
      <c r="N506" s="68">
        <f t="shared" si="106"/>
        <v>1.1263350128929301E-2</v>
      </c>
      <c r="O506" s="68">
        <f t="shared" si="107"/>
        <v>88.78353141411759</v>
      </c>
      <c r="P506" s="68">
        <f t="shared" si="108"/>
        <v>-1.9349857913801619E-2</v>
      </c>
      <c r="Q506" s="68">
        <f t="shared" si="109"/>
        <v>3.1768423440569835E-3</v>
      </c>
      <c r="R506" s="112">
        <v>7.5288692566422508</v>
      </c>
      <c r="S506" s="68" t="s">
        <v>617</v>
      </c>
      <c r="T506" s="68" t="s">
        <v>63</v>
      </c>
      <c r="U506" s="68" t="s">
        <v>635</v>
      </c>
      <c r="V506" s="68" t="s">
        <v>631</v>
      </c>
      <c r="W506" s="68">
        <v>1</v>
      </c>
      <c r="X506" s="68">
        <v>0</v>
      </c>
      <c r="Y506" s="68">
        <v>0</v>
      </c>
      <c r="Z506" s="68">
        <v>0</v>
      </c>
      <c r="AA506" s="68">
        <v>1</v>
      </c>
      <c r="AB506" s="68">
        <v>0</v>
      </c>
      <c r="AC506" s="68" t="s">
        <v>63</v>
      </c>
      <c r="AD506" s="68" t="s">
        <v>63</v>
      </c>
      <c r="AE506" s="68">
        <v>7882</v>
      </c>
      <c r="AF506" s="68">
        <v>1</v>
      </c>
      <c r="AG506" s="68">
        <v>0</v>
      </c>
      <c r="AH506" s="68">
        <v>0</v>
      </c>
      <c r="AI506" s="68">
        <v>0</v>
      </c>
      <c r="AJ506" s="68">
        <v>0</v>
      </c>
      <c r="AK506" s="68">
        <v>0</v>
      </c>
      <c r="AL506" s="68">
        <v>0</v>
      </c>
      <c r="AM506" s="68">
        <v>1</v>
      </c>
      <c r="AN506" s="68">
        <v>0</v>
      </c>
      <c r="AO506" s="68">
        <v>0</v>
      </c>
      <c r="AP506" s="112">
        <v>10.205405315014563</v>
      </c>
      <c r="AQ506" s="68">
        <v>1</v>
      </c>
      <c r="AR506" s="112">
        <v>8.9724638210599075</v>
      </c>
      <c r="AS506" s="68">
        <v>0</v>
      </c>
      <c r="AT506" s="68">
        <v>1</v>
      </c>
      <c r="AU506" s="68">
        <v>6.2915691395583204</v>
      </c>
      <c r="AV506" s="112">
        <v>7.6048944808116197</v>
      </c>
      <c r="AW506" s="68">
        <v>0</v>
      </c>
      <c r="AX506" s="68">
        <v>1</v>
      </c>
      <c r="AY506" s="68">
        <v>1</v>
      </c>
      <c r="AZ506" s="68">
        <v>14.975</v>
      </c>
      <c r="BA506" s="94">
        <v>602</v>
      </c>
      <c r="BB506" s="94">
        <v>107</v>
      </c>
      <c r="BC506" s="68">
        <v>1</v>
      </c>
      <c r="BD506" s="68">
        <v>0</v>
      </c>
      <c r="BE506" s="104">
        <f>LN(231.55)</f>
        <v>5.4447958329267614</v>
      </c>
      <c r="BF506" s="104">
        <v>1529.33</v>
      </c>
      <c r="BG506" s="104">
        <f t="shared" si="110"/>
        <v>0.74254793166615385</v>
      </c>
      <c r="BH506" s="68">
        <v>1</v>
      </c>
      <c r="BI506" s="68">
        <v>1</v>
      </c>
      <c r="BJ506" s="68">
        <v>0</v>
      </c>
      <c r="BK506" s="68">
        <v>1</v>
      </c>
      <c r="BL506" s="68">
        <v>0</v>
      </c>
      <c r="BM506" s="68">
        <v>0</v>
      </c>
      <c r="BN506" s="68">
        <v>0</v>
      </c>
      <c r="BO506" s="68">
        <v>0</v>
      </c>
      <c r="BP506" s="68">
        <v>1</v>
      </c>
      <c r="BQ506" s="68">
        <v>0</v>
      </c>
      <c r="BR506" s="68">
        <v>0</v>
      </c>
      <c r="BS506" s="68">
        <v>0</v>
      </c>
      <c r="BT506" s="68">
        <v>0</v>
      </c>
      <c r="BU506" s="68">
        <v>1</v>
      </c>
      <c r="BV506" s="68">
        <v>1</v>
      </c>
      <c r="BW506" s="68">
        <v>0</v>
      </c>
      <c r="BX506" s="68">
        <v>0</v>
      </c>
      <c r="BY506" s="68">
        <v>0</v>
      </c>
      <c r="BZ506" s="68">
        <f t="shared" si="111"/>
        <v>1</v>
      </c>
      <c r="CA506" s="112">
        <v>2.8033603809065348</v>
      </c>
      <c r="CB506" s="68" t="s">
        <v>560</v>
      </c>
      <c r="CC506" s="68">
        <v>1</v>
      </c>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row>
    <row r="507" spans="1:167" s="68" customFormat="1" ht="15" customHeight="1" x14ac:dyDescent="0.3">
      <c r="A507" s="69">
        <v>506</v>
      </c>
      <c r="B507" s="68">
        <v>12</v>
      </c>
      <c r="C507" s="68" t="s">
        <v>104</v>
      </c>
      <c r="D507" s="37">
        <v>0.14299999999999999</v>
      </c>
      <c r="E507" s="68">
        <v>7.2999999999999995E-2</v>
      </c>
      <c r="F507" s="19">
        <f t="shared" si="112"/>
        <v>1.9589041095890412</v>
      </c>
      <c r="H507" s="68">
        <f t="shared" si="101"/>
        <v>6.9999999999999993E-2</v>
      </c>
      <c r="I507" s="68">
        <f t="shared" si="102"/>
        <v>0.21599999999999997</v>
      </c>
      <c r="J507" s="68" t="s">
        <v>63</v>
      </c>
      <c r="K507" s="68">
        <f t="shared" si="103"/>
        <v>0.14299999999999999</v>
      </c>
      <c r="L507" s="64">
        <f t="shared" si="104"/>
        <v>1.9589041095890412</v>
      </c>
      <c r="M507" s="15">
        <f t="shared" si="105"/>
        <v>7.0102402222030569E-2</v>
      </c>
      <c r="N507" s="68">
        <f t="shared" si="106"/>
        <v>3.5786540994463156E-2</v>
      </c>
      <c r="O507" s="68">
        <f t="shared" si="107"/>
        <v>27.943466236502672</v>
      </c>
      <c r="P507" s="68">
        <f t="shared" si="108"/>
        <v>3.4315861227567412E-2</v>
      </c>
      <c r="Q507" s="68">
        <f t="shared" si="109"/>
        <v>0.10588894321649372</v>
      </c>
      <c r="R507" s="112">
        <v>7.5288692566422508</v>
      </c>
      <c r="S507" s="68" t="s">
        <v>615</v>
      </c>
      <c r="T507" s="68" t="s">
        <v>63</v>
      </c>
      <c r="U507" s="68" t="s">
        <v>640</v>
      </c>
      <c r="V507" s="68" t="s">
        <v>631</v>
      </c>
      <c r="W507" s="68">
        <v>1</v>
      </c>
      <c r="X507" s="68">
        <v>0</v>
      </c>
      <c r="Y507" s="68">
        <v>0</v>
      </c>
      <c r="Z507" s="68">
        <v>0</v>
      </c>
      <c r="AA507" s="68">
        <v>1</v>
      </c>
      <c r="AB507" s="68">
        <v>0</v>
      </c>
      <c r="AC507" s="68" t="s">
        <v>63</v>
      </c>
      <c r="AD507" s="68" t="s">
        <v>63</v>
      </c>
      <c r="AE507" s="68">
        <v>777</v>
      </c>
      <c r="AF507" s="68">
        <v>1</v>
      </c>
      <c r="AG507" s="68">
        <v>0</v>
      </c>
      <c r="AH507" s="68">
        <v>0</v>
      </c>
      <c r="AI507" s="68">
        <v>0</v>
      </c>
      <c r="AJ507" s="68">
        <v>0</v>
      </c>
      <c r="AK507" s="68">
        <v>0</v>
      </c>
      <c r="AL507" s="68">
        <v>0</v>
      </c>
      <c r="AM507" s="68">
        <v>1</v>
      </c>
      <c r="AN507" s="68">
        <v>0</v>
      </c>
      <c r="AO507" s="68">
        <v>0</v>
      </c>
      <c r="AP507" s="112">
        <v>10.205405315014563</v>
      </c>
      <c r="AQ507" s="68">
        <v>1</v>
      </c>
      <c r="AR507" s="112">
        <v>6.6567265241783913</v>
      </c>
      <c r="AS507" s="68">
        <v>0</v>
      </c>
      <c r="AT507" s="68">
        <v>1</v>
      </c>
      <c r="AU507" s="68">
        <v>6.2915691395583204</v>
      </c>
      <c r="AV507" s="112">
        <v>7.6048944808116197</v>
      </c>
      <c r="AW507" s="68">
        <v>0</v>
      </c>
      <c r="AX507" s="68">
        <v>1</v>
      </c>
      <c r="AY507" s="68">
        <v>1</v>
      </c>
      <c r="AZ507" s="68">
        <v>14.975</v>
      </c>
      <c r="BA507" s="94">
        <v>602</v>
      </c>
      <c r="BB507" s="94">
        <v>107</v>
      </c>
      <c r="BC507" s="68">
        <v>1</v>
      </c>
      <c r="BD507" s="68">
        <v>0</v>
      </c>
      <c r="BE507" s="104">
        <f>LN(18.31)</f>
        <v>2.9074473586864191</v>
      </c>
      <c r="BF507" s="104">
        <v>1529.33</v>
      </c>
      <c r="BG507" s="104">
        <f t="shared" si="110"/>
        <v>0.39651055592663625</v>
      </c>
      <c r="BH507" s="68">
        <v>1</v>
      </c>
      <c r="BI507" s="68">
        <v>1</v>
      </c>
      <c r="BJ507" s="68">
        <v>0</v>
      </c>
      <c r="BK507" s="68">
        <v>1</v>
      </c>
      <c r="BL507" s="68">
        <v>0</v>
      </c>
      <c r="BM507" s="68">
        <v>0</v>
      </c>
      <c r="BN507" s="68">
        <v>0</v>
      </c>
      <c r="BO507" s="68">
        <v>0</v>
      </c>
      <c r="BP507" s="68">
        <v>1</v>
      </c>
      <c r="BQ507" s="68">
        <v>0</v>
      </c>
      <c r="BR507" s="68">
        <v>0</v>
      </c>
      <c r="BS507" s="68">
        <v>0</v>
      </c>
      <c r="BT507" s="68">
        <v>0</v>
      </c>
      <c r="BU507" s="68">
        <v>1</v>
      </c>
      <c r="BV507" s="68">
        <v>1</v>
      </c>
      <c r="BW507" s="68">
        <v>0</v>
      </c>
      <c r="BX507" s="68">
        <v>0</v>
      </c>
      <c r="BY507" s="68">
        <v>0</v>
      </c>
      <c r="BZ507" s="68">
        <f t="shared" si="111"/>
        <v>1</v>
      </c>
      <c r="CA507" s="112">
        <v>2.8033603809065348</v>
      </c>
      <c r="CB507" s="68" t="s">
        <v>560</v>
      </c>
      <c r="CC507" s="68">
        <v>1</v>
      </c>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row>
    <row r="508" spans="1:167" s="68" customFormat="1" ht="15" customHeight="1" x14ac:dyDescent="0.3">
      <c r="A508" s="69">
        <v>507</v>
      </c>
      <c r="B508" s="68">
        <v>12</v>
      </c>
      <c r="C508" s="68" t="s">
        <v>104</v>
      </c>
      <c r="D508" s="37">
        <v>-3.1E-2</v>
      </c>
      <c r="E508" s="68">
        <v>8.4000000000000005E-2</v>
      </c>
      <c r="F508" s="19">
        <f t="shared" si="112"/>
        <v>-0.36904761904761901</v>
      </c>
      <c r="H508" s="68">
        <f t="shared" si="101"/>
        <v>-0.115</v>
      </c>
      <c r="I508" s="68">
        <f t="shared" si="102"/>
        <v>5.3000000000000005E-2</v>
      </c>
      <c r="J508" s="68" t="s">
        <v>63</v>
      </c>
      <c r="K508" s="68">
        <f t="shared" si="103"/>
        <v>-3.1E-2</v>
      </c>
      <c r="L508" s="64">
        <f t="shared" si="104"/>
        <v>-0.36904761904761901</v>
      </c>
      <c r="M508" s="15">
        <f t="shared" si="105"/>
        <v>-7.0488310378766638E-3</v>
      </c>
      <c r="N508" s="68">
        <f t="shared" si="106"/>
        <v>1.9100058296181929E-2</v>
      </c>
      <c r="O508" s="68">
        <f t="shared" si="107"/>
        <v>52.355861144146267</v>
      </c>
      <c r="P508" s="68">
        <f t="shared" si="108"/>
        <v>-2.6148889334058595E-2</v>
      </c>
      <c r="Q508" s="68">
        <f t="shared" si="109"/>
        <v>1.2051227258305265E-2</v>
      </c>
      <c r="R508" s="112">
        <v>7.5288692566422508</v>
      </c>
      <c r="S508" s="68" t="s">
        <v>615</v>
      </c>
      <c r="T508" s="68" t="s">
        <v>63</v>
      </c>
      <c r="U508" s="68" t="s">
        <v>641</v>
      </c>
      <c r="V508" s="68" t="s">
        <v>631</v>
      </c>
      <c r="W508" s="68">
        <v>1</v>
      </c>
      <c r="X508" s="68">
        <v>0</v>
      </c>
      <c r="Y508" s="68">
        <v>0</v>
      </c>
      <c r="Z508" s="68">
        <v>0</v>
      </c>
      <c r="AA508" s="68">
        <v>1</v>
      </c>
      <c r="AB508" s="68">
        <v>0</v>
      </c>
      <c r="AC508" s="68" t="s">
        <v>63</v>
      </c>
      <c r="AD508" s="68" t="s">
        <v>63</v>
      </c>
      <c r="AE508" s="68">
        <v>2741</v>
      </c>
      <c r="AF508" s="68">
        <v>1</v>
      </c>
      <c r="AG508" s="68">
        <v>0</v>
      </c>
      <c r="AH508" s="68">
        <v>0</v>
      </c>
      <c r="AI508" s="68">
        <v>0</v>
      </c>
      <c r="AJ508" s="68">
        <v>0</v>
      </c>
      <c r="AK508" s="68">
        <v>0</v>
      </c>
      <c r="AL508" s="68">
        <v>0</v>
      </c>
      <c r="AM508" s="68">
        <v>1</v>
      </c>
      <c r="AN508" s="68">
        <v>0</v>
      </c>
      <c r="AO508" s="68">
        <v>0</v>
      </c>
      <c r="AP508" s="112">
        <v>10.205405315014563</v>
      </c>
      <c r="AQ508" s="68">
        <v>1</v>
      </c>
      <c r="AR508" s="112">
        <v>7.9164428601222596</v>
      </c>
      <c r="AS508" s="68">
        <v>0</v>
      </c>
      <c r="AT508" s="68">
        <v>1</v>
      </c>
      <c r="AU508" s="68">
        <v>6.2915691395583204</v>
      </c>
      <c r="AV508" s="112">
        <v>7.6048944808116197</v>
      </c>
      <c r="AW508" s="68">
        <v>0</v>
      </c>
      <c r="AX508" s="68">
        <v>1</v>
      </c>
      <c r="AY508" s="68">
        <v>1</v>
      </c>
      <c r="AZ508" s="68">
        <v>14.975</v>
      </c>
      <c r="BA508" s="94">
        <v>602</v>
      </c>
      <c r="BB508" s="94">
        <v>107</v>
      </c>
      <c r="BC508" s="68">
        <v>1</v>
      </c>
      <c r="BD508" s="68">
        <v>0</v>
      </c>
      <c r="BE508" s="104">
        <f>LN(18.31)</f>
        <v>2.9074473586864191</v>
      </c>
      <c r="BF508" s="104">
        <v>1529.33</v>
      </c>
      <c r="BG508" s="104">
        <f t="shared" si="110"/>
        <v>0.39651055592663625</v>
      </c>
      <c r="BH508" s="68">
        <v>1</v>
      </c>
      <c r="BI508" s="68">
        <v>1</v>
      </c>
      <c r="BJ508" s="68">
        <v>0</v>
      </c>
      <c r="BK508" s="68">
        <v>1</v>
      </c>
      <c r="BL508" s="68">
        <v>0</v>
      </c>
      <c r="BM508" s="68">
        <v>0</v>
      </c>
      <c r="BN508" s="68">
        <v>0</v>
      </c>
      <c r="BO508" s="68">
        <v>0</v>
      </c>
      <c r="BP508" s="68">
        <v>1</v>
      </c>
      <c r="BQ508" s="68">
        <v>0</v>
      </c>
      <c r="BR508" s="68">
        <v>0</v>
      </c>
      <c r="BS508" s="68">
        <v>0</v>
      </c>
      <c r="BT508" s="68">
        <v>0</v>
      </c>
      <c r="BU508" s="68">
        <v>1</v>
      </c>
      <c r="BV508" s="68">
        <v>1</v>
      </c>
      <c r="BW508" s="68">
        <v>0</v>
      </c>
      <c r="BX508" s="68">
        <v>0</v>
      </c>
      <c r="BY508" s="68">
        <v>0</v>
      </c>
      <c r="BZ508" s="68">
        <f t="shared" si="111"/>
        <v>1</v>
      </c>
      <c r="CA508" s="112">
        <v>2.8033603809065348</v>
      </c>
      <c r="CB508" s="68" t="s">
        <v>560</v>
      </c>
      <c r="CC508" s="68">
        <v>1</v>
      </c>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row>
    <row r="509" spans="1:167" s="68" customFormat="1" ht="15" customHeight="1" x14ac:dyDescent="0.3">
      <c r="A509" s="69">
        <v>508</v>
      </c>
      <c r="B509" s="69">
        <v>12</v>
      </c>
      <c r="C509" s="69" t="s">
        <v>104</v>
      </c>
      <c r="D509" s="38">
        <v>0.128</v>
      </c>
      <c r="E509" s="69">
        <v>0.128</v>
      </c>
      <c r="F509" s="19">
        <f t="shared" si="112"/>
        <v>1</v>
      </c>
      <c r="G509" s="69"/>
      <c r="H509" s="69">
        <f t="shared" si="101"/>
        <v>0</v>
      </c>
      <c r="I509" s="69">
        <f t="shared" si="102"/>
        <v>0.25600000000000001</v>
      </c>
      <c r="J509" s="69" t="s">
        <v>63</v>
      </c>
      <c r="K509" s="69">
        <f t="shared" si="103"/>
        <v>0.128</v>
      </c>
      <c r="L509" s="19">
        <f t="shared" si="104"/>
        <v>1</v>
      </c>
      <c r="M509" s="18">
        <f t="shared" si="105"/>
        <v>3.4964180063753285E-2</v>
      </c>
      <c r="N509" s="69">
        <f t="shared" si="106"/>
        <v>3.4964180063753278E-2</v>
      </c>
      <c r="O509" s="69">
        <f t="shared" si="107"/>
        <v>28.600699292150185</v>
      </c>
      <c r="P509" s="69">
        <f t="shared" si="108"/>
        <v>0</v>
      </c>
      <c r="Q509" s="69">
        <f t="shared" si="109"/>
        <v>6.9928360127506556E-2</v>
      </c>
      <c r="R509" s="65">
        <v>7.5288692566422508</v>
      </c>
      <c r="S509" s="69" t="s">
        <v>615</v>
      </c>
      <c r="T509" s="69" t="s">
        <v>63</v>
      </c>
      <c r="U509" s="69" t="s">
        <v>642</v>
      </c>
      <c r="V509" s="69" t="s">
        <v>631</v>
      </c>
      <c r="W509" s="69">
        <v>1</v>
      </c>
      <c r="X509" s="69">
        <v>0</v>
      </c>
      <c r="Y509" s="69">
        <v>0</v>
      </c>
      <c r="Z509" s="69">
        <v>0</v>
      </c>
      <c r="AA509" s="69">
        <v>1</v>
      </c>
      <c r="AB509" s="69">
        <v>0</v>
      </c>
      <c r="AC509" s="69" t="s">
        <v>63</v>
      </c>
      <c r="AD509" s="69" t="s">
        <v>63</v>
      </c>
      <c r="AE509" s="69">
        <v>817</v>
      </c>
      <c r="AF509" s="69">
        <v>1</v>
      </c>
      <c r="AG509" s="69">
        <v>0</v>
      </c>
      <c r="AH509" s="69">
        <v>0</v>
      </c>
      <c r="AI509" s="69">
        <v>0</v>
      </c>
      <c r="AJ509" s="69">
        <v>0</v>
      </c>
      <c r="AK509" s="69">
        <v>0</v>
      </c>
      <c r="AL509" s="69">
        <v>0</v>
      </c>
      <c r="AM509" s="69">
        <v>1</v>
      </c>
      <c r="AN509" s="69">
        <v>0</v>
      </c>
      <c r="AO509" s="69">
        <v>0</v>
      </c>
      <c r="AP509" s="65">
        <v>10.205405315014563</v>
      </c>
      <c r="AQ509" s="69">
        <v>1</v>
      </c>
      <c r="AR509" s="65">
        <v>6.7068623366027467</v>
      </c>
      <c r="AS509" s="69">
        <v>0</v>
      </c>
      <c r="AT509" s="69">
        <v>1</v>
      </c>
      <c r="AU509" s="69">
        <v>6.2915691395583204</v>
      </c>
      <c r="AV509" s="65">
        <v>7.6048944808116197</v>
      </c>
      <c r="AW509" s="69">
        <v>0</v>
      </c>
      <c r="AX509" s="69">
        <v>1</v>
      </c>
      <c r="AY509" s="69">
        <v>1</v>
      </c>
      <c r="AZ509" s="69">
        <v>14.975</v>
      </c>
      <c r="BA509" s="32">
        <v>602</v>
      </c>
      <c r="BB509" s="32">
        <v>107</v>
      </c>
      <c r="BC509" s="69">
        <v>1</v>
      </c>
      <c r="BD509" s="69">
        <v>0</v>
      </c>
      <c r="BE509" s="106">
        <f>LN(18.31)</f>
        <v>2.9074473586864191</v>
      </c>
      <c r="BF509" s="106">
        <v>1529.33</v>
      </c>
      <c r="BG509" s="106">
        <f t="shared" si="110"/>
        <v>0.39651055592663625</v>
      </c>
      <c r="BH509" s="69">
        <v>1</v>
      </c>
      <c r="BI509" s="69">
        <v>1</v>
      </c>
      <c r="BJ509" s="69">
        <v>0</v>
      </c>
      <c r="BK509" s="69">
        <v>1</v>
      </c>
      <c r="BL509" s="69">
        <v>0</v>
      </c>
      <c r="BM509" s="69">
        <v>0</v>
      </c>
      <c r="BN509" s="69">
        <v>0</v>
      </c>
      <c r="BO509" s="69">
        <v>0</v>
      </c>
      <c r="BP509" s="69">
        <v>1</v>
      </c>
      <c r="BQ509" s="69">
        <v>0</v>
      </c>
      <c r="BR509" s="69">
        <v>0</v>
      </c>
      <c r="BS509" s="69">
        <v>0</v>
      </c>
      <c r="BT509" s="69">
        <v>0</v>
      </c>
      <c r="BU509" s="69">
        <v>1</v>
      </c>
      <c r="BV509" s="69">
        <v>1</v>
      </c>
      <c r="BW509" s="69">
        <v>0</v>
      </c>
      <c r="BX509" s="69">
        <v>0</v>
      </c>
      <c r="BY509" s="69">
        <v>0</v>
      </c>
      <c r="BZ509" s="69">
        <f t="shared" si="111"/>
        <v>1</v>
      </c>
      <c r="CA509" s="65">
        <v>2.8033603809065348</v>
      </c>
      <c r="CB509" s="69" t="s">
        <v>560</v>
      </c>
      <c r="CC509" s="69">
        <v>1</v>
      </c>
      <c r="CD509" s="69"/>
      <c r="CE509" s="69"/>
      <c r="CF509" s="69"/>
      <c r="CG509" s="69"/>
      <c r="CH509" s="69"/>
      <c r="CI509" s="69"/>
      <c r="CJ509" s="69"/>
      <c r="CK509" s="69"/>
      <c r="CL509" s="70"/>
      <c r="CM509" s="70"/>
      <c r="CN509" s="70"/>
      <c r="CO509" s="70"/>
      <c r="CP509" s="70"/>
      <c r="CQ509" s="70"/>
      <c r="CR509" s="70"/>
      <c r="CS509" s="70"/>
      <c r="CT509" s="70"/>
      <c r="CU509" s="70"/>
      <c r="CV509" s="70"/>
      <c r="CW509" s="70"/>
      <c r="CX509" s="70"/>
      <c r="CY509" s="70"/>
      <c r="CZ509" s="70"/>
      <c r="DA509" s="70"/>
      <c r="DB509" s="70"/>
      <c r="DC509" s="70"/>
      <c r="DD509" s="70"/>
      <c r="DE509" s="70"/>
      <c r="DF509" s="70"/>
      <c r="DG509" s="70"/>
      <c r="DH509" s="70"/>
      <c r="DI509" s="70"/>
      <c r="DJ509" s="70"/>
      <c r="DK509" s="70"/>
      <c r="DL509" s="70"/>
      <c r="DM509" s="70"/>
      <c r="DN509" s="70"/>
      <c r="DO509" s="70"/>
      <c r="DP509" s="70"/>
      <c r="DQ509" s="70"/>
      <c r="DR509" s="70"/>
      <c r="DS509" s="70"/>
      <c r="DT509" s="70"/>
      <c r="DU509" s="70"/>
      <c r="DV509" s="70"/>
      <c r="DW509" s="70"/>
      <c r="DX509" s="70"/>
      <c r="DY509" s="70"/>
      <c r="DZ509" s="70"/>
      <c r="EA509" s="70"/>
      <c r="EB509" s="70"/>
      <c r="EC509" s="70"/>
      <c r="ED509" s="70"/>
      <c r="EE509" s="70"/>
      <c r="EF509" s="70"/>
      <c r="EG509" s="70"/>
      <c r="EH509" s="70"/>
      <c r="EI509" s="70"/>
      <c r="EJ509" s="70"/>
      <c r="EK509" s="70"/>
      <c r="EL509" s="70"/>
      <c r="EM509" s="70"/>
      <c r="EN509" s="70"/>
      <c r="EO509" s="70"/>
      <c r="EP509" s="70"/>
      <c r="EQ509" s="70"/>
      <c r="ER509" s="70"/>
      <c r="ES509" s="70"/>
      <c r="ET509" s="70"/>
      <c r="EU509" s="70"/>
      <c r="EV509" s="70"/>
      <c r="EW509" s="70"/>
      <c r="EX509" s="70"/>
      <c r="EY509" s="70"/>
      <c r="EZ509" s="70"/>
      <c r="FA509" s="70"/>
      <c r="FB509" s="70"/>
      <c r="FC509" s="70"/>
      <c r="FD509" s="70"/>
      <c r="FE509" s="70"/>
      <c r="FF509" s="70"/>
      <c r="FG509" s="70"/>
      <c r="FH509" s="70"/>
      <c r="FI509" s="70"/>
      <c r="FJ509" s="70"/>
      <c r="FK509" s="70"/>
    </row>
    <row r="510" spans="1:167" s="68" customFormat="1" ht="15" customHeight="1" x14ac:dyDescent="0.3">
      <c r="A510" s="69">
        <v>509</v>
      </c>
      <c r="B510" s="69">
        <v>12</v>
      </c>
      <c r="C510" s="69" t="s">
        <v>104</v>
      </c>
      <c r="D510" s="38">
        <v>4.9000000000000002E-2</v>
      </c>
      <c r="E510" s="69">
        <v>9.7000000000000003E-2</v>
      </c>
      <c r="F510" s="19">
        <f t="shared" si="112"/>
        <v>0.50515463917525771</v>
      </c>
      <c r="G510" s="69"/>
      <c r="H510" s="69">
        <f t="shared" si="101"/>
        <v>-4.8000000000000001E-2</v>
      </c>
      <c r="I510" s="69">
        <f t="shared" si="102"/>
        <v>0.14600000000000002</v>
      </c>
      <c r="J510" s="69" t="s">
        <v>63</v>
      </c>
      <c r="K510" s="69">
        <f t="shared" si="103"/>
        <v>4.9000000000000002E-2</v>
      </c>
      <c r="L510" s="64">
        <f t="shared" si="104"/>
        <v>0.50515463917525771</v>
      </c>
      <c r="M510" s="18">
        <f t="shared" si="105"/>
        <v>9.5443863149037248E-3</v>
      </c>
      <c r="N510" s="69">
        <f t="shared" si="106"/>
        <v>1.8893989235625741E-2</v>
      </c>
      <c r="O510" s="69">
        <f t="shared" si="107"/>
        <v>52.926885240012759</v>
      </c>
      <c r="P510" s="69">
        <f t="shared" si="108"/>
        <v>-9.3496029207220162E-3</v>
      </c>
      <c r="Q510" s="69">
        <f t="shared" si="109"/>
        <v>2.8438375550529464E-2</v>
      </c>
      <c r="R510" s="65">
        <v>8.3037524155634124</v>
      </c>
      <c r="S510" s="69" t="s">
        <v>615</v>
      </c>
      <c r="T510" s="69" t="s">
        <v>63</v>
      </c>
      <c r="U510" s="69" t="s">
        <v>643</v>
      </c>
      <c r="V510" s="69" t="s">
        <v>631</v>
      </c>
      <c r="W510" s="69">
        <v>1</v>
      </c>
      <c r="X510" s="69">
        <v>0</v>
      </c>
      <c r="Y510" s="69">
        <v>0</v>
      </c>
      <c r="Z510" s="69">
        <v>0</v>
      </c>
      <c r="AA510" s="69">
        <v>1</v>
      </c>
      <c r="AB510" s="69">
        <v>0</v>
      </c>
      <c r="AC510" s="69" t="s">
        <v>63</v>
      </c>
      <c r="AD510" s="69" t="s">
        <v>63</v>
      </c>
      <c r="AE510" s="69">
        <v>2801</v>
      </c>
      <c r="AF510" s="69">
        <v>1</v>
      </c>
      <c r="AG510" s="69">
        <v>0</v>
      </c>
      <c r="AH510" s="69">
        <v>0</v>
      </c>
      <c r="AI510" s="69">
        <v>0</v>
      </c>
      <c r="AJ510" s="69">
        <v>0</v>
      </c>
      <c r="AK510" s="69">
        <v>0</v>
      </c>
      <c r="AL510" s="69">
        <v>0</v>
      </c>
      <c r="AM510" s="69">
        <v>1</v>
      </c>
      <c r="AN510" s="69">
        <v>0</v>
      </c>
      <c r="AO510" s="69">
        <v>0</v>
      </c>
      <c r="AP510" s="65">
        <v>10.205405315014563</v>
      </c>
      <c r="AQ510" s="69">
        <v>1</v>
      </c>
      <c r="AR510" s="65">
        <v>7.938088726896952</v>
      </c>
      <c r="AS510" s="69">
        <v>0</v>
      </c>
      <c r="AT510" s="69">
        <v>1</v>
      </c>
      <c r="AU510" s="69">
        <v>6.2915691395583204</v>
      </c>
      <c r="AV510" s="65">
        <v>7.6048944808116197</v>
      </c>
      <c r="AW510" s="69">
        <v>0</v>
      </c>
      <c r="AX510" s="69">
        <v>1</v>
      </c>
      <c r="AY510" s="69">
        <v>1</v>
      </c>
      <c r="AZ510" s="69">
        <v>14.975</v>
      </c>
      <c r="BA510" s="32">
        <v>602</v>
      </c>
      <c r="BB510" s="32">
        <v>107</v>
      </c>
      <c r="BC510" s="69">
        <v>1</v>
      </c>
      <c r="BD510" s="69">
        <v>0</v>
      </c>
      <c r="BE510" s="106">
        <f>LN(18.31)</f>
        <v>2.9074473586864191</v>
      </c>
      <c r="BF510" s="106">
        <v>1529.33</v>
      </c>
      <c r="BG510" s="106">
        <f t="shared" si="110"/>
        <v>0.39651055592663625</v>
      </c>
      <c r="BH510" s="69">
        <v>1</v>
      </c>
      <c r="BI510" s="69">
        <v>1</v>
      </c>
      <c r="BJ510" s="69">
        <v>0</v>
      </c>
      <c r="BK510" s="69">
        <v>1</v>
      </c>
      <c r="BL510" s="69">
        <v>0</v>
      </c>
      <c r="BM510" s="69">
        <v>0</v>
      </c>
      <c r="BN510" s="69">
        <v>0</v>
      </c>
      <c r="BO510" s="69">
        <v>0</v>
      </c>
      <c r="BP510" s="69">
        <v>1</v>
      </c>
      <c r="BQ510" s="69">
        <v>0</v>
      </c>
      <c r="BR510" s="69">
        <v>0</v>
      </c>
      <c r="BS510" s="69">
        <v>0</v>
      </c>
      <c r="BT510" s="69">
        <v>0</v>
      </c>
      <c r="BU510" s="69">
        <v>1</v>
      </c>
      <c r="BV510" s="69">
        <v>1</v>
      </c>
      <c r="BW510" s="69">
        <v>0</v>
      </c>
      <c r="BX510" s="69">
        <v>0</v>
      </c>
      <c r="BY510" s="69">
        <v>0.5</v>
      </c>
      <c r="BZ510" s="69">
        <f t="shared" si="111"/>
        <v>0.5</v>
      </c>
      <c r="CA510" s="65">
        <v>2.8033603809065348</v>
      </c>
      <c r="CB510" s="69" t="s">
        <v>560</v>
      </c>
      <c r="CC510" s="69">
        <v>1</v>
      </c>
      <c r="CD510" s="69"/>
      <c r="CE510" s="69"/>
      <c r="CF510" s="69"/>
      <c r="CG510" s="69"/>
      <c r="CH510" s="69"/>
      <c r="CI510" s="69"/>
      <c r="CJ510" s="69"/>
      <c r="CK510" s="69"/>
      <c r="CL510" s="70"/>
      <c r="CM510" s="70"/>
      <c r="CN510" s="70"/>
      <c r="CO510" s="70"/>
      <c r="CP510" s="70"/>
      <c r="CQ510" s="70"/>
      <c r="CR510" s="70"/>
      <c r="CS510" s="70"/>
      <c r="CT510" s="70"/>
      <c r="CU510" s="70"/>
      <c r="CV510" s="70"/>
      <c r="CW510" s="70"/>
      <c r="CX510" s="70"/>
      <c r="CY510" s="70"/>
      <c r="CZ510" s="70"/>
      <c r="DA510" s="70"/>
      <c r="DB510" s="70"/>
      <c r="DC510" s="70"/>
      <c r="DD510" s="70"/>
      <c r="DE510" s="70"/>
      <c r="DF510" s="70"/>
      <c r="DG510" s="70"/>
      <c r="DH510" s="70"/>
      <c r="DI510" s="70"/>
      <c r="DJ510" s="70"/>
      <c r="DK510" s="70"/>
      <c r="DL510" s="70"/>
      <c r="DM510" s="70"/>
      <c r="DN510" s="70"/>
      <c r="DO510" s="70"/>
      <c r="DP510" s="70"/>
      <c r="DQ510" s="70"/>
      <c r="DR510" s="70"/>
      <c r="DS510" s="70"/>
      <c r="DT510" s="70"/>
      <c r="DU510" s="70"/>
      <c r="DV510" s="70"/>
      <c r="DW510" s="70"/>
      <c r="DX510" s="70"/>
      <c r="DY510" s="70"/>
      <c r="DZ510" s="70"/>
      <c r="EA510" s="70"/>
      <c r="EB510" s="70"/>
      <c r="EC510" s="70"/>
      <c r="ED510" s="70"/>
      <c r="EE510" s="70"/>
      <c r="EF510" s="70"/>
      <c r="EG510" s="70"/>
      <c r="EH510" s="70"/>
      <c r="EI510" s="70"/>
      <c r="EJ510" s="70"/>
      <c r="EK510" s="70"/>
      <c r="EL510" s="70"/>
      <c r="EM510" s="70"/>
      <c r="EN510" s="70"/>
      <c r="EO510" s="70"/>
      <c r="EP510" s="70"/>
      <c r="EQ510" s="70"/>
      <c r="ER510" s="70"/>
      <c r="ES510" s="70"/>
      <c r="ET510" s="70"/>
      <c r="EU510" s="70"/>
      <c r="EV510" s="70"/>
      <c r="EW510" s="70"/>
      <c r="EX510" s="70"/>
      <c r="EY510" s="70"/>
      <c r="EZ510" s="70"/>
      <c r="FA510" s="70"/>
      <c r="FB510" s="70"/>
      <c r="FC510" s="70"/>
      <c r="FD510" s="70"/>
      <c r="FE510" s="70"/>
      <c r="FF510" s="70"/>
      <c r="FG510" s="70"/>
      <c r="FH510" s="70"/>
      <c r="FI510" s="70"/>
      <c r="FJ510" s="70"/>
      <c r="FK510" s="70"/>
    </row>
    <row r="511" spans="1:167" s="68" customFormat="1" ht="15" customHeight="1" x14ac:dyDescent="0.3">
      <c r="A511" s="69">
        <v>510</v>
      </c>
      <c r="B511" s="68">
        <v>12</v>
      </c>
      <c r="C511" s="68" t="s">
        <v>104</v>
      </c>
      <c r="D511" s="37">
        <v>-0.115</v>
      </c>
      <c r="E511" s="68">
        <v>0.126</v>
      </c>
      <c r="F511" s="19">
        <f t="shared" si="112"/>
        <v>-0.91269841269841279</v>
      </c>
      <c r="H511" s="68">
        <f t="shared" si="101"/>
        <v>-0.24099999999999999</v>
      </c>
      <c r="I511" s="68">
        <f t="shared" si="102"/>
        <v>1.0999999999999996E-2</v>
      </c>
      <c r="J511" s="68" t="s">
        <v>63</v>
      </c>
      <c r="K511" s="68">
        <f t="shared" si="103"/>
        <v>-0.115</v>
      </c>
      <c r="L511" s="64">
        <f t="shared" si="104"/>
        <v>-0.91269841269841279</v>
      </c>
      <c r="M511" s="15">
        <f t="shared" si="105"/>
        <v>-5.9943162301900665E-2</v>
      </c>
      <c r="N511" s="68">
        <f t="shared" si="106"/>
        <v>6.5676856087299854E-2</v>
      </c>
      <c r="O511" s="68">
        <f t="shared" si="107"/>
        <v>15.226063785251336</v>
      </c>
      <c r="P511" s="68">
        <f t="shared" si="108"/>
        <v>-0.12562001838920051</v>
      </c>
      <c r="Q511" s="68">
        <f t="shared" si="109"/>
        <v>5.7336937853991882E-3</v>
      </c>
      <c r="R511" s="112">
        <v>8.3037524155634124</v>
      </c>
      <c r="S511" s="68" t="s">
        <v>616</v>
      </c>
      <c r="T511" s="68" t="s">
        <v>63</v>
      </c>
      <c r="U511" s="68" t="s">
        <v>644</v>
      </c>
      <c r="V511" s="68" t="s">
        <v>631</v>
      </c>
      <c r="W511" s="68">
        <v>1</v>
      </c>
      <c r="X511" s="68">
        <v>0</v>
      </c>
      <c r="Y511" s="68">
        <v>0</v>
      </c>
      <c r="Z511" s="68">
        <v>0</v>
      </c>
      <c r="AA511" s="68">
        <v>1</v>
      </c>
      <c r="AB511" s="68">
        <v>0</v>
      </c>
      <c r="AC511" s="68" t="s">
        <v>63</v>
      </c>
      <c r="AD511" s="68" t="s">
        <v>63</v>
      </c>
      <c r="AE511" s="68">
        <v>231</v>
      </c>
      <c r="AF511" s="68">
        <v>1</v>
      </c>
      <c r="AG511" s="68">
        <v>0</v>
      </c>
      <c r="AH511" s="68">
        <v>0</v>
      </c>
      <c r="AI511" s="68">
        <v>0</v>
      </c>
      <c r="AJ511" s="68">
        <v>0</v>
      </c>
      <c r="AK511" s="68">
        <v>0</v>
      </c>
      <c r="AL511" s="68">
        <v>0</v>
      </c>
      <c r="AM511" s="68">
        <v>1</v>
      </c>
      <c r="AN511" s="68">
        <v>0</v>
      </c>
      <c r="AO511" s="68">
        <v>0</v>
      </c>
      <c r="AP511" s="112">
        <v>10.205405315014563</v>
      </c>
      <c r="AQ511" s="68">
        <v>1</v>
      </c>
      <c r="AR511" s="112">
        <v>5.4467373716663099</v>
      </c>
      <c r="AS511" s="68">
        <v>0</v>
      </c>
      <c r="AT511" s="68">
        <v>1</v>
      </c>
      <c r="AU511" s="68">
        <v>6.2915691395583204</v>
      </c>
      <c r="AV511" s="112">
        <v>7.6048944808116197</v>
      </c>
      <c r="AW511" s="68">
        <v>0</v>
      </c>
      <c r="AX511" s="68">
        <v>1</v>
      </c>
      <c r="AY511" s="68">
        <v>1</v>
      </c>
      <c r="AZ511" s="68">
        <v>14.975</v>
      </c>
      <c r="BA511" s="94">
        <v>602</v>
      </c>
      <c r="BB511" s="94">
        <v>107</v>
      </c>
      <c r="BC511" s="68">
        <v>1</v>
      </c>
      <c r="BD511" s="68">
        <v>0</v>
      </c>
      <c r="BE511" s="104">
        <f>LN(139.43)</f>
        <v>4.9375626832069299</v>
      </c>
      <c r="BF511" s="104">
        <v>1529.33</v>
      </c>
      <c r="BG511" s="104">
        <f t="shared" si="110"/>
        <v>0.67337271596398673</v>
      </c>
      <c r="BH511" s="68">
        <v>1</v>
      </c>
      <c r="BI511" s="68">
        <v>1</v>
      </c>
      <c r="BJ511" s="68">
        <v>0</v>
      </c>
      <c r="BK511" s="68">
        <v>1</v>
      </c>
      <c r="BL511" s="68">
        <v>0</v>
      </c>
      <c r="BM511" s="68">
        <v>0</v>
      </c>
      <c r="BN511" s="68">
        <v>0</v>
      </c>
      <c r="BO511" s="68">
        <v>0</v>
      </c>
      <c r="BP511" s="68">
        <v>1</v>
      </c>
      <c r="BQ511" s="68">
        <v>0</v>
      </c>
      <c r="BR511" s="68">
        <v>0</v>
      </c>
      <c r="BS511" s="68">
        <v>0</v>
      </c>
      <c r="BT511" s="68">
        <v>0</v>
      </c>
      <c r="BU511" s="68">
        <v>1</v>
      </c>
      <c r="BV511" s="68">
        <v>1</v>
      </c>
      <c r="BW511" s="68">
        <v>0</v>
      </c>
      <c r="BX511" s="68">
        <v>0</v>
      </c>
      <c r="BY511" s="68">
        <v>0.5</v>
      </c>
      <c r="BZ511" s="68">
        <f t="shared" si="111"/>
        <v>0.5</v>
      </c>
      <c r="CA511" s="112">
        <v>2.8033603809065348</v>
      </c>
      <c r="CB511" s="68" t="s">
        <v>560</v>
      </c>
      <c r="CC511" s="68">
        <v>1</v>
      </c>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row>
    <row r="512" spans="1:167" s="68" customFormat="1" ht="15" customHeight="1" x14ac:dyDescent="0.3">
      <c r="A512" s="69">
        <v>511</v>
      </c>
      <c r="B512" s="68">
        <v>12</v>
      </c>
      <c r="C512" s="68" t="s">
        <v>104</v>
      </c>
      <c r="D512" s="37">
        <v>-3.0000000000000001E-3</v>
      </c>
      <c r="E512" s="68">
        <v>4.8000000000000001E-2</v>
      </c>
      <c r="F512" s="19">
        <f t="shared" si="112"/>
        <v>-6.25E-2</v>
      </c>
      <c r="H512" s="68">
        <f t="shared" si="101"/>
        <v>-5.1000000000000004E-2</v>
      </c>
      <c r="I512" s="68">
        <f t="shared" si="102"/>
        <v>4.4999999999999998E-2</v>
      </c>
      <c r="J512" s="68" t="s">
        <v>63</v>
      </c>
      <c r="K512" s="68">
        <f t="shared" si="103"/>
        <v>-3.0000000000000001E-3</v>
      </c>
      <c r="L512" s="64">
        <f t="shared" si="104"/>
        <v>-6.25E-2</v>
      </c>
      <c r="M512" s="15">
        <f t="shared" si="105"/>
        <v>-1.1568117181955785E-3</v>
      </c>
      <c r="N512" s="68">
        <f t="shared" si="106"/>
        <v>1.8508987491129256E-2</v>
      </c>
      <c r="O512" s="68">
        <f t="shared" si="107"/>
        <v>54.027806787338683</v>
      </c>
      <c r="P512" s="68">
        <f t="shared" si="108"/>
        <v>-1.9665799209324836E-2</v>
      </c>
      <c r="Q512" s="68">
        <f t="shared" si="109"/>
        <v>1.7352175772933676E-2</v>
      </c>
      <c r="R512" s="112">
        <v>8.3037524155634124</v>
      </c>
      <c r="S512" s="68" t="s">
        <v>616</v>
      </c>
      <c r="T512" s="68" t="s">
        <v>63</v>
      </c>
      <c r="U512" s="68" t="s">
        <v>640</v>
      </c>
      <c r="V512" s="68" t="s">
        <v>631</v>
      </c>
      <c r="W512" s="68">
        <v>1</v>
      </c>
      <c r="X512" s="68">
        <v>0</v>
      </c>
      <c r="Y512" s="68">
        <v>0</v>
      </c>
      <c r="Z512" s="68">
        <v>0</v>
      </c>
      <c r="AA512" s="68">
        <v>1</v>
      </c>
      <c r="AB512" s="68">
        <v>0</v>
      </c>
      <c r="AC512" s="68" t="s">
        <v>63</v>
      </c>
      <c r="AD512" s="68" t="s">
        <v>63</v>
      </c>
      <c r="AE512" s="68">
        <v>2919</v>
      </c>
      <c r="AF512" s="68">
        <v>1</v>
      </c>
      <c r="AG512" s="68">
        <v>0</v>
      </c>
      <c r="AH512" s="68">
        <v>0</v>
      </c>
      <c r="AI512" s="68">
        <v>0</v>
      </c>
      <c r="AJ512" s="68">
        <v>0</v>
      </c>
      <c r="AK512" s="68">
        <v>0</v>
      </c>
      <c r="AL512" s="68">
        <v>0</v>
      </c>
      <c r="AM512" s="68">
        <v>1</v>
      </c>
      <c r="AN512" s="68">
        <v>0</v>
      </c>
      <c r="AO512" s="68">
        <v>0</v>
      </c>
      <c r="AP512" s="112">
        <v>10.205405315014563</v>
      </c>
      <c r="AQ512" s="68">
        <v>1</v>
      </c>
      <c r="AR512" s="112">
        <v>7.9793388952623276</v>
      </c>
      <c r="AS512" s="68">
        <v>0</v>
      </c>
      <c r="AT512" s="68">
        <v>1</v>
      </c>
      <c r="AU512" s="68">
        <v>6.2915691395583204</v>
      </c>
      <c r="AV512" s="112">
        <v>7.6048944808116197</v>
      </c>
      <c r="AW512" s="68">
        <v>0</v>
      </c>
      <c r="AX512" s="68">
        <v>1</v>
      </c>
      <c r="AY512" s="68">
        <v>1</v>
      </c>
      <c r="AZ512" s="68">
        <v>14.975</v>
      </c>
      <c r="BA512" s="94">
        <v>602</v>
      </c>
      <c r="BB512" s="94">
        <v>107</v>
      </c>
      <c r="BC512" s="68">
        <v>1</v>
      </c>
      <c r="BD512" s="68">
        <v>0</v>
      </c>
      <c r="BE512" s="104">
        <f>LN(139.43)</f>
        <v>4.9375626832069299</v>
      </c>
      <c r="BF512" s="104">
        <v>1529.33</v>
      </c>
      <c r="BG512" s="104">
        <f t="shared" si="110"/>
        <v>0.67337271596398673</v>
      </c>
      <c r="BH512" s="68">
        <v>1</v>
      </c>
      <c r="BI512" s="68">
        <v>1</v>
      </c>
      <c r="BJ512" s="68">
        <v>0</v>
      </c>
      <c r="BK512" s="68">
        <v>1</v>
      </c>
      <c r="BL512" s="68">
        <v>0</v>
      </c>
      <c r="BM512" s="68">
        <v>0</v>
      </c>
      <c r="BN512" s="68">
        <v>0</v>
      </c>
      <c r="BO512" s="68">
        <v>0</v>
      </c>
      <c r="BP512" s="68">
        <v>1</v>
      </c>
      <c r="BQ512" s="68">
        <v>0</v>
      </c>
      <c r="BR512" s="68">
        <v>0</v>
      </c>
      <c r="BS512" s="68">
        <v>0</v>
      </c>
      <c r="BT512" s="68">
        <v>0</v>
      </c>
      <c r="BU512" s="68">
        <v>1</v>
      </c>
      <c r="BV512" s="68">
        <v>1</v>
      </c>
      <c r="BW512" s="68">
        <v>0</v>
      </c>
      <c r="BX512" s="68">
        <v>0</v>
      </c>
      <c r="BY512" s="68">
        <v>0.5</v>
      </c>
      <c r="BZ512" s="68">
        <f t="shared" si="111"/>
        <v>0.5</v>
      </c>
      <c r="CA512" s="112">
        <v>2.8033603809065348</v>
      </c>
      <c r="CB512" s="68" t="s">
        <v>560</v>
      </c>
      <c r="CC512" s="68">
        <v>1</v>
      </c>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row>
    <row r="513" spans="1:167" s="68" customFormat="1" ht="15" customHeight="1" x14ac:dyDescent="0.3">
      <c r="A513" s="69">
        <v>512</v>
      </c>
      <c r="B513" s="69">
        <v>12</v>
      </c>
      <c r="C513" s="69" t="s">
        <v>104</v>
      </c>
      <c r="D513" s="38">
        <v>-0.02</v>
      </c>
      <c r="E513" s="69">
        <v>3.4000000000000002E-2</v>
      </c>
      <c r="F513" s="19">
        <f t="shared" si="112"/>
        <v>-0.58823529411764708</v>
      </c>
      <c r="G513" s="69"/>
      <c r="H513" s="69">
        <f t="shared" si="101"/>
        <v>-5.4000000000000006E-2</v>
      </c>
      <c r="I513" s="69">
        <f t="shared" si="102"/>
        <v>1.4000000000000002E-2</v>
      </c>
      <c r="J513" s="69" t="s">
        <v>63</v>
      </c>
      <c r="K513" s="69">
        <f t="shared" si="103"/>
        <v>-0.02</v>
      </c>
      <c r="L513" s="64">
        <f t="shared" si="104"/>
        <v>-0.58823529411764708</v>
      </c>
      <c r="M513" s="18">
        <f t="shared" si="105"/>
        <v>-1.1141807120216939E-2</v>
      </c>
      <c r="N513" s="69">
        <f t="shared" si="106"/>
        <v>1.8941072104368795E-2</v>
      </c>
      <c r="O513" s="69">
        <f t="shared" si="107"/>
        <v>52.795321959064189</v>
      </c>
      <c r="P513" s="69">
        <f t="shared" si="108"/>
        <v>-3.0082879224585732E-2</v>
      </c>
      <c r="Q513" s="69">
        <f t="shared" si="109"/>
        <v>7.7992649841518557E-3</v>
      </c>
      <c r="R513" s="65">
        <v>8.3037524155634124</v>
      </c>
      <c r="S513" s="69" t="s">
        <v>616</v>
      </c>
      <c r="T513" s="69" t="s">
        <v>63</v>
      </c>
      <c r="U513" s="69" t="s">
        <v>641</v>
      </c>
      <c r="V513" s="69" t="s">
        <v>631</v>
      </c>
      <c r="W513" s="69">
        <v>1</v>
      </c>
      <c r="X513" s="69">
        <v>0</v>
      </c>
      <c r="Y513" s="69">
        <v>0</v>
      </c>
      <c r="Z513" s="69">
        <v>0</v>
      </c>
      <c r="AA513" s="69">
        <v>1</v>
      </c>
      <c r="AB513" s="69">
        <v>0</v>
      </c>
      <c r="AC513" s="69" t="s">
        <v>63</v>
      </c>
      <c r="AD513" s="69" t="s">
        <v>63</v>
      </c>
      <c r="AE513" s="69">
        <v>2787</v>
      </c>
      <c r="AF513" s="69">
        <v>1</v>
      </c>
      <c r="AG513" s="69">
        <v>0</v>
      </c>
      <c r="AH513" s="69">
        <v>0</v>
      </c>
      <c r="AI513" s="69">
        <v>0</v>
      </c>
      <c r="AJ513" s="69">
        <v>0</v>
      </c>
      <c r="AK513" s="69">
        <v>0</v>
      </c>
      <c r="AL513" s="69">
        <v>0</v>
      </c>
      <c r="AM513" s="69">
        <v>1</v>
      </c>
      <c r="AN513" s="69">
        <v>0</v>
      </c>
      <c r="AO513" s="69">
        <v>0</v>
      </c>
      <c r="AP513" s="65">
        <v>10.205405315014563</v>
      </c>
      <c r="AQ513" s="69">
        <v>1</v>
      </c>
      <c r="AR513" s="65">
        <v>7.9330797718804149</v>
      </c>
      <c r="AS513" s="69">
        <v>0</v>
      </c>
      <c r="AT513" s="69">
        <v>1</v>
      </c>
      <c r="AU513" s="69">
        <v>6.2915691395583204</v>
      </c>
      <c r="AV513" s="65">
        <v>7.6048944808116197</v>
      </c>
      <c r="AW513" s="69">
        <v>0</v>
      </c>
      <c r="AX513" s="69">
        <v>1</v>
      </c>
      <c r="AY513" s="69">
        <v>1</v>
      </c>
      <c r="AZ513" s="69">
        <v>14.975</v>
      </c>
      <c r="BA513" s="32">
        <v>602</v>
      </c>
      <c r="BB513" s="32">
        <v>107</v>
      </c>
      <c r="BC513" s="69">
        <v>1</v>
      </c>
      <c r="BD513" s="69">
        <v>0</v>
      </c>
      <c r="BE513" s="106">
        <f>LN(139.43)</f>
        <v>4.9375626832069299</v>
      </c>
      <c r="BF513" s="106">
        <v>1529.33</v>
      </c>
      <c r="BG513" s="106">
        <f t="shared" si="110"/>
        <v>0.67337271596398673</v>
      </c>
      <c r="BH513" s="69">
        <v>1</v>
      </c>
      <c r="BI513" s="69">
        <v>1</v>
      </c>
      <c r="BJ513" s="69">
        <v>0</v>
      </c>
      <c r="BK513" s="69">
        <v>1</v>
      </c>
      <c r="BL513" s="69">
        <v>0</v>
      </c>
      <c r="BM513" s="69">
        <v>0</v>
      </c>
      <c r="BN513" s="69">
        <v>0</v>
      </c>
      <c r="BO513" s="69">
        <v>0</v>
      </c>
      <c r="BP513" s="69">
        <v>1</v>
      </c>
      <c r="BQ513" s="69">
        <v>0</v>
      </c>
      <c r="BR513" s="69">
        <v>0</v>
      </c>
      <c r="BS513" s="69">
        <v>0</v>
      </c>
      <c r="BT513" s="69">
        <v>0</v>
      </c>
      <c r="BU513" s="69">
        <v>1</v>
      </c>
      <c r="BV513" s="69">
        <v>1</v>
      </c>
      <c r="BW513" s="69">
        <v>0</v>
      </c>
      <c r="BX513" s="69">
        <v>0</v>
      </c>
      <c r="BY513" s="69">
        <v>0.5</v>
      </c>
      <c r="BZ513" s="69">
        <f t="shared" si="111"/>
        <v>0.5</v>
      </c>
      <c r="CA513" s="65">
        <v>2.8033603809065348</v>
      </c>
      <c r="CB513" s="69" t="s">
        <v>560</v>
      </c>
      <c r="CC513" s="69">
        <v>1</v>
      </c>
      <c r="CD513" s="69"/>
      <c r="CE513" s="69"/>
      <c r="CF513" s="69"/>
      <c r="CG513" s="69"/>
      <c r="CH513" s="69"/>
      <c r="CI513" s="69"/>
      <c r="CJ513" s="69"/>
      <c r="CK513" s="69"/>
      <c r="CL513" s="70"/>
      <c r="CM513" s="70"/>
      <c r="CN513" s="70"/>
      <c r="CO513" s="70"/>
      <c r="CP513" s="70"/>
      <c r="CQ513" s="70"/>
      <c r="CR513" s="70"/>
      <c r="CS513" s="70"/>
      <c r="CT513" s="70"/>
      <c r="CU513" s="70"/>
      <c r="CV513" s="70"/>
      <c r="CW513" s="70"/>
      <c r="CX513" s="70"/>
      <c r="CY513" s="70"/>
      <c r="CZ513" s="70"/>
      <c r="DA513" s="70"/>
      <c r="DB513" s="70"/>
      <c r="DC513" s="70"/>
      <c r="DD513" s="70"/>
      <c r="DE513" s="70"/>
      <c r="DF513" s="70"/>
      <c r="DG513" s="70"/>
      <c r="DH513" s="70"/>
      <c r="DI513" s="70"/>
      <c r="DJ513" s="70"/>
      <c r="DK513" s="70"/>
      <c r="DL513" s="70"/>
      <c r="DM513" s="70"/>
      <c r="DN513" s="70"/>
      <c r="DO513" s="70"/>
      <c r="DP513" s="70"/>
      <c r="DQ513" s="70"/>
      <c r="DR513" s="70"/>
      <c r="DS513" s="70"/>
      <c r="DT513" s="70"/>
      <c r="DU513" s="70"/>
      <c r="DV513" s="70"/>
      <c r="DW513" s="70"/>
      <c r="DX513" s="70"/>
      <c r="DY513" s="70"/>
      <c r="DZ513" s="70"/>
      <c r="EA513" s="70"/>
      <c r="EB513" s="70"/>
      <c r="EC513" s="70"/>
      <c r="ED513" s="70"/>
      <c r="EE513" s="70"/>
      <c r="EF513" s="70"/>
      <c r="EG513" s="70"/>
      <c r="EH513" s="70"/>
      <c r="EI513" s="70"/>
      <c r="EJ513" s="70"/>
      <c r="EK513" s="70"/>
      <c r="EL513" s="70"/>
      <c r="EM513" s="70"/>
      <c r="EN513" s="70"/>
      <c r="EO513" s="70"/>
      <c r="EP513" s="70"/>
      <c r="EQ513" s="70"/>
      <c r="ER513" s="70"/>
      <c r="ES513" s="70"/>
      <c r="ET513" s="70"/>
      <c r="EU513" s="70"/>
      <c r="EV513" s="70"/>
      <c r="EW513" s="70"/>
      <c r="EX513" s="70"/>
      <c r="EY513" s="70"/>
      <c r="EZ513" s="70"/>
      <c r="FA513" s="70"/>
      <c r="FB513" s="70"/>
      <c r="FC513" s="70"/>
      <c r="FD513" s="70"/>
      <c r="FE513" s="70"/>
      <c r="FF513" s="70"/>
      <c r="FG513" s="70"/>
      <c r="FH513" s="70"/>
      <c r="FI513" s="70"/>
      <c r="FJ513" s="70"/>
      <c r="FK513" s="70"/>
    </row>
    <row r="514" spans="1:167" s="68" customFormat="1" ht="15" customHeight="1" x14ac:dyDescent="0.3">
      <c r="A514" s="69">
        <v>513</v>
      </c>
      <c r="B514" s="68">
        <v>12</v>
      </c>
      <c r="C514" s="68" t="s">
        <v>104</v>
      </c>
      <c r="D514" s="37">
        <v>-6.6000000000000003E-2</v>
      </c>
      <c r="E514" s="68">
        <v>5.6000000000000001E-2</v>
      </c>
      <c r="F514" s="19">
        <f t="shared" si="112"/>
        <v>-1.1785714285714286</v>
      </c>
      <c r="H514" s="68">
        <f t="shared" ref="H514:H577" si="116">D514-E514</f>
        <v>-0.122</v>
      </c>
      <c r="I514" s="68">
        <f t="shared" ref="I514:I577" si="117">D514+E514</f>
        <v>-1.0000000000000002E-2</v>
      </c>
      <c r="J514" s="68" t="s">
        <v>63</v>
      </c>
      <c r="K514" s="68">
        <f t="shared" ref="K514:K577" si="118">IF(AA514=1,D514,-D514)</f>
        <v>-6.6000000000000003E-2</v>
      </c>
      <c r="L514" s="64">
        <f t="shared" ref="L514:L577" si="119">K514/E514</f>
        <v>-1.1785714285714286</v>
      </c>
      <c r="M514" s="15">
        <f t="shared" ref="M514:M577" si="120">L514/SQRT(L514^2+AE514)</f>
        <v>-5.2634256724670397E-2</v>
      </c>
      <c r="N514" s="68">
        <f t="shared" ref="N514:N577" si="121">SQRT((1-M514^2)/AE514)</f>
        <v>4.4659369342144581E-2</v>
      </c>
      <c r="O514" s="68">
        <f t="shared" ref="O514:O577" si="122">1/N514</f>
        <v>22.391717902212076</v>
      </c>
      <c r="P514" s="68">
        <f t="shared" ref="P514:P577" si="123">M514-N514</f>
        <v>-9.7293626066814978E-2</v>
      </c>
      <c r="Q514" s="68">
        <f t="shared" ref="Q514:Q577" si="124">M514+N514</f>
        <v>-7.9748873825258165E-3</v>
      </c>
      <c r="R514" s="112">
        <v>8.3037524155634124</v>
      </c>
      <c r="S514" s="68" t="s">
        <v>616</v>
      </c>
      <c r="T514" s="68" t="s">
        <v>63</v>
      </c>
      <c r="U514" s="68" t="s">
        <v>646</v>
      </c>
      <c r="V514" s="68" t="s">
        <v>631</v>
      </c>
      <c r="W514" s="68">
        <v>1</v>
      </c>
      <c r="X514" s="68">
        <v>0</v>
      </c>
      <c r="Y514" s="68">
        <v>0</v>
      </c>
      <c r="Z514" s="68">
        <v>0</v>
      </c>
      <c r="AA514" s="68">
        <v>1</v>
      </c>
      <c r="AB514" s="68">
        <v>0</v>
      </c>
      <c r="AC514" s="68" t="s">
        <v>63</v>
      </c>
      <c r="AD514" s="68" t="s">
        <v>63</v>
      </c>
      <c r="AE514" s="68">
        <v>500</v>
      </c>
      <c r="AF514" s="68">
        <v>1</v>
      </c>
      <c r="AG514" s="68">
        <v>0</v>
      </c>
      <c r="AH514" s="68">
        <v>0</v>
      </c>
      <c r="AI514" s="68">
        <v>0</v>
      </c>
      <c r="AJ514" s="68">
        <v>0</v>
      </c>
      <c r="AK514" s="68">
        <v>0</v>
      </c>
      <c r="AL514" s="68">
        <v>0</v>
      </c>
      <c r="AM514" s="68">
        <v>1</v>
      </c>
      <c r="AN514" s="68">
        <v>0</v>
      </c>
      <c r="AO514" s="68">
        <v>0</v>
      </c>
      <c r="AP514" s="112">
        <v>10.205405315014563</v>
      </c>
      <c r="AQ514" s="68">
        <v>1</v>
      </c>
      <c r="AR514" s="112">
        <v>6.2166061010848646</v>
      </c>
      <c r="AS514" s="68">
        <v>0</v>
      </c>
      <c r="AT514" s="68">
        <v>1</v>
      </c>
      <c r="AU514" s="68">
        <v>6.2915691395583204</v>
      </c>
      <c r="AV514" s="112">
        <v>7.6048944808116197</v>
      </c>
      <c r="AW514" s="68">
        <v>0</v>
      </c>
      <c r="AX514" s="68">
        <v>1</v>
      </c>
      <c r="AY514" s="68">
        <v>1</v>
      </c>
      <c r="AZ514" s="68">
        <v>14.975</v>
      </c>
      <c r="BA514" s="94">
        <v>602</v>
      </c>
      <c r="BB514" s="94">
        <v>107</v>
      </c>
      <c r="BC514" s="68">
        <v>1</v>
      </c>
      <c r="BD514" s="68">
        <v>0</v>
      </c>
      <c r="BE514" s="104">
        <f>LN(139.43)</f>
        <v>4.9375626832069299</v>
      </c>
      <c r="BF514" s="104">
        <v>1529.33</v>
      </c>
      <c r="BG514" s="104">
        <f t="shared" ref="BG514:BG577" si="125">BE514/LN(BF514)</f>
        <v>0.67337271596398673</v>
      </c>
      <c r="BH514" s="68">
        <v>1</v>
      </c>
      <c r="BI514" s="68">
        <v>1</v>
      </c>
      <c r="BJ514" s="68">
        <v>0</v>
      </c>
      <c r="BK514" s="68">
        <v>1</v>
      </c>
      <c r="BL514" s="68">
        <v>0</v>
      </c>
      <c r="BM514" s="68">
        <v>0</v>
      </c>
      <c r="BN514" s="68">
        <v>0</v>
      </c>
      <c r="BO514" s="68">
        <v>0</v>
      </c>
      <c r="BP514" s="68">
        <v>1</v>
      </c>
      <c r="BQ514" s="68">
        <v>0</v>
      </c>
      <c r="BR514" s="68">
        <v>0</v>
      </c>
      <c r="BS514" s="68">
        <v>0</v>
      </c>
      <c r="BT514" s="68">
        <v>0</v>
      </c>
      <c r="BU514" s="68">
        <v>1</v>
      </c>
      <c r="BV514" s="68">
        <v>1</v>
      </c>
      <c r="BW514" s="68">
        <v>0</v>
      </c>
      <c r="BX514" s="68">
        <v>0</v>
      </c>
      <c r="BY514" s="68">
        <v>0.5</v>
      </c>
      <c r="BZ514" s="68">
        <f t="shared" ref="BZ514:BZ577" si="126">1-BY514</f>
        <v>0.5</v>
      </c>
      <c r="CA514" s="112">
        <v>2.8033603809065348</v>
      </c>
      <c r="CB514" s="68" t="s">
        <v>560</v>
      </c>
      <c r="CC514" s="68">
        <v>1</v>
      </c>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row>
    <row r="515" spans="1:167" s="68" customFormat="1" ht="15" customHeight="1" x14ac:dyDescent="0.3">
      <c r="A515" s="69">
        <v>514</v>
      </c>
      <c r="B515" s="68">
        <v>12</v>
      </c>
      <c r="C515" s="68" t="s">
        <v>104</v>
      </c>
      <c r="D515" s="37">
        <v>-0.26200000000000001</v>
      </c>
      <c r="E515" s="68">
        <v>0.157</v>
      </c>
      <c r="F515" s="19">
        <f t="shared" si="112"/>
        <v>-1.6687898089171975</v>
      </c>
      <c r="H515" s="68">
        <f t="shared" si="116"/>
        <v>-0.41900000000000004</v>
      </c>
      <c r="I515" s="68">
        <f t="shared" si="117"/>
        <v>-0.10500000000000001</v>
      </c>
      <c r="J515" s="68" t="s">
        <v>63</v>
      </c>
      <c r="K515" s="68">
        <f t="shared" si="118"/>
        <v>-0.26200000000000001</v>
      </c>
      <c r="L515" s="64">
        <f t="shared" si="119"/>
        <v>-1.6687898089171975</v>
      </c>
      <c r="M515" s="15">
        <f t="shared" si="120"/>
        <v>-0.10822050092396078</v>
      </c>
      <c r="N515" s="68">
        <f t="shared" si="121"/>
        <v>6.4849689484968859E-2</v>
      </c>
      <c r="O515" s="68">
        <f t="shared" si="122"/>
        <v>15.420274298025502</v>
      </c>
      <c r="P515" s="68">
        <f t="shared" si="123"/>
        <v>-0.17307019040892963</v>
      </c>
      <c r="Q515" s="68">
        <f t="shared" si="124"/>
        <v>-4.3370811438991921E-2</v>
      </c>
      <c r="R515" s="112">
        <v>8.3037524155634124</v>
      </c>
      <c r="S515" s="68" t="s">
        <v>617</v>
      </c>
      <c r="T515" s="68" t="s">
        <v>63</v>
      </c>
      <c r="U515" s="68" t="s">
        <v>647</v>
      </c>
      <c r="V515" s="68" t="s">
        <v>631</v>
      </c>
      <c r="W515" s="68">
        <v>1</v>
      </c>
      <c r="X515" s="68">
        <v>0</v>
      </c>
      <c r="Y515" s="68">
        <v>0</v>
      </c>
      <c r="Z515" s="68">
        <v>0</v>
      </c>
      <c r="AA515" s="68">
        <v>1</v>
      </c>
      <c r="AB515" s="68">
        <v>0</v>
      </c>
      <c r="AC515" s="68" t="s">
        <v>63</v>
      </c>
      <c r="AD515" s="68" t="s">
        <v>63</v>
      </c>
      <c r="AE515" s="68">
        <v>235</v>
      </c>
      <c r="AF515" s="68">
        <v>1</v>
      </c>
      <c r="AG515" s="68">
        <v>0</v>
      </c>
      <c r="AH515" s="68">
        <v>0</v>
      </c>
      <c r="AI515" s="68">
        <v>0</v>
      </c>
      <c r="AJ515" s="68">
        <v>0</v>
      </c>
      <c r="AK515" s="68">
        <v>0</v>
      </c>
      <c r="AL515" s="68">
        <v>0</v>
      </c>
      <c r="AM515" s="68">
        <v>1</v>
      </c>
      <c r="AN515" s="68">
        <v>0</v>
      </c>
      <c r="AO515" s="68">
        <v>0</v>
      </c>
      <c r="AP515" s="112">
        <v>10.205405315014563</v>
      </c>
      <c r="AQ515" s="68">
        <v>1</v>
      </c>
      <c r="AR515" s="112">
        <v>5.4638318050256105</v>
      </c>
      <c r="AS515" s="68">
        <v>0</v>
      </c>
      <c r="AT515" s="68">
        <v>1</v>
      </c>
      <c r="AU515" s="68">
        <v>6.2915691395583204</v>
      </c>
      <c r="AV515" s="112">
        <v>7.6048944808116197</v>
      </c>
      <c r="AW515" s="68">
        <v>0</v>
      </c>
      <c r="AX515" s="68">
        <v>1</v>
      </c>
      <c r="AY515" s="68">
        <v>1</v>
      </c>
      <c r="AZ515" s="68">
        <v>14.975</v>
      </c>
      <c r="BA515" s="94">
        <v>602</v>
      </c>
      <c r="BB515" s="94">
        <v>107</v>
      </c>
      <c r="BC515" s="68">
        <v>1</v>
      </c>
      <c r="BD515" s="68">
        <v>0</v>
      </c>
      <c r="BE515" s="104">
        <f>LN(231.55)</f>
        <v>5.4447958329267614</v>
      </c>
      <c r="BF515" s="104">
        <v>1529.33</v>
      </c>
      <c r="BG515" s="104">
        <f t="shared" si="125"/>
        <v>0.74254793166615385</v>
      </c>
      <c r="BH515" s="68">
        <v>1</v>
      </c>
      <c r="BI515" s="68">
        <v>1</v>
      </c>
      <c r="BJ515" s="68">
        <v>0</v>
      </c>
      <c r="BK515" s="68">
        <v>1</v>
      </c>
      <c r="BL515" s="68">
        <v>0</v>
      </c>
      <c r="BM515" s="68">
        <v>0</v>
      </c>
      <c r="BN515" s="68">
        <v>0</v>
      </c>
      <c r="BO515" s="68">
        <v>0</v>
      </c>
      <c r="BP515" s="68">
        <v>1</v>
      </c>
      <c r="BQ515" s="68">
        <v>0</v>
      </c>
      <c r="BR515" s="68">
        <v>0</v>
      </c>
      <c r="BS515" s="68">
        <v>0</v>
      </c>
      <c r="BT515" s="68">
        <v>0</v>
      </c>
      <c r="BU515" s="68">
        <v>1</v>
      </c>
      <c r="BV515" s="68">
        <v>1</v>
      </c>
      <c r="BW515" s="68">
        <v>0</v>
      </c>
      <c r="BX515" s="68">
        <v>0</v>
      </c>
      <c r="BY515" s="68">
        <v>0.5</v>
      </c>
      <c r="BZ515" s="68">
        <f t="shared" si="126"/>
        <v>0.5</v>
      </c>
      <c r="CA515" s="112">
        <v>2.8033603809065348</v>
      </c>
      <c r="CB515" s="68" t="s">
        <v>560</v>
      </c>
      <c r="CC515" s="68">
        <v>1</v>
      </c>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row>
    <row r="516" spans="1:167" s="68" customFormat="1" ht="15" customHeight="1" x14ac:dyDescent="0.3">
      <c r="A516" s="69">
        <v>515</v>
      </c>
      <c r="B516" s="68">
        <v>12</v>
      </c>
      <c r="C516" s="68" t="s">
        <v>104</v>
      </c>
      <c r="D516" s="37">
        <v>0.11600000000000001</v>
      </c>
      <c r="E516" s="68">
        <v>6.4000000000000001E-2</v>
      </c>
      <c r="F516" s="19">
        <f t="shared" si="112"/>
        <v>1.8125</v>
      </c>
      <c r="H516" s="68">
        <f t="shared" si="116"/>
        <v>5.2000000000000005E-2</v>
      </c>
      <c r="I516" s="68">
        <f t="shared" si="117"/>
        <v>0.18</v>
      </c>
      <c r="J516" s="68" t="s">
        <v>63</v>
      </c>
      <c r="K516" s="68">
        <f t="shared" si="118"/>
        <v>0.11600000000000001</v>
      </c>
      <c r="L516" s="64">
        <f t="shared" si="119"/>
        <v>1.8125</v>
      </c>
      <c r="M516" s="15">
        <f t="shared" si="120"/>
        <v>3.3528700327690078E-2</v>
      </c>
      <c r="N516" s="68">
        <f t="shared" si="121"/>
        <v>1.84985932842428E-2</v>
      </c>
      <c r="O516" s="68">
        <f t="shared" si="122"/>
        <v>54.058164566048667</v>
      </c>
      <c r="P516" s="68">
        <f t="shared" si="123"/>
        <v>1.5030107043447278E-2</v>
      </c>
      <c r="Q516" s="68">
        <f t="shared" si="124"/>
        <v>5.2027293611932882E-2</v>
      </c>
      <c r="R516" s="112">
        <v>8.3037524155634124</v>
      </c>
      <c r="S516" s="68" t="s">
        <v>617</v>
      </c>
      <c r="T516" s="68" t="s">
        <v>63</v>
      </c>
      <c r="U516" s="68" t="s">
        <v>642</v>
      </c>
      <c r="V516" s="68" t="s">
        <v>631</v>
      </c>
      <c r="W516" s="68">
        <v>1</v>
      </c>
      <c r="X516" s="68">
        <v>0</v>
      </c>
      <c r="Y516" s="68">
        <v>0</v>
      </c>
      <c r="Z516" s="68">
        <v>0</v>
      </c>
      <c r="AA516" s="68">
        <v>1</v>
      </c>
      <c r="AB516" s="68">
        <v>0</v>
      </c>
      <c r="AC516" s="68" t="s">
        <v>63</v>
      </c>
      <c r="AD516" s="68" t="s">
        <v>63</v>
      </c>
      <c r="AE516" s="68">
        <v>2919</v>
      </c>
      <c r="AF516" s="68">
        <v>1</v>
      </c>
      <c r="AG516" s="68">
        <v>0</v>
      </c>
      <c r="AH516" s="68">
        <v>0</v>
      </c>
      <c r="AI516" s="68">
        <v>0</v>
      </c>
      <c r="AJ516" s="68">
        <v>0</v>
      </c>
      <c r="AK516" s="68">
        <v>0</v>
      </c>
      <c r="AL516" s="68">
        <v>0</v>
      </c>
      <c r="AM516" s="68">
        <v>1</v>
      </c>
      <c r="AN516" s="68">
        <v>0</v>
      </c>
      <c r="AO516" s="68">
        <v>0</v>
      </c>
      <c r="AP516" s="112">
        <v>10.205405315014563</v>
      </c>
      <c r="AQ516" s="68">
        <v>1</v>
      </c>
      <c r="AR516" s="112">
        <v>7.9793388952623276</v>
      </c>
      <c r="AS516" s="68">
        <v>0</v>
      </c>
      <c r="AT516" s="68">
        <v>1</v>
      </c>
      <c r="AU516" s="68">
        <v>6.2915691395583204</v>
      </c>
      <c r="AV516" s="112">
        <v>7.6048944808116197</v>
      </c>
      <c r="AW516" s="68">
        <v>0</v>
      </c>
      <c r="AX516" s="68">
        <v>1</v>
      </c>
      <c r="AY516" s="68">
        <v>1</v>
      </c>
      <c r="AZ516" s="68">
        <v>14.975</v>
      </c>
      <c r="BA516" s="94">
        <v>602</v>
      </c>
      <c r="BB516" s="94">
        <v>107</v>
      </c>
      <c r="BC516" s="68">
        <v>1</v>
      </c>
      <c r="BD516" s="68">
        <v>0</v>
      </c>
      <c r="BE516" s="104">
        <f>LN(231.55)</f>
        <v>5.4447958329267614</v>
      </c>
      <c r="BF516" s="104">
        <v>1529.33</v>
      </c>
      <c r="BG516" s="104">
        <f t="shared" si="125"/>
        <v>0.74254793166615385</v>
      </c>
      <c r="BH516" s="68">
        <v>1</v>
      </c>
      <c r="BI516" s="68">
        <v>1</v>
      </c>
      <c r="BJ516" s="68">
        <v>0</v>
      </c>
      <c r="BK516" s="68">
        <v>1</v>
      </c>
      <c r="BL516" s="68">
        <v>0</v>
      </c>
      <c r="BM516" s="68">
        <v>0</v>
      </c>
      <c r="BN516" s="68">
        <v>0</v>
      </c>
      <c r="BO516" s="68">
        <v>0</v>
      </c>
      <c r="BP516" s="68">
        <v>1</v>
      </c>
      <c r="BQ516" s="68">
        <v>0</v>
      </c>
      <c r="BR516" s="68">
        <v>0</v>
      </c>
      <c r="BS516" s="68">
        <v>0</v>
      </c>
      <c r="BT516" s="68">
        <v>0</v>
      </c>
      <c r="BU516" s="68">
        <v>1</v>
      </c>
      <c r="BV516" s="68">
        <v>1</v>
      </c>
      <c r="BW516" s="68">
        <v>0</v>
      </c>
      <c r="BX516" s="68">
        <v>0</v>
      </c>
      <c r="BY516" s="68">
        <v>0.5</v>
      </c>
      <c r="BZ516" s="68">
        <f t="shared" si="126"/>
        <v>0.5</v>
      </c>
      <c r="CA516" s="112">
        <v>2.8033603809065348</v>
      </c>
      <c r="CB516" s="68" t="s">
        <v>560</v>
      </c>
      <c r="CC516" s="68">
        <v>1</v>
      </c>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row>
    <row r="517" spans="1:167" s="68" customFormat="1" ht="15" customHeight="1" x14ac:dyDescent="0.3">
      <c r="A517" s="69">
        <v>516</v>
      </c>
      <c r="B517" s="68">
        <v>12</v>
      </c>
      <c r="C517" s="68" t="s">
        <v>104</v>
      </c>
      <c r="D517" s="37">
        <v>8.9999999999999993E-3</v>
      </c>
      <c r="E517" s="68">
        <v>4.4999999999999998E-2</v>
      </c>
      <c r="F517" s="19">
        <f t="shared" si="112"/>
        <v>0.19999999999999998</v>
      </c>
      <c r="H517" s="68">
        <f t="shared" si="116"/>
        <v>-3.5999999999999997E-2</v>
      </c>
      <c r="I517" s="68">
        <f t="shared" si="117"/>
        <v>5.3999999999999999E-2</v>
      </c>
      <c r="J517" s="68" t="s">
        <v>63</v>
      </c>
      <c r="K517" s="68">
        <f t="shared" si="118"/>
        <v>8.9999999999999993E-3</v>
      </c>
      <c r="L517" s="64">
        <f t="shared" si="119"/>
        <v>0.19999999999999998</v>
      </c>
      <c r="M517" s="15">
        <f t="shared" si="120"/>
        <v>3.7816441276831364E-3</v>
      </c>
      <c r="N517" s="68">
        <f t="shared" si="121"/>
        <v>1.8908220638415681E-2</v>
      </c>
      <c r="O517" s="68">
        <f t="shared" si="122"/>
        <v>52.887049454474209</v>
      </c>
      <c r="P517" s="68">
        <f t="shared" si="123"/>
        <v>-1.5126576510732546E-2</v>
      </c>
      <c r="Q517" s="68">
        <f t="shared" si="124"/>
        <v>2.2689864766098817E-2</v>
      </c>
      <c r="R517" s="112">
        <v>8.3037524155634124</v>
      </c>
      <c r="S517" s="68" t="s">
        <v>617</v>
      </c>
      <c r="T517" s="68" t="s">
        <v>63</v>
      </c>
      <c r="U517" s="68" t="s">
        <v>643</v>
      </c>
      <c r="V517" s="68" t="s">
        <v>631</v>
      </c>
      <c r="W517" s="68">
        <v>1</v>
      </c>
      <c r="X517" s="68">
        <v>0</v>
      </c>
      <c r="Y517" s="68">
        <v>0</v>
      </c>
      <c r="Z517" s="68">
        <v>0</v>
      </c>
      <c r="AA517" s="68">
        <v>1</v>
      </c>
      <c r="AB517" s="68">
        <v>0</v>
      </c>
      <c r="AC517" s="68" t="s">
        <v>63</v>
      </c>
      <c r="AD517" s="68" t="s">
        <v>63</v>
      </c>
      <c r="AE517" s="68">
        <v>2797</v>
      </c>
      <c r="AF517" s="68">
        <v>1</v>
      </c>
      <c r="AG517" s="68">
        <v>0</v>
      </c>
      <c r="AH517" s="68">
        <v>0</v>
      </c>
      <c r="AI517" s="68">
        <v>0</v>
      </c>
      <c r="AJ517" s="68">
        <v>0</v>
      </c>
      <c r="AK517" s="68">
        <v>0</v>
      </c>
      <c r="AL517" s="68">
        <v>0</v>
      </c>
      <c r="AM517" s="68">
        <v>1</v>
      </c>
      <c r="AN517" s="68">
        <v>0</v>
      </c>
      <c r="AO517" s="68">
        <v>0</v>
      </c>
      <c r="AP517" s="112">
        <v>10.205405315014563</v>
      </c>
      <c r="AQ517" s="68">
        <v>1</v>
      </c>
      <c r="AR517" s="112">
        <v>7.9366601552254261</v>
      </c>
      <c r="AS517" s="68">
        <v>0</v>
      </c>
      <c r="AT517" s="68">
        <v>1</v>
      </c>
      <c r="AU517" s="68">
        <v>6.2915691395583204</v>
      </c>
      <c r="AV517" s="112">
        <v>7.6048944808116197</v>
      </c>
      <c r="AW517" s="68">
        <v>0</v>
      </c>
      <c r="AX517" s="68">
        <v>1</v>
      </c>
      <c r="AY517" s="68">
        <v>1</v>
      </c>
      <c r="AZ517" s="68">
        <v>14.975</v>
      </c>
      <c r="BA517" s="94">
        <v>602</v>
      </c>
      <c r="BB517" s="94">
        <v>107</v>
      </c>
      <c r="BC517" s="68">
        <v>1</v>
      </c>
      <c r="BD517" s="68">
        <v>0</v>
      </c>
      <c r="BE517" s="104">
        <f>LN(231.55)</f>
        <v>5.4447958329267614</v>
      </c>
      <c r="BF517" s="104">
        <v>1529.33</v>
      </c>
      <c r="BG517" s="104">
        <f t="shared" si="125"/>
        <v>0.74254793166615385</v>
      </c>
      <c r="BH517" s="68">
        <v>1</v>
      </c>
      <c r="BI517" s="68">
        <v>1</v>
      </c>
      <c r="BJ517" s="68">
        <v>0</v>
      </c>
      <c r="BK517" s="68">
        <v>1</v>
      </c>
      <c r="BL517" s="68">
        <v>0</v>
      </c>
      <c r="BM517" s="68">
        <v>0</v>
      </c>
      <c r="BN517" s="68">
        <v>0</v>
      </c>
      <c r="BO517" s="68">
        <v>0</v>
      </c>
      <c r="BP517" s="68">
        <v>1</v>
      </c>
      <c r="BQ517" s="68">
        <v>0</v>
      </c>
      <c r="BR517" s="68">
        <v>0</v>
      </c>
      <c r="BS517" s="68">
        <v>0</v>
      </c>
      <c r="BT517" s="68">
        <v>0</v>
      </c>
      <c r="BU517" s="68">
        <v>1</v>
      </c>
      <c r="BV517" s="68">
        <v>1</v>
      </c>
      <c r="BW517" s="68">
        <v>0</v>
      </c>
      <c r="BX517" s="68">
        <v>0</v>
      </c>
      <c r="BY517" s="68">
        <v>0.5</v>
      </c>
      <c r="BZ517" s="68">
        <f t="shared" si="126"/>
        <v>0.5</v>
      </c>
      <c r="CA517" s="112">
        <v>2.8033603809065348</v>
      </c>
      <c r="CB517" s="68" t="s">
        <v>560</v>
      </c>
      <c r="CC517" s="68">
        <v>1</v>
      </c>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row>
    <row r="518" spans="1:167" s="68" customFormat="1" ht="15" customHeight="1" x14ac:dyDescent="0.3">
      <c r="A518" s="69">
        <v>517</v>
      </c>
      <c r="B518" s="68">
        <v>12</v>
      </c>
      <c r="C518" s="68" t="s">
        <v>104</v>
      </c>
      <c r="D518" s="37">
        <v>0.192</v>
      </c>
      <c r="E518" s="68">
        <v>6.7000000000000004E-2</v>
      </c>
      <c r="F518" s="19">
        <f t="shared" si="112"/>
        <v>2.8656716417910446</v>
      </c>
      <c r="H518" s="68">
        <f t="shared" si="116"/>
        <v>0.125</v>
      </c>
      <c r="I518" s="68">
        <f t="shared" si="117"/>
        <v>0.25900000000000001</v>
      </c>
      <c r="J518" s="68" t="s">
        <v>63</v>
      </c>
      <c r="K518" s="68">
        <f t="shared" si="118"/>
        <v>0.192</v>
      </c>
      <c r="L518" s="64">
        <f t="shared" si="119"/>
        <v>2.8656716417910446</v>
      </c>
      <c r="M518" s="15">
        <f t="shared" si="120"/>
        <v>0.12600625340007535</v>
      </c>
      <c r="N518" s="68">
        <f t="shared" si="121"/>
        <v>4.397093217606797E-2</v>
      </c>
      <c r="O518" s="68">
        <f t="shared" si="122"/>
        <v>22.742297024675526</v>
      </c>
      <c r="P518" s="68">
        <f t="shared" si="123"/>
        <v>8.2035321224007376E-2</v>
      </c>
      <c r="Q518" s="68">
        <f t="shared" si="124"/>
        <v>0.16997718557614333</v>
      </c>
      <c r="R518" s="112">
        <v>7.6197242137826704</v>
      </c>
      <c r="S518" s="68" t="s">
        <v>617</v>
      </c>
      <c r="T518" s="68" t="s">
        <v>63</v>
      </c>
      <c r="U518" s="68" t="s">
        <v>645</v>
      </c>
      <c r="V518" s="68" t="s">
        <v>631</v>
      </c>
      <c r="W518" s="68">
        <v>1</v>
      </c>
      <c r="X518" s="68">
        <v>0</v>
      </c>
      <c r="Y518" s="68">
        <v>0</v>
      </c>
      <c r="Z518" s="68">
        <v>0</v>
      </c>
      <c r="AA518" s="68">
        <v>1</v>
      </c>
      <c r="AB518" s="68">
        <v>0</v>
      </c>
      <c r="AC518" s="68" t="s">
        <v>63</v>
      </c>
      <c r="AD518" s="68" t="s">
        <v>63</v>
      </c>
      <c r="AE518" s="68">
        <v>509</v>
      </c>
      <c r="AF518" s="68">
        <v>1</v>
      </c>
      <c r="AG518" s="68">
        <v>0</v>
      </c>
      <c r="AH518" s="68">
        <v>0</v>
      </c>
      <c r="AI518" s="68">
        <v>0</v>
      </c>
      <c r="AJ518" s="68">
        <v>0</v>
      </c>
      <c r="AK518" s="68">
        <v>0</v>
      </c>
      <c r="AL518" s="68">
        <v>0</v>
      </c>
      <c r="AM518" s="68">
        <v>1</v>
      </c>
      <c r="AN518" s="68">
        <v>0</v>
      </c>
      <c r="AO518" s="68">
        <v>0</v>
      </c>
      <c r="AP518" s="112">
        <v>10.205405315014563</v>
      </c>
      <c r="AQ518" s="68">
        <v>1</v>
      </c>
      <c r="AR518" s="112">
        <v>6.2344107257183712</v>
      </c>
      <c r="AS518" s="68">
        <v>0</v>
      </c>
      <c r="AT518" s="68">
        <v>1</v>
      </c>
      <c r="AU518" s="68">
        <v>6.2915691395583204</v>
      </c>
      <c r="AV518" s="112">
        <v>7.6048944808116197</v>
      </c>
      <c r="AW518" s="68">
        <v>0</v>
      </c>
      <c r="AX518" s="68">
        <v>1</v>
      </c>
      <c r="AY518" s="68">
        <v>1</v>
      </c>
      <c r="AZ518" s="68">
        <v>14.975</v>
      </c>
      <c r="BA518" s="94">
        <v>602</v>
      </c>
      <c r="BB518" s="94">
        <v>107</v>
      </c>
      <c r="BC518" s="68">
        <v>1</v>
      </c>
      <c r="BD518" s="68">
        <v>0</v>
      </c>
      <c r="BE518" s="104">
        <f>LN(231.55)</f>
        <v>5.4447958329267614</v>
      </c>
      <c r="BF518" s="104">
        <v>1529.33</v>
      </c>
      <c r="BG518" s="104">
        <f t="shared" si="125"/>
        <v>0.74254793166615385</v>
      </c>
      <c r="BH518" s="68">
        <v>1</v>
      </c>
      <c r="BI518" s="68">
        <v>1</v>
      </c>
      <c r="BJ518" s="68">
        <v>0</v>
      </c>
      <c r="BK518" s="68">
        <v>1</v>
      </c>
      <c r="BL518" s="68">
        <v>0</v>
      </c>
      <c r="BM518" s="68">
        <v>0</v>
      </c>
      <c r="BN518" s="68">
        <v>0</v>
      </c>
      <c r="BO518" s="68">
        <v>0</v>
      </c>
      <c r="BP518" s="68">
        <v>1</v>
      </c>
      <c r="BQ518" s="68">
        <v>0</v>
      </c>
      <c r="BR518" s="68">
        <v>0</v>
      </c>
      <c r="BS518" s="68">
        <v>0</v>
      </c>
      <c r="BT518" s="68">
        <v>0</v>
      </c>
      <c r="BU518" s="68">
        <v>1</v>
      </c>
      <c r="BV518" s="68">
        <v>1</v>
      </c>
      <c r="BW518" s="68">
        <v>0</v>
      </c>
      <c r="BX518" s="68">
        <v>0</v>
      </c>
      <c r="BY518" s="68">
        <v>1</v>
      </c>
      <c r="BZ518" s="68">
        <f t="shared" si="126"/>
        <v>0</v>
      </c>
      <c r="CA518" s="112">
        <v>2.8033603809065348</v>
      </c>
      <c r="CB518" s="68" t="s">
        <v>560</v>
      </c>
      <c r="CC518" s="68">
        <v>1</v>
      </c>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row>
    <row r="519" spans="1:167" s="68" customFormat="1" ht="15" customHeight="1" x14ac:dyDescent="0.3">
      <c r="A519" s="69">
        <v>518</v>
      </c>
      <c r="B519" s="69">
        <v>12</v>
      </c>
      <c r="C519" s="69" t="s">
        <v>104</v>
      </c>
      <c r="D519" s="38">
        <v>8.2000000000000003E-2</v>
      </c>
      <c r="E519" s="69">
        <v>5.7000000000000002E-2</v>
      </c>
      <c r="F519" s="19">
        <f t="shared" si="112"/>
        <v>1.4385964912280702</v>
      </c>
      <c r="G519" s="69"/>
      <c r="H519" s="69">
        <f t="shared" si="116"/>
        <v>2.5000000000000001E-2</v>
      </c>
      <c r="I519" s="69">
        <f t="shared" si="117"/>
        <v>0.13900000000000001</v>
      </c>
      <c r="J519" s="69" t="s">
        <v>63</v>
      </c>
      <c r="K519" s="69">
        <f t="shared" si="118"/>
        <v>8.2000000000000003E-2</v>
      </c>
      <c r="L519" s="64">
        <f t="shared" si="119"/>
        <v>1.4385964912280702</v>
      </c>
      <c r="M519" s="15">
        <f t="shared" si="120"/>
        <v>5.4293635753268073E-2</v>
      </c>
      <c r="N519" s="68">
        <f t="shared" si="121"/>
        <v>3.774069802361317E-2</v>
      </c>
      <c r="O519" s="68">
        <f t="shared" si="122"/>
        <v>26.49659525041989</v>
      </c>
      <c r="P519" s="68">
        <f t="shared" si="123"/>
        <v>1.6552937729654903E-2</v>
      </c>
      <c r="Q519" s="68">
        <f t="shared" si="124"/>
        <v>9.203433377688125E-2</v>
      </c>
      <c r="R519" s="65">
        <v>7.6197242137826704</v>
      </c>
      <c r="S519" s="69" t="s">
        <v>616</v>
      </c>
      <c r="T519" s="69" t="s">
        <v>63</v>
      </c>
      <c r="U519" s="69" t="s">
        <v>644</v>
      </c>
      <c r="V519" s="69" t="s">
        <v>631</v>
      </c>
      <c r="W519" s="69">
        <v>1</v>
      </c>
      <c r="X519" s="69">
        <v>0</v>
      </c>
      <c r="Y519" s="69">
        <v>0</v>
      </c>
      <c r="Z519" s="69">
        <v>0</v>
      </c>
      <c r="AA519" s="69">
        <v>1</v>
      </c>
      <c r="AB519" s="69">
        <v>0</v>
      </c>
      <c r="AC519" s="69" t="s">
        <v>63</v>
      </c>
      <c r="AD519" s="69" t="s">
        <v>63</v>
      </c>
      <c r="AE519" s="69">
        <v>700</v>
      </c>
      <c r="AF519" s="69">
        <v>1</v>
      </c>
      <c r="AG519" s="69">
        <v>0</v>
      </c>
      <c r="AH519" s="69">
        <v>0</v>
      </c>
      <c r="AI519" s="69">
        <v>0</v>
      </c>
      <c r="AJ519" s="69">
        <v>0</v>
      </c>
      <c r="AK519" s="69">
        <v>0</v>
      </c>
      <c r="AL519" s="69">
        <v>0</v>
      </c>
      <c r="AM519" s="69">
        <v>1</v>
      </c>
      <c r="AN519" s="69">
        <v>0</v>
      </c>
      <c r="AO519" s="69">
        <v>0</v>
      </c>
      <c r="AP519" s="65">
        <v>10.205405315014563</v>
      </c>
      <c r="AQ519" s="69">
        <v>1</v>
      </c>
      <c r="AR519" s="65">
        <v>6.5525078870345901</v>
      </c>
      <c r="AS519" s="69">
        <v>0</v>
      </c>
      <c r="AT519" s="69">
        <v>1</v>
      </c>
      <c r="AU519" s="69">
        <v>6.2915691395583204</v>
      </c>
      <c r="AV519" s="65">
        <v>7.6048944808116197</v>
      </c>
      <c r="AW519" s="69">
        <v>0</v>
      </c>
      <c r="AX519" s="69">
        <v>1</v>
      </c>
      <c r="AY519" s="69">
        <v>1</v>
      </c>
      <c r="AZ519" s="69">
        <v>14.975</v>
      </c>
      <c r="BA519" s="32">
        <v>602</v>
      </c>
      <c r="BB519" s="32">
        <v>107</v>
      </c>
      <c r="BC519" s="69">
        <v>1</v>
      </c>
      <c r="BD519" s="69">
        <v>0</v>
      </c>
      <c r="BE519" s="106">
        <f>LN(139.43)</f>
        <v>4.9375626832069299</v>
      </c>
      <c r="BF519" s="106">
        <v>1529.33</v>
      </c>
      <c r="BG519" s="106">
        <f t="shared" si="125"/>
        <v>0.67337271596398673</v>
      </c>
      <c r="BH519" s="69">
        <v>1</v>
      </c>
      <c r="BI519" s="69">
        <v>1</v>
      </c>
      <c r="BJ519" s="69">
        <v>0</v>
      </c>
      <c r="BK519" s="69">
        <v>1</v>
      </c>
      <c r="BL519" s="69">
        <v>0</v>
      </c>
      <c r="BM519" s="69">
        <v>0</v>
      </c>
      <c r="BN519" s="69">
        <v>0</v>
      </c>
      <c r="BO519" s="69">
        <v>0</v>
      </c>
      <c r="BP519" s="69">
        <v>1</v>
      </c>
      <c r="BQ519" s="69">
        <v>0</v>
      </c>
      <c r="BR519" s="69">
        <v>0</v>
      </c>
      <c r="BS519" s="69">
        <v>0</v>
      </c>
      <c r="BT519" s="69">
        <v>0</v>
      </c>
      <c r="BU519" s="69">
        <v>1</v>
      </c>
      <c r="BV519" s="69">
        <v>1</v>
      </c>
      <c r="BW519" s="69">
        <v>0</v>
      </c>
      <c r="BX519" s="69">
        <v>0</v>
      </c>
      <c r="BY519" s="69">
        <v>1</v>
      </c>
      <c r="BZ519" s="69">
        <f t="shared" si="126"/>
        <v>0</v>
      </c>
      <c r="CA519" s="65">
        <v>2.8033603809065348</v>
      </c>
      <c r="CB519" s="69" t="s">
        <v>560</v>
      </c>
      <c r="CC519" s="69">
        <v>1</v>
      </c>
      <c r="CD519" s="69"/>
      <c r="CE519" s="69"/>
      <c r="CF519" s="69"/>
      <c r="CG519" s="69"/>
      <c r="CH519" s="69"/>
      <c r="CI519" s="69"/>
      <c r="CJ519" s="69"/>
      <c r="CK519" s="69"/>
      <c r="CL519" s="70"/>
      <c r="CM519" s="70"/>
      <c r="CN519" s="70"/>
      <c r="CO519" s="70"/>
      <c r="CP519" s="70"/>
      <c r="CQ519" s="70"/>
      <c r="CR519" s="70"/>
      <c r="CS519" s="70"/>
      <c r="CT519" s="70"/>
      <c r="CU519" s="70"/>
      <c r="CV519" s="70"/>
      <c r="CW519" s="70"/>
      <c r="CX519" s="70"/>
      <c r="CY519" s="70"/>
      <c r="CZ519" s="70"/>
      <c r="DA519" s="70"/>
      <c r="DB519" s="70"/>
      <c r="DC519" s="70"/>
      <c r="DD519" s="70"/>
      <c r="DE519" s="70"/>
      <c r="DF519" s="70"/>
      <c r="DG519" s="70"/>
      <c r="DH519" s="70"/>
      <c r="DI519" s="70"/>
      <c r="DJ519" s="70"/>
      <c r="DK519" s="70"/>
      <c r="DL519" s="70"/>
      <c r="DM519" s="70"/>
      <c r="DN519" s="70"/>
      <c r="DO519" s="70"/>
      <c r="DP519" s="70"/>
      <c r="DQ519" s="70"/>
      <c r="DR519" s="70"/>
      <c r="DS519" s="70"/>
      <c r="DT519" s="70"/>
      <c r="DU519" s="70"/>
      <c r="DV519" s="70"/>
      <c r="DW519" s="70"/>
      <c r="DX519" s="70"/>
      <c r="DY519" s="70"/>
      <c r="DZ519" s="70"/>
      <c r="EA519" s="70"/>
      <c r="EB519" s="70"/>
      <c r="EC519" s="70"/>
      <c r="ED519" s="70"/>
      <c r="EE519" s="70"/>
      <c r="EF519" s="70"/>
      <c r="EG519" s="70"/>
      <c r="EH519" s="70"/>
      <c r="EI519" s="70"/>
      <c r="EJ519" s="70"/>
      <c r="EK519" s="70"/>
      <c r="EL519" s="70"/>
      <c r="EM519" s="70"/>
      <c r="EN519" s="70"/>
      <c r="EO519" s="70"/>
      <c r="EP519" s="70"/>
      <c r="EQ519" s="70"/>
      <c r="ER519" s="70"/>
      <c r="ES519" s="70"/>
      <c r="ET519" s="70"/>
      <c r="EU519" s="70"/>
      <c r="EV519" s="70"/>
      <c r="EW519" s="70"/>
      <c r="EX519" s="70"/>
      <c r="EY519" s="70"/>
      <c r="EZ519" s="70"/>
      <c r="FA519" s="70"/>
      <c r="FB519" s="70"/>
      <c r="FC519" s="70"/>
      <c r="FD519" s="70"/>
      <c r="FE519" s="70"/>
      <c r="FF519" s="70"/>
      <c r="FG519" s="70"/>
      <c r="FH519" s="70"/>
      <c r="FI519" s="70"/>
      <c r="FJ519" s="70"/>
      <c r="FK519" s="70"/>
    </row>
    <row r="520" spans="1:167" s="68" customFormat="1" ht="15" customHeight="1" x14ac:dyDescent="0.3">
      <c r="A520" s="69">
        <v>519</v>
      </c>
      <c r="B520" s="68">
        <v>12</v>
      </c>
      <c r="C520" s="68" t="s">
        <v>104</v>
      </c>
      <c r="D520" s="37">
        <v>-0.03</v>
      </c>
      <c r="E520" s="68">
        <v>2.1999999999999999E-2</v>
      </c>
      <c r="F520" s="19">
        <f t="shared" si="112"/>
        <v>-1.3636363636363638</v>
      </c>
      <c r="H520" s="68">
        <f t="shared" si="116"/>
        <v>-5.1999999999999998E-2</v>
      </c>
      <c r="I520" s="68">
        <f t="shared" si="117"/>
        <v>-8.0000000000000002E-3</v>
      </c>
      <c r="J520" s="68" t="s">
        <v>63</v>
      </c>
      <c r="K520" s="68">
        <f t="shared" si="118"/>
        <v>-0.03</v>
      </c>
      <c r="L520" s="64">
        <f t="shared" si="119"/>
        <v>-1.3636363636363638</v>
      </c>
      <c r="M520" s="15">
        <f t="shared" si="120"/>
        <v>-2.219170449824346E-2</v>
      </c>
      <c r="N520" s="68">
        <f t="shared" si="121"/>
        <v>1.62739166320452E-2</v>
      </c>
      <c r="O520" s="68">
        <f t="shared" si="122"/>
        <v>61.448022784563477</v>
      </c>
      <c r="P520" s="68">
        <f t="shared" si="123"/>
        <v>-3.846562113028866E-2</v>
      </c>
      <c r="Q520" s="68">
        <f t="shared" si="124"/>
        <v>-5.9177878661982597E-3</v>
      </c>
      <c r="R520" s="112">
        <v>7.6197242137826704</v>
      </c>
      <c r="S520" s="68" t="s">
        <v>616</v>
      </c>
      <c r="T520" s="68" t="s">
        <v>63</v>
      </c>
      <c r="U520" s="68" t="s">
        <v>640</v>
      </c>
      <c r="V520" s="68" t="s">
        <v>631</v>
      </c>
      <c r="W520" s="68">
        <v>1</v>
      </c>
      <c r="X520" s="68">
        <v>0</v>
      </c>
      <c r="Y520" s="68">
        <v>0</v>
      </c>
      <c r="Z520" s="68">
        <v>0</v>
      </c>
      <c r="AA520" s="68">
        <v>1</v>
      </c>
      <c r="AB520" s="68">
        <v>0</v>
      </c>
      <c r="AC520" s="68" t="s">
        <v>63</v>
      </c>
      <c r="AD520" s="68" t="s">
        <v>63</v>
      </c>
      <c r="AE520" s="68">
        <v>3774</v>
      </c>
      <c r="AF520" s="68">
        <v>1</v>
      </c>
      <c r="AG520" s="68">
        <v>0</v>
      </c>
      <c r="AH520" s="68">
        <v>0</v>
      </c>
      <c r="AI520" s="68">
        <v>0</v>
      </c>
      <c r="AJ520" s="68">
        <v>0</v>
      </c>
      <c r="AK520" s="68">
        <v>0</v>
      </c>
      <c r="AL520" s="68">
        <v>0</v>
      </c>
      <c r="AM520" s="68">
        <v>1</v>
      </c>
      <c r="AN520" s="68">
        <v>0</v>
      </c>
      <c r="AO520" s="68">
        <v>0</v>
      </c>
      <c r="AP520" s="112">
        <v>10.205405315014563</v>
      </c>
      <c r="AQ520" s="68">
        <v>1</v>
      </c>
      <c r="AR520" s="112">
        <v>8.2361556616831244</v>
      </c>
      <c r="AS520" s="68">
        <v>0</v>
      </c>
      <c r="AT520" s="68">
        <v>1</v>
      </c>
      <c r="AU520" s="68">
        <v>6.2915691395583204</v>
      </c>
      <c r="AV520" s="112">
        <v>7.6048944808116197</v>
      </c>
      <c r="AW520" s="68">
        <v>0</v>
      </c>
      <c r="AX520" s="68">
        <v>1</v>
      </c>
      <c r="AY520" s="68">
        <v>1</v>
      </c>
      <c r="AZ520" s="68">
        <v>14.975</v>
      </c>
      <c r="BA520" s="94">
        <v>602</v>
      </c>
      <c r="BB520" s="94">
        <v>107</v>
      </c>
      <c r="BC520" s="68">
        <v>1</v>
      </c>
      <c r="BD520" s="68">
        <v>0</v>
      </c>
      <c r="BE520" s="104">
        <f>LN(139.43)</f>
        <v>4.9375626832069299</v>
      </c>
      <c r="BF520" s="104">
        <v>1529.33</v>
      </c>
      <c r="BG520" s="104">
        <f t="shared" si="125"/>
        <v>0.67337271596398673</v>
      </c>
      <c r="BH520" s="68">
        <v>1</v>
      </c>
      <c r="BI520" s="68">
        <v>1</v>
      </c>
      <c r="BJ520" s="68">
        <v>0</v>
      </c>
      <c r="BK520" s="68">
        <v>1</v>
      </c>
      <c r="BL520" s="68">
        <v>0</v>
      </c>
      <c r="BM520" s="68">
        <v>0</v>
      </c>
      <c r="BN520" s="68">
        <v>0</v>
      </c>
      <c r="BO520" s="68">
        <v>0</v>
      </c>
      <c r="BP520" s="68">
        <v>1</v>
      </c>
      <c r="BQ520" s="68">
        <v>0</v>
      </c>
      <c r="BR520" s="68">
        <v>0</v>
      </c>
      <c r="BS520" s="68">
        <v>0</v>
      </c>
      <c r="BT520" s="68">
        <v>0</v>
      </c>
      <c r="BU520" s="68">
        <v>1</v>
      </c>
      <c r="BV520" s="68">
        <v>1</v>
      </c>
      <c r="BW520" s="68">
        <v>0</v>
      </c>
      <c r="BX520" s="68">
        <v>0</v>
      </c>
      <c r="BY520" s="68">
        <v>1</v>
      </c>
      <c r="BZ520" s="68">
        <f t="shared" si="126"/>
        <v>0</v>
      </c>
      <c r="CA520" s="112">
        <v>2.8033603809065348</v>
      </c>
      <c r="CB520" s="68" t="s">
        <v>560</v>
      </c>
      <c r="CC520" s="68">
        <v>1</v>
      </c>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row>
    <row r="521" spans="1:167" s="68" customFormat="1" ht="15" customHeight="1" x14ac:dyDescent="0.3">
      <c r="A521" s="69">
        <v>520</v>
      </c>
      <c r="B521" s="68">
        <v>12</v>
      </c>
      <c r="C521" s="68" t="s">
        <v>104</v>
      </c>
      <c r="D521" s="37">
        <v>1.2999999999999999E-2</v>
      </c>
      <c r="E521" s="68">
        <v>2.3E-2</v>
      </c>
      <c r="F521" s="19">
        <f t="shared" si="112"/>
        <v>0.56521739130434778</v>
      </c>
      <c r="H521" s="68">
        <f t="shared" si="116"/>
        <v>-0.01</v>
      </c>
      <c r="I521" s="68">
        <f t="shared" si="117"/>
        <v>3.5999999999999997E-2</v>
      </c>
      <c r="J521" s="68" t="s">
        <v>63</v>
      </c>
      <c r="K521" s="68">
        <f t="shared" si="118"/>
        <v>1.2999999999999999E-2</v>
      </c>
      <c r="L521" s="64">
        <f t="shared" si="119"/>
        <v>0.56521739130434778</v>
      </c>
      <c r="M521" s="15">
        <f t="shared" si="120"/>
        <v>9.3385214175104904E-3</v>
      </c>
      <c r="N521" s="68">
        <f t="shared" si="121"/>
        <v>1.6521999430980101E-2</v>
      </c>
      <c r="O521" s="68">
        <f t="shared" si="122"/>
        <v>60.525362210394348</v>
      </c>
      <c r="P521" s="68">
        <f t="shared" si="123"/>
        <v>-7.1834780134696109E-3</v>
      </c>
      <c r="Q521" s="68">
        <f t="shared" si="124"/>
        <v>2.5860520848490592E-2</v>
      </c>
      <c r="R521" s="112">
        <v>7.6197242137826704</v>
      </c>
      <c r="S521" s="68" t="s">
        <v>616</v>
      </c>
      <c r="T521" s="68" t="s">
        <v>63</v>
      </c>
      <c r="U521" s="68" t="s">
        <v>641</v>
      </c>
      <c r="V521" s="68" t="s">
        <v>631</v>
      </c>
      <c r="W521" s="68">
        <v>1</v>
      </c>
      <c r="X521" s="68">
        <v>0</v>
      </c>
      <c r="Y521" s="68">
        <v>0</v>
      </c>
      <c r="Z521" s="68">
        <v>0</v>
      </c>
      <c r="AA521" s="68">
        <v>1</v>
      </c>
      <c r="AB521" s="68">
        <v>0</v>
      </c>
      <c r="AC521" s="68" t="s">
        <v>63</v>
      </c>
      <c r="AD521" s="68" t="s">
        <v>63</v>
      </c>
      <c r="AE521" s="68">
        <v>3663</v>
      </c>
      <c r="AF521" s="68">
        <v>1</v>
      </c>
      <c r="AG521" s="68">
        <v>0</v>
      </c>
      <c r="AH521" s="68">
        <v>0</v>
      </c>
      <c r="AI521" s="68">
        <v>0</v>
      </c>
      <c r="AJ521" s="68">
        <v>0</v>
      </c>
      <c r="AK521" s="68">
        <v>0</v>
      </c>
      <c r="AL521" s="68">
        <v>0</v>
      </c>
      <c r="AM521" s="68">
        <v>1</v>
      </c>
      <c r="AN521" s="68">
        <v>0</v>
      </c>
      <c r="AO521" s="68">
        <v>0</v>
      </c>
      <c r="AP521" s="112">
        <v>10.205405315014563</v>
      </c>
      <c r="AQ521" s="68">
        <v>1</v>
      </c>
      <c r="AR521" s="112">
        <v>8.2063107257940207</v>
      </c>
      <c r="AS521" s="68">
        <v>0</v>
      </c>
      <c r="AT521" s="68">
        <v>1</v>
      </c>
      <c r="AU521" s="68">
        <v>6.2915691395583204</v>
      </c>
      <c r="AV521" s="112">
        <v>7.6048944808116197</v>
      </c>
      <c r="AW521" s="68">
        <v>0</v>
      </c>
      <c r="AX521" s="68">
        <v>1</v>
      </c>
      <c r="AY521" s="68">
        <v>1</v>
      </c>
      <c r="AZ521" s="68">
        <v>14.975</v>
      </c>
      <c r="BA521" s="94">
        <v>602</v>
      </c>
      <c r="BB521" s="94">
        <v>107</v>
      </c>
      <c r="BC521" s="68">
        <v>1</v>
      </c>
      <c r="BD521" s="68">
        <v>0</v>
      </c>
      <c r="BE521" s="104">
        <f>LN(139.43)</f>
        <v>4.9375626832069299</v>
      </c>
      <c r="BF521" s="104">
        <v>1529.33</v>
      </c>
      <c r="BG521" s="104">
        <f t="shared" si="125"/>
        <v>0.67337271596398673</v>
      </c>
      <c r="BH521" s="68">
        <v>1</v>
      </c>
      <c r="BI521" s="68">
        <v>1</v>
      </c>
      <c r="BJ521" s="68">
        <v>0</v>
      </c>
      <c r="BK521" s="68">
        <v>1</v>
      </c>
      <c r="BL521" s="68">
        <v>0</v>
      </c>
      <c r="BM521" s="68">
        <v>0</v>
      </c>
      <c r="BN521" s="68">
        <v>0</v>
      </c>
      <c r="BO521" s="68">
        <v>0</v>
      </c>
      <c r="BP521" s="68">
        <v>1</v>
      </c>
      <c r="BQ521" s="68">
        <v>0</v>
      </c>
      <c r="BR521" s="68">
        <v>0</v>
      </c>
      <c r="BS521" s="68">
        <v>0</v>
      </c>
      <c r="BT521" s="68">
        <v>0</v>
      </c>
      <c r="BU521" s="68">
        <v>1</v>
      </c>
      <c r="BV521" s="68">
        <v>1</v>
      </c>
      <c r="BW521" s="68">
        <v>0</v>
      </c>
      <c r="BX521" s="68">
        <v>0</v>
      </c>
      <c r="BY521" s="68">
        <v>1</v>
      </c>
      <c r="BZ521" s="68">
        <f t="shared" si="126"/>
        <v>0</v>
      </c>
      <c r="CA521" s="112">
        <v>2.8033603809065348</v>
      </c>
      <c r="CB521" s="68" t="s">
        <v>560</v>
      </c>
      <c r="CC521" s="68">
        <v>1</v>
      </c>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row>
    <row r="522" spans="1:167" s="68" customFormat="1" ht="15" customHeight="1" x14ac:dyDescent="0.3">
      <c r="A522" s="69">
        <v>521</v>
      </c>
      <c r="B522" s="68">
        <v>12</v>
      </c>
      <c r="C522" s="68" t="s">
        <v>104</v>
      </c>
      <c r="D522" s="37">
        <v>5.5E-2</v>
      </c>
      <c r="E522" s="68">
        <v>6.3E-2</v>
      </c>
      <c r="F522" s="19">
        <f t="shared" si="112"/>
        <v>0.87301587301587302</v>
      </c>
      <c r="H522" s="68">
        <f t="shared" si="116"/>
        <v>-8.0000000000000002E-3</v>
      </c>
      <c r="I522" s="68">
        <f t="shared" si="117"/>
        <v>0.11799999999999999</v>
      </c>
      <c r="J522" s="68" t="s">
        <v>63</v>
      </c>
      <c r="K522" s="68">
        <f t="shared" si="118"/>
        <v>5.5E-2</v>
      </c>
      <c r="L522" s="64">
        <f t="shared" si="119"/>
        <v>0.87301587301587302</v>
      </c>
      <c r="M522" s="15">
        <f t="shared" si="120"/>
        <v>2.8121417325788441E-2</v>
      </c>
      <c r="N522" s="68">
        <f t="shared" si="121"/>
        <v>3.2211805300448579E-2</v>
      </c>
      <c r="O522" s="68">
        <f t="shared" si="122"/>
        <v>31.044518948029097</v>
      </c>
      <c r="P522" s="68">
        <f t="shared" si="123"/>
        <v>-4.0903879746601382E-3</v>
      </c>
      <c r="Q522" s="68">
        <f t="shared" si="124"/>
        <v>6.0333222626237019E-2</v>
      </c>
      <c r="R522" s="112">
        <v>7.6014023345837334</v>
      </c>
      <c r="S522" s="68" t="s">
        <v>616</v>
      </c>
      <c r="T522" s="68" t="s">
        <v>63</v>
      </c>
      <c r="U522" s="68" t="s">
        <v>646</v>
      </c>
      <c r="V522" s="68" t="s">
        <v>631</v>
      </c>
      <c r="W522" s="68">
        <v>1</v>
      </c>
      <c r="X522" s="68">
        <v>0</v>
      </c>
      <c r="Y522" s="68">
        <v>0</v>
      </c>
      <c r="Z522" s="68">
        <v>0</v>
      </c>
      <c r="AA522" s="68">
        <v>1</v>
      </c>
      <c r="AB522" s="68">
        <v>0</v>
      </c>
      <c r="AC522" s="68" t="s">
        <v>63</v>
      </c>
      <c r="AD522" s="68" t="s">
        <v>63</v>
      </c>
      <c r="AE522" s="68">
        <v>963</v>
      </c>
      <c r="AF522" s="68">
        <v>1</v>
      </c>
      <c r="AG522" s="68">
        <v>0</v>
      </c>
      <c r="AH522" s="68">
        <v>0</v>
      </c>
      <c r="AI522" s="68">
        <v>0</v>
      </c>
      <c r="AJ522" s="68">
        <v>0</v>
      </c>
      <c r="AK522" s="68">
        <v>0</v>
      </c>
      <c r="AL522" s="68">
        <v>0</v>
      </c>
      <c r="AM522" s="68">
        <v>1</v>
      </c>
      <c r="AN522" s="68">
        <v>0</v>
      </c>
      <c r="AO522" s="68">
        <v>0</v>
      </c>
      <c r="AP522" s="112">
        <v>10.205405315014563</v>
      </c>
      <c r="AQ522" s="68">
        <v>1</v>
      </c>
      <c r="AR522" s="112">
        <v>6.8710912946105456</v>
      </c>
      <c r="AS522" s="68">
        <v>0</v>
      </c>
      <c r="AT522" s="68">
        <v>1</v>
      </c>
      <c r="AU522" s="68">
        <v>6.2915691395583204</v>
      </c>
      <c r="AV522" s="112">
        <v>7.6048944808116197</v>
      </c>
      <c r="AW522" s="68">
        <v>0</v>
      </c>
      <c r="AX522" s="68">
        <v>1</v>
      </c>
      <c r="AY522" s="68">
        <v>1</v>
      </c>
      <c r="AZ522" s="68">
        <v>14.975</v>
      </c>
      <c r="BA522" s="94">
        <v>602</v>
      </c>
      <c r="BB522" s="94">
        <v>107</v>
      </c>
      <c r="BC522" s="68">
        <v>1</v>
      </c>
      <c r="BD522" s="68">
        <v>0</v>
      </c>
      <c r="BE522" s="104">
        <f>LN(139.43)</f>
        <v>4.9375626832069299</v>
      </c>
      <c r="BF522" s="104">
        <v>1529.33</v>
      </c>
      <c r="BG522" s="104">
        <f t="shared" si="125"/>
        <v>0.67337271596398673</v>
      </c>
      <c r="BH522" s="68">
        <v>1</v>
      </c>
      <c r="BI522" s="68">
        <v>1</v>
      </c>
      <c r="BJ522" s="68">
        <v>0</v>
      </c>
      <c r="BK522" s="68">
        <v>1</v>
      </c>
      <c r="BL522" s="68">
        <v>0</v>
      </c>
      <c r="BM522" s="68">
        <v>0</v>
      </c>
      <c r="BN522" s="68">
        <v>0</v>
      </c>
      <c r="BO522" s="68">
        <v>0</v>
      </c>
      <c r="BP522" s="68">
        <v>1</v>
      </c>
      <c r="BQ522" s="68">
        <v>0</v>
      </c>
      <c r="BR522" s="68">
        <v>0</v>
      </c>
      <c r="BS522" s="68">
        <v>0</v>
      </c>
      <c r="BT522" s="68">
        <v>0</v>
      </c>
      <c r="BU522" s="68">
        <v>1</v>
      </c>
      <c r="BV522" s="68">
        <v>1</v>
      </c>
      <c r="BW522" s="68">
        <v>0</v>
      </c>
      <c r="BX522" s="68">
        <v>0</v>
      </c>
      <c r="BY522" s="68">
        <v>0</v>
      </c>
      <c r="BZ522" s="68">
        <f t="shared" si="126"/>
        <v>1</v>
      </c>
      <c r="CA522" s="112">
        <v>2.8033603809065348</v>
      </c>
      <c r="CB522" s="68" t="s">
        <v>560</v>
      </c>
      <c r="CC522" s="68">
        <v>1</v>
      </c>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row>
    <row r="523" spans="1:167" s="68" customFormat="1" ht="15" customHeight="1" x14ac:dyDescent="0.3">
      <c r="A523" s="69">
        <v>522</v>
      </c>
      <c r="B523" s="69">
        <v>12</v>
      </c>
      <c r="C523" s="69" t="s">
        <v>104</v>
      </c>
      <c r="D523" s="38">
        <v>8.4000000000000005E-2</v>
      </c>
      <c r="E523" s="69">
        <v>8.1000000000000003E-2</v>
      </c>
      <c r="F523" s="19">
        <f t="shared" si="112"/>
        <v>1.037037037037037</v>
      </c>
      <c r="G523" s="69"/>
      <c r="H523" s="69">
        <f t="shared" si="116"/>
        <v>3.0000000000000027E-3</v>
      </c>
      <c r="I523" s="69">
        <f t="shared" si="117"/>
        <v>0.16500000000000001</v>
      </c>
      <c r="J523" s="69" t="s">
        <v>63</v>
      </c>
      <c r="K523" s="69">
        <f t="shared" si="118"/>
        <v>8.4000000000000005E-2</v>
      </c>
      <c r="L523" s="64">
        <f t="shared" si="119"/>
        <v>1.037037037037037</v>
      </c>
      <c r="M523" s="18">
        <f t="shared" si="120"/>
        <v>3.9166240716687367E-2</v>
      </c>
      <c r="N523" s="69">
        <f t="shared" si="121"/>
        <v>3.7767446405377103E-2</v>
      </c>
      <c r="O523" s="69">
        <f t="shared" si="122"/>
        <v>26.47782932598869</v>
      </c>
      <c r="P523" s="69">
        <f t="shared" si="123"/>
        <v>1.3987943113102641E-3</v>
      </c>
      <c r="Q523" s="69">
        <f t="shared" si="124"/>
        <v>7.693368712206447E-2</v>
      </c>
      <c r="R523" s="65">
        <v>7.6014023345837334</v>
      </c>
      <c r="S523" s="69" t="s">
        <v>617</v>
      </c>
      <c r="T523" s="69" t="s">
        <v>63</v>
      </c>
      <c r="U523" s="69" t="s">
        <v>647</v>
      </c>
      <c r="V523" s="69" t="s">
        <v>631</v>
      </c>
      <c r="W523" s="69">
        <v>1</v>
      </c>
      <c r="X523" s="69">
        <v>0</v>
      </c>
      <c r="Y523" s="69">
        <v>0</v>
      </c>
      <c r="Z523" s="69">
        <v>0</v>
      </c>
      <c r="AA523" s="69">
        <v>1</v>
      </c>
      <c r="AB523" s="69">
        <v>0</v>
      </c>
      <c r="AC523" s="69" t="s">
        <v>63</v>
      </c>
      <c r="AD523" s="69" t="s">
        <v>63</v>
      </c>
      <c r="AE523" s="69">
        <v>700</v>
      </c>
      <c r="AF523" s="69">
        <v>1</v>
      </c>
      <c r="AG523" s="69">
        <v>0</v>
      </c>
      <c r="AH523" s="69">
        <v>0</v>
      </c>
      <c r="AI523" s="69">
        <v>0</v>
      </c>
      <c r="AJ523" s="69">
        <v>0</v>
      </c>
      <c r="AK523" s="69">
        <v>0</v>
      </c>
      <c r="AL523" s="69">
        <v>0</v>
      </c>
      <c r="AM523" s="69">
        <v>1</v>
      </c>
      <c r="AN523" s="69">
        <v>0</v>
      </c>
      <c r="AO523" s="69">
        <v>0</v>
      </c>
      <c r="AP523" s="65">
        <v>10.205405315014563</v>
      </c>
      <c r="AQ523" s="69">
        <v>1</v>
      </c>
      <c r="AR523" s="65">
        <v>6.5525078870345901</v>
      </c>
      <c r="AS523" s="69">
        <v>0</v>
      </c>
      <c r="AT523" s="69">
        <v>1</v>
      </c>
      <c r="AU523" s="69">
        <v>6.2915691395583204</v>
      </c>
      <c r="AV523" s="65">
        <v>7.6048944808116197</v>
      </c>
      <c r="AW523" s="69">
        <v>0</v>
      </c>
      <c r="AX523" s="69">
        <v>1</v>
      </c>
      <c r="AY523" s="69">
        <v>1</v>
      </c>
      <c r="AZ523" s="69">
        <v>14.975</v>
      </c>
      <c r="BA523" s="32">
        <v>602</v>
      </c>
      <c r="BB523" s="32">
        <v>107</v>
      </c>
      <c r="BC523" s="69">
        <v>1</v>
      </c>
      <c r="BD523" s="69">
        <v>0</v>
      </c>
      <c r="BE523" s="106">
        <f>LN(231.55)</f>
        <v>5.4447958329267614</v>
      </c>
      <c r="BF523" s="106">
        <v>1529.33</v>
      </c>
      <c r="BG523" s="106">
        <f t="shared" si="125"/>
        <v>0.74254793166615385</v>
      </c>
      <c r="BH523" s="69">
        <v>1</v>
      </c>
      <c r="BI523" s="69">
        <v>1</v>
      </c>
      <c r="BJ523" s="69">
        <v>0</v>
      </c>
      <c r="BK523" s="69">
        <v>1</v>
      </c>
      <c r="BL523" s="69">
        <v>0</v>
      </c>
      <c r="BM523" s="69">
        <v>0</v>
      </c>
      <c r="BN523" s="69">
        <v>0</v>
      </c>
      <c r="BO523" s="69">
        <v>0</v>
      </c>
      <c r="BP523" s="69">
        <v>1</v>
      </c>
      <c r="BQ523" s="69">
        <v>0</v>
      </c>
      <c r="BR523" s="69">
        <v>0</v>
      </c>
      <c r="BS523" s="69">
        <v>0</v>
      </c>
      <c r="BT523" s="69">
        <v>0</v>
      </c>
      <c r="BU523" s="69">
        <v>1</v>
      </c>
      <c r="BV523" s="69">
        <v>1</v>
      </c>
      <c r="BW523" s="69">
        <v>0</v>
      </c>
      <c r="BX523" s="69">
        <v>0</v>
      </c>
      <c r="BY523" s="69">
        <v>0</v>
      </c>
      <c r="BZ523" s="69">
        <f t="shared" si="126"/>
        <v>1</v>
      </c>
      <c r="CA523" s="65">
        <v>2.8033603809065348</v>
      </c>
      <c r="CB523" s="69" t="s">
        <v>560</v>
      </c>
      <c r="CC523" s="69">
        <v>1</v>
      </c>
      <c r="CD523" s="69"/>
      <c r="CE523" s="69"/>
      <c r="CF523" s="69"/>
      <c r="CG523" s="69"/>
      <c r="CH523" s="69"/>
      <c r="CI523" s="69"/>
      <c r="CJ523" s="69"/>
      <c r="CK523" s="69"/>
      <c r="CL523" s="70"/>
      <c r="CM523" s="70"/>
      <c r="CN523" s="70"/>
      <c r="CO523" s="70"/>
      <c r="CP523" s="70"/>
      <c r="CQ523" s="70"/>
      <c r="CR523" s="70"/>
      <c r="CS523" s="70"/>
      <c r="CT523" s="70"/>
      <c r="CU523" s="70"/>
      <c r="CV523" s="70"/>
      <c r="CW523" s="70"/>
      <c r="CX523" s="70"/>
      <c r="CY523" s="70"/>
      <c r="CZ523" s="70"/>
      <c r="DA523" s="70"/>
      <c r="DB523" s="70"/>
      <c r="DC523" s="70"/>
      <c r="DD523" s="70"/>
      <c r="DE523" s="70"/>
      <c r="DF523" s="70"/>
      <c r="DG523" s="70"/>
      <c r="DH523" s="70"/>
      <c r="DI523" s="70"/>
      <c r="DJ523" s="70"/>
      <c r="DK523" s="70"/>
      <c r="DL523" s="70"/>
      <c r="DM523" s="70"/>
      <c r="DN523" s="70"/>
      <c r="DO523" s="70"/>
      <c r="DP523" s="70"/>
      <c r="DQ523" s="70"/>
      <c r="DR523" s="70"/>
      <c r="DS523" s="70"/>
      <c r="DT523" s="70"/>
      <c r="DU523" s="70"/>
      <c r="DV523" s="70"/>
      <c r="DW523" s="70"/>
      <c r="DX523" s="70"/>
      <c r="DY523" s="70"/>
      <c r="DZ523" s="70"/>
      <c r="EA523" s="70"/>
      <c r="EB523" s="70"/>
      <c r="EC523" s="70"/>
      <c r="ED523" s="70"/>
      <c r="EE523" s="70"/>
      <c r="EF523" s="70"/>
      <c r="EG523" s="70"/>
      <c r="EH523" s="70"/>
      <c r="EI523" s="70"/>
      <c r="EJ523" s="70"/>
      <c r="EK523" s="70"/>
      <c r="EL523" s="70"/>
      <c r="EM523" s="70"/>
      <c r="EN523" s="70"/>
      <c r="EO523" s="70"/>
      <c r="EP523" s="70"/>
      <c r="EQ523" s="70"/>
      <c r="ER523" s="70"/>
      <c r="ES523" s="70"/>
      <c r="ET523" s="70"/>
      <c r="EU523" s="70"/>
      <c r="EV523" s="70"/>
      <c r="EW523" s="70"/>
      <c r="EX523" s="70"/>
      <c r="EY523" s="70"/>
      <c r="EZ523" s="70"/>
      <c r="FA523" s="70"/>
      <c r="FB523" s="70"/>
      <c r="FC523" s="70"/>
      <c r="FD523" s="70"/>
      <c r="FE523" s="70"/>
      <c r="FF523" s="70"/>
      <c r="FG523" s="70"/>
      <c r="FH523" s="70"/>
      <c r="FI523" s="70"/>
      <c r="FJ523" s="70"/>
      <c r="FK523" s="70"/>
    </row>
    <row r="524" spans="1:167" s="68" customFormat="1" ht="15" customHeight="1" x14ac:dyDescent="0.3">
      <c r="A524" s="69">
        <v>523</v>
      </c>
      <c r="B524" s="68">
        <v>12</v>
      </c>
      <c r="C524" s="68" t="s">
        <v>104</v>
      </c>
      <c r="D524" s="37">
        <v>-5.8000000000000003E-2</v>
      </c>
      <c r="E524" s="68">
        <v>3.6999999999999998E-2</v>
      </c>
      <c r="F524" s="19">
        <f t="shared" si="112"/>
        <v>-1.5675675675675678</v>
      </c>
      <c r="H524" s="68">
        <f t="shared" si="116"/>
        <v>-9.5000000000000001E-2</v>
      </c>
      <c r="I524" s="68">
        <f t="shared" si="117"/>
        <v>-2.1000000000000005E-2</v>
      </c>
      <c r="J524" s="68" t="s">
        <v>63</v>
      </c>
      <c r="K524" s="68">
        <f t="shared" si="118"/>
        <v>-5.8000000000000003E-2</v>
      </c>
      <c r="L524" s="64">
        <f t="shared" si="119"/>
        <v>-1.5675675675675678</v>
      </c>
      <c r="M524" s="15">
        <f t="shared" si="120"/>
        <v>-2.5559255731174985E-2</v>
      </c>
      <c r="N524" s="68">
        <f t="shared" si="121"/>
        <v>1.630504244919783E-2</v>
      </c>
      <c r="O524" s="68">
        <f t="shared" si="122"/>
        <v>61.330720426870009</v>
      </c>
      <c r="P524" s="68">
        <f t="shared" si="123"/>
        <v>-4.1864298180372815E-2</v>
      </c>
      <c r="Q524" s="68">
        <f t="shared" si="124"/>
        <v>-9.2542132819771541E-3</v>
      </c>
      <c r="R524" s="112">
        <v>7.6014023345837334</v>
      </c>
      <c r="S524" s="68" t="s">
        <v>617</v>
      </c>
      <c r="T524" s="68" t="s">
        <v>63</v>
      </c>
      <c r="U524" s="68" t="s">
        <v>642</v>
      </c>
      <c r="V524" s="68" t="s">
        <v>631</v>
      </c>
      <c r="W524" s="68">
        <v>1</v>
      </c>
      <c r="X524" s="68">
        <v>0</v>
      </c>
      <c r="Y524" s="68">
        <v>0</v>
      </c>
      <c r="Z524" s="68">
        <v>0</v>
      </c>
      <c r="AA524" s="68">
        <v>1</v>
      </c>
      <c r="AB524" s="68">
        <v>0</v>
      </c>
      <c r="AC524" s="68" t="s">
        <v>63</v>
      </c>
      <c r="AD524" s="68" t="s">
        <v>63</v>
      </c>
      <c r="AE524" s="68">
        <v>3759</v>
      </c>
      <c r="AF524" s="68">
        <v>1</v>
      </c>
      <c r="AG524" s="68">
        <v>0</v>
      </c>
      <c r="AH524" s="68">
        <v>0</v>
      </c>
      <c r="AI524" s="68">
        <v>0</v>
      </c>
      <c r="AJ524" s="68">
        <v>0</v>
      </c>
      <c r="AK524" s="68">
        <v>0</v>
      </c>
      <c r="AL524" s="68">
        <v>0</v>
      </c>
      <c r="AM524" s="68">
        <v>1</v>
      </c>
      <c r="AN524" s="68">
        <v>0</v>
      </c>
      <c r="AO524" s="68">
        <v>0</v>
      </c>
      <c r="AP524" s="112">
        <v>10.205405315014563</v>
      </c>
      <c r="AQ524" s="68">
        <v>1</v>
      </c>
      <c r="AR524" s="112">
        <v>8.2321742363839405</v>
      </c>
      <c r="AS524" s="68">
        <v>0</v>
      </c>
      <c r="AT524" s="68">
        <v>1</v>
      </c>
      <c r="AU524" s="68">
        <v>6.2915691395583204</v>
      </c>
      <c r="AV524" s="112">
        <v>7.6048944808116197</v>
      </c>
      <c r="AW524" s="68">
        <v>0</v>
      </c>
      <c r="AX524" s="68">
        <v>1</v>
      </c>
      <c r="AY524" s="68">
        <v>1</v>
      </c>
      <c r="AZ524" s="68">
        <v>14.975</v>
      </c>
      <c r="BA524" s="94">
        <v>602</v>
      </c>
      <c r="BB524" s="94">
        <v>107</v>
      </c>
      <c r="BC524" s="68">
        <v>1</v>
      </c>
      <c r="BD524" s="68">
        <v>0</v>
      </c>
      <c r="BE524" s="104">
        <f>LN(231.55)</f>
        <v>5.4447958329267614</v>
      </c>
      <c r="BF524" s="104">
        <v>1529.33</v>
      </c>
      <c r="BG524" s="104">
        <f t="shared" si="125"/>
        <v>0.74254793166615385</v>
      </c>
      <c r="BH524" s="68">
        <v>1</v>
      </c>
      <c r="BI524" s="68">
        <v>1</v>
      </c>
      <c r="BJ524" s="68">
        <v>0</v>
      </c>
      <c r="BK524" s="68">
        <v>1</v>
      </c>
      <c r="BL524" s="68">
        <v>0</v>
      </c>
      <c r="BM524" s="68">
        <v>0</v>
      </c>
      <c r="BN524" s="68">
        <v>0</v>
      </c>
      <c r="BO524" s="68">
        <v>0</v>
      </c>
      <c r="BP524" s="68">
        <v>1</v>
      </c>
      <c r="BQ524" s="68">
        <v>0</v>
      </c>
      <c r="BR524" s="68">
        <v>0</v>
      </c>
      <c r="BS524" s="68">
        <v>0</v>
      </c>
      <c r="BT524" s="68">
        <v>0</v>
      </c>
      <c r="BU524" s="68">
        <v>1</v>
      </c>
      <c r="BV524" s="68">
        <v>1</v>
      </c>
      <c r="BW524" s="68">
        <v>0</v>
      </c>
      <c r="BX524" s="68">
        <v>0</v>
      </c>
      <c r="BY524" s="68">
        <v>0</v>
      </c>
      <c r="BZ524" s="68">
        <f t="shared" si="126"/>
        <v>1</v>
      </c>
      <c r="CA524" s="112">
        <v>2.8033603809065348</v>
      </c>
      <c r="CB524" s="68" t="s">
        <v>560</v>
      </c>
      <c r="CC524" s="68">
        <v>1</v>
      </c>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row>
    <row r="525" spans="1:167" s="68" customFormat="1" ht="15" customHeight="1" x14ac:dyDescent="0.3">
      <c r="A525" s="69">
        <v>524</v>
      </c>
      <c r="B525" s="68">
        <v>12</v>
      </c>
      <c r="C525" s="68" t="s">
        <v>104</v>
      </c>
      <c r="D525" s="37">
        <v>-6.9000000000000006E-2</v>
      </c>
      <c r="E525" s="68">
        <v>4.2999999999999997E-2</v>
      </c>
      <c r="F525" s="19">
        <f t="shared" si="112"/>
        <v>-1.6046511627906979</v>
      </c>
      <c r="H525" s="68">
        <f t="shared" si="116"/>
        <v>-0.112</v>
      </c>
      <c r="I525" s="68">
        <f t="shared" si="117"/>
        <v>-2.6000000000000009E-2</v>
      </c>
      <c r="J525" s="68" t="s">
        <v>63</v>
      </c>
      <c r="K525" s="68">
        <f t="shared" si="118"/>
        <v>-6.9000000000000006E-2</v>
      </c>
      <c r="L525" s="64">
        <f t="shared" si="119"/>
        <v>-1.6046511627906979</v>
      </c>
      <c r="M525" s="15">
        <f t="shared" si="120"/>
        <v>-2.6310795595961081E-2</v>
      </c>
      <c r="N525" s="68">
        <f t="shared" si="121"/>
        <v>1.6396582762700382E-2</v>
      </c>
      <c r="O525" s="68">
        <f t="shared" si="122"/>
        <v>60.988317777704324</v>
      </c>
      <c r="P525" s="68">
        <f t="shared" si="123"/>
        <v>-4.2707378358661466E-2</v>
      </c>
      <c r="Q525" s="68">
        <f t="shared" si="124"/>
        <v>-9.9142128332606987E-3</v>
      </c>
      <c r="R525" s="112">
        <v>7.6014023345837334</v>
      </c>
      <c r="S525" s="68" t="s">
        <v>617</v>
      </c>
      <c r="T525" s="68" t="s">
        <v>63</v>
      </c>
      <c r="U525" s="68" t="s">
        <v>643</v>
      </c>
      <c r="V525" s="68" t="s">
        <v>631</v>
      </c>
      <c r="W525" s="68">
        <v>1</v>
      </c>
      <c r="X525" s="68">
        <v>0</v>
      </c>
      <c r="Y525" s="68">
        <v>0</v>
      </c>
      <c r="Z525" s="68">
        <v>0</v>
      </c>
      <c r="AA525" s="68">
        <v>1</v>
      </c>
      <c r="AB525" s="68">
        <v>0</v>
      </c>
      <c r="AC525" s="68" t="s">
        <v>63</v>
      </c>
      <c r="AD525" s="68" t="s">
        <v>63</v>
      </c>
      <c r="AE525" s="68">
        <v>3717</v>
      </c>
      <c r="AF525" s="68">
        <v>1</v>
      </c>
      <c r="AG525" s="68">
        <v>0</v>
      </c>
      <c r="AH525" s="68">
        <v>0</v>
      </c>
      <c r="AI525" s="68">
        <v>0</v>
      </c>
      <c r="AJ525" s="68">
        <v>0</v>
      </c>
      <c r="AK525" s="68">
        <v>0</v>
      </c>
      <c r="AL525" s="68">
        <v>0</v>
      </c>
      <c r="AM525" s="68">
        <v>1</v>
      </c>
      <c r="AN525" s="68">
        <v>0</v>
      </c>
      <c r="AO525" s="68">
        <v>0</v>
      </c>
      <c r="AP525" s="112">
        <v>10.205405315014563</v>
      </c>
      <c r="AQ525" s="68">
        <v>1</v>
      </c>
      <c r="AR525" s="112">
        <v>8.2209411682813887</v>
      </c>
      <c r="AS525" s="68">
        <v>0</v>
      </c>
      <c r="AT525" s="68">
        <v>1</v>
      </c>
      <c r="AU525" s="68">
        <v>6.2915691395583204</v>
      </c>
      <c r="AV525" s="112">
        <v>7.6048944808116197</v>
      </c>
      <c r="AW525" s="68">
        <v>0</v>
      </c>
      <c r="AX525" s="68">
        <v>1</v>
      </c>
      <c r="AY525" s="68">
        <v>1</v>
      </c>
      <c r="AZ525" s="68">
        <v>14.975</v>
      </c>
      <c r="BA525" s="94">
        <v>602</v>
      </c>
      <c r="BB525" s="94">
        <v>107</v>
      </c>
      <c r="BC525" s="68">
        <v>1</v>
      </c>
      <c r="BD525" s="68">
        <v>0</v>
      </c>
      <c r="BE525" s="104">
        <f>LN(231.55)</f>
        <v>5.4447958329267614</v>
      </c>
      <c r="BF525" s="104">
        <v>1529.33</v>
      </c>
      <c r="BG525" s="104">
        <f t="shared" si="125"/>
        <v>0.74254793166615385</v>
      </c>
      <c r="BH525" s="68">
        <v>1</v>
      </c>
      <c r="BI525" s="68">
        <v>1</v>
      </c>
      <c r="BJ525" s="68">
        <v>0</v>
      </c>
      <c r="BK525" s="68">
        <v>1</v>
      </c>
      <c r="BL525" s="68">
        <v>0</v>
      </c>
      <c r="BM525" s="68">
        <v>0</v>
      </c>
      <c r="BN525" s="68">
        <v>0</v>
      </c>
      <c r="BO525" s="68">
        <v>0</v>
      </c>
      <c r="BP525" s="68">
        <v>1</v>
      </c>
      <c r="BQ525" s="68">
        <v>0</v>
      </c>
      <c r="BR525" s="68">
        <v>0</v>
      </c>
      <c r="BS525" s="68">
        <v>0</v>
      </c>
      <c r="BT525" s="68">
        <v>0</v>
      </c>
      <c r="BU525" s="68">
        <v>1</v>
      </c>
      <c r="BV525" s="68">
        <v>1</v>
      </c>
      <c r="BW525" s="68">
        <v>0</v>
      </c>
      <c r="BX525" s="68">
        <v>0</v>
      </c>
      <c r="BY525" s="68">
        <v>0</v>
      </c>
      <c r="BZ525" s="68">
        <f t="shared" si="126"/>
        <v>1</v>
      </c>
      <c r="CA525" s="112">
        <v>2.8033603809065348</v>
      </c>
      <c r="CB525" s="68" t="s">
        <v>560</v>
      </c>
      <c r="CC525" s="68">
        <v>1</v>
      </c>
      <c r="CL525" s="70"/>
      <c r="CM525" s="70"/>
      <c r="CN525" s="70"/>
      <c r="CO525" s="70"/>
      <c r="CP525" s="70"/>
      <c r="CQ525" s="70"/>
      <c r="CR525" s="70"/>
      <c r="CS525" s="70"/>
      <c r="CT525" s="70"/>
      <c r="CU525" s="70"/>
      <c r="CV525" s="70"/>
      <c r="CW525" s="70"/>
      <c r="CX525" s="70"/>
      <c r="CY525" s="70"/>
      <c r="CZ525" s="70"/>
      <c r="DA525" s="70"/>
      <c r="DB525" s="70"/>
      <c r="DC525" s="70"/>
      <c r="DD525" s="70"/>
      <c r="DE525" s="70"/>
      <c r="DF525" s="70"/>
      <c r="DG525" s="70"/>
      <c r="DH525" s="70"/>
      <c r="DI525" s="70"/>
      <c r="DJ525" s="70"/>
      <c r="DK525" s="70"/>
      <c r="DL525" s="70"/>
      <c r="DM525" s="70"/>
      <c r="DN525" s="70"/>
      <c r="DO525" s="70"/>
      <c r="DP525" s="70"/>
      <c r="DQ525" s="70"/>
      <c r="DR525" s="70"/>
      <c r="DS525" s="70"/>
      <c r="DT525" s="70"/>
      <c r="DU525" s="70"/>
      <c r="DV525" s="70"/>
      <c r="DW525" s="70"/>
      <c r="DX525" s="70"/>
      <c r="DY525" s="70"/>
      <c r="DZ525" s="70"/>
      <c r="EA525" s="70"/>
      <c r="EB525" s="70"/>
      <c r="EC525" s="70"/>
      <c r="ED525" s="70"/>
      <c r="EE525" s="70"/>
      <c r="EF525" s="70"/>
      <c r="EG525" s="70"/>
      <c r="EH525" s="70"/>
      <c r="EI525" s="70"/>
      <c r="EJ525" s="70"/>
      <c r="EK525" s="70"/>
      <c r="EL525" s="70"/>
      <c r="EM525" s="70"/>
      <c r="EN525" s="70"/>
      <c r="EO525" s="70"/>
      <c r="EP525" s="70"/>
      <c r="EQ525" s="70"/>
      <c r="ER525" s="70"/>
      <c r="ES525" s="70"/>
      <c r="ET525" s="70"/>
      <c r="EU525" s="70"/>
      <c r="EV525" s="70"/>
      <c r="EW525" s="70"/>
      <c r="EX525" s="70"/>
      <c r="EY525" s="70"/>
      <c r="EZ525" s="70"/>
      <c r="FA525" s="70"/>
      <c r="FB525" s="70"/>
      <c r="FC525" s="70"/>
      <c r="FD525" s="70"/>
      <c r="FE525" s="70"/>
      <c r="FF525" s="70"/>
      <c r="FG525" s="70"/>
      <c r="FH525" s="70"/>
      <c r="FI525" s="70"/>
      <c r="FJ525" s="70"/>
      <c r="FK525" s="70"/>
    </row>
    <row r="526" spans="1:167" s="68" customFormat="1" ht="15" customHeight="1" x14ac:dyDescent="0.3">
      <c r="A526" s="69">
        <v>525</v>
      </c>
      <c r="B526" s="68">
        <v>12</v>
      </c>
      <c r="C526" s="68" t="s">
        <v>104</v>
      </c>
      <c r="D526" s="37">
        <v>0.14299999999999999</v>
      </c>
      <c r="E526" s="68">
        <v>7.2999999999999995E-2</v>
      </c>
      <c r="F526" s="19">
        <f t="shared" ref="F526:F589" si="127">D526/E526</f>
        <v>1.9589041095890412</v>
      </c>
      <c r="H526" s="68">
        <f t="shared" si="116"/>
        <v>6.9999999999999993E-2</v>
      </c>
      <c r="I526" s="68">
        <f t="shared" si="117"/>
        <v>0.21599999999999997</v>
      </c>
      <c r="J526" s="68" t="s">
        <v>63</v>
      </c>
      <c r="K526" s="68">
        <f t="shared" si="118"/>
        <v>0.14299999999999999</v>
      </c>
      <c r="L526" s="64">
        <f t="shared" si="119"/>
        <v>1.9589041095890412</v>
      </c>
      <c r="M526" s="15">
        <f t="shared" si="120"/>
        <v>6.1920069464254206E-2</v>
      </c>
      <c r="N526" s="68">
        <f t="shared" si="121"/>
        <v>3.1609545950283618E-2</v>
      </c>
      <c r="O526" s="68">
        <f t="shared" si="122"/>
        <v>31.636012790972323</v>
      </c>
      <c r="P526" s="68">
        <f t="shared" si="123"/>
        <v>3.0310523513970587E-2</v>
      </c>
      <c r="Q526" s="68">
        <f t="shared" si="124"/>
        <v>9.3529615414537831E-2</v>
      </c>
      <c r="R526" s="112">
        <v>8.3728608205263182</v>
      </c>
      <c r="S526" s="68" t="s">
        <v>617</v>
      </c>
      <c r="T526" s="68" t="s">
        <v>63</v>
      </c>
      <c r="U526" s="68" t="s">
        <v>645</v>
      </c>
      <c r="V526" s="68" t="s">
        <v>631</v>
      </c>
      <c r="W526" s="68">
        <v>1</v>
      </c>
      <c r="X526" s="68">
        <v>0</v>
      </c>
      <c r="Y526" s="68">
        <v>0</v>
      </c>
      <c r="Z526" s="68">
        <v>0</v>
      </c>
      <c r="AA526" s="68">
        <v>1</v>
      </c>
      <c r="AB526" s="68">
        <v>0</v>
      </c>
      <c r="AC526" s="68" t="s">
        <v>63</v>
      </c>
      <c r="AD526" s="68" t="s">
        <v>63</v>
      </c>
      <c r="AE526" s="68">
        <v>997</v>
      </c>
      <c r="AF526" s="68">
        <v>1</v>
      </c>
      <c r="AG526" s="68">
        <v>0</v>
      </c>
      <c r="AH526" s="68">
        <v>0</v>
      </c>
      <c r="AI526" s="68">
        <v>0</v>
      </c>
      <c r="AJ526" s="68">
        <v>0</v>
      </c>
      <c r="AK526" s="68">
        <v>0</v>
      </c>
      <c r="AL526" s="68">
        <v>0</v>
      </c>
      <c r="AM526" s="68">
        <v>1</v>
      </c>
      <c r="AN526" s="68">
        <v>0</v>
      </c>
      <c r="AO526" s="68">
        <v>0</v>
      </c>
      <c r="AP526" s="112">
        <v>10.205405315014563</v>
      </c>
      <c r="AQ526" s="68">
        <v>1</v>
      </c>
      <c r="AR526" s="112">
        <v>6.9057532763114642</v>
      </c>
      <c r="AS526" s="68">
        <v>0</v>
      </c>
      <c r="AT526" s="68">
        <v>1</v>
      </c>
      <c r="AU526" s="68">
        <v>6.2915691395583204</v>
      </c>
      <c r="AV526" s="112">
        <v>7.6048944808116197</v>
      </c>
      <c r="AW526" s="68">
        <v>0</v>
      </c>
      <c r="AX526" s="68">
        <v>1</v>
      </c>
      <c r="AY526" s="68">
        <v>1</v>
      </c>
      <c r="AZ526" s="68">
        <v>14.975</v>
      </c>
      <c r="BA526" s="94">
        <v>602</v>
      </c>
      <c r="BB526" s="94">
        <v>107</v>
      </c>
      <c r="BC526" s="68">
        <v>1</v>
      </c>
      <c r="BD526" s="68">
        <v>0</v>
      </c>
      <c r="BE526" s="104">
        <f>LN(231.55)</f>
        <v>5.4447958329267614</v>
      </c>
      <c r="BF526" s="104">
        <v>1529.33</v>
      </c>
      <c r="BG526" s="106">
        <f t="shared" si="125"/>
        <v>0.74254793166615385</v>
      </c>
      <c r="BH526" s="68">
        <v>1</v>
      </c>
      <c r="BI526" s="68">
        <v>1</v>
      </c>
      <c r="BJ526" s="68">
        <v>0</v>
      </c>
      <c r="BK526" s="68">
        <v>1</v>
      </c>
      <c r="BL526" s="68">
        <v>0</v>
      </c>
      <c r="BM526" s="68">
        <v>0</v>
      </c>
      <c r="BN526" s="68">
        <v>0</v>
      </c>
      <c r="BO526" s="68">
        <v>0</v>
      </c>
      <c r="BP526" s="68">
        <v>1</v>
      </c>
      <c r="BQ526" s="68">
        <v>0</v>
      </c>
      <c r="BR526" s="68">
        <v>0</v>
      </c>
      <c r="BS526" s="68">
        <v>0</v>
      </c>
      <c r="BT526" s="68">
        <v>0</v>
      </c>
      <c r="BU526" s="68">
        <v>1</v>
      </c>
      <c r="BV526" s="68">
        <v>1</v>
      </c>
      <c r="BW526" s="68">
        <v>0</v>
      </c>
      <c r="BX526" s="68">
        <v>0</v>
      </c>
      <c r="BY526" s="68">
        <v>0.5</v>
      </c>
      <c r="BZ526" s="68">
        <f t="shared" si="126"/>
        <v>0.5</v>
      </c>
      <c r="CA526" s="112">
        <v>2.8033603809065348</v>
      </c>
      <c r="CB526" s="68" t="s">
        <v>560</v>
      </c>
      <c r="CC526" s="68">
        <v>1</v>
      </c>
      <c r="CL526" s="70"/>
      <c r="CM526" s="70"/>
      <c r="CN526" s="70"/>
      <c r="CO526" s="70"/>
      <c r="CP526" s="70"/>
      <c r="CQ526" s="70"/>
      <c r="CR526" s="70"/>
      <c r="CS526" s="70"/>
      <c r="CT526" s="70"/>
      <c r="CU526" s="70"/>
      <c r="CV526" s="70"/>
      <c r="CW526" s="70"/>
      <c r="CX526" s="70"/>
      <c r="CY526" s="70"/>
      <c r="CZ526" s="70"/>
      <c r="DA526" s="70"/>
      <c r="DB526" s="70"/>
      <c r="DC526" s="70"/>
      <c r="DD526" s="70"/>
      <c r="DE526" s="70"/>
      <c r="DF526" s="70"/>
      <c r="DG526" s="70"/>
      <c r="DH526" s="70"/>
      <c r="DI526" s="70"/>
      <c r="DJ526" s="70"/>
      <c r="DK526" s="70"/>
      <c r="DL526" s="70"/>
      <c r="DM526" s="70"/>
      <c r="DN526" s="70"/>
      <c r="DO526" s="70"/>
      <c r="DP526" s="70"/>
      <c r="DQ526" s="70"/>
      <c r="DR526" s="70"/>
      <c r="DS526" s="70"/>
      <c r="DT526" s="70"/>
      <c r="DU526" s="70"/>
      <c r="DV526" s="70"/>
      <c r="DW526" s="70"/>
      <c r="DX526" s="70"/>
      <c r="DY526" s="70"/>
      <c r="DZ526" s="70"/>
      <c r="EA526" s="70"/>
      <c r="EB526" s="70"/>
      <c r="EC526" s="70"/>
      <c r="ED526" s="70"/>
      <c r="EE526" s="70"/>
      <c r="EF526" s="70"/>
      <c r="EG526" s="70"/>
      <c r="EH526" s="70"/>
      <c r="EI526" s="70"/>
      <c r="EJ526" s="70"/>
      <c r="EK526" s="70"/>
      <c r="EL526" s="70"/>
      <c r="EM526" s="70"/>
      <c r="EN526" s="70"/>
      <c r="EO526" s="70"/>
      <c r="EP526" s="70"/>
      <c r="EQ526" s="70"/>
      <c r="ER526" s="70"/>
      <c r="ES526" s="70"/>
      <c r="ET526" s="70"/>
      <c r="EU526" s="70"/>
      <c r="EV526" s="70"/>
      <c r="EW526" s="70"/>
      <c r="EX526" s="70"/>
      <c r="EY526" s="70"/>
      <c r="EZ526" s="70"/>
      <c r="FA526" s="70"/>
      <c r="FB526" s="70"/>
      <c r="FC526" s="70"/>
      <c r="FD526" s="70"/>
      <c r="FE526" s="70"/>
      <c r="FF526" s="70"/>
      <c r="FG526" s="70"/>
      <c r="FH526" s="70"/>
      <c r="FI526" s="70"/>
      <c r="FJ526" s="70"/>
      <c r="FK526" s="70"/>
    </row>
    <row r="527" spans="1:167" s="68" customFormat="1" ht="15" customHeight="1" x14ac:dyDescent="0.3">
      <c r="A527" s="69">
        <v>526</v>
      </c>
      <c r="B527" s="68">
        <v>12</v>
      </c>
      <c r="C527" s="68" t="s">
        <v>104</v>
      </c>
      <c r="D527" s="37">
        <v>-0.112</v>
      </c>
      <c r="E527" s="68">
        <v>5.3999999999999999E-2</v>
      </c>
      <c r="F527" s="19">
        <f t="shared" si="127"/>
        <v>-2.074074074074074</v>
      </c>
      <c r="H527" s="68">
        <f t="shared" si="116"/>
        <v>-0.16600000000000001</v>
      </c>
      <c r="I527" s="68">
        <f t="shared" si="117"/>
        <v>-5.8000000000000003E-2</v>
      </c>
      <c r="J527" s="68" t="s">
        <v>63</v>
      </c>
      <c r="K527" s="68">
        <f t="shared" si="118"/>
        <v>-0.112</v>
      </c>
      <c r="L527" s="64">
        <f t="shared" si="119"/>
        <v>-2.074074074074074</v>
      </c>
      <c r="M527" s="15">
        <f t="shared" si="120"/>
        <v>-0.10866598331748142</v>
      </c>
      <c r="N527" s="68">
        <f t="shared" si="121"/>
        <v>5.239252767092855E-2</v>
      </c>
      <c r="O527" s="68">
        <f t="shared" si="122"/>
        <v>19.086691260266829</v>
      </c>
      <c r="P527" s="68">
        <f t="shared" si="123"/>
        <v>-0.16105851098840998</v>
      </c>
      <c r="Q527" s="68">
        <f t="shared" si="124"/>
        <v>-5.6273455646552874E-2</v>
      </c>
      <c r="R527" s="112">
        <v>8.3728608205263182</v>
      </c>
      <c r="S527" s="68" t="s">
        <v>618</v>
      </c>
      <c r="T527" s="68" t="s">
        <v>63</v>
      </c>
      <c r="U527" s="68" t="s">
        <v>644</v>
      </c>
      <c r="V527" s="68" t="s">
        <v>631</v>
      </c>
      <c r="W527" s="68">
        <v>1</v>
      </c>
      <c r="X527" s="68">
        <v>0</v>
      </c>
      <c r="Y527" s="68">
        <v>0</v>
      </c>
      <c r="Z527" s="68">
        <v>0</v>
      </c>
      <c r="AA527" s="68">
        <v>1</v>
      </c>
      <c r="AB527" s="68">
        <v>0</v>
      </c>
      <c r="AC527" s="68" t="s">
        <v>63</v>
      </c>
      <c r="AD527" s="68" t="s">
        <v>63</v>
      </c>
      <c r="AE527" s="68">
        <v>360</v>
      </c>
      <c r="AF527" s="68">
        <v>1</v>
      </c>
      <c r="AG527" s="68">
        <v>0</v>
      </c>
      <c r="AH527" s="68">
        <v>0</v>
      </c>
      <c r="AI527" s="68">
        <v>0</v>
      </c>
      <c r="AJ527" s="68">
        <v>0</v>
      </c>
      <c r="AK527" s="68">
        <v>0</v>
      </c>
      <c r="AL527" s="68">
        <v>0</v>
      </c>
      <c r="AM527" s="68">
        <v>1</v>
      </c>
      <c r="AN527" s="68">
        <v>0</v>
      </c>
      <c r="AO527" s="68">
        <v>0</v>
      </c>
      <c r="AP527" s="112">
        <v>10.205405315014563</v>
      </c>
      <c r="AQ527" s="68">
        <v>1</v>
      </c>
      <c r="AR527" s="112">
        <v>5.8888779583328805</v>
      </c>
      <c r="AS527" s="68">
        <v>0</v>
      </c>
      <c r="AT527" s="68">
        <v>1</v>
      </c>
      <c r="AU527" s="68">
        <v>6.2915691395583204</v>
      </c>
      <c r="AV527" s="112">
        <v>7.6048944808116197</v>
      </c>
      <c r="AW527" s="68">
        <v>0</v>
      </c>
      <c r="AX527" s="68">
        <v>1</v>
      </c>
      <c r="AY527" s="68">
        <v>1</v>
      </c>
      <c r="AZ527" s="68">
        <v>14.975</v>
      </c>
      <c r="BA527" s="94">
        <v>602</v>
      </c>
      <c r="BB527" s="94">
        <v>107</v>
      </c>
      <c r="BC527" s="68">
        <v>1</v>
      </c>
      <c r="BD527" s="68">
        <v>0</v>
      </c>
      <c r="BE527" s="104">
        <f t="shared" ref="BE527:BE534" si="128">LN(695.61)</f>
        <v>6.5447891584549991</v>
      </c>
      <c r="BF527" s="104">
        <v>1529.33</v>
      </c>
      <c r="BG527" s="104">
        <f t="shared" si="125"/>
        <v>0.89256232959418624</v>
      </c>
      <c r="BH527" s="68">
        <v>1</v>
      </c>
      <c r="BI527" s="68">
        <v>1</v>
      </c>
      <c r="BJ527" s="68">
        <v>0</v>
      </c>
      <c r="BK527" s="68">
        <v>1</v>
      </c>
      <c r="BL527" s="68">
        <v>0</v>
      </c>
      <c r="BM527" s="68">
        <v>0</v>
      </c>
      <c r="BN527" s="68">
        <v>0</v>
      </c>
      <c r="BO527" s="68">
        <v>0</v>
      </c>
      <c r="BP527" s="68">
        <v>1</v>
      </c>
      <c r="BQ527" s="68">
        <v>0</v>
      </c>
      <c r="BR527" s="68">
        <v>0</v>
      </c>
      <c r="BS527" s="68">
        <v>0</v>
      </c>
      <c r="BT527" s="68">
        <v>0</v>
      </c>
      <c r="BU527" s="68">
        <v>1</v>
      </c>
      <c r="BV527" s="68">
        <v>1</v>
      </c>
      <c r="BW527" s="68">
        <v>0</v>
      </c>
      <c r="BX527" s="68">
        <v>0</v>
      </c>
      <c r="BY527" s="68">
        <v>0.5</v>
      </c>
      <c r="BZ527" s="68">
        <f t="shared" si="126"/>
        <v>0.5</v>
      </c>
      <c r="CA527" s="112">
        <v>2.8033603809065348</v>
      </c>
      <c r="CB527" s="68" t="s">
        <v>560</v>
      </c>
      <c r="CC527" s="68">
        <v>1</v>
      </c>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row>
    <row r="528" spans="1:167" s="68" customFormat="1" ht="15" customHeight="1" x14ac:dyDescent="0.3">
      <c r="A528" s="69">
        <v>527</v>
      </c>
      <c r="B528" s="68">
        <v>12</v>
      </c>
      <c r="C528" s="68" t="s">
        <v>104</v>
      </c>
      <c r="D528" s="37">
        <v>0.01</v>
      </c>
      <c r="E528" s="68">
        <v>3.2000000000000001E-2</v>
      </c>
      <c r="F528" s="19">
        <f t="shared" si="127"/>
        <v>0.3125</v>
      </c>
      <c r="H528" s="68">
        <f t="shared" si="116"/>
        <v>-2.1999999999999999E-2</v>
      </c>
      <c r="I528" s="68">
        <f t="shared" si="117"/>
        <v>4.2000000000000003E-2</v>
      </c>
      <c r="J528" s="68" t="s">
        <v>63</v>
      </c>
      <c r="K528" s="68">
        <f t="shared" si="118"/>
        <v>0.01</v>
      </c>
      <c r="L528" s="64">
        <f t="shared" si="119"/>
        <v>0.3125</v>
      </c>
      <c r="M528" s="15">
        <f t="shared" si="120"/>
        <v>4.8392371880596509E-3</v>
      </c>
      <c r="N528" s="68">
        <f t="shared" si="121"/>
        <v>1.5485559001790885E-2</v>
      </c>
      <c r="O528" s="68">
        <f t="shared" si="122"/>
        <v>64.576293299089258</v>
      </c>
      <c r="P528" s="68">
        <f t="shared" si="123"/>
        <v>-1.0646321813731234E-2</v>
      </c>
      <c r="Q528" s="68">
        <f t="shared" si="124"/>
        <v>2.0324796189850537E-2</v>
      </c>
      <c r="R528" s="112">
        <v>8.3728608205263182</v>
      </c>
      <c r="S528" s="68" t="s">
        <v>618</v>
      </c>
      <c r="T528" s="68" t="s">
        <v>63</v>
      </c>
      <c r="U528" s="68" t="s">
        <v>640</v>
      </c>
      <c r="V528" s="68" t="s">
        <v>631</v>
      </c>
      <c r="W528" s="68">
        <v>1</v>
      </c>
      <c r="X528" s="68">
        <v>0</v>
      </c>
      <c r="Y528" s="68">
        <v>0</v>
      </c>
      <c r="Z528" s="68">
        <v>0</v>
      </c>
      <c r="AA528" s="68">
        <v>1</v>
      </c>
      <c r="AB528" s="68">
        <v>0</v>
      </c>
      <c r="AC528" s="68" t="s">
        <v>63</v>
      </c>
      <c r="AD528" s="68" t="s">
        <v>63</v>
      </c>
      <c r="AE528" s="68">
        <v>4170</v>
      </c>
      <c r="AF528" s="68">
        <v>1</v>
      </c>
      <c r="AG528" s="68">
        <v>0</v>
      </c>
      <c r="AH528" s="68">
        <v>0</v>
      </c>
      <c r="AI528" s="68">
        <v>0</v>
      </c>
      <c r="AJ528" s="68">
        <v>0</v>
      </c>
      <c r="AK528" s="68">
        <v>0</v>
      </c>
      <c r="AL528" s="68">
        <v>0</v>
      </c>
      <c r="AM528" s="68">
        <v>1</v>
      </c>
      <c r="AN528" s="68">
        <v>0</v>
      </c>
      <c r="AO528" s="68">
        <v>0</v>
      </c>
      <c r="AP528" s="112">
        <v>10.205405315014563</v>
      </c>
      <c r="AQ528" s="68">
        <v>1</v>
      </c>
      <c r="AR528" s="112">
        <v>8.3359110941969448</v>
      </c>
      <c r="AS528" s="68">
        <v>0</v>
      </c>
      <c r="AT528" s="68">
        <v>1</v>
      </c>
      <c r="AU528" s="68">
        <v>6.2915691395583204</v>
      </c>
      <c r="AV528" s="112">
        <v>7.6048944808116197</v>
      </c>
      <c r="AW528" s="68">
        <v>0</v>
      </c>
      <c r="AX528" s="68">
        <v>1</v>
      </c>
      <c r="AY528" s="68">
        <v>1</v>
      </c>
      <c r="AZ528" s="68">
        <v>14.975</v>
      </c>
      <c r="BA528" s="94">
        <v>602</v>
      </c>
      <c r="BB528" s="94">
        <v>107</v>
      </c>
      <c r="BC528" s="68">
        <v>1</v>
      </c>
      <c r="BD528" s="68">
        <v>0</v>
      </c>
      <c r="BE528" s="104">
        <f t="shared" si="128"/>
        <v>6.5447891584549991</v>
      </c>
      <c r="BF528" s="104">
        <v>1529.33</v>
      </c>
      <c r="BG528" s="104">
        <f t="shared" si="125"/>
        <v>0.89256232959418624</v>
      </c>
      <c r="BH528" s="68">
        <v>1</v>
      </c>
      <c r="BI528" s="68">
        <v>1</v>
      </c>
      <c r="BJ528" s="68">
        <v>0</v>
      </c>
      <c r="BK528" s="68">
        <v>1</v>
      </c>
      <c r="BL528" s="68">
        <v>0</v>
      </c>
      <c r="BM528" s="68">
        <v>0</v>
      </c>
      <c r="BN528" s="68">
        <v>0</v>
      </c>
      <c r="BO528" s="68">
        <v>0</v>
      </c>
      <c r="BP528" s="68">
        <v>1</v>
      </c>
      <c r="BQ528" s="68">
        <v>0</v>
      </c>
      <c r="BR528" s="68">
        <v>0</v>
      </c>
      <c r="BS528" s="68">
        <v>0</v>
      </c>
      <c r="BT528" s="68">
        <v>0</v>
      </c>
      <c r="BU528" s="68">
        <v>1</v>
      </c>
      <c r="BV528" s="68">
        <v>1</v>
      </c>
      <c r="BW528" s="68">
        <v>0</v>
      </c>
      <c r="BX528" s="68">
        <v>0</v>
      </c>
      <c r="BY528" s="68">
        <v>0.5</v>
      </c>
      <c r="BZ528" s="68">
        <f t="shared" si="126"/>
        <v>0.5</v>
      </c>
      <c r="CA528" s="112">
        <v>2.8033603809065348</v>
      </c>
      <c r="CB528" s="68" t="s">
        <v>560</v>
      </c>
      <c r="CC528" s="68">
        <v>1</v>
      </c>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row>
    <row r="529" spans="1:167" s="68" customFormat="1" ht="15" customHeight="1" x14ac:dyDescent="0.3">
      <c r="A529" s="69">
        <v>528</v>
      </c>
      <c r="B529" s="68">
        <v>12</v>
      </c>
      <c r="C529" s="68" t="s">
        <v>104</v>
      </c>
      <c r="D529" s="37">
        <v>-8.9999999999999993E-3</v>
      </c>
      <c r="E529" s="68">
        <v>3.5000000000000003E-2</v>
      </c>
      <c r="F529" s="19">
        <f t="shared" si="127"/>
        <v>-0.25714285714285712</v>
      </c>
      <c r="H529" s="68">
        <f t="shared" si="116"/>
        <v>-4.4000000000000004E-2</v>
      </c>
      <c r="I529" s="68">
        <f t="shared" si="117"/>
        <v>2.6000000000000002E-2</v>
      </c>
      <c r="J529" s="68" t="s">
        <v>63</v>
      </c>
      <c r="K529" s="68">
        <f t="shared" si="118"/>
        <v>-8.9999999999999993E-3</v>
      </c>
      <c r="L529" s="64">
        <f t="shared" si="119"/>
        <v>-0.25714285714285712</v>
      </c>
      <c r="M529" s="15">
        <f t="shared" si="120"/>
        <v>-4.7407630639433665E-3</v>
      </c>
      <c r="N529" s="68">
        <f t="shared" si="121"/>
        <v>1.8436300804224204E-2</v>
      </c>
      <c r="O529" s="68">
        <f t="shared" si="122"/>
        <v>54.240816019386912</v>
      </c>
      <c r="P529" s="68">
        <f t="shared" si="123"/>
        <v>-2.317706386816757E-2</v>
      </c>
      <c r="Q529" s="68">
        <f t="shared" si="124"/>
        <v>1.3695537740280837E-2</v>
      </c>
      <c r="R529" s="112">
        <v>8.3728608205263182</v>
      </c>
      <c r="S529" s="68" t="s">
        <v>618</v>
      </c>
      <c r="T529" s="68" t="s">
        <v>63</v>
      </c>
      <c r="U529" s="68" t="s">
        <v>641</v>
      </c>
      <c r="V529" s="68" t="s">
        <v>631</v>
      </c>
      <c r="W529" s="68">
        <v>1</v>
      </c>
      <c r="X529" s="68">
        <v>0</v>
      </c>
      <c r="Y529" s="68">
        <v>0</v>
      </c>
      <c r="Z529" s="68">
        <v>0</v>
      </c>
      <c r="AA529" s="68">
        <v>1</v>
      </c>
      <c r="AB529" s="68">
        <v>0</v>
      </c>
      <c r="AC529" s="68" t="s">
        <v>63</v>
      </c>
      <c r="AD529" s="68" t="s">
        <v>63</v>
      </c>
      <c r="AE529" s="68">
        <v>2942</v>
      </c>
      <c r="AF529" s="68">
        <v>1</v>
      </c>
      <c r="AG529" s="68">
        <v>0</v>
      </c>
      <c r="AH529" s="68">
        <v>0</v>
      </c>
      <c r="AI529" s="68">
        <v>0</v>
      </c>
      <c r="AJ529" s="68">
        <v>0</v>
      </c>
      <c r="AK529" s="68">
        <v>0</v>
      </c>
      <c r="AL529" s="68">
        <v>0</v>
      </c>
      <c r="AM529" s="68">
        <v>1</v>
      </c>
      <c r="AN529" s="68">
        <v>0</v>
      </c>
      <c r="AO529" s="68">
        <v>0</v>
      </c>
      <c r="AP529" s="112">
        <v>10.205405315014563</v>
      </c>
      <c r="AQ529" s="68">
        <v>1</v>
      </c>
      <c r="AR529" s="112">
        <v>7.9871847482334726</v>
      </c>
      <c r="AS529" s="68">
        <v>0</v>
      </c>
      <c r="AT529" s="68">
        <v>1</v>
      </c>
      <c r="AU529" s="68">
        <v>6.2915691395583204</v>
      </c>
      <c r="AV529" s="112">
        <v>7.6048944808116197</v>
      </c>
      <c r="AW529" s="68">
        <v>0</v>
      </c>
      <c r="AX529" s="68">
        <v>1</v>
      </c>
      <c r="AY529" s="68">
        <v>1</v>
      </c>
      <c r="AZ529" s="68">
        <v>14.975</v>
      </c>
      <c r="BA529" s="94">
        <v>602</v>
      </c>
      <c r="BB529" s="94">
        <v>107</v>
      </c>
      <c r="BC529" s="68">
        <v>1</v>
      </c>
      <c r="BD529" s="68">
        <v>0</v>
      </c>
      <c r="BE529" s="104">
        <f t="shared" si="128"/>
        <v>6.5447891584549991</v>
      </c>
      <c r="BF529" s="104">
        <v>1529.33</v>
      </c>
      <c r="BG529" s="104">
        <f t="shared" si="125"/>
        <v>0.89256232959418624</v>
      </c>
      <c r="BH529" s="68">
        <v>1</v>
      </c>
      <c r="BI529" s="68">
        <v>1</v>
      </c>
      <c r="BJ529" s="68">
        <v>0</v>
      </c>
      <c r="BK529" s="68">
        <v>1</v>
      </c>
      <c r="BL529" s="68">
        <v>0</v>
      </c>
      <c r="BM529" s="68">
        <v>0</v>
      </c>
      <c r="BN529" s="68">
        <v>0</v>
      </c>
      <c r="BO529" s="68">
        <v>0</v>
      </c>
      <c r="BP529" s="68">
        <v>1</v>
      </c>
      <c r="BQ529" s="68">
        <v>0</v>
      </c>
      <c r="BR529" s="68">
        <v>0</v>
      </c>
      <c r="BS529" s="68">
        <v>0</v>
      </c>
      <c r="BT529" s="68">
        <v>0</v>
      </c>
      <c r="BU529" s="68">
        <v>1</v>
      </c>
      <c r="BV529" s="68">
        <v>1</v>
      </c>
      <c r="BW529" s="68">
        <v>0</v>
      </c>
      <c r="BX529" s="68">
        <v>0</v>
      </c>
      <c r="BY529" s="68">
        <v>0.5</v>
      </c>
      <c r="BZ529" s="68">
        <f t="shared" si="126"/>
        <v>0.5</v>
      </c>
      <c r="CA529" s="112">
        <v>2.8033603809065348</v>
      </c>
      <c r="CB529" s="68" t="s">
        <v>560</v>
      </c>
      <c r="CC529" s="68">
        <v>1</v>
      </c>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row>
    <row r="530" spans="1:167" s="68" customFormat="1" ht="15" customHeight="1" x14ac:dyDescent="0.3">
      <c r="A530" s="69">
        <v>529</v>
      </c>
      <c r="B530" s="68">
        <v>12</v>
      </c>
      <c r="C530" s="68" t="s">
        <v>104</v>
      </c>
      <c r="D530" s="37">
        <v>0.17799999999999999</v>
      </c>
      <c r="E530" s="68">
        <v>0.13800000000000001</v>
      </c>
      <c r="F530" s="19">
        <f t="shared" si="127"/>
        <v>1.2898550724637678</v>
      </c>
      <c r="H530" s="68">
        <f t="shared" si="116"/>
        <v>3.999999999999998E-2</v>
      </c>
      <c r="I530" s="68">
        <f t="shared" si="117"/>
        <v>0.316</v>
      </c>
      <c r="J530" s="68" t="s">
        <v>63</v>
      </c>
      <c r="K530" s="68">
        <f t="shared" si="118"/>
        <v>0.17799999999999999</v>
      </c>
      <c r="L530" s="64">
        <f t="shared" si="119"/>
        <v>1.2898550724637678</v>
      </c>
      <c r="M530" s="15">
        <f t="shared" si="120"/>
        <v>0.11033525095991287</v>
      </c>
      <c r="N530" s="68">
        <f t="shared" si="121"/>
        <v>8.5540812541954933E-2</v>
      </c>
      <c r="O530" s="68">
        <f t="shared" si="122"/>
        <v>11.690326176286122</v>
      </c>
      <c r="P530" s="68">
        <f t="shared" si="123"/>
        <v>2.4794438417957934E-2</v>
      </c>
      <c r="Q530" s="68">
        <f t="shared" si="124"/>
        <v>0.19587606350186781</v>
      </c>
      <c r="R530" s="112">
        <v>8.3728608205263182</v>
      </c>
      <c r="S530" s="68" t="s">
        <v>618</v>
      </c>
      <c r="T530" s="68" t="s">
        <v>63</v>
      </c>
      <c r="U530" s="68" t="s">
        <v>646</v>
      </c>
      <c r="V530" s="68" t="s">
        <v>631</v>
      </c>
      <c r="W530" s="68">
        <v>1</v>
      </c>
      <c r="X530" s="68">
        <v>0</v>
      </c>
      <c r="Y530" s="68">
        <v>0</v>
      </c>
      <c r="Z530" s="68">
        <v>0</v>
      </c>
      <c r="AA530" s="68">
        <v>1</v>
      </c>
      <c r="AB530" s="68">
        <v>0</v>
      </c>
      <c r="AC530" s="68" t="s">
        <v>63</v>
      </c>
      <c r="AD530" s="68" t="s">
        <v>63</v>
      </c>
      <c r="AE530" s="68">
        <v>135</v>
      </c>
      <c r="AF530" s="68">
        <v>1</v>
      </c>
      <c r="AG530" s="68">
        <v>0</v>
      </c>
      <c r="AH530" s="68">
        <v>0</v>
      </c>
      <c r="AI530" s="68">
        <v>0</v>
      </c>
      <c r="AJ530" s="68">
        <v>0</v>
      </c>
      <c r="AK530" s="68">
        <v>0</v>
      </c>
      <c r="AL530" s="68">
        <v>0</v>
      </c>
      <c r="AM530" s="68">
        <v>1</v>
      </c>
      <c r="AN530" s="68">
        <v>0</v>
      </c>
      <c r="AO530" s="68">
        <v>0</v>
      </c>
      <c r="AP530" s="112">
        <v>10.205405315014563</v>
      </c>
      <c r="AQ530" s="68">
        <v>1</v>
      </c>
      <c r="AR530" s="112">
        <v>4.9126548857360524</v>
      </c>
      <c r="AS530" s="68">
        <v>0</v>
      </c>
      <c r="AT530" s="68">
        <v>1</v>
      </c>
      <c r="AU530" s="68">
        <v>6.2915691395583204</v>
      </c>
      <c r="AV530" s="112">
        <v>7.6048944808116197</v>
      </c>
      <c r="AW530" s="68">
        <v>0</v>
      </c>
      <c r="AX530" s="68">
        <v>1</v>
      </c>
      <c r="AY530" s="68">
        <v>1</v>
      </c>
      <c r="AZ530" s="68">
        <v>14.975</v>
      </c>
      <c r="BA530" s="94">
        <v>602</v>
      </c>
      <c r="BB530" s="94">
        <v>107</v>
      </c>
      <c r="BC530" s="68">
        <v>1</v>
      </c>
      <c r="BD530" s="68">
        <v>0</v>
      </c>
      <c r="BE530" s="104">
        <f t="shared" si="128"/>
        <v>6.5447891584549991</v>
      </c>
      <c r="BF530" s="104">
        <v>1529.33</v>
      </c>
      <c r="BG530" s="104">
        <f t="shared" si="125"/>
        <v>0.89256232959418624</v>
      </c>
      <c r="BH530" s="68">
        <v>1</v>
      </c>
      <c r="BI530" s="68">
        <v>1</v>
      </c>
      <c r="BJ530" s="68">
        <v>0</v>
      </c>
      <c r="BK530" s="68">
        <v>1</v>
      </c>
      <c r="BL530" s="68">
        <v>0</v>
      </c>
      <c r="BM530" s="68">
        <v>0</v>
      </c>
      <c r="BN530" s="68">
        <v>0</v>
      </c>
      <c r="BO530" s="68">
        <v>0</v>
      </c>
      <c r="BP530" s="68">
        <v>1</v>
      </c>
      <c r="BQ530" s="68">
        <v>0</v>
      </c>
      <c r="BR530" s="68">
        <v>0</v>
      </c>
      <c r="BS530" s="68">
        <v>0</v>
      </c>
      <c r="BT530" s="68">
        <v>0</v>
      </c>
      <c r="BU530" s="68">
        <v>1</v>
      </c>
      <c r="BV530" s="68">
        <v>1</v>
      </c>
      <c r="BW530" s="68">
        <v>0</v>
      </c>
      <c r="BX530" s="68">
        <v>0</v>
      </c>
      <c r="BY530" s="68">
        <v>0.5</v>
      </c>
      <c r="BZ530" s="68">
        <f t="shared" si="126"/>
        <v>0.5</v>
      </c>
      <c r="CA530" s="112">
        <v>2.8033603809065348</v>
      </c>
      <c r="CB530" s="68" t="s">
        <v>560</v>
      </c>
      <c r="CC530" s="68">
        <v>1</v>
      </c>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row>
    <row r="531" spans="1:167" s="68" customFormat="1" ht="15" customHeight="1" x14ac:dyDescent="0.3">
      <c r="A531" s="69">
        <v>530</v>
      </c>
      <c r="B531" s="68">
        <v>12</v>
      </c>
      <c r="C531" s="68" t="s">
        <v>104</v>
      </c>
      <c r="D531" s="37">
        <v>-6.5000000000000002E-2</v>
      </c>
      <c r="E531" s="68">
        <v>9.4E-2</v>
      </c>
      <c r="F531" s="19">
        <f t="shared" si="127"/>
        <v>-0.69148936170212771</v>
      </c>
      <c r="H531" s="68">
        <f t="shared" si="116"/>
        <v>-0.159</v>
      </c>
      <c r="I531" s="68">
        <f t="shared" si="117"/>
        <v>2.8999999999999998E-2</v>
      </c>
      <c r="J531" s="68" t="s">
        <v>63</v>
      </c>
      <c r="K531" s="68">
        <f t="shared" si="118"/>
        <v>-6.5000000000000002E-2</v>
      </c>
      <c r="L531" s="64">
        <f t="shared" si="119"/>
        <v>-0.69148936170212771</v>
      </c>
      <c r="M531" s="15">
        <f t="shared" si="120"/>
        <v>-3.6420510231070166E-2</v>
      </c>
      <c r="N531" s="68">
        <f t="shared" si="121"/>
        <v>5.2669660949547621E-2</v>
      </c>
      <c r="O531" s="68">
        <f t="shared" si="122"/>
        <v>18.986262337209691</v>
      </c>
      <c r="P531" s="68">
        <f t="shared" si="123"/>
        <v>-8.9090171180617794E-2</v>
      </c>
      <c r="Q531" s="68">
        <f t="shared" si="124"/>
        <v>1.6249150718477455E-2</v>
      </c>
      <c r="R531" s="112">
        <v>8.3728608205263182</v>
      </c>
      <c r="S531" s="68" t="s">
        <v>618</v>
      </c>
      <c r="T531" s="68" t="s">
        <v>63</v>
      </c>
      <c r="U531" s="68" t="s">
        <v>647</v>
      </c>
      <c r="V531" s="68" t="s">
        <v>631</v>
      </c>
      <c r="W531" s="68">
        <v>1</v>
      </c>
      <c r="X531" s="68">
        <v>0</v>
      </c>
      <c r="Y531" s="68">
        <v>0</v>
      </c>
      <c r="Z531" s="68">
        <v>0</v>
      </c>
      <c r="AA531" s="68">
        <v>1</v>
      </c>
      <c r="AB531" s="68">
        <v>0</v>
      </c>
      <c r="AC531" s="68" t="s">
        <v>63</v>
      </c>
      <c r="AD531" s="68" t="s">
        <v>63</v>
      </c>
      <c r="AE531" s="68">
        <v>360</v>
      </c>
      <c r="AF531" s="68">
        <v>1</v>
      </c>
      <c r="AG531" s="68">
        <v>0</v>
      </c>
      <c r="AH531" s="68">
        <v>0</v>
      </c>
      <c r="AI531" s="68">
        <v>0</v>
      </c>
      <c r="AJ531" s="68">
        <v>0</v>
      </c>
      <c r="AK531" s="68">
        <v>0</v>
      </c>
      <c r="AL531" s="68">
        <v>0</v>
      </c>
      <c r="AM531" s="68">
        <v>1</v>
      </c>
      <c r="AN531" s="68">
        <v>0</v>
      </c>
      <c r="AO531" s="68">
        <v>0</v>
      </c>
      <c r="AP531" s="112">
        <v>10.205405315014563</v>
      </c>
      <c r="AQ531" s="68">
        <v>1</v>
      </c>
      <c r="AR531" s="112">
        <v>5.8888779583328805</v>
      </c>
      <c r="AS531" s="68">
        <v>0</v>
      </c>
      <c r="AT531" s="68">
        <v>1</v>
      </c>
      <c r="AU531" s="68">
        <v>6.2915691395583204</v>
      </c>
      <c r="AV531" s="112">
        <v>7.6048944808116197</v>
      </c>
      <c r="AW531" s="68">
        <v>0</v>
      </c>
      <c r="AX531" s="68">
        <v>1</v>
      </c>
      <c r="AY531" s="68">
        <v>1</v>
      </c>
      <c r="AZ531" s="68">
        <v>14.975</v>
      </c>
      <c r="BA531" s="94">
        <v>602</v>
      </c>
      <c r="BB531" s="94">
        <v>107</v>
      </c>
      <c r="BC531" s="68">
        <v>1</v>
      </c>
      <c r="BD531" s="68">
        <v>0</v>
      </c>
      <c r="BE531" s="104">
        <f t="shared" si="128"/>
        <v>6.5447891584549991</v>
      </c>
      <c r="BF531" s="104">
        <v>1529.33</v>
      </c>
      <c r="BG531" s="104">
        <f t="shared" si="125"/>
        <v>0.89256232959418624</v>
      </c>
      <c r="BH531" s="68">
        <v>1</v>
      </c>
      <c r="BI531" s="68">
        <v>1</v>
      </c>
      <c r="BJ531" s="68">
        <v>0</v>
      </c>
      <c r="BK531" s="68">
        <v>1</v>
      </c>
      <c r="BL531" s="68">
        <v>0</v>
      </c>
      <c r="BM531" s="68">
        <v>0</v>
      </c>
      <c r="BN531" s="68">
        <v>0</v>
      </c>
      <c r="BO531" s="68">
        <v>0</v>
      </c>
      <c r="BP531" s="68">
        <v>1</v>
      </c>
      <c r="BQ531" s="68">
        <v>0</v>
      </c>
      <c r="BR531" s="68">
        <v>0</v>
      </c>
      <c r="BS531" s="68">
        <v>0</v>
      </c>
      <c r="BT531" s="68">
        <v>0</v>
      </c>
      <c r="BU531" s="68">
        <v>1</v>
      </c>
      <c r="BV531" s="68">
        <v>1</v>
      </c>
      <c r="BW531" s="68">
        <v>0</v>
      </c>
      <c r="BX531" s="68">
        <v>0</v>
      </c>
      <c r="BY531" s="68">
        <v>0.5</v>
      </c>
      <c r="BZ531" s="68">
        <f t="shared" si="126"/>
        <v>0.5</v>
      </c>
      <c r="CA531" s="112">
        <v>2.8033603809065348</v>
      </c>
      <c r="CB531" s="68" t="s">
        <v>560</v>
      </c>
      <c r="CC531" s="68">
        <v>1</v>
      </c>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row>
    <row r="532" spans="1:167" s="68" customFormat="1" ht="15" customHeight="1" x14ac:dyDescent="0.3">
      <c r="A532" s="69">
        <v>531</v>
      </c>
      <c r="B532" s="68">
        <v>12</v>
      </c>
      <c r="C532" s="68" t="s">
        <v>104</v>
      </c>
      <c r="D532" s="37">
        <v>6.0000000000000001E-3</v>
      </c>
      <c r="E532" s="68">
        <v>2.5999999999999999E-2</v>
      </c>
      <c r="F532" s="19">
        <f t="shared" si="127"/>
        <v>0.23076923076923078</v>
      </c>
      <c r="H532" s="68">
        <f t="shared" si="116"/>
        <v>-1.9999999999999997E-2</v>
      </c>
      <c r="I532" s="68">
        <f t="shared" si="117"/>
        <v>3.2000000000000001E-2</v>
      </c>
      <c r="J532" s="68" t="s">
        <v>63</v>
      </c>
      <c r="K532" s="68">
        <f t="shared" si="118"/>
        <v>6.0000000000000001E-3</v>
      </c>
      <c r="L532" s="64">
        <f t="shared" si="119"/>
        <v>0.23076923076923078</v>
      </c>
      <c r="M532" s="15">
        <f t="shared" si="120"/>
        <v>3.5804851142021239E-3</v>
      </c>
      <c r="N532" s="68">
        <f t="shared" si="121"/>
        <v>1.551543549487587E-2</v>
      </c>
      <c r="O532" s="68">
        <f t="shared" si="122"/>
        <v>64.451945311509959</v>
      </c>
      <c r="P532" s="68">
        <f t="shared" si="123"/>
        <v>-1.1934950380673746E-2</v>
      </c>
      <c r="Q532" s="68">
        <f t="shared" si="124"/>
        <v>1.9095920609077995E-2</v>
      </c>
      <c r="R532" s="112">
        <v>8.3728608205263182</v>
      </c>
      <c r="S532" s="68" t="s">
        <v>618</v>
      </c>
      <c r="T532" s="68" t="s">
        <v>63</v>
      </c>
      <c r="U532" s="68" t="s">
        <v>642</v>
      </c>
      <c r="V532" s="68" t="s">
        <v>631</v>
      </c>
      <c r="W532" s="68">
        <v>1</v>
      </c>
      <c r="X532" s="68">
        <v>0</v>
      </c>
      <c r="Y532" s="68">
        <v>0</v>
      </c>
      <c r="Z532" s="68">
        <v>0</v>
      </c>
      <c r="AA532" s="68">
        <v>1</v>
      </c>
      <c r="AB532" s="68">
        <v>0</v>
      </c>
      <c r="AC532" s="68" t="s">
        <v>63</v>
      </c>
      <c r="AD532" s="68" t="s">
        <v>63</v>
      </c>
      <c r="AE532" s="68">
        <v>4154</v>
      </c>
      <c r="AF532" s="68">
        <v>1</v>
      </c>
      <c r="AG532" s="68">
        <v>0</v>
      </c>
      <c r="AH532" s="68">
        <v>0</v>
      </c>
      <c r="AI532" s="68">
        <v>0</v>
      </c>
      <c r="AJ532" s="68">
        <v>0</v>
      </c>
      <c r="AK532" s="68">
        <v>0</v>
      </c>
      <c r="AL532" s="68">
        <v>0</v>
      </c>
      <c r="AM532" s="68">
        <v>1</v>
      </c>
      <c r="AN532" s="68">
        <v>0</v>
      </c>
      <c r="AO532" s="68">
        <v>0</v>
      </c>
      <c r="AP532" s="112">
        <v>10.205405315014563</v>
      </c>
      <c r="AQ532" s="68">
        <v>1</v>
      </c>
      <c r="AR532" s="112">
        <v>8.3320677072895482</v>
      </c>
      <c r="AS532" s="68">
        <v>0</v>
      </c>
      <c r="AT532" s="68">
        <v>1</v>
      </c>
      <c r="AU532" s="68">
        <v>6.2915691395583204</v>
      </c>
      <c r="AV532" s="112">
        <v>7.6048944808116197</v>
      </c>
      <c r="AW532" s="68">
        <v>0</v>
      </c>
      <c r="AX532" s="68">
        <v>1</v>
      </c>
      <c r="AY532" s="68">
        <v>1</v>
      </c>
      <c r="AZ532" s="68">
        <v>14.975</v>
      </c>
      <c r="BA532" s="94">
        <v>602</v>
      </c>
      <c r="BB532" s="94">
        <v>107</v>
      </c>
      <c r="BC532" s="68">
        <v>1</v>
      </c>
      <c r="BD532" s="68">
        <v>0</v>
      </c>
      <c r="BE532" s="104">
        <f t="shared" si="128"/>
        <v>6.5447891584549991</v>
      </c>
      <c r="BF532" s="104">
        <v>1529.33</v>
      </c>
      <c r="BG532" s="104">
        <f t="shared" si="125"/>
        <v>0.89256232959418624</v>
      </c>
      <c r="BH532" s="68">
        <v>1</v>
      </c>
      <c r="BI532" s="68">
        <v>1</v>
      </c>
      <c r="BJ532" s="68">
        <v>0</v>
      </c>
      <c r="BK532" s="68">
        <v>1</v>
      </c>
      <c r="BL532" s="68">
        <v>0</v>
      </c>
      <c r="BM532" s="68">
        <v>0</v>
      </c>
      <c r="BN532" s="68">
        <v>0</v>
      </c>
      <c r="BO532" s="68">
        <v>0</v>
      </c>
      <c r="BP532" s="68">
        <v>1</v>
      </c>
      <c r="BQ532" s="68">
        <v>0</v>
      </c>
      <c r="BR532" s="68">
        <v>0</v>
      </c>
      <c r="BS532" s="68">
        <v>0</v>
      </c>
      <c r="BT532" s="68">
        <v>0</v>
      </c>
      <c r="BU532" s="68">
        <v>1</v>
      </c>
      <c r="BV532" s="68">
        <v>1</v>
      </c>
      <c r="BW532" s="68">
        <v>0</v>
      </c>
      <c r="BX532" s="68">
        <v>0</v>
      </c>
      <c r="BY532" s="68">
        <v>0.5</v>
      </c>
      <c r="BZ532" s="68">
        <f t="shared" si="126"/>
        <v>0.5</v>
      </c>
      <c r="CA532" s="112">
        <v>2.8033603809065348</v>
      </c>
      <c r="CB532" s="68" t="s">
        <v>560</v>
      </c>
      <c r="CC532" s="68">
        <v>1</v>
      </c>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row>
    <row r="533" spans="1:167" s="68" customFormat="1" ht="15" customHeight="1" x14ac:dyDescent="0.3">
      <c r="A533" s="69">
        <v>532</v>
      </c>
      <c r="B533" s="68">
        <v>12</v>
      </c>
      <c r="C533" s="68" t="s">
        <v>104</v>
      </c>
      <c r="D533" s="37">
        <v>-7.0000000000000007E-2</v>
      </c>
      <c r="E533" s="68">
        <v>3.5000000000000003E-2</v>
      </c>
      <c r="F533" s="19">
        <f t="shared" si="127"/>
        <v>-2</v>
      </c>
      <c r="H533" s="68">
        <f t="shared" si="116"/>
        <v>-0.10500000000000001</v>
      </c>
      <c r="I533" s="68">
        <f t="shared" si="117"/>
        <v>-3.5000000000000003E-2</v>
      </c>
      <c r="J533" s="68" t="s">
        <v>63</v>
      </c>
      <c r="K533" s="68">
        <f t="shared" si="118"/>
        <v>-7.0000000000000007E-2</v>
      </c>
      <c r="L533" s="64">
        <f t="shared" si="119"/>
        <v>-2</v>
      </c>
      <c r="M533" s="15">
        <f t="shared" si="120"/>
        <v>-3.6854230359837384E-2</v>
      </c>
      <c r="N533" s="68">
        <f t="shared" si="121"/>
        <v>1.8427115179918692E-2</v>
      </c>
      <c r="O533" s="68">
        <f t="shared" si="122"/>
        <v>54.267854204860534</v>
      </c>
      <c r="P533" s="68">
        <f t="shared" si="123"/>
        <v>-5.5281345539756076E-2</v>
      </c>
      <c r="Q533" s="68">
        <f t="shared" si="124"/>
        <v>-1.8427115179918692E-2</v>
      </c>
      <c r="R533" s="112">
        <v>8.3728608205263182</v>
      </c>
      <c r="S533" s="68" t="s">
        <v>618</v>
      </c>
      <c r="T533" s="68" t="s">
        <v>63</v>
      </c>
      <c r="U533" s="68" t="s">
        <v>643</v>
      </c>
      <c r="V533" s="68" t="s">
        <v>631</v>
      </c>
      <c r="W533" s="68">
        <v>1</v>
      </c>
      <c r="X533" s="68">
        <v>0</v>
      </c>
      <c r="Y533" s="68">
        <v>0</v>
      </c>
      <c r="Z533" s="68">
        <v>0</v>
      </c>
      <c r="AA533" s="68">
        <v>1</v>
      </c>
      <c r="AB533" s="68">
        <v>0</v>
      </c>
      <c r="AC533" s="68" t="s">
        <v>63</v>
      </c>
      <c r="AD533" s="68" t="s">
        <v>63</v>
      </c>
      <c r="AE533" s="68">
        <v>2941</v>
      </c>
      <c r="AF533" s="68">
        <v>1</v>
      </c>
      <c r="AG533" s="68">
        <v>0</v>
      </c>
      <c r="AH533" s="68">
        <v>0</v>
      </c>
      <c r="AI533" s="68">
        <v>0</v>
      </c>
      <c r="AJ533" s="68">
        <v>0</v>
      </c>
      <c r="AK533" s="68">
        <v>0</v>
      </c>
      <c r="AL533" s="68">
        <v>0</v>
      </c>
      <c r="AM533" s="68">
        <v>1</v>
      </c>
      <c r="AN533" s="68">
        <v>0</v>
      </c>
      <c r="AO533" s="68">
        <v>0</v>
      </c>
      <c r="AP533" s="112">
        <v>10.205405315014563</v>
      </c>
      <c r="AQ533" s="68">
        <v>1</v>
      </c>
      <c r="AR533" s="112">
        <v>7.9868449011613825</v>
      </c>
      <c r="AS533" s="68">
        <v>0</v>
      </c>
      <c r="AT533" s="68">
        <v>1</v>
      </c>
      <c r="AU533" s="68">
        <v>6.2915691395583204</v>
      </c>
      <c r="AV533" s="112">
        <v>7.6048944808116197</v>
      </c>
      <c r="AW533" s="68">
        <v>0</v>
      </c>
      <c r="AX533" s="68">
        <v>1</v>
      </c>
      <c r="AY533" s="68">
        <v>1</v>
      </c>
      <c r="AZ533" s="68">
        <v>14.975</v>
      </c>
      <c r="BA533" s="94">
        <v>602</v>
      </c>
      <c r="BB533" s="94">
        <v>107</v>
      </c>
      <c r="BC533" s="68">
        <v>1</v>
      </c>
      <c r="BD533" s="68">
        <v>0</v>
      </c>
      <c r="BE533" s="104">
        <f t="shared" si="128"/>
        <v>6.5447891584549991</v>
      </c>
      <c r="BF533" s="104">
        <v>1529.33</v>
      </c>
      <c r="BG533" s="104">
        <f t="shared" si="125"/>
        <v>0.89256232959418624</v>
      </c>
      <c r="BH533" s="68">
        <v>1</v>
      </c>
      <c r="BI533" s="68">
        <v>1</v>
      </c>
      <c r="BJ533" s="68">
        <v>0</v>
      </c>
      <c r="BK533" s="68">
        <v>1</v>
      </c>
      <c r="BL533" s="68">
        <v>0</v>
      </c>
      <c r="BM533" s="68">
        <v>0</v>
      </c>
      <c r="BN533" s="68">
        <v>0</v>
      </c>
      <c r="BO533" s="68">
        <v>0</v>
      </c>
      <c r="BP533" s="68">
        <v>1</v>
      </c>
      <c r="BQ533" s="68">
        <v>0</v>
      </c>
      <c r="BR533" s="68">
        <v>0</v>
      </c>
      <c r="BS533" s="68">
        <v>0</v>
      </c>
      <c r="BT533" s="68">
        <v>0</v>
      </c>
      <c r="BU533" s="68">
        <v>1</v>
      </c>
      <c r="BV533" s="68">
        <v>1</v>
      </c>
      <c r="BW533" s="68">
        <v>0</v>
      </c>
      <c r="BX533" s="68">
        <v>0</v>
      </c>
      <c r="BY533" s="68">
        <v>0.5</v>
      </c>
      <c r="BZ533" s="68">
        <f t="shared" si="126"/>
        <v>0.5</v>
      </c>
      <c r="CA533" s="112">
        <v>2.8033603809065348</v>
      </c>
      <c r="CB533" s="68" t="s">
        <v>560</v>
      </c>
      <c r="CC533" s="68">
        <v>1</v>
      </c>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row>
    <row r="534" spans="1:167" s="68" customFormat="1" ht="15" customHeight="1" x14ac:dyDescent="0.3">
      <c r="A534" s="69">
        <v>533</v>
      </c>
      <c r="B534" s="69">
        <v>12</v>
      </c>
      <c r="C534" s="69" t="s">
        <v>104</v>
      </c>
      <c r="D534" s="38">
        <v>-0.13800000000000001</v>
      </c>
      <c r="E534" s="69">
        <v>0.13100000000000001</v>
      </c>
      <c r="F534" s="19">
        <f t="shared" si="127"/>
        <v>-1.0534351145038168</v>
      </c>
      <c r="G534" s="69"/>
      <c r="H534" s="69">
        <f t="shared" si="116"/>
        <v>-0.26900000000000002</v>
      </c>
      <c r="I534" s="69">
        <f t="shared" si="117"/>
        <v>-7.0000000000000062E-3</v>
      </c>
      <c r="J534" s="69" t="s">
        <v>63</v>
      </c>
      <c r="K534" s="69">
        <f t="shared" si="118"/>
        <v>-0.13800000000000001</v>
      </c>
      <c r="L534" s="19">
        <f t="shared" si="119"/>
        <v>-1.0534351145038168</v>
      </c>
      <c r="M534" s="18">
        <f t="shared" si="120"/>
        <v>-9.0294897974818142E-2</v>
      </c>
      <c r="N534" s="69">
        <f t="shared" si="121"/>
        <v>8.571472199058823E-2</v>
      </c>
      <c r="O534" s="69">
        <f t="shared" si="122"/>
        <v>11.666607284916626</v>
      </c>
      <c r="P534" s="69">
        <f t="shared" si="123"/>
        <v>-0.17600961996540637</v>
      </c>
      <c r="Q534" s="69">
        <f t="shared" si="124"/>
        <v>-4.5801759842299117E-3</v>
      </c>
      <c r="R534" s="65">
        <v>7.7270944847798413</v>
      </c>
      <c r="S534" s="69" t="s">
        <v>618</v>
      </c>
      <c r="T534" s="69" t="s">
        <v>63</v>
      </c>
      <c r="U534" s="69" t="s">
        <v>645</v>
      </c>
      <c r="V534" s="69" t="s">
        <v>631</v>
      </c>
      <c r="W534" s="69">
        <v>1</v>
      </c>
      <c r="X534" s="69">
        <v>0</v>
      </c>
      <c r="Y534" s="69">
        <v>0</v>
      </c>
      <c r="Z534" s="69">
        <v>0</v>
      </c>
      <c r="AA534" s="69">
        <v>1</v>
      </c>
      <c r="AB534" s="69">
        <v>0</v>
      </c>
      <c r="AC534" s="69" t="s">
        <v>63</v>
      </c>
      <c r="AD534" s="69" t="s">
        <v>63</v>
      </c>
      <c r="AE534" s="69">
        <v>135</v>
      </c>
      <c r="AF534" s="69">
        <v>1</v>
      </c>
      <c r="AG534" s="69">
        <v>0</v>
      </c>
      <c r="AH534" s="69">
        <v>0</v>
      </c>
      <c r="AI534" s="69">
        <v>0</v>
      </c>
      <c r="AJ534" s="69">
        <v>0</v>
      </c>
      <c r="AK534" s="69">
        <v>0</v>
      </c>
      <c r="AL534" s="69">
        <v>0</v>
      </c>
      <c r="AM534" s="69">
        <v>1</v>
      </c>
      <c r="AN534" s="69">
        <v>0</v>
      </c>
      <c r="AO534" s="69">
        <v>0</v>
      </c>
      <c r="AP534" s="65">
        <v>10.205405315014563</v>
      </c>
      <c r="AQ534" s="69">
        <v>1</v>
      </c>
      <c r="AR534" s="65">
        <v>4.9126548857360524</v>
      </c>
      <c r="AS534" s="69">
        <v>0</v>
      </c>
      <c r="AT534" s="69">
        <v>1</v>
      </c>
      <c r="AU534" s="69">
        <v>6.2915691395583204</v>
      </c>
      <c r="AV534" s="65">
        <v>7.6048944808116197</v>
      </c>
      <c r="AW534" s="69">
        <v>0</v>
      </c>
      <c r="AX534" s="69">
        <v>1</v>
      </c>
      <c r="AY534" s="69">
        <v>1</v>
      </c>
      <c r="AZ534" s="69">
        <v>14.975</v>
      </c>
      <c r="BA534" s="32">
        <v>602</v>
      </c>
      <c r="BB534" s="32">
        <v>107</v>
      </c>
      <c r="BC534" s="69">
        <v>1</v>
      </c>
      <c r="BD534" s="69">
        <v>0</v>
      </c>
      <c r="BE534" s="106">
        <f t="shared" si="128"/>
        <v>6.5447891584549991</v>
      </c>
      <c r="BF534" s="106">
        <v>1529.33</v>
      </c>
      <c r="BG534" s="106">
        <f t="shared" si="125"/>
        <v>0.89256232959418624</v>
      </c>
      <c r="BH534" s="69">
        <v>1</v>
      </c>
      <c r="BI534" s="69">
        <v>1</v>
      </c>
      <c r="BJ534" s="69">
        <v>0</v>
      </c>
      <c r="BK534" s="69">
        <v>1</v>
      </c>
      <c r="BL534" s="69">
        <v>0</v>
      </c>
      <c r="BM534" s="69">
        <v>0</v>
      </c>
      <c r="BN534" s="69">
        <v>0</v>
      </c>
      <c r="BO534" s="69">
        <v>0</v>
      </c>
      <c r="BP534" s="69">
        <v>1</v>
      </c>
      <c r="BQ534" s="69">
        <v>0</v>
      </c>
      <c r="BR534" s="69">
        <v>0</v>
      </c>
      <c r="BS534" s="69">
        <v>0</v>
      </c>
      <c r="BT534" s="69">
        <v>0</v>
      </c>
      <c r="BU534" s="69">
        <v>1</v>
      </c>
      <c r="BV534" s="69">
        <v>1</v>
      </c>
      <c r="BW534" s="69">
        <v>0</v>
      </c>
      <c r="BX534" s="69">
        <v>0</v>
      </c>
      <c r="BY534" s="69">
        <v>1</v>
      </c>
      <c r="BZ534" s="69">
        <f t="shared" si="126"/>
        <v>0</v>
      </c>
      <c r="CA534" s="65">
        <v>2.8033603809065348</v>
      </c>
      <c r="CB534" s="69" t="s">
        <v>560</v>
      </c>
      <c r="CC534" s="69">
        <v>1</v>
      </c>
      <c r="CD534" s="69"/>
      <c r="CE534" s="69"/>
      <c r="CF534" s="69"/>
      <c r="CG534" s="69"/>
      <c r="CH534" s="69"/>
      <c r="CI534" s="69"/>
      <c r="CJ534" s="69"/>
      <c r="CK534" s="69"/>
      <c r="CL534" s="70"/>
      <c r="CM534" s="70"/>
      <c r="CN534" s="70"/>
      <c r="CO534" s="70"/>
      <c r="CP534" s="70"/>
      <c r="CQ534" s="70"/>
      <c r="CR534" s="70"/>
      <c r="CS534" s="70"/>
      <c r="CT534" s="70"/>
      <c r="CU534" s="70"/>
      <c r="CV534" s="70"/>
      <c r="CW534" s="70"/>
      <c r="CX534" s="70"/>
      <c r="CY534" s="70"/>
      <c r="CZ534" s="70"/>
      <c r="DA534" s="70"/>
      <c r="DB534" s="70"/>
      <c r="DC534" s="70"/>
      <c r="DD534" s="70"/>
      <c r="DE534" s="70"/>
      <c r="DF534" s="70"/>
      <c r="DG534" s="70"/>
      <c r="DH534" s="70"/>
      <c r="DI534" s="70"/>
      <c r="DJ534" s="70"/>
      <c r="DK534" s="70"/>
      <c r="DL534" s="70"/>
      <c r="DM534" s="70"/>
      <c r="DN534" s="70"/>
      <c r="DO534" s="70"/>
      <c r="DP534" s="70"/>
      <c r="DQ534" s="70"/>
      <c r="DR534" s="70"/>
      <c r="DS534" s="70"/>
      <c r="DT534" s="70"/>
      <c r="DU534" s="70"/>
      <c r="DV534" s="70"/>
      <c r="DW534" s="70"/>
      <c r="DX534" s="70"/>
      <c r="DY534" s="70"/>
      <c r="DZ534" s="70"/>
      <c r="EA534" s="70"/>
      <c r="EB534" s="70"/>
      <c r="EC534" s="70"/>
      <c r="ED534" s="70"/>
      <c r="EE534" s="70"/>
      <c r="EF534" s="70"/>
      <c r="EG534" s="70"/>
      <c r="EH534" s="70"/>
      <c r="EI534" s="70"/>
      <c r="EJ534" s="70"/>
      <c r="EK534" s="70"/>
      <c r="EL534" s="70"/>
      <c r="EM534" s="70"/>
      <c r="EN534" s="70"/>
      <c r="EO534" s="70"/>
      <c r="EP534" s="70"/>
      <c r="EQ534" s="70"/>
      <c r="ER534" s="70"/>
      <c r="ES534" s="70"/>
      <c r="ET534" s="70"/>
      <c r="EU534" s="70"/>
      <c r="EV534" s="70"/>
      <c r="EW534" s="70"/>
      <c r="EX534" s="70"/>
      <c r="EY534" s="70"/>
      <c r="EZ534" s="70"/>
      <c r="FA534" s="70"/>
      <c r="FB534" s="70"/>
      <c r="FC534" s="70"/>
      <c r="FD534" s="70"/>
      <c r="FE534" s="70"/>
      <c r="FF534" s="70"/>
      <c r="FG534" s="70"/>
      <c r="FH534" s="70"/>
      <c r="FI534" s="70"/>
      <c r="FJ534" s="70"/>
      <c r="FK534" s="70"/>
    </row>
    <row r="535" spans="1:167" s="68" customFormat="1" ht="15" customHeight="1" x14ac:dyDescent="0.3">
      <c r="A535" s="69">
        <v>534</v>
      </c>
      <c r="B535" s="69">
        <v>12</v>
      </c>
      <c r="C535" s="69" t="s">
        <v>104</v>
      </c>
      <c r="D535" s="38">
        <v>-4.2000000000000003E-2</v>
      </c>
      <c r="E535" s="69">
        <v>7.4999999999999997E-2</v>
      </c>
      <c r="F535" s="19">
        <f t="shared" si="127"/>
        <v>-0.56000000000000005</v>
      </c>
      <c r="G535" s="69"/>
      <c r="H535" s="69">
        <f t="shared" si="116"/>
        <v>-0.11699999999999999</v>
      </c>
      <c r="I535" s="69">
        <f t="shared" si="117"/>
        <v>3.2999999999999995E-2</v>
      </c>
      <c r="J535" s="69" t="s">
        <v>63</v>
      </c>
      <c r="K535" s="69">
        <f t="shared" si="118"/>
        <v>-4.2000000000000003E-2</v>
      </c>
      <c r="L535" s="19">
        <f t="shared" si="119"/>
        <v>-0.56000000000000005</v>
      </c>
      <c r="M535" s="18">
        <f t="shared" si="120"/>
        <v>-1.2260219128679603E-2</v>
      </c>
      <c r="N535" s="69">
        <f t="shared" si="121"/>
        <v>2.1893248444070715E-2</v>
      </c>
      <c r="O535" s="69">
        <f t="shared" si="122"/>
        <v>45.676181977043569</v>
      </c>
      <c r="P535" s="69">
        <f t="shared" si="123"/>
        <v>-3.4153467572750319E-2</v>
      </c>
      <c r="Q535" s="69">
        <f t="shared" si="124"/>
        <v>9.6330293153911121E-3</v>
      </c>
      <c r="R535" s="65">
        <v>7.7270944847798413</v>
      </c>
      <c r="S535" s="69" t="s">
        <v>615</v>
      </c>
      <c r="T535" s="69" t="s">
        <v>63</v>
      </c>
      <c r="U535" s="69" t="s">
        <v>648</v>
      </c>
      <c r="V535" s="69" t="s">
        <v>631</v>
      </c>
      <c r="W535" s="69">
        <v>1</v>
      </c>
      <c r="X535" s="69">
        <v>0</v>
      </c>
      <c r="Y535" s="69">
        <v>0</v>
      </c>
      <c r="Z535" s="69">
        <v>0</v>
      </c>
      <c r="AA535" s="69">
        <v>1</v>
      </c>
      <c r="AB535" s="69">
        <v>0</v>
      </c>
      <c r="AC535" s="69" t="s">
        <v>63</v>
      </c>
      <c r="AD535" s="69" t="s">
        <v>63</v>
      </c>
      <c r="AE535" s="69">
        <v>2086</v>
      </c>
      <c r="AF535" s="69">
        <v>1</v>
      </c>
      <c r="AG535" s="69">
        <v>0</v>
      </c>
      <c r="AH535" s="69">
        <v>0</v>
      </c>
      <c r="AI535" s="69">
        <v>0</v>
      </c>
      <c r="AJ535" s="69">
        <v>0</v>
      </c>
      <c r="AK535" s="69">
        <v>0</v>
      </c>
      <c r="AL535" s="69">
        <v>0</v>
      </c>
      <c r="AM535" s="69">
        <v>1</v>
      </c>
      <c r="AN535" s="69">
        <v>0</v>
      </c>
      <c r="AO535" s="69">
        <v>0</v>
      </c>
      <c r="AP535" s="65">
        <v>10.205405315014563</v>
      </c>
      <c r="AQ535" s="69">
        <v>1</v>
      </c>
      <c r="AR535" s="65">
        <v>7.6434829070772006</v>
      </c>
      <c r="AS535" s="69">
        <v>0</v>
      </c>
      <c r="AT535" s="69">
        <v>1</v>
      </c>
      <c r="AU535" s="69">
        <v>6.2915691395583204</v>
      </c>
      <c r="AV535" s="65">
        <v>7.6048944808116197</v>
      </c>
      <c r="AW535" s="69">
        <v>0</v>
      </c>
      <c r="AX535" s="69">
        <v>1</v>
      </c>
      <c r="AY535" s="69">
        <v>1</v>
      </c>
      <c r="AZ535" s="69">
        <v>14.975</v>
      </c>
      <c r="BA535" s="32">
        <v>602</v>
      </c>
      <c r="BB535" s="32">
        <v>107</v>
      </c>
      <c r="BC535" s="69">
        <v>1</v>
      </c>
      <c r="BD535" s="69">
        <v>0</v>
      </c>
      <c r="BE535" s="106">
        <f t="shared" ref="BE535:BE542" si="129">LN(18.31)</f>
        <v>2.9074473586864191</v>
      </c>
      <c r="BF535" s="106">
        <v>1529.33</v>
      </c>
      <c r="BG535" s="106">
        <f t="shared" si="125"/>
        <v>0.39651055592663625</v>
      </c>
      <c r="BH535" s="69">
        <v>1</v>
      </c>
      <c r="BI535" s="69">
        <v>1</v>
      </c>
      <c r="BJ535" s="69">
        <v>0</v>
      </c>
      <c r="BK535" s="69">
        <v>1</v>
      </c>
      <c r="BL535" s="69">
        <v>0</v>
      </c>
      <c r="BM535" s="69">
        <v>0</v>
      </c>
      <c r="BN535" s="69">
        <v>0</v>
      </c>
      <c r="BO535" s="69">
        <v>0</v>
      </c>
      <c r="BP535" s="69">
        <v>1</v>
      </c>
      <c r="BQ535" s="69">
        <v>0</v>
      </c>
      <c r="BR535" s="69">
        <v>0</v>
      </c>
      <c r="BS535" s="69">
        <v>0</v>
      </c>
      <c r="BT535" s="69">
        <v>0</v>
      </c>
      <c r="BU535" s="69">
        <v>1</v>
      </c>
      <c r="BV535" s="69">
        <v>1</v>
      </c>
      <c r="BW535" s="69">
        <v>0</v>
      </c>
      <c r="BX535" s="69">
        <v>0</v>
      </c>
      <c r="BY535" s="69">
        <v>1</v>
      </c>
      <c r="BZ535" s="69">
        <f t="shared" si="126"/>
        <v>0</v>
      </c>
      <c r="CA535" s="65">
        <v>2.8033603809065348</v>
      </c>
      <c r="CB535" s="69" t="s">
        <v>560</v>
      </c>
      <c r="CC535" s="69">
        <v>1</v>
      </c>
      <c r="CD535" s="69"/>
      <c r="CE535" s="69"/>
      <c r="CF535" s="69"/>
      <c r="CG535" s="69"/>
      <c r="CH535" s="69"/>
      <c r="CI535" s="69"/>
      <c r="CJ535" s="69"/>
      <c r="CK535" s="69"/>
      <c r="CL535" s="70"/>
      <c r="CM535" s="70"/>
      <c r="CN535" s="70"/>
      <c r="CO535" s="70"/>
      <c r="CP535" s="70"/>
      <c r="CQ535" s="70"/>
      <c r="CR535" s="70"/>
      <c r="CS535" s="70"/>
      <c r="CT535" s="70"/>
      <c r="CU535" s="70"/>
      <c r="CV535" s="70"/>
      <c r="CW535" s="70"/>
      <c r="CX535" s="70"/>
      <c r="CY535" s="70"/>
      <c r="CZ535" s="70"/>
      <c r="DA535" s="70"/>
      <c r="DB535" s="70"/>
      <c r="DC535" s="70"/>
      <c r="DD535" s="70"/>
      <c r="DE535" s="70"/>
      <c r="DF535" s="70"/>
      <c r="DG535" s="70"/>
      <c r="DH535" s="70"/>
      <c r="DI535" s="70"/>
      <c r="DJ535" s="70"/>
      <c r="DK535" s="70"/>
      <c r="DL535" s="70"/>
      <c r="DM535" s="70"/>
      <c r="DN535" s="70"/>
      <c r="DO535" s="70"/>
      <c r="DP535" s="70"/>
      <c r="DQ535" s="70"/>
      <c r="DR535" s="70"/>
      <c r="DS535" s="70"/>
      <c r="DT535" s="70"/>
      <c r="DU535" s="70"/>
      <c r="DV535" s="70"/>
      <c r="DW535" s="70"/>
      <c r="DX535" s="70"/>
      <c r="DY535" s="70"/>
      <c r="DZ535" s="70"/>
      <c r="EA535" s="70"/>
      <c r="EB535" s="70"/>
      <c r="EC535" s="70"/>
      <c r="ED535" s="70"/>
      <c r="EE535" s="70"/>
      <c r="EF535" s="70"/>
      <c r="EG535" s="70"/>
      <c r="EH535" s="70"/>
      <c r="EI535" s="70"/>
      <c r="EJ535" s="70"/>
      <c r="EK535" s="70"/>
      <c r="EL535" s="70"/>
      <c r="EM535" s="70"/>
      <c r="EN535" s="70"/>
      <c r="EO535" s="70"/>
      <c r="EP535" s="70"/>
      <c r="EQ535" s="70"/>
      <c r="ER535" s="70"/>
      <c r="ES535" s="70"/>
      <c r="ET535" s="70"/>
      <c r="EU535" s="70"/>
      <c r="EV535" s="70"/>
      <c r="EW535" s="70"/>
      <c r="EX535" s="70"/>
      <c r="EY535" s="70"/>
      <c r="EZ535" s="70"/>
      <c r="FA535" s="70"/>
      <c r="FB535" s="70"/>
      <c r="FC535" s="70"/>
      <c r="FD535" s="70"/>
      <c r="FE535" s="70"/>
      <c r="FF535" s="70"/>
      <c r="FG535" s="70"/>
      <c r="FH535" s="70"/>
      <c r="FI535" s="70"/>
      <c r="FJ535" s="70"/>
      <c r="FK535" s="70"/>
    </row>
    <row r="536" spans="1:167" s="68" customFormat="1" ht="15" customHeight="1" x14ac:dyDescent="0.3">
      <c r="A536" s="69">
        <v>535</v>
      </c>
      <c r="B536" s="69">
        <v>12</v>
      </c>
      <c r="C536" s="69" t="s">
        <v>104</v>
      </c>
      <c r="D536" s="38">
        <v>0.10100000000000001</v>
      </c>
      <c r="E536" s="69">
        <v>7.2999999999999995E-2</v>
      </c>
      <c r="F536" s="19">
        <f t="shared" si="127"/>
        <v>1.3835616438356166</v>
      </c>
      <c r="G536" s="69"/>
      <c r="H536" s="69">
        <f t="shared" si="116"/>
        <v>2.8000000000000011E-2</v>
      </c>
      <c r="I536" s="69">
        <f t="shared" si="117"/>
        <v>0.17399999999999999</v>
      </c>
      <c r="J536" s="69" t="s">
        <v>63</v>
      </c>
      <c r="K536" s="69">
        <f t="shared" si="118"/>
        <v>0.10100000000000001</v>
      </c>
      <c r="L536" s="19">
        <f t="shared" si="119"/>
        <v>1.3835616438356166</v>
      </c>
      <c r="M536" s="18">
        <f t="shared" si="120"/>
        <v>3.5511980671822221E-2</v>
      </c>
      <c r="N536" s="69">
        <f t="shared" si="121"/>
        <v>2.5667075139039822E-2</v>
      </c>
      <c r="O536" s="69">
        <f t="shared" si="122"/>
        <v>38.960418925138541</v>
      </c>
      <c r="P536" s="69">
        <f t="shared" si="123"/>
        <v>9.8449055327823991E-3</v>
      </c>
      <c r="Q536" s="69">
        <f t="shared" si="124"/>
        <v>6.117905581086204E-2</v>
      </c>
      <c r="R536" s="65">
        <v>7.7270944847798413</v>
      </c>
      <c r="S536" s="69" t="s">
        <v>615</v>
      </c>
      <c r="T536" s="69" t="s">
        <v>63</v>
      </c>
      <c r="U536" s="69" t="s">
        <v>649</v>
      </c>
      <c r="V536" s="69" t="s">
        <v>631</v>
      </c>
      <c r="W536" s="69">
        <v>1</v>
      </c>
      <c r="X536" s="69">
        <v>0</v>
      </c>
      <c r="Y536" s="69">
        <v>0</v>
      </c>
      <c r="Z536" s="69">
        <v>0</v>
      </c>
      <c r="AA536" s="69">
        <v>1</v>
      </c>
      <c r="AB536" s="69">
        <v>0</v>
      </c>
      <c r="AC536" s="69" t="s">
        <v>63</v>
      </c>
      <c r="AD536" s="69" t="s">
        <v>63</v>
      </c>
      <c r="AE536" s="69">
        <v>1516</v>
      </c>
      <c r="AF536" s="69">
        <v>1</v>
      </c>
      <c r="AG536" s="69">
        <v>0</v>
      </c>
      <c r="AH536" s="69">
        <v>0</v>
      </c>
      <c r="AI536" s="69">
        <v>0</v>
      </c>
      <c r="AJ536" s="69">
        <v>0</v>
      </c>
      <c r="AK536" s="69">
        <v>0</v>
      </c>
      <c r="AL536" s="69">
        <v>0</v>
      </c>
      <c r="AM536" s="69">
        <v>1</v>
      </c>
      <c r="AN536" s="69">
        <v>0</v>
      </c>
      <c r="AO536" s="69">
        <v>0</v>
      </c>
      <c r="AP536" s="65">
        <v>10.205405315014563</v>
      </c>
      <c r="AQ536" s="69">
        <v>1</v>
      </c>
      <c r="AR536" s="65">
        <v>7.3244899793485319</v>
      </c>
      <c r="AS536" s="69">
        <v>0</v>
      </c>
      <c r="AT536" s="69">
        <v>1</v>
      </c>
      <c r="AU536" s="69">
        <v>6.2915691395583204</v>
      </c>
      <c r="AV536" s="65">
        <v>7.6048944808116197</v>
      </c>
      <c r="AW536" s="69">
        <v>0</v>
      </c>
      <c r="AX536" s="69">
        <v>1</v>
      </c>
      <c r="AY536" s="69">
        <v>1</v>
      </c>
      <c r="AZ536" s="69">
        <v>14.975</v>
      </c>
      <c r="BA536" s="32">
        <v>602</v>
      </c>
      <c r="BB536" s="32">
        <v>107</v>
      </c>
      <c r="BC536" s="69">
        <v>1</v>
      </c>
      <c r="BD536" s="69">
        <v>0</v>
      </c>
      <c r="BE536" s="106">
        <f t="shared" si="129"/>
        <v>2.9074473586864191</v>
      </c>
      <c r="BF536" s="106">
        <v>1529.33</v>
      </c>
      <c r="BG536" s="106">
        <f t="shared" si="125"/>
        <v>0.39651055592663625</v>
      </c>
      <c r="BH536" s="69">
        <v>1</v>
      </c>
      <c r="BI536" s="69">
        <v>1</v>
      </c>
      <c r="BJ536" s="69">
        <v>0</v>
      </c>
      <c r="BK536" s="69">
        <v>1</v>
      </c>
      <c r="BL536" s="69">
        <v>0</v>
      </c>
      <c r="BM536" s="69">
        <v>0</v>
      </c>
      <c r="BN536" s="69">
        <v>0</v>
      </c>
      <c r="BO536" s="69">
        <v>0</v>
      </c>
      <c r="BP536" s="69">
        <v>1</v>
      </c>
      <c r="BQ536" s="69">
        <v>0</v>
      </c>
      <c r="BR536" s="69">
        <v>0</v>
      </c>
      <c r="BS536" s="69">
        <v>0</v>
      </c>
      <c r="BT536" s="69">
        <v>0</v>
      </c>
      <c r="BU536" s="69">
        <v>1</v>
      </c>
      <c r="BV536" s="69">
        <v>1</v>
      </c>
      <c r="BW536" s="69">
        <v>0</v>
      </c>
      <c r="BX536" s="69">
        <v>0</v>
      </c>
      <c r="BY536" s="69">
        <v>1</v>
      </c>
      <c r="BZ536" s="69">
        <f t="shared" si="126"/>
        <v>0</v>
      </c>
      <c r="CA536" s="65">
        <v>2.8033603809065348</v>
      </c>
      <c r="CB536" s="69" t="s">
        <v>560</v>
      </c>
      <c r="CC536" s="69">
        <v>1</v>
      </c>
      <c r="CD536" s="69"/>
      <c r="CE536" s="69"/>
      <c r="CF536" s="69"/>
      <c r="CG536" s="69"/>
      <c r="CH536" s="69"/>
      <c r="CI536" s="69"/>
      <c r="CJ536" s="69"/>
      <c r="CK536" s="69"/>
      <c r="CL536" s="70"/>
      <c r="CM536" s="70"/>
      <c r="CN536" s="70"/>
      <c r="CO536" s="70"/>
      <c r="CP536" s="70"/>
      <c r="CQ536" s="70"/>
      <c r="CR536" s="70"/>
      <c r="CS536" s="70"/>
      <c r="CT536" s="70"/>
      <c r="CU536" s="70"/>
      <c r="CV536" s="70"/>
      <c r="CW536" s="70"/>
      <c r="CX536" s="70"/>
      <c r="CY536" s="70"/>
      <c r="CZ536" s="70"/>
      <c r="DA536" s="70"/>
      <c r="DB536" s="70"/>
      <c r="DC536" s="70"/>
      <c r="DD536" s="70"/>
      <c r="DE536" s="70"/>
      <c r="DF536" s="70"/>
      <c r="DG536" s="70"/>
      <c r="DH536" s="70"/>
      <c r="DI536" s="70"/>
      <c r="DJ536" s="70"/>
      <c r="DK536" s="70"/>
      <c r="DL536" s="70"/>
      <c r="DM536" s="70"/>
      <c r="DN536" s="70"/>
      <c r="DO536" s="70"/>
      <c r="DP536" s="70"/>
      <c r="DQ536" s="70"/>
      <c r="DR536" s="70"/>
      <c r="DS536" s="70"/>
      <c r="DT536" s="70"/>
      <c r="DU536" s="70"/>
      <c r="DV536" s="70"/>
      <c r="DW536" s="70"/>
      <c r="DX536" s="70"/>
      <c r="DY536" s="70"/>
      <c r="DZ536" s="70"/>
      <c r="EA536" s="70"/>
      <c r="EB536" s="70"/>
      <c r="EC536" s="70"/>
      <c r="ED536" s="70"/>
      <c r="EE536" s="70"/>
      <c r="EF536" s="70"/>
      <c r="EG536" s="70"/>
      <c r="EH536" s="70"/>
      <c r="EI536" s="70"/>
      <c r="EJ536" s="70"/>
      <c r="EK536" s="70"/>
      <c r="EL536" s="70"/>
      <c r="EM536" s="70"/>
      <c r="EN536" s="70"/>
      <c r="EO536" s="70"/>
      <c r="EP536" s="70"/>
      <c r="EQ536" s="70"/>
      <c r="ER536" s="70"/>
      <c r="ES536" s="70"/>
      <c r="ET536" s="70"/>
      <c r="EU536" s="70"/>
      <c r="EV536" s="70"/>
      <c r="EW536" s="70"/>
      <c r="EX536" s="70"/>
      <c r="EY536" s="70"/>
      <c r="EZ536" s="70"/>
      <c r="FA536" s="70"/>
      <c r="FB536" s="70"/>
      <c r="FC536" s="70"/>
      <c r="FD536" s="70"/>
      <c r="FE536" s="70"/>
      <c r="FF536" s="70"/>
      <c r="FG536" s="70"/>
      <c r="FH536" s="70"/>
      <c r="FI536" s="70"/>
      <c r="FJ536" s="70"/>
      <c r="FK536" s="70"/>
    </row>
    <row r="537" spans="1:167" s="68" customFormat="1" ht="15" customHeight="1" x14ac:dyDescent="0.3">
      <c r="A537" s="69">
        <v>536</v>
      </c>
      <c r="B537" s="68">
        <v>12</v>
      </c>
      <c r="C537" s="68" t="s">
        <v>104</v>
      </c>
      <c r="D537" s="37">
        <v>4.2000000000000003E-2</v>
      </c>
      <c r="E537" s="68">
        <v>9.0999999999999998E-2</v>
      </c>
      <c r="F537" s="19">
        <f t="shared" si="127"/>
        <v>0.46153846153846156</v>
      </c>
      <c r="H537" s="68">
        <f t="shared" si="116"/>
        <v>-4.8999999999999995E-2</v>
      </c>
      <c r="I537" s="68">
        <f t="shared" si="117"/>
        <v>0.13300000000000001</v>
      </c>
      <c r="J537" s="68" t="s">
        <v>63</v>
      </c>
      <c r="K537" s="68">
        <f t="shared" si="118"/>
        <v>4.2000000000000003E-2</v>
      </c>
      <c r="L537" s="64">
        <f t="shared" si="119"/>
        <v>0.46153846153846156</v>
      </c>
      <c r="M537" s="15">
        <f t="shared" si="120"/>
        <v>9.9765273486619784E-3</v>
      </c>
      <c r="N537" s="68">
        <f t="shared" si="121"/>
        <v>2.1615809255434285E-2</v>
      </c>
      <c r="O537" s="68">
        <f t="shared" si="122"/>
        <v>46.262436357713362</v>
      </c>
      <c r="P537" s="68">
        <f t="shared" si="123"/>
        <v>-1.1639281906772306E-2</v>
      </c>
      <c r="Q537" s="68">
        <f t="shared" si="124"/>
        <v>3.1592336604096265E-2</v>
      </c>
      <c r="R537" s="112">
        <v>7.7270944847798413</v>
      </c>
      <c r="S537" s="68" t="s">
        <v>615</v>
      </c>
      <c r="T537" s="68" t="s">
        <v>63</v>
      </c>
      <c r="U537" s="68" t="s">
        <v>650</v>
      </c>
      <c r="V537" s="68" t="s">
        <v>631</v>
      </c>
      <c r="W537" s="68">
        <v>1</v>
      </c>
      <c r="X537" s="68">
        <v>0</v>
      </c>
      <c r="Y537" s="68">
        <v>0</v>
      </c>
      <c r="Z537" s="68">
        <v>0</v>
      </c>
      <c r="AA537" s="68">
        <v>1</v>
      </c>
      <c r="AB537" s="68">
        <v>0</v>
      </c>
      <c r="AC537" s="68" t="s">
        <v>63</v>
      </c>
      <c r="AD537" s="68" t="s">
        <v>63</v>
      </c>
      <c r="AE537" s="68">
        <v>2140</v>
      </c>
      <c r="AF537" s="68">
        <v>1</v>
      </c>
      <c r="AG537" s="68">
        <v>0</v>
      </c>
      <c r="AH537" s="68">
        <v>0</v>
      </c>
      <c r="AI537" s="68">
        <v>0</v>
      </c>
      <c r="AJ537" s="68">
        <v>0</v>
      </c>
      <c r="AK537" s="68">
        <v>0</v>
      </c>
      <c r="AL537" s="68">
        <v>0</v>
      </c>
      <c r="AM537" s="68">
        <v>1</v>
      </c>
      <c r="AN537" s="68">
        <v>0</v>
      </c>
      <c r="AO537" s="68">
        <v>0</v>
      </c>
      <c r="AP537" s="112">
        <v>10.205405315014563</v>
      </c>
      <c r="AQ537" s="68">
        <v>1</v>
      </c>
      <c r="AR537" s="112">
        <v>7.6690282885896828</v>
      </c>
      <c r="AS537" s="68">
        <v>0</v>
      </c>
      <c r="AT537" s="68">
        <v>1</v>
      </c>
      <c r="AU537" s="68">
        <v>6.2915691395583204</v>
      </c>
      <c r="AV537" s="112">
        <v>7.6048944808116197</v>
      </c>
      <c r="AW537" s="68">
        <v>0</v>
      </c>
      <c r="AX537" s="68">
        <v>1</v>
      </c>
      <c r="AY537" s="68">
        <v>1</v>
      </c>
      <c r="AZ537" s="68">
        <v>14.975</v>
      </c>
      <c r="BA537" s="94">
        <v>602</v>
      </c>
      <c r="BB537" s="94">
        <v>107</v>
      </c>
      <c r="BC537" s="68">
        <v>1</v>
      </c>
      <c r="BD537" s="68">
        <v>0</v>
      </c>
      <c r="BE537" s="104">
        <f t="shared" si="129"/>
        <v>2.9074473586864191</v>
      </c>
      <c r="BF537" s="104">
        <v>1529.33</v>
      </c>
      <c r="BG537" s="104">
        <f t="shared" si="125"/>
        <v>0.39651055592663625</v>
      </c>
      <c r="BH537" s="68">
        <v>1</v>
      </c>
      <c r="BI537" s="68">
        <v>1</v>
      </c>
      <c r="BJ537" s="68">
        <v>0</v>
      </c>
      <c r="BK537" s="68">
        <v>1</v>
      </c>
      <c r="BL537" s="68">
        <v>0</v>
      </c>
      <c r="BM537" s="68">
        <v>0</v>
      </c>
      <c r="BN537" s="68">
        <v>0</v>
      </c>
      <c r="BO537" s="68">
        <v>0</v>
      </c>
      <c r="BP537" s="68">
        <v>1</v>
      </c>
      <c r="BQ537" s="68">
        <v>0</v>
      </c>
      <c r="BR537" s="68">
        <v>0</v>
      </c>
      <c r="BS537" s="68">
        <v>0</v>
      </c>
      <c r="BT537" s="68">
        <v>0</v>
      </c>
      <c r="BU537" s="68">
        <v>1</v>
      </c>
      <c r="BV537" s="68">
        <v>1</v>
      </c>
      <c r="BW537" s="68">
        <v>0</v>
      </c>
      <c r="BX537" s="68">
        <v>0</v>
      </c>
      <c r="BY537" s="68">
        <v>1</v>
      </c>
      <c r="BZ537" s="68">
        <f t="shared" si="126"/>
        <v>0</v>
      </c>
      <c r="CA537" s="112">
        <v>2.8033603809065348</v>
      </c>
      <c r="CB537" s="68" t="s">
        <v>560</v>
      </c>
      <c r="CC537" s="68">
        <v>1</v>
      </c>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row>
    <row r="538" spans="1:167" s="68" customFormat="1" ht="15" customHeight="1" x14ac:dyDescent="0.3">
      <c r="A538" s="69">
        <v>537</v>
      </c>
      <c r="B538" s="68">
        <v>12</v>
      </c>
      <c r="C538" s="68" t="s">
        <v>104</v>
      </c>
      <c r="D538" s="37">
        <v>0.13400000000000001</v>
      </c>
      <c r="E538" s="68">
        <v>9.5000000000000001E-2</v>
      </c>
      <c r="F538" s="19">
        <f t="shared" si="127"/>
        <v>1.4105263157894739</v>
      </c>
      <c r="H538" s="68">
        <f t="shared" si="116"/>
        <v>3.9000000000000007E-2</v>
      </c>
      <c r="I538" s="68">
        <f t="shared" si="117"/>
        <v>0.22900000000000001</v>
      </c>
      <c r="J538" s="68" t="s">
        <v>63</v>
      </c>
      <c r="K538" s="68">
        <f t="shared" si="118"/>
        <v>0.13400000000000001</v>
      </c>
      <c r="L538" s="64">
        <f t="shared" si="119"/>
        <v>1.4105263157894739</v>
      </c>
      <c r="M538" s="15">
        <f t="shared" si="120"/>
        <v>3.562128698453379E-2</v>
      </c>
      <c r="N538" s="68">
        <f t="shared" si="121"/>
        <v>2.5253897489035147E-2</v>
      </c>
      <c r="O538" s="68">
        <f t="shared" si="122"/>
        <v>39.597848230523013</v>
      </c>
      <c r="P538" s="68">
        <f t="shared" si="123"/>
        <v>1.0367389495498643E-2</v>
      </c>
      <c r="Q538" s="68">
        <f t="shared" si="124"/>
        <v>6.0875184473568933E-2</v>
      </c>
      <c r="R538" s="112">
        <v>7.6299757070277892</v>
      </c>
      <c r="S538" s="68" t="s">
        <v>615</v>
      </c>
      <c r="T538" s="68" t="s">
        <v>63</v>
      </c>
      <c r="U538" s="68" t="s">
        <v>651</v>
      </c>
      <c r="V538" s="68" t="s">
        <v>631</v>
      </c>
      <c r="W538" s="68">
        <v>1</v>
      </c>
      <c r="X538" s="68">
        <v>0</v>
      </c>
      <c r="Y538" s="68">
        <v>0</v>
      </c>
      <c r="Z538" s="68">
        <v>0</v>
      </c>
      <c r="AA538" s="68">
        <v>1</v>
      </c>
      <c r="AB538" s="68">
        <v>0</v>
      </c>
      <c r="AC538" s="68" t="s">
        <v>63</v>
      </c>
      <c r="AD538" s="68" t="s">
        <v>63</v>
      </c>
      <c r="AE538" s="68">
        <v>1566</v>
      </c>
      <c r="AF538" s="68">
        <v>1</v>
      </c>
      <c r="AG538" s="68">
        <v>0</v>
      </c>
      <c r="AH538" s="68">
        <v>0</v>
      </c>
      <c r="AI538" s="68">
        <v>0</v>
      </c>
      <c r="AJ538" s="68">
        <v>0</v>
      </c>
      <c r="AK538" s="68">
        <v>0</v>
      </c>
      <c r="AL538" s="68">
        <v>0</v>
      </c>
      <c r="AM538" s="68">
        <v>1</v>
      </c>
      <c r="AN538" s="68">
        <v>0</v>
      </c>
      <c r="AO538" s="68">
        <v>0</v>
      </c>
      <c r="AP538" s="112">
        <v>10.205405315014563</v>
      </c>
      <c r="AQ538" s="68">
        <v>1</v>
      </c>
      <c r="AR538" s="112">
        <v>7.3569182423560209</v>
      </c>
      <c r="AS538" s="68">
        <v>0</v>
      </c>
      <c r="AT538" s="68">
        <v>1</v>
      </c>
      <c r="AU538" s="68">
        <v>6.2915691395583204</v>
      </c>
      <c r="AV538" s="112">
        <v>7.6048944808116197</v>
      </c>
      <c r="AW538" s="68">
        <v>0</v>
      </c>
      <c r="AX538" s="68">
        <v>1</v>
      </c>
      <c r="AY538" s="68">
        <v>1</v>
      </c>
      <c r="AZ538" s="68">
        <v>14.975</v>
      </c>
      <c r="BA538" s="94">
        <v>602</v>
      </c>
      <c r="BB538" s="94">
        <v>107</v>
      </c>
      <c r="BC538" s="68">
        <v>1</v>
      </c>
      <c r="BD538" s="68">
        <v>0</v>
      </c>
      <c r="BE538" s="104">
        <f t="shared" si="129"/>
        <v>2.9074473586864191</v>
      </c>
      <c r="BF538" s="104">
        <v>1529.33</v>
      </c>
      <c r="BG538" s="104">
        <f t="shared" si="125"/>
        <v>0.39651055592663625</v>
      </c>
      <c r="BH538" s="68">
        <v>1</v>
      </c>
      <c r="BI538" s="68">
        <v>1</v>
      </c>
      <c r="BJ538" s="68">
        <v>0</v>
      </c>
      <c r="BK538" s="68">
        <v>1</v>
      </c>
      <c r="BL538" s="68">
        <v>0</v>
      </c>
      <c r="BM538" s="68">
        <v>0</v>
      </c>
      <c r="BN538" s="68">
        <v>0</v>
      </c>
      <c r="BO538" s="68">
        <v>0</v>
      </c>
      <c r="BP538" s="68">
        <v>1</v>
      </c>
      <c r="BQ538" s="68">
        <v>0</v>
      </c>
      <c r="BR538" s="68">
        <v>0</v>
      </c>
      <c r="BS538" s="68">
        <v>0</v>
      </c>
      <c r="BT538" s="68">
        <v>0</v>
      </c>
      <c r="BU538" s="68">
        <v>1</v>
      </c>
      <c r="BV538" s="68">
        <v>1</v>
      </c>
      <c r="BW538" s="68">
        <v>0</v>
      </c>
      <c r="BX538" s="68">
        <v>0</v>
      </c>
      <c r="BY538" s="68">
        <v>0</v>
      </c>
      <c r="BZ538" s="68">
        <f t="shared" si="126"/>
        <v>1</v>
      </c>
      <c r="CA538" s="112">
        <v>2.8033603809065348</v>
      </c>
      <c r="CB538" s="68" t="s">
        <v>560</v>
      </c>
      <c r="CC538" s="68">
        <v>1</v>
      </c>
      <c r="CL538" s="70"/>
      <c r="CM538" s="70"/>
      <c r="CN538" s="70"/>
      <c r="CO538" s="70"/>
      <c r="CP538" s="70"/>
      <c r="CQ538" s="70"/>
      <c r="CR538" s="70"/>
      <c r="CS538" s="70"/>
      <c r="CT538" s="70"/>
      <c r="CU538" s="70"/>
      <c r="CV538" s="70"/>
      <c r="CW538" s="70"/>
      <c r="CX538" s="70"/>
      <c r="CY538" s="70"/>
      <c r="CZ538" s="70"/>
      <c r="DA538" s="70"/>
      <c r="DB538" s="70"/>
      <c r="DC538" s="70"/>
      <c r="DD538" s="70"/>
      <c r="DE538" s="70"/>
      <c r="DF538" s="70"/>
      <c r="DG538" s="70"/>
      <c r="DH538" s="70"/>
      <c r="DI538" s="70"/>
      <c r="DJ538" s="70"/>
      <c r="DK538" s="70"/>
      <c r="DL538" s="70"/>
      <c r="DM538" s="70"/>
      <c r="DN538" s="70"/>
      <c r="DO538" s="70"/>
      <c r="DP538" s="70"/>
      <c r="DQ538" s="70"/>
      <c r="DR538" s="70"/>
      <c r="DS538" s="70"/>
      <c r="DT538" s="70"/>
      <c r="DU538" s="70"/>
      <c r="DV538" s="70"/>
      <c r="DW538" s="70"/>
      <c r="DX538" s="70"/>
      <c r="DY538" s="70"/>
      <c r="DZ538" s="70"/>
      <c r="EA538" s="70"/>
      <c r="EB538" s="70"/>
      <c r="EC538" s="70"/>
      <c r="ED538" s="70"/>
      <c r="EE538" s="70"/>
      <c r="EF538" s="70"/>
      <c r="EG538" s="70"/>
      <c r="EH538" s="70"/>
      <c r="EI538" s="70"/>
      <c r="EJ538" s="70"/>
      <c r="EK538" s="70"/>
      <c r="EL538" s="70"/>
      <c r="EM538" s="70"/>
      <c r="EN538" s="70"/>
      <c r="EO538" s="70"/>
      <c r="EP538" s="70"/>
      <c r="EQ538" s="70"/>
      <c r="ER538" s="70"/>
      <c r="ES538" s="70"/>
      <c r="ET538" s="70"/>
      <c r="EU538" s="70"/>
      <c r="EV538" s="70"/>
      <c r="EW538" s="70"/>
      <c r="EX538" s="70"/>
      <c r="EY538" s="70"/>
      <c r="EZ538" s="70"/>
      <c r="FA538" s="70"/>
      <c r="FB538" s="70"/>
      <c r="FC538" s="70"/>
      <c r="FD538" s="70"/>
      <c r="FE538" s="70"/>
      <c r="FF538" s="70"/>
      <c r="FG538" s="70"/>
      <c r="FH538" s="70"/>
      <c r="FI538" s="70"/>
      <c r="FJ538" s="70"/>
      <c r="FK538" s="70"/>
    </row>
    <row r="539" spans="1:167" s="68" customFormat="1" ht="15" customHeight="1" x14ac:dyDescent="0.3">
      <c r="A539" s="69">
        <v>538</v>
      </c>
      <c r="B539" s="68">
        <v>12</v>
      </c>
      <c r="C539" s="68" t="s">
        <v>104</v>
      </c>
      <c r="D539" s="37">
        <v>4.2000000000000003E-2</v>
      </c>
      <c r="E539" s="68">
        <v>7.9000000000000001E-2</v>
      </c>
      <c r="F539" s="19">
        <f t="shared" si="127"/>
        <v>0.53164556962025322</v>
      </c>
      <c r="H539" s="68">
        <f t="shared" si="116"/>
        <v>-3.6999999999999998E-2</v>
      </c>
      <c r="I539" s="68">
        <f t="shared" si="117"/>
        <v>0.121</v>
      </c>
      <c r="J539" s="68" t="s">
        <v>63</v>
      </c>
      <c r="K539" s="68">
        <f t="shared" si="118"/>
        <v>4.2000000000000003E-2</v>
      </c>
      <c r="L539" s="64">
        <f t="shared" si="119"/>
        <v>0.53164556962025322</v>
      </c>
      <c r="M539" s="15">
        <f t="shared" si="120"/>
        <v>1.2352889884300743E-2</v>
      </c>
      <c r="N539" s="68">
        <f t="shared" si="121"/>
        <v>2.3235197639518059E-2</v>
      </c>
      <c r="O539" s="68">
        <f t="shared" si="122"/>
        <v>43.038153387566446</v>
      </c>
      <c r="P539" s="68">
        <f t="shared" si="123"/>
        <v>-1.0882307755217317E-2</v>
      </c>
      <c r="Q539" s="68">
        <f t="shared" si="124"/>
        <v>3.5588087523818798E-2</v>
      </c>
      <c r="R539" s="112">
        <v>7.6299757070277892</v>
      </c>
      <c r="S539" s="68" t="s">
        <v>615</v>
      </c>
      <c r="T539" s="68" t="s">
        <v>63</v>
      </c>
      <c r="U539" s="68" t="s">
        <v>652</v>
      </c>
      <c r="V539" s="68" t="s">
        <v>631</v>
      </c>
      <c r="W539" s="68">
        <v>1</v>
      </c>
      <c r="X539" s="68">
        <v>0</v>
      </c>
      <c r="Y539" s="68">
        <v>0</v>
      </c>
      <c r="Z539" s="68">
        <v>0</v>
      </c>
      <c r="AA539" s="68">
        <v>1</v>
      </c>
      <c r="AB539" s="68">
        <v>0</v>
      </c>
      <c r="AC539" s="68" t="s">
        <v>63</v>
      </c>
      <c r="AD539" s="68" t="s">
        <v>63</v>
      </c>
      <c r="AE539" s="68">
        <v>1852</v>
      </c>
      <c r="AF539" s="68">
        <v>1</v>
      </c>
      <c r="AG539" s="68">
        <v>0</v>
      </c>
      <c r="AH539" s="68">
        <v>0</v>
      </c>
      <c r="AI539" s="68">
        <v>0</v>
      </c>
      <c r="AJ539" s="68">
        <v>0</v>
      </c>
      <c r="AK539" s="68">
        <v>0</v>
      </c>
      <c r="AL539" s="68">
        <v>0</v>
      </c>
      <c r="AM539" s="68">
        <v>1</v>
      </c>
      <c r="AN539" s="68">
        <v>0</v>
      </c>
      <c r="AO539" s="68">
        <v>0</v>
      </c>
      <c r="AP539" s="112">
        <v>10.205405315014563</v>
      </c>
      <c r="AQ539" s="68">
        <v>1</v>
      </c>
      <c r="AR539" s="112">
        <v>7.5245612262853596</v>
      </c>
      <c r="AS539" s="68">
        <v>0</v>
      </c>
      <c r="AT539" s="68">
        <v>1</v>
      </c>
      <c r="AU539" s="68">
        <v>6.2915691395583204</v>
      </c>
      <c r="AV539" s="112">
        <v>7.6048944808116197</v>
      </c>
      <c r="AW539" s="68">
        <v>0</v>
      </c>
      <c r="AX539" s="68">
        <v>1</v>
      </c>
      <c r="AY539" s="68">
        <v>1</v>
      </c>
      <c r="AZ539" s="68">
        <v>14.975</v>
      </c>
      <c r="BA539" s="94">
        <v>602</v>
      </c>
      <c r="BB539" s="94">
        <v>107</v>
      </c>
      <c r="BC539" s="68">
        <v>1</v>
      </c>
      <c r="BD539" s="68">
        <v>0</v>
      </c>
      <c r="BE539" s="104">
        <f t="shared" si="129"/>
        <v>2.9074473586864191</v>
      </c>
      <c r="BF539" s="104">
        <v>1529.33</v>
      </c>
      <c r="BG539" s="104">
        <f t="shared" si="125"/>
        <v>0.39651055592663625</v>
      </c>
      <c r="BH539" s="68">
        <v>1</v>
      </c>
      <c r="BI539" s="68">
        <v>1</v>
      </c>
      <c r="BJ539" s="68">
        <v>0</v>
      </c>
      <c r="BK539" s="68">
        <v>1</v>
      </c>
      <c r="BL539" s="68">
        <v>0</v>
      </c>
      <c r="BM539" s="68">
        <v>0</v>
      </c>
      <c r="BN539" s="68">
        <v>0</v>
      </c>
      <c r="BO539" s="68">
        <v>0</v>
      </c>
      <c r="BP539" s="68">
        <v>1</v>
      </c>
      <c r="BQ539" s="68">
        <v>0</v>
      </c>
      <c r="BR539" s="68">
        <v>0</v>
      </c>
      <c r="BS539" s="68">
        <v>0</v>
      </c>
      <c r="BT539" s="68">
        <v>0</v>
      </c>
      <c r="BU539" s="68">
        <v>1</v>
      </c>
      <c r="BV539" s="68">
        <v>1</v>
      </c>
      <c r="BW539" s="68">
        <v>0</v>
      </c>
      <c r="BX539" s="68">
        <v>0</v>
      </c>
      <c r="BY539" s="68">
        <v>0</v>
      </c>
      <c r="BZ539" s="68">
        <f t="shared" si="126"/>
        <v>1</v>
      </c>
      <c r="CA539" s="112">
        <v>2.8033603809065348</v>
      </c>
      <c r="CB539" s="68" t="s">
        <v>560</v>
      </c>
      <c r="CC539" s="68">
        <v>1</v>
      </c>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row>
    <row r="540" spans="1:167" s="68" customFormat="1" ht="15" customHeight="1" x14ac:dyDescent="0.3">
      <c r="A540" s="69">
        <v>539</v>
      </c>
      <c r="B540" s="69">
        <v>12</v>
      </c>
      <c r="C540" s="69" t="s">
        <v>104</v>
      </c>
      <c r="D540" s="38">
        <v>-2.1999999999999999E-2</v>
      </c>
      <c r="E540" s="69">
        <v>6.7000000000000004E-2</v>
      </c>
      <c r="F540" s="19">
        <f t="shared" si="127"/>
        <v>-0.32835820895522383</v>
      </c>
      <c r="G540" s="69"/>
      <c r="H540" s="69">
        <f t="shared" si="116"/>
        <v>-8.8999999999999996E-2</v>
      </c>
      <c r="I540" s="69">
        <f t="shared" si="117"/>
        <v>4.5000000000000005E-2</v>
      </c>
      <c r="J540" s="69" t="s">
        <v>63</v>
      </c>
      <c r="K540" s="69">
        <f t="shared" si="118"/>
        <v>-2.1999999999999999E-2</v>
      </c>
      <c r="L540" s="64">
        <f t="shared" si="119"/>
        <v>-0.32835820895522383</v>
      </c>
      <c r="M540" s="18">
        <f t="shared" si="120"/>
        <v>-7.8400663098766241E-3</v>
      </c>
      <c r="N540" s="69">
        <f t="shared" si="121"/>
        <v>2.3876565580078814E-2</v>
      </c>
      <c r="O540" s="69">
        <f t="shared" si="122"/>
        <v>41.882070377589841</v>
      </c>
      <c r="P540" s="69">
        <f t="shared" si="123"/>
        <v>-3.1716631889955438E-2</v>
      </c>
      <c r="Q540" s="69">
        <f t="shared" si="124"/>
        <v>1.603649927020219E-2</v>
      </c>
      <c r="R540" s="65">
        <v>7.6299757070277892</v>
      </c>
      <c r="S540" s="69" t="s">
        <v>615</v>
      </c>
      <c r="T540" s="69" t="s">
        <v>63</v>
      </c>
      <c r="U540" s="69" t="s">
        <v>653</v>
      </c>
      <c r="V540" s="69" t="s">
        <v>631</v>
      </c>
      <c r="W540" s="69">
        <v>1</v>
      </c>
      <c r="X540" s="69">
        <v>0</v>
      </c>
      <c r="Y540" s="69">
        <v>0</v>
      </c>
      <c r="Z540" s="69">
        <v>0</v>
      </c>
      <c r="AA540" s="69">
        <v>1</v>
      </c>
      <c r="AB540" s="69">
        <v>0</v>
      </c>
      <c r="AC540" s="69" t="s">
        <v>63</v>
      </c>
      <c r="AD540" s="69" t="s">
        <v>63</v>
      </c>
      <c r="AE540" s="69">
        <v>1754</v>
      </c>
      <c r="AF540" s="69">
        <v>1</v>
      </c>
      <c r="AG540" s="69">
        <v>0</v>
      </c>
      <c r="AH540" s="69">
        <v>0</v>
      </c>
      <c r="AI540" s="69">
        <v>0</v>
      </c>
      <c r="AJ540" s="69">
        <v>0</v>
      </c>
      <c r="AK540" s="69">
        <v>0</v>
      </c>
      <c r="AL540" s="69">
        <v>0</v>
      </c>
      <c r="AM540" s="69">
        <v>1</v>
      </c>
      <c r="AN540" s="69">
        <v>0</v>
      </c>
      <c r="AO540" s="69">
        <v>0</v>
      </c>
      <c r="AP540" s="65">
        <v>10.205405315014563</v>
      </c>
      <c r="AQ540" s="69">
        <v>1</v>
      </c>
      <c r="AR540" s="65">
        <v>7.4702241358999659</v>
      </c>
      <c r="AS540" s="69">
        <v>0</v>
      </c>
      <c r="AT540" s="69">
        <v>1</v>
      </c>
      <c r="AU540" s="69">
        <v>6.2915691395583204</v>
      </c>
      <c r="AV540" s="65">
        <v>7.6048944808116197</v>
      </c>
      <c r="AW540" s="69">
        <v>0</v>
      </c>
      <c r="AX540" s="69">
        <v>1</v>
      </c>
      <c r="AY540" s="69">
        <v>1</v>
      </c>
      <c r="AZ540" s="69">
        <v>14.975</v>
      </c>
      <c r="BA540" s="32">
        <v>602</v>
      </c>
      <c r="BB540" s="32">
        <v>107</v>
      </c>
      <c r="BC540" s="69">
        <v>1</v>
      </c>
      <c r="BD540" s="69">
        <v>0</v>
      </c>
      <c r="BE540" s="106">
        <f t="shared" si="129"/>
        <v>2.9074473586864191</v>
      </c>
      <c r="BF540" s="106">
        <v>1529.33</v>
      </c>
      <c r="BG540" s="106">
        <f t="shared" si="125"/>
        <v>0.39651055592663625</v>
      </c>
      <c r="BH540" s="69">
        <v>1</v>
      </c>
      <c r="BI540" s="69">
        <v>1</v>
      </c>
      <c r="BJ540" s="69">
        <v>0</v>
      </c>
      <c r="BK540" s="69">
        <v>1</v>
      </c>
      <c r="BL540" s="69">
        <v>0</v>
      </c>
      <c r="BM540" s="69">
        <v>0</v>
      </c>
      <c r="BN540" s="69">
        <v>0</v>
      </c>
      <c r="BO540" s="69">
        <v>0</v>
      </c>
      <c r="BP540" s="69">
        <v>1</v>
      </c>
      <c r="BQ540" s="69">
        <v>0</v>
      </c>
      <c r="BR540" s="69">
        <v>0</v>
      </c>
      <c r="BS540" s="69">
        <v>0</v>
      </c>
      <c r="BT540" s="69">
        <v>0</v>
      </c>
      <c r="BU540" s="69">
        <v>1</v>
      </c>
      <c r="BV540" s="69">
        <v>1</v>
      </c>
      <c r="BW540" s="69">
        <v>0</v>
      </c>
      <c r="BX540" s="69">
        <v>0</v>
      </c>
      <c r="BY540" s="69">
        <v>0</v>
      </c>
      <c r="BZ540" s="69">
        <f t="shared" si="126"/>
        <v>1</v>
      </c>
      <c r="CA540" s="65">
        <v>2.8033603809065348</v>
      </c>
      <c r="CB540" s="69" t="s">
        <v>560</v>
      </c>
      <c r="CC540" s="69">
        <v>1</v>
      </c>
      <c r="CD540" s="69"/>
      <c r="CE540" s="69"/>
      <c r="CF540" s="69"/>
      <c r="CG540" s="69"/>
      <c r="CH540" s="69"/>
      <c r="CI540" s="69"/>
      <c r="CJ540" s="69"/>
      <c r="CK540" s="69"/>
      <c r="CL540" s="70"/>
      <c r="CM540" s="70"/>
      <c r="CN540" s="70"/>
      <c r="CO540" s="70"/>
      <c r="CP540" s="70"/>
      <c r="CQ540" s="70"/>
      <c r="CR540" s="70"/>
      <c r="CS540" s="70"/>
      <c r="CT540" s="70"/>
      <c r="CU540" s="70"/>
      <c r="CV540" s="70"/>
      <c r="CW540" s="70"/>
      <c r="CX540" s="70"/>
      <c r="CY540" s="70"/>
      <c r="CZ540" s="70"/>
      <c r="DA540" s="70"/>
      <c r="DB540" s="70"/>
      <c r="DC540" s="70"/>
      <c r="DD540" s="70"/>
      <c r="DE540" s="70"/>
      <c r="DF540" s="70"/>
      <c r="DG540" s="70"/>
      <c r="DH540" s="70"/>
      <c r="DI540" s="70"/>
      <c r="DJ540" s="70"/>
      <c r="DK540" s="70"/>
      <c r="DL540" s="70"/>
      <c r="DM540" s="70"/>
      <c r="DN540" s="70"/>
      <c r="DO540" s="70"/>
      <c r="DP540" s="70"/>
      <c r="DQ540" s="70"/>
      <c r="DR540" s="70"/>
      <c r="DS540" s="70"/>
      <c r="DT540" s="70"/>
      <c r="DU540" s="70"/>
      <c r="DV540" s="70"/>
      <c r="DW540" s="70"/>
      <c r="DX540" s="70"/>
      <c r="DY540" s="70"/>
      <c r="DZ540" s="70"/>
      <c r="EA540" s="70"/>
      <c r="EB540" s="70"/>
      <c r="EC540" s="70"/>
      <c r="ED540" s="70"/>
      <c r="EE540" s="70"/>
      <c r="EF540" s="70"/>
      <c r="EG540" s="70"/>
      <c r="EH540" s="70"/>
      <c r="EI540" s="70"/>
      <c r="EJ540" s="70"/>
      <c r="EK540" s="70"/>
      <c r="EL540" s="70"/>
      <c r="EM540" s="70"/>
      <c r="EN540" s="70"/>
      <c r="EO540" s="70"/>
      <c r="EP540" s="70"/>
      <c r="EQ540" s="70"/>
      <c r="ER540" s="70"/>
      <c r="ES540" s="70"/>
      <c r="ET540" s="70"/>
      <c r="EU540" s="70"/>
      <c r="EV540" s="70"/>
      <c r="EW540" s="70"/>
      <c r="EX540" s="70"/>
      <c r="EY540" s="70"/>
      <c r="EZ540" s="70"/>
      <c r="FA540" s="70"/>
      <c r="FB540" s="70"/>
      <c r="FC540" s="70"/>
      <c r="FD540" s="70"/>
      <c r="FE540" s="70"/>
      <c r="FF540" s="70"/>
      <c r="FG540" s="70"/>
      <c r="FH540" s="70"/>
      <c r="FI540" s="70"/>
      <c r="FJ540" s="70"/>
      <c r="FK540" s="70"/>
    </row>
    <row r="541" spans="1:167" s="68" customFormat="1" ht="15" customHeight="1" x14ac:dyDescent="0.3">
      <c r="A541" s="69">
        <v>540</v>
      </c>
      <c r="B541" s="68">
        <v>12</v>
      </c>
      <c r="C541" s="68" t="s">
        <v>104</v>
      </c>
      <c r="D541" s="37">
        <v>8.7999999999999995E-2</v>
      </c>
      <c r="E541" s="68">
        <v>8.8999999999999996E-2</v>
      </c>
      <c r="F541" s="19">
        <f t="shared" si="127"/>
        <v>0.9887640449438202</v>
      </c>
      <c r="H541" s="68">
        <f t="shared" si="116"/>
        <v>-1.0000000000000009E-3</v>
      </c>
      <c r="I541" s="68">
        <f t="shared" si="117"/>
        <v>0.17699999999999999</v>
      </c>
      <c r="J541" s="68" t="s">
        <v>63</v>
      </c>
      <c r="K541" s="68">
        <f t="shared" si="118"/>
        <v>8.7999999999999995E-2</v>
      </c>
      <c r="L541" s="64">
        <f t="shared" si="119"/>
        <v>0.9887640449438202</v>
      </c>
      <c r="M541" s="15">
        <f t="shared" si="120"/>
        <v>2.2589022898559043E-2</v>
      </c>
      <c r="N541" s="68">
        <f t="shared" si="121"/>
        <v>2.2845716340588129E-2</v>
      </c>
      <c r="O541" s="68">
        <f t="shared" si="122"/>
        <v>43.771882005878766</v>
      </c>
      <c r="P541" s="68">
        <f t="shared" si="123"/>
        <v>-2.5669344202908576E-4</v>
      </c>
      <c r="Q541" s="68">
        <f t="shared" si="124"/>
        <v>4.5434739239147176E-2</v>
      </c>
      <c r="R541" s="112">
        <v>7.6299757070277892</v>
      </c>
      <c r="S541" s="68" t="s">
        <v>615</v>
      </c>
      <c r="T541" s="68" t="s">
        <v>63</v>
      </c>
      <c r="U541" s="68" t="s">
        <v>654</v>
      </c>
      <c r="V541" s="68" t="s">
        <v>631</v>
      </c>
      <c r="W541" s="68">
        <v>1</v>
      </c>
      <c r="X541" s="68">
        <v>0</v>
      </c>
      <c r="Y541" s="68">
        <v>0</v>
      </c>
      <c r="Z541" s="68">
        <v>0</v>
      </c>
      <c r="AA541" s="68">
        <v>1</v>
      </c>
      <c r="AB541" s="68">
        <v>0</v>
      </c>
      <c r="AC541" s="68" t="s">
        <v>63</v>
      </c>
      <c r="AD541" s="68" t="s">
        <v>63</v>
      </c>
      <c r="AE541" s="68">
        <v>1915</v>
      </c>
      <c r="AF541" s="68">
        <v>1</v>
      </c>
      <c r="AG541" s="68">
        <v>0</v>
      </c>
      <c r="AH541" s="68">
        <v>0</v>
      </c>
      <c r="AI541" s="68">
        <v>0</v>
      </c>
      <c r="AJ541" s="68">
        <v>0</v>
      </c>
      <c r="AK541" s="68">
        <v>0</v>
      </c>
      <c r="AL541" s="68">
        <v>0</v>
      </c>
      <c r="AM541" s="68">
        <v>1</v>
      </c>
      <c r="AN541" s="68">
        <v>0</v>
      </c>
      <c r="AO541" s="68">
        <v>0</v>
      </c>
      <c r="AP541" s="112">
        <v>10.205405315014563</v>
      </c>
      <c r="AQ541" s="68">
        <v>1</v>
      </c>
      <c r="AR541" s="112">
        <v>7.5579949585308057</v>
      </c>
      <c r="AS541" s="68">
        <v>0</v>
      </c>
      <c r="AT541" s="68">
        <v>1</v>
      </c>
      <c r="AU541" s="68">
        <v>6.2915691395583204</v>
      </c>
      <c r="AV541" s="112">
        <v>7.6048944808116197</v>
      </c>
      <c r="AW541" s="68">
        <v>0</v>
      </c>
      <c r="AX541" s="68">
        <v>1</v>
      </c>
      <c r="AY541" s="68">
        <v>1</v>
      </c>
      <c r="AZ541" s="68">
        <v>14.975</v>
      </c>
      <c r="BA541" s="94">
        <v>602</v>
      </c>
      <c r="BB541" s="94">
        <v>107</v>
      </c>
      <c r="BC541" s="68">
        <v>1</v>
      </c>
      <c r="BD541" s="68">
        <v>0</v>
      </c>
      <c r="BE541" s="104">
        <f t="shared" si="129"/>
        <v>2.9074473586864191</v>
      </c>
      <c r="BF541" s="104">
        <v>1529.33</v>
      </c>
      <c r="BG541" s="104">
        <f t="shared" si="125"/>
        <v>0.39651055592663625</v>
      </c>
      <c r="BH541" s="68">
        <v>1</v>
      </c>
      <c r="BI541" s="68">
        <v>1</v>
      </c>
      <c r="BJ541" s="68">
        <v>0</v>
      </c>
      <c r="BK541" s="68">
        <v>1</v>
      </c>
      <c r="BL541" s="68">
        <v>0</v>
      </c>
      <c r="BM541" s="68">
        <v>0</v>
      </c>
      <c r="BN541" s="68">
        <v>0</v>
      </c>
      <c r="BO541" s="68">
        <v>0</v>
      </c>
      <c r="BP541" s="68">
        <v>1</v>
      </c>
      <c r="BQ541" s="68">
        <v>0</v>
      </c>
      <c r="BR541" s="68">
        <v>0</v>
      </c>
      <c r="BS541" s="68">
        <v>0</v>
      </c>
      <c r="BT541" s="68">
        <v>0</v>
      </c>
      <c r="BU541" s="68">
        <v>1</v>
      </c>
      <c r="BV541" s="68">
        <v>1</v>
      </c>
      <c r="BW541" s="68">
        <v>0</v>
      </c>
      <c r="BX541" s="68">
        <v>0</v>
      </c>
      <c r="BY541" s="68">
        <v>0</v>
      </c>
      <c r="BZ541" s="68">
        <f t="shared" si="126"/>
        <v>1</v>
      </c>
      <c r="CA541" s="112">
        <v>2.8033603809065348</v>
      </c>
      <c r="CB541" s="68" t="s">
        <v>560</v>
      </c>
      <c r="CC541" s="68">
        <v>1</v>
      </c>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row>
    <row r="542" spans="1:167" s="68" customFormat="1" ht="15" customHeight="1" x14ac:dyDescent="0.3">
      <c r="A542" s="69">
        <v>541</v>
      </c>
      <c r="B542" s="68">
        <v>12</v>
      </c>
      <c r="C542" s="68" t="s">
        <v>104</v>
      </c>
      <c r="D542" s="37">
        <v>6.4000000000000001E-2</v>
      </c>
      <c r="E542" s="68">
        <v>0.09</v>
      </c>
      <c r="F542" s="19">
        <f t="shared" si="127"/>
        <v>0.71111111111111114</v>
      </c>
      <c r="H542" s="68">
        <f t="shared" si="116"/>
        <v>-2.5999999999999995E-2</v>
      </c>
      <c r="I542" s="68">
        <f t="shared" si="117"/>
        <v>0.154</v>
      </c>
      <c r="J542" s="68" t="s">
        <v>63</v>
      </c>
      <c r="K542" s="68">
        <f t="shared" si="118"/>
        <v>6.4000000000000001E-2</v>
      </c>
      <c r="L542" s="64">
        <f t="shared" si="119"/>
        <v>0.71111111111111114</v>
      </c>
      <c r="M542" s="15">
        <f t="shared" si="120"/>
        <v>1.6782013765877922E-2</v>
      </c>
      <c r="N542" s="68">
        <f t="shared" si="121"/>
        <v>2.3599706858265825E-2</v>
      </c>
      <c r="O542" s="68">
        <f t="shared" si="122"/>
        <v>42.373407687042892</v>
      </c>
      <c r="P542" s="68">
        <f t="shared" si="123"/>
        <v>-6.8176930923879026E-3</v>
      </c>
      <c r="Q542" s="68">
        <f t="shared" si="124"/>
        <v>4.0381720624143747E-2</v>
      </c>
      <c r="R542" s="112">
        <v>6.8875525716646173</v>
      </c>
      <c r="S542" s="68" t="s">
        <v>615</v>
      </c>
      <c r="T542" s="68" t="s">
        <v>63</v>
      </c>
      <c r="U542" s="68" t="s">
        <v>655</v>
      </c>
      <c r="V542" s="68" t="s">
        <v>631</v>
      </c>
      <c r="W542" s="68">
        <v>1</v>
      </c>
      <c r="X542" s="68">
        <v>0</v>
      </c>
      <c r="Y542" s="68">
        <v>0</v>
      </c>
      <c r="Z542" s="68">
        <v>0</v>
      </c>
      <c r="AA542" s="68">
        <v>1</v>
      </c>
      <c r="AB542" s="68">
        <v>0</v>
      </c>
      <c r="AC542" s="68" t="s">
        <v>63</v>
      </c>
      <c r="AD542" s="68" t="s">
        <v>63</v>
      </c>
      <c r="AE542" s="68">
        <v>1795</v>
      </c>
      <c r="AF542" s="68">
        <v>1</v>
      </c>
      <c r="AG542" s="68">
        <v>0</v>
      </c>
      <c r="AH542" s="68">
        <v>0</v>
      </c>
      <c r="AI542" s="68">
        <v>0</v>
      </c>
      <c r="AJ542" s="68">
        <v>0</v>
      </c>
      <c r="AK542" s="68">
        <v>0</v>
      </c>
      <c r="AL542" s="68">
        <v>0</v>
      </c>
      <c r="AM542" s="68">
        <v>1</v>
      </c>
      <c r="AN542" s="68">
        <v>0</v>
      </c>
      <c r="AO542" s="68">
        <v>0</v>
      </c>
      <c r="AP542" s="112">
        <v>10.205405315014563</v>
      </c>
      <c r="AQ542" s="68">
        <v>1</v>
      </c>
      <c r="AR542" s="112">
        <v>7.4933172488621453</v>
      </c>
      <c r="AS542" s="68">
        <v>0</v>
      </c>
      <c r="AT542" s="68">
        <v>1</v>
      </c>
      <c r="AU542" s="68">
        <v>6.2915691395583204</v>
      </c>
      <c r="AV542" s="112">
        <v>7.6048944808116197</v>
      </c>
      <c r="AW542" s="68">
        <v>0</v>
      </c>
      <c r="AX542" s="68">
        <v>1</v>
      </c>
      <c r="AY542" s="68">
        <v>1</v>
      </c>
      <c r="AZ542" s="68">
        <v>14.975</v>
      </c>
      <c r="BA542" s="94">
        <v>602</v>
      </c>
      <c r="BB542" s="94">
        <v>107</v>
      </c>
      <c r="BC542" s="68">
        <v>1</v>
      </c>
      <c r="BD542" s="68">
        <v>0</v>
      </c>
      <c r="BE542" s="104">
        <f t="shared" si="129"/>
        <v>2.9074473586864191</v>
      </c>
      <c r="BF542" s="104">
        <v>1529.33</v>
      </c>
      <c r="BG542" s="104">
        <f t="shared" si="125"/>
        <v>0.39651055592663625</v>
      </c>
      <c r="BH542" s="68">
        <v>1</v>
      </c>
      <c r="BI542" s="68">
        <v>1</v>
      </c>
      <c r="BJ542" s="68">
        <v>0</v>
      </c>
      <c r="BK542" s="68">
        <v>1</v>
      </c>
      <c r="BL542" s="68">
        <v>0</v>
      </c>
      <c r="BM542" s="68">
        <v>0</v>
      </c>
      <c r="BN542" s="68">
        <v>0</v>
      </c>
      <c r="BO542" s="68">
        <v>0</v>
      </c>
      <c r="BP542" s="68">
        <v>1</v>
      </c>
      <c r="BQ542" s="68">
        <v>0</v>
      </c>
      <c r="BR542" s="68">
        <v>0</v>
      </c>
      <c r="BS542" s="68">
        <v>0</v>
      </c>
      <c r="BT542" s="68">
        <v>0</v>
      </c>
      <c r="BU542" s="68">
        <v>1</v>
      </c>
      <c r="BV542" s="68">
        <v>1</v>
      </c>
      <c r="BW542" s="68">
        <v>0</v>
      </c>
      <c r="BX542" s="68">
        <v>0</v>
      </c>
      <c r="BY542" s="68">
        <v>1</v>
      </c>
      <c r="BZ542" s="68">
        <f t="shared" si="126"/>
        <v>0</v>
      </c>
      <c r="CA542" s="112">
        <v>2.8033603809065348</v>
      </c>
      <c r="CB542" s="68" t="s">
        <v>560</v>
      </c>
      <c r="CC542" s="68">
        <v>1</v>
      </c>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row>
    <row r="543" spans="1:167" s="68" customFormat="1" ht="15" customHeight="1" x14ac:dyDescent="0.3">
      <c r="A543" s="69">
        <v>542</v>
      </c>
      <c r="B543" s="68">
        <v>12</v>
      </c>
      <c r="C543" s="68" t="s">
        <v>104</v>
      </c>
      <c r="D543" s="37">
        <v>-1.2999999999999999E-2</v>
      </c>
      <c r="E543" s="68">
        <v>3.4000000000000002E-2</v>
      </c>
      <c r="F543" s="19">
        <f t="shared" si="127"/>
        <v>-0.38235294117647056</v>
      </c>
      <c r="H543" s="68">
        <f t="shared" si="116"/>
        <v>-4.7E-2</v>
      </c>
      <c r="I543" s="68">
        <f t="shared" si="117"/>
        <v>2.1000000000000005E-2</v>
      </c>
      <c r="J543" s="68" t="s">
        <v>63</v>
      </c>
      <c r="K543" s="68">
        <f t="shared" si="118"/>
        <v>-1.2999999999999999E-2</v>
      </c>
      <c r="L543" s="64">
        <f t="shared" si="119"/>
        <v>-0.38235294117647056</v>
      </c>
      <c r="M543" s="15">
        <f t="shared" si="120"/>
        <v>-5.6398495416336647E-3</v>
      </c>
      <c r="N543" s="68">
        <f t="shared" si="121"/>
        <v>1.4750375724272662E-2</v>
      </c>
      <c r="O543" s="68">
        <f t="shared" si="122"/>
        <v>67.794883241817203</v>
      </c>
      <c r="P543" s="68">
        <f t="shared" si="123"/>
        <v>-2.0390225265906326E-2</v>
      </c>
      <c r="Q543" s="68">
        <f t="shared" si="124"/>
        <v>9.1105261826389984E-3</v>
      </c>
      <c r="R543" s="112">
        <v>6.8875525716646173</v>
      </c>
      <c r="S543" s="68" t="s">
        <v>616</v>
      </c>
      <c r="T543" s="68" t="s">
        <v>63</v>
      </c>
      <c r="U543" s="68" t="s">
        <v>648</v>
      </c>
      <c r="V543" s="68" t="s">
        <v>631</v>
      </c>
      <c r="W543" s="68">
        <v>1</v>
      </c>
      <c r="X543" s="68">
        <v>0</v>
      </c>
      <c r="Y543" s="68">
        <v>0</v>
      </c>
      <c r="Z543" s="68">
        <v>0</v>
      </c>
      <c r="AA543" s="68">
        <v>1</v>
      </c>
      <c r="AB543" s="68">
        <v>0</v>
      </c>
      <c r="AC543" s="68" t="s">
        <v>63</v>
      </c>
      <c r="AD543" s="68" t="s">
        <v>63</v>
      </c>
      <c r="AE543" s="68">
        <v>4596</v>
      </c>
      <c r="AF543" s="68">
        <v>1</v>
      </c>
      <c r="AG543" s="68">
        <v>0</v>
      </c>
      <c r="AH543" s="68">
        <v>0</v>
      </c>
      <c r="AI543" s="68">
        <v>0</v>
      </c>
      <c r="AJ543" s="68">
        <v>0</v>
      </c>
      <c r="AK543" s="68">
        <v>0</v>
      </c>
      <c r="AL543" s="68">
        <v>0</v>
      </c>
      <c r="AM543" s="68">
        <v>1</v>
      </c>
      <c r="AN543" s="68">
        <v>0</v>
      </c>
      <c r="AO543" s="68">
        <v>0</v>
      </c>
      <c r="AP543" s="112">
        <v>10.205405315014563</v>
      </c>
      <c r="AQ543" s="68">
        <v>1</v>
      </c>
      <c r="AR543" s="112">
        <v>8.433159195806228</v>
      </c>
      <c r="AS543" s="68">
        <v>0</v>
      </c>
      <c r="AT543" s="68">
        <v>1</v>
      </c>
      <c r="AU543" s="68">
        <v>6.2915691395583204</v>
      </c>
      <c r="AV543" s="112">
        <v>7.6048944808116197</v>
      </c>
      <c r="AW543" s="68">
        <v>0</v>
      </c>
      <c r="AX543" s="68">
        <v>1</v>
      </c>
      <c r="AY543" s="68">
        <v>1</v>
      </c>
      <c r="AZ543" s="68">
        <v>14.975</v>
      </c>
      <c r="BA543" s="94">
        <v>602</v>
      </c>
      <c r="BB543" s="94">
        <v>107</v>
      </c>
      <c r="BC543" s="68">
        <v>1</v>
      </c>
      <c r="BD543" s="68">
        <v>0</v>
      </c>
      <c r="BE543" s="104">
        <f>LN(139.43)</f>
        <v>4.9375626832069299</v>
      </c>
      <c r="BF543" s="104">
        <v>1529.33</v>
      </c>
      <c r="BG543" s="104">
        <f t="shared" si="125"/>
        <v>0.67337271596398673</v>
      </c>
      <c r="BH543" s="68">
        <v>1</v>
      </c>
      <c r="BI543" s="68">
        <v>1</v>
      </c>
      <c r="BJ543" s="68">
        <v>0</v>
      </c>
      <c r="BK543" s="68">
        <v>1</v>
      </c>
      <c r="BL543" s="68">
        <v>0</v>
      </c>
      <c r="BM543" s="68">
        <v>0</v>
      </c>
      <c r="BN543" s="68">
        <v>0</v>
      </c>
      <c r="BO543" s="68">
        <v>0</v>
      </c>
      <c r="BP543" s="68">
        <v>1</v>
      </c>
      <c r="BQ543" s="68">
        <v>0</v>
      </c>
      <c r="BR543" s="68">
        <v>0</v>
      </c>
      <c r="BS543" s="68">
        <v>0</v>
      </c>
      <c r="BT543" s="68">
        <v>0</v>
      </c>
      <c r="BU543" s="68">
        <v>1</v>
      </c>
      <c r="BV543" s="68">
        <v>1</v>
      </c>
      <c r="BW543" s="68">
        <v>0</v>
      </c>
      <c r="BX543" s="68">
        <v>0</v>
      </c>
      <c r="BY543" s="68">
        <v>1</v>
      </c>
      <c r="BZ543" s="68">
        <f t="shared" si="126"/>
        <v>0</v>
      </c>
      <c r="CA543" s="112">
        <v>2.8033603809065348</v>
      </c>
      <c r="CB543" s="68" t="s">
        <v>560</v>
      </c>
      <c r="CC543" s="68">
        <v>1</v>
      </c>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row>
    <row r="544" spans="1:167" s="68" customFormat="1" ht="15" customHeight="1" x14ac:dyDescent="0.3">
      <c r="A544" s="69">
        <v>543</v>
      </c>
      <c r="B544" s="68">
        <v>12</v>
      </c>
      <c r="C544" s="68" t="s">
        <v>104</v>
      </c>
      <c r="D544" s="37">
        <v>-0.114</v>
      </c>
      <c r="E544" s="68">
        <v>7.6999999999999999E-2</v>
      </c>
      <c r="F544" s="19">
        <f t="shared" si="127"/>
        <v>-1.4805194805194806</v>
      </c>
      <c r="H544" s="68">
        <f t="shared" si="116"/>
        <v>-0.191</v>
      </c>
      <c r="I544" s="68">
        <f t="shared" si="117"/>
        <v>-3.7000000000000005E-2</v>
      </c>
      <c r="J544" s="68" t="s">
        <v>63</v>
      </c>
      <c r="K544" s="68">
        <f t="shared" si="118"/>
        <v>-0.114</v>
      </c>
      <c r="L544" s="64">
        <f t="shared" si="119"/>
        <v>-1.4805194805194806</v>
      </c>
      <c r="M544" s="15">
        <f t="shared" si="120"/>
        <v>-6.6000509631941554E-2</v>
      </c>
      <c r="N544" s="68">
        <f t="shared" si="121"/>
        <v>4.4579291593504385E-2</v>
      </c>
      <c r="O544" s="68">
        <f t="shared" si="122"/>
        <v>22.431940128579999</v>
      </c>
      <c r="P544" s="68">
        <f t="shared" si="123"/>
        <v>-0.11057980122544595</v>
      </c>
      <c r="Q544" s="68">
        <f t="shared" si="124"/>
        <v>-2.1421218038437169E-2</v>
      </c>
      <c r="R544" s="112">
        <v>6.8875525716646173</v>
      </c>
      <c r="S544" s="68" t="s">
        <v>616</v>
      </c>
      <c r="T544" s="68" t="s">
        <v>63</v>
      </c>
      <c r="U544" s="68" t="s">
        <v>649</v>
      </c>
      <c r="V544" s="68" t="s">
        <v>631</v>
      </c>
      <c r="W544" s="68">
        <v>1</v>
      </c>
      <c r="X544" s="68">
        <v>0</v>
      </c>
      <c r="Y544" s="68">
        <v>0</v>
      </c>
      <c r="Z544" s="68">
        <v>0</v>
      </c>
      <c r="AA544" s="68">
        <v>1</v>
      </c>
      <c r="AB544" s="68">
        <v>0</v>
      </c>
      <c r="AC544" s="68" t="s">
        <v>63</v>
      </c>
      <c r="AD544" s="68" t="s">
        <v>63</v>
      </c>
      <c r="AE544" s="68">
        <v>501</v>
      </c>
      <c r="AF544" s="68">
        <v>1</v>
      </c>
      <c r="AG544" s="68">
        <v>0</v>
      </c>
      <c r="AH544" s="68">
        <v>0</v>
      </c>
      <c r="AI544" s="68">
        <v>0</v>
      </c>
      <c r="AJ544" s="68">
        <v>0</v>
      </c>
      <c r="AK544" s="68">
        <v>0</v>
      </c>
      <c r="AL544" s="68">
        <v>0</v>
      </c>
      <c r="AM544" s="68">
        <v>1</v>
      </c>
      <c r="AN544" s="68">
        <v>0</v>
      </c>
      <c r="AO544" s="68">
        <v>0</v>
      </c>
      <c r="AP544" s="112">
        <v>10.205405315014563</v>
      </c>
      <c r="AQ544" s="68">
        <v>1</v>
      </c>
      <c r="AR544" s="112">
        <v>6.2186001196917289</v>
      </c>
      <c r="AS544" s="68">
        <v>0</v>
      </c>
      <c r="AT544" s="68">
        <v>1</v>
      </c>
      <c r="AU544" s="68">
        <v>6.2915691395583204</v>
      </c>
      <c r="AV544" s="112">
        <v>7.6048944808116197</v>
      </c>
      <c r="AW544" s="68">
        <v>0</v>
      </c>
      <c r="AX544" s="68">
        <v>1</v>
      </c>
      <c r="AY544" s="68">
        <v>1</v>
      </c>
      <c r="AZ544" s="68">
        <v>14.975</v>
      </c>
      <c r="BA544" s="94">
        <v>602</v>
      </c>
      <c r="BB544" s="94">
        <v>107</v>
      </c>
      <c r="BC544" s="68">
        <v>1</v>
      </c>
      <c r="BD544" s="68">
        <v>0</v>
      </c>
      <c r="BE544" s="104">
        <f>LN(139.43)</f>
        <v>4.9375626832069299</v>
      </c>
      <c r="BF544" s="104">
        <v>1529.33</v>
      </c>
      <c r="BG544" s="104">
        <f t="shared" si="125"/>
        <v>0.67337271596398673</v>
      </c>
      <c r="BH544" s="68">
        <v>1</v>
      </c>
      <c r="BI544" s="68">
        <v>1</v>
      </c>
      <c r="BJ544" s="68">
        <v>0</v>
      </c>
      <c r="BK544" s="68">
        <v>1</v>
      </c>
      <c r="BL544" s="68">
        <v>0</v>
      </c>
      <c r="BM544" s="68">
        <v>0</v>
      </c>
      <c r="BN544" s="68">
        <v>0</v>
      </c>
      <c r="BO544" s="68">
        <v>0</v>
      </c>
      <c r="BP544" s="68">
        <v>1</v>
      </c>
      <c r="BQ544" s="68">
        <v>0</v>
      </c>
      <c r="BR544" s="68">
        <v>0</v>
      </c>
      <c r="BS544" s="68">
        <v>0</v>
      </c>
      <c r="BT544" s="68">
        <v>0</v>
      </c>
      <c r="BU544" s="68">
        <v>1</v>
      </c>
      <c r="BV544" s="68">
        <v>1</v>
      </c>
      <c r="BW544" s="68">
        <v>0</v>
      </c>
      <c r="BX544" s="68">
        <v>0</v>
      </c>
      <c r="BY544" s="68">
        <v>1</v>
      </c>
      <c r="BZ544" s="68">
        <f t="shared" si="126"/>
        <v>0</v>
      </c>
      <c r="CA544" s="112">
        <v>2.8033603809065348</v>
      </c>
      <c r="CB544" s="68" t="s">
        <v>560</v>
      </c>
      <c r="CC544" s="68">
        <v>1</v>
      </c>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row>
    <row r="545" spans="1:167" s="68" customFormat="1" ht="15" customHeight="1" x14ac:dyDescent="0.3">
      <c r="A545" s="69">
        <v>544</v>
      </c>
      <c r="B545" s="68">
        <v>12</v>
      </c>
      <c r="C545" s="68" t="s">
        <v>104</v>
      </c>
      <c r="D545" s="37">
        <v>3.5999999999999997E-2</v>
      </c>
      <c r="E545" s="68">
        <v>4.7E-2</v>
      </c>
      <c r="F545" s="19">
        <f t="shared" si="127"/>
        <v>0.76595744680851063</v>
      </c>
      <c r="H545" s="68">
        <f t="shared" si="116"/>
        <v>-1.1000000000000003E-2</v>
      </c>
      <c r="I545" s="68">
        <f t="shared" si="117"/>
        <v>8.299999999999999E-2</v>
      </c>
      <c r="J545" s="68" t="s">
        <v>63</v>
      </c>
      <c r="K545" s="68">
        <f t="shared" si="118"/>
        <v>3.5999999999999997E-2</v>
      </c>
      <c r="L545" s="64">
        <f t="shared" si="119"/>
        <v>0.76595744680851063</v>
      </c>
      <c r="M545" s="15">
        <f t="shared" si="120"/>
        <v>1.1257281660749456E-2</v>
      </c>
      <c r="N545" s="68">
        <f t="shared" si="121"/>
        <v>1.4697006612645124E-2</v>
      </c>
      <c r="O545" s="68">
        <f t="shared" si="122"/>
        <v>68.041066208653149</v>
      </c>
      <c r="P545" s="68">
        <f t="shared" si="123"/>
        <v>-3.4397249518956681E-3</v>
      </c>
      <c r="Q545" s="68">
        <f t="shared" si="124"/>
        <v>2.595428827339458E-2</v>
      </c>
      <c r="R545" s="112">
        <v>6.8875525716646173</v>
      </c>
      <c r="S545" s="68" t="s">
        <v>616</v>
      </c>
      <c r="T545" s="68" t="s">
        <v>63</v>
      </c>
      <c r="U545" s="68" t="s">
        <v>650</v>
      </c>
      <c r="V545" s="68" t="s">
        <v>631</v>
      </c>
      <c r="W545" s="68">
        <v>1</v>
      </c>
      <c r="X545" s="68">
        <v>0</v>
      </c>
      <c r="Y545" s="68">
        <v>0</v>
      </c>
      <c r="Z545" s="68">
        <v>0</v>
      </c>
      <c r="AA545" s="68">
        <v>1</v>
      </c>
      <c r="AB545" s="68">
        <v>0</v>
      </c>
      <c r="AC545" s="68" t="s">
        <v>63</v>
      </c>
      <c r="AD545" s="68" t="s">
        <v>63</v>
      </c>
      <c r="AE545" s="68">
        <v>4629</v>
      </c>
      <c r="AF545" s="68">
        <v>1</v>
      </c>
      <c r="AG545" s="68">
        <v>0</v>
      </c>
      <c r="AH545" s="68">
        <v>0</v>
      </c>
      <c r="AI545" s="68">
        <v>0</v>
      </c>
      <c r="AJ545" s="68">
        <v>0</v>
      </c>
      <c r="AK545" s="68">
        <v>0</v>
      </c>
      <c r="AL545" s="68">
        <v>0</v>
      </c>
      <c r="AM545" s="68">
        <v>1</v>
      </c>
      <c r="AN545" s="68">
        <v>0</v>
      </c>
      <c r="AO545" s="68">
        <v>0</v>
      </c>
      <c r="AP545" s="112">
        <v>10.205405315014563</v>
      </c>
      <c r="AQ545" s="68">
        <v>1</v>
      </c>
      <c r="AR545" s="112">
        <v>8.4403121470802791</v>
      </c>
      <c r="AS545" s="68">
        <v>0</v>
      </c>
      <c r="AT545" s="68">
        <v>1</v>
      </c>
      <c r="AU545" s="68">
        <v>6.2915691395583204</v>
      </c>
      <c r="AV545" s="112">
        <v>7.6048944808116197</v>
      </c>
      <c r="AW545" s="68">
        <v>0</v>
      </c>
      <c r="AX545" s="68">
        <v>1</v>
      </c>
      <c r="AY545" s="68">
        <v>1</v>
      </c>
      <c r="AZ545" s="68">
        <v>14.975</v>
      </c>
      <c r="BA545" s="94">
        <v>602</v>
      </c>
      <c r="BB545" s="94">
        <v>107</v>
      </c>
      <c r="BC545" s="68">
        <v>1</v>
      </c>
      <c r="BD545" s="68">
        <v>0</v>
      </c>
      <c r="BE545" s="104">
        <f>LN(139.43)</f>
        <v>4.9375626832069299</v>
      </c>
      <c r="BF545" s="104">
        <v>1529.33</v>
      </c>
      <c r="BG545" s="104">
        <f t="shared" si="125"/>
        <v>0.67337271596398673</v>
      </c>
      <c r="BH545" s="68">
        <v>1</v>
      </c>
      <c r="BI545" s="68">
        <v>1</v>
      </c>
      <c r="BJ545" s="68">
        <v>0</v>
      </c>
      <c r="BK545" s="68">
        <v>1</v>
      </c>
      <c r="BL545" s="68">
        <v>0</v>
      </c>
      <c r="BM545" s="68">
        <v>0</v>
      </c>
      <c r="BN545" s="68">
        <v>0</v>
      </c>
      <c r="BO545" s="68">
        <v>0</v>
      </c>
      <c r="BP545" s="68">
        <v>1</v>
      </c>
      <c r="BQ545" s="68">
        <v>0</v>
      </c>
      <c r="BR545" s="68">
        <v>0</v>
      </c>
      <c r="BS545" s="68">
        <v>0</v>
      </c>
      <c r="BT545" s="68">
        <v>0</v>
      </c>
      <c r="BU545" s="68">
        <v>1</v>
      </c>
      <c r="BV545" s="68">
        <v>1</v>
      </c>
      <c r="BW545" s="68">
        <v>0</v>
      </c>
      <c r="BX545" s="68">
        <v>0</v>
      </c>
      <c r="BY545" s="68">
        <v>1</v>
      </c>
      <c r="BZ545" s="68">
        <f t="shared" si="126"/>
        <v>0</v>
      </c>
      <c r="CA545" s="112">
        <v>2.8033603809065348</v>
      </c>
      <c r="CB545" s="68" t="s">
        <v>560</v>
      </c>
      <c r="CC545" s="68">
        <v>1</v>
      </c>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row>
    <row r="546" spans="1:167" s="68" customFormat="1" ht="15" customHeight="1" x14ac:dyDescent="0.3">
      <c r="A546" s="69">
        <v>545</v>
      </c>
      <c r="B546" s="68">
        <v>12</v>
      </c>
      <c r="C546" s="68" t="s">
        <v>104</v>
      </c>
      <c r="D546" s="37">
        <v>0.124</v>
      </c>
      <c r="E546" s="68">
        <v>0.106</v>
      </c>
      <c r="F546" s="19">
        <f t="shared" si="127"/>
        <v>1.1698113207547169</v>
      </c>
      <c r="H546" s="68">
        <f t="shared" si="116"/>
        <v>1.8000000000000002E-2</v>
      </c>
      <c r="I546" s="68">
        <f t="shared" si="117"/>
        <v>0.22999999999999998</v>
      </c>
      <c r="J546" s="68" t="s">
        <v>63</v>
      </c>
      <c r="K546" s="68">
        <f t="shared" si="118"/>
        <v>0.124</v>
      </c>
      <c r="L546" s="64">
        <f t="shared" si="119"/>
        <v>1.1698113207547169</v>
      </c>
      <c r="M546" s="15">
        <f t="shared" si="120"/>
        <v>5.224410763797456E-2</v>
      </c>
      <c r="N546" s="68">
        <f t="shared" si="121"/>
        <v>4.4660285561494387E-2</v>
      </c>
      <c r="O546" s="68">
        <f t="shared" si="122"/>
        <v>22.391258529304817</v>
      </c>
      <c r="P546" s="68">
        <f t="shared" si="123"/>
        <v>7.5838220764801734E-3</v>
      </c>
      <c r="Q546" s="68">
        <f t="shared" si="124"/>
        <v>9.6904393199468947E-2</v>
      </c>
      <c r="R546" s="112">
        <v>6.8384052008473439</v>
      </c>
      <c r="S546" s="68" t="s">
        <v>616</v>
      </c>
      <c r="T546" s="68" t="s">
        <v>63</v>
      </c>
      <c r="U546" s="68" t="s">
        <v>651</v>
      </c>
      <c r="V546" s="68" t="s">
        <v>631</v>
      </c>
      <c r="W546" s="68">
        <v>1</v>
      </c>
      <c r="X546" s="68">
        <v>0</v>
      </c>
      <c r="Y546" s="68">
        <v>0</v>
      </c>
      <c r="Z546" s="68">
        <v>0</v>
      </c>
      <c r="AA546" s="68">
        <v>1</v>
      </c>
      <c r="AB546" s="68">
        <v>0</v>
      </c>
      <c r="AC546" s="68" t="s">
        <v>63</v>
      </c>
      <c r="AD546" s="68" t="s">
        <v>63</v>
      </c>
      <c r="AE546" s="68">
        <v>500</v>
      </c>
      <c r="AF546" s="68">
        <v>1</v>
      </c>
      <c r="AG546" s="68">
        <v>0</v>
      </c>
      <c r="AH546" s="68">
        <v>0</v>
      </c>
      <c r="AI546" s="68">
        <v>0</v>
      </c>
      <c r="AJ546" s="68">
        <v>0</v>
      </c>
      <c r="AK546" s="68">
        <v>0</v>
      </c>
      <c r="AL546" s="68">
        <v>0</v>
      </c>
      <c r="AM546" s="68">
        <v>1</v>
      </c>
      <c r="AN546" s="68">
        <v>0</v>
      </c>
      <c r="AO546" s="68">
        <v>0</v>
      </c>
      <c r="AP546" s="112">
        <v>10.205405315014563</v>
      </c>
      <c r="AQ546" s="68">
        <v>1</v>
      </c>
      <c r="AR546" s="112">
        <v>6.2166061010848646</v>
      </c>
      <c r="AS546" s="68">
        <v>0</v>
      </c>
      <c r="AT546" s="68">
        <v>1</v>
      </c>
      <c r="AU546" s="68">
        <v>6.2915691395583204</v>
      </c>
      <c r="AV546" s="112">
        <v>7.6048944808116197</v>
      </c>
      <c r="AW546" s="68">
        <v>0</v>
      </c>
      <c r="AX546" s="68">
        <v>1</v>
      </c>
      <c r="AY546" s="68">
        <v>1</v>
      </c>
      <c r="AZ546" s="68">
        <v>14.975</v>
      </c>
      <c r="BA546" s="94">
        <v>602</v>
      </c>
      <c r="BB546" s="94">
        <v>107</v>
      </c>
      <c r="BC546" s="68">
        <v>1</v>
      </c>
      <c r="BD546" s="68">
        <v>0</v>
      </c>
      <c r="BE546" s="104">
        <f>LN(139.43)</f>
        <v>4.9375626832069299</v>
      </c>
      <c r="BF546" s="104">
        <v>1529.33</v>
      </c>
      <c r="BG546" s="104">
        <f t="shared" si="125"/>
        <v>0.67337271596398673</v>
      </c>
      <c r="BH546" s="68">
        <v>1</v>
      </c>
      <c r="BI546" s="68">
        <v>1</v>
      </c>
      <c r="BJ546" s="68">
        <v>0</v>
      </c>
      <c r="BK546" s="68">
        <v>1</v>
      </c>
      <c r="BL546" s="68">
        <v>0</v>
      </c>
      <c r="BM546" s="68">
        <v>0</v>
      </c>
      <c r="BN546" s="68">
        <v>0</v>
      </c>
      <c r="BO546" s="68">
        <v>0</v>
      </c>
      <c r="BP546" s="68">
        <v>1</v>
      </c>
      <c r="BQ546" s="68">
        <v>0</v>
      </c>
      <c r="BR546" s="68">
        <v>0</v>
      </c>
      <c r="BS546" s="68">
        <v>0</v>
      </c>
      <c r="BT546" s="68">
        <v>0</v>
      </c>
      <c r="BU546" s="68">
        <v>1</v>
      </c>
      <c r="BV546" s="68">
        <v>1</v>
      </c>
      <c r="BW546" s="68">
        <v>0</v>
      </c>
      <c r="BX546" s="68">
        <v>0</v>
      </c>
      <c r="BY546" s="68">
        <v>0</v>
      </c>
      <c r="BZ546" s="68">
        <f t="shared" si="126"/>
        <v>1</v>
      </c>
      <c r="CA546" s="112">
        <v>2.8033603809065348</v>
      </c>
      <c r="CB546" s="68" t="s">
        <v>560</v>
      </c>
      <c r="CC546" s="68">
        <v>1</v>
      </c>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row>
    <row r="547" spans="1:167" s="68" customFormat="1" ht="15" customHeight="1" x14ac:dyDescent="0.3">
      <c r="A547" s="69">
        <v>546</v>
      </c>
      <c r="B547" s="68">
        <v>12</v>
      </c>
      <c r="C547" s="68" t="s">
        <v>104</v>
      </c>
      <c r="D547" s="37">
        <v>-1.6E-2</v>
      </c>
      <c r="E547" s="68">
        <v>3.5000000000000003E-2</v>
      </c>
      <c r="F547" s="19">
        <f t="shared" si="127"/>
        <v>-0.45714285714285713</v>
      </c>
      <c r="H547" s="68">
        <f t="shared" si="116"/>
        <v>-5.1000000000000004E-2</v>
      </c>
      <c r="I547" s="68">
        <f t="shared" si="117"/>
        <v>1.9000000000000003E-2</v>
      </c>
      <c r="J547" s="68" t="s">
        <v>63</v>
      </c>
      <c r="K547" s="68">
        <f t="shared" si="118"/>
        <v>-1.6E-2</v>
      </c>
      <c r="L547" s="64">
        <f t="shared" si="119"/>
        <v>-0.45714285714285713</v>
      </c>
      <c r="M547" s="15">
        <f t="shared" si="120"/>
        <v>-7.9491578138377733E-3</v>
      </c>
      <c r="N547" s="68">
        <f t="shared" si="121"/>
        <v>1.7388782717770133E-2</v>
      </c>
      <c r="O547" s="68">
        <f t="shared" si="122"/>
        <v>57.508338348380718</v>
      </c>
      <c r="P547" s="68">
        <f t="shared" si="123"/>
        <v>-2.5337940531607907E-2</v>
      </c>
      <c r="Q547" s="68">
        <f t="shared" si="124"/>
        <v>9.4396249039323601E-3</v>
      </c>
      <c r="R547" s="112">
        <v>6.8384052008473439</v>
      </c>
      <c r="S547" s="68" t="s">
        <v>617</v>
      </c>
      <c r="T547" s="68" t="s">
        <v>63</v>
      </c>
      <c r="U547" s="68" t="s">
        <v>652</v>
      </c>
      <c r="V547" s="68" t="s">
        <v>631</v>
      </c>
      <c r="W547" s="68">
        <v>1</v>
      </c>
      <c r="X547" s="68">
        <v>0</v>
      </c>
      <c r="Y547" s="68">
        <v>0</v>
      </c>
      <c r="Z547" s="68">
        <v>0</v>
      </c>
      <c r="AA547" s="68">
        <v>1</v>
      </c>
      <c r="AB547" s="68">
        <v>0</v>
      </c>
      <c r="AC547" s="68" t="s">
        <v>63</v>
      </c>
      <c r="AD547" s="68" t="s">
        <v>63</v>
      </c>
      <c r="AE547" s="68">
        <v>3307</v>
      </c>
      <c r="AF547" s="68">
        <v>1</v>
      </c>
      <c r="AG547" s="68">
        <v>0</v>
      </c>
      <c r="AH547" s="68">
        <v>0</v>
      </c>
      <c r="AI547" s="68">
        <v>0</v>
      </c>
      <c r="AJ547" s="68">
        <v>0</v>
      </c>
      <c r="AK547" s="68">
        <v>0</v>
      </c>
      <c r="AL547" s="68">
        <v>0</v>
      </c>
      <c r="AM547" s="68">
        <v>1</v>
      </c>
      <c r="AN547" s="68">
        <v>0</v>
      </c>
      <c r="AO547" s="68">
        <v>0</v>
      </c>
      <c r="AP547" s="112">
        <v>10.205405315014563</v>
      </c>
      <c r="AQ547" s="68">
        <v>1</v>
      </c>
      <c r="AR547" s="112">
        <v>8.1040990561435819</v>
      </c>
      <c r="AS547" s="68">
        <v>0</v>
      </c>
      <c r="AT547" s="68">
        <v>1</v>
      </c>
      <c r="AU547" s="68">
        <v>6.2915691395583204</v>
      </c>
      <c r="AV547" s="112">
        <v>7.6048944808116197</v>
      </c>
      <c r="AW547" s="68">
        <v>0</v>
      </c>
      <c r="AX547" s="68">
        <v>1</v>
      </c>
      <c r="AY547" s="68">
        <v>1</v>
      </c>
      <c r="AZ547" s="68">
        <v>14.975</v>
      </c>
      <c r="BA547" s="94">
        <v>602</v>
      </c>
      <c r="BB547" s="94">
        <v>107</v>
      </c>
      <c r="BC547" s="68">
        <v>1</v>
      </c>
      <c r="BD547" s="68">
        <v>0</v>
      </c>
      <c r="BE547" s="104">
        <f>LN(231.55)</f>
        <v>5.4447958329267614</v>
      </c>
      <c r="BF547" s="104">
        <v>1529.33</v>
      </c>
      <c r="BG547" s="104">
        <f t="shared" si="125"/>
        <v>0.74254793166615385</v>
      </c>
      <c r="BH547" s="68">
        <v>1</v>
      </c>
      <c r="BI547" s="68">
        <v>1</v>
      </c>
      <c r="BJ547" s="68">
        <v>0</v>
      </c>
      <c r="BK547" s="68">
        <v>1</v>
      </c>
      <c r="BL547" s="68">
        <v>0</v>
      </c>
      <c r="BM547" s="68">
        <v>0</v>
      </c>
      <c r="BN547" s="68">
        <v>0</v>
      </c>
      <c r="BO547" s="68">
        <v>0</v>
      </c>
      <c r="BP547" s="68">
        <v>1</v>
      </c>
      <c r="BQ547" s="68">
        <v>0</v>
      </c>
      <c r="BR547" s="68">
        <v>0</v>
      </c>
      <c r="BS547" s="68">
        <v>0</v>
      </c>
      <c r="BT547" s="68">
        <v>0</v>
      </c>
      <c r="BU547" s="68">
        <v>1</v>
      </c>
      <c r="BV547" s="68">
        <v>1</v>
      </c>
      <c r="BW547" s="68">
        <v>0</v>
      </c>
      <c r="BX547" s="68">
        <v>0</v>
      </c>
      <c r="BY547" s="68">
        <v>0</v>
      </c>
      <c r="BZ547" s="68">
        <f t="shared" si="126"/>
        <v>1</v>
      </c>
      <c r="CA547" s="112">
        <v>2.8033603809065348</v>
      </c>
      <c r="CB547" s="68" t="s">
        <v>560</v>
      </c>
      <c r="CC547" s="68">
        <v>1</v>
      </c>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row>
    <row r="548" spans="1:167" s="68" customFormat="1" ht="15" customHeight="1" x14ac:dyDescent="0.3">
      <c r="A548" s="69">
        <v>547</v>
      </c>
      <c r="B548" s="68">
        <v>12</v>
      </c>
      <c r="C548" s="68" t="s">
        <v>104</v>
      </c>
      <c r="D548" s="37">
        <v>-4.2999999999999997E-2</v>
      </c>
      <c r="E548" s="68">
        <v>3.7999999999999999E-2</v>
      </c>
      <c r="F548" s="19">
        <f t="shared" si="127"/>
        <v>-1.131578947368421</v>
      </c>
      <c r="H548" s="68">
        <f t="shared" si="116"/>
        <v>-8.0999999999999989E-2</v>
      </c>
      <c r="I548" s="68">
        <f t="shared" si="117"/>
        <v>-4.9999999999999975E-3</v>
      </c>
      <c r="J548" s="68" t="s">
        <v>63</v>
      </c>
      <c r="K548" s="68">
        <f t="shared" si="118"/>
        <v>-4.2999999999999997E-2</v>
      </c>
      <c r="L548" s="64">
        <f t="shared" si="119"/>
        <v>-1.131578947368421</v>
      </c>
      <c r="M548" s="15">
        <f t="shared" si="120"/>
        <v>-2.0059293467676619E-2</v>
      </c>
      <c r="N548" s="68">
        <f t="shared" si="121"/>
        <v>1.7726817483063057E-2</v>
      </c>
      <c r="O548" s="68">
        <f t="shared" si="122"/>
        <v>56.411705087810702</v>
      </c>
      <c r="P548" s="68">
        <f t="shared" si="123"/>
        <v>-3.7786110950739679E-2</v>
      </c>
      <c r="Q548" s="68">
        <f t="shared" si="124"/>
        <v>-2.3324759846135613E-3</v>
      </c>
      <c r="R548" s="112">
        <v>6.8330317327862007</v>
      </c>
      <c r="S548" s="68" t="s">
        <v>617</v>
      </c>
      <c r="T548" s="68" t="s">
        <v>63</v>
      </c>
      <c r="U548" s="68" t="s">
        <v>653</v>
      </c>
      <c r="V548" s="68" t="s">
        <v>631</v>
      </c>
      <c r="W548" s="68">
        <v>1</v>
      </c>
      <c r="X548" s="68">
        <v>0</v>
      </c>
      <c r="Y548" s="68">
        <v>0</v>
      </c>
      <c r="Z548" s="68">
        <v>0</v>
      </c>
      <c r="AA548" s="68">
        <v>1</v>
      </c>
      <c r="AB548" s="68">
        <v>0</v>
      </c>
      <c r="AC548" s="68" t="s">
        <v>63</v>
      </c>
      <c r="AD548" s="68" t="s">
        <v>63</v>
      </c>
      <c r="AE548" s="68">
        <v>3181</v>
      </c>
      <c r="AF548" s="68">
        <v>1</v>
      </c>
      <c r="AG548" s="68">
        <v>0</v>
      </c>
      <c r="AH548" s="68">
        <v>0</v>
      </c>
      <c r="AI548" s="68">
        <v>0</v>
      </c>
      <c r="AJ548" s="68">
        <v>0</v>
      </c>
      <c r="AK548" s="68">
        <v>0</v>
      </c>
      <c r="AL548" s="68">
        <v>0</v>
      </c>
      <c r="AM548" s="68">
        <v>1</v>
      </c>
      <c r="AN548" s="68">
        <v>0</v>
      </c>
      <c r="AO548" s="68">
        <v>0</v>
      </c>
      <c r="AP548" s="112">
        <v>10.205405315014563</v>
      </c>
      <c r="AQ548" s="68">
        <v>1</v>
      </c>
      <c r="AR548" s="112">
        <v>8.065265208897733</v>
      </c>
      <c r="AS548" s="68">
        <v>0</v>
      </c>
      <c r="AT548" s="68">
        <v>1</v>
      </c>
      <c r="AU548" s="68">
        <v>6.2915691395583204</v>
      </c>
      <c r="AV548" s="112">
        <v>7.6048944808116197</v>
      </c>
      <c r="AW548" s="68">
        <v>0</v>
      </c>
      <c r="AX548" s="68">
        <v>1</v>
      </c>
      <c r="AY548" s="68">
        <v>1</v>
      </c>
      <c r="AZ548" s="68">
        <v>14.975</v>
      </c>
      <c r="BA548" s="94">
        <v>602</v>
      </c>
      <c r="BB548" s="94">
        <v>107</v>
      </c>
      <c r="BC548" s="68">
        <v>1</v>
      </c>
      <c r="BD548" s="68">
        <v>0</v>
      </c>
      <c r="BE548" s="104">
        <f>LN(231.55)</f>
        <v>5.4447958329267614</v>
      </c>
      <c r="BF548" s="104">
        <v>1529.33</v>
      </c>
      <c r="BG548" s="104">
        <f t="shared" si="125"/>
        <v>0.74254793166615385</v>
      </c>
      <c r="BH548" s="68">
        <v>1</v>
      </c>
      <c r="BI548" s="68">
        <v>1</v>
      </c>
      <c r="BJ548" s="68">
        <v>0</v>
      </c>
      <c r="BK548" s="68">
        <v>1</v>
      </c>
      <c r="BL548" s="68">
        <v>0</v>
      </c>
      <c r="BM548" s="68">
        <v>0</v>
      </c>
      <c r="BN548" s="68">
        <v>0</v>
      </c>
      <c r="BO548" s="68">
        <v>0</v>
      </c>
      <c r="BP548" s="68">
        <v>1</v>
      </c>
      <c r="BQ548" s="68">
        <v>0</v>
      </c>
      <c r="BR548" s="68">
        <v>0</v>
      </c>
      <c r="BS548" s="68">
        <v>0</v>
      </c>
      <c r="BT548" s="68">
        <v>0</v>
      </c>
      <c r="BU548" s="68">
        <v>1</v>
      </c>
      <c r="BV548" s="68">
        <v>1</v>
      </c>
      <c r="BW548" s="68">
        <v>0</v>
      </c>
      <c r="BX548" s="68">
        <v>0</v>
      </c>
      <c r="BY548" s="68">
        <v>0</v>
      </c>
      <c r="BZ548" s="68">
        <f t="shared" si="126"/>
        <v>1</v>
      </c>
      <c r="CA548" s="112">
        <v>2.8033603809065348</v>
      </c>
      <c r="CB548" s="68" t="s">
        <v>560</v>
      </c>
      <c r="CC548" s="68">
        <v>1</v>
      </c>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row>
    <row r="549" spans="1:167" s="68" customFormat="1" ht="15" customHeight="1" x14ac:dyDescent="0.3">
      <c r="A549" s="69">
        <v>548</v>
      </c>
      <c r="B549" s="68">
        <v>12</v>
      </c>
      <c r="C549" s="68" t="s">
        <v>104</v>
      </c>
      <c r="D549" s="37">
        <v>0.06</v>
      </c>
      <c r="E549" s="68">
        <v>0.05</v>
      </c>
      <c r="F549" s="19">
        <f t="shared" si="127"/>
        <v>1.2</v>
      </c>
      <c r="H549" s="68">
        <f t="shared" si="116"/>
        <v>9.999999999999995E-3</v>
      </c>
      <c r="I549" s="68">
        <f t="shared" si="117"/>
        <v>0.11</v>
      </c>
      <c r="J549" s="68" t="s">
        <v>63</v>
      </c>
      <c r="K549" s="68">
        <f t="shared" si="118"/>
        <v>0.06</v>
      </c>
      <c r="L549" s="64">
        <f t="shared" si="119"/>
        <v>1.2</v>
      </c>
      <c r="M549" s="15">
        <f t="shared" si="120"/>
        <v>2.0793636088042161E-2</v>
      </c>
      <c r="N549" s="68">
        <f t="shared" si="121"/>
        <v>1.7328030073368469E-2</v>
      </c>
      <c r="O549" s="68">
        <f t="shared" si="122"/>
        <v>57.709964477549285</v>
      </c>
      <c r="P549" s="68">
        <f t="shared" si="123"/>
        <v>3.4656060146736924E-3</v>
      </c>
      <c r="Q549" s="68">
        <f t="shared" si="124"/>
        <v>3.8121666161410633E-2</v>
      </c>
      <c r="R549" s="112">
        <v>6.8330317327862007</v>
      </c>
      <c r="S549" s="68" t="s">
        <v>617</v>
      </c>
      <c r="T549" s="68" t="s">
        <v>63</v>
      </c>
      <c r="U549" s="68" t="s">
        <v>654</v>
      </c>
      <c r="V549" s="68" t="s">
        <v>631</v>
      </c>
      <c r="W549" s="68">
        <v>1</v>
      </c>
      <c r="X549" s="68">
        <v>0</v>
      </c>
      <c r="Y549" s="68">
        <v>0</v>
      </c>
      <c r="Z549" s="68">
        <v>0</v>
      </c>
      <c r="AA549" s="68">
        <v>1</v>
      </c>
      <c r="AB549" s="68">
        <v>0</v>
      </c>
      <c r="AC549" s="68" t="s">
        <v>63</v>
      </c>
      <c r="AD549" s="68" t="s">
        <v>63</v>
      </c>
      <c r="AE549" s="68">
        <v>3329</v>
      </c>
      <c r="AF549" s="68">
        <v>1</v>
      </c>
      <c r="AG549" s="68">
        <v>0</v>
      </c>
      <c r="AH549" s="68">
        <v>0</v>
      </c>
      <c r="AI549" s="68">
        <v>0</v>
      </c>
      <c r="AJ549" s="68">
        <v>0</v>
      </c>
      <c r="AK549" s="68">
        <v>0</v>
      </c>
      <c r="AL549" s="68">
        <v>0</v>
      </c>
      <c r="AM549" s="68">
        <v>1</v>
      </c>
      <c r="AN549" s="68">
        <v>0</v>
      </c>
      <c r="AO549" s="68">
        <v>0</v>
      </c>
      <c r="AP549" s="112">
        <v>10.205405315014563</v>
      </c>
      <c r="AQ549" s="68">
        <v>1</v>
      </c>
      <c r="AR549" s="112">
        <v>8.1107275829744889</v>
      </c>
      <c r="AS549" s="68">
        <v>0</v>
      </c>
      <c r="AT549" s="68">
        <v>1</v>
      </c>
      <c r="AU549" s="68">
        <v>6.2915691395583204</v>
      </c>
      <c r="AV549" s="112">
        <v>7.6048944808116197</v>
      </c>
      <c r="AW549" s="68">
        <v>0</v>
      </c>
      <c r="AX549" s="68">
        <v>1</v>
      </c>
      <c r="AY549" s="68">
        <v>1</v>
      </c>
      <c r="AZ549" s="68">
        <v>14.975</v>
      </c>
      <c r="BA549" s="94">
        <v>602</v>
      </c>
      <c r="BB549" s="94">
        <v>107</v>
      </c>
      <c r="BC549" s="68">
        <v>1</v>
      </c>
      <c r="BD549" s="68">
        <v>0</v>
      </c>
      <c r="BE549" s="104">
        <f>LN(231.55)</f>
        <v>5.4447958329267614</v>
      </c>
      <c r="BF549" s="104">
        <v>1529.33</v>
      </c>
      <c r="BG549" s="104">
        <f t="shared" si="125"/>
        <v>0.74254793166615385</v>
      </c>
      <c r="BH549" s="68">
        <v>1</v>
      </c>
      <c r="BI549" s="68">
        <v>1</v>
      </c>
      <c r="BJ549" s="68">
        <v>0</v>
      </c>
      <c r="BK549" s="68">
        <v>1</v>
      </c>
      <c r="BL549" s="68">
        <v>0</v>
      </c>
      <c r="BM549" s="68">
        <v>0</v>
      </c>
      <c r="BN549" s="68">
        <v>0</v>
      </c>
      <c r="BO549" s="68">
        <v>0</v>
      </c>
      <c r="BP549" s="68">
        <v>1</v>
      </c>
      <c r="BQ549" s="68">
        <v>0</v>
      </c>
      <c r="BR549" s="68">
        <v>0</v>
      </c>
      <c r="BS549" s="68">
        <v>0</v>
      </c>
      <c r="BT549" s="68">
        <v>0</v>
      </c>
      <c r="BU549" s="68">
        <v>1</v>
      </c>
      <c r="BV549" s="68">
        <v>1</v>
      </c>
      <c r="BW549" s="68">
        <v>0</v>
      </c>
      <c r="BX549" s="68">
        <v>0</v>
      </c>
      <c r="BY549" s="68">
        <v>0</v>
      </c>
      <c r="BZ549" s="68">
        <f t="shared" si="126"/>
        <v>1</v>
      </c>
      <c r="CA549" s="112">
        <v>2.8033603809065348</v>
      </c>
      <c r="CB549" s="68" t="s">
        <v>560</v>
      </c>
      <c r="CC549" s="68">
        <v>1</v>
      </c>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row>
    <row r="550" spans="1:167" s="68" customFormat="1" ht="15" customHeight="1" x14ac:dyDescent="0.3">
      <c r="A550" s="69">
        <v>549</v>
      </c>
      <c r="B550" s="68">
        <v>12</v>
      </c>
      <c r="C550" s="68" t="s">
        <v>104</v>
      </c>
      <c r="D550" s="37">
        <v>6.0999999999999999E-2</v>
      </c>
      <c r="E550" s="68">
        <v>0.05</v>
      </c>
      <c r="F550" s="19">
        <f t="shared" si="127"/>
        <v>1.22</v>
      </c>
      <c r="H550" s="68">
        <f t="shared" si="116"/>
        <v>1.0999999999999996E-2</v>
      </c>
      <c r="I550" s="68">
        <f t="shared" si="117"/>
        <v>0.111</v>
      </c>
      <c r="J550" s="68" t="s">
        <v>63</v>
      </c>
      <c r="K550" s="68">
        <f t="shared" si="118"/>
        <v>6.0999999999999999E-2</v>
      </c>
      <c r="L550" s="64">
        <f t="shared" si="119"/>
        <v>1.22</v>
      </c>
      <c r="M550" s="15">
        <f t="shared" si="120"/>
        <v>2.1622613965961213E-2</v>
      </c>
      <c r="N550" s="68">
        <f t="shared" si="121"/>
        <v>1.7723454070460012E-2</v>
      </c>
      <c r="O550" s="68">
        <f t="shared" si="122"/>
        <v>56.422410441242221</v>
      </c>
      <c r="P550" s="68">
        <f t="shared" si="123"/>
        <v>3.8991598955012002E-3</v>
      </c>
      <c r="Q550" s="68">
        <f t="shared" si="124"/>
        <v>3.9346068036421225E-2</v>
      </c>
      <c r="R550" s="112">
        <v>6.8875525716646173</v>
      </c>
      <c r="S550" s="68" t="s">
        <v>617</v>
      </c>
      <c r="T550" s="68" t="s">
        <v>63</v>
      </c>
      <c r="U550" s="68" t="s">
        <v>655</v>
      </c>
      <c r="V550" s="68" t="s">
        <v>631</v>
      </c>
      <c r="W550" s="68">
        <v>1</v>
      </c>
      <c r="X550" s="68">
        <v>0</v>
      </c>
      <c r="Y550" s="68">
        <v>0</v>
      </c>
      <c r="Z550" s="68">
        <v>0</v>
      </c>
      <c r="AA550" s="68">
        <v>1</v>
      </c>
      <c r="AB550" s="68">
        <v>0</v>
      </c>
      <c r="AC550" s="68" t="s">
        <v>63</v>
      </c>
      <c r="AD550" s="68" t="s">
        <v>63</v>
      </c>
      <c r="AE550" s="68">
        <v>3182</v>
      </c>
      <c r="AF550" s="68">
        <v>1</v>
      </c>
      <c r="AG550" s="68">
        <v>0</v>
      </c>
      <c r="AH550" s="68">
        <v>0</v>
      </c>
      <c r="AI550" s="68">
        <v>0</v>
      </c>
      <c r="AJ550" s="68">
        <v>0</v>
      </c>
      <c r="AK550" s="68">
        <v>0</v>
      </c>
      <c r="AL550" s="68">
        <v>0</v>
      </c>
      <c r="AM550" s="68">
        <v>1</v>
      </c>
      <c r="AN550" s="68">
        <v>0</v>
      </c>
      <c r="AO550" s="68">
        <v>0</v>
      </c>
      <c r="AP550" s="112">
        <v>10.205405315014563</v>
      </c>
      <c r="AQ550" s="68">
        <v>1</v>
      </c>
      <c r="AR550" s="112">
        <v>8.065579427282092</v>
      </c>
      <c r="AS550" s="68">
        <v>0</v>
      </c>
      <c r="AT550" s="68">
        <v>1</v>
      </c>
      <c r="AU550" s="68">
        <v>6.2915691395583204</v>
      </c>
      <c r="AV550" s="112">
        <v>7.6048944808116197</v>
      </c>
      <c r="AW550" s="68">
        <v>0</v>
      </c>
      <c r="AX550" s="68">
        <v>1</v>
      </c>
      <c r="AY550" s="68">
        <v>1</v>
      </c>
      <c r="AZ550" s="68">
        <v>14.975</v>
      </c>
      <c r="BA550" s="94">
        <v>602</v>
      </c>
      <c r="BB550" s="94">
        <v>107</v>
      </c>
      <c r="BC550" s="68">
        <v>1</v>
      </c>
      <c r="BD550" s="68">
        <v>0</v>
      </c>
      <c r="BE550" s="104">
        <f>LN(231.55)</f>
        <v>5.4447958329267614</v>
      </c>
      <c r="BF550" s="104">
        <v>1529.33</v>
      </c>
      <c r="BG550" s="104">
        <f t="shared" si="125"/>
        <v>0.74254793166615385</v>
      </c>
      <c r="BH550" s="68">
        <v>1</v>
      </c>
      <c r="BI550" s="68">
        <v>1</v>
      </c>
      <c r="BJ550" s="68">
        <v>0</v>
      </c>
      <c r="BK550" s="68">
        <v>1</v>
      </c>
      <c r="BL550" s="68">
        <v>0</v>
      </c>
      <c r="BM550" s="68">
        <v>0</v>
      </c>
      <c r="BN550" s="68">
        <v>0</v>
      </c>
      <c r="BO550" s="68">
        <v>0</v>
      </c>
      <c r="BP550" s="68">
        <v>1</v>
      </c>
      <c r="BQ550" s="68">
        <v>0</v>
      </c>
      <c r="BR550" s="68">
        <v>0</v>
      </c>
      <c r="BS550" s="68">
        <v>0</v>
      </c>
      <c r="BT550" s="68">
        <v>0</v>
      </c>
      <c r="BU550" s="68">
        <v>1</v>
      </c>
      <c r="BV550" s="68">
        <v>1</v>
      </c>
      <c r="BW550" s="68">
        <v>0</v>
      </c>
      <c r="BX550" s="68">
        <v>0</v>
      </c>
      <c r="BY550" s="68">
        <v>1</v>
      </c>
      <c r="BZ550" s="68">
        <f t="shared" si="126"/>
        <v>0</v>
      </c>
      <c r="CA550" s="112">
        <v>2.8033603809065348</v>
      </c>
      <c r="CB550" s="68" t="s">
        <v>560</v>
      </c>
      <c r="CC550" s="68">
        <v>1</v>
      </c>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row>
    <row r="551" spans="1:167" s="68" customFormat="1" ht="15" customHeight="1" x14ac:dyDescent="0.3">
      <c r="A551" s="69">
        <v>550</v>
      </c>
      <c r="B551" s="68">
        <v>12</v>
      </c>
      <c r="C551" s="68" t="s">
        <v>104</v>
      </c>
      <c r="D551" s="37">
        <v>-1.2999999999999999E-2</v>
      </c>
      <c r="E551" s="68">
        <v>2.1000000000000001E-2</v>
      </c>
      <c r="F551" s="19">
        <f t="shared" si="127"/>
        <v>-0.61904761904761896</v>
      </c>
      <c r="H551" s="68">
        <f t="shared" si="116"/>
        <v>-3.4000000000000002E-2</v>
      </c>
      <c r="I551" s="68">
        <f t="shared" si="117"/>
        <v>8.0000000000000019E-3</v>
      </c>
      <c r="J551" s="68" t="s">
        <v>63</v>
      </c>
      <c r="K551" s="68">
        <f t="shared" si="118"/>
        <v>-1.2999999999999999E-2</v>
      </c>
      <c r="L551" s="64">
        <f t="shared" si="119"/>
        <v>-0.61904761904761896</v>
      </c>
      <c r="M551" s="15">
        <f t="shared" si="120"/>
        <v>-7.7584982947133925E-3</v>
      </c>
      <c r="N551" s="68">
        <f t="shared" si="121"/>
        <v>1.2532958783767791E-2</v>
      </c>
      <c r="O551" s="68">
        <f t="shared" si="122"/>
        <v>79.789618497362468</v>
      </c>
      <c r="P551" s="68">
        <f t="shared" si="123"/>
        <v>-2.0291457078481182E-2</v>
      </c>
      <c r="Q551" s="68">
        <f t="shared" si="124"/>
        <v>4.774460489054398E-3</v>
      </c>
      <c r="R551" s="112">
        <v>6.8875525716646173</v>
      </c>
      <c r="S551" s="68" t="s">
        <v>616</v>
      </c>
      <c r="T551" s="68" t="s">
        <v>63</v>
      </c>
      <c r="U551" s="68" t="s">
        <v>648</v>
      </c>
      <c r="V551" s="68" t="s">
        <v>631</v>
      </c>
      <c r="W551" s="68">
        <v>1</v>
      </c>
      <c r="X551" s="68">
        <v>0</v>
      </c>
      <c r="Y551" s="68">
        <v>0</v>
      </c>
      <c r="Z551" s="68">
        <v>0</v>
      </c>
      <c r="AA551" s="68">
        <v>1</v>
      </c>
      <c r="AB551" s="68">
        <v>0</v>
      </c>
      <c r="AC551" s="68" t="s">
        <v>63</v>
      </c>
      <c r="AD551" s="68" t="s">
        <v>63</v>
      </c>
      <c r="AE551" s="68">
        <v>6366</v>
      </c>
      <c r="AF551" s="68">
        <v>1</v>
      </c>
      <c r="AG551" s="68">
        <v>0</v>
      </c>
      <c r="AH551" s="68">
        <v>0</v>
      </c>
      <c r="AI551" s="68">
        <v>0</v>
      </c>
      <c r="AJ551" s="68">
        <v>0</v>
      </c>
      <c r="AK551" s="68">
        <v>0</v>
      </c>
      <c r="AL551" s="68">
        <v>0</v>
      </c>
      <c r="AM551" s="68">
        <v>1</v>
      </c>
      <c r="AN551" s="68">
        <v>0</v>
      </c>
      <c r="AO551" s="68">
        <v>0</v>
      </c>
      <c r="AP551" s="112">
        <v>10.205405315014563</v>
      </c>
      <c r="AQ551" s="68">
        <v>1</v>
      </c>
      <c r="AR551" s="112">
        <v>8.7588836800170249</v>
      </c>
      <c r="AS551" s="68">
        <v>0</v>
      </c>
      <c r="AT551" s="68">
        <v>1</v>
      </c>
      <c r="AU551" s="68">
        <v>6.2915691395583204</v>
      </c>
      <c r="AV551" s="112">
        <v>7.6048944808116197</v>
      </c>
      <c r="AW551" s="68">
        <v>0</v>
      </c>
      <c r="AX551" s="68">
        <v>1</v>
      </c>
      <c r="AY551" s="68">
        <v>1</v>
      </c>
      <c r="AZ551" s="68">
        <v>14.975</v>
      </c>
      <c r="BA551" s="94">
        <v>602</v>
      </c>
      <c r="BB551" s="94">
        <v>107</v>
      </c>
      <c r="BC551" s="68">
        <v>1</v>
      </c>
      <c r="BD551" s="68">
        <v>0</v>
      </c>
      <c r="BE551" s="104">
        <f>LN(139.43)</f>
        <v>4.9375626832069299</v>
      </c>
      <c r="BF551" s="104">
        <v>1529.33</v>
      </c>
      <c r="BG551" s="104">
        <f t="shared" si="125"/>
        <v>0.67337271596398673</v>
      </c>
      <c r="BH551" s="68">
        <v>1</v>
      </c>
      <c r="BI551" s="68">
        <v>1</v>
      </c>
      <c r="BJ551" s="68">
        <v>0</v>
      </c>
      <c r="BK551" s="68">
        <v>1</v>
      </c>
      <c r="BL551" s="68">
        <v>0</v>
      </c>
      <c r="BM551" s="68">
        <v>0</v>
      </c>
      <c r="BN551" s="68">
        <v>0</v>
      </c>
      <c r="BO551" s="68">
        <v>0</v>
      </c>
      <c r="BP551" s="68">
        <v>1</v>
      </c>
      <c r="BQ551" s="68">
        <v>0</v>
      </c>
      <c r="BR551" s="68">
        <v>0</v>
      </c>
      <c r="BS551" s="68">
        <v>0</v>
      </c>
      <c r="BT551" s="68">
        <v>0</v>
      </c>
      <c r="BU551" s="68">
        <v>1</v>
      </c>
      <c r="BV551" s="68">
        <v>1</v>
      </c>
      <c r="BW551" s="68">
        <v>0</v>
      </c>
      <c r="BX551" s="68">
        <v>0</v>
      </c>
      <c r="BY551" s="68">
        <v>1</v>
      </c>
      <c r="BZ551" s="68">
        <f t="shared" si="126"/>
        <v>0</v>
      </c>
      <c r="CA551" s="112">
        <v>2.8033603809065348</v>
      </c>
      <c r="CB551" s="68" t="s">
        <v>560</v>
      </c>
      <c r="CC551" s="68">
        <v>1</v>
      </c>
      <c r="CL551" s="70"/>
      <c r="CM551" s="70"/>
      <c r="CN551" s="70"/>
      <c r="CO551" s="70"/>
      <c r="CP551" s="70"/>
      <c r="CQ551" s="70"/>
      <c r="CR551" s="70"/>
      <c r="CS551" s="70"/>
      <c r="CT551" s="70"/>
      <c r="CU551" s="70"/>
      <c r="CV551" s="70"/>
      <c r="CW551" s="70"/>
      <c r="CX551" s="70"/>
      <c r="CY551" s="70"/>
      <c r="CZ551" s="70"/>
      <c r="DA551" s="70"/>
      <c r="DB551" s="70"/>
      <c r="DC551" s="70"/>
      <c r="DD551" s="70"/>
      <c r="DE551" s="70"/>
      <c r="DF551" s="70"/>
      <c r="DG551" s="70"/>
      <c r="DH551" s="70"/>
      <c r="DI551" s="70"/>
      <c r="DJ551" s="70"/>
      <c r="DK551" s="70"/>
      <c r="DL551" s="70"/>
      <c r="DM551" s="70"/>
      <c r="DN551" s="70"/>
      <c r="DO551" s="70"/>
      <c r="DP551" s="70"/>
      <c r="DQ551" s="70"/>
      <c r="DR551" s="70"/>
      <c r="DS551" s="70"/>
      <c r="DT551" s="70"/>
      <c r="DU551" s="70"/>
      <c r="DV551" s="70"/>
      <c r="DW551" s="70"/>
      <c r="DX551" s="70"/>
      <c r="DY551" s="70"/>
      <c r="DZ551" s="70"/>
      <c r="EA551" s="70"/>
      <c r="EB551" s="70"/>
      <c r="EC551" s="70"/>
      <c r="ED551" s="70"/>
      <c r="EE551" s="70"/>
      <c r="EF551" s="70"/>
      <c r="EG551" s="70"/>
      <c r="EH551" s="70"/>
      <c r="EI551" s="70"/>
      <c r="EJ551" s="70"/>
      <c r="EK551" s="70"/>
      <c r="EL551" s="70"/>
      <c r="EM551" s="70"/>
      <c r="EN551" s="70"/>
      <c r="EO551" s="70"/>
      <c r="EP551" s="70"/>
      <c r="EQ551" s="70"/>
      <c r="ER551" s="70"/>
      <c r="ES551" s="70"/>
      <c r="ET551" s="70"/>
      <c r="EU551" s="70"/>
      <c r="EV551" s="70"/>
      <c r="EW551" s="70"/>
      <c r="EX551" s="70"/>
      <c r="EY551" s="70"/>
      <c r="EZ551" s="70"/>
      <c r="FA551" s="70"/>
      <c r="FB551" s="70"/>
      <c r="FC551" s="70"/>
      <c r="FD551" s="70"/>
      <c r="FE551" s="70"/>
      <c r="FF551" s="70"/>
      <c r="FG551" s="70"/>
      <c r="FH551" s="70"/>
      <c r="FI551" s="70"/>
      <c r="FJ551" s="70"/>
      <c r="FK551" s="70"/>
    </row>
    <row r="552" spans="1:167" s="68" customFormat="1" ht="15" customHeight="1" x14ac:dyDescent="0.3">
      <c r="A552" s="69">
        <v>551</v>
      </c>
      <c r="B552" s="68">
        <v>12</v>
      </c>
      <c r="C552" s="68" t="s">
        <v>104</v>
      </c>
      <c r="D552" s="37">
        <v>0.13800000000000001</v>
      </c>
      <c r="E552" s="68">
        <v>5.5E-2</v>
      </c>
      <c r="F552" s="19">
        <f t="shared" si="127"/>
        <v>2.5090909090909093</v>
      </c>
      <c r="H552" s="68">
        <f t="shared" si="116"/>
        <v>8.3000000000000018E-2</v>
      </c>
      <c r="I552" s="68">
        <f t="shared" si="117"/>
        <v>0.193</v>
      </c>
      <c r="J552" s="68" t="s">
        <v>63</v>
      </c>
      <c r="K552" s="68">
        <f t="shared" si="118"/>
        <v>0.13800000000000001</v>
      </c>
      <c r="L552" s="64">
        <f t="shared" si="119"/>
        <v>2.5090909090909093</v>
      </c>
      <c r="M552" s="15">
        <f t="shared" si="120"/>
        <v>8.8417605796954526E-2</v>
      </c>
      <c r="N552" s="68">
        <f t="shared" si="121"/>
        <v>3.5238900861105066E-2</v>
      </c>
      <c r="O552" s="68">
        <f t="shared" si="122"/>
        <v>28.377729598931673</v>
      </c>
      <c r="P552" s="68">
        <f t="shared" si="123"/>
        <v>5.3178704935849461E-2</v>
      </c>
      <c r="Q552" s="68">
        <f t="shared" si="124"/>
        <v>0.12365650665805959</v>
      </c>
      <c r="R552" s="112">
        <v>6.8875525716646173</v>
      </c>
      <c r="S552" s="68" t="s">
        <v>616</v>
      </c>
      <c r="T552" s="68" t="s">
        <v>63</v>
      </c>
      <c r="U552" s="68" t="s">
        <v>649</v>
      </c>
      <c r="V552" s="68" t="s">
        <v>631</v>
      </c>
      <c r="W552" s="68">
        <v>1</v>
      </c>
      <c r="X552" s="68">
        <v>0</v>
      </c>
      <c r="Y552" s="68">
        <v>0</v>
      </c>
      <c r="Z552" s="68">
        <v>0</v>
      </c>
      <c r="AA552" s="68">
        <v>1</v>
      </c>
      <c r="AB552" s="68">
        <v>0</v>
      </c>
      <c r="AC552" s="68" t="s">
        <v>63</v>
      </c>
      <c r="AD552" s="68" t="s">
        <v>63</v>
      </c>
      <c r="AE552" s="68">
        <v>799</v>
      </c>
      <c r="AF552" s="68">
        <v>1</v>
      </c>
      <c r="AG552" s="68">
        <v>0</v>
      </c>
      <c r="AH552" s="68">
        <v>0</v>
      </c>
      <c r="AI552" s="68">
        <v>0</v>
      </c>
      <c r="AJ552" s="68">
        <v>0</v>
      </c>
      <c r="AK552" s="68">
        <v>0</v>
      </c>
      <c r="AL552" s="68">
        <v>0</v>
      </c>
      <c r="AM552" s="68">
        <v>1</v>
      </c>
      <c r="AN552" s="68">
        <v>0</v>
      </c>
      <c r="AO552" s="68">
        <v>0</v>
      </c>
      <c r="AP552" s="112">
        <v>10.205405315014563</v>
      </c>
      <c r="AQ552" s="68">
        <v>1</v>
      </c>
      <c r="AR552" s="112">
        <v>6.6846117276679271</v>
      </c>
      <c r="AS552" s="68">
        <v>0</v>
      </c>
      <c r="AT552" s="68">
        <v>1</v>
      </c>
      <c r="AU552" s="68">
        <v>6.2915691395583204</v>
      </c>
      <c r="AV552" s="112">
        <v>7.6048944808116197</v>
      </c>
      <c r="AW552" s="68">
        <v>0</v>
      </c>
      <c r="AX552" s="68">
        <v>1</v>
      </c>
      <c r="AY552" s="68">
        <v>1</v>
      </c>
      <c r="AZ552" s="68">
        <v>14.975</v>
      </c>
      <c r="BA552" s="94">
        <v>602</v>
      </c>
      <c r="BB552" s="94">
        <v>107</v>
      </c>
      <c r="BC552" s="68">
        <v>1</v>
      </c>
      <c r="BD552" s="68">
        <v>0</v>
      </c>
      <c r="BE552" s="104">
        <f>LN(139.43)</f>
        <v>4.9375626832069299</v>
      </c>
      <c r="BF552" s="104">
        <v>1529.33</v>
      </c>
      <c r="BG552" s="104">
        <f t="shared" si="125"/>
        <v>0.67337271596398673</v>
      </c>
      <c r="BH552" s="68">
        <v>1</v>
      </c>
      <c r="BI552" s="68">
        <v>1</v>
      </c>
      <c r="BJ552" s="68">
        <v>0</v>
      </c>
      <c r="BK552" s="68">
        <v>1</v>
      </c>
      <c r="BL552" s="68">
        <v>0</v>
      </c>
      <c r="BM552" s="68">
        <v>0</v>
      </c>
      <c r="BN552" s="68">
        <v>0</v>
      </c>
      <c r="BO552" s="68">
        <v>0</v>
      </c>
      <c r="BP552" s="68">
        <v>1</v>
      </c>
      <c r="BQ552" s="68">
        <v>0</v>
      </c>
      <c r="BR552" s="68">
        <v>0</v>
      </c>
      <c r="BS552" s="68">
        <v>0</v>
      </c>
      <c r="BT552" s="68">
        <v>0</v>
      </c>
      <c r="BU552" s="68">
        <v>1</v>
      </c>
      <c r="BV552" s="68">
        <v>1</v>
      </c>
      <c r="BW552" s="68">
        <v>0</v>
      </c>
      <c r="BX552" s="68">
        <v>0</v>
      </c>
      <c r="BY552" s="68">
        <v>1</v>
      </c>
      <c r="BZ552" s="68">
        <f t="shared" si="126"/>
        <v>0</v>
      </c>
      <c r="CA552" s="112">
        <v>2.8033603809065348</v>
      </c>
      <c r="CB552" s="68" t="s">
        <v>560</v>
      </c>
      <c r="CC552" s="68">
        <v>1</v>
      </c>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row>
    <row r="553" spans="1:167" s="68" customFormat="1" ht="15" customHeight="1" x14ac:dyDescent="0.3">
      <c r="A553" s="69">
        <v>552</v>
      </c>
      <c r="B553" s="69">
        <v>12</v>
      </c>
      <c r="C553" s="69" t="s">
        <v>104</v>
      </c>
      <c r="D553" s="38">
        <v>-0.05</v>
      </c>
      <c r="E553" s="69">
        <v>3.9E-2</v>
      </c>
      <c r="F553" s="19">
        <f t="shared" si="127"/>
        <v>-1.2820512820512822</v>
      </c>
      <c r="G553" s="69"/>
      <c r="H553" s="69">
        <f t="shared" si="116"/>
        <v>-8.8999999999999996E-2</v>
      </c>
      <c r="I553" s="69">
        <f t="shared" si="117"/>
        <v>-1.1000000000000003E-2</v>
      </c>
      <c r="J553" s="69" t="s">
        <v>63</v>
      </c>
      <c r="K553" s="69">
        <f t="shared" si="118"/>
        <v>-0.05</v>
      </c>
      <c r="L553" s="19">
        <f t="shared" si="119"/>
        <v>-1.2820512820512822</v>
      </c>
      <c r="M553" s="18">
        <f t="shared" si="120"/>
        <v>-1.5991142796924103E-2</v>
      </c>
      <c r="N553" s="69">
        <f t="shared" si="121"/>
        <v>1.2473091381600798E-2</v>
      </c>
      <c r="O553" s="69">
        <f t="shared" si="122"/>
        <v>80.172586683291001</v>
      </c>
      <c r="P553" s="69">
        <f t="shared" si="123"/>
        <v>-2.8464234178524901E-2</v>
      </c>
      <c r="Q553" s="69">
        <f t="shared" si="124"/>
        <v>-3.5180514153233047E-3</v>
      </c>
      <c r="R553" s="65">
        <v>6.8875525716646173</v>
      </c>
      <c r="S553" s="69" t="s">
        <v>616</v>
      </c>
      <c r="T553" s="69" t="s">
        <v>63</v>
      </c>
      <c r="U553" s="69" t="s">
        <v>650</v>
      </c>
      <c r="V553" s="69" t="s">
        <v>631</v>
      </c>
      <c r="W553" s="69">
        <v>1</v>
      </c>
      <c r="X553" s="69">
        <v>0</v>
      </c>
      <c r="Y553" s="69">
        <v>0</v>
      </c>
      <c r="Z553" s="69">
        <v>0</v>
      </c>
      <c r="AA553" s="69">
        <v>1</v>
      </c>
      <c r="AB553" s="69">
        <v>0</v>
      </c>
      <c r="AC553" s="69" t="s">
        <v>63</v>
      </c>
      <c r="AD553" s="69" t="s">
        <v>63</v>
      </c>
      <c r="AE553" s="69">
        <v>6426</v>
      </c>
      <c r="AF553" s="69">
        <v>1</v>
      </c>
      <c r="AG553" s="69">
        <v>0</v>
      </c>
      <c r="AH553" s="69">
        <v>0</v>
      </c>
      <c r="AI553" s="69">
        <v>0</v>
      </c>
      <c r="AJ553" s="69">
        <v>0</v>
      </c>
      <c r="AK553" s="69">
        <v>0</v>
      </c>
      <c r="AL553" s="69">
        <v>0</v>
      </c>
      <c r="AM553" s="69">
        <v>1</v>
      </c>
      <c r="AN553" s="69">
        <v>0</v>
      </c>
      <c r="AO553" s="69">
        <v>0</v>
      </c>
      <c r="AP553" s="65">
        <v>10.205405315014563</v>
      </c>
      <c r="AQ553" s="69">
        <v>1</v>
      </c>
      <c r="AR553" s="65">
        <v>8.7682631453712858</v>
      </c>
      <c r="AS553" s="69">
        <v>0</v>
      </c>
      <c r="AT553" s="69">
        <v>1</v>
      </c>
      <c r="AU553" s="69">
        <v>6.2915691395583204</v>
      </c>
      <c r="AV553" s="65">
        <v>7.6048944808116197</v>
      </c>
      <c r="AW553" s="69">
        <v>0</v>
      </c>
      <c r="AX553" s="69">
        <v>1</v>
      </c>
      <c r="AY553" s="69">
        <v>1</v>
      </c>
      <c r="AZ553" s="69">
        <v>14.975</v>
      </c>
      <c r="BA553" s="32">
        <v>602</v>
      </c>
      <c r="BB553" s="32">
        <v>107</v>
      </c>
      <c r="BC553" s="69">
        <v>1</v>
      </c>
      <c r="BD553" s="69">
        <v>0</v>
      </c>
      <c r="BE553" s="106">
        <f>LN(139.43)</f>
        <v>4.9375626832069299</v>
      </c>
      <c r="BF553" s="106">
        <v>1529.33</v>
      </c>
      <c r="BG553" s="106">
        <f t="shared" si="125"/>
        <v>0.67337271596398673</v>
      </c>
      <c r="BH553" s="69">
        <v>1</v>
      </c>
      <c r="BI553" s="69">
        <v>1</v>
      </c>
      <c r="BJ553" s="69">
        <v>0</v>
      </c>
      <c r="BK553" s="69">
        <v>1</v>
      </c>
      <c r="BL553" s="69">
        <v>0</v>
      </c>
      <c r="BM553" s="69">
        <v>0</v>
      </c>
      <c r="BN553" s="69">
        <v>0</v>
      </c>
      <c r="BO553" s="69">
        <v>0</v>
      </c>
      <c r="BP553" s="69">
        <v>1</v>
      </c>
      <c r="BQ553" s="69">
        <v>0</v>
      </c>
      <c r="BR553" s="69">
        <v>0</v>
      </c>
      <c r="BS553" s="69">
        <v>0</v>
      </c>
      <c r="BT553" s="69">
        <v>0</v>
      </c>
      <c r="BU553" s="69">
        <v>1</v>
      </c>
      <c r="BV553" s="69">
        <v>1</v>
      </c>
      <c r="BW553" s="69">
        <v>0</v>
      </c>
      <c r="BX553" s="69">
        <v>0</v>
      </c>
      <c r="BY553" s="69">
        <v>1</v>
      </c>
      <c r="BZ553" s="69">
        <f t="shared" si="126"/>
        <v>0</v>
      </c>
      <c r="CA553" s="65">
        <v>2.8033603809065348</v>
      </c>
      <c r="CB553" s="69" t="s">
        <v>560</v>
      </c>
      <c r="CC553" s="69">
        <v>1</v>
      </c>
      <c r="CD553" s="69"/>
      <c r="CE553" s="69"/>
      <c r="CF553" s="69"/>
      <c r="CG553" s="69"/>
      <c r="CH553" s="69"/>
      <c r="CI553" s="69"/>
      <c r="CJ553" s="69"/>
      <c r="CK553" s="69"/>
      <c r="CL553" s="70"/>
      <c r="CM553" s="70"/>
      <c r="CN553" s="70"/>
      <c r="CO553" s="70"/>
      <c r="CP553" s="70"/>
      <c r="CQ553" s="70"/>
      <c r="CR553" s="70"/>
      <c r="CS553" s="70"/>
      <c r="CT553" s="70"/>
      <c r="CU553" s="70"/>
      <c r="CV553" s="70"/>
      <c r="CW553" s="70"/>
      <c r="CX553" s="70"/>
      <c r="CY553" s="70"/>
      <c r="CZ553" s="70"/>
      <c r="DA553" s="70"/>
      <c r="DB553" s="70"/>
      <c r="DC553" s="70"/>
      <c r="DD553" s="70"/>
      <c r="DE553" s="70"/>
      <c r="DF553" s="70"/>
      <c r="DG553" s="70"/>
      <c r="DH553" s="70"/>
      <c r="DI553" s="70"/>
      <c r="DJ553" s="70"/>
      <c r="DK553" s="70"/>
      <c r="DL553" s="70"/>
      <c r="DM553" s="70"/>
      <c r="DN553" s="70"/>
      <c r="DO553" s="70"/>
      <c r="DP553" s="70"/>
      <c r="DQ553" s="70"/>
      <c r="DR553" s="70"/>
      <c r="DS553" s="70"/>
      <c r="DT553" s="70"/>
      <c r="DU553" s="70"/>
      <c r="DV553" s="70"/>
      <c r="DW553" s="70"/>
      <c r="DX553" s="70"/>
      <c r="DY553" s="70"/>
      <c r="DZ553" s="70"/>
      <c r="EA553" s="70"/>
      <c r="EB553" s="70"/>
      <c r="EC553" s="70"/>
      <c r="ED553" s="70"/>
      <c r="EE553" s="70"/>
      <c r="EF553" s="70"/>
      <c r="EG553" s="70"/>
      <c r="EH553" s="70"/>
      <c r="EI553" s="70"/>
      <c r="EJ553" s="70"/>
      <c r="EK553" s="70"/>
      <c r="EL553" s="70"/>
      <c r="EM553" s="70"/>
      <c r="EN553" s="70"/>
      <c r="EO553" s="70"/>
      <c r="EP553" s="70"/>
      <c r="EQ553" s="70"/>
      <c r="ER553" s="70"/>
      <c r="ES553" s="70"/>
      <c r="ET553" s="70"/>
      <c r="EU553" s="70"/>
      <c r="EV553" s="70"/>
      <c r="EW553" s="70"/>
      <c r="EX553" s="70"/>
      <c r="EY553" s="70"/>
      <c r="EZ553" s="70"/>
      <c r="FA553" s="70"/>
      <c r="FB553" s="70"/>
      <c r="FC553" s="70"/>
      <c r="FD553" s="70"/>
      <c r="FE553" s="70"/>
      <c r="FF553" s="70"/>
      <c r="FG553" s="70"/>
      <c r="FH553" s="70"/>
      <c r="FI553" s="70"/>
      <c r="FJ553" s="70"/>
      <c r="FK553" s="70"/>
    </row>
    <row r="554" spans="1:167" s="68" customFormat="1" ht="15" customHeight="1" x14ac:dyDescent="0.3">
      <c r="A554" s="69">
        <v>553</v>
      </c>
      <c r="B554" s="68">
        <v>12</v>
      </c>
      <c r="C554" s="68" t="s">
        <v>104</v>
      </c>
      <c r="D554" s="37">
        <v>5.3999999999999999E-2</v>
      </c>
      <c r="E554" s="68">
        <v>5.5E-2</v>
      </c>
      <c r="F554" s="19">
        <f t="shared" si="127"/>
        <v>0.98181818181818181</v>
      </c>
      <c r="H554" s="68">
        <f t="shared" si="116"/>
        <v>-1.0000000000000009E-3</v>
      </c>
      <c r="I554" s="68">
        <f t="shared" si="117"/>
        <v>0.109</v>
      </c>
      <c r="J554" s="68" t="s">
        <v>63</v>
      </c>
      <c r="K554" s="68">
        <f t="shared" si="118"/>
        <v>5.3999999999999999E-2</v>
      </c>
      <c r="L554" s="64">
        <f t="shared" si="119"/>
        <v>0.98181818181818181</v>
      </c>
      <c r="M554" s="15">
        <f t="shared" si="120"/>
        <v>3.4605318457196783E-2</v>
      </c>
      <c r="N554" s="68">
        <f t="shared" si="121"/>
        <v>3.5246157687885617E-2</v>
      </c>
      <c r="O554" s="68">
        <f t="shared" si="122"/>
        <v>28.371886911908923</v>
      </c>
      <c r="P554" s="68">
        <f t="shared" si="123"/>
        <v>-6.4083923068883331E-4</v>
      </c>
      <c r="Q554" s="68">
        <f t="shared" si="124"/>
        <v>6.98514761450824E-2</v>
      </c>
      <c r="R554" s="112">
        <v>6.837332814685591</v>
      </c>
      <c r="S554" s="68" t="s">
        <v>616</v>
      </c>
      <c r="T554" s="68" t="s">
        <v>63</v>
      </c>
      <c r="U554" s="68" t="s">
        <v>651</v>
      </c>
      <c r="V554" s="68" t="s">
        <v>631</v>
      </c>
      <c r="W554" s="68">
        <v>1</v>
      </c>
      <c r="X554" s="68">
        <v>0</v>
      </c>
      <c r="Y554" s="68">
        <v>0</v>
      </c>
      <c r="Z554" s="68">
        <v>0</v>
      </c>
      <c r="AA554" s="68">
        <v>1</v>
      </c>
      <c r="AB554" s="68">
        <v>0</v>
      </c>
      <c r="AC554" s="68" t="s">
        <v>63</v>
      </c>
      <c r="AD554" s="68" t="s">
        <v>63</v>
      </c>
      <c r="AE554" s="68">
        <v>804</v>
      </c>
      <c r="AF554" s="68">
        <v>1</v>
      </c>
      <c r="AG554" s="68">
        <v>0</v>
      </c>
      <c r="AH554" s="68">
        <v>0</v>
      </c>
      <c r="AI554" s="68">
        <v>0</v>
      </c>
      <c r="AJ554" s="68">
        <v>0</v>
      </c>
      <c r="AK554" s="68">
        <v>0</v>
      </c>
      <c r="AL554" s="68">
        <v>0</v>
      </c>
      <c r="AM554" s="68">
        <v>1</v>
      </c>
      <c r="AN554" s="68">
        <v>0</v>
      </c>
      <c r="AO554" s="68">
        <v>0</v>
      </c>
      <c r="AP554" s="112">
        <v>10.205405315014563</v>
      </c>
      <c r="AQ554" s="68">
        <v>1</v>
      </c>
      <c r="AR554" s="112">
        <v>6.6908422774185636</v>
      </c>
      <c r="AS554" s="68">
        <v>0</v>
      </c>
      <c r="AT554" s="68">
        <v>1</v>
      </c>
      <c r="AU554" s="68">
        <v>6.2915691395583204</v>
      </c>
      <c r="AV554" s="112">
        <v>7.6048944808116197</v>
      </c>
      <c r="AW554" s="68">
        <v>0</v>
      </c>
      <c r="AX554" s="68">
        <v>1</v>
      </c>
      <c r="AY554" s="68">
        <v>1</v>
      </c>
      <c r="AZ554" s="68">
        <v>14.975</v>
      </c>
      <c r="BA554" s="94">
        <v>602</v>
      </c>
      <c r="BB554" s="94">
        <v>107</v>
      </c>
      <c r="BC554" s="68">
        <v>1</v>
      </c>
      <c r="BD554" s="68">
        <v>0</v>
      </c>
      <c r="BE554" s="104">
        <f>LN(139.43)</f>
        <v>4.9375626832069299</v>
      </c>
      <c r="BF554" s="104">
        <v>1529.33</v>
      </c>
      <c r="BG554" s="104">
        <f t="shared" si="125"/>
        <v>0.67337271596398673</v>
      </c>
      <c r="BH554" s="68">
        <v>1</v>
      </c>
      <c r="BI554" s="68">
        <v>1</v>
      </c>
      <c r="BJ554" s="68">
        <v>0</v>
      </c>
      <c r="BK554" s="68">
        <v>1</v>
      </c>
      <c r="BL554" s="68">
        <v>0</v>
      </c>
      <c r="BM554" s="68">
        <v>0</v>
      </c>
      <c r="BN554" s="68">
        <v>0</v>
      </c>
      <c r="BO554" s="68">
        <v>0</v>
      </c>
      <c r="BP554" s="68">
        <v>1</v>
      </c>
      <c r="BQ554" s="68">
        <v>0</v>
      </c>
      <c r="BR554" s="68">
        <v>0</v>
      </c>
      <c r="BS554" s="68">
        <v>0</v>
      </c>
      <c r="BT554" s="68">
        <v>0</v>
      </c>
      <c r="BU554" s="68">
        <v>1</v>
      </c>
      <c r="BV554" s="68">
        <v>1</v>
      </c>
      <c r="BW554" s="68">
        <v>0</v>
      </c>
      <c r="BX554" s="68">
        <v>0</v>
      </c>
      <c r="BY554" s="68">
        <v>0</v>
      </c>
      <c r="BZ554" s="68">
        <f t="shared" si="126"/>
        <v>1</v>
      </c>
      <c r="CA554" s="112">
        <v>2.8033603809065348</v>
      </c>
      <c r="CB554" s="68" t="s">
        <v>560</v>
      </c>
      <c r="CC554" s="68">
        <v>1</v>
      </c>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row>
    <row r="555" spans="1:167" s="68" customFormat="1" ht="15" customHeight="1" x14ac:dyDescent="0.3">
      <c r="A555" s="69">
        <v>554</v>
      </c>
      <c r="B555" s="68">
        <v>12</v>
      </c>
      <c r="C555" s="68" t="s">
        <v>104</v>
      </c>
      <c r="D555" s="37">
        <v>1.2999999999999999E-2</v>
      </c>
      <c r="E555" s="68">
        <v>2.1999999999999999E-2</v>
      </c>
      <c r="F555" s="19">
        <f t="shared" si="127"/>
        <v>0.59090909090909094</v>
      </c>
      <c r="H555" s="68">
        <f t="shared" si="116"/>
        <v>-8.9999999999999993E-3</v>
      </c>
      <c r="I555" s="68">
        <f t="shared" si="117"/>
        <v>3.4999999999999996E-2</v>
      </c>
      <c r="J555" s="68" t="s">
        <v>63</v>
      </c>
      <c r="K555" s="68">
        <f t="shared" si="118"/>
        <v>1.2999999999999999E-2</v>
      </c>
      <c r="L555" s="64">
        <f t="shared" si="119"/>
        <v>0.59090909090909094</v>
      </c>
      <c r="M555" s="15">
        <f t="shared" si="120"/>
        <v>8.712148575796521E-3</v>
      </c>
      <c r="N555" s="68">
        <f t="shared" si="121"/>
        <v>1.4743636051347958E-2</v>
      </c>
      <c r="O555" s="68">
        <f t="shared" si="122"/>
        <v>67.825873923995402</v>
      </c>
      <c r="P555" s="68">
        <f t="shared" si="123"/>
        <v>-6.0314874755514371E-3</v>
      </c>
      <c r="Q555" s="68">
        <f t="shared" si="124"/>
        <v>2.3455784627144479E-2</v>
      </c>
      <c r="R555" s="112">
        <v>6.837332814685591</v>
      </c>
      <c r="S555" s="68" t="s">
        <v>617</v>
      </c>
      <c r="T555" s="68" t="s">
        <v>63</v>
      </c>
      <c r="U555" s="68" t="s">
        <v>652</v>
      </c>
      <c r="V555" s="68" t="s">
        <v>631</v>
      </c>
      <c r="W555" s="68">
        <v>1</v>
      </c>
      <c r="X555" s="68">
        <v>0</v>
      </c>
      <c r="Y555" s="68">
        <v>0</v>
      </c>
      <c r="Z555" s="68">
        <v>0</v>
      </c>
      <c r="AA555" s="68">
        <v>1</v>
      </c>
      <c r="AB555" s="68">
        <v>0</v>
      </c>
      <c r="AC555" s="68" t="s">
        <v>63</v>
      </c>
      <c r="AD555" s="68" t="s">
        <v>63</v>
      </c>
      <c r="AE555" s="68">
        <v>4600</v>
      </c>
      <c r="AF555" s="68">
        <v>1</v>
      </c>
      <c r="AG555" s="68">
        <v>0</v>
      </c>
      <c r="AH555" s="68">
        <v>0</v>
      </c>
      <c r="AI555" s="68">
        <v>0</v>
      </c>
      <c r="AJ555" s="68">
        <v>0</v>
      </c>
      <c r="AK555" s="68">
        <v>0</v>
      </c>
      <c r="AL555" s="68">
        <v>0</v>
      </c>
      <c r="AM555" s="68">
        <v>1</v>
      </c>
      <c r="AN555" s="68">
        <v>0</v>
      </c>
      <c r="AO555" s="68">
        <v>0</v>
      </c>
      <c r="AP555" s="112">
        <v>10.205405315014563</v>
      </c>
      <c r="AQ555" s="68">
        <v>1</v>
      </c>
      <c r="AR555" s="112">
        <v>8.4340289501554686</v>
      </c>
      <c r="AS555" s="68">
        <v>0</v>
      </c>
      <c r="AT555" s="68">
        <v>1</v>
      </c>
      <c r="AU555" s="68">
        <v>6.2915691395583204</v>
      </c>
      <c r="AV555" s="112">
        <v>7.6048944808116197</v>
      </c>
      <c r="AW555" s="68">
        <v>0</v>
      </c>
      <c r="AX555" s="68">
        <v>1</v>
      </c>
      <c r="AY555" s="68">
        <v>1</v>
      </c>
      <c r="AZ555" s="68">
        <v>14.975</v>
      </c>
      <c r="BA555" s="94">
        <v>602</v>
      </c>
      <c r="BB555" s="94">
        <v>107</v>
      </c>
      <c r="BC555" s="68">
        <v>1</v>
      </c>
      <c r="BD555" s="68">
        <v>0</v>
      </c>
      <c r="BE555" s="104">
        <f>LN(231.55)</f>
        <v>5.4447958329267614</v>
      </c>
      <c r="BF555" s="104">
        <v>1529.33</v>
      </c>
      <c r="BG555" s="104">
        <f t="shared" si="125"/>
        <v>0.74254793166615385</v>
      </c>
      <c r="BH555" s="68">
        <v>1</v>
      </c>
      <c r="BI555" s="68">
        <v>1</v>
      </c>
      <c r="BJ555" s="68">
        <v>0</v>
      </c>
      <c r="BK555" s="68">
        <v>1</v>
      </c>
      <c r="BL555" s="68">
        <v>0</v>
      </c>
      <c r="BM555" s="68">
        <v>0</v>
      </c>
      <c r="BN555" s="68">
        <v>0</v>
      </c>
      <c r="BO555" s="68">
        <v>0</v>
      </c>
      <c r="BP555" s="68">
        <v>1</v>
      </c>
      <c r="BQ555" s="68">
        <v>0</v>
      </c>
      <c r="BR555" s="68">
        <v>0</v>
      </c>
      <c r="BS555" s="68">
        <v>0</v>
      </c>
      <c r="BT555" s="68">
        <v>0</v>
      </c>
      <c r="BU555" s="68">
        <v>1</v>
      </c>
      <c r="BV555" s="68">
        <v>1</v>
      </c>
      <c r="BW555" s="68">
        <v>0</v>
      </c>
      <c r="BX555" s="68">
        <v>0</v>
      </c>
      <c r="BY555" s="68">
        <v>0</v>
      </c>
      <c r="BZ555" s="68">
        <f t="shared" si="126"/>
        <v>1</v>
      </c>
      <c r="CA555" s="112">
        <v>2.8033603809065348</v>
      </c>
      <c r="CB555" s="68" t="s">
        <v>560</v>
      </c>
      <c r="CC555" s="68">
        <v>1</v>
      </c>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row>
    <row r="556" spans="1:167" s="68" customFormat="1" ht="15" customHeight="1" x14ac:dyDescent="0.3">
      <c r="A556" s="69">
        <v>555</v>
      </c>
      <c r="B556" s="68">
        <v>12</v>
      </c>
      <c r="C556" s="68" t="s">
        <v>104</v>
      </c>
      <c r="D556" s="37">
        <v>-4.0000000000000001E-3</v>
      </c>
      <c r="E556" s="68">
        <v>0.02</v>
      </c>
      <c r="F556" s="19">
        <f t="shared" si="127"/>
        <v>-0.2</v>
      </c>
      <c r="H556" s="68">
        <f t="shared" si="116"/>
        <v>-2.4E-2</v>
      </c>
      <c r="I556" s="68">
        <f t="shared" si="117"/>
        <v>1.6E-2</v>
      </c>
      <c r="J556" s="68" t="s">
        <v>63</v>
      </c>
      <c r="K556" s="68">
        <f t="shared" si="118"/>
        <v>-4.0000000000000001E-3</v>
      </c>
      <c r="L556" s="64">
        <f t="shared" si="119"/>
        <v>-0.2</v>
      </c>
      <c r="M556" s="15">
        <f t="shared" si="120"/>
        <v>-2.9682478100248834E-3</v>
      </c>
      <c r="N556" s="68">
        <f t="shared" si="121"/>
        <v>1.4841239050124419E-2</v>
      </c>
      <c r="O556" s="68">
        <f t="shared" si="122"/>
        <v>67.379818937126856</v>
      </c>
      <c r="P556" s="68">
        <f t="shared" si="123"/>
        <v>-1.7809486860149302E-2</v>
      </c>
      <c r="Q556" s="68">
        <f t="shared" si="124"/>
        <v>1.1872991240099537E-2</v>
      </c>
      <c r="R556" s="112">
        <v>6.8341087388138382</v>
      </c>
      <c r="S556" s="68" t="s">
        <v>617</v>
      </c>
      <c r="T556" s="68" t="s">
        <v>63</v>
      </c>
      <c r="U556" s="68" t="s">
        <v>653</v>
      </c>
      <c r="V556" s="68" t="s">
        <v>631</v>
      </c>
      <c r="W556" s="68">
        <v>1</v>
      </c>
      <c r="X556" s="68">
        <v>0</v>
      </c>
      <c r="Y556" s="68">
        <v>0</v>
      </c>
      <c r="Z556" s="68">
        <v>0</v>
      </c>
      <c r="AA556" s="68">
        <v>1</v>
      </c>
      <c r="AB556" s="68">
        <v>0</v>
      </c>
      <c r="AC556" s="68" t="s">
        <v>63</v>
      </c>
      <c r="AD556" s="68" t="s">
        <v>63</v>
      </c>
      <c r="AE556" s="68">
        <v>4540</v>
      </c>
      <c r="AF556" s="68">
        <v>1</v>
      </c>
      <c r="AG556" s="68">
        <v>0</v>
      </c>
      <c r="AH556" s="68">
        <v>0</v>
      </c>
      <c r="AI556" s="68">
        <v>0</v>
      </c>
      <c r="AJ556" s="68">
        <v>0</v>
      </c>
      <c r="AK556" s="68">
        <v>0</v>
      </c>
      <c r="AL556" s="68">
        <v>0</v>
      </c>
      <c r="AM556" s="68">
        <v>1</v>
      </c>
      <c r="AN556" s="68">
        <v>0</v>
      </c>
      <c r="AO556" s="68">
        <v>0</v>
      </c>
      <c r="AP556" s="112">
        <v>10.205405315014563</v>
      </c>
      <c r="AQ556" s="68">
        <v>1</v>
      </c>
      <c r="AR556" s="112">
        <v>8.4209025310979513</v>
      </c>
      <c r="AS556" s="68">
        <v>0</v>
      </c>
      <c r="AT556" s="68">
        <v>1</v>
      </c>
      <c r="AU556" s="68">
        <v>6.2915691395583204</v>
      </c>
      <c r="AV556" s="112">
        <v>7.6048944808116197</v>
      </c>
      <c r="AW556" s="68">
        <v>0</v>
      </c>
      <c r="AX556" s="68">
        <v>1</v>
      </c>
      <c r="AY556" s="68">
        <v>1</v>
      </c>
      <c r="AZ556" s="68">
        <v>14.975</v>
      </c>
      <c r="BA556" s="94">
        <v>602</v>
      </c>
      <c r="BB556" s="94">
        <v>107</v>
      </c>
      <c r="BC556" s="68">
        <v>1</v>
      </c>
      <c r="BD556" s="68">
        <v>0</v>
      </c>
      <c r="BE556" s="104">
        <f>LN(231.55)</f>
        <v>5.4447958329267614</v>
      </c>
      <c r="BF556" s="104">
        <v>1529.33</v>
      </c>
      <c r="BG556" s="104">
        <f t="shared" si="125"/>
        <v>0.74254793166615385</v>
      </c>
      <c r="BH556" s="68">
        <v>1</v>
      </c>
      <c r="BI556" s="68">
        <v>1</v>
      </c>
      <c r="BJ556" s="68">
        <v>0</v>
      </c>
      <c r="BK556" s="68">
        <v>1</v>
      </c>
      <c r="BL556" s="68">
        <v>0</v>
      </c>
      <c r="BM556" s="68">
        <v>0</v>
      </c>
      <c r="BN556" s="68">
        <v>0</v>
      </c>
      <c r="BO556" s="68">
        <v>0</v>
      </c>
      <c r="BP556" s="68">
        <v>1</v>
      </c>
      <c r="BQ556" s="68">
        <v>0</v>
      </c>
      <c r="BR556" s="68">
        <v>0</v>
      </c>
      <c r="BS556" s="68">
        <v>0</v>
      </c>
      <c r="BT556" s="68">
        <v>0</v>
      </c>
      <c r="BU556" s="68">
        <v>1</v>
      </c>
      <c r="BV556" s="68">
        <v>1</v>
      </c>
      <c r="BW556" s="68">
        <v>0</v>
      </c>
      <c r="BX556" s="68">
        <v>0</v>
      </c>
      <c r="BY556" s="68">
        <v>0</v>
      </c>
      <c r="BZ556" s="68">
        <f t="shared" si="126"/>
        <v>1</v>
      </c>
      <c r="CA556" s="112">
        <v>2.8033603809065348</v>
      </c>
      <c r="CB556" s="68" t="s">
        <v>560</v>
      </c>
      <c r="CC556" s="68">
        <v>1</v>
      </c>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row>
    <row r="557" spans="1:167" s="68" customFormat="1" ht="15" customHeight="1" x14ac:dyDescent="0.3">
      <c r="A557" s="69">
        <v>556</v>
      </c>
      <c r="B557" s="68">
        <v>12</v>
      </c>
      <c r="C557" s="68" t="s">
        <v>104</v>
      </c>
      <c r="D557" s="37">
        <v>-1.9E-2</v>
      </c>
      <c r="E557" s="68">
        <v>0.04</v>
      </c>
      <c r="F557" s="19">
        <f t="shared" si="127"/>
        <v>-0.47499999999999998</v>
      </c>
      <c r="H557" s="68">
        <f t="shared" si="116"/>
        <v>-5.8999999999999997E-2</v>
      </c>
      <c r="I557" s="68">
        <f t="shared" si="117"/>
        <v>2.1000000000000001E-2</v>
      </c>
      <c r="J557" s="68" t="s">
        <v>63</v>
      </c>
      <c r="K557" s="68">
        <f t="shared" si="118"/>
        <v>-1.9E-2</v>
      </c>
      <c r="L557" s="64">
        <f t="shared" si="119"/>
        <v>-0.47499999999999998</v>
      </c>
      <c r="M557" s="15">
        <f t="shared" si="120"/>
        <v>-6.9753257816422996E-3</v>
      </c>
      <c r="N557" s="68">
        <f t="shared" si="121"/>
        <v>1.4684896382404842E-2</v>
      </c>
      <c r="O557" s="68">
        <f t="shared" si="122"/>
        <v>68.097177804957525</v>
      </c>
      <c r="P557" s="68">
        <f t="shared" si="123"/>
        <v>-2.166022216404714E-2</v>
      </c>
      <c r="Q557" s="68">
        <f t="shared" si="124"/>
        <v>7.7095706007625419E-3</v>
      </c>
      <c r="R557" s="112">
        <v>6.8341087388138382</v>
      </c>
      <c r="S557" s="68" t="s">
        <v>617</v>
      </c>
      <c r="T557" s="68" t="s">
        <v>63</v>
      </c>
      <c r="U557" s="68" t="s">
        <v>654</v>
      </c>
      <c r="V557" s="68" t="s">
        <v>631</v>
      </c>
      <c r="W557" s="68">
        <v>1</v>
      </c>
      <c r="X557" s="68">
        <v>0</v>
      </c>
      <c r="Y557" s="68">
        <v>0</v>
      </c>
      <c r="Z557" s="68">
        <v>0</v>
      </c>
      <c r="AA557" s="68">
        <v>1</v>
      </c>
      <c r="AB557" s="68">
        <v>0</v>
      </c>
      <c r="AC557" s="68" t="s">
        <v>63</v>
      </c>
      <c r="AD557" s="68" t="s">
        <v>63</v>
      </c>
      <c r="AE557" s="68">
        <v>4637</v>
      </c>
      <c r="AF557" s="68">
        <v>1</v>
      </c>
      <c r="AG557" s="68">
        <v>0</v>
      </c>
      <c r="AH557" s="68">
        <v>0</v>
      </c>
      <c r="AI557" s="68">
        <v>0</v>
      </c>
      <c r="AJ557" s="68">
        <v>0</v>
      </c>
      <c r="AK557" s="68">
        <v>0</v>
      </c>
      <c r="AL557" s="68">
        <v>0</v>
      </c>
      <c r="AM557" s="68">
        <v>1</v>
      </c>
      <c r="AN557" s="68">
        <v>0</v>
      </c>
      <c r="AO557" s="68">
        <v>0</v>
      </c>
      <c r="AP557" s="112">
        <v>10.205405315014563</v>
      </c>
      <c r="AQ557" s="68">
        <v>1</v>
      </c>
      <c r="AR557" s="112">
        <v>8.4420385178154778</v>
      </c>
      <c r="AS557" s="68">
        <v>0</v>
      </c>
      <c r="AT557" s="68">
        <v>1</v>
      </c>
      <c r="AU557" s="68">
        <v>6.2915691395583204</v>
      </c>
      <c r="AV557" s="112">
        <v>7.6048944808116197</v>
      </c>
      <c r="AW557" s="68">
        <v>0</v>
      </c>
      <c r="AX557" s="68">
        <v>1</v>
      </c>
      <c r="AY557" s="68">
        <v>1</v>
      </c>
      <c r="AZ557" s="68">
        <v>14.975</v>
      </c>
      <c r="BA557" s="94">
        <v>602</v>
      </c>
      <c r="BB557" s="94">
        <v>107</v>
      </c>
      <c r="BC557" s="68">
        <v>1</v>
      </c>
      <c r="BD557" s="68">
        <v>0</v>
      </c>
      <c r="BE557" s="104">
        <f>LN(231.55)</f>
        <v>5.4447958329267614</v>
      </c>
      <c r="BF557" s="104">
        <v>1529.33</v>
      </c>
      <c r="BG557" s="104">
        <f t="shared" si="125"/>
        <v>0.74254793166615385</v>
      </c>
      <c r="BH557" s="68">
        <v>1</v>
      </c>
      <c r="BI557" s="68">
        <v>1</v>
      </c>
      <c r="BJ557" s="68">
        <v>0</v>
      </c>
      <c r="BK557" s="68">
        <v>1</v>
      </c>
      <c r="BL557" s="68">
        <v>0</v>
      </c>
      <c r="BM557" s="68">
        <v>0</v>
      </c>
      <c r="BN557" s="68">
        <v>0</v>
      </c>
      <c r="BO557" s="68">
        <v>0</v>
      </c>
      <c r="BP557" s="68">
        <v>1</v>
      </c>
      <c r="BQ557" s="68">
        <v>0</v>
      </c>
      <c r="BR557" s="68">
        <v>0</v>
      </c>
      <c r="BS557" s="68">
        <v>0</v>
      </c>
      <c r="BT557" s="68">
        <v>0</v>
      </c>
      <c r="BU557" s="68">
        <v>1</v>
      </c>
      <c r="BV557" s="68">
        <v>1</v>
      </c>
      <c r="BW557" s="68">
        <v>0</v>
      </c>
      <c r="BX557" s="68">
        <v>0</v>
      </c>
      <c r="BY557" s="68">
        <v>0</v>
      </c>
      <c r="BZ557" s="68">
        <f t="shared" si="126"/>
        <v>1</v>
      </c>
      <c r="CA557" s="112">
        <v>2.8033603809065348</v>
      </c>
      <c r="CB557" s="68" t="s">
        <v>560</v>
      </c>
      <c r="CC557" s="68">
        <v>1</v>
      </c>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row>
    <row r="558" spans="1:167" s="68" customFormat="1" ht="15" customHeight="1" x14ac:dyDescent="0.3">
      <c r="A558" s="69">
        <v>557</v>
      </c>
      <c r="B558" s="68">
        <v>12</v>
      </c>
      <c r="C558" s="68" t="s">
        <v>104</v>
      </c>
      <c r="D558" s="37">
        <v>-4.1000000000000002E-2</v>
      </c>
      <c r="E558" s="68">
        <v>3.9E-2</v>
      </c>
      <c r="F558" s="19">
        <f t="shared" si="127"/>
        <v>-1.0512820512820513</v>
      </c>
      <c r="H558" s="68">
        <f t="shared" si="116"/>
        <v>-0.08</v>
      </c>
      <c r="I558" s="68">
        <f t="shared" si="117"/>
        <v>-2.0000000000000018E-3</v>
      </c>
      <c r="J558" s="68" t="s">
        <v>63</v>
      </c>
      <c r="K558" s="68">
        <f t="shared" si="118"/>
        <v>-4.1000000000000002E-2</v>
      </c>
      <c r="L558" s="64">
        <f t="shared" si="119"/>
        <v>-1.0512820512820513</v>
      </c>
      <c r="M558" s="15">
        <f t="shared" si="120"/>
        <v>-1.55390263382291E-2</v>
      </c>
      <c r="N558" s="68">
        <f t="shared" si="121"/>
        <v>1.4781025053437438E-2</v>
      </c>
      <c r="O558" s="68">
        <f t="shared" si="122"/>
        <v>67.654306544013508</v>
      </c>
      <c r="P558" s="68">
        <f t="shared" si="123"/>
        <v>-3.032005139166654E-2</v>
      </c>
      <c r="Q558" s="68">
        <f t="shared" si="124"/>
        <v>-7.5800128479166194E-4</v>
      </c>
      <c r="R558" s="112">
        <v>6.9295167707636498</v>
      </c>
      <c r="S558" s="68" t="s">
        <v>617</v>
      </c>
      <c r="T558" s="68" t="s">
        <v>63</v>
      </c>
      <c r="U558" s="68" t="s">
        <v>655</v>
      </c>
      <c r="V558" s="68" t="s">
        <v>631</v>
      </c>
      <c r="W558" s="68">
        <v>1</v>
      </c>
      <c r="X558" s="68">
        <v>0</v>
      </c>
      <c r="Y558" s="68">
        <v>0</v>
      </c>
      <c r="Z558" s="68">
        <v>0</v>
      </c>
      <c r="AA558" s="68">
        <v>1</v>
      </c>
      <c r="AB558" s="68">
        <v>0</v>
      </c>
      <c r="AC558" s="68" t="s">
        <v>63</v>
      </c>
      <c r="AD558" s="68" t="s">
        <v>63</v>
      </c>
      <c r="AE558" s="68">
        <v>4576</v>
      </c>
      <c r="AF558" s="68">
        <v>1</v>
      </c>
      <c r="AG558" s="68">
        <v>0</v>
      </c>
      <c r="AH558" s="68">
        <v>0</v>
      </c>
      <c r="AI558" s="68">
        <v>0</v>
      </c>
      <c r="AJ558" s="68">
        <v>0</v>
      </c>
      <c r="AK558" s="68">
        <v>0</v>
      </c>
      <c r="AL558" s="68">
        <v>0</v>
      </c>
      <c r="AM558" s="68">
        <v>1</v>
      </c>
      <c r="AN558" s="68">
        <v>0</v>
      </c>
      <c r="AO558" s="68">
        <v>0</v>
      </c>
      <c r="AP558" s="112">
        <v>10.205405315014563</v>
      </c>
      <c r="AQ558" s="68">
        <v>1</v>
      </c>
      <c r="AR558" s="112">
        <v>8.4287990406536419</v>
      </c>
      <c r="AS558" s="68">
        <v>0</v>
      </c>
      <c r="AT558" s="68">
        <v>1</v>
      </c>
      <c r="AU558" s="68">
        <v>6.2915691395583204</v>
      </c>
      <c r="AV558" s="112">
        <v>7.6048944808116197</v>
      </c>
      <c r="AW558" s="68">
        <v>0</v>
      </c>
      <c r="AX558" s="68">
        <v>1</v>
      </c>
      <c r="AY558" s="68">
        <v>1</v>
      </c>
      <c r="AZ558" s="68">
        <v>14.975</v>
      </c>
      <c r="BA558" s="94">
        <v>602</v>
      </c>
      <c r="BB558" s="94">
        <v>107</v>
      </c>
      <c r="BC558" s="68">
        <v>1</v>
      </c>
      <c r="BD558" s="68">
        <v>0</v>
      </c>
      <c r="BE558" s="104">
        <f>LN(231.55)</f>
        <v>5.4447958329267614</v>
      </c>
      <c r="BF558" s="104">
        <v>1529.33</v>
      </c>
      <c r="BG558" s="104">
        <f t="shared" si="125"/>
        <v>0.74254793166615385</v>
      </c>
      <c r="BH558" s="68">
        <v>1</v>
      </c>
      <c r="BI558" s="68">
        <v>1</v>
      </c>
      <c r="BJ558" s="68">
        <v>0</v>
      </c>
      <c r="BK558" s="68">
        <v>1</v>
      </c>
      <c r="BL558" s="68">
        <v>0</v>
      </c>
      <c r="BM558" s="68">
        <v>0</v>
      </c>
      <c r="BN558" s="68">
        <v>0</v>
      </c>
      <c r="BO558" s="68">
        <v>0</v>
      </c>
      <c r="BP558" s="68">
        <v>1</v>
      </c>
      <c r="BQ558" s="68">
        <v>0</v>
      </c>
      <c r="BR558" s="68">
        <v>0</v>
      </c>
      <c r="BS558" s="68">
        <v>0</v>
      </c>
      <c r="BT558" s="68">
        <v>0</v>
      </c>
      <c r="BU558" s="68">
        <v>1</v>
      </c>
      <c r="BV558" s="68">
        <v>1</v>
      </c>
      <c r="BW558" s="68">
        <v>0</v>
      </c>
      <c r="BX558" s="68">
        <v>0</v>
      </c>
      <c r="BY558" s="68">
        <v>1</v>
      </c>
      <c r="BZ558" s="68">
        <f t="shared" si="126"/>
        <v>0</v>
      </c>
      <c r="CA558" s="112">
        <v>2.8033603809065348</v>
      </c>
      <c r="CB558" s="68" t="s">
        <v>560</v>
      </c>
      <c r="CC558" s="68">
        <v>1</v>
      </c>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row>
    <row r="559" spans="1:167" s="68" customFormat="1" ht="15" customHeight="1" x14ac:dyDescent="0.3">
      <c r="A559" s="69">
        <v>558</v>
      </c>
      <c r="B559" s="68">
        <v>12</v>
      </c>
      <c r="C559" s="68" t="s">
        <v>104</v>
      </c>
      <c r="D559" s="37">
        <v>-5.0000000000000001E-3</v>
      </c>
      <c r="E559" s="68">
        <v>2.8000000000000001E-2</v>
      </c>
      <c r="F559" s="19">
        <f t="shared" si="127"/>
        <v>-0.17857142857142858</v>
      </c>
      <c r="H559" s="68">
        <f t="shared" si="116"/>
        <v>-3.3000000000000002E-2</v>
      </c>
      <c r="I559" s="68">
        <f t="shared" si="117"/>
        <v>2.3E-2</v>
      </c>
      <c r="J559" s="68" t="s">
        <v>63</v>
      </c>
      <c r="K559" s="68">
        <f t="shared" si="118"/>
        <v>-5.0000000000000001E-3</v>
      </c>
      <c r="L559" s="64">
        <f t="shared" si="119"/>
        <v>-0.17857142857142858</v>
      </c>
      <c r="M559" s="15">
        <f t="shared" si="120"/>
        <v>-2.1383067583786667E-3</v>
      </c>
      <c r="N559" s="68">
        <f t="shared" si="121"/>
        <v>1.1974517846920534E-2</v>
      </c>
      <c r="O559" s="68">
        <f t="shared" si="122"/>
        <v>83.510669304916377</v>
      </c>
      <c r="P559" s="68">
        <f t="shared" si="123"/>
        <v>-1.4112824605299201E-2</v>
      </c>
      <c r="Q559" s="68">
        <f t="shared" si="124"/>
        <v>9.8362110885418675E-3</v>
      </c>
      <c r="R559" s="112">
        <v>6.9295167707636498</v>
      </c>
      <c r="S559" s="68" t="s">
        <v>618</v>
      </c>
      <c r="T559" s="68" t="s">
        <v>63</v>
      </c>
      <c r="U559" s="68" t="s">
        <v>648</v>
      </c>
      <c r="V559" s="68" t="s">
        <v>631</v>
      </c>
      <c r="W559" s="68">
        <v>1</v>
      </c>
      <c r="X559" s="68">
        <v>0</v>
      </c>
      <c r="Y559" s="68">
        <v>0</v>
      </c>
      <c r="Z559" s="68">
        <v>0</v>
      </c>
      <c r="AA559" s="68">
        <v>1</v>
      </c>
      <c r="AB559" s="68">
        <v>0</v>
      </c>
      <c r="AC559" s="68" t="s">
        <v>63</v>
      </c>
      <c r="AD559" s="68" t="s">
        <v>63</v>
      </c>
      <c r="AE559" s="68">
        <v>6974</v>
      </c>
      <c r="AF559" s="68">
        <v>1</v>
      </c>
      <c r="AG559" s="68">
        <v>0</v>
      </c>
      <c r="AH559" s="68">
        <v>0</v>
      </c>
      <c r="AI559" s="68">
        <v>0</v>
      </c>
      <c r="AJ559" s="68">
        <v>0</v>
      </c>
      <c r="AK559" s="68">
        <v>0</v>
      </c>
      <c r="AL559" s="68">
        <v>0</v>
      </c>
      <c r="AM559" s="68">
        <v>1</v>
      </c>
      <c r="AN559" s="68">
        <v>0</v>
      </c>
      <c r="AO559" s="68">
        <v>0</v>
      </c>
      <c r="AP559" s="112">
        <v>10.205405315014563</v>
      </c>
      <c r="AQ559" s="68">
        <v>1</v>
      </c>
      <c r="AR559" s="112">
        <v>8.8500876066895664</v>
      </c>
      <c r="AS559" s="68">
        <v>0</v>
      </c>
      <c r="AT559" s="68">
        <v>1</v>
      </c>
      <c r="AU559" s="68">
        <v>6.2915691395583204</v>
      </c>
      <c r="AV559" s="112">
        <v>7.6048944808116197</v>
      </c>
      <c r="AW559" s="68">
        <v>0</v>
      </c>
      <c r="AX559" s="68">
        <v>1</v>
      </c>
      <c r="AY559" s="68">
        <v>1</v>
      </c>
      <c r="AZ559" s="68">
        <v>14.975</v>
      </c>
      <c r="BA559" s="94">
        <v>602</v>
      </c>
      <c r="BB559" s="94">
        <v>107</v>
      </c>
      <c r="BC559" s="68">
        <v>1</v>
      </c>
      <c r="BD559" s="68">
        <v>0</v>
      </c>
      <c r="BE559" s="104">
        <f t="shared" ref="BE559:BE566" si="130">LN(695.61)</f>
        <v>6.5447891584549991</v>
      </c>
      <c r="BF559" s="104">
        <v>1529.33</v>
      </c>
      <c r="BG559" s="104">
        <f t="shared" si="125"/>
        <v>0.89256232959418624</v>
      </c>
      <c r="BH559" s="68">
        <v>1</v>
      </c>
      <c r="BI559" s="68">
        <v>1</v>
      </c>
      <c r="BJ559" s="68">
        <v>0</v>
      </c>
      <c r="BK559" s="68">
        <v>1</v>
      </c>
      <c r="BL559" s="68">
        <v>0</v>
      </c>
      <c r="BM559" s="68">
        <v>0</v>
      </c>
      <c r="BN559" s="68">
        <v>0</v>
      </c>
      <c r="BO559" s="68">
        <v>0</v>
      </c>
      <c r="BP559" s="68">
        <v>1</v>
      </c>
      <c r="BQ559" s="68">
        <v>0</v>
      </c>
      <c r="BR559" s="68">
        <v>0</v>
      </c>
      <c r="BS559" s="68">
        <v>0</v>
      </c>
      <c r="BT559" s="68">
        <v>0</v>
      </c>
      <c r="BU559" s="68">
        <v>1</v>
      </c>
      <c r="BV559" s="68">
        <v>1</v>
      </c>
      <c r="BW559" s="68">
        <v>0</v>
      </c>
      <c r="BX559" s="68">
        <v>0</v>
      </c>
      <c r="BY559" s="68">
        <v>1</v>
      </c>
      <c r="BZ559" s="68">
        <f t="shared" si="126"/>
        <v>0</v>
      </c>
      <c r="CA559" s="112">
        <v>2.8033603809065348</v>
      </c>
      <c r="CB559" s="68" t="s">
        <v>560</v>
      </c>
      <c r="CC559" s="68">
        <v>1</v>
      </c>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row>
    <row r="560" spans="1:167" s="68" customFormat="1" ht="15" customHeight="1" x14ac:dyDescent="0.3">
      <c r="A560" s="69">
        <v>559</v>
      </c>
      <c r="B560" s="69">
        <v>12</v>
      </c>
      <c r="C560" s="69" t="s">
        <v>104</v>
      </c>
      <c r="D560" s="38">
        <v>2.1999999999999999E-2</v>
      </c>
      <c r="E560" s="69">
        <v>6.5000000000000002E-2</v>
      </c>
      <c r="F560" s="19">
        <f t="shared" si="127"/>
        <v>0.33846153846153842</v>
      </c>
      <c r="G560" s="69"/>
      <c r="H560" s="69">
        <f t="shared" si="116"/>
        <v>-4.3000000000000003E-2</v>
      </c>
      <c r="I560" s="69">
        <f t="shared" si="117"/>
        <v>8.6999999999999994E-2</v>
      </c>
      <c r="J560" s="69" t="s">
        <v>63</v>
      </c>
      <c r="K560" s="69">
        <f t="shared" si="118"/>
        <v>2.1999999999999999E-2</v>
      </c>
      <c r="L560" s="64">
        <f t="shared" si="119"/>
        <v>0.33846153846153842</v>
      </c>
      <c r="M560" s="18">
        <f t="shared" si="120"/>
        <v>1.4200098788435846E-2</v>
      </c>
      <c r="N560" s="69">
        <f t="shared" si="121"/>
        <v>4.1954837329469544E-2</v>
      </c>
      <c r="O560" s="69">
        <f t="shared" si="122"/>
        <v>23.835153790420943</v>
      </c>
      <c r="P560" s="69">
        <f t="shared" si="123"/>
        <v>-2.7754738541033698E-2</v>
      </c>
      <c r="Q560" s="69">
        <f t="shared" si="124"/>
        <v>5.6154936117905389E-2</v>
      </c>
      <c r="R560" s="65">
        <v>6.9236286281384274</v>
      </c>
      <c r="S560" s="69" t="s">
        <v>618</v>
      </c>
      <c r="T560" s="69" t="s">
        <v>63</v>
      </c>
      <c r="U560" s="69" t="s">
        <v>649</v>
      </c>
      <c r="V560" s="69" t="s">
        <v>631</v>
      </c>
      <c r="W560" s="69">
        <v>1</v>
      </c>
      <c r="X560" s="69">
        <v>0</v>
      </c>
      <c r="Y560" s="69">
        <v>0</v>
      </c>
      <c r="Z560" s="69">
        <v>0</v>
      </c>
      <c r="AA560" s="69">
        <v>1</v>
      </c>
      <c r="AB560" s="69">
        <v>0</v>
      </c>
      <c r="AC560" s="69" t="s">
        <v>63</v>
      </c>
      <c r="AD560" s="69" t="s">
        <v>63</v>
      </c>
      <c r="AE560" s="69">
        <v>568</v>
      </c>
      <c r="AF560" s="69">
        <v>1</v>
      </c>
      <c r="AG560" s="69">
        <v>0</v>
      </c>
      <c r="AH560" s="69">
        <v>0</v>
      </c>
      <c r="AI560" s="69">
        <v>0</v>
      </c>
      <c r="AJ560" s="69">
        <v>0</v>
      </c>
      <c r="AK560" s="69">
        <v>0</v>
      </c>
      <c r="AL560" s="69">
        <v>0</v>
      </c>
      <c r="AM560" s="69">
        <v>1</v>
      </c>
      <c r="AN560" s="69">
        <v>0</v>
      </c>
      <c r="AO560" s="69">
        <v>0</v>
      </c>
      <c r="AP560" s="65">
        <v>10.205405315014563</v>
      </c>
      <c r="AQ560" s="69">
        <v>1</v>
      </c>
      <c r="AR560" s="65">
        <v>6.3438804341263308</v>
      </c>
      <c r="AS560" s="69">
        <v>0</v>
      </c>
      <c r="AT560" s="69">
        <v>1</v>
      </c>
      <c r="AU560" s="69">
        <v>6.2915691395583204</v>
      </c>
      <c r="AV560" s="65">
        <v>7.6048944808116197</v>
      </c>
      <c r="AW560" s="69">
        <v>0</v>
      </c>
      <c r="AX560" s="69">
        <v>1</v>
      </c>
      <c r="AY560" s="69">
        <v>1</v>
      </c>
      <c r="AZ560" s="69">
        <v>14.975</v>
      </c>
      <c r="BA560" s="32">
        <v>602</v>
      </c>
      <c r="BB560" s="32">
        <v>107</v>
      </c>
      <c r="BC560" s="69">
        <v>1</v>
      </c>
      <c r="BD560" s="69">
        <v>0</v>
      </c>
      <c r="BE560" s="106">
        <f t="shared" si="130"/>
        <v>6.5447891584549991</v>
      </c>
      <c r="BF560" s="106">
        <v>1529.33</v>
      </c>
      <c r="BG560" s="106">
        <f t="shared" si="125"/>
        <v>0.89256232959418624</v>
      </c>
      <c r="BH560" s="69">
        <v>1</v>
      </c>
      <c r="BI560" s="69">
        <v>1</v>
      </c>
      <c r="BJ560" s="69">
        <v>0</v>
      </c>
      <c r="BK560" s="69">
        <v>1</v>
      </c>
      <c r="BL560" s="69">
        <v>0</v>
      </c>
      <c r="BM560" s="69">
        <v>0</v>
      </c>
      <c r="BN560" s="69">
        <v>0</v>
      </c>
      <c r="BO560" s="69">
        <v>0</v>
      </c>
      <c r="BP560" s="69">
        <v>1</v>
      </c>
      <c r="BQ560" s="69">
        <v>0</v>
      </c>
      <c r="BR560" s="69">
        <v>0</v>
      </c>
      <c r="BS560" s="69">
        <v>0</v>
      </c>
      <c r="BT560" s="69">
        <v>0</v>
      </c>
      <c r="BU560" s="69">
        <v>1</v>
      </c>
      <c r="BV560" s="69">
        <v>1</v>
      </c>
      <c r="BW560" s="69">
        <v>0</v>
      </c>
      <c r="BX560" s="69">
        <v>0</v>
      </c>
      <c r="BY560" s="69">
        <v>1</v>
      </c>
      <c r="BZ560" s="69">
        <f t="shared" si="126"/>
        <v>0</v>
      </c>
      <c r="CA560" s="65">
        <v>2.8033603809065348</v>
      </c>
      <c r="CB560" s="69" t="s">
        <v>560</v>
      </c>
      <c r="CC560" s="69">
        <v>1</v>
      </c>
      <c r="CD560" s="69"/>
      <c r="CE560" s="69"/>
      <c r="CF560" s="69"/>
      <c r="CG560" s="69"/>
      <c r="CH560" s="69"/>
      <c r="CI560" s="69"/>
      <c r="CJ560" s="69"/>
      <c r="CK560" s="69"/>
      <c r="CL560" s="70"/>
      <c r="CM560" s="70"/>
      <c r="CN560" s="70"/>
      <c r="CO560" s="70"/>
      <c r="CP560" s="70"/>
      <c r="CQ560" s="70"/>
      <c r="CR560" s="70"/>
      <c r="CS560" s="70"/>
      <c r="CT560" s="70"/>
      <c r="CU560" s="70"/>
      <c r="CV560" s="70"/>
      <c r="CW560" s="70"/>
      <c r="CX560" s="70"/>
      <c r="CY560" s="70"/>
      <c r="CZ560" s="70"/>
      <c r="DA560" s="70"/>
      <c r="DB560" s="70"/>
      <c r="DC560" s="70"/>
      <c r="DD560" s="70"/>
      <c r="DE560" s="70"/>
      <c r="DF560" s="70"/>
      <c r="DG560" s="70"/>
      <c r="DH560" s="70"/>
      <c r="DI560" s="70"/>
      <c r="DJ560" s="70"/>
      <c r="DK560" s="70"/>
      <c r="DL560" s="70"/>
      <c r="DM560" s="70"/>
      <c r="DN560" s="70"/>
      <c r="DO560" s="70"/>
      <c r="DP560" s="70"/>
      <c r="DQ560" s="70"/>
      <c r="DR560" s="70"/>
      <c r="DS560" s="70"/>
      <c r="DT560" s="70"/>
      <c r="DU560" s="70"/>
      <c r="DV560" s="70"/>
      <c r="DW560" s="70"/>
      <c r="DX560" s="70"/>
      <c r="DY560" s="70"/>
      <c r="DZ560" s="70"/>
      <c r="EA560" s="70"/>
      <c r="EB560" s="70"/>
      <c r="EC560" s="70"/>
      <c r="ED560" s="70"/>
      <c r="EE560" s="70"/>
      <c r="EF560" s="70"/>
      <c r="EG560" s="70"/>
      <c r="EH560" s="70"/>
      <c r="EI560" s="70"/>
      <c r="EJ560" s="70"/>
      <c r="EK560" s="70"/>
      <c r="EL560" s="70"/>
      <c r="EM560" s="70"/>
      <c r="EN560" s="70"/>
      <c r="EO560" s="70"/>
      <c r="EP560" s="70"/>
      <c r="EQ560" s="70"/>
      <c r="ER560" s="70"/>
      <c r="ES560" s="70"/>
      <c r="ET560" s="70"/>
      <c r="EU560" s="70"/>
      <c r="EV560" s="70"/>
      <c r="EW560" s="70"/>
      <c r="EX560" s="70"/>
      <c r="EY560" s="70"/>
      <c r="EZ560" s="70"/>
      <c r="FA560" s="70"/>
      <c r="FB560" s="70"/>
      <c r="FC560" s="70"/>
      <c r="FD560" s="70"/>
      <c r="FE560" s="70"/>
      <c r="FF560" s="70"/>
      <c r="FG560" s="70"/>
      <c r="FH560" s="70"/>
      <c r="FI560" s="70"/>
      <c r="FJ560" s="70"/>
      <c r="FK560" s="70"/>
    </row>
    <row r="561" spans="1:167" s="68" customFormat="1" ht="15" customHeight="1" x14ac:dyDescent="0.3">
      <c r="A561" s="69">
        <v>560</v>
      </c>
      <c r="B561" s="68">
        <v>12</v>
      </c>
      <c r="C561" s="68" t="s">
        <v>104</v>
      </c>
      <c r="D561" s="37">
        <v>-7.0000000000000001E-3</v>
      </c>
      <c r="E561" s="68">
        <v>2.4E-2</v>
      </c>
      <c r="F561" s="19">
        <f t="shared" si="127"/>
        <v>-0.29166666666666669</v>
      </c>
      <c r="H561" s="68">
        <f t="shared" si="116"/>
        <v>-3.1E-2</v>
      </c>
      <c r="I561" s="68">
        <f t="shared" si="117"/>
        <v>1.7000000000000001E-2</v>
      </c>
      <c r="J561" s="68" t="s">
        <v>63</v>
      </c>
      <c r="K561" s="68">
        <f t="shared" si="118"/>
        <v>-7.0000000000000001E-3</v>
      </c>
      <c r="L561" s="64">
        <f t="shared" si="119"/>
        <v>-0.29166666666666669</v>
      </c>
      <c r="M561" s="15">
        <f t="shared" si="120"/>
        <v>-3.4960652078556242E-3</v>
      </c>
      <c r="N561" s="68">
        <f t="shared" si="121"/>
        <v>1.1986509284076427E-2</v>
      </c>
      <c r="O561" s="68">
        <f t="shared" si="122"/>
        <v>83.427124302857536</v>
      </c>
      <c r="P561" s="68">
        <f t="shared" si="123"/>
        <v>-1.5482574491932051E-2</v>
      </c>
      <c r="Q561" s="68">
        <f t="shared" si="124"/>
        <v>8.490444076220802E-3</v>
      </c>
      <c r="R561" s="112">
        <v>6.9236286281384274</v>
      </c>
      <c r="S561" s="68" t="s">
        <v>618</v>
      </c>
      <c r="T561" s="68" t="s">
        <v>63</v>
      </c>
      <c r="U561" s="68" t="s">
        <v>650</v>
      </c>
      <c r="V561" s="68" t="s">
        <v>631</v>
      </c>
      <c r="W561" s="68">
        <v>1</v>
      </c>
      <c r="X561" s="68">
        <v>0</v>
      </c>
      <c r="Y561" s="68">
        <v>0</v>
      </c>
      <c r="Z561" s="68">
        <v>0</v>
      </c>
      <c r="AA561" s="68">
        <v>1</v>
      </c>
      <c r="AB561" s="68">
        <v>0</v>
      </c>
      <c r="AC561" s="68" t="s">
        <v>63</v>
      </c>
      <c r="AD561" s="68" t="s">
        <v>63</v>
      </c>
      <c r="AE561" s="68">
        <v>6960</v>
      </c>
      <c r="AF561" s="68">
        <v>1</v>
      </c>
      <c r="AG561" s="68">
        <v>0</v>
      </c>
      <c r="AH561" s="68">
        <v>0</v>
      </c>
      <c r="AI561" s="68">
        <v>0</v>
      </c>
      <c r="AJ561" s="68">
        <v>0</v>
      </c>
      <c r="AK561" s="68">
        <v>0</v>
      </c>
      <c r="AL561" s="68">
        <v>0</v>
      </c>
      <c r="AM561" s="68">
        <v>1</v>
      </c>
      <c r="AN561" s="68">
        <v>0</v>
      </c>
      <c r="AO561" s="68">
        <v>0</v>
      </c>
      <c r="AP561" s="112">
        <v>10.205405315014563</v>
      </c>
      <c r="AQ561" s="68">
        <v>1</v>
      </c>
      <c r="AR561" s="112">
        <v>8.8480784211686672</v>
      </c>
      <c r="AS561" s="68">
        <v>0</v>
      </c>
      <c r="AT561" s="68">
        <v>1</v>
      </c>
      <c r="AU561" s="68">
        <v>6.2915691395583204</v>
      </c>
      <c r="AV561" s="112">
        <v>7.6048944808116197</v>
      </c>
      <c r="AW561" s="68">
        <v>0</v>
      </c>
      <c r="AX561" s="68">
        <v>1</v>
      </c>
      <c r="AY561" s="68">
        <v>1</v>
      </c>
      <c r="AZ561" s="68">
        <v>14.975</v>
      </c>
      <c r="BA561" s="94">
        <v>602</v>
      </c>
      <c r="BB561" s="94">
        <v>107</v>
      </c>
      <c r="BC561" s="68">
        <v>1</v>
      </c>
      <c r="BD561" s="68">
        <v>0</v>
      </c>
      <c r="BE561" s="104">
        <f t="shared" si="130"/>
        <v>6.5447891584549991</v>
      </c>
      <c r="BF561" s="104">
        <v>1529.33</v>
      </c>
      <c r="BG561" s="104">
        <f t="shared" si="125"/>
        <v>0.89256232959418624</v>
      </c>
      <c r="BH561" s="68">
        <v>1</v>
      </c>
      <c r="BI561" s="68">
        <v>1</v>
      </c>
      <c r="BJ561" s="68">
        <v>0</v>
      </c>
      <c r="BK561" s="68">
        <v>1</v>
      </c>
      <c r="BL561" s="68">
        <v>0</v>
      </c>
      <c r="BM561" s="68">
        <v>0</v>
      </c>
      <c r="BN561" s="68">
        <v>0</v>
      </c>
      <c r="BO561" s="68">
        <v>0</v>
      </c>
      <c r="BP561" s="68">
        <v>1</v>
      </c>
      <c r="BQ561" s="68">
        <v>0</v>
      </c>
      <c r="BR561" s="68">
        <v>0</v>
      </c>
      <c r="BS561" s="68">
        <v>0</v>
      </c>
      <c r="BT561" s="68">
        <v>0</v>
      </c>
      <c r="BU561" s="68">
        <v>1</v>
      </c>
      <c r="BV561" s="68">
        <v>1</v>
      </c>
      <c r="BW561" s="68">
        <v>0</v>
      </c>
      <c r="BX561" s="68">
        <v>0</v>
      </c>
      <c r="BY561" s="68">
        <v>1</v>
      </c>
      <c r="BZ561" s="68">
        <f t="shared" si="126"/>
        <v>0</v>
      </c>
      <c r="CA561" s="112">
        <v>2.8033603809065348</v>
      </c>
      <c r="CB561" s="68" t="s">
        <v>560</v>
      </c>
      <c r="CC561" s="68">
        <v>1</v>
      </c>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row>
    <row r="562" spans="1:167" s="68" customFormat="1" ht="15" customHeight="1" x14ac:dyDescent="0.3">
      <c r="A562" s="69">
        <v>561</v>
      </c>
      <c r="B562" s="68">
        <v>12</v>
      </c>
      <c r="C562" s="68" t="s">
        <v>104</v>
      </c>
      <c r="D562" s="37">
        <v>-6.4000000000000001E-2</v>
      </c>
      <c r="E562" s="68">
        <v>4.3999999999999997E-2</v>
      </c>
      <c r="F562" s="19">
        <f t="shared" si="127"/>
        <v>-1.4545454545454546</v>
      </c>
      <c r="H562" s="68">
        <f t="shared" si="116"/>
        <v>-0.108</v>
      </c>
      <c r="I562" s="68">
        <f t="shared" si="117"/>
        <v>-2.0000000000000004E-2</v>
      </c>
      <c r="J562" s="68" t="s">
        <v>63</v>
      </c>
      <c r="K562" s="68">
        <f t="shared" si="118"/>
        <v>-6.4000000000000001E-2</v>
      </c>
      <c r="L562" s="64">
        <f t="shared" si="119"/>
        <v>-1.4545454545454546</v>
      </c>
      <c r="M562" s="15">
        <f t="shared" si="120"/>
        <v>-6.1025156369565188E-2</v>
      </c>
      <c r="N562" s="68">
        <f t="shared" si="121"/>
        <v>4.1954795004076069E-2</v>
      </c>
      <c r="O562" s="68">
        <f t="shared" si="122"/>
        <v>23.835177836117332</v>
      </c>
      <c r="P562" s="68">
        <f t="shared" si="123"/>
        <v>-0.10297995137364126</v>
      </c>
      <c r="Q562" s="68">
        <f t="shared" si="124"/>
        <v>-1.9070361365489119E-2</v>
      </c>
      <c r="R562" s="112">
        <v>6.9117473002516743</v>
      </c>
      <c r="S562" s="68" t="s">
        <v>618</v>
      </c>
      <c r="T562" s="68" t="s">
        <v>63</v>
      </c>
      <c r="U562" s="68" t="s">
        <v>651</v>
      </c>
      <c r="V562" s="68" t="s">
        <v>631</v>
      </c>
      <c r="W562" s="68">
        <v>1</v>
      </c>
      <c r="X562" s="68">
        <v>0</v>
      </c>
      <c r="Y562" s="68">
        <v>0</v>
      </c>
      <c r="Z562" s="68">
        <v>0</v>
      </c>
      <c r="AA562" s="68">
        <v>1</v>
      </c>
      <c r="AB562" s="68">
        <v>0</v>
      </c>
      <c r="AC562" s="68" t="s">
        <v>63</v>
      </c>
      <c r="AD562" s="68" t="s">
        <v>63</v>
      </c>
      <c r="AE562" s="68">
        <v>566</v>
      </c>
      <c r="AF562" s="68">
        <v>1</v>
      </c>
      <c r="AG562" s="68">
        <v>0</v>
      </c>
      <c r="AH562" s="68">
        <v>0</v>
      </c>
      <c r="AI562" s="68">
        <v>0</v>
      </c>
      <c r="AJ562" s="68">
        <v>0</v>
      </c>
      <c r="AK562" s="68">
        <v>0</v>
      </c>
      <c r="AL562" s="68">
        <v>0</v>
      </c>
      <c r="AM562" s="68">
        <v>1</v>
      </c>
      <c r="AN562" s="68">
        <v>0</v>
      </c>
      <c r="AO562" s="68">
        <v>0</v>
      </c>
      <c r="AP562" s="112">
        <v>10.205405315014563</v>
      </c>
      <c r="AQ562" s="68">
        <v>1</v>
      </c>
      <c r="AR562" s="112">
        <v>6.3403593037277517</v>
      </c>
      <c r="AS562" s="68">
        <v>0</v>
      </c>
      <c r="AT562" s="68">
        <v>1</v>
      </c>
      <c r="AU562" s="68">
        <v>6.2915691395583204</v>
      </c>
      <c r="AV562" s="112">
        <v>7.6048944808116197</v>
      </c>
      <c r="AW562" s="68">
        <v>0</v>
      </c>
      <c r="AX562" s="68">
        <v>1</v>
      </c>
      <c r="AY562" s="68">
        <v>1</v>
      </c>
      <c r="AZ562" s="68">
        <v>14.975</v>
      </c>
      <c r="BA562" s="94">
        <v>602</v>
      </c>
      <c r="BB562" s="94">
        <v>107</v>
      </c>
      <c r="BC562" s="68">
        <v>1</v>
      </c>
      <c r="BD562" s="68">
        <v>0</v>
      </c>
      <c r="BE562" s="104">
        <f t="shared" si="130"/>
        <v>6.5447891584549991</v>
      </c>
      <c r="BF562" s="104">
        <v>1529.33</v>
      </c>
      <c r="BG562" s="104">
        <f t="shared" si="125"/>
        <v>0.89256232959418624</v>
      </c>
      <c r="BH562" s="68">
        <v>1</v>
      </c>
      <c r="BI562" s="68">
        <v>1</v>
      </c>
      <c r="BJ562" s="68">
        <v>0</v>
      </c>
      <c r="BK562" s="68">
        <v>1</v>
      </c>
      <c r="BL562" s="68">
        <v>0</v>
      </c>
      <c r="BM562" s="68">
        <v>0</v>
      </c>
      <c r="BN562" s="68">
        <v>0</v>
      </c>
      <c r="BO562" s="68">
        <v>0</v>
      </c>
      <c r="BP562" s="68">
        <v>1</v>
      </c>
      <c r="BQ562" s="68">
        <v>0</v>
      </c>
      <c r="BR562" s="68">
        <v>0</v>
      </c>
      <c r="BS562" s="68">
        <v>0</v>
      </c>
      <c r="BT562" s="68">
        <v>0</v>
      </c>
      <c r="BU562" s="68">
        <v>1</v>
      </c>
      <c r="BV562" s="68">
        <v>1</v>
      </c>
      <c r="BW562" s="68">
        <v>0</v>
      </c>
      <c r="BX562" s="68">
        <v>0</v>
      </c>
      <c r="BY562" s="68">
        <v>0</v>
      </c>
      <c r="BZ562" s="68">
        <f t="shared" si="126"/>
        <v>1</v>
      </c>
      <c r="CA562" s="112">
        <v>2.8033603809065348</v>
      </c>
      <c r="CB562" s="68" t="s">
        <v>560</v>
      </c>
      <c r="CC562" s="68">
        <v>1</v>
      </c>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row>
    <row r="563" spans="1:167" s="68" customFormat="1" ht="15" customHeight="1" x14ac:dyDescent="0.3">
      <c r="A563" s="69">
        <v>562</v>
      </c>
      <c r="B563" s="68">
        <v>12</v>
      </c>
      <c r="C563" s="68" t="s">
        <v>104</v>
      </c>
      <c r="D563" s="37">
        <v>1.4999999999999999E-2</v>
      </c>
      <c r="E563" s="68">
        <v>2.9000000000000001E-2</v>
      </c>
      <c r="F563" s="19">
        <f t="shared" si="127"/>
        <v>0.51724137931034475</v>
      </c>
      <c r="H563" s="68">
        <f t="shared" si="116"/>
        <v>-1.4000000000000002E-2</v>
      </c>
      <c r="I563" s="68">
        <f t="shared" si="117"/>
        <v>4.3999999999999997E-2</v>
      </c>
      <c r="J563" s="68" t="s">
        <v>63</v>
      </c>
      <c r="K563" s="68">
        <f t="shared" si="118"/>
        <v>1.4999999999999999E-2</v>
      </c>
      <c r="L563" s="64">
        <f t="shared" si="119"/>
        <v>0.51724137931034475</v>
      </c>
      <c r="M563" s="15">
        <f t="shared" si="120"/>
        <v>8.5870424437711982E-3</v>
      </c>
      <c r="N563" s="68">
        <f t="shared" si="121"/>
        <v>1.6601615391290986E-2</v>
      </c>
      <c r="O563" s="68">
        <f t="shared" si="122"/>
        <v>60.235102213281507</v>
      </c>
      <c r="P563" s="68">
        <f t="shared" si="123"/>
        <v>-8.0145729475197876E-3</v>
      </c>
      <c r="Q563" s="68">
        <f t="shared" si="124"/>
        <v>2.5188657835062182E-2</v>
      </c>
      <c r="R563" s="112">
        <v>6.9117473002516743</v>
      </c>
      <c r="S563" s="68" t="s">
        <v>618</v>
      </c>
      <c r="T563" s="68" t="s">
        <v>63</v>
      </c>
      <c r="U563" s="68" t="s">
        <v>652</v>
      </c>
      <c r="V563" s="68" t="s">
        <v>631</v>
      </c>
      <c r="W563" s="68">
        <v>1</v>
      </c>
      <c r="X563" s="68">
        <v>0</v>
      </c>
      <c r="Y563" s="68">
        <v>0</v>
      </c>
      <c r="Z563" s="68">
        <v>0</v>
      </c>
      <c r="AA563" s="68">
        <v>1</v>
      </c>
      <c r="AB563" s="68">
        <v>0</v>
      </c>
      <c r="AC563" s="68" t="s">
        <v>63</v>
      </c>
      <c r="AD563" s="68" t="s">
        <v>63</v>
      </c>
      <c r="AE563" s="68">
        <v>3628</v>
      </c>
      <c r="AF563" s="68">
        <v>1</v>
      </c>
      <c r="AG563" s="68">
        <v>0</v>
      </c>
      <c r="AH563" s="68">
        <v>0</v>
      </c>
      <c r="AI563" s="68">
        <v>0</v>
      </c>
      <c r="AJ563" s="68">
        <v>0</v>
      </c>
      <c r="AK563" s="68">
        <v>0</v>
      </c>
      <c r="AL563" s="68">
        <v>0</v>
      </c>
      <c r="AM563" s="68">
        <v>1</v>
      </c>
      <c r="AN563" s="68">
        <v>0</v>
      </c>
      <c r="AO563" s="68">
        <v>0</v>
      </c>
      <c r="AP563" s="112">
        <v>10.205405315014563</v>
      </c>
      <c r="AQ563" s="68">
        <v>1</v>
      </c>
      <c r="AR563" s="112">
        <v>8.1967124072130702</v>
      </c>
      <c r="AS563" s="68">
        <v>0</v>
      </c>
      <c r="AT563" s="68">
        <v>1</v>
      </c>
      <c r="AU563" s="68">
        <v>6.2915691395583204</v>
      </c>
      <c r="AV563" s="112">
        <v>7.6048944808116197</v>
      </c>
      <c r="AW563" s="68">
        <v>0</v>
      </c>
      <c r="AX563" s="68">
        <v>1</v>
      </c>
      <c r="AY563" s="68">
        <v>1</v>
      </c>
      <c r="AZ563" s="68">
        <v>14.975</v>
      </c>
      <c r="BA563" s="94">
        <v>602</v>
      </c>
      <c r="BB563" s="94">
        <v>107</v>
      </c>
      <c r="BC563" s="68">
        <v>1</v>
      </c>
      <c r="BD563" s="68">
        <v>0</v>
      </c>
      <c r="BE563" s="104">
        <f t="shared" si="130"/>
        <v>6.5447891584549991</v>
      </c>
      <c r="BF563" s="104">
        <v>1529.33</v>
      </c>
      <c r="BG563" s="104">
        <f t="shared" si="125"/>
        <v>0.89256232959418624</v>
      </c>
      <c r="BH563" s="68">
        <v>1</v>
      </c>
      <c r="BI563" s="68">
        <v>1</v>
      </c>
      <c r="BJ563" s="68">
        <v>0</v>
      </c>
      <c r="BK563" s="68">
        <v>1</v>
      </c>
      <c r="BL563" s="68">
        <v>0</v>
      </c>
      <c r="BM563" s="68">
        <v>0</v>
      </c>
      <c r="BN563" s="68">
        <v>0</v>
      </c>
      <c r="BO563" s="68">
        <v>0</v>
      </c>
      <c r="BP563" s="68">
        <v>1</v>
      </c>
      <c r="BQ563" s="68">
        <v>0</v>
      </c>
      <c r="BR563" s="68">
        <v>0</v>
      </c>
      <c r="BS563" s="68">
        <v>0</v>
      </c>
      <c r="BT563" s="68">
        <v>0</v>
      </c>
      <c r="BU563" s="68">
        <v>1</v>
      </c>
      <c r="BV563" s="68">
        <v>1</v>
      </c>
      <c r="BW563" s="68">
        <v>0</v>
      </c>
      <c r="BX563" s="68">
        <v>0</v>
      </c>
      <c r="BY563" s="68">
        <v>0</v>
      </c>
      <c r="BZ563" s="68">
        <f t="shared" si="126"/>
        <v>1</v>
      </c>
      <c r="CA563" s="112">
        <v>2.8033603809065348</v>
      </c>
      <c r="CB563" s="68" t="s">
        <v>560</v>
      </c>
      <c r="CC563" s="68">
        <v>1</v>
      </c>
      <c r="CL563" s="70"/>
      <c r="CM563" s="70"/>
      <c r="CN563" s="70"/>
      <c r="CO563" s="70"/>
      <c r="CP563" s="70"/>
      <c r="CQ563" s="70"/>
      <c r="CR563" s="70"/>
      <c r="CS563" s="70"/>
      <c r="CT563" s="70"/>
      <c r="CU563" s="70"/>
      <c r="CV563" s="70"/>
      <c r="CW563" s="70"/>
      <c r="CX563" s="70"/>
      <c r="CY563" s="70"/>
      <c r="CZ563" s="70"/>
      <c r="DA563" s="70"/>
      <c r="DB563" s="70"/>
      <c r="DC563" s="70"/>
      <c r="DD563" s="70"/>
      <c r="DE563" s="70"/>
      <c r="DF563" s="70"/>
      <c r="DG563" s="70"/>
      <c r="DH563" s="70"/>
      <c r="DI563" s="70"/>
      <c r="DJ563" s="70"/>
      <c r="DK563" s="70"/>
      <c r="DL563" s="70"/>
      <c r="DM563" s="70"/>
      <c r="DN563" s="70"/>
      <c r="DO563" s="70"/>
      <c r="DP563" s="70"/>
      <c r="DQ563" s="70"/>
      <c r="DR563" s="70"/>
      <c r="DS563" s="70"/>
      <c r="DT563" s="70"/>
      <c r="DU563" s="70"/>
      <c r="DV563" s="70"/>
      <c r="DW563" s="70"/>
      <c r="DX563" s="70"/>
      <c r="DY563" s="70"/>
      <c r="DZ563" s="70"/>
      <c r="EA563" s="70"/>
      <c r="EB563" s="70"/>
      <c r="EC563" s="70"/>
      <c r="ED563" s="70"/>
      <c r="EE563" s="70"/>
      <c r="EF563" s="70"/>
      <c r="EG563" s="70"/>
      <c r="EH563" s="70"/>
      <c r="EI563" s="70"/>
      <c r="EJ563" s="70"/>
      <c r="EK563" s="70"/>
      <c r="EL563" s="70"/>
      <c r="EM563" s="70"/>
      <c r="EN563" s="70"/>
      <c r="EO563" s="70"/>
      <c r="EP563" s="70"/>
      <c r="EQ563" s="70"/>
      <c r="ER563" s="70"/>
      <c r="ES563" s="70"/>
      <c r="ET563" s="70"/>
      <c r="EU563" s="70"/>
      <c r="EV563" s="70"/>
      <c r="EW563" s="70"/>
      <c r="EX563" s="70"/>
      <c r="EY563" s="70"/>
      <c r="EZ563" s="70"/>
      <c r="FA563" s="70"/>
      <c r="FB563" s="70"/>
      <c r="FC563" s="70"/>
      <c r="FD563" s="70"/>
      <c r="FE563" s="70"/>
      <c r="FF563" s="70"/>
      <c r="FG563" s="70"/>
      <c r="FH563" s="70"/>
      <c r="FI563" s="70"/>
      <c r="FJ563" s="70"/>
      <c r="FK563" s="70"/>
    </row>
    <row r="564" spans="1:167" s="68" customFormat="1" ht="15" customHeight="1" x14ac:dyDescent="0.3">
      <c r="A564" s="69">
        <v>563</v>
      </c>
      <c r="B564" s="68">
        <v>12</v>
      </c>
      <c r="C564" s="68" t="s">
        <v>104</v>
      </c>
      <c r="D564" s="37">
        <v>-2.7E-2</v>
      </c>
      <c r="E564" s="68">
        <v>3.2000000000000001E-2</v>
      </c>
      <c r="F564" s="19">
        <f t="shared" si="127"/>
        <v>-0.84375</v>
      </c>
      <c r="H564" s="68">
        <f t="shared" si="116"/>
        <v>-5.8999999999999997E-2</v>
      </c>
      <c r="I564" s="68">
        <f t="shared" si="117"/>
        <v>5.000000000000001E-3</v>
      </c>
      <c r="J564" s="68" t="s">
        <v>63</v>
      </c>
      <c r="K564" s="68">
        <f t="shared" si="118"/>
        <v>-2.7E-2</v>
      </c>
      <c r="L564" s="64">
        <f t="shared" si="119"/>
        <v>-0.84375</v>
      </c>
      <c r="M564" s="15">
        <f t="shared" si="120"/>
        <v>-1.3363073552307847E-2</v>
      </c>
      <c r="N564" s="68">
        <f t="shared" si="121"/>
        <v>1.5837716802735224E-2</v>
      </c>
      <c r="O564" s="68">
        <f t="shared" si="122"/>
        <v>63.140414269012368</v>
      </c>
      <c r="P564" s="68">
        <f t="shared" si="123"/>
        <v>-2.9200790355043069E-2</v>
      </c>
      <c r="Q564" s="68">
        <f t="shared" si="124"/>
        <v>2.4746432504273771E-3</v>
      </c>
      <c r="R564" s="112">
        <v>6.9047507699618382</v>
      </c>
      <c r="S564" s="68" t="s">
        <v>618</v>
      </c>
      <c r="T564" s="68" t="s">
        <v>63</v>
      </c>
      <c r="U564" s="68" t="s">
        <v>653</v>
      </c>
      <c r="V564" s="68" t="s">
        <v>631</v>
      </c>
      <c r="W564" s="68">
        <v>1</v>
      </c>
      <c r="X564" s="68">
        <v>0</v>
      </c>
      <c r="Y564" s="68">
        <v>0</v>
      </c>
      <c r="Z564" s="68">
        <v>0</v>
      </c>
      <c r="AA564" s="68">
        <v>1</v>
      </c>
      <c r="AB564" s="68">
        <v>0</v>
      </c>
      <c r="AC564" s="68" t="s">
        <v>63</v>
      </c>
      <c r="AD564" s="68" t="s">
        <v>63</v>
      </c>
      <c r="AE564" s="68">
        <v>3986</v>
      </c>
      <c r="AF564" s="68">
        <v>1</v>
      </c>
      <c r="AG564" s="68">
        <v>0</v>
      </c>
      <c r="AH564" s="68">
        <v>0</v>
      </c>
      <c r="AI564" s="68">
        <v>0</v>
      </c>
      <c r="AJ564" s="68">
        <v>0</v>
      </c>
      <c r="AK564" s="68">
        <v>0</v>
      </c>
      <c r="AL564" s="68">
        <v>0</v>
      </c>
      <c r="AM564" s="68">
        <v>1</v>
      </c>
      <c r="AN564" s="68">
        <v>0</v>
      </c>
      <c r="AO564" s="68">
        <v>0</v>
      </c>
      <c r="AP564" s="112">
        <v>10.205405315014563</v>
      </c>
      <c r="AQ564" s="68">
        <v>1</v>
      </c>
      <c r="AR564" s="112">
        <v>8.2907943473813557</v>
      </c>
      <c r="AS564" s="68">
        <v>0</v>
      </c>
      <c r="AT564" s="68">
        <v>1</v>
      </c>
      <c r="AU564" s="68">
        <v>6.2915691395583204</v>
      </c>
      <c r="AV564" s="112">
        <v>7.6048944808116197</v>
      </c>
      <c r="AW564" s="68">
        <v>0</v>
      </c>
      <c r="AX564" s="68">
        <v>1</v>
      </c>
      <c r="AY564" s="68">
        <v>1</v>
      </c>
      <c r="AZ564" s="68">
        <v>14.975</v>
      </c>
      <c r="BA564" s="94">
        <v>602</v>
      </c>
      <c r="BB564" s="94">
        <v>107</v>
      </c>
      <c r="BC564" s="68">
        <v>1</v>
      </c>
      <c r="BD564" s="68">
        <v>0</v>
      </c>
      <c r="BE564" s="104">
        <f t="shared" si="130"/>
        <v>6.5447891584549991</v>
      </c>
      <c r="BF564" s="104">
        <v>1529.33</v>
      </c>
      <c r="BG564" s="104">
        <f t="shared" si="125"/>
        <v>0.89256232959418624</v>
      </c>
      <c r="BH564" s="68">
        <v>1</v>
      </c>
      <c r="BI564" s="68">
        <v>1</v>
      </c>
      <c r="BJ564" s="68">
        <v>0</v>
      </c>
      <c r="BK564" s="68">
        <v>1</v>
      </c>
      <c r="BL564" s="68">
        <v>0</v>
      </c>
      <c r="BM564" s="68">
        <v>0</v>
      </c>
      <c r="BN564" s="68">
        <v>0</v>
      </c>
      <c r="BO564" s="68">
        <v>0</v>
      </c>
      <c r="BP564" s="68">
        <v>1</v>
      </c>
      <c r="BQ564" s="68">
        <v>0</v>
      </c>
      <c r="BR564" s="68">
        <v>0</v>
      </c>
      <c r="BS564" s="68">
        <v>0</v>
      </c>
      <c r="BT564" s="68">
        <v>0</v>
      </c>
      <c r="BU564" s="68">
        <v>1</v>
      </c>
      <c r="BV564" s="68">
        <v>1</v>
      </c>
      <c r="BW564" s="68">
        <v>0</v>
      </c>
      <c r="BX564" s="68">
        <v>0</v>
      </c>
      <c r="BY564" s="68">
        <v>0</v>
      </c>
      <c r="BZ564" s="68">
        <f t="shared" si="126"/>
        <v>1</v>
      </c>
      <c r="CA564" s="112">
        <v>2.8033603809065348</v>
      </c>
      <c r="CB564" s="68" t="s">
        <v>560</v>
      </c>
      <c r="CC564" s="68">
        <v>1</v>
      </c>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row>
    <row r="565" spans="1:167" s="68" customFormat="1" ht="15" customHeight="1" x14ac:dyDescent="0.3">
      <c r="A565" s="69">
        <v>564</v>
      </c>
      <c r="B565" s="68">
        <v>12</v>
      </c>
      <c r="C565" s="68" t="s">
        <v>104</v>
      </c>
      <c r="D565" s="37">
        <v>-2.1000000000000001E-2</v>
      </c>
      <c r="E565" s="68">
        <v>2.8000000000000001E-2</v>
      </c>
      <c r="F565" s="19">
        <f t="shared" si="127"/>
        <v>-0.75</v>
      </c>
      <c r="H565" s="68">
        <f t="shared" si="116"/>
        <v>-4.9000000000000002E-2</v>
      </c>
      <c r="I565" s="68">
        <f t="shared" si="117"/>
        <v>6.9999999999999993E-3</v>
      </c>
      <c r="J565" s="68" t="s">
        <v>63</v>
      </c>
      <c r="K565" s="68">
        <f t="shared" si="118"/>
        <v>-2.1000000000000001E-2</v>
      </c>
      <c r="L565" s="64">
        <f t="shared" si="119"/>
        <v>-0.75</v>
      </c>
      <c r="M565" s="15">
        <f t="shared" si="120"/>
        <v>-1.2450705461393907E-2</v>
      </c>
      <c r="N565" s="68">
        <f t="shared" si="121"/>
        <v>1.6600940615191878E-2</v>
      </c>
      <c r="O565" s="68">
        <f t="shared" si="122"/>
        <v>60.237550581012165</v>
      </c>
      <c r="P565" s="68">
        <f t="shared" si="123"/>
        <v>-2.9051646076585787E-2</v>
      </c>
      <c r="Q565" s="68">
        <f t="shared" si="124"/>
        <v>4.1502351537979713E-3</v>
      </c>
      <c r="R565" s="112">
        <v>6.9047507699618382</v>
      </c>
      <c r="S565" s="68" t="s">
        <v>618</v>
      </c>
      <c r="T565" s="68" t="s">
        <v>63</v>
      </c>
      <c r="U565" s="68" t="s">
        <v>654</v>
      </c>
      <c r="V565" s="68" t="s">
        <v>631</v>
      </c>
      <c r="W565" s="68">
        <v>1</v>
      </c>
      <c r="X565" s="68">
        <v>0</v>
      </c>
      <c r="Y565" s="68">
        <v>0</v>
      </c>
      <c r="Z565" s="68">
        <v>0</v>
      </c>
      <c r="AA565" s="68">
        <v>1</v>
      </c>
      <c r="AB565" s="68">
        <v>0</v>
      </c>
      <c r="AC565" s="68" t="s">
        <v>63</v>
      </c>
      <c r="AD565" s="68" t="s">
        <v>63</v>
      </c>
      <c r="AE565" s="68">
        <v>3628</v>
      </c>
      <c r="AF565" s="68">
        <v>1</v>
      </c>
      <c r="AG565" s="68">
        <v>0</v>
      </c>
      <c r="AH565" s="68">
        <v>0</v>
      </c>
      <c r="AI565" s="68">
        <v>0</v>
      </c>
      <c r="AJ565" s="68">
        <v>0</v>
      </c>
      <c r="AK565" s="68">
        <v>0</v>
      </c>
      <c r="AL565" s="68">
        <v>0</v>
      </c>
      <c r="AM565" s="68">
        <v>1</v>
      </c>
      <c r="AN565" s="68">
        <v>0</v>
      </c>
      <c r="AO565" s="68">
        <v>0</v>
      </c>
      <c r="AP565" s="112">
        <v>10.205405315014563</v>
      </c>
      <c r="AQ565" s="68">
        <v>1</v>
      </c>
      <c r="AR565" s="112">
        <v>8.1967124072130702</v>
      </c>
      <c r="AS565" s="68">
        <v>0</v>
      </c>
      <c r="AT565" s="68">
        <v>1</v>
      </c>
      <c r="AU565" s="68">
        <v>6.2915691395583204</v>
      </c>
      <c r="AV565" s="112">
        <v>7.6048944808116197</v>
      </c>
      <c r="AW565" s="68">
        <v>0</v>
      </c>
      <c r="AX565" s="68">
        <v>1</v>
      </c>
      <c r="AY565" s="68">
        <v>1</v>
      </c>
      <c r="AZ565" s="68">
        <v>14.975</v>
      </c>
      <c r="BA565" s="94">
        <v>602</v>
      </c>
      <c r="BB565" s="94">
        <v>107</v>
      </c>
      <c r="BC565" s="68">
        <v>1</v>
      </c>
      <c r="BD565" s="68">
        <v>0</v>
      </c>
      <c r="BE565" s="104">
        <f t="shared" si="130"/>
        <v>6.5447891584549991</v>
      </c>
      <c r="BF565" s="104">
        <v>1529.33</v>
      </c>
      <c r="BG565" s="104">
        <f t="shared" si="125"/>
        <v>0.89256232959418624</v>
      </c>
      <c r="BH565" s="68">
        <v>1</v>
      </c>
      <c r="BI565" s="68">
        <v>1</v>
      </c>
      <c r="BJ565" s="68">
        <v>0</v>
      </c>
      <c r="BK565" s="68">
        <v>1</v>
      </c>
      <c r="BL565" s="68">
        <v>0</v>
      </c>
      <c r="BM565" s="68">
        <v>0</v>
      </c>
      <c r="BN565" s="68">
        <v>0</v>
      </c>
      <c r="BO565" s="68">
        <v>0</v>
      </c>
      <c r="BP565" s="68">
        <v>1</v>
      </c>
      <c r="BQ565" s="68">
        <v>0</v>
      </c>
      <c r="BR565" s="68">
        <v>0</v>
      </c>
      <c r="BS565" s="68">
        <v>0</v>
      </c>
      <c r="BT565" s="68">
        <v>0</v>
      </c>
      <c r="BU565" s="68">
        <v>1</v>
      </c>
      <c r="BV565" s="68">
        <v>1</v>
      </c>
      <c r="BW565" s="68">
        <v>0</v>
      </c>
      <c r="BX565" s="68">
        <v>0</v>
      </c>
      <c r="BY565" s="68">
        <v>0</v>
      </c>
      <c r="BZ565" s="68">
        <f t="shared" si="126"/>
        <v>1</v>
      </c>
      <c r="CA565" s="112">
        <v>2.8033603809065348</v>
      </c>
      <c r="CB565" s="68" t="s">
        <v>560</v>
      </c>
      <c r="CC565" s="68">
        <v>1</v>
      </c>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row>
    <row r="566" spans="1:167" s="77" customFormat="1" ht="15" customHeight="1" x14ac:dyDescent="0.3">
      <c r="A566" s="77">
        <v>565</v>
      </c>
      <c r="B566" s="77">
        <v>12</v>
      </c>
      <c r="C566" s="77" t="s">
        <v>104</v>
      </c>
      <c r="D566" s="76">
        <v>-1E-3</v>
      </c>
      <c r="E566" s="77">
        <v>2.7E-2</v>
      </c>
      <c r="F566" s="79">
        <f t="shared" si="127"/>
        <v>-3.7037037037037035E-2</v>
      </c>
      <c r="H566" s="77">
        <f t="shared" si="116"/>
        <v>-2.8000000000000001E-2</v>
      </c>
      <c r="I566" s="77">
        <f t="shared" si="117"/>
        <v>2.5999999999999999E-2</v>
      </c>
      <c r="J566" s="77" t="s">
        <v>63</v>
      </c>
      <c r="K566" s="77">
        <f t="shared" si="118"/>
        <v>-1E-3</v>
      </c>
      <c r="L566" s="79">
        <f t="shared" si="119"/>
        <v>-3.7037037037037035E-2</v>
      </c>
      <c r="M566" s="78">
        <f t="shared" si="120"/>
        <v>-5.8788937518696426E-4</v>
      </c>
      <c r="N566" s="77">
        <f t="shared" si="121"/>
        <v>1.5873013130048037E-2</v>
      </c>
      <c r="O566" s="77">
        <f t="shared" si="122"/>
        <v>63.000010886841224</v>
      </c>
      <c r="P566" s="77">
        <f t="shared" si="123"/>
        <v>-1.6460902505234999E-2</v>
      </c>
      <c r="Q566" s="77">
        <f t="shared" si="124"/>
        <v>1.5285123754861072E-2</v>
      </c>
      <c r="R566" s="101">
        <v>6.9285378181646653</v>
      </c>
      <c r="S566" s="77" t="s">
        <v>618</v>
      </c>
      <c r="T566" s="77" t="s">
        <v>63</v>
      </c>
      <c r="U566" s="77" t="s">
        <v>655</v>
      </c>
      <c r="V566" s="77" t="s">
        <v>631</v>
      </c>
      <c r="W566" s="77">
        <v>1</v>
      </c>
      <c r="X566" s="77">
        <v>0</v>
      </c>
      <c r="Y566" s="77">
        <v>0</v>
      </c>
      <c r="Z566" s="77">
        <v>0</v>
      </c>
      <c r="AA566" s="77">
        <v>1</v>
      </c>
      <c r="AB566" s="77">
        <v>0</v>
      </c>
      <c r="AC566" s="77" t="s">
        <v>63</v>
      </c>
      <c r="AD566" s="77" t="s">
        <v>63</v>
      </c>
      <c r="AE566" s="77">
        <v>3969</v>
      </c>
      <c r="AF566" s="77">
        <v>1</v>
      </c>
      <c r="AG566" s="77">
        <v>0</v>
      </c>
      <c r="AH566" s="77">
        <v>0</v>
      </c>
      <c r="AI566" s="77">
        <v>0</v>
      </c>
      <c r="AJ566" s="77">
        <v>0</v>
      </c>
      <c r="AK566" s="77">
        <v>0</v>
      </c>
      <c r="AL566" s="77">
        <v>0</v>
      </c>
      <c r="AM566" s="77">
        <v>1</v>
      </c>
      <c r="AN566" s="77">
        <v>0</v>
      </c>
      <c r="AO566" s="77">
        <v>0</v>
      </c>
      <c r="AP566" s="101">
        <v>10.205405315014563</v>
      </c>
      <c r="AQ566" s="77">
        <v>1</v>
      </c>
      <c r="AR566" s="101">
        <v>8.2865213736812358</v>
      </c>
      <c r="AS566" s="77">
        <v>0</v>
      </c>
      <c r="AT566" s="77">
        <v>1</v>
      </c>
      <c r="AU566" s="77">
        <v>6.2915691395583204</v>
      </c>
      <c r="AV566" s="101">
        <v>7.6048944808116197</v>
      </c>
      <c r="AW566" s="77">
        <v>0</v>
      </c>
      <c r="AX566" s="77">
        <v>1</v>
      </c>
      <c r="AY566" s="77">
        <v>1</v>
      </c>
      <c r="AZ566" s="77">
        <v>14.975</v>
      </c>
      <c r="BA566" s="52">
        <v>602</v>
      </c>
      <c r="BB566" s="52">
        <v>107</v>
      </c>
      <c r="BC566" s="77">
        <v>1</v>
      </c>
      <c r="BD566" s="77">
        <v>0</v>
      </c>
      <c r="BE566" s="105">
        <f t="shared" si="130"/>
        <v>6.5447891584549991</v>
      </c>
      <c r="BF566" s="105">
        <v>1529.33</v>
      </c>
      <c r="BG566" s="105">
        <f t="shared" si="125"/>
        <v>0.89256232959418624</v>
      </c>
      <c r="BH566" s="77">
        <v>1</v>
      </c>
      <c r="BI566" s="77">
        <v>1</v>
      </c>
      <c r="BJ566" s="77">
        <v>0</v>
      </c>
      <c r="BK566" s="77">
        <v>1</v>
      </c>
      <c r="BL566" s="77">
        <v>0</v>
      </c>
      <c r="BM566" s="77">
        <v>0</v>
      </c>
      <c r="BN566" s="77">
        <v>0</v>
      </c>
      <c r="BO566" s="77">
        <v>0</v>
      </c>
      <c r="BP566" s="77">
        <v>1</v>
      </c>
      <c r="BQ566" s="77">
        <v>0</v>
      </c>
      <c r="BR566" s="77">
        <v>0</v>
      </c>
      <c r="BS566" s="77">
        <v>0</v>
      </c>
      <c r="BT566" s="77">
        <v>0</v>
      </c>
      <c r="BU566" s="77">
        <v>1</v>
      </c>
      <c r="BV566" s="77">
        <v>1</v>
      </c>
      <c r="BW566" s="77">
        <v>0</v>
      </c>
      <c r="BX566" s="77">
        <v>0</v>
      </c>
      <c r="BY566" s="77">
        <v>1</v>
      </c>
      <c r="BZ566" s="77">
        <f t="shared" si="126"/>
        <v>0</v>
      </c>
      <c r="CA566" s="101">
        <v>2.8033603809065348</v>
      </c>
      <c r="CB566" s="77" t="s">
        <v>560</v>
      </c>
      <c r="CC566" s="77">
        <v>1</v>
      </c>
      <c r="CL566" s="75"/>
      <c r="CM566" s="75"/>
      <c r="CN566" s="75"/>
      <c r="CO566" s="75"/>
      <c r="CP566" s="75"/>
      <c r="CQ566" s="75"/>
      <c r="CR566" s="75"/>
      <c r="CS566" s="75"/>
      <c r="CT566" s="75"/>
      <c r="CU566" s="75"/>
      <c r="CV566" s="75"/>
      <c r="CW566" s="75"/>
      <c r="CX566" s="75"/>
      <c r="CY566" s="75"/>
      <c r="CZ566" s="75"/>
      <c r="DA566" s="75"/>
      <c r="DB566" s="75"/>
      <c r="DC566" s="75"/>
      <c r="DD566" s="75"/>
      <c r="DE566" s="75"/>
      <c r="DF566" s="75"/>
      <c r="DG566" s="75"/>
      <c r="DH566" s="75"/>
      <c r="DI566" s="75"/>
      <c r="DJ566" s="75"/>
      <c r="DK566" s="75"/>
      <c r="DL566" s="75"/>
      <c r="DM566" s="75"/>
      <c r="DN566" s="75"/>
      <c r="DO566" s="75"/>
      <c r="DP566" s="75"/>
      <c r="DQ566" s="75"/>
      <c r="DR566" s="75"/>
      <c r="DS566" s="75"/>
      <c r="DT566" s="75"/>
      <c r="DU566" s="75"/>
      <c r="DV566" s="75"/>
      <c r="DW566" s="75"/>
      <c r="DX566" s="75"/>
      <c r="DY566" s="75"/>
      <c r="DZ566" s="75"/>
      <c r="EA566" s="75"/>
      <c r="EB566" s="75"/>
      <c r="EC566" s="75"/>
      <c r="ED566" s="75"/>
      <c r="EE566" s="75"/>
      <c r="EF566" s="75"/>
      <c r="EG566" s="75"/>
      <c r="EH566" s="75"/>
      <c r="EI566" s="75"/>
      <c r="EJ566" s="75"/>
      <c r="EK566" s="75"/>
      <c r="EL566" s="75"/>
      <c r="EM566" s="75"/>
      <c r="EN566" s="75"/>
      <c r="EO566" s="75"/>
      <c r="EP566" s="75"/>
      <c r="EQ566" s="75"/>
      <c r="ER566" s="75"/>
      <c r="ES566" s="75"/>
      <c r="ET566" s="75"/>
      <c r="EU566" s="75"/>
      <c r="EV566" s="75"/>
      <c r="EW566" s="75"/>
      <c r="EX566" s="75"/>
      <c r="EY566" s="75"/>
      <c r="EZ566" s="75"/>
      <c r="FA566" s="75"/>
      <c r="FB566" s="75"/>
      <c r="FC566" s="75"/>
      <c r="FD566" s="75"/>
      <c r="FE566" s="75"/>
      <c r="FF566" s="75"/>
      <c r="FG566" s="75"/>
      <c r="FH566" s="75"/>
      <c r="FI566" s="75"/>
      <c r="FJ566" s="75"/>
      <c r="FK566" s="75"/>
    </row>
    <row r="567" spans="1:167" ht="15" customHeight="1" x14ac:dyDescent="0.3">
      <c r="A567" s="70">
        <v>566</v>
      </c>
      <c r="B567" s="12">
        <v>13</v>
      </c>
      <c r="C567" s="12" t="s">
        <v>109</v>
      </c>
      <c r="D567" s="37">
        <v>0.19</v>
      </c>
      <c r="E567" s="13">
        <v>0.11</v>
      </c>
      <c r="F567" s="19">
        <f t="shared" si="127"/>
        <v>1.7272727272727273</v>
      </c>
      <c r="G567" s="12" t="s">
        <v>421</v>
      </c>
      <c r="H567" s="12">
        <f t="shared" si="116"/>
        <v>0.08</v>
      </c>
      <c r="I567" s="12">
        <f t="shared" si="117"/>
        <v>0.3</v>
      </c>
      <c r="J567" s="12">
        <v>0.01</v>
      </c>
      <c r="K567" s="12">
        <f t="shared" si="118"/>
        <v>0.19</v>
      </c>
      <c r="L567" s="45">
        <f t="shared" si="119"/>
        <v>1.7272727272727273</v>
      </c>
      <c r="M567" s="18">
        <f t="shared" si="120"/>
        <v>2.8775957335604157E-2</v>
      </c>
      <c r="N567" s="69">
        <f t="shared" si="121"/>
        <v>1.6659764773244511E-2</v>
      </c>
      <c r="O567" s="69">
        <f t="shared" si="122"/>
        <v>60.024857109987195</v>
      </c>
      <c r="P567" s="70">
        <f t="shared" si="123"/>
        <v>1.2116192562359646E-2</v>
      </c>
      <c r="Q567" s="70">
        <f t="shared" si="124"/>
        <v>4.5435722108848664E-2</v>
      </c>
      <c r="R567" s="113">
        <v>6.9285378181646653</v>
      </c>
      <c r="S567" s="12" t="s">
        <v>663</v>
      </c>
      <c r="T567" s="12" t="s">
        <v>1689</v>
      </c>
      <c r="U567" s="12" t="s">
        <v>666</v>
      </c>
      <c r="V567" s="13" t="s">
        <v>667</v>
      </c>
      <c r="W567" s="68">
        <v>1</v>
      </c>
      <c r="X567" s="68">
        <v>0</v>
      </c>
      <c r="Y567" s="68">
        <v>0</v>
      </c>
      <c r="Z567" s="68">
        <v>0</v>
      </c>
      <c r="AA567" s="13">
        <v>1</v>
      </c>
      <c r="AB567" s="13">
        <v>1</v>
      </c>
      <c r="AC567" s="68">
        <v>1</v>
      </c>
      <c r="AD567" s="13">
        <v>1</v>
      </c>
      <c r="AE567" s="13">
        <v>3600</v>
      </c>
      <c r="AF567" s="13">
        <v>0</v>
      </c>
      <c r="AG567" s="13">
        <v>1</v>
      </c>
      <c r="AH567" s="13">
        <v>0</v>
      </c>
      <c r="AI567" s="13">
        <v>0</v>
      </c>
      <c r="AJ567" s="13">
        <v>0</v>
      </c>
      <c r="AK567" s="13">
        <v>0</v>
      </c>
      <c r="AL567" s="13">
        <v>0</v>
      </c>
      <c r="AM567" s="68">
        <v>0</v>
      </c>
      <c r="AN567" s="68">
        <v>0</v>
      </c>
      <c r="AO567" s="68">
        <v>0</v>
      </c>
      <c r="AP567" s="113">
        <v>8.1892445257359014</v>
      </c>
      <c r="AQ567" s="12">
        <v>1</v>
      </c>
      <c r="AR567" s="113">
        <v>8.1892445257359014</v>
      </c>
      <c r="AS567" s="12">
        <v>0</v>
      </c>
      <c r="AT567" s="12">
        <v>1</v>
      </c>
      <c r="AU567" s="12">
        <v>6.2915691395583204</v>
      </c>
      <c r="AV567" s="113">
        <v>7.6019019598751658</v>
      </c>
      <c r="AW567" s="12">
        <v>0</v>
      </c>
      <c r="AX567" s="12">
        <v>1</v>
      </c>
      <c r="AY567" s="68">
        <v>0</v>
      </c>
      <c r="AZ567" s="30">
        <v>3.5350000000000001</v>
      </c>
      <c r="BA567" s="94">
        <v>542</v>
      </c>
      <c r="BB567" s="94">
        <v>46</v>
      </c>
      <c r="BC567" s="12">
        <v>1</v>
      </c>
      <c r="BD567" s="12">
        <v>0</v>
      </c>
      <c r="BE567" s="104">
        <f t="shared" ref="BE567:BE612" si="131">LN(19.2)</f>
        <v>2.954910279033736</v>
      </c>
      <c r="BF567" s="104">
        <v>102.13</v>
      </c>
      <c r="BG567" s="104">
        <f t="shared" si="125"/>
        <v>0.63872737253211231</v>
      </c>
      <c r="BH567" s="68">
        <v>0</v>
      </c>
      <c r="BI567" s="68">
        <v>1</v>
      </c>
      <c r="BJ567" s="68">
        <v>0</v>
      </c>
      <c r="BK567" s="12">
        <v>0</v>
      </c>
      <c r="BL567" s="12">
        <v>1</v>
      </c>
      <c r="BM567" s="12">
        <v>1</v>
      </c>
      <c r="BN567" s="12">
        <v>0</v>
      </c>
      <c r="BO567" s="12">
        <v>0</v>
      </c>
      <c r="BP567" s="12">
        <v>1</v>
      </c>
      <c r="BQ567" s="12">
        <v>1</v>
      </c>
      <c r="BR567" s="12">
        <v>0</v>
      </c>
      <c r="BS567" s="12">
        <v>0</v>
      </c>
      <c r="BT567" s="12">
        <v>0</v>
      </c>
      <c r="BU567" s="12">
        <v>0</v>
      </c>
      <c r="BV567" s="12">
        <v>1</v>
      </c>
      <c r="BW567" s="12">
        <v>0</v>
      </c>
      <c r="BX567" s="12">
        <v>0</v>
      </c>
      <c r="BY567" s="12">
        <v>1</v>
      </c>
      <c r="BZ567" s="12">
        <f t="shared" si="126"/>
        <v>0</v>
      </c>
      <c r="CA567" s="113">
        <v>2.8033603809065348</v>
      </c>
      <c r="CB567" s="12" t="s">
        <v>656</v>
      </c>
      <c r="CC567" s="12">
        <v>0</v>
      </c>
      <c r="CD567" s="12" t="s">
        <v>662</v>
      </c>
      <c r="CE567" s="12" t="s">
        <v>657</v>
      </c>
      <c r="CF567" s="12" t="s">
        <v>429</v>
      </c>
      <c r="CG567" s="12" t="s">
        <v>658</v>
      </c>
      <c r="CH567" s="12" t="s">
        <v>669</v>
      </c>
      <c r="CI567" s="46" t="s">
        <v>1688</v>
      </c>
    </row>
    <row r="568" spans="1:167" ht="15" customHeight="1" x14ac:dyDescent="0.3">
      <c r="A568" s="70">
        <v>567</v>
      </c>
      <c r="B568" s="12">
        <v>13</v>
      </c>
      <c r="C568" s="12" t="s">
        <v>109</v>
      </c>
      <c r="D568" s="37">
        <v>0.27</v>
      </c>
      <c r="E568" s="68">
        <v>0.16</v>
      </c>
      <c r="F568" s="19">
        <f t="shared" si="127"/>
        <v>1.6875</v>
      </c>
      <c r="G568" s="12" t="s">
        <v>421</v>
      </c>
      <c r="H568" s="12">
        <f t="shared" si="116"/>
        <v>0.11000000000000001</v>
      </c>
      <c r="I568" s="12">
        <f t="shared" si="117"/>
        <v>0.43000000000000005</v>
      </c>
      <c r="J568" s="12">
        <v>0.02</v>
      </c>
      <c r="K568" s="12">
        <f t="shared" si="118"/>
        <v>0.27</v>
      </c>
      <c r="L568" s="45">
        <f t="shared" si="119"/>
        <v>1.6875</v>
      </c>
      <c r="M568" s="18">
        <f t="shared" si="120"/>
        <v>3.6764377328188651E-2</v>
      </c>
      <c r="N568" s="69">
        <f t="shared" si="121"/>
        <v>2.1786297675963646E-2</v>
      </c>
      <c r="O568" s="69">
        <f t="shared" si="122"/>
        <v>45.900410196968828</v>
      </c>
      <c r="P568" s="70">
        <f t="shared" si="123"/>
        <v>1.4978079652225005E-2</v>
      </c>
      <c r="Q568" s="70">
        <f t="shared" si="124"/>
        <v>5.85506750041523E-2</v>
      </c>
      <c r="R568" s="113">
        <v>6.9246123960485599</v>
      </c>
      <c r="S568" s="12" t="s">
        <v>665</v>
      </c>
      <c r="T568" s="12" t="s">
        <v>1690</v>
      </c>
      <c r="U568" s="12" t="s">
        <v>666</v>
      </c>
      <c r="V568" s="68" t="s">
        <v>667</v>
      </c>
      <c r="W568" s="68">
        <v>1</v>
      </c>
      <c r="X568" s="68">
        <v>0</v>
      </c>
      <c r="Y568" s="68">
        <v>0</v>
      </c>
      <c r="Z568" s="68">
        <v>0</v>
      </c>
      <c r="AA568" s="68">
        <v>1</v>
      </c>
      <c r="AB568" s="68">
        <v>1</v>
      </c>
      <c r="AC568" s="68">
        <v>2</v>
      </c>
      <c r="AD568" s="68">
        <v>1</v>
      </c>
      <c r="AE568" s="68">
        <v>2104</v>
      </c>
      <c r="AF568" s="68">
        <v>0</v>
      </c>
      <c r="AG568" s="68">
        <v>1</v>
      </c>
      <c r="AH568" s="68">
        <v>0</v>
      </c>
      <c r="AI568" s="68">
        <v>0</v>
      </c>
      <c r="AJ568" s="68">
        <v>0</v>
      </c>
      <c r="AK568" s="68">
        <v>0</v>
      </c>
      <c r="AL568" s="68">
        <v>0</v>
      </c>
      <c r="AM568" s="68">
        <v>0</v>
      </c>
      <c r="AN568" s="68">
        <v>0</v>
      </c>
      <c r="AO568" s="68">
        <v>0</v>
      </c>
      <c r="AP568" s="113">
        <v>8.1892445257359014</v>
      </c>
      <c r="AQ568" s="12">
        <v>1</v>
      </c>
      <c r="AR568" s="113">
        <v>7.6525456926939208</v>
      </c>
      <c r="AS568" s="12">
        <v>0</v>
      </c>
      <c r="AT568" s="12">
        <v>1</v>
      </c>
      <c r="AU568" s="12">
        <v>6.2915691395583204</v>
      </c>
      <c r="AV568" s="113">
        <v>7.6019019598751658</v>
      </c>
      <c r="AW568" s="12">
        <v>0</v>
      </c>
      <c r="AX568" s="12">
        <v>1</v>
      </c>
      <c r="AY568" s="68">
        <v>0</v>
      </c>
      <c r="AZ568" s="30">
        <v>3.5350000000000001</v>
      </c>
      <c r="BA568" s="94">
        <v>542</v>
      </c>
      <c r="BB568" s="94">
        <v>46</v>
      </c>
      <c r="BC568" s="12">
        <v>1</v>
      </c>
      <c r="BD568" s="12">
        <v>0</v>
      </c>
      <c r="BE568" s="104">
        <f t="shared" si="131"/>
        <v>2.954910279033736</v>
      </c>
      <c r="BF568" s="104">
        <v>102.13</v>
      </c>
      <c r="BG568" s="104">
        <f t="shared" si="125"/>
        <v>0.63872737253211231</v>
      </c>
      <c r="BH568" s="68">
        <v>0</v>
      </c>
      <c r="BI568" s="68">
        <v>1</v>
      </c>
      <c r="BJ568" s="68">
        <v>0</v>
      </c>
      <c r="BK568" s="12">
        <v>0</v>
      </c>
      <c r="BL568" s="12">
        <v>1</v>
      </c>
      <c r="BM568" s="12">
        <v>1</v>
      </c>
      <c r="BN568" s="12">
        <v>0</v>
      </c>
      <c r="BO568" s="12">
        <v>0</v>
      </c>
      <c r="BP568" s="12">
        <v>1</v>
      </c>
      <c r="BQ568" s="12">
        <v>1</v>
      </c>
      <c r="BR568" s="12">
        <v>0</v>
      </c>
      <c r="BS568" s="12">
        <v>0</v>
      </c>
      <c r="BT568" s="12">
        <v>0</v>
      </c>
      <c r="BU568" s="12">
        <v>0</v>
      </c>
      <c r="BV568" s="12">
        <v>1</v>
      </c>
      <c r="BW568" s="12">
        <v>0</v>
      </c>
      <c r="BX568" s="12">
        <v>0</v>
      </c>
      <c r="BY568" s="12">
        <v>1</v>
      </c>
      <c r="BZ568" s="12">
        <f t="shared" si="126"/>
        <v>0</v>
      </c>
      <c r="CA568" s="113">
        <v>2.8033603809065348</v>
      </c>
      <c r="CB568" s="12" t="s">
        <v>656</v>
      </c>
      <c r="CC568" s="12">
        <v>0</v>
      </c>
      <c r="CG568" s="12" t="s">
        <v>659</v>
      </c>
      <c r="CH568" s="12" t="s">
        <v>17</v>
      </c>
      <c r="CI568" s="12" t="s">
        <v>660</v>
      </c>
    </row>
    <row r="569" spans="1:167" ht="15" customHeight="1" x14ac:dyDescent="0.3">
      <c r="A569" s="17">
        <v>568</v>
      </c>
      <c r="B569" s="12">
        <v>13</v>
      </c>
      <c r="C569" s="12" t="s">
        <v>109</v>
      </c>
      <c r="D569" s="37">
        <v>0.09</v>
      </c>
      <c r="E569" s="68">
        <v>0.14000000000000001</v>
      </c>
      <c r="F569" s="19">
        <f t="shared" si="127"/>
        <v>0.64285714285714279</v>
      </c>
      <c r="H569" s="12">
        <f t="shared" si="116"/>
        <v>-5.0000000000000017E-2</v>
      </c>
      <c r="I569" s="12">
        <f t="shared" si="117"/>
        <v>0.23</v>
      </c>
      <c r="J569" s="12">
        <v>0</v>
      </c>
      <c r="K569" s="12">
        <f t="shared" si="118"/>
        <v>0.09</v>
      </c>
      <c r="L569" s="45">
        <f t="shared" si="119"/>
        <v>0.64285714285714279</v>
      </c>
      <c r="M569" s="15">
        <f t="shared" si="120"/>
        <v>1.6629497140386144E-2</v>
      </c>
      <c r="N569" s="68">
        <f t="shared" si="121"/>
        <v>2.5868106662822889E-2</v>
      </c>
      <c r="O569" s="68">
        <f t="shared" si="122"/>
        <v>38.657641745276216</v>
      </c>
      <c r="P569" s="12">
        <f t="shared" si="123"/>
        <v>-9.238609522436745E-3</v>
      </c>
      <c r="Q569" s="12">
        <f t="shared" si="124"/>
        <v>4.2497603803209036E-2</v>
      </c>
      <c r="R569" s="113">
        <v>6.9246123960485599</v>
      </c>
      <c r="S569" s="12" t="s">
        <v>664</v>
      </c>
      <c r="T569" s="12" t="s">
        <v>1691</v>
      </c>
      <c r="U569" s="12" t="s">
        <v>666</v>
      </c>
      <c r="V569" s="68" t="s">
        <v>667</v>
      </c>
      <c r="W569" s="68">
        <v>1</v>
      </c>
      <c r="X569" s="68">
        <v>0</v>
      </c>
      <c r="Y569" s="68">
        <v>0</v>
      </c>
      <c r="Z569" s="68">
        <v>0</v>
      </c>
      <c r="AA569" s="68">
        <v>1</v>
      </c>
      <c r="AB569" s="68">
        <v>1</v>
      </c>
      <c r="AC569" s="68">
        <v>3</v>
      </c>
      <c r="AD569" s="68">
        <v>1</v>
      </c>
      <c r="AE569" s="68">
        <v>1494</v>
      </c>
      <c r="AF569" s="68">
        <v>0</v>
      </c>
      <c r="AG569" s="68">
        <v>1</v>
      </c>
      <c r="AH569" s="68">
        <v>0</v>
      </c>
      <c r="AI569" s="68">
        <v>0</v>
      </c>
      <c r="AJ569" s="68">
        <v>0</v>
      </c>
      <c r="AK569" s="68">
        <v>0</v>
      </c>
      <c r="AL569" s="68">
        <v>0</v>
      </c>
      <c r="AM569" s="68">
        <v>0</v>
      </c>
      <c r="AN569" s="68">
        <v>0</v>
      </c>
      <c r="AO569" s="68">
        <v>0</v>
      </c>
      <c r="AP569" s="113">
        <v>8.1892445257359014</v>
      </c>
      <c r="AQ569" s="12">
        <v>1</v>
      </c>
      <c r="AR569" s="113">
        <v>7.3105501585344221</v>
      </c>
      <c r="AS569" s="12">
        <v>0</v>
      </c>
      <c r="AT569" s="12">
        <v>1</v>
      </c>
      <c r="AU569" s="12">
        <v>6.2915691395583204</v>
      </c>
      <c r="AV569" s="113">
        <v>7.6019019598751658</v>
      </c>
      <c r="AW569" s="12">
        <v>0</v>
      </c>
      <c r="AX569" s="12">
        <v>1</v>
      </c>
      <c r="AY569" s="68">
        <v>0</v>
      </c>
      <c r="AZ569" s="30">
        <v>3.5350000000000001</v>
      </c>
      <c r="BA569" s="94">
        <v>542</v>
      </c>
      <c r="BB569" s="94">
        <v>46</v>
      </c>
      <c r="BC569" s="12">
        <v>1</v>
      </c>
      <c r="BD569" s="12">
        <v>0</v>
      </c>
      <c r="BE569" s="104">
        <f t="shared" si="131"/>
        <v>2.954910279033736</v>
      </c>
      <c r="BF569" s="104">
        <v>102.13</v>
      </c>
      <c r="BG569" s="104">
        <f t="shared" si="125"/>
        <v>0.63872737253211231</v>
      </c>
      <c r="BH569" s="68">
        <v>0</v>
      </c>
      <c r="BI569" s="68">
        <v>1</v>
      </c>
      <c r="BJ569" s="68">
        <v>0</v>
      </c>
      <c r="BK569" s="12">
        <v>0</v>
      </c>
      <c r="BL569" s="12">
        <v>1</v>
      </c>
      <c r="BM569" s="12">
        <v>1</v>
      </c>
      <c r="BN569" s="12">
        <v>0</v>
      </c>
      <c r="BO569" s="12">
        <v>0</v>
      </c>
      <c r="BP569" s="12">
        <v>1</v>
      </c>
      <c r="BQ569" s="12">
        <v>1</v>
      </c>
      <c r="BR569" s="12">
        <v>0</v>
      </c>
      <c r="BS569" s="12">
        <v>0</v>
      </c>
      <c r="BT569" s="12">
        <v>0</v>
      </c>
      <c r="BU569" s="12">
        <v>0</v>
      </c>
      <c r="BV569" s="12">
        <v>1</v>
      </c>
      <c r="BW569" s="12">
        <v>0</v>
      </c>
      <c r="BX569" s="12">
        <v>0</v>
      </c>
      <c r="BY569" s="12">
        <v>1</v>
      </c>
      <c r="BZ569" s="12">
        <f t="shared" si="126"/>
        <v>0</v>
      </c>
      <c r="CA569" s="113">
        <v>2.8033603809065348</v>
      </c>
      <c r="CB569" s="12" t="s">
        <v>656</v>
      </c>
      <c r="CC569" s="12">
        <v>0</v>
      </c>
      <c r="CI569" s="12" t="s">
        <v>668</v>
      </c>
    </row>
    <row r="570" spans="1:167" ht="15" customHeight="1" x14ac:dyDescent="0.3">
      <c r="A570" s="17">
        <v>569</v>
      </c>
      <c r="B570" s="12">
        <v>13</v>
      </c>
      <c r="C570" s="12" t="s">
        <v>109</v>
      </c>
      <c r="D570" s="37">
        <v>0.18</v>
      </c>
      <c r="E570" s="13">
        <v>0.12</v>
      </c>
      <c r="F570" s="19">
        <f t="shared" si="127"/>
        <v>1.5</v>
      </c>
      <c r="H570" s="12">
        <f t="shared" si="116"/>
        <v>0.06</v>
      </c>
      <c r="I570" s="12">
        <f t="shared" si="117"/>
        <v>0.3</v>
      </c>
      <c r="J570" s="12">
        <v>0.01</v>
      </c>
      <c r="K570" s="12">
        <f t="shared" si="118"/>
        <v>0.18</v>
      </c>
      <c r="L570" s="45">
        <f t="shared" si="119"/>
        <v>1.5</v>
      </c>
      <c r="M570" s="15">
        <f t="shared" si="120"/>
        <v>2.5648521373303288E-2</v>
      </c>
      <c r="N570" s="13">
        <f t="shared" si="121"/>
        <v>1.7099014248868859E-2</v>
      </c>
      <c r="O570" s="68">
        <f t="shared" si="122"/>
        <v>58.482903484693708</v>
      </c>
      <c r="P570" s="12">
        <f t="shared" si="123"/>
        <v>8.5495071244344294E-3</v>
      </c>
      <c r="Q570" s="12">
        <f t="shared" si="124"/>
        <v>4.274753562217215E-2</v>
      </c>
      <c r="R570" s="113">
        <v>6.90975328164481</v>
      </c>
      <c r="S570" s="12" t="s">
        <v>671</v>
      </c>
      <c r="T570" s="12" t="s">
        <v>1692</v>
      </c>
      <c r="U570" s="12" t="s">
        <v>666</v>
      </c>
      <c r="V570" s="13" t="s">
        <v>667</v>
      </c>
      <c r="W570" s="68">
        <v>1</v>
      </c>
      <c r="X570" s="68">
        <v>0</v>
      </c>
      <c r="Y570" s="68">
        <v>0</v>
      </c>
      <c r="Z570" s="68">
        <v>0</v>
      </c>
      <c r="AA570" s="68">
        <v>1</v>
      </c>
      <c r="AB570" s="13">
        <v>1</v>
      </c>
      <c r="AC570" s="68">
        <v>1</v>
      </c>
      <c r="AD570" s="13">
        <v>1</v>
      </c>
      <c r="AE570" s="13">
        <v>3418</v>
      </c>
      <c r="AF570" s="13">
        <v>0</v>
      </c>
      <c r="AG570" s="68">
        <v>1</v>
      </c>
      <c r="AH570" s="68">
        <v>0</v>
      </c>
      <c r="AI570" s="68">
        <v>0</v>
      </c>
      <c r="AJ570" s="68">
        <v>0</v>
      </c>
      <c r="AK570" s="68">
        <v>0</v>
      </c>
      <c r="AL570" s="68">
        <v>0</v>
      </c>
      <c r="AM570" s="68">
        <v>0</v>
      </c>
      <c r="AN570" s="68">
        <v>0</v>
      </c>
      <c r="AO570" s="68">
        <v>0</v>
      </c>
      <c r="AP570" s="113">
        <v>8.1373958300566507</v>
      </c>
      <c r="AQ570" s="12">
        <v>1</v>
      </c>
      <c r="AR570" s="113">
        <v>8.1373958300566507</v>
      </c>
      <c r="AS570" s="12">
        <v>0</v>
      </c>
      <c r="AT570" s="12">
        <v>1</v>
      </c>
      <c r="AU570" s="12">
        <v>6.2915691395583204</v>
      </c>
      <c r="AV570" s="113">
        <v>7.6019019598751658</v>
      </c>
      <c r="AW570" s="12">
        <v>0</v>
      </c>
      <c r="AX570" s="12">
        <v>1</v>
      </c>
      <c r="AY570" s="68">
        <v>0</v>
      </c>
      <c r="AZ570" s="30">
        <v>3.5350000000000001</v>
      </c>
      <c r="BA570" s="94">
        <v>542</v>
      </c>
      <c r="BB570" s="94">
        <v>46</v>
      </c>
      <c r="BC570" s="12">
        <v>1</v>
      </c>
      <c r="BD570" s="12">
        <v>0</v>
      </c>
      <c r="BE570" s="104">
        <f t="shared" si="131"/>
        <v>2.954910279033736</v>
      </c>
      <c r="BF570" s="104">
        <v>102.13</v>
      </c>
      <c r="BG570" s="104">
        <f t="shared" si="125"/>
        <v>0.63872737253211231</v>
      </c>
      <c r="BH570" s="68">
        <v>0</v>
      </c>
      <c r="BI570" s="68">
        <v>1</v>
      </c>
      <c r="BJ570" s="68">
        <v>0</v>
      </c>
      <c r="BK570" s="12">
        <v>0</v>
      </c>
      <c r="BL570" s="12">
        <v>1</v>
      </c>
      <c r="BM570" s="12">
        <v>1</v>
      </c>
      <c r="BN570" s="12">
        <v>0</v>
      </c>
      <c r="BO570" s="12">
        <v>0</v>
      </c>
      <c r="BP570" s="12">
        <v>1</v>
      </c>
      <c r="BQ570" s="12">
        <v>1</v>
      </c>
      <c r="BR570" s="12">
        <v>0</v>
      </c>
      <c r="BS570" s="12">
        <v>0</v>
      </c>
      <c r="BT570" s="12">
        <v>0</v>
      </c>
      <c r="BU570" s="12">
        <v>0</v>
      </c>
      <c r="BV570" s="12">
        <v>1</v>
      </c>
      <c r="BW570" s="12">
        <v>0</v>
      </c>
      <c r="BX570" s="12">
        <v>0</v>
      </c>
      <c r="BY570" s="12">
        <v>0</v>
      </c>
      <c r="BZ570" s="12">
        <f t="shared" si="126"/>
        <v>1</v>
      </c>
      <c r="CA570" s="113">
        <v>2.8033603809065348</v>
      </c>
      <c r="CB570" s="12" t="s">
        <v>656</v>
      </c>
      <c r="CC570" s="12">
        <v>0</v>
      </c>
      <c r="CI570" s="12" t="s">
        <v>670</v>
      </c>
    </row>
    <row r="571" spans="1:167" ht="15" customHeight="1" x14ac:dyDescent="0.3">
      <c r="A571" s="70">
        <v>570</v>
      </c>
      <c r="B571" s="12">
        <v>13</v>
      </c>
      <c r="C571" s="12" t="s">
        <v>109</v>
      </c>
      <c r="D571" s="37">
        <v>0.15</v>
      </c>
      <c r="E571" s="68">
        <v>0.06</v>
      </c>
      <c r="F571" s="19">
        <f t="shared" si="127"/>
        <v>2.5</v>
      </c>
      <c r="G571" s="12" t="s">
        <v>353</v>
      </c>
      <c r="H571" s="12">
        <f t="shared" si="116"/>
        <v>0.09</v>
      </c>
      <c r="I571" s="12">
        <f t="shared" si="117"/>
        <v>0.21</v>
      </c>
      <c r="J571" s="12">
        <v>0.28999999999999998</v>
      </c>
      <c r="K571" s="12">
        <f t="shared" si="118"/>
        <v>0.15</v>
      </c>
      <c r="L571" s="45">
        <f t="shared" si="119"/>
        <v>2.5</v>
      </c>
      <c r="M571" s="15">
        <f t="shared" si="120"/>
        <v>4.2728800397478749E-2</v>
      </c>
      <c r="N571" s="68">
        <f t="shared" si="121"/>
        <v>1.7091520158991499E-2</v>
      </c>
      <c r="O571" s="68">
        <f t="shared" si="122"/>
        <v>58.508546384267667</v>
      </c>
      <c r="P571" s="12">
        <f t="shared" si="123"/>
        <v>2.5637280238487249E-2</v>
      </c>
      <c r="Q571" s="12">
        <f t="shared" si="124"/>
        <v>5.9820320556470248E-2</v>
      </c>
      <c r="R571" s="113">
        <v>6.90975328164481</v>
      </c>
      <c r="S571" s="12" t="s">
        <v>671</v>
      </c>
      <c r="T571" s="12" t="s">
        <v>1693</v>
      </c>
      <c r="U571" s="12" t="s">
        <v>666</v>
      </c>
      <c r="V571" s="68" t="s">
        <v>667</v>
      </c>
      <c r="W571" s="68">
        <v>1</v>
      </c>
      <c r="X571" s="68">
        <v>0</v>
      </c>
      <c r="Y571" s="68">
        <v>0</v>
      </c>
      <c r="Z571" s="68">
        <v>0</v>
      </c>
      <c r="AA571" s="68">
        <v>1</v>
      </c>
      <c r="AB571" s="68">
        <v>1</v>
      </c>
      <c r="AC571" s="68">
        <v>2</v>
      </c>
      <c r="AD571" s="68">
        <v>2</v>
      </c>
      <c r="AE571" s="68">
        <v>3417</v>
      </c>
      <c r="AF571" s="68">
        <v>0</v>
      </c>
      <c r="AG571" s="68">
        <v>1</v>
      </c>
      <c r="AH571" s="68">
        <v>0</v>
      </c>
      <c r="AI571" s="68">
        <v>0</v>
      </c>
      <c r="AJ571" s="68">
        <v>0</v>
      </c>
      <c r="AK571" s="68">
        <v>0</v>
      </c>
      <c r="AL571" s="68">
        <v>0</v>
      </c>
      <c r="AM571" s="68">
        <v>0</v>
      </c>
      <c r="AN571" s="68">
        <v>0</v>
      </c>
      <c r="AO571" s="68">
        <v>0</v>
      </c>
      <c r="AP571" s="113">
        <v>8.1373958300566507</v>
      </c>
      <c r="AQ571" s="12">
        <v>1</v>
      </c>
      <c r="AR571" s="113">
        <v>8.1373958300566507</v>
      </c>
      <c r="AS571" s="12">
        <v>0</v>
      </c>
      <c r="AT571" s="12">
        <v>1</v>
      </c>
      <c r="AU571" s="12">
        <v>6.2915691395583204</v>
      </c>
      <c r="AV571" s="113">
        <v>7.6019019598751658</v>
      </c>
      <c r="AW571" s="12">
        <v>0</v>
      </c>
      <c r="AX571" s="12">
        <v>1</v>
      </c>
      <c r="AY571" s="68">
        <v>0</v>
      </c>
      <c r="AZ571" s="30">
        <v>3.5350000000000001</v>
      </c>
      <c r="BA571" s="94">
        <v>542</v>
      </c>
      <c r="BB571" s="94">
        <v>46</v>
      </c>
      <c r="BC571" s="12">
        <v>1</v>
      </c>
      <c r="BD571" s="12">
        <v>0</v>
      </c>
      <c r="BE571" s="104">
        <f t="shared" si="131"/>
        <v>2.954910279033736</v>
      </c>
      <c r="BF571" s="104">
        <v>102.13</v>
      </c>
      <c r="BG571" s="104">
        <f t="shared" si="125"/>
        <v>0.63872737253211231</v>
      </c>
      <c r="BH571" s="68">
        <v>0</v>
      </c>
      <c r="BI571" s="68">
        <v>1</v>
      </c>
      <c r="BJ571" s="68">
        <v>0</v>
      </c>
      <c r="BK571" s="12">
        <v>0</v>
      </c>
      <c r="BL571" s="12">
        <v>1</v>
      </c>
      <c r="BM571" s="12">
        <v>1</v>
      </c>
      <c r="BN571" s="12">
        <v>0</v>
      </c>
      <c r="BO571" s="12">
        <v>0</v>
      </c>
      <c r="BP571" s="12">
        <v>1</v>
      </c>
      <c r="BQ571" s="12">
        <v>1</v>
      </c>
      <c r="BR571" s="12">
        <v>0</v>
      </c>
      <c r="BS571" s="12">
        <v>0</v>
      </c>
      <c r="BT571" s="12">
        <v>0</v>
      </c>
      <c r="BU571" s="12">
        <v>0</v>
      </c>
      <c r="BV571" s="12">
        <v>1</v>
      </c>
      <c r="BW571" s="12">
        <v>0</v>
      </c>
      <c r="BX571" s="12">
        <v>0</v>
      </c>
      <c r="BY571" s="12">
        <v>0</v>
      </c>
      <c r="BZ571" s="12">
        <f t="shared" si="126"/>
        <v>1</v>
      </c>
      <c r="CA571" s="113">
        <v>2.8033603809065348</v>
      </c>
      <c r="CB571" s="12" t="s">
        <v>656</v>
      </c>
      <c r="CC571" s="12">
        <v>0</v>
      </c>
    </row>
    <row r="572" spans="1:167" ht="15" customHeight="1" x14ac:dyDescent="0.3">
      <c r="A572" s="17">
        <v>571</v>
      </c>
      <c r="B572" s="12">
        <v>13</v>
      </c>
      <c r="C572" s="12" t="s">
        <v>109</v>
      </c>
      <c r="D572" s="37">
        <v>0.25</v>
      </c>
      <c r="E572" s="13">
        <v>0.08</v>
      </c>
      <c r="F572" s="19">
        <f t="shared" si="127"/>
        <v>3.125</v>
      </c>
      <c r="G572" s="12" t="s">
        <v>353</v>
      </c>
      <c r="H572" s="12">
        <f t="shared" si="116"/>
        <v>0.16999999999999998</v>
      </c>
      <c r="I572" s="12">
        <f t="shared" si="117"/>
        <v>0.33</v>
      </c>
      <c r="J572" s="12">
        <v>0.34</v>
      </c>
      <c r="K572" s="12">
        <f t="shared" si="118"/>
        <v>0.25</v>
      </c>
      <c r="L572" s="45">
        <f t="shared" si="119"/>
        <v>3.125</v>
      </c>
      <c r="M572" s="15">
        <f t="shared" si="120"/>
        <v>6.8722565843885725E-2</v>
      </c>
      <c r="N572" s="13">
        <f t="shared" si="121"/>
        <v>2.1991221070043435E-2</v>
      </c>
      <c r="O572" s="68">
        <f t="shared" si="122"/>
        <v>45.472690980411528</v>
      </c>
      <c r="P572" s="12">
        <f t="shared" si="123"/>
        <v>4.673134477384229E-2</v>
      </c>
      <c r="Q572" s="12">
        <f t="shared" si="124"/>
        <v>9.0713786913929159E-2</v>
      </c>
      <c r="R572" s="113">
        <v>6.9067547786485539</v>
      </c>
      <c r="S572" s="12" t="s">
        <v>672</v>
      </c>
      <c r="T572" s="12" t="s">
        <v>1694</v>
      </c>
      <c r="U572" s="12" t="s">
        <v>666</v>
      </c>
      <c r="V572" s="13" t="s">
        <v>667</v>
      </c>
      <c r="W572" s="68">
        <v>1</v>
      </c>
      <c r="X572" s="68">
        <v>0</v>
      </c>
      <c r="Y572" s="68">
        <v>0</v>
      </c>
      <c r="Z572" s="68">
        <v>0</v>
      </c>
      <c r="AA572" s="68">
        <v>1</v>
      </c>
      <c r="AB572" s="13">
        <v>1</v>
      </c>
      <c r="AC572" s="68">
        <v>3</v>
      </c>
      <c r="AD572" s="13">
        <v>2</v>
      </c>
      <c r="AE572" s="13">
        <v>2058</v>
      </c>
      <c r="AF572" s="13">
        <v>0</v>
      </c>
      <c r="AG572" s="68">
        <v>1</v>
      </c>
      <c r="AH572" s="68">
        <v>0</v>
      </c>
      <c r="AI572" s="68">
        <v>0</v>
      </c>
      <c r="AJ572" s="68">
        <v>0</v>
      </c>
      <c r="AK572" s="68">
        <v>0</v>
      </c>
      <c r="AL572" s="68">
        <v>0</v>
      </c>
      <c r="AM572" s="68">
        <v>0</v>
      </c>
      <c r="AN572" s="68">
        <v>0</v>
      </c>
      <c r="AO572" s="68">
        <v>0</v>
      </c>
      <c r="AP572" s="113">
        <v>8.1373958300566507</v>
      </c>
      <c r="AQ572" s="12">
        <v>1</v>
      </c>
      <c r="AR572" s="113">
        <v>7.6309465808904591</v>
      </c>
      <c r="AS572" s="12">
        <v>0</v>
      </c>
      <c r="AT572" s="12">
        <v>1</v>
      </c>
      <c r="AU572" s="12">
        <v>6.2915691395583204</v>
      </c>
      <c r="AV572" s="113">
        <v>7.6019019598751658</v>
      </c>
      <c r="AW572" s="12">
        <v>0</v>
      </c>
      <c r="AX572" s="12">
        <v>1</v>
      </c>
      <c r="AY572" s="68">
        <v>0</v>
      </c>
      <c r="AZ572" s="30">
        <v>3.5350000000000001</v>
      </c>
      <c r="BA572" s="94">
        <v>542</v>
      </c>
      <c r="BB572" s="94">
        <v>46</v>
      </c>
      <c r="BC572" s="12">
        <v>1</v>
      </c>
      <c r="BD572" s="12">
        <v>0</v>
      </c>
      <c r="BE572" s="104">
        <f t="shared" si="131"/>
        <v>2.954910279033736</v>
      </c>
      <c r="BF572" s="104">
        <v>102.13</v>
      </c>
      <c r="BG572" s="104">
        <f t="shared" si="125"/>
        <v>0.63872737253211231</v>
      </c>
      <c r="BH572" s="68">
        <v>0</v>
      </c>
      <c r="BI572" s="68">
        <v>1</v>
      </c>
      <c r="BJ572" s="68">
        <v>0</v>
      </c>
      <c r="BK572" s="12">
        <v>0</v>
      </c>
      <c r="BL572" s="12">
        <v>1</v>
      </c>
      <c r="BM572" s="12">
        <v>1</v>
      </c>
      <c r="BN572" s="12">
        <v>0</v>
      </c>
      <c r="BO572" s="12">
        <v>0</v>
      </c>
      <c r="BP572" s="12">
        <v>1</v>
      </c>
      <c r="BQ572" s="12">
        <v>1</v>
      </c>
      <c r="BR572" s="12">
        <v>0</v>
      </c>
      <c r="BS572" s="12">
        <v>0</v>
      </c>
      <c r="BT572" s="12">
        <v>0</v>
      </c>
      <c r="BU572" s="12">
        <v>0</v>
      </c>
      <c r="BV572" s="12">
        <v>1</v>
      </c>
      <c r="BW572" s="12">
        <v>0</v>
      </c>
      <c r="BX572" s="12">
        <v>0</v>
      </c>
      <c r="BY572" s="12">
        <v>0</v>
      </c>
      <c r="BZ572" s="12">
        <f t="shared" si="126"/>
        <v>1</v>
      </c>
      <c r="CA572" s="113">
        <v>2.8033603809065348</v>
      </c>
      <c r="CB572" s="12" t="s">
        <v>656</v>
      </c>
      <c r="CC572" s="12">
        <v>0</v>
      </c>
    </row>
    <row r="573" spans="1:167" ht="15" customHeight="1" x14ac:dyDescent="0.3">
      <c r="A573" s="17">
        <v>572</v>
      </c>
      <c r="B573" s="70">
        <v>13</v>
      </c>
      <c r="C573" s="70" t="s">
        <v>109</v>
      </c>
      <c r="D573" s="38">
        <v>0.01</v>
      </c>
      <c r="E573" s="69">
        <v>0.08</v>
      </c>
      <c r="F573" s="19">
        <f t="shared" si="127"/>
        <v>0.125</v>
      </c>
      <c r="G573" s="70"/>
      <c r="H573" s="70">
        <f t="shared" si="116"/>
        <v>-7.0000000000000007E-2</v>
      </c>
      <c r="I573" s="70">
        <f t="shared" si="117"/>
        <v>0.09</v>
      </c>
      <c r="J573" s="70">
        <v>0.22</v>
      </c>
      <c r="K573" s="70">
        <f t="shared" si="118"/>
        <v>0.01</v>
      </c>
      <c r="L573" s="47">
        <f t="shared" si="119"/>
        <v>0.125</v>
      </c>
      <c r="M573" s="18">
        <f t="shared" si="120"/>
        <v>3.3945144840062547E-3</v>
      </c>
      <c r="N573" s="69">
        <f t="shared" si="121"/>
        <v>2.7156115872050034E-2</v>
      </c>
      <c r="O573" s="69">
        <f t="shared" si="122"/>
        <v>36.824117436810354</v>
      </c>
      <c r="P573" s="70">
        <f t="shared" si="123"/>
        <v>-2.3761601388043778E-2</v>
      </c>
      <c r="Q573" s="70">
        <f t="shared" si="124"/>
        <v>3.0550630356056291E-2</v>
      </c>
      <c r="R573" s="114">
        <v>6.9067547786485539</v>
      </c>
      <c r="S573" s="70" t="s">
        <v>673</v>
      </c>
      <c r="T573" s="70" t="s">
        <v>1695</v>
      </c>
      <c r="U573" s="70" t="s">
        <v>666</v>
      </c>
      <c r="V573" s="69" t="s">
        <v>667</v>
      </c>
      <c r="W573" s="69">
        <v>1</v>
      </c>
      <c r="X573" s="69">
        <v>0</v>
      </c>
      <c r="Y573" s="69">
        <v>0</v>
      </c>
      <c r="Z573" s="69">
        <v>0</v>
      </c>
      <c r="AA573" s="69">
        <v>1</v>
      </c>
      <c r="AB573" s="69">
        <v>1</v>
      </c>
      <c r="AC573" s="69">
        <v>4</v>
      </c>
      <c r="AD573" s="69">
        <v>2</v>
      </c>
      <c r="AE573" s="69">
        <v>1356</v>
      </c>
      <c r="AF573" s="69">
        <v>0</v>
      </c>
      <c r="AG573" s="69">
        <v>1</v>
      </c>
      <c r="AH573" s="69">
        <v>0</v>
      </c>
      <c r="AI573" s="69">
        <v>0</v>
      </c>
      <c r="AJ573" s="69">
        <v>0</v>
      </c>
      <c r="AK573" s="69">
        <v>0</v>
      </c>
      <c r="AL573" s="69">
        <v>0</v>
      </c>
      <c r="AM573" s="69">
        <v>0</v>
      </c>
      <c r="AN573" s="69">
        <v>0</v>
      </c>
      <c r="AO573" s="69">
        <v>0</v>
      </c>
      <c r="AP573" s="114">
        <v>8.1373958300566507</v>
      </c>
      <c r="AQ573" s="70">
        <v>1</v>
      </c>
      <c r="AR573" s="114">
        <v>7.2145044141511434</v>
      </c>
      <c r="AS573" s="70">
        <v>0</v>
      </c>
      <c r="AT573" s="70">
        <v>1</v>
      </c>
      <c r="AU573" s="70">
        <v>6.2915691395583204</v>
      </c>
      <c r="AV573" s="114">
        <v>7.6019019598751658</v>
      </c>
      <c r="AW573" s="70">
        <v>0</v>
      </c>
      <c r="AX573" s="70">
        <v>1</v>
      </c>
      <c r="AY573" s="69">
        <v>0</v>
      </c>
      <c r="AZ573" s="30">
        <v>3.5350000000000001</v>
      </c>
      <c r="BA573" s="32">
        <v>542</v>
      </c>
      <c r="BB573" s="32">
        <v>46</v>
      </c>
      <c r="BC573" s="70">
        <v>1</v>
      </c>
      <c r="BD573" s="70">
        <v>0</v>
      </c>
      <c r="BE573" s="106">
        <f t="shared" si="131"/>
        <v>2.954910279033736</v>
      </c>
      <c r="BF573" s="106">
        <v>102.13</v>
      </c>
      <c r="BG573" s="106">
        <f t="shared" si="125"/>
        <v>0.63872737253211231</v>
      </c>
      <c r="BH573" s="69">
        <v>0</v>
      </c>
      <c r="BI573" s="69">
        <v>1</v>
      </c>
      <c r="BJ573" s="69">
        <v>0</v>
      </c>
      <c r="BK573" s="70">
        <v>0</v>
      </c>
      <c r="BL573" s="70">
        <v>1</v>
      </c>
      <c r="BM573" s="70">
        <v>1</v>
      </c>
      <c r="BN573" s="70">
        <v>0</v>
      </c>
      <c r="BO573" s="70">
        <v>0</v>
      </c>
      <c r="BP573" s="70">
        <v>1</v>
      </c>
      <c r="BQ573" s="70">
        <v>1</v>
      </c>
      <c r="BR573" s="70">
        <v>0</v>
      </c>
      <c r="BS573" s="70">
        <v>0</v>
      </c>
      <c r="BT573" s="70">
        <v>0</v>
      </c>
      <c r="BU573" s="70">
        <v>0</v>
      </c>
      <c r="BV573" s="70">
        <v>1</v>
      </c>
      <c r="BW573" s="70">
        <v>0</v>
      </c>
      <c r="BX573" s="70">
        <v>0</v>
      </c>
      <c r="BY573" s="70">
        <v>0</v>
      </c>
      <c r="BZ573" s="70">
        <f t="shared" si="126"/>
        <v>1</v>
      </c>
      <c r="CA573" s="114">
        <v>2.8033603809065348</v>
      </c>
      <c r="CB573" s="70" t="s">
        <v>656</v>
      </c>
      <c r="CC573" s="70">
        <v>0</v>
      </c>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0"/>
      <c r="DD573" s="70"/>
      <c r="DE573" s="70"/>
      <c r="DF573" s="70"/>
      <c r="DG573" s="70"/>
      <c r="DH573" s="70"/>
      <c r="DI573" s="70"/>
      <c r="DJ573" s="70"/>
      <c r="DK573" s="70"/>
      <c r="DL573" s="70"/>
      <c r="DM573" s="70"/>
      <c r="DN573" s="70"/>
      <c r="DO573" s="70"/>
      <c r="DP573" s="70"/>
      <c r="DQ573" s="70"/>
      <c r="DR573" s="70"/>
      <c r="DS573" s="70"/>
      <c r="DT573" s="70"/>
      <c r="DU573" s="70"/>
      <c r="DV573" s="70"/>
      <c r="DW573" s="70"/>
      <c r="DX573" s="70"/>
      <c r="DY573" s="70"/>
      <c r="DZ573" s="70"/>
      <c r="EA573" s="70"/>
      <c r="EB573" s="70"/>
      <c r="EC573" s="70"/>
      <c r="ED573" s="70"/>
      <c r="EE573" s="70"/>
      <c r="EF573" s="70"/>
      <c r="EG573" s="70"/>
      <c r="EH573" s="70"/>
      <c r="EI573" s="70"/>
      <c r="EJ573" s="70"/>
      <c r="EK573" s="70"/>
      <c r="EL573" s="70"/>
      <c r="EM573" s="70"/>
      <c r="EN573" s="70"/>
      <c r="EO573" s="70"/>
      <c r="EP573" s="70"/>
      <c r="EQ573" s="70"/>
      <c r="ER573" s="70"/>
      <c r="ES573" s="70"/>
      <c r="ET573" s="70"/>
      <c r="EU573" s="70"/>
      <c r="EV573" s="70"/>
      <c r="EW573" s="70"/>
      <c r="EX573" s="70"/>
      <c r="EY573" s="70"/>
      <c r="EZ573" s="70"/>
      <c r="FA573" s="70"/>
      <c r="FB573" s="70"/>
      <c r="FC573" s="70"/>
      <c r="FD573" s="70"/>
      <c r="FE573" s="70"/>
      <c r="FF573" s="70"/>
      <c r="FG573" s="70"/>
      <c r="FH573" s="70"/>
      <c r="FI573" s="70"/>
      <c r="FJ573" s="70"/>
      <c r="FK573" s="70"/>
    </row>
    <row r="574" spans="1:167" ht="15" customHeight="1" x14ac:dyDescent="0.3">
      <c r="A574" s="70">
        <v>573</v>
      </c>
      <c r="B574" s="70">
        <v>13</v>
      </c>
      <c r="C574" s="70" t="s">
        <v>109</v>
      </c>
      <c r="D574" s="38">
        <v>0.19</v>
      </c>
      <c r="E574" s="69">
        <v>0.14000000000000001</v>
      </c>
      <c r="F574" s="19">
        <f t="shared" si="127"/>
        <v>1.357142857142857</v>
      </c>
      <c r="G574" s="70"/>
      <c r="H574" s="70">
        <f t="shared" si="116"/>
        <v>4.9999999999999989E-2</v>
      </c>
      <c r="I574" s="70">
        <f t="shared" si="117"/>
        <v>0.33</v>
      </c>
      <c r="J574" s="70">
        <v>0.01</v>
      </c>
      <c r="K574" s="70">
        <f t="shared" si="118"/>
        <v>0.19</v>
      </c>
      <c r="L574" s="47">
        <f t="shared" si="119"/>
        <v>1.357142857142857</v>
      </c>
      <c r="M574" s="18">
        <f t="shared" si="120"/>
        <v>3.9970603075622176E-2</v>
      </c>
      <c r="N574" s="69">
        <f t="shared" si="121"/>
        <v>2.94520233188795E-2</v>
      </c>
      <c r="O574" s="69">
        <f t="shared" si="122"/>
        <v>33.953524658490082</v>
      </c>
      <c r="P574" s="70">
        <f t="shared" si="123"/>
        <v>1.0518579756742676E-2</v>
      </c>
      <c r="Q574" s="70">
        <f t="shared" si="124"/>
        <v>6.9422626394501669E-2</v>
      </c>
      <c r="R574" s="114">
        <v>7.0343879299155034</v>
      </c>
      <c r="S574" s="70" t="s">
        <v>674</v>
      </c>
      <c r="T574" s="70" t="s">
        <v>1696</v>
      </c>
      <c r="U574" s="70" t="s">
        <v>666</v>
      </c>
      <c r="V574" s="69" t="s">
        <v>667</v>
      </c>
      <c r="W574" s="69">
        <v>1</v>
      </c>
      <c r="X574" s="69">
        <v>0</v>
      </c>
      <c r="Y574" s="69">
        <v>0</v>
      </c>
      <c r="Z574" s="69">
        <v>0</v>
      </c>
      <c r="AA574" s="69">
        <v>1</v>
      </c>
      <c r="AB574" s="69">
        <v>1</v>
      </c>
      <c r="AC574" s="69">
        <v>1</v>
      </c>
      <c r="AD574" s="69">
        <v>1</v>
      </c>
      <c r="AE574" s="69">
        <v>1151</v>
      </c>
      <c r="AF574" s="69">
        <v>0</v>
      </c>
      <c r="AG574" s="69">
        <v>1</v>
      </c>
      <c r="AH574" s="69">
        <v>0</v>
      </c>
      <c r="AI574" s="69">
        <v>0</v>
      </c>
      <c r="AJ574" s="69">
        <v>0</v>
      </c>
      <c r="AK574" s="69">
        <v>0</v>
      </c>
      <c r="AL574" s="69">
        <v>0</v>
      </c>
      <c r="AM574" s="69">
        <v>0</v>
      </c>
      <c r="AN574" s="69">
        <v>0</v>
      </c>
      <c r="AO574" s="69">
        <v>0</v>
      </c>
      <c r="AP574" s="114">
        <v>7.0501225202690589</v>
      </c>
      <c r="AQ574" s="70">
        <v>1</v>
      </c>
      <c r="AR574" s="114">
        <v>7.0501225202690589</v>
      </c>
      <c r="AS574" s="70">
        <v>0</v>
      </c>
      <c r="AT574" s="70">
        <v>1</v>
      </c>
      <c r="AU574" s="70">
        <v>6.2915691395583204</v>
      </c>
      <c r="AV574" s="114">
        <v>7.6019019598751658</v>
      </c>
      <c r="AW574" s="70">
        <v>0</v>
      </c>
      <c r="AX574" s="70">
        <v>1</v>
      </c>
      <c r="AY574" s="69">
        <v>0</v>
      </c>
      <c r="AZ574" s="30">
        <v>3.5350000000000001</v>
      </c>
      <c r="BA574" s="32">
        <v>542</v>
      </c>
      <c r="BB574" s="32">
        <v>46</v>
      </c>
      <c r="BC574" s="70">
        <v>1</v>
      </c>
      <c r="BD574" s="70">
        <v>0</v>
      </c>
      <c r="BE574" s="106">
        <f t="shared" si="131"/>
        <v>2.954910279033736</v>
      </c>
      <c r="BF574" s="106">
        <v>102.13</v>
      </c>
      <c r="BG574" s="106">
        <f t="shared" si="125"/>
        <v>0.63872737253211231</v>
      </c>
      <c r="BH574" s="69">
        <v>0</v>
      </c>
      <c r="BI574" s="69">
        <v>1</v>
      </c>
      <c r="BJ574" s="69">
        <v>0</v>
      </c>
      <c r="BK574" s="70">
        <v>0</v>
      </c>
      <c r="BL574" s="70">
        <v>1</v>
      </c>
      <c r="BM574" s="70">
        <v>1</v>
      </c>
      <c r="BN574" s="70">
        <v>0</v>
      </c>
      <c r="BO574" s="70">
        <v>0</v>
      </c>
      <c r="BP574" s="70">
        <v>1</v>
      </c>
      <c r="BQ574" s="70">
        <v>1</v>
      </c>
      <c r="BR574" s="70">
        <v>0</v>
      </c>
      <c r="BS574" s="70">
        <v>0</v>
      </c>
      <c r="BT574" s="70">
        <v>0</v>
      </c>
      <c r="BU574" s="70">
        <v>0</v>
      </c>
      <c r="BV574" s="70">
        <v>1</v>
      </c>
      <c r="BW574" s="70">
        <v>0</v>
      </c>
      <c r="BX574" s="70">
        <v>0</v>
      </c>
      <c r="BY574" s="70">
        <v>1</v>
      </c>
      <c r="BZ574" s="70">
        <f t="shared" si="126"/>
        <v>0</v>
      </c>
      <c r="CA574" s="114">
        <v>2.8033603809065348</v>
      </c>
      <c r="CB574" s="70" t="s">
        <v>656</v>
      </c>
      <c r="CC574" s="70">
        <v>0</v>
      </c>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0"/>
      <c r="DD574" s="70"/>
      <c r="DE574" s="70"/>
      <c r="DF574" s="70"/>
      <c r="DG574" s="70"/>
      <c r="DH574" s="70"/>
      <c r="DI574" s="70"/>
      <c r="DJ574" s="70"/>
      <c r="DK574" s="70"/>
      <c r="DL574" s="70"/>
      <c r="DM574" s="70"/>
      <c r="DN574" s="70"/>
      <c r="DO574" s="70"/>
      <c r="DP574" s="70"/>
      <c r="DQ574" s="70"/>
      <c r="DR574" s="70"/>
      <c r="DS574" s="70"/>
      <c r="DT574" s="70"/>
      <c r="DU574" s="70"/>
      <c r="DV574" s="70"/>
      <c r="DW574" s="70"/>
      <c r="DX574" s="70"/>
      <c r="DY574" s="70"/>
      <c r="DZ574" s="70"/>
      <c r="EA574" s="70"/>
      <c r="EB574" s="70"/>
      <c r="EC574" s="70"/>
      <c r="ED574" s="70"/>
      <c r="EE574" s="70"/>
      <c r="EF574" s="70"/>
      <c r="EG574" s="70"/>
      <c r="EH574" s="70"/>
      <c r="EI574" s="70"/>
      <c r="EJ574" s="70"/>
      <c r="EK574" s="70"/>
      <c r="EL574" s="70"/>
      <c r="EM574" s="70"/>
      <c r="EN574" s="70"/>
      <c r="EO574" s="70"/>
      <c r="EP574" s="70"/>
      <c r="EQ574" s="70"/>
      <c r="ER574" s="70"/>
      <c r="ES574" s="70"/>
      <c r="ET574" s="70"/>
      <c r="EU574" s="70"/>
      <c r="EV574" s="70"/>
      <c r="EW574" s="70"/>
      <c r="EX574" s="70"/>
      <c r="EY574" s="70"/>
      <c r="EZ574" s="70"/>
      <c r="FA574" s="70"/>
      <c r="FB574" s="70"/>
      <c r="FC574" s="70"/>
      <c r="FD574" s="70"/>
      <c r="FE574" s="70"/>
      <c r="FF574" s="70"/>
      <c r="FG574" s="70"/>
      <c r="FH574" s="70"/>
      <c r="FI574" s="70"/>
      <c r="FJ574" s="70"/>
      <c r="FK574" s="70"/>
    </row>
    <row r="575" spans="1:167" ht="15" customHeight="1" x14ac:dyDescent="0.3">
      <c r="A575" s="70">
        <v>574</v>
      </c>
      <c r="B575" s="12">
        <v>13</v>
      </c>
      <c r="C575" s="12" t="s">
        <v>109</v>
      </c>
      <c r="D575" s="37">
        <v>0.12</v>
      </c>
      <c r="E575" s="13">
        <v>0.09</v>
      </c>
      <c r="F575" s="19">
        <f t="shared" si="127"/>
        <v>1.3333333333333333</v>
      </c>
      <c r="H575" s="12">
        <f t="shared" si="116"/>
        <v>0.03</v>
      </c>
      <c r="I575" s="12">
        <f t="shared" si="117"/>
        <v>0.21</v>
      </c>
      <c r="J575" s="12">
        <v>0.62</v>
      </c>
      <c r="K575" s="12">
        <f t="shared" si="118"/>
        <v>0.12</v>
      </c>
      <c r="L575" s="45">
        <f t="shared" si="119"/>
        <v>1.3333333333333333</v>
      </c>
      <c r="M575" s="15">
        <f t="shared" si="120"/>
        <v>3.9287499552260623E-2</v>
      </c>
      <c r="N575" s="13">
        <f t="shared" si="121"/>
        <v>2.9465624664195469E-2</v>
      </c>
      <c r="O575" s="68">
        <f t="shared" si="122"/>
        <v>33.93785169656114</v>
      </c>
      <c r="P575" s="12">
        <f t="shared" si="123"/>
        <v>9.8218748880651539E-3</v>
      </c>
      <c r="Q575" s="12">
        <f t="shared" si="124"/>
        <v>6.8753124216456088E-2</v>
      </c>
      <c r="R575" s="113">
        <v>7.0343879299155034</v>
      </c>
      <c r="S575" s="12" t="s">
        <v>674</v>
      </c>
      <c r="T575" s="12" t="s">
        <v>1697</v>
      </c>
      <c r="U575" s="12" t="s">
        <v>666</v>
      </c>
      <c r="V575" s="13" t="s">
        <v>667</v>
      </c>
      <c r="W575" s="68">
        <v>1</v>
      </c>
      <c r="X575" s="68">
        <v>0</v>
      </c>
      <c r="Y575" s="68">
        <v>0</v>
      </c>
      <c r="Z575" s="68">
        <v>0</v>
      </c>
      <c r="AA575" s="13">
        <v>1</v>
      </c>
      <c r="AB575" s="13">
        <v>1</v>
      </c>
      <c r="AC575" s="68">
        <v>2</v>
      </c>
      <c r="AD575" s="68">
        <v>2</v>
      </c>
      <c r="AE575" s="13">
        <v>1150</v>
      </c>
      <c r="AF575" s="13">
        <v>0</v>
      </c>
      <c r="AG575" s="13">
        <v>1</v>
      </c>
      <c r="AH575" s="13">
        <v>0</v>
      </c>
      <c r="AI575" s="13">
        <v>0</v>
      </c>
      <c r="AJ575" s="13">
        <v>0</v>
      </c>
      <c r="AK575" s="13">
        <v>0</v>
      </c>
      <c r="AL575" s="13">
        <v>0</v>
      </c>
      <c r="AM575" s="68">
        <v>0</v>
      </c>
      <c r="AN575" s="68">
        <v>0</v>
      </c>
      <c r="AO575" s="68">
        <v>0</v>
      </c>
      <c r="AP575" s="113">
        <v>7.0501225202690589</v>
      </c>
      <c r="AQ575" s="12">
        <v>1</v>
      </c>
      <c r="AR575" s="113">
        <v>7.0501225202690589</v>
      </c>
      <c r="AS575" s="12">
        <v>0</v>
      </c>
      <c r="AT575" s="12">
        <v>1</v>
      </c>
      <c r="AU575" s="12">
        <v>6.2915691395583204</v>
      </c>
      <c r="AV575" s="113">
        <v>7.6019019598751658</v>
      </c>
      <c r="AW575" s="12">
        <v>0</v>
      </c>
      <c r="AX575" s="12">
        <v>1</v>
      </c>
      <c r="AY575" s="68">
        <v>0</v>
      </c>
      <c r="AZ575" s="30">
        <v>3.5350000000000001</v>
      </c>
      <c r="BA575" s="94">
        <v>542</v>
      </c>
      <c r="BB575" s="94">
        <v>46</v>
      </c>
      <c r="BC575" s="12">
        <v>1</v>
      </c>
      <c r="BD575" s="12">
        <v>0</v>
      </c>
      <c r="BE575" s="104">
        <f t="shared" si="131"/>
        <v>2.954910279033736</v>
      </c>
      <c r="BF575" s="104">
        <v>102.13</v>
      </c>
      <c r="BG575" s="104">
        <f t="shared" si="125"/>
        <v>0.63872737253211231</v>
      </c>
      <c r="BH575" s="68">
        <v>0</v>
      </c>
      <c r="BI575" s="68">
        <v>1</v>
      </c>
      <c r="BJ575" s="68">
        <v>0</v>
      </c>
      <c r="BK575" s="12">
        <v>0</v>
      </c>
      <c r="BL575" s="12">
        <v>1</v>
      </c>
      <c r="BM575" s="12">
        <v>1</v>
      </c>
      <c r="BN575" s="12">
        <v>0</v>
      </c>
      <c r="BO575" s="12">
        <v>0</v>
      </c>
      <c r="BP575" s="12">
        <v>1</v>
      </c>
      <c r="BQ575" s="12">
        <v>1</v>
      </c>
      <c r="BR575" s="12">
        <v>0</v>
      </c>
      <c r="BS575" s="12">
        <v>0</v>
      </c>
      <c r="BT575" s="12">
        <v>0</v>
      </c>
      <c r="BU575" s="12">
        <v>0</v>
      </c>
      <c r="BV575" s="12">
        <v>1</v>
      </c>
      <c r="BW575" s="12">
        <v>0</v>
      </c>
      <c r="BX575" s="12">
        <v>0</v>
      </c>
      <c r="BY575" s="12">
        <v>1</v>
      </c>
      <c r="BZ575" s="12">
        <f t="shared" si="126"/>
        <v>0</v>
      </c>
      <c r="CA575" s="113">
        <v>2.8033603809065348</v>
      </c>
      <c r="CB575" s="12" t="s">
        <v>656</v>
      </c>
      <c r="CC575" s="12">
        <v>0</v>
      </c>
    </row>
    <row r="576" spans="1:167" ht="15" customHeight="1" x14ac:dyDescent="0.3">
      <c r="A576" s="17">
        <v>575</v>
      </c>
      <c r="B576" s="70">
        <v>13</v>
      </c>
      <c r="C576" s="70" t="s">
        <v>109</v>
      </c>
      <c r="D576" s="38">
        <v>0.19</v>
      </c>
      <c r="E576" s="69">
        <v>0.12</v>
      </c>
      <c r="F576" s="19">
        <f t="shared" si="127"/>
        <v>1.5833333333333335</v>
      </c>
      <c r="G576" s="70"/>
      <c r="H576" s="70">
        <f t="shared" si="116"/>
        <v>7.0000000000000007E-2</v>
      </c>
      <c r="I576" s="70">
        <f t="shared" si="117"/>
        <v>0.31</v>
      </c>
      <c r="J576" s="70">
        <v>0.65</v>
      </c>
      <c r="K576" s="70">
        <f t="shared" si="118"/>
        <v>0.19</v>
      </c>
      <c r="L576" s="47">
        <f t="shared" si="119"/>
        <v>1.5833333333333335</v>
      </c>
      <c r="M576" s="18">
        <f t="shared" si="120"/>
        <v>5.7151969099538923E-2</v>
      </c>
      <c r="N576" s="69">
        <f t="shared" si="121"/>
        <v>3.6095980483919314E-2</v>
      </c>
      <c r="O576" s="69">
        <f t="shared" si="122"/>
        <v>27.703915687939215</v>
      </c>
      <c r="P576" s="70">
        <f t="shared" si="123"/>
        <v>2.1055988615619609E-2</v>
      </c>
      <c r="Q576" s="70">
        <f t="shared" si="124"/>
        <v>9.3247949583458237E-2</v>
      </c>
      <c r="R576" s="114">
        <v>7.0335064842876971</v>
      </c>
      <c r="S576" s="70" t="s">
        <v>675</v>
      </c>
      <c r="T576" s="70" t="s">
        <v>1698</v>
      </c>
      <c r="U576" s="70" t="s">
        <v>666</v>
      </c>
      <c r="V576" s="69" t="s">
        <v>667</v>
      </c>
      <c r="W576" s="69">
        <v>1</v>
      </c>
      <c r="X576" s="69">
        <v>0</v>
      </c>
      <c r="Y576" s="69">
        <v>0</v>
      </c>
      <c r="Z576" s="69">
        <v>0</v>
      </c>
      <c r="AA576" s="69">
        <v>1</v>
      </c>
      <c r="AB576" s="69">
        <v>1</v>
      </c>
      <c r="AC576" s="69">
        <v>3</v>
      </c>
      <c r="AD576" s="69">
        <v>2</v>
      </c>
      <c r="AE576" s="69">
        <v>765</v>
      </c>
      <c r="AF576" s="69">
        <v>0</v>
      </c>
      <c r="AG576" s="69">
        <v>1</v>
      </c>
      <c r="AH576" s="69">
        <v>0</v>
      </c>
      <c r="AI576" s="69">
        <v>0</v>
      </c>
      <c r="AJ576" s="69">
        <v>0</v>
      </c>
      <c r="AK576" s="69">
        <v>0</v>
      </c>
      <c r="AL576" s="69">
        <v>0</v>
      </c>
      <c r="AM576" s="69">
        <v>0</v>
      </c>
      <c r="AN576" s="69">
        <v>0</v>
      </c>
      <c r="AO576" s="69">
        <v>0</v>
      </c>
      <c r="AP576" s="114">
        <v>7.0501225202690589</v>
      </c>
      <c r="AQ576" s="70">
        <v>1</v>
      </c>
      <c r="AR576" s="114">
        <v>6.6437897331476723</v>
      </c>
      <c r="AS576" s="70">
        <v>0</v>
      </c>
      <c r="AT576" s="70">
        <v>1</v>
      </c>
      <c r="AU576" s="70">
        <v>6.2915691395583204</v>
      </c>
      <c r="AV576" s="114">
        <v>7.6019019598751658</v>
      </c>
      <c r="AW576" s="70">
        <v>0</v>
      </c>
      <c r="AX576" s="70">
        <v>1</v>
      </c>
      <c r="AY576" s="69">
        <v>0</v>
      </c>
      <c r="AZ576" s="30">
        <v>3.5350000000000001</v>
      </c>
      <c r="BA576" s="32">
        <v>542</v>
      </c>
      <c r="BB576" s="32">
        <v>46</v>
      </c>
      <c r="BC576" s="70">
        <v>1</v>
      </c>
      <c r="BD576" s="70">
        <v>0</v>
      </c>
      <c r="BE576" s="106">
        <f t="shared" si="131"/>
        <v>2.954910279033736</v>
      </c>
      <c r="BF576" s="106">
        <v>102.13</v>
      </c>
      <c r="BG576" s="106">
        <f t="shared" si="125"/>
        <v>0.63872737253211231</v>
      </c>
      <c r="BH576" s="69">
        <v>0</v>
      </c>
      <c r="BI576" s="69">
        <v>1</v>
      </c>
      <c r="BJ576" s="69">
        <v>0</v>
      </c>
      <c r="BK576" s="70">
        <v>0</v>
      </c>
      <c r="BL576" s="70">
        <v>1</v>
      </c>
      <c r="BM576" s="70">
        <v>1</v>
      </c>
      <c r="BN576" s="70">
        <v>0</v>
      </c>
      <c r="BO576" s="70">
        <v>0</v>
      </c>
      <c r="BP576" s="70">
        <v>1</v>
      </c>
      <c r="BQ576" s="70">
        <v>1</v>
      </c>
      <c r="BR576" s="70">
        <v>0</v>
      </c>
      <c r="BS576" s="70">
        <v>0</v>
      </c>
      <c r="BT576" s="70">
        <v>0</v>
      </c>
      <c r="BU576" s="70">
        <v>0</v>
      </c>
      <c r="BV576" s="70">
        <v>1</v>
      </c>
      <c r="BW576" s="70">
        <v>0</v>
      </c>
      <c r="BX576" s="70">
        <v>0</v>
      </c>
      <c r="BY576" s="70">
        <v>1</v>
      </c>
      <c r="BZ576" s="70">
        <f t="shared" si="126"/>
        <v>0</v>
      </c>
      <c r="CA576" s="114">
        <v>2.8033603809065348</v>
      </c>
      <c r="CB576" s="70" t="s">
        <v>656</v>
      </c>
      <c r="CC576" s="70">
        <v>0</v>
      </c>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0"/>
      <c r="DD576" s="70"/>
      <c r="DE576" s="70"/>
      <c r="DF576" s="70"/>
      <c r="DG576" s="70"/>
      <c r="DH576" s="70"/>
      <c r="DI576" s="70"/>
      <c r="DJ576" s="70"/>
      <c r="DK576" s="70"/>
      <c r="DL576" s="70"/>
      <c r="DM576" s="70"/>
      <c r="DN576" s="70"/>
      <c r="DO576" s="70"/>
      <c r="DP576" s="70"/>
      <c r="DQ576" s="70"/>
      <c r="DR576" s="70"/>
      <c r="DS576" s="70"/>
      <c r="DT576" s="70"/>
      <c r="DU576" s="70"/>
      <c r="DV576" s="70"/>
      <c r="DW576" s="70"/>
      <c r="DX576" s="70"/>
      <c r="DY576" s="70"/>
      <c r="DZ576" s="70"/>
      <c r="EA576" s="70"/>
      <c r="EB576" s="70"/>
      <c r="EC576" s="70"/>
      <c r="ED576" s="70"/>
      <c r="EE576" s="70"/>
      <c r="EF576" s="70"/>
      <c r="EG576" s="70"/>
      <c r="EH576" s="70"/>
      <c r="EI576" s="70"/>
      <c r="EJ576" s="70"/>
      <c r="EK576" s="70"/>
      <c r="EL576" s="70"/>
      <c r="EM576" s="70"/>
      <c r="EN576" s="70"/>
      <c r="EO576" s="70"/>
      <c r="EP576" s="70"/>
      <c r="EQ576" s="70"/>
      <c r="ER576" s="70"/>
      <c r="ES576" s="70"/>
      <c r="ET576" s="70"/>
      <c r="EU576" s="70"/>
      <c r="EV576" s="70"/>
      <c r="EW576" s="70"/>
      <c r="EX576" s="70"/>
      <c r="EY576" s="70"/>
      <c r="EZ576" s="70"/>
      <c r="FA576" s="70"/>
      <c r="FB576" s="70"/>
      <c r="FC576" s="70"/>
      <c r="FD576" s="70"/>
      <c r="FE576" s="70"/>
      <c r="FF576" s="70"/>
      <c r="FG576" s="70"/>
      <c r="FH576" s="70"/>
      <c r="FI576" s="70"/>
      <c r="FJ576" s="70"/>
      <c r="FK576" s="70"/>
    </row>
    <row r="577" spans="1:167" ht="15" customHeight="1" x14ac:dyDescent="0.3">
      <c r="A577" s="70">
        <v>576</v>
      </c>
      <c r="B577" s="12">
        <v>13</v>
      </c>
      <c r="C577" s="12" t="s">
        <v>109</v>
      </c>
      <c r="D577" s="37">
        <v>-0.01</v>
      </c>
      <c r="E577" s="68">
        <v>0.1</v>
      </c>
      <c r="F577" s="19">
        <f t="shared" si="127"/>
        <v>-9.9999999999999992E-2</v>
      </c>
      <c r="H577" s="12">
        <f t="shared" si="116"/>
        <v>-0.11</v>
      </c>
      <c r="I577" s="12">
        <f t="shared" si="117"/>
        <v>9.0000000000000011E-2</v>
      </c>
      <c r="J577" s="12">
        <v>0.57999999999999996</v>
      </c>
      <c r="K577" s="12">
        <f t="shared" si="118"/>
        <v>-0.01</v>
      </c>
      <c r="L577" s="45">
        <f t="shared" si="119"/>
        <v>-9.9999999999999992E-2</v>
      </c>
      <c r="M577" s="15">
        <f t="shared" si="120"/>
        <v>-5.116378133104605E-3</v>
      </c>
      <c r="N577" s="68">
        <f t="shared" si="121"/>
        <v>5.1163781331046057E-2</v>
      </c>
      <c r="O577" s="68">
        <f t="shared" si="122"/>
        <v>19.545076106272905</v>
      </c>
      <c r="P577" s="12">
        <f t="shared" si="123"/>
        <v>-5.6280159464150659E-2</v>
      </c>
      <c r="Q577" s="12">
        <f t="shared" si="124"/>
        <v>4.6047403197941456E-2</v>
      </c>
      <c r="R577" s="113">
        <v>7.0335064842876971</v>
      </c>
      <c r="S577" s="12" t="s">
        <v>676</v>
      </c>
      <c r="T577" s="12" t="s">
        <v>1699</v>
      </c>
      <c r="U577" s="12" t="s">
        <v>666</v>
      </c>
      <c r="V577" s="68" t="s">
        <v>667</v>
      </c>
      <c r="W577" s="68">
        <v>1</v>
      </c>
      <c r="X577" s="68">
        <v>0</v>
      </c>
      <c r="Y577" s="68">
        <v>0</v>
      </c>
      <c r="Z577" s="68">
        <v>0</v>
      </c>
      <c r="AA577" s="68">
        <v>1</v>
      </c>
      <c r="AB577" s="68">
        <v>1</v>
      </c>
      <c r="AC577" s="68">
        <v>4</v>
      </c>
      <c r="AD577" s="68">
        <v>2</v>
      </c>
      <c r="AE577" s="68">
        <v>382</v>
      </c>
      <c r="AF577" s="68">
        <v>0</v>
      </c>
      <c r="AG577" s="68">
        <v>1</v>
      </c>
      <c r="AH577" s="68">
        <v>0</v>
      </c>
      <c r="AI577" s="68">
        <v>0</v>
      </c>
      <c r="AJ577" s="68">
        <v>0</v>
      </c>
      <c r="AK577" s="68">
        <v>0</v>
      </c>
      <c r="AL577" s="68">
        <v>0</v>
      </c>
      <c r="AM577" s="68">
        <v>0</v>
      </c>
      <c r="AN577" s="68">
        <v>0</v>
      </c>
      <c r="AO577" s="68">
        <v>0</v>
      </c>
      <c r="AP577" s="113">
        <v>7.0501225202690589</v>
      </c>
      <c r="AQ577" s="12">
        <v>1</v>
      </c>
      <c r="AR577" s="113">
        <v>5.9532433342877846</v>
      </c>
      <c r="AS577" s="12">
        <v>0</v>
      </c>
      <c r="AT577" s="12">
        <v>1</v>
      </c>
      <c r="AU577" s="12">
        <v>6.2915691395583204</v>
      </c>
      <c r="AV577" s="113">
        <v>7.6019019598751658</v>
      </c>
      <c r="AW577" s="12">
        <v>0</v>
      </c>
      <c r="AX577" s="12">
        <v>1</v>
      </c>
      <c r="AY577" s="68">
        <v>0</v>
      </c>
      <c r="AZ577" s="30">
        <v>3.5350000000000001</v>
      </c>
      <c r="BA577" s="94">
        <v>542</v>
      </c>
      <c r="BB577" s="94">
        <v>46</v>
      </c>
      <c r="BC577" s="12">
        <v>1</v>
      </c>
      <c r="BD577" s="12">
        <v>0</v>
      </c>
      <c r="BE577" s="104">
        <f t="shared" si="131"/>
        <v>2.954910279033736</v>
      </c>
      <c r="BF577" s="104">
        <v>102.13</v>
      </c>
      <c r="BG577" s="104">
        <f t="shared" si="125"/>
        <v>0.63872737253211231</v>
      </c>
      <c r="BH577" s="68">
        <v>0</v>
      </c>
      <c r="BI577" s="68">
        <v>1</v>
      </c>
      <c r="BJ577" s="68">
        <v>0</v>
      </c>
      <c r="BK577" s="12">
        <v>0</v>
      </c>
      <c r="BL577" s="12">
        <v>1</v>
      </c>
      <c r="BM577" s="12">
        <v>1</v>
      </c>
      <c r="BN577" s="12">
        <v>0</v>
      </c>
      <c r="BO577" s="12">
        <v>0</v>
      </c>
      <c r="BP577" s="12">
        <v>1</v>
      </c>
      <c r="BQ577" s="12">
        <v>1</v>
      </c>
      <c r="BR577" s="12">
        <v>0</v>
      </c>
      <c r="BS577" s="12">
        <v>0</v>
      </c>
      <c r="BT577" s="12">
        <v>0</v>
      </c>
      <c r="BU577" s="12">
        <v>0</v>
      </c>
      <c r="BV577" s="12">
        <v>1</v>
      </c>
      <c r="BW577" s="12">
        <v>0</v>
      </c>
      <c r="BX577" s="12">
        <v>0</v>
      </c>
      <c r="BY577" s="12">
        <v>1</v>
      </c>
      <c r="BZ577" s="12">
        <f t="shared" si="126"/>
        <v>0</v>
      </c>
      <c r="CA577" s="113">
        <v>2.8033603809065348</v>
      </c>
      <c r="CB577" s="12" t="s">
        <v>656</v>
      </c>
      <c r="CC577" s="12">
        <v>0</v>
      </c>
    </row>
    <row r="578" spans="1:167" ht="15" customHeight="1" x14ac:dyDescent="0.3">
      <c r="A578" s="70">
        <v>577</v>
      </c>
      <c r="B578" s="12">
        <v>13</v>
      </c>
      <c r="C578" s="12" t="s">
        <v>109</v>
      </c>
      <c r="D578" s="37">
        <v>0.08</v>
      </c>
      <c r="E578" s="68">
        <v>0.13</v>
      </c>
      <c r="F578" s="19">
        <f t="shared" si="127"/>
        <v>0.61538461538461542</v>
      </c>
      <c r="H578" s="12">
        <f t="shared" ref="H578:H641" si="132">D578-E578</f>
        <v>-0.05</v>
      </c>
      <c r="I578" s="12">
        <f t="shared" ref="I578:I641" si="133">D578+E578</f>
        <v>0.21000000000000002</v>
      </c>
      <c r="J578" s="12">
        <v>0</v>
      </c>
      <c r="K578" s="12">
        <f t="shared" ref="K578:K641" si="134">IF(AA578=1,D578,-D578)</f>
        <v>0.08</v>
      </c>
      <c r="L578" s="45">
        <f t="shared" ref="L578:L641" si="135">K578/E578</f>
        <v>0.61538461538461542</v>
      </c>
      <c r="M578" s="15">
        <f t="shared" ref="M578:M641" si="136">L578/SQRT(L578^2+AE578)</f>
        <v>9.6622303729014848E-3</v>
      </c>
      <c r="N578" s="68">
        <f t="shared" ref="N578:N641" si="137">SQRT((1-M578^2)/AE578)</f>
        <v>1.5701124355964914E-2</v>
      </c>
      <c r="O578" s="68">
        <f t="shared" ref="O578:O641" si="138">1/N578</f>
        <v>63.689706375715467</v>
      </c>
      <c r="P578" s="12">
        <f t="shared" ref="P578:P641" si="139">M578-N578</f>
        <v>-6.0388939830634293E-3</v>
      </c>
      <c r="Q578" s="12">
        <f t="shared" ref="Q578:Q641" si="140">M578+N578</f>
        <v>2.5363354728866399E-2</v>
      </c>
      <c r="R578" s="113">
        <v>6.9421567056994693</v>
      </c>
      <c r="S578" s="12" t="s">
        <v>677</v>
      </c>
      <c r="T578" s="12" t="s">
        <v>1689</v>
      </c>
      <c r="U578" s="12" t="s">
        <v>666</v>
      </c>
      <c r="V578" s="68" t="s">
        <v>667</v>
      </c>
      <c r="W578" s="68">
        <v>1</v>
      </c>
      <c r="X578" s="68">
        <v>0</v>
      </c>
      <c r="Y578" s="68">
        <v>0</v>
      </c>
      <c r="Z578" s="68">
        <v>0</v>
      </c>
      <c r="AA578" s="68">
        <v>1</v>
      </c>
      <c r="AB578" s="68">
        <v>1</v>
      </c>
      <c r="AC578" s="68">
        <v>1</v>
      </c>
      <c r="AD578" s="68">
        <v>1</v>
      </c>
      <c r="AE578" s="68">
        <v>4056</v>
      </c>
      <c r="AF578" s="68">
        <v>0</v>
      </c>
      <c r="AG578" s="68">
        <v>1</v>
      </c>
      <c r="AH578" s="68">
        <v>0</v>
      </c>
      <c r="AI578" s="68">
        <v>0</v>
      </c>
      <c r="AJ578" s="68">
        <v>0</v>
      </c>
      <c r="AK578" s="68">
        <v>0</v>
      </c>
      <c r="AL578" s="68">
        <v>0</v>
      </c>
      <c r="AM578" s="68">
        <v>0</v>
      </c>
      <c r="AN578" s="68">
        <v>0</v>
      </c>
      <c r="AO578" s="68">
        <v>0</v>
      </c>
      <c r="AP578" s="113">
        <v>8.3084455203857601</v>
      </c>
      <c r="AQ578" s="12">
        <v>1</v>
      </c>
      <c r="AR578" s="113">
        <v>8.3084455203857601</v>
      </c>
      <c r="AS578" s="12">
        <v>0</v>
      </c>
      <c r="AT578" s="12">
        <v>1</v>
      </c>
      <c r="AU578" s="12">
        <v>6.2915691395583204</v>
      </c>
      <c r="AV578" s="113">
        <v>7.6019019598751658</v>
      </c>
      <c r="AW578" s="12">
        <v>0</v>
      </c>
      <c r="AX578" s="12">
        <v>1</v>
      </c>
      <c r="AY578" s="68">
        <v>0</v>
      </c>
      <c r="AZ578" s="30">
        <v>3.5350000000000001</v>
      </c>
      <c r="BA578" s="94">
        <v>542</v>
      </c>
      <c r="BB578" s="94">
        <v>46</v>
      </c>
      <c r="BC578" s="12">
        <v>1</v>
      </c>
      <c r="BD578" s="12">
        <v>0</v>
      </c>
      <c r="BE578" s="104">
        <f t="shared" si="131"/>
        <v>2.954910279033736</v>
      </c>
      <c r="BF578" s="104">
        <v>102.13</v>
      </c>
      <c r="BG578" s="104">
        <f t="shared" ref="BG578:BG641" si="141">BE578/LN(BF578)</f>
        <v>0.63872737253211231</v>
      </c>
      <c r="BH578" s="68">
        <v>0</v>
      </c>
      <c r="BI578" s="68">
        <v>1</v>
      </c>
      <c r="BJ578" s="68">
        <v>0</v>
      </c>
      <c r="BK578" s="12">
        <v>0</v>
      </c>
      <c r="BL578" s="12">
        <v>1</v>
      </c>
      <c r="BM578" s="12">
        <v>1</v>
      </c>
      <c r="BN578" s="12">
        <v>0</v>
      </c>
      <c r="BO578" s="12">
        <v>0</v>
      </c>
      <c r="BP578" s="12">
        <v>1</v>
      </c>
      <c r="BQ578" s="12">
        <v>1</v>
      </c>
      <c r="BR578" s="12">
        <v>0</v>
      </c>
      <c r="BS578" s="12">
        <v>0</v>
      </c>
      <c r="BT578" s="12">
        <v>0</v>
      </c>
      <c r="BU578" s="12">
        <v>0</v>
      </c>
      <c r="BV578" s="12">
        <v>1</v>
      </c>
      <c r="BW578" s="12">
        <v>0</v>
      </c>
      <c r="BX578" s="12">
        <v>0</v>
      </c>
      <c r="BY578" s="12">
        <v>0</v>
      </c>
      <c r="BZ578" s="12">
        <f t="shared" ref="BZ578:BZ641" si="142">1-BY578</f>
        <v>1</v>
      </c>
      <c r="CA578" s="113">
        <v>2.8033603809065348</v>
      </c>
      <c r="CB578" s="12" t="s">
        <v>656</v>
      </c>
      <c r="CC578" s="12">
        <v>0</v>
      </c>
      <c r="CI578" s="46" t="s">
        <v>1700</v>
      </c>
    </row>
    <row r="579" spans="1:167" ht="15" customHeight="1" x14ac:dyDescent="0.3">
      <c r="A579" s="70">
        <v>578</v>
      </c>
      <c r="B579" s="12">
        <v>13</v>
      </c>
      <c r="C579" s="12" t="s">
        <v>109</v>
      </c>
      <c r="D579" s="37">
        <v>0.1</v>
      </c>
      <c r="E579" s="68">
        <v>0.2</v>
      </c>
      <c r="F579" s="19">
        <f t="shared" si="127"/>
        <v>0.5</v>
      </c>
      <c r="H579" s="12">
        <f t="shared" si="132"/>
        <v>-0.1</v>
      </c>
      <c r="I579" s="12">
        <f t="shared" si="133"/>
        <v>0.30000000000000004</v>
      </c>
      <c r="J579" s="12">
        <v>0</v>
      </c>
      <c r="K579" s="12">
        <f t="shared" si="134"/>
        <v>0.1</v>
      </c>
      <c r="L579" s="45">
        <f t="shared" si="135"/>
        <v>0.5</v>
      </c>
      <c r="M579" s="15">
        <f t="shared" si="136"/>
        <v>1.0360052405421632E-2</v>
      </c>
      <c r="N579" s="68">
        <f t="shared" si="137"/>
        <v>2.0720104810843264E-2</v>
      </c>
      <c r="O579" s="68">
        <f t="shared" si="138"/>
        <v>48.262304130656673</v>
      </c>
      <c r="P579" s="12">
        <f t="shared" si="139"/>
        <v>-1.0360052405421632E-2</v>
      </c>
      <c r="Q579" s="12">
        <f t="shared" si="140"/>
        <v>3.1080157216264895E-2</v>
      </c>
      <c r="R579" s="113">
        <v>6.9421567056994693</v>
      </c>
      <c r="S579" s="12" t="s">
        <v>678</v>
      </c>
      <c r="T579" s="12" t="s">
        <v>1690</v>
      </c>
      <c r="U579" s="12" t="s">
        <v>666</v>
      </c>
      <c r="V579" s="68" t="s">
        <v>667</v>
      </c>
      <c r="W579" s="68">
        <v>1</v>
      </c>
      <c r="X579" s="68">
        <v>0</v>
      </c>
      <c r="Y579" s="68">
        <v>0</v>
      </c>
      <c r="Z579" s="68">
        <v>0</v>
      </c>
      <c r="AA579" s="68">
        <v>1</v>
      </c>
      <c r="AB579" s="68">
        <v>1</v>
      </c>
      <c r="AC579" s="68">
        <v>2</v>
      </c>
      <c r="AD579" s="68">
        <v>1</v>
      </c>
      <c r="AE579" s="68">
        <v>2329</v>
      </c>
      <c r="AF579" s="68">
        <v>0</v>
      </c>
      <c r="AG579" s="68">
        <v>1</v>
      </c>
      <c r="AH579" s="68">
        <v>0</v>
      </c>
      <c r="AI579" s="68">
        <v>0</v>
      </c>
      <c r="AJ579" s="68">
        <v>0</v>
      </c>
      <c r="AK579" s="68">
        <v>0</v>
      </c>
      <c r="AL579" s="68">
        <v>0</v>
      </c>
      <c r="AM579" s="68">
        <v>0</v>
      </c>
      <c r="AN579" s="68">
        <v>0</v>
      </c>
      <c r="AO579" s="68">
        <v>0</v>
      </c>
      <c r="AP579" s="113">
        <v>8.3084455203857601</v>
      </c>
      <c r="AQ579" s="12">
        <v>1</v>
      </c>
      <c r="AR579" s="113">
        <v>7.7540526390357574</v>
      </c>
      <c r="AS579" s="12">
        <v>0</v>
      </c>
      <c r="AT579" s="12">
        <v>1</v>
      </c>
      <c r="AU579" s="12">
        <v>6.2915691395583204</v>
      </c>
      <c r="AV579" s="113">
        <v>7.6019019598751658</v>
      </c>
      <c r="AW579" s="12">
        <v>0</v>
      </c>
      <c r="AX579" s="12">
        <v>1</v>
      </c>
      <c r="AY579" s="68">
        <v>0</v>
      </c>
      <c r="AZ579" s="30">
        <v>3.5350000000000001</v>
      </c>
      <c r="BA579" s="94">
        <v>542</v>
      </c>
      <c r="BB579" s="94">
        <v>46</v>
      </c>
      <c r="BC579" s="12">
        <v>1</v>
      </c>
      <c r="BD579" s="12">
        <v>0</v>
      </c>
      <c r="BE579" s="104">
        <f t="shared" si="131"/>
        <v>2.954910279033736</v>
      </c>
      <c r="BF579" s="104">
        <v>102.13</v>
      </c>
      <c r="BG579" s="104">
        <f t="shared" si="141"/>
        <v>0.63872737253211231</v>
      </c>
      <c r="BH579" s="68">
        <v>0</v>
      </c>
      <c r="BI579" s="68">
        <v>1</v>
      </c>
      <c r="BJ579" s="68">
        <v>0</v>
      </c>
      <c r="BK579" s="12">
        <v>0</v>
      </c>
      <c r="BL579" s="12">
        <v>1</v>
      </c>
      <c r="BM579" s="12">
        <v>1</v>
      </c>
      <c r="BN579" s="12">
        <v>0</v>
      </c>
      <c r="BO579" s="12">
        <v>0</v>
      </c>
      <c r="BP579" s="12">
        <v>1</v>
      </c>
      <c r="BQ579" s="12">
        <v>1</v>
      </c>
      <c r="BR579" s="12">
        <v>0</v>
      </c>
      <c r="BS579" s="12">
        <v>0</v>
      </c>
      <c r="BT579" s="12">
        <v>0</v>
      </c>
      <c r="BU579" s="12">
        <v>0</v>
      </c>
      <c r="BV579" s="12">
        <v>1</v>
      </c>
      <c r="BW579" s="12">
        <v>0</v>
      </c>
      <c r="BX579" s="12">
        <v>0</v>
      </c>
      <c r="BY579" s="12">
        <v>0</v>
      </c>
      <c r="BZ579" s="12">
        <f t="shared" si="142"/>
        <v>1</v>
      </c>
      <c r="CA579" s="113">
        <v>2.8033603809065348</v>
      </c>
      <c r="CB579" s="12" t="s">
        <v>656</v>
      </c>
      <c r="CC579" s="12">
        <v>0</v>
      </c>
    </row>
    <row r="580" spans="1:167" ht="15" customHeight="1" x14ac:dyDescent="0.3">
      <c r="A580" s="70">
        <v>579</v>
      </c>
      <c r="B580" s="70">
        <v>13</v>
      </c>
      <c r="C580" s="70" t="s">
        <v>109</v>
      </c>
      <c r="D580" s="38">
        <v>0.04</v>
      </c>
      <c r="E580" s="69">
        <v>0.14000000000000001</v>
      </c>
      <c r="F580" s="19">
        <f t="shared" si="127"/>
        <v>0.2857142857142857</v>
      </c>
      <c r="G580" s="70"/>
      <c r="H580" s="70">
        <f t="shared" si="132"/>
        <v>-0.1</v>
      </c>
      <c r="I580" s="70">
        <f t="shared" si="133"/>
        <v>0.18000000000000002</v>
      </c>
      <c r="J580" s="70">
        <v>0</v>
      </c>
      <c r="K580" s="70">
        <f t="shared" si="134"/>
        <v>0.04</v>
      </c>
      <c r="L580" s="47">
        <f t="shared" si="135"/>
        <v>0.2857142857142857</v>
      </c>
      <c r="M580" s="18">
        <f t="shared" si="136"/>
        <v>6.8790288377326824E-3</v>
      </c>
      <c r="N580" s="69">
        <f t="shared" si="137"/>
        <v>2.4076600932064388E-2</v>
      </c>
      <c r="O580" s="69">
        <f t="shared" si="138"/>
        <v>41.534102044621861</v>
      </c>
      <c r="P580" s="70">
        <f t="shared" si="139"/>
        <v>-1.7197572094331703E-2</v>
      </c>
      <c r="Q580" s="70">
        <f t="shared" si="140"/>
        <v>3.0955629769797072E-2</v>
      </c>
      <c r="R580" s="114">
        <v>6.9314718055994531</v>
      </c>
      <c r="S580" s="70" t="s">
        <v>679</v>
      </c>
      <c r="T580" s="70" t="s">
        <v>1691</v>
      </c>
      <c r="U580" s="70" t="s">
        <v>666</v>
      </c>
      <c r="V580" s="69" t="s">
        <v>667</v>
      </c>
      <c r="W580" s="69">
        <v>1</v>
      </c>
      <c r="X580" s="69">
        <v>0</v>
      </c>
      <c r="Y580" s="69">
        <v>0</v>
      </c>
      <c r="Z580" s="69">
        <v>0</v>
      </c>
      <c r="AA580" s="69">
        <v>1</v>
      </c>
      <c r="AB580" s="69">
        <v>1</v>
      </c>
      <c r="AC580" s="69">
        <v>3</v>
      </c>
      <c r="AD580" s="69">
        <v>1</v>
      </c>
      <c r="AE580" s="69">
        <v>1725</v>
      </c>
      <c r="AF580" s="69">
        <v>0</v>
      </c>
      <c r="AG580" s="69">
        <v>1</v>
      </c>
      <c r="AH580" s="69">
        <v>0</v>
      </c>
      <c r="AI580" s="69">
        <v>0</v>
      </c>
      <c r="AJ580" s="69">
        <v>0</v>
      </c>
      <c r="AK580" s="69">
        <v>0</v>
      </c>
      <c r="AL580" s="69">
        <v>0</v>
      </c>
      <c r="AM580" s="69">
        <v>0</v>
      </c>
      <c r="AN580" s="69">
        <v>0</v>
      </c>
      <c r="AO580" s="69">
        <v>0</v>
      </c>
      <c r="AP580" s="114">
        <v>8.3084455203857601</v>
      </c>
      <c r="AQ580" s="70">
        <v>1</v>
      </c>
      <c r="AR580" s="114">
        <v>7.4541410781466784</v>
      </c>
      <c r="AS580" s="70">
        <v>0</v>
      </c>
      <c r="AT580" s="70">
        <v>1</v>
      </c>
      <c r="AU580" s="70">
        <v>6.2915691395583204</v>
      </c>
      <c r="AV580" s="114">
        <v>7.6019019598751658</v>
      </c>
      <c r="AW580" s="70">
        <v>0</v>
      </c>
      <c r="AX580" s="70">
        <v>1</v>
      </c>
      <c r="AY580" s="69">
        <v>0</v>
      </c>
      <c r="AZ580" s="30">
        <v>3.5350000000000001</v>
      </c>
      <c r="BA580" s="32">
        <v>542</v>
      </c>
      <c r="BB580" s="32">
        <v>46</v>
      </c>
      <c r="BC580" s="70">
        <v>1</v>
      </c>
      <c r="BD580" s="70">
        <v>0</v>
      </c>
      <c r="BE580" s="106">
        <f t="shared" si="131"/>
        <v>2.954910279033736</v>
      </c>
      <c r="BF580" s="106">
        <v>102.13</v>
      </c>
      <c r="BG580" s="106">
        <f t="shared" si="141"/>
        <v>0.63872737253211231</v>
      </c>
      <c r="BH580" s="69">
        <v>0</v>
      </c>
      <c r="BI580" s="69">
        <v>1</v>
      </c>
      <c r="BJ580" s="69">
        <v>0</v>
      </c>
      <c r="BK580" s="70">
        <v>0</v>
      </c>
      <c r="BL580" s="70">
        <v>1</v>
      </c>
      <c r="BM580" s="70">
        <v>1</v>
      </c>
      <c r="BN580" s="70">
        <v>0</v>
      </c>
      <c r="BO580" s="70">
        <v>0</v>
      </c>
      <c r="BP580" s="70">
        <v>1</v>
      </c>
      <c r="BQ580" s="70">
        <v>1</v>
      </c>
      <c r="BR580" s="70">
        <v>0</v>
      </c>
      <c r="BS580" s="70">
        <v>0</v>
      </c>
      <c r="BT580" s="70">
        <v>0</v>
      </c>
      <c r="BU580" s="70">
        <v>0</v>
      </c>
      <c r="BV580" s="70">
        <v>1</v>
      </c>
      <c r="BW580" s="70">
        <v>0</v>
      </c>
      <c r="BX580" s="70">
        <v>0</v>
      </c>
      <c r="BY580" s="70">
        <v>0</v>
      </c>
      <c r="BZ580" s="70">
        <f t="shared" si="142"/>
        <v>1</v>
      </c>
      <c r="CA580" s="114">
        <v>2.8033603809065348</v>
      </c>
      <c r="CB580" s="70" t="s">
        <v>656</v>
      </c>
      <c r="CC580" s="70">
        <v>0</v>
      </c>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0"/>
      <c r="DD580" s="70"/>
      <c r="DE580" s="70"/>
      <c r="DF580" s="70"/>
      <c r="DG580" s="70"/>
      <c r="DH580" s="70"/>
      <c r="DI580" s="70"/>
      <c r="DJ580" s="70"/>
      <c r="DK580" s="70"/>
      <c r="DL580" s="70"/>
      <c r="DM580" s="70"/>
      <c r="DN580" s="70"/>
      <c r="DO580" s="70"/>
      <c r="DP580" s="70"/>
      <c r="DQ580" s="70"/>
      <c r="DR580" s="70"/>
      <c r="DS580" s="70"/>
      <c r="DT580" s="70"/>
      <c r="DU580" s="70"/>
      <c r="DV580" s="70"/>
      <c r="DW580" s="70"/>
      <c r="DX580" s="70"/>
      <c r="DY580" s="70"/>
      <c r="DZ580" s="70"/>
      <c r="EA580" s="70"/>
      <c r="EB580" s="70"/>
      <c r="EC580" s="70"/>
      <c r="ED580" s="70"/>
      <c r="EE580" s="70"/>
      <c r="EF580" s="70"/>
      <c r="EG580" s="70"/>
      <c r="EH580" s="70"/>
      <c r="EI580" s="70"/>
      <c r="EJ580" s="70"/>
      <c r="EK580" s="70"/>
      <c r="EL580" s="70"/>
      <c r="EM580" s="70"/>
      <c r="EN580" s="70"/>
      <c r="EO580" s="70"/>
      <c r="EP580" s="70"/>
      <c r="EQ580" s="70"/>
      <c r="ER580" s="70"/>
      <c r="ES580" s="70"/>
      <c r="ET580" s="70"/>
      <c r="EU580" s="70"/>
      <c r="EV580" s="70"/>
      <c r="EW580" s="70"/>
      <c r="EX580" s="70"/>
      <c r="EY580" s="70"/>
      <c r="EZ580" s="70"/>
      <c r="FA580" s="70"/>
      <c r="FB580" s="70"/>
      <c r="FC580" s="70"/>
      <c r="FD580" s="70"/>
      <c r="FE580" s="70"/>
      <c r="FF580" s="70"/>
      <c r="FG580" s="70"/>
      <c r="FH580" s="70"/>
      <c r="FI580" s="70"/>
      <c r="FJ580" s="70"/>
      <c r="FK580" s="70"/>
    </row>
    <row r="581" spans="1:167" ht="15" customHeight="1" x14ac:dyDescent="0.3">
      <c r="A581" s="17">
        <v>580</v>
      </c>
      <c r="B581" s="70">
        <v>13</v>
      </c>
      <c r="C581" s="70" t="s">
        <v>109</v>
      </c>
      <c r="D581" s="38">
        <v>0.05</v>
      </c>
      <c r="E581" s="69">
        <v>0.14000000000000001</v>
      </c>
      <c r="F581" s="19">
        <f t="shared" si="127"/>
        <v>0.35714285714285715</v>
      </c>
      <c r="G581" s="70"/>
      <c r="H581" s="70">
        <f t="shared" si="132"/>
        <v>-9.0000000000000011E-2</v>
      </c>
      <c r="I581" s="70">
        <f t="shared" si="133"/>
        <v>0.19</v>
      </c>
      <c r="J581" s="70">
        <v>0</v>
      </c>
      <c r="K581" s="70">
        <f t="shared" si="134"/>
        <v>0.05</v>
      </c>
      <c r="L581" s="47">
        <f t="shared" si="135"/>
        <v>0.35714285714285715</v>
      </c>
      <c r="M581" s="18">
        <f t="shared" si="136"/>
        <v>5.7662763095085471E-3</v>
      </c>
      <c r="N581" s="69">
        <f t="shared" si="137"/>
        <v>1.6145573666623933E-2</v>
      </c>
      <c r="O581" s="69">
        <f t="shared" si="138"/>
        <v>61.93647996956566</v>
      </c>
      <c r="P581" s="70">
        <f t="shared" si="139"/>
        <v>-1.0379297357115385E-2</v>
      </c>
      <c r="Q581" s="70">
        <f t="shared" si="140"/>
        <v>2.1911849976132481E-2</v>
      </c>
      <c r="R581" s="114">
        <v>6.9314718055994531</v>
      </c>
      <c r="S581" s="70" t="s">
        <v>680</v>
      </c>
      <c r="T581" s="70" t="s">
        <v>1692</v>
      </c>
      <c r="U581" s="70" t="s">
        <v>666</v>
      </c>
      <c r="V581" s="69" t="s">
        <v>667</v>
      </c>
      <c r="W581" s="69">
        <v>1</v>
      </c>
      <c r="X581" s="69">
        <v>0</v>
      </c>
      <c r="Y581" s="69">
        <v>0</v>
      </c>
      <c r="Z581" s="69">
        <v>0</v>
      </c>
      <c r="AA581" s="69">
        <v>1</v>
      </c>
      <c r="AB581" s="69">
        <v>1</v>
      </c>
      <c r="AC581" s="69">
        <v>1</v>
      </c>
      <c r="AD581" s="69">
        <v>1</v>
      </c>
      <c r="AE581" s="69">
        <v>3836</v>
      </c>
      <c r="AF581" s="69">
        <v>0</v>
      </c>
      <c r="AG581" s="69">
        <v>1</v>
      </c>
      <c r="AH581" s="69">
        <v>0</v>
      </c>
      <c r="AI581" s="69">
        <v>0</v>
      </c>
      <c r="AJ581" s="69">
        <v>0</v>
      </c>
      <c r="AK581" s="69">
        <v>0</v>
      </c>
      <c r="AL581" s="69">
        <v>0</v>
      </c>
      <c r="AM581" s="69">
        <v>0</v>
      </c>
      <c r="AN581" s="69">
        <v>0</v>
      </c>
      <c r="AO581" s="69">
        <v>0</v>
      </c>
      <c r="AP581" s="114">
        <v>8.2527066765676445</v>
      </c>
      <c r="AQ581" s="70">
        <v>1</v>
      </c>
      <c r="AR581" s="114">
        <v>8.2527066765676445</v>
      </c>
      <c r="AS581" s="70">
        <v>0</v>
      </c>
      <c r="AT581" s="70">
        <v>1</v>
      </c>
      <c r="AU581" s="70">
        <v>6.2915691395583204</v>
      </c>
      <c r="AV581" s="114">
        <v>7.6019019598751658</v>
      </c>
      <c r="AW581" s="70">
        <v>0</v>
      </c>
      <c r="AX581" s="70">
        <v>1</v>
      </c>
      <c r="AY581" s="69">
        <v>0</v>
      </c>
      <c r="AZ581" s="30">
        <v>3.5350000000000001</v>
      </c>
      <c r="BA581" s="32">
        <v>542</v>
      </c>
      <c r="BB581" s="32">
        <v>46</v>
      </c>
      <c r="BC581" s="70">
        <v>1</v>
      </c>
      <c r="BD581" s="70">
        <v>0</v>
      </c>
      <c r="BE581" s="106">
        <f t="shared" si="131"/>
        <v>2.954910279033736</v>
      </c>
      <c r="BF581" s="106">
        <v>102.13</v>
      </c>
      <c r="BG581" s="106">
        <f t="shared" si="141"/>
        <v>0.63872737253211231</v>
      </c>
      <c r="BH581" s="69">
        <v>0</v>
      </c>
      <c r="BI581" s="69">
        <v>1</v>
      </c>
      <c r="BJ581" s="69">
        <v>0</v>
      </c>
      <c r="BK581" s="70">
        <v>0</v>
      </c>
      <c r="BL581" s="70">
        <v>1</v>
      </c>
      <c r="BM581" s="70">
        <v>1</v>
      </c>
      <c r="BN581" s="70">
        <v>0</v>
      </c>
      <c r="BO581" s="70">
        <v>0</v>
      </c>
      <c r="BP581" s="70">
        <v>1</v>
      </c>
      <c r="BQ581" s="70">
        <v>1</v>
      </c>
      <c r="BR581" s="70">
        <v>0</v>
      </c>
      <c r="BS581" s="70">
        <v>0</v>
      </c>
      <c r="BT581" s="70">
        <v>0</v>
      </c>
      <c r="BU581" s="70">
        <v>0</v>
      </c>
      <c r="BV581" s="70">
        <v>1</v>
      </c>
      <c r="BW581" s="70">
        <v>0</v>
      </c>
      <c r="BX581" s="70">
        <v>0</v>
      </c>
      <c r="BY581" s="70">
        <v>0</v>
      </c>
      <c r="BZ581" s="70">
        <f t="shared" si="142"/>
        <v>1</v>
      </c>
      <c r="CA581" s="114">
        <v>2.8033603809065348</v>
      </c>
      <c r="CB581" s="70" t="s">
        <v>656</v>
      </c>
      <c r="CC581" s="70">
        <v>0</v>
      </c>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0"/>
      <c r="DD581" s="70"/>
      <c r="DE581" s="70"/>
      <c r="DF581" s="70"/>
      <c r="DG581" s="70"/>
      <c r="DH581" s="70"/>
      <c r="DI581" s="70"/>
      <c r="DJ581" s="70"/>
      <c r="DK581" s="70"/>
      <c r="DL581" s="70"/>
      <c r="DM581" s="70"/>
      <c r="DN581" s="70"/>
      <c r="DO581" s="70"/>
      <c r="DP581" s="70"/>
      <c r="DQ581" s="70"/>
      <c r="DR581" s="70"/>
      <c r="DS581" s="70"/>
      <c r="DT581" s="70"/>
      <c r="DU581" s="70"/>
      <c r="DV581" s="70"/>
      <c r="DW581" s="70"/>
      <c r="DX581" s="70"/>
      <c r="DY581" s="70"/>
      <c r="DZ581" s="70"/>
      <c r="EA581" s="70"/>
      <c r="EB581" s="70"/>
      <c r="EC581" s="70"/>
      <c r="ED581" s="70"/>
      <c r="EE581" s="70"/>
      <c r="EF581" s="70"/>
      <c r="EG581" s="70"/>
      <c r="EH581" s="70"/>
      <c r="EI581" s="70"/>
      <c r="EJ581" s="70"/>
      <c r="EK581" s="70"/>
      <c r="EL581" s="70"/>
      <c r="EM581" s="70"/>
      <c r="EN581" s="70"/>
      <c r="EO581" s="70"/>
      <c r="EP581" s="70"/>
      <c r="EQ581" s="70"/>
      <c r="ER581" s="70"/>
      <c r="ES581" s="70"/>
      <c r="ET581" s="70"/>
      <c r="EU581" s="70"/>
      <c r="EV581" s="70"/>
      <c r="EW581" s="70"/>
      <c r="EX581" s="70"/>
      <c r="EY581" s="70"/>
      <c r="EZ581" s="70"/>
      <c r="FA581" s="70"/>
      <c r="FB581" s="70"/>
      <c r="FC581" s="70"/>
      <c r="FD581" s="70"/>
      <c r="FE581" s="70"/>
      <c r="FF581" s="70"/>
      <c r="FG581" s="70"/>
      <c r="FH581" s="70"/>
      <c r="FI581" s="70"/>
      <c r="FJ581" s="70"/>
      <c r="FK581" s="70"/>
    </row>
    <row r="582" spans="1:167" ht="15" customHeight="1" x14ac:dyDescent="0.3">
      <c r="A582" s="17">
        <v>581</v>
      </c>
      <c r="B582" s="12">
        <v>13</v>
      </c>
      <c r="C582" s="12" t="s">
        <v>109</v>
      </c>
      <c r="D582" s="37">
        <v>7.0000000000000007E-2</v>
      </c>
      <c r="E582" s="13">
        <v>7.0000000000000007E-2</v>
      </c>
      <c r="F582" s="19">
        <f t="shared" si="127"/>
        <v>1</v>
      </c>
      <c r="H582" s="12">
        <f t="shared" si="132"/>
        <v>0</v>
      </c>
      <c r="I582" s="12">
        <f t="shared" si="133"/>
        <v>0.14000000000000001</v>
      </c>
      <c r="J582" s="12">
        <v>0.23</v>
      </c>
      <c r="K582" s="12">
        <f t="shared" si="134"/>
        <v>7.0000000000000007E-2</v>
      </c>
      <c r="L582" s="45">
        <f t="shared" si="135"/>
        <v>1</v>
      </c>
      <c r="M582" s="15">
        <f t="shared" si="136"/>
        <v>1.6145842093015665E-2</v>
      </c>
      <c r="N582" s="13">
        <f t="shared" si="137"/>
        <v>1.6145842093015665E-2</v>
      </c>
      <c r="O582" s="68">
        <f t="shared" si="138"/>
        <v>61.93545026880809</v>
      </c>
      <c r="P582" s="12">
        <f t="shared" si="139"/>
        <v>0</v>
      </c>
      <c r="Q582" s="12">
        <f t="shared" si="140"/>
        <v>3.229168418603133E-2</v>
      </c>
      <c r="R582" s="113">
        <v>7.0343879299155034</v>
      </c>
      <c r="S582" s="12" t="s">
        <v>680</v>
      </c>
      <c r="T582" s="12" t="s">
        <v>1693</v>
      </c>
      <c r="U582" s="12" t="s">
        <v>666</v>
      </c>
      <c r="V582" s="13" t="s">
        <v>667</v>
      </c>
      <c r="W582" s="68">
        <v>1</v>
      </c>
      <c r="X582" s="68">
        <v>0</v>
      </c>
      <c r="Y582" s="68">
        <v>0</v>
      </c>
      <c r="Z582" s="68">
        <v>0</v>
      </c>
      <c r="AA582" s="13">
        <v>1</v>
      </c>
      <c r="AB582" s="13">
        <v>1</v>
      </c>
      <c r="AC582" s="68">
        <v>2</v>
      </c>
      <c r="AD582" s="68">
        <v>2</v>
      </c>
      <c r="AE582" s="13">
        <v>3835</v>
      </c>
      <c r="AF582" s="13">
        <v>0</v>
      </c>
      <c r="AG582" s="13">
        <v>1</v>
      </c>
      <c r="AH582" s="13">
        <v>0</v>
      </c>
      <c r="AI582" s="13">
        <v>0</v>
      </c>
      <c r="AJ582" s="13">
        <v>0</v>
      </c>
      <c r="AK582" s="13">
        <v>0</v>
      </c>
      <c r="AL582" s="13">
        <v>0</v>
      </c>
      <c r="AM582" s="68">
        <v>0</v>
      </c>
      <c r="AN582" s="68">
        <v>0</v>
      </c>
      <c r="AO582" s="68">
        <v>0</v>
      </c>
      <c r="AP582" s="113">
        <v>8.2527066765676445</v>
      </c>
      <c r="AQ582" s="12">
        <v>1</v>
      </c>
      <c r="AR582" s="113">
        <v>8.2527066765676445</v>
      </c>
      <c r="AS582" s="12">
        <v>0</v>
      </c>
      <c r="AT582" s="12">
        <v>1</v>
      </c>
      <c r="AU582" s="12">
        <v>6.2915691395583204</v>
      </c>
      <c r="AV582" s="113">
        <v>7.6019019598751658</v>
      </c>
      <c r="AW582" s="12">
        <v>0</v>
      </c>
      <c r="AX582" s="12">
        <v>1</v>
      </c>
      <c r="AY582" s="68">
        <v>0</v>
      </c>
      <c r="AZ582" s="30">
        <v>3.5350000000000001</v>
      </c>
      <c r="BA582" s="94">
        <v>542</v>
      </c>
      <c r="BB582" s="94">
        <v>46</v>
      </c>
      <c r="BC582" s="12">
        <v>1</v>
      </c>
      <c r="BD582" s="12">
        <v>0</v>
      </c>
      <c r="BE582" s="104">
        <f t="shared" si="131"/>
        <v>2.954910279033736</v>
      </c>
      <c r="BF582" s="104">
        <v>102.13</v>
      </c>
      <c r="BG582" s="104">
        <f t="shared" si="141"/>
        <v>0.63872737253211231</v>
      </c>
      <c r="BH582" s="68">
        <v>0</v>
      </c>
      <c r="BI582" s="68">
        <v>1</v>
      </c>
      <c r="BJ582" s="68">
        <v>0</v>
      </c>
      <c r="BK582" s="12">
        <v>0</v>
      </c>
      <c r="BL582" s="12">
        <v>1</v>
      </c>
      <c r="BM582" s="12">
        <v>1</v>
      </c>
      <c r="BN582" s="12">
        <v>0</v>
      </c>
      <c r="BO582" s="12">
        <v>0</v>
      </c>
      <c r="BP582" s="12">
        <v>1</v>
      </c>
      <c r="BQ582" s="12">
        <v>1</v>
      </c>
      <c r="BR582" s="12">
        <v>0</v>
      </c>
      <c r="BS582" s="12">
        <v>0</v>
      </c>
      <c r="BT582" s="12">
        <v>0</v>
      </c>
      <c r="BU582" s="12">
        <v>0</v>
      </c>
      <c r="BV582" s="12">
        <v>1</v>
      </c>
      <c r="BW582" s="12">
        <v>0</v>
      </c>
      <c r="BX582" s="12">
        <v>0</v>
      </c>
      <c r="BY582" s="12">
        <v>1</v>
      </c>
      <c r="BZ582" s="12">
        <f t="shared" si="142"/>
        <v>0</v>
      </c>
      <c r="CA582" s="113">
        <v>2.8033603809065348</v>
      </c>
      <c r="CB582" s="12" t="s">
        <v>656</v>
      </c>
      <c r="CC582" s="12">
        <v>0</v>
      </c>
    </row>
    <row r="583" spans="1:167" ht="15" customHeight="1" x14ac:dyDescent="0.3">
      <c r="A583" s="70">
        <v>582</v>
      </c>
      <c r="B583" s="12">
        <v>13</v>
      </c>
      <c r="C583" s="12" t="s">
        <v>109</v>
      </c>
      <c r="D583" s="37">
        <v>0.15</v>
      </c>
      <c r="E583" s="68">
        <v>0.09</v>
      </c>
      <c r="F583" s="19">
        <f t="shared" si="127"/>
        <v>1.6666666666666667</v>
      </c>
      <c r="G583" s="12" t="s">
        <v>421</v>
      </c>
      <c r="H583" s="12">
        <f t="shared" si="132"/>
        <v>0.06</v>
      </c>
      <c r="I583" s="12">
        <f t="shared" si="133"/>
        <v>0.24</v>
      </c>
      <c r="J583" s="12">
        <v>0.28999999999999998</v>
      </c>
      <c r="K583" s="12">
        <f t="shared" si="134"/>
        <v>0.15</v>
      </c>
      <c r="L583" s="45">
        <f t="shared" si="135"/>
        <v>1.6666666666666667</v>
      </c>
      <c r="M583" s="15">
        <f t="shared" si="136"/>
        <v>3.5091391719768869E-2</v>
      </c>
      <c r="N583" s="68">
        <f t="shared" si="137"/>
        <v>2.105483503186132E-2</v>
      </c>
      <c r="O583" s="68">
        <f t="shared" si="138"/>
        <v>47.495028979649838</v>
      </c>
      <c r="P583" s="12">
        <f t="shared" si="139"/>
        <v>1.4036556687907549E-2</v>
      </c>
      <c r="Q583" s="12">
        <f t="shared" si="140"/>
        <v>5.6146226751630189E-2</v>
      </c>
      <c r="R583" s="113">
        <v>7.0343879299155034</v>
      </c>
      <c r="S583" s="12" t="s">
        <v>681</v>
      </c>
      <c r="T583" s="12" t="s">
        <v>1694</v>
      </c>
      <c r="U583" s="12" t="s">
        <v>666</v>
      </c>
      <c r="V583" s="68" t="s">
        <v>667</v>
      </c>
      <c r="W583" s="68">
        <v>1</v>
      </c>
      <c r="X583" s="68">
        <v>0</v>
      </c>
      <c r="Y583" s="68">
        <v>0</v>
      </c>
      <c r="Z583" s="68">
        <v>0</v>
      </c>
      <c r="AA583" s="68">
        <v>1</v>
      </c>
      <c r="AB583" s="68">
        <v>1</v>
      </c>
      <c r="AC583" s="68">
        <v>3</v>
      </c>
      <c r="AD583" s="68">
        <v>2</v>
      </c>
      <c r="AE583" s="68">
        <v>2253</v>
      </c>
      <c r="AF583" s="68">
        <v>0</v>
      </c>
      <c r="AG583" s="68">
        <v>1</v>
      </c>
      <c r="AH583" s="68">
        <v>0</v>
      </c>
      <c r="AI583" s="68">
        <v>0</v>
      </c>
      <c r="AJ583" s="68">
        <v>0</v>
      </c>
      <c r="AK583" s="68">
        <v>0</v>
      </c>
      <c r="AL583" s="68">
        <v>0</v>
      </c>
      <c r="AM583" s="68">
        <v>0</v>
      </c>
      <c r="AN583" s="68">
        <v>0</v>
      </c>
      <c r="AO583" s="68">
        <v>0</v>
      </c>
      <c r="AP583" s="113">
        <v>8.2527066765676445</v>
      </c>
      <c r="AQ583" s="12">
        <v>1</v>
      </c>
      <c r="AR583" s="113">
        <v>7.7213486126179491</v>
      </c>
      <c r="AS583" s="12">
        <v>0</v>
      </c>
      <c r="AT583" s="12">
        <v>1</v>
      </c>
      <c r="AU583" s="12">
        <v>6.2915691395583204</v>
      </c>
      <c r="AV583" s="113">
        <v>7.6019019598751658</v>
      </c>
      <c r="AW583" s="12">
        <v>0</v>
      </c>
      <c r="AX583" s="12">
        <v>1</v>
      </c>
      <c r="AY583" s="68">
        <v>0</v>
      </c>
      <c r="AZ583" s="30">
        <v>3.5350000000000001</v>
      </c>
      <c r="BA583" s="94">
        <v>542</v>
      </c>
      <c r="BB583" s="94">
        <v>46</v>
      </c>
      <c r="BC583" s="12">
        <v>1</v>
      </c>
      <c r="BD583" s="12">
        <v>0</v>
      </c>
      <c r="BE583" s="104">
        <f t="shared" si="131"/>
        <v>2.954910279033736</v>
      </c>
      <c r="BF583" s="104">
        <v>102.13</v>
      </c>
      <c r="BG583" s="104">
        <f t="shared" si="141"/>
        <v>0.63872737253211231</v>
      </c>
      <c r="BH583" s="68">
        <v>0</v>
      </c>
      <c r="BI583" s="68">
        <v>1</v>
      </c>
      <c r="BJ583" s="68">
        <v>0</v>
      </c>
      <c r="BK583" s="12">
        <v>0</v>
      </c>
      <c r="BL583" s="12">
        <v>1</v>
      </c>
      <c r="BM583" s="12">
        <v>1</v>
      </c>
      <c r="BN583" s="12">
        <v>0</v>
      </c>
      <c r="BO583" s="12">
        <v>0</v>
      </c>
      <c r="BP583" s="12">
        <v>1</v>
      </c>
      <c r="BQ583" s="12">
        <v>1</v>
      </c>
      <c r="BR583" s="12">
        <v>0</v>
      </c>
      <c r="BS583" s="12">
        <v>0</v>
      </c>
      <c r="BT583" s="12">
        <v>0</v>
      </c>
      <c r="BU583" s="12">
        <v>0</v>
      </c>
      <c r="BV583" s="12">
        <v>1</v>
      </c>
      <c r="BW583" s="12">
        <v>0</v>
      </c>
      <c r="BX583" s="12">
        <v>0</v>
      </c>
      <c r="BY583" s="12">
        <v>1</v>
      </c>
      <c r="BZ583" s="12">
        <f t="shared" si="142"/>
        <v>0</v>
      </c>
      <c r="CA583" s="113">
        <v>2.8033603809065348</v>
      </c>
      <c r="CB583" s="12" t="s">
        <v>656</v>
      </c>
      <c r="CC583" s="12">
        <v>0</v>
      </c>
    </row>
    <row r="584" spans="1:167" ht="15" customHeight="1" x14ac:dyDescent="0.3">
      <c r="A584" s="70">
        <v>583</v>
      </c>
      <c r="B584" s="12">
        <v>13</v>
      </c>
      <c r="C584" s="12" t="s">
        <v>109</v>
      </c>
      <c r="D584" s="37">
        <v>-0.03</v>
      </c>
      <c r="E584" s="68">
        <v>0.09</v>
      </c>
      <c r="F584" s="19">
        <f t="shared" si="127"/>
        <v>-0.33333333333333331</v>
      </c>
      <c r="H584" s="12">
        <f t="shared" si="132"/>
        <v>-0.12</v>
      </c>
      <c r="I584" s="12">
        <f t="shared" si="133"/>
        <v>0.06</v>
      </c>
      <c r="J584" s="12">
        <v>0.16</v>
      </c>
      <c r="K584" s="12">
        <f t="shared" si="134"/>
        <v>-0.03</v>
      </c>
      <c r="L584" s="45">
        <f t="shared" si="135"/>
        <v>-0.33333333333333331</v>
      </c>
      <c r="M584" s="15">
        <f t="shared" si="136"/>
        <v>-8.388269992021519E-3</v>
      </c>
      <c r="N584" s="68">
        <f t="shared" si="137"/>
        <v>2.5164809976064555E-2</v>
      </c>
      <c r="O584" s="68">
        <f t="shared" si="138"/>
        <v>39.738031042203275</v>
      </c>
      <c r="P584" s="12">
        <f t="shared" si="139"/>
        <v>-3.3553079968086076E-2</v>
      </c>
      <c r="Q584" s="12">
        <f t="shared" si="140"/>
        <v>1.6776539984043035E-2</v>
      </c>
      <c r="R584" s="113">
        <v>7.0335064842876971</v>
      </c>
      <c r="S584" s="12" t="s">
        <v>682</v>
      </c>
      <c r="T584" s="12" t="s">
        <v>1695</v>
      </c>
      <c r="U584" s="12" t="s">
        <v>666</v>
      </c>
      <c r="V584" s="68" t="s">
        <v>667</v>
      </c>
      <c r="W584" s="68">
        <v>1</v>
      </c>
      <c r="X584" s="68">
        <v>0</v>
      </c>
      <c r="Y584" s="68">
        <v>0</v>
      </c>
      <c r="Z584" s="68">
        <v>0</v>
      </c>
      <c r="AA584" s="68">
        <v>1</v>
      </c>
      <c r="AB584" s="68">
        <v>1</v>
      </c>
      <c r="AC584" s="68">
        <v>4</v>
      </c>
      <c r="AD584" s="68">
        <v>2</v>
      </c>
      <c r="AE584" s="68">
        <v>1579</v>
      </c>
      <c r="AF584" s="68">
        <v>0</v>
      </c>
      <c r="AG584" s="68">
        <v>1</v>
      </c>
      <c r="AH584" s="68">
        <v>0</v>
      </c>
      <c r="AI584" s="68">
        <v>0</v>
      </c>
      <c r="AJ584" s="68">
        <v>0</v>
      </c>
      <c r="AK584" s="68">
        <v>0</v>
      </c>
      <c r="AL584" s="68">
        <v>0</v>
      </c>
      <c r="AM584" s="68">
        <v>0</v>
      </c>
      <c r="AN584" s="68">
        <v>0</v>
      </c>
      <c r="AO584" s="68">
        <v>0</v>
      </c>
      <c r="AP584" s="113">
        <v>8.2527066765676445</v>
      </c>
      <c r="AQ584" s="12">
        <v>1</v>
      </c>
      <c r="AR584" s="113">
        <v>7.3664451483275988</v>
      </c>
      <c r="AS584" s="12">
        <v>0</v>
      </c>
      <c r="AT584" s="12">
        <v>1</v>
      </c>
      <c r="AU584" s="12">
        <v>6.2915691395583204</v>
      </c>
      <c r="AV584" s="113">
        <v>7.6019019598751658</v>
      </c>
      <c r="AW584" s="12">
        <v>0</v>
      </c>
      <c r="AX584" s="12">
        <v>1</v>
      </c>
      <c r="AY584" s="68">
        <v>0</v>
      </c>
      <c r="AZ584" s="30">
        <v>3.5350000000000001</v>
      </c>
      <c r="BA584" s="94">
        <v>542</v>
      </c>
      <c r="BB584" s="94">
        <v>46</v>
      </c>
      <c r="BC584" s="12">
        <v>1</v>
      </c>
      <c r="BD584" s="12">
        <v>0</v>
      </c>
      <c r="BE584" s="104">
        <f t="shared" si="131"/>
        <v>2.954910279033736</v>
      </c>
      <c r="BF584" s="104">
        <v>102.13</v>
      </c>
      <c r="BG584" s="104">
        <f t="shared" si="141"/>
        <v>0.63872737253211231</v>
      </c>
      <c r="BH584" s="68">
        <v>0</v>
      </c>
      <c r="BI584" s="68">
        <v>1</v>
      </c>
      <c r="BJ584" s="68">
        <v>0</v>
      </c>
      <c r="BK584" s="12">
        <v>0</v>
      </c>
      <c r="BL584" s="12">
        <v>1</v>
      </c>
      <c r="BM584" s="12">
        <v>1</v>
      </c>
      <c r="BN584" s="12">
        <v>0</v>
      </c>
      <c r="BO584" s="12">
        <v>0</v>
      </c>
      <c r="BP584" s="12">
        <v>1</v>
      </c>
      <c r="BQ584" s="12">
        <v>1</v>
      </c>
      <c r="BR584" s="12">
        <v>0</v>
      </c>
      <c r="BS584" s="12">
        <v>0</v>
      </c>
      <c r="BT584" s="12">
        <v>0</v>
      </c>
      <c r="BU584" s="12">
        <v>0</v>
      </c>
      <c r="BV584" s="12">
        <v>1</v>
      </c>
      <c r="BW584" s="12">
        <v>0</v>
      </c>
      <c r="BX584" s="12">
        <v>0</v>
      </c>
      <c r="BY584" s="12">
        <v>1</v>
      </c>
      <c r="BZ584" s="12">
        <f t="shared" si="142"/>
        <v>0</v>
      </c>
      <c r="CA584" s="113">
        <v>2.8033603809065348</v>
      </c>
      <c r="CB584" s="12" t="s">
        <v>656</v>
      </c>
      <c r="CC584" s="12">
        <v>0</v>
      </c>
    </row>
    <row r="585" spans="1:167" ht="15" customHeight="1" x14ac:dyDescent="0.3">
      <c r="A585" s="17">
        <v>584</v>
      </c>
      <c r="B585" s="12">
        <v>13</v>
      </c>
      <c r="C585" s="12" t="s">
        <v>109</v>
      </c>
      <c r="D585" s="37">
        <v>0.09</v>
      </c>
      <c r="E585" s="68">
        <v>0.14000000000000001</v>
      </c>
      <c r="F585" s="19">
        <f t="shared" si="127"/>
        <v>0.64285714285714279</v>
      </c>
      <c r="H585" s="12">
        <f t="shared" si="132"/>
        <v>-5.0000000000000017E-2</v>
      </c>
      <c r="I585" s="12">
        <f t="shared" si="133"/>
        <v>0.23</v>
      </c>
      <c r="J585" s="12">
        <v>0</v>
      </c>
      <c r="K585" s="12">
        <f t="shared" si="134"/>
        <v>0.09</v>
      </c>
      <c r="L585" s="45">
        <f t="shared" si="135"/>
        <v>0.64285714285714279</v>
      </c>
      <c r="M585" s="15">
        <f t="shared" si="136"/>
        <v>1.8014814268497555E-2</v>
      </c>
      <c r="N585" s="68">
        <f t="shared" si="137"/>
        <v>2.8023044417662867E-2</v>
      </c>
      <c r="O585" s="68">
        <f t="shared" si="138"/>
        <v>35.684916495714582</v>
      </c>
      <c r="P585" s="12">
        <f t="shared" si="139"/>
        <v>-1.0008230149165312E-2</v>
      </c>
      <c r="Q585" s="12">
        <f t="shared" si="140"/>
        <v>4.6037858686160421E-2</v>
      </c>
      <c r="R585" s="113">
        <v>7.0335064842876971</v>
      </c>
      <c r="S585" s="12" t="s">
        <v>683</v>
      </c>
      <c r="T585" s="12" t="s">
        <v>1696</v>
      </c>
      <c r="U585" s="12" t="s">
        <v>666</v>
      </c>
      <c r="V585" s="68" t="s">
        <v>667</v>
      </c>
      <c r="W585" s="68">
        <v>1</v>
      </c>
      <c r="X585" s="68">
        <v>0</v>
      </c>
      <c r="Y585" s="68">
        <v>0</v>
      </c>
      <c r="Z585" s="68">
        <v>0</v>
      </c>
      <c r="AA585" s="68">
        <v>1</v>
      </c>
      <c r="AB585" s="68">
        <v>1</v>
      </c>
      <c r="AC585" s="68">
        <v>1</v>
      </c>
      <c r="AD585" s="68">
        <v>1</v>
      </c>
      <c r="AE585" s="68">
        <v>1273</v>
      </c>
      <c r="AF585" s="68">
        <v>0</v>
      </c>
      <c r="AG585" s="68">
        <v>1</v>
      </c>
      <c r="AH585" s="68">
        <v>0</v>
      </c>
      <c r="AI585" s="68">
        <v>0</v>
      </c>
      <c r="AJ585" s="68">
        <v>0</v>
      </c>
      <c r="AK585" s="68">
        <v>0</v>
      </c>
      <c r="AL585" s="68">
        <v>0</v>
      </c>
      <c r="AM585" s="68">
        <v>0</v>
      </c>
      <c r="AN585" s="68">
        <v>0</v>
      </c>
      <c r="AO585" s="68">
        <v>0</v>
      </c>
      <c r="AP585" s="113">
        <v>7.1507014575925263</v>
      </c>
      <c r="AQ585" s="12">
        <v>1</v>
      </c>
      <c r="AR585" s="113">
        <v>7.1507014575925263</v>
      </c>
      <c r="AS585" s="12">
        <v>0</v>
      </c>
      <c r="AT585" s="12">
        <v>1</v>
      </c>
      <c r="AU585" s="12">
        <v>6.2915691395583204</v>
      </c>
      <c r="AV585" s="113">
        <v>7.6019019598751658</v>
      </c>
      <c r="AW585" s="12">
        <v>0</v>
      </c>
      <c r="AX585" s="12">
        <v>1</v>
      </c>
      <c r="AY585" s="68">
        <v>0</v>
      </c>
      <c r="AZ585" s="30">
        <v>3.5350000000000001</v>
      </c>
      <c r="BA585" s="94">
        <v>542</v>
      </c>
      <c r="BB585" s="94">
        <v>46</v>
      </c>
      <c r="BC585" s="12">
        <v>1</v>
      </c>
      <c r="BD585" s="12">
        <v>0</v>
      </c>
      <c r="BE585" s="104">
        <f t="shared" si="131"/>
        <v>2.954910279033736</v>
      </c>
      <c r="BF585" s="104">
        <v>102.13</v>
      </c>
      <c r="BG585" s="104">
        <f t="shared" si="141"/>
        <v>0.63872737253211231</v>
      </c>
      <c r="BH585" s="68">
        <v>0</v>
      </c>
      <c r="BI585" s="68">
        <v>1</v>
      </c>
      <c r="BJ585" s="68">
        <v>0</v>
      </c>
      <c r="BK585" s="12">
        <v>0</v>
      </c>
      <c r="BL585" s="12">
        <v>1</v>
      </c>
      <c r="BM585" s="12">
        <v>1</v>
      </c>
      <c r="BN585" s="12">
        <v>0</v>
      </c>
      <c r="BO585" s="12">
        <v>0</v>
      </c>
      <c r="BP585" s="12">
        <v>1</v>
      </c>
      <c r="BQ585" s="12">
        <v>1</v>
      </c>
      <c r="BR585" s="12">
        <v>0</v>
      </c>
      <c r="BS585" s="12">
        <v>0</v>
      </c>
      <c r="BT585" s="12">
        <v>0</v>
      </c>
      <c r="BU585" s="12">
        <v>0</v>
      </c>
      <c r="BV585" s="12">
        <v>1</v>
      </c>
      <c r="BW585" s="12">
        <v>0</v>
      </c>
      <c r="BX585" s="12">
        <v>0</v>
      </c>
      <c r="BY585" s="12">
        <v>1</v>
      </c>
      <c r="BZ585" s="12">
        <f t="shared" si="142"/>
        <v>0</v>
      </c>
      <c r="CA585" s="113">
        <v>2.8033603809065348</v>
      </c>
      <c r="CB585" s="12" t="s">
        <v>656</v>
      </c>
      <c r="CC585" s="12">
        <v>0</v>
      </c>
    </row>
    <row r="586" spans="1:167" ht="15" customHeight="1" x14ac:dyDescent="0.3">
      <c r="A586" s="70">
        <v>585</v>
      </c>
      <c r="B586" s="12">
        <v>13</v>
      </c>
      <c r="C586" s="12" t="s">
        <v>109</v>
      </c>
      <c r="D586" s="37">
        <v>0.14000000000000001</v>
      </c>
      <c r="E586" s="68">
        <v>0.06</v>
      </c>
      <c r="F586" s="19">
        <f t="shared" si="127"/>
        <v>2.3333333333333335</v>
      </c>
      <c r="G586" s="12" t="s">
        <v>420</v>
      </c>
      <c r="H586" s="12">
        <f t="shared" si="132"/>
        <v>8.0000000000000016E-2</v>
      </c>
      <c r="I586" s="12">
        <f t="shared" si="133"/>
        <v>0.2</v>
      </c>
      <c r="J586" s="12">
        <v>0.71</v>
      </c>
      <c r="K586" s="12">
        <f t="shared" si="134"/>
        <v>0.14000000000000001</v>
      </c>
      <c r="L586" s="45">
        <f t="shared" si="135"/>
        <v>2.3333333333333335</v>
      </c>
      <c r="M586" s="15">
        <f t="shared" si="136"/>
        <v>6.5283852417337015E-2</v>
      </c>
      <c r="N586" s="68">
        <f t="shared" si="137"/>
        <v>2.7978793893144432E-2</v>
      </c>
      <c r="O586" s="68">
        <f t="shared" si="138"/>
        <v>35.741354821053498</v>
      </c>
      <c r="P586" s="12">
        <f t="shared" si="139"/>
        <v>3.730505852419258E-2</v>
      </c>
      <c r="Q586" s="12">
        <f t="shared" si="140"/>
        <v>9.3262646310481451E-2</v>
      </c>
      <c r="R586" s="113">
        <v>6.9373140812236818</v>
      </c>
      <c r="S586" s="12" t="s">
        <v>683</v>
      </c>
      <c r="T586" s="12" t="s">
        <v>1697</v>
      </c>
      <c r="U586" s="12" t="s">
        <v>666</v>
      </c>
      <c r="V586" s="68" t="s">
        <v>667</v>
      </c>
      <c r="W586" s="68">
        <v>1</v>
      </c>
      <c r="X586" s="68">
        <v>0</v>
      </c>
      <c r="Y586" s="68">
        <v>0</v>
      </c>
      <c r="Z586" s="68">
        <v>0</v>
      </c>
      <c r="AA586" s="68">
        <v>1</v>
      </c>
      <c r="AB586" s="68">
        <v>1</v>
      </c>
      <c r="AC586" s="68">
        <v>2</v>
      </c>
      <c r="AD586" s="68">
        <v>2</v>
      </c>
      <c r="AE586" s="68">
        <v>1272</v>
      </c>
      <c r="AF586" s="68">
        <v>0</v>
      </c>
      <c r="AG586" s="68">
        <v>1</v>
      </c>
      <c r="AH586" s="68">
        <v>0</v>
      </c>
      <c r="AI586" s="68">
        <v>0</v>
      </c>
      <c r="AJ586" s="68">
        <v>0</v>
      </c>
      <c r="AK586" s="68">
        <v>0</v>
      </c>
      <c r="AL586" s="68">
        <v>0</v>
      </c>
      <c r="AM586" s="68">
        <v>0</v>
      </c>
      <c r="AN586" s="68">
        <v>0</v>
      </c>
      <c r="AO586" s="68">
        <v>0</v>
      </c>
      <c r="AP586" s="113">
        <v>7.1507014575925263</v>
      </c>
      <c r="AQ586" s="12">
        <v>1</v>
      </c>
      <c r="AR586" s="113">
        <v>7.1507014575925263</v>
      </c>
      <c r="AS586" s="12">
        <v>0</v>
      </c>
      <c r="AT586" s="12">
        <v>1</v>
      </c>
      <c r="AU586" s="12">
        <v>6.2915691395583204</v>
      </c>
      <c r="AV586" s="113">
        <v>7.6019019598751658</v>
      </c>
      <c r="AW586" s="12">
        <v>0</v>
      </c>
      <c r="AX586" s="12">
        <v>1</v>
      </c>
      <c r="AY586" s="68">
        <v>0</v>
      </c>
      <c r="AZ586" s="30">
        <v>3.5350000000000001</v>
      </c>
      <c r="BA586" s="94">
        <v>542</v>
      </c>
      <c r="BB586" s="94">
        <v>46</v>
      </c>
      <c r="BC586" s="12">
        <v>1</v>
      </c>
      <c r="BD586" s="12">
        <v>0</v>
      </c>
      <c r="BE586" s="104">
        <f t="shared" si="131"/>
        <v>2.954910279033736</v>
      </c>
      <c r="BF586" s="104">
        <v>102.13</v>
      </c>
      <c r="BG586" s="104">
        <f t="shared" si="141"/>
        <v>0.63872737253211231</v>
      </c>
      <c r="BH586" s="68">
        <v>0</v>
      </c>
      <c r="BI586" s="68">
        <v>1</v>
      </c>
      <c r="BJ586" s="68">
        <v>0</v>
      </c>
      <c r="BK586" s="12">
        <v>0</v>
      </c>
      <c r="BL586" s="12">
        <v>1</v>
      </c>
      <c r="BM586" s="12">
        <v>1</v>
      </c>
      <c r="BN586" s="12">
        <v>0</v>
      </c>
      <c r="BO586" s="12">
        <v>0</v>
      </c>
      <c r="BP586" s="12">
        <v>1</v>
      </c>
      <c r="BQ586" s="12">
        <v>1</v>
      </c>
      <c r="BR586" s="12">
        <v>0</v>
      </c>
      <c r="BS586" s="12">
        <v>0</v>
      </c>
      <c r="BT586" s="12">
        <v>0</v>
      </c>
      <c r="BU586" s="12">
        <v>0</v>
      </c>
      <c r="BV586" s="12">
        <v>1</v>
      </c>
      <c r="BW586" s="12">
        <v>0</v>
      </c>
      <c r="BX586" s="12">
        <v>0</v>
      </c>
      <c r="BY586" s="12">
        <v>0</v>
      </c>
      <c r="BZ586" s="12">
        <f t="shared" si="142"/>
        <v>1</v>
      </c>
      <c r="CA586" s="113">
        <v>2.8033603809065348</v>
      </c>
      <c r="CB586" s="12" t="s">
        <v>656</v>
      </c>
      <c r="CC586" s="12">
        <v>0</v>
      </c>
      <c r="CL586" s="70"/>
      <c r="CM586" s="70"/>
      <c r="CN586" s="70"/>
      <c r="CO586" s="70"/>
      <c r="CP586" s="70"/>
      <c r="CQ586" s="70"/>
      <c r="CR586" s="70"/>
      <c r="CS586" s="70"/>
      <c r="CT586" s="70"/>
      <c r="CU586" s="70"/>
      <c r="CV586" s="70"/>
      <c r="CW586" s="70"/>
      <c r="CX586" s="70"/>
      <c r="CY586" s="70"/>
      <c r="CZ586" s="70"/>
      <c r="DA586" s="70"/>
      <c r="DB586" s="70"/>
      <c r="DC586" s="70"/>
      <c r="DD586" s="70"/>
      <c r="DE586" s="70"/>
      <c r="DF586" s="70"/>
      <c r="DG586" s="70"/>
      <c r="DH586" s="70"/>
      <c r="DI586" s="70"/>
      <c r="DJ586" s="70"/>
      <c r="DK586" s="70"/>
      <c r="DL586" s="70"/>
      <c r="DM586" s="70"/>
      <c r="DN586" s="70"/>
      <c r="DO586" s="70"/>
      <c r="DP586" s="70"/>
      <c r="DQ586" s="70"/>
      <c r="DR586" s="70"/>
      <c r="DS586" s="70"/>
      <c r="DT586" s="70"/>
      <c r="DU586" s="70"/>
      <c r="DV586" s="70"/>
      <c r="DW586" s="70"/>
      <c r="DX586" s="70"/>
      <c r="DY586" s="70"/>
      <c r="DZ586" s="70"/>
      <c r="EA586" s="70"/>
      <c r="EB586" s="70"/>
      <c r="EC586" s="70"/>
      <c r="ED586" s="70"/>
      <c r="EE586" s="70"/>
      <c r="EF586" s="70"/>
      <c r="EG586" s="70"/>
      <c r="EH586" s="70"/>
      <c r="EI586" s="70"/>
      <c r="EJ586" s="70"/>
      <c r="EK586" s="70"/>
      <c r="EL586" s="70"/>
      <c r="EM586" s="70"/>
      <c r="EN586" s="70"/>
      <c r="EO586" s="70"/>
      <c r="EP586" s="70"/>
      <c r="EQ586" s="70"/>
      <c r="ER586" s="70"/>
      <c r="ES586" s="70"/>
      <c r="ET586" s="70"/>
      <c r="EU586" s="70"/>
      <c r="EV586" s="70"/>
      <c r="EW586" s="70"/>
      <c r="EX586" s="70"/>
      <c r="EY586" s="70"/>
      <c r="EZ586" s="70"/>
      <c r="FA586" s="70"/>
      <c r="FB586" s="70"/>
      <c r="FC586" s="70"/>
      <c r="FD586" s="70"/>
      <c r="FE586" s="70"/>
      <c r="FF586" s="70"/>
      <c r="FG586" s="70"/>
      <c r="FH586" s="70"/>
      <c r="FI586" s="70"/>
      <c r="FJ586" s="70"/>
      <c r="FK586" s="70"/>
    </row>
    <row r="587" spans="1:167" ht="15" customHeight="1" x14ac:dyDescent="0.3">
      <c r="A587" s="70">
        <v>586</v>
      </c>
      <c r="B587" s="70">
        <v>13</v>
      </c>
      <c r="C587" s="70" t="s">
        <v>109</v>
      </c>
      <c r="D587" s="38">
        <v>0.24</v>
      </c>
      <c r="E587" s="69">
        <v>0.08</v>
      </c>
      <c r="F587" s="19">
        <f t="shared" si="127"/>
        <v>3</v>
      </c>
      <c r="G587" s="70" t="s">
        <v>353</v>
      </c>
      <c r="H587" s="70">
        <f t="shared" si="132"/>
        <v>0.15999999999999998</v>
      </c>
      <c r="I587" s="70">
        <f t="shared" si="133"/>
        <v>0.32</v>
      </c>
      <c r="J587" s="70">
        <v>0.75</v>
      </c>
      <c r="K587" s="70">
        <f t="shared" si="134"/>
        <v>0.24</v>
      </c>
      <c r="L587" s="45">
        <f t="shared" si="135"/>
        <v>3</v>
      </c>
      <c r="M587" s="18">
        <f t="shared" si="136"/>
        <v>0.10247804785277326</v>
      </c>
      <c r="N587" s="69">
        <f t="shared" si="137"/>
        <v>3.4159349284257755E-2</v>
      </c>
      <c r="O587" s="69">
        <f t="shared" si="138"/>
        <v>29.274562336608891</v>
      </c>
      <c r="P587" s="70">
        <f t="shared" si="139"/>
        <v>6.8318698568515496E-2</v>
      </c>
      <c r="Q587" s="70">
        <f t="shared" si="140"/>
        <v>0.13663739713703102</v>
      </c>
      <c r="R587" s="114">
        <v>6.9373140812236818</v>
      </c>
      <c r="S587" s="70" t="s">
        <v>684</v>
      </c>
      <c r="T587" s="70" t="s">
        <v>1698</v>
      </c>
      <c r="U587" s="70" t="s">
        <v>666</v>
      </c>
      <c r="V587" s="69" t="s">
        <v>667</v>
      </c>
      <c r="W587" s="69">
        <v>1</v>
      </c>
      <c r="X587" s="69">
        <v>0</v>
      </c>
      <c r="Y587" s="69">
        <v>0</v>
      </c>
      <c r="Z587" s="69">
        <v>0</v>
      </c>
      <c r="AA587" s="69">
        <v>1</v>
      </c>
      <c r="AB587" s="69">
        <v>1</v>
      </c>
      <c r="AC587" s="69">
        <v>3</v>
      </c>
      <c r="AD587" s="69">
        <v>2</v>
      </c>
      <c r="AE587" s="69">
        <v>848</v>
      </c>
      <c r="AF587" s="69">
        <v>0</v>
      </c>
      <c r="AG587" s="69">
        <v>1</v>
      </c>
      <c r="AH587" s="69">
        <v>0</v>
      </c>
      <c r="AI587" s="69">
        <v>0</v>
      </c>
      <c r="AJ587" s="69">
        <v>0</v>
      </c>
      <c r="AK587" s="69">
        <v>0</v>
      </c>
      <c r="AL587" s="69">
        <v>0</v>
      </c>
      <c r="AM587" s="69">
        <v>0</v>
      </c>
      <c r="AN587" s="69">
        <v>0</v>
      </c>
      <c r="AO587" s="69">
        <v>0</v>
      </c>
      <c r="AP587" s="114">
        <v>7.1507014575925263</v>
      </c>
      <c r="AQ587" s="70">
        <v>1</v>
      </c>
      <c r="AR587" s="114">
        <v>6.7464121285733745</v>
      </c>
      <c r="AS587" s="70">
        <v>0</v>
      </c>
      <c r="AT587" s="70">
        <v>1</v>
      </c>
      <c r="AU587" s="70">
        <v>6.2915691395583204</v>
      </c>
      <c r="AV587" s="114">
        <v>7.6019019598751658</v>
      </c>
      <c r="AW587" s="70">
        <v>0</v>
      </c>
      <c r="AX587" s="70">
        <v>1</v>
      </c>
      <c r="AY587" s="69">
        <v>0</v>
      </c>
      <c r="AZ587" s="30">
        <v>3.5350000000000001</v>
      </c>
      <c r="BA587" s="32">
        <v>542</v>
      </c>
      <c r="BB587" s="32">
        <v>46</v>
      </c>
      <c r="BC587" s="70">
        <v>1</v>
      </c>
      <c r="BD587" s="70">
        <v>0</v>
      </c>
      <c r="BE587" s="106">
        <f t="shared" si="131"/>
        <v>2.954910279033736</v>
      </c>
      <c r="BF587" s="106">
        <v>102.13</v>
      </c>
      <c r="BG587" s="106">
        <f t="shared" si="141"/>
        <v>0.63872737253211231</v>
      </c>
      <c r="BH587" s="69">
        <v>0</v>
      </c>
      <c r="BI587" s="69">
        <v>1</v>
      </c>
      <c r="BJ587" s="69">
        <v>0</v>
      </c>
      <c r="BK587" s="70">
        <v>0</v>
      </c>
      <c r="BL587" s="70">
        <v>1</v>
      </c>
      <c r="BM587" s="70">
        <v>1</v>
      </c>
      <c r="BN587" s="70">
        <v>0</v>
      </c>
      <c r="BO587" s="70">
        <v>0</v>
      </c>
      <c r="BP587" s="70">
        <v>1</v>
      </c>
      <c r="BQ587" s="70">
        <v>1</v>
      </c>
      <c r="BR587" s="70">
        <v>0</v>
      </c>
      <c r="BS587" s="70">
        <v>0</v>
      </c>
      <c r="BT587" s="70">
        <v>0</v>
      </c>
      <c r="BU587" s="70">
        <v>0</v>
      </c>
      <c r="BV587" s="70">
        <v>1</v>
      </c>
      <c r="BW587" s="70">
        <v>0</v>
      </c>
      <c r="BX587" s="70">
        <v>0</v>
      </c>
      <c r="BY587" s="70">
        <v>0</v>
      </c>
      <c r="BZ587" s="70">
        <f t="shared" si="142"/>
        <v>1</v>
      </c>
      <c r="CA587" s="114">
        <v>2.8033603809065348</v>
      </c>
      <c r="CB587" s="70" t="s">
        <v>656</v>
      </c>
      <c r="CC587" s="70">
        <v>0</v>
      </c>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0"/>
      <c r="DD587" s="70"/>
      <c r="DE587" s="70"/>
      <c r="DF587" s="70"/>
      <c r="DG587" s="70"/>
      <c r="DH587" s="70"/>
      <c r="DI587" s="70"/>
      <c r="DJ587" s="70"/>
      <c r="DK587" s="70"/>
      <c r="DL587" s="70"/>
      <c r="DM587" s="70"/>
      <c r="DN587" s="70"/>
      <c r="DO587" s="70"/>
      <c r="DP587" s="70"/>
      <c r="DQ587" s="70"/>
      <c r="DR587" s="70"/>
      <c r="DS587" s="70"/>
      <c r="DT587" s="70"/>
      <c r="DU587" s="70"/>
      <c r="DV587" s="70"/>
      <c r="DW587" s="70"/>
      <c r="DX587" s="70"/>
      <c r="DY587" s="70"/>
      <c r="DZ587" s="70"/>
      <c r="EA587" s="70"/>
      <c r="EB587" s="70"/>
      <c r="EC587" s="70"/>
      <c r="ED587" s="70"/>
      <c r="EE587" s="70"/>
      <c r="EF587" s="70"/>
      <c r="EG587" s="70"/>
      <c r="EH587" s="70"/>
      <c r="EI587" s="70"/>
      <c r="EJ587" s="70"/>
      <c r="EK587" s="70"/>
      <c r="EL587" s="70"/>
      <c r="EM587" s="70"/>
      <c r="EN587" s="70"/>
      <c r="EO587" s="70"/>
      <c r="EP587" s="70"/>
      <c r="EQ587" s="70"/>
      <c r="ER587" s="70"/>
      <c r="ES587" s="70"/>
      <c r="ET587" s="70"/>
      <c r="EU587" s="70"/>
      <c r="EV587" s="70"/>
      <c r="EW587" s="70"/>
      <c r="EX587" s="70"/>
      <c r="EY587" s="70"/>
      <c r="EZ587" s="70"/>
      <c r="FA587" s="70"/>
      <c r="FB587" s="70"/>
      <c r="FC587" s="70"/>
      <c r="FD587" s="70"/>
      <c r="FE587" s="70"/>
      <c r="FF587" s="70"/>
      <c r="FG587" s="70"/>
      <c r="FH587" s="70"/>
      <c r="FI587" s="70"/>
      <c r="FJ587" s="70"/>
      <c r="FK587" s="70"/>
    </row>
    <row r="588" spans="1:167" ht="15" customHeight="1" x14ac:dyDescent="0.3">
      <c r="A588" s="17">
        <v>587</v>
      </c>
      <c r="B588" s="12">
        <v>13</v>
      </c>
      <c r="C588" s="12" t="s">
        <v>109</v>
      </c>
      <c r="D588" s="37">
        <v>-0.03</v>
      </c>
      <c r="E588" s="68">
        <v>0.09</v>
      </c>
      <c r="F588" s="19">
        <f t="shared" si="127"/>
        <v>-0.33333333333333331</v>
      </c>
      <c r="H588" s="12">
        <f t="shared" si="132"/>
        <v>-0.12</v>
      </c>
      <c r="I588" s="12">
        <f t="shared" si="133"/>
        <v>0.06</v>
      </c>
      <c r="J588" s="12">
        <v>0.63</v>
      </c>
      <c r="K588" s="12">
        <f t="shared" si="134"/>
        <v>-0.03</v>
      </c>
      <c r="L588" s="45">
        <f t="shared" si="135"/>
        <v>-0.33333333333333331</v>
      </c>
      <c r="M588" s="15">
        <f t="shared" si="136"/>
        <v>-1.6243529257647899E-2</v>
      </c>
      <c r="N588" s="68">
        <f t="shared" si="137"/>
        <v>4.8730587772943701E-2</v>
      </c>
      <c r="O588" s="68">
        <f t="shared" si="138"/>
        <v>20.520991962161844</v>
      </c>
      <c r="P588" s="12">
        <f t="shared" si="139"/>
        <v>-6.4974117030591597E-2</v>
      </c>
      <c r="Q588" s="12">
        <f t="shared" si="140"/>
        <v>3.2487058515295805E-2</v>
      </c>
      <c r="R588" s="113">
        <v>6.9363427358340495</v>
      </c>
      <c r="S588" s="12" t="s">
        <v>685</v>
      </c>
      <c r="T588" s="12" t="s">
        <v>1699</v>
      </c>
      <c r="U588" s="12" t="s">
        <v>666</v>
      </c>
      <c r="V588" s="68" t="s">
        <v>667</v>
      </c>
      <c r="W588" s="68">
        <v>1</v>
      </c>
      <c r="X588" s="68">
        <v>0</v>
      </c>
      <c r="Y588" s="68">
        <v>0</v>
      </c>
      <c r="Z588" s="68">
        <v>0</v>
      </c>
      <c r="AA588" s="68">
        <v>1</v>
      </c>
      <c r="AB588" s="68">
        <v>1</v>
      </c>
      <c r="AC588" s="68">
        <v>4</v>
      </c>
      <c r="AD588" s="68">
        <v>2</v>
      </c>
      <c r="AE588" s="68">
        <v>421</v>
      </c>
      <c r="AF588" s="68">
        <v>0</v>
      </c>
      <c r="AG588" s="68">
        <v>1</v>
      </c>
      <c r="AH588" s="68">
        <v>0</v>
      </c>
      <c r="AI588" s="68">
        <v>0</v>
      </c>
      <c r="AJ588" s="68">
        <v>0</v>
      </c>
      <c r="AK588" s="68">
        <v>0</v>
      </c>
      <c r="AL588" s="68">
        <v>0</v>
      </c>
      <c r="AM588" s="68">
        <v>0</v>
      </c>
      <c r="AN588" s="68">
        <v>0</v>
      </c>
      <c r="AO588" s="68">
        <v>0</v>
      </c>
      <c r="AP588" s="113">
        <v>7.1507014575925263</v>
      </c>
      <c r="AQ588" s="12">
        <v>1</v>
      </c>
      <c r="AR588" s="113">
        <v>6.0497334552319577</v>
      </c>
      <c r="AS588" s="12">
        <v>0</v>
      </c>
      <c r="AT588" s="12">
        <v>1</v>
      </c>
      <c r="AU588" s="12">
        <v>6.2915691395583204</v>
      </c>
      <c r="AV588" s="113">
        <v>7.6019019598751658</v>
      </c>
      <c r="AW588" s="12">
        <v>0</v>
      </c>
      <c r="AX588" s="12">
        <v>1</v>
      </c>
      <c r="AY588" s="68">
        <v>0</v>
      </c>
      <c r="AZ588" s="30">
        <v>3.5350000000000001</v>
      </c>
      <c r="BA588" s="94">
        <v>542</v>
      </c>
      <c r="BB588" s="94">
        <v>46</v>
      </c>
      <c r="BC588" s="12">
        <v>1</v>
      </c>
      <c r="BD588" s="12">
        <v>0</v>
      </c>
      <c r="BE588" s="104">
        <f t="shared" si="131"/>
        <v>2.954910279033736</v>
      </c>
      <c r="BF588" s="104">
        <v>102.13</v>
      </c>
      <c r="BG588" s="104">
        <f t="shared" si="141"/>
        <v>0.63872737253211231</v>
      </c>
      <c r="BH588" s="68">
        <v>0</v>
      </c>
      <c r="BI588" s="68">
        <v>1</v>
      </c>
      <c r="BJ588" s="68">
        <v>0</v>
      </c>
      <c r="BK588" s="12">
        <v>0</v>
      </c>
      <c r="BL588" s="12">
        <v>1</v>
      </c>
      <c r="BM588" s="12">
        <v>1</v>
      </c>
      <c r="BN588" s="12">
        <v>0</v>
      </c>
      <c r="BO588" s="12">
        <v>0</v>
      </c>
      <c r="BP588" s="12">
        <v>1</v>
      </c>
      <c r="BQ588" s="12">
        <v>1</v>
      </c>
      <c r="BR588" s="12">
        <v>0</v>
      </c>
      <c r="BS588" s="12">
        <v>0</v>
      </c>
      <c r="BT588" s="12">
        <v>0</v>
      </c>
      <c r="BU588" s="12">
        <v>0</v>
      </c>
      <c r="BV588" s="12">
        <v>1</v>
      </c>
      <c r="BW588" s="12">
        <v>0</v>
      </c>
      <c r="BX588" s="12">
        <v>0</v>
      </c>
      <c r="BY588" s="12">
        <v>0</v>
      </c>
      <c r="BZ588" s="12">
        <f t="shared" si="142"/>
        <v>1</v>
      </c>
      <c r="CA588" s="113">
        <v>2.8033603809065348</v>
      </c>
      <c r="CB588" s="12" t="s">
        <v>656</v>
      </c>
      <c r="CC588" s="12">
        <v>0</v>
      </c>
    </row>
    <row r="589" spans="1:167" ht="15" customHeight="1" x14ac:dyDescent="0.3">
      <c r="A589" s="70">
        <v>588</v>
      </c>
      <c r="B589" s="12">
        <v>13</v>
      </c>
      <c r="C589" s="12" t="s">
        <v>109</v>
      </c>
      <c r="D589" s="37">
        <v>0</v>
      </c>
      <c r="E589" s="68">
        <v>0.13</v>
      </c>
      <c r="F589" s="19">
        <f t="shared" si="127"/>
        <v>0</v>
      </c>
      <c r="H589" s="12">
        <f t="shared" si="132"/>
        <v>-0.13</v>
      </c>
      <c r="I589" s="12">
        <f t="shared" si="133"/>
        <v>0.13</v>
      </c>
      <c r="J589" s="12">
        <v>0.54</v>
      </c>
      <c r="K589" s="12">
        <f t="shared" si="134"/>
        <v>0</v>
      </c>
      <c r="L589" s="45">
        <f t="shared" si="135"/>
        <v>0</v>
      </c>
      <c r="M589" s="15">
        <f t="shared" si="136"/>
        <v>0</v>
      </c>
      <c r="N589" s="68">
        <f t="shared" si="137"/>
        <v>2.9514066805047763E-2</v>
      </c>
      <c r="O589" s="68">
        <f t="shared" si="138"/>
        <v>33.882148692194832</v>
      </c>
      <c r="P589" s="12">
        <f t="shared" si="139"/>
        <v>-2.9514066805047763E-2</v>
      </c>
      <c r="Q589" s="12">
        <f t="shared" si="140"/>
        <v>2.9514066805047763E-2</v>
      </c>
      <c r="R589" s="113">
        <v>6.9363427358340495</v>
      </c>
      <c r="S589" s="12" t="s">
        <v>689</v>
      </c>
      <c r="T589" s="12" t="s">
        <v>1702</v>
      </c>
      <c r="U589" s="12" t="s">
        <v>692</v>
      </c>
      <c r="V589" s="68" t="s">
        <v>667</v>
      </c>
      <c r="W589" s="68">
        <v>1</v>
      </c>
      <c r="X589" s="68">
        <v>0</v>
      </c>
      <c r="Y589" s="68">
        <v>0</v>
      </c>
      <c r="Z589" s="68">
        <v>0</v>
      </c>
      <c r="AA589" s="68">
        <v>1</v>
      </c>
      <c r="AB589" s="68">
        <v>1</v>
      </c>
      <c r="AC589" s="68">
        <v>1</v>
      </c>
      <c r="AD589" s="68">
        <v>4</v>
      </c>
      <c r="AE589" s="68">
        <v>1148</v>
      </c>
      <c r="AF589" s="68">
        <v>0</v>
      </c>
      <c r="AG589" s="68">
        <v>1</v>
      </c>
      <c r="AH589" s="68">
        <v>0</v>
      </c>
      <c r="AI589" s="68">
        <v>0</v>
      </c>
      <c r="AJ589" s="68">
        <v>0</v>
      </c>
      <c r="AK589" s="68">
        <v>0</v>
      </c>
      <c r="AL589" s="68">
        <v>0</v>
      </c>
      <c r="AM589" s="68">
        <v>0</v>
      </c>
      <c r="AN589" s="68">
        <v>0</v>
      </c>
      <c r="AO589" s="68">
        <v>0</v>
      </c>
      <c r="AP589" s="113">
        <v>7.0501225202690589</v>
      </c>
      <c r="AQ589" s="12">
        <v>1</v>
      </c>
      <c r="AR589" s="113">
        <v>7.0501225202690589</v>
      </c>
      <c r="AS589" s="12">
        <v>0</v>
      </c>
      <c r="AT589" s="12">
        <v>1</v>
      </c>
      <c r="AU589" s="12">
        <v>6.2915691395583204</v>
      </c>
      <c r="AV589" s="113">
        <v>7.6019019598751658</v>
      </c>
      <c r="AW589" s="12">
        <v>0</v>
      </c>
      <c r="AX589" s="12">
        <v>1</v>
      </c>
      <c r="AY589" s="68">
        <v>0</v>
      </c>
      <c r="AZ589" s="30">
        <v>3.5350000000000001</v>
      </c>
      <c r="BA589" s="94">
        <v>542</v>
      </c>
      <c r="BB589" s="94">
        <v>46</v>
      </c>
      <c r="BC589" s="12">
        <v>1</v>
      </c>
      <c r="BD589" s="12">
        <v>0</v>
      </c>
      <c r="BE589" s="104">
        <f t="shared" si="131"/>
        <v>2.954910279033736</v>
      </c>
      <c r="BF589" s="104">
        <v>102.13</v>
      </c>
      <c r="BG589" s="104">
        <f t="shared" si="141"/>
        <v>0.63872737253211231</v>
      </c>
      <c r="BH589" s="68">
        <v>0</v>
      </c>
      <c r="BI589" s="68">
        <v>1</v>
      </c>
      <c r="BJ589" s="68">
        <v>0</v>
      </c>
      <c r="BK589" s="12">
        <v>0</v>
      </c>
      <c r="BL589" s="12">
        <v>1</v>
      </c>
      <c r="BM589" s="12">
        <v>1</v>
      </c>
      <c r="BN589" s="12">
        <v>0</v>
      </c>
      <c r="BO589" s="12">
        <v>0</v>
      </c>
      <c r="BP589" s="12">
        <v>1</v>
      </c>
      <c r="BQ589" s="12">
        <v>1</v>
      </c>
      <c r="BR589" s="12">
        <v>0</v>
      </c>
      <c r="BS589" s="12">
        <v>0</v>
      </c>
      <c r="BT589" s="12">
        <v>0</v>
      </c>
      <c r="BU589" s="12">
        <v>0</v>
      </c>
      <c r="BV589" s="12">
        <v>1</v>
      </c>
      <c r="BW589" s="12">
        <v>0</v>
      </c>
      <c r="BX589" s="12">
        <v>0</v>
      </c>
      <c r="BY589" s="12">
        <v>0</v>
      </c>
      <c r="BZ589" s="12">
        <f t="shared" si="142"/>
        <v>1</v>
      </c>
      <c r="CA589" s="113">
        <v>2.8033603809065348</v>
      </c>
      <c r="CB589" s="12" t="s">
        <v>656</v>
      </c>
      <c r="CC589" s="12">
        <v>0</v>
      </c>
      <c r="CD589" s="12" t="s">
        <v>63</v>
      </c>
      <c r="CI589" s="46" t="s">
        <v>1701</v>
      </c>
    </row>
    <row r="590" spans="1:167" ht="15" customHeight="1" x14ac:dyDescent="0.3">
      <c r="A590" s="70">
        <v>589</v>
      </c>
      <c r="B590" s="70">
        <v>13</v>
      </c>
      <c r="C590" s="70" t="s">
        <v>109</v>
      </c>
      <c r="D590" s="38">
        <v>0.23</v>
      </c>
      <c r="E590" s="69">
        <v>0.1</v>
      </c>
      <c r="F590" s="19">
        <f t="shared" ref="F590:F653" si="143">D590/E590</f>
        <v>2.2999999999999998</v>
      </c>
      <c r="G590" s="70" t="s">
        <v>353</v>
      </c>
      <c r="H590" s="70">
        <f t="shared" si="132"/>
        <v>0.13</v>
      </c>
      <c r="I590" s="70">
        <f t="shared" si="133"/>
        <v>0.33</v>
      </c>
      <c r="J590" s="70">
        <v>0.54</v>
      </c>
      <c r="K590" s="70">
        <f t="shared" si="134"/>
        <v>0.23</v>
      </c>
      <c r="L590" s="47">
        <f t="shared" si="135"/>
        <v>2.2999999999999998</v>
      </c>
      <c r="M590" s="18">
        <f t="shared" si="136"/>
        <v>6.7726490693389221E-2</v>
      </c>
      <c r="N590" s="69">
        <f t="shared" si="137"/>
        <v>2.9446300301473577E-2</v>
      </c>
      <c r="O590" s="69">
        <f t="shared" si="138"/>
        <v>33.960123674686464</v>
      </c>
      <c r="P590" s="70">
        <f t="shared" si="139"/>
        <v>3.8280190391915644E-2</v>
      </c>
      <c r="Q590" s="70">
        <f t="shared" si="140"/>
        <v>9.7172790994862798E-2</v>
      </c>
      <c r="R590" s="114">
        <v>3.713572066704308</v>
      </c>
      <c r="S590" s="70" t="s">
        <v>689</v>
      </c>
      <c r="T590" s="70" t="s">
        <v>1703</v>
      </c>
      <c r="U590" s="70" t="s">
        <v>693</v>
      </c>
      <c r="V590" s="69" t="s">
        <v>667</v>
      </c>
      <c r="W590" s="69">
        <v>1</v>
      </c>
      <c r="X590" s="69">
        <v>0</v>
      </c>
      <c r="Y590" s="69">
        <v>0</v>
      </c>
      <c r="Z590" s="69">
        <v>0</v>
      </c>
      <c r="AA590" s="69">
        <v>1</v>
      </c>
      <c r="AB590" s="69">
        <v>1</v>
      </c>
      <c r="AC590" s="69">
        <v>1</v>
      </c>
      <c r="AD590" s="69">
        <v>4</v>
      </c>
      <c r="AE590" s="69">
        <v>1148</v>
      </c>
      <c r="AF590" s="69">
        <v>0</v>
      </c>
      <c r="AG590" s="69">
        <v>1</v>
      </c>
      <c r="AH590" s="69">
        <v>0</v>
      </c>
      <c r="AI590" s="69">
        <v>0</v>
      </c>
      <c r="AJ590" s="69">
        <v>0</v>
      </c>
      <c r="AK590" s="69">
        <v>0</v>
      </c>
      <c r="AL590" s="69">
        <v>0</v>
      </c>
      <c r="AM590" s="69">
        <v>0</v>
      </c>
      <c r="AN590" s="69">
        <v>0</v>
      </c>
      <c r="AO590" s="69">
        <v>0</v>
      </c>
      <c r="AP590" s="114">
        <v>7.0501225202690589</v>
      </c>
      <c r="AQ590" s="70">
        <v>1</v>
      </c>
      <c r="AR590" s="114">
        <v>7.0501225202690589</v>
      </c>
      <c r="AS590" s="70">
        <v>0</v>
      </c>
      <c r="AT590" s="70">
        <v>1</v>
      </c>
      <c r="AU590" s="70">
        <v>1</v>
      </c>
      <c r="AV590" s="114">
        <v>7.6019019598751658</v>
      </c>
      <c r="AW590" s="70">
        <v>0</v>
      </c>
      <c r="AX590" s="70">
        <v>1</v>
      </c>
      <c r="AY590" s="69">
        <v>0</v>
      </c>
      <c r="AZ590" s="30">
        <v>3.5350000000000001</v>
      </c>
      <c r="BA590" s="32">
        <v>542</v>
      </c>
      <c r="BB590" s="32">
        <v>46</v>
      </c>
      <c r="BC590" s="70">
        <v>1</v>
      </c>
      <c r="BD590" s="70">
        <v>0</v>
      </c>
      <c r="BE590" s="106">
        <f t="shared" si="131"/>
        <v>2.954910279033736</v>
      </c>
      <c r="BF590" s="106">
        <v>102.13</v>
      </c>
      <c r="BG590" s="106">
        <f t="shared" si="141"/>
        <v>0.63872737253211231</v>
      </c>
      <c r="BH590" s="69">
        <v>0</v>
      </c>
      <c r="BI590" s="69">
        <v>1</v>
      </c>
      <c r="BJ590" s="69">
        <v>0</v>
      </c>
      <c r="BK590" s="70">
        <v>0</v>
      </c>
      <c r="BL590" s="70">
        <v>1</v>
      </c>
      <c r="BM590" s="70">
        <v>1</v>
      </c>
      <c r="BN590" s="70">
        <v>0</v>
      </c>
      <c r="BO590" s="70">
        <v>0</v>
      </c>
      <c r="BP590" s="70">
        <v>1</v>
      </c>
      <c r="BQ590" s="70">
        <v>1</v>
      </c>
      <c r="BR590" s="70">
        <v>0</v>
      </c>
      <c r="BS590" s="70">
        <v>0</v>
      </c>
      <c r="BT590" s="70">
        <v>0</v>
      </c>
      <c r="BU590" s="70">
        <v>0</v>
      </c>
      <c r="BV590" s="70">
        <v>1</v>
      </c>
      <c r="BW590" s="70">
        <v>0</v>
      </c>
      <c r="BX590" s="70">
        <v>0</v>
      </c>
      <c r="BY590" s="70">
        <v>1</v>
      </c>
      <c r="BZ590" s="70">
        <f t="shared" si="142"/>
        <v>0</v>
      </c>
      <c r="CA590" s="114">
        <v>2.8033603809065348</v>
      </c>
      <c r="CB590" s="70" t="s">
        <v>656</v>
      </c>
      <c r="CC590" s="70">
        <v>0</v>
      </c>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0"/>
      <c r="DD590" s="70"/>
      <c r="DE590" s="70"/>
      <c r="DF590" s="70"/>
      <c r="DG590" s="70"/>
      <c r="DH590" s="70"/>
      <c r="DI590" s="70"/>
      <c r="DJ590" s="70"/>
      <c r="DK590" s="70"/>
      <c r="DL590" s="70"/>
      <c r="DM590" s="70"/>
      <c r="DN590" s="70"/>
      <c r="DO590" s="70"/>
      <c r="DP590" s="70"/>
      <c r="DQ590" s="70"/>
      <c r="DR590" s="70"/>
      <c r="DS590" s="70"/>
      <c r="DT590" s="70"/>
      <c r="DU590" s="70"/>
      <c r="DV590" s="70"/>
      <c r="DW590" s="70"/>
      <c r="DX590" s="70"/>
      <c r="DY590" s="70"/>
      <c r="DZ590" s="70"/>
      <c r="EA590" s="70"/>
      <c r="EB590" s="70"/>
      <c r="EC590" s="70"/>
      <c r="ED590" s="70"/>
      <c r="EE590" s="70"/>
      <c r="EF590" s="70"/>
      <c r="EG590" s="70"/>
      <c r="EH590" s="70"/>
      <c r="EI590" s="70"/>
      <c r="EJ590" s="70"/>
      <c r="EK590" s="70"/>
      <c r="EL590" s="70"/>
      <c r="EM590" s="70"/>
      <c r="EN590" s="70"/>
      <c r="EO590" s="70"/>
      <c r="EP590" s="70"/>
      <c r="EQ590" s="70"/>
      <c r="ER590" s="70"/>
      <c r="ES590" s="70"/>
      <c r="ET590" s="70"/>
      <c r="EU590" s="70"/>
      <c r="EV590" s="70"/>
      <c r="EW590" s="70"/>
      <c r="EX590" s="70"/>
      <c r="EY590" s="70"/>
      <c r="EZ590" s="70"/>
      <c r="FA590" s="70"/>
      <c r="FB590" s="70"/>
      <c r="FC590" s="70"/>
      <c r="FD590" s="70"/>
      <c r="FE590" s="70"/>
      <c r="FF590" s="70"/>
      <c r="FG590" s="70"/>
      <c r="FH590" s="70"/>
      <c r="FI590" s="70"/>
      <c r="FJ590" s="70"/>
      <c r="FK590" s="70"/>
    </row>
    <row r="591" spans="1:167" ht="15" customHeight="1" x14ac:dyDescent="0.3">
      <c r="A591" s="70">
        <v>590</v>
      </c>
      <c r="B591" s="12">
        <v>13</v>
      </c>
      <c r="C591" s="12" t="s">
        <v>109</v>
      </c>
      <c r="D591" s="37">
        <v>0.13</v>
      </c>
      <c r="E591" s="68">
        <v>0.09</v>
      </c>
      <c r="F591" s="19">
        <f t="shared" si="143"/>
        <v>1.4444444444444446</v>
      </c>
      <c r="H591" s="12">
        <f t="shared" si="132"/>
        <v>4.0000000000000008E-2</v>
      </c>
      <c r="I591" s="12">
        <f t="shared" si="133"/>
        <v>0.22</v>
      </c>
      <c r="J591" s="12">
        <v>0.54</v>
      </c>
      <c r="K591" s="12">
        <f t="shared" si="134"/>
        <v>0.13</v>
      </c>
      <c r="L591" s="45">
        <f t="shared" si="135"/>
        <v>1.4444444444444446</v>
      </c>
      <c r="M591" s="15">
        <f t="shared" si="136"/>
        <v>4.2592742547825121E-2</v>
      </c>
      <c r="N591" s="68">
        <f t="shared" si="137"/>
        <v>2.9487283302340461E-2</v>
      </c>
      <c r="O591" s="68">
        <f t="shared" si="138"/>
        <v>33.912924081433708</v>
      </c>
      <c r="P591" s="12">
        <f t="shared" si="139"/>
        <v>1.310545924548466E-2</v>
      </c>
      <c r="Q591" s="12">
        <f t="shared" si="140"/>
        <v>7.2080025850165583E-2</v>
      </c>
      <c r="R591" s="113">
        <v>3.7376696182833684</v>
      </c>
      <c r="S591" s="12" t="s">
        <v>689</v>
      </c>
      <c r="T591" s="12" t="s">
        <v>1704</v>
      </c>
      <c r="U591" s="12" t="s">
        <v>694</v>
      </c>
      <c r="V591" s="68" t="s">
        <v>667</v>
      </c>
      <c r="W591" s="68">
        <v>1</v>
      </c>
      <c r="X591" s="68">
        <v>0</v>
      </c>
      <c r="Y591" s="68">
        <v>0</v>
      </c>
      <c r="Z591" s="68">
        <v>0</v>
      </c>
      <c r="AA591" s="68">
        <v>1</v>
      </c>
      <c r="AB591" s="68">
        <v>1</v>
      </c>
      <c r="AC591" s="68">
        <v>1</v>
      </c>
      <c r="AD591" s="68">
        <v>4</v>
      </c>
      <c r="AE591" s="68">
        <v>1148</v>
      </c>
      <c r="AF591" s="68">
        <v>0</v>
      </c>
      <c r="AG591" s="68">
        <v>1</v>
      </c>
      <c r="AH591" s="68">
        <v>0</v>
      </c>
      <c r="AI591" s="68">
        <v>0</v>
      </c>
      <c r="AJ591" s="68">
        <v>0</v>
      </c>
      <c r="AK591" s="68">
        <v>0</v>
      </c>
      <c r="AL591" s="68">
        <v>0</v>
      </c>
      <c r="AM591" s="68">
        <v>0</v>
      </c>
      <c r="AN591" s="68">
        <v>0</v>
      </c>
      <c r="AO591" s="68">
        <v>0</v>
      </c>
      <c r="AP591" s="113">
        <v>7.0501225202690589</v>
      </c>
      <c r="AQ591" s="12">
        <v>1</v>
      </c>
      <c r="AR591" s="113">
        <v>7.0501225202690589</v>
      </c>
      <c r="AS591" s="12">
        <v>0</v>
      </c>
      <c r="AT591" s="12">
        <v>1</v>
      </c>
      <c r="AU591" s="12">
        <v>1</v>
      </c>
      <c r="AV591" s="113">
        <v>7.6019019598751658</v>
      </c>
      <c r="AW591" s="12">
        <v>0</v>
      </c>
      <c r="AX591" s="12">
        <v>1</v>
      </c>
      <c r="AY591" s="68">
        <v>0</v>
      </c>
      <c r="AZ591" s="30">
        <v>3.5350000000000001</v>
      </c>
      <c r="BA591" s="94">
        <v>542</v>
      </c>
      <c r="BB591" s="94">
        <v>46</v>
      </c>
      <c r="BC591" s="12">
        <v>1</v>
      </c>
      <c r="BD591" s="12">
        <v>0</v>
      </c>
      <c r="BE591" s="104">
        <f t="shared" si="131"/>
        <v>2.954910279033736</v>
      </c>
      <c r="BF591" s="104">
        <v>102.13</v>
      </c>
      <c r="BG591" s="104">
        <f t="shared" si="141"/>
        <v>0.63872737253211231</v>
      </c>
      <c r="BH591" s="68">
        <v>0</v>
      </c>
      <c r="BI591" s="68">
        <v>1</v>
      </c>
      <c r="BJ591" s="68">
        <v>0</v>
      </c>
      <c r="BK591" s="12">
        <v>0</v>
      </c>
      <c r="BL591" s="12">
        <v>1</v>
      </c>
      <c r="BM591" s="12">
        <v>1</v>
      </c>
      <c r="BN591" s="12">
        <v>0</v>
      </c>
      <c r="BO591" s="12">
        <v>0</v>
      </c>
      <c r="BP591" s="12">
        <v>1</v>
      </c>
      <c r="BQ591" s="12">
        <v>1</v>
      </c>
      <c r="BR591" s="12">
        <v>0</v>
      </c>
      <c r="BS591" s="12">
        <v>0</v>
      </c>
      <c r="BT591" s="12">
        <v>0</v>
      </c>
      <c r="BU591" s="12">
        <v>0</v>
      </c>
      <c r="BV591" s="12">
        <v>1</v>
      </c>
      <c r="BW591" s="12">
        <v>0</v>
      </c>
      <c r="BX591" s="12">
        <v>0</v>
      </c>
      <c r="BY591" s="12">
        <v>1</v>
      </c>
      <c r="BZ591" s="12">
        <f t="shared" si="142"/>
        <v>0</v>
      </c>
      <c r="CA591" s="113">
        <v>2.8033603809065348</v>
      </c>
      <c r="CB591" s="12" t="s">
        <v>656</v>
      </c>
      <c r="CC591" s="12">
        <v>0</v>
      </c>
    </row>
    <row r="592" spans="1:167" ht="15" customHeight="1" x14ac:dyDescent="0.3">
      <c r="A592" s="17">
        <v>591</v>
      </c>
      <c r="B592" s="70">
        <v>13</v>
      </c>
      <c r="C592" s="70" t="s">
        <v>109</v>
      </c>
      <c r="D592" s="38">
        <v>0.12</v>
      </c>
      <c r="E592" s="69">
        <v>0.2</v>
      </c>
      <c r="F592" s="19">
        <f t="shared" si="143"/>
        <v>0.6</v>
      </c>
      <c r="G592" s="70"/>
      <c r="H592" s="70">
        <f t="shared" si="132"/>
        <v>-8.0000000000000016E-2</v>
      </c>
      <c r="I592" s="70">
        <f t="shared" si="133"/>
        <v>0.32</v>
      </c>
      <c r="J592" s="70">
        <v>0.54</v>
      </c>
      <c r="K592" s="70">
        <f t="shared" si="134"/>
        <v>0.12</v>
      </c>
      <c r="L592" s="47">
        <f t="shared" si="135"/>
        <v>0.6</v>
      </c>
      <c r="M592" s="18">
        <f t="shared" si="136"/>
        <v>1.7705664151205544E-2</v>
      </c>
      <c r="N592" s="69">
        <f t="shared" si="137"/>
        <v>2.9509440252009238E-2</v>
      </c>
      <c r="O592" s="69">
        <f t="shared" si="138"/>
        <v>33.887460807797332</v>
      </c>
      <c r="P592" s="70">
        <f t="shared" si="139"/>
        <v>-1.1803776100803694E-2</v>
      </c>
      <c r="Q592" s="70">
        <f t="shared" si="140"/>
        <v>4.7215104403214782E-2</v>
      </c>
      <c r="R592" s="114">
        <v>4.1588830833596715</v>
      </c>
      <c r="S592" s="70" t="s">
        <v>689</v>
      </c>
      <c r="T592" s="70" t="s">
        <v>1705</v>
      </c>
      <c r="U592" s="70" t="s">
        <v>695</v>
      </c>
      <c r="V592" s="69" t="s">
        <v>667</v>
      </c>
      <c r="W592" s="69">
        <v>1</v>
      </c>
      <c r="X592" s="69">
        <v>0</v>
      </c>
      <c r="Y592" s="69">
        <v>0</v>
      </c>
      <c r="Z592" s="69">
        <v>0</v>
      </c>
      <c r="AA592" s="69">
        <v>1</v>
      </c>
      <c r="AB592" s="69">
        <v>1</v>
      </c>
      <c r="AC592" s="69">
        <v>1</v>
      </c>
      <c r="AD592" s="69">
        <v>4</v>
      </c>
      <c r="AE592" s="69">
        <v>1148</v>
      </c>
      <c r="AF592" s="69">
        <v>0</v>
      </c>
      <c r="AG592" s="69">
        <v>1</v>
      </c>
      <c r="AH592" s="69">
        <v>0</v>
      </c>
      <c r="AI592" s="69">
        <v>0</v>
      </c>
      <c r="AJ592" s="69">
        <v>0</v>
      </c>
      <c r="AK592" s="69">
        <v>0</v>
      </c>
      <c r="AL592" s="69">
        <v>0</v>
      </c>
      <c r="AM592" s="69">
        <v>0</v>
      </c>
      <c r="AN592" s="69">
        <v>0</v>
      </c>
      <c r="AO592" s="69">
        <v>0</v>
      </c>
      <c r="AP592" s="114">
        <v>7.0501225202690589</v>
      </c>
      <c r="AQ592" s="70">
        <v>1</v>
      </c>
      <c r="AR592" s="114">
        <v>7.0501225202690589</v>
      </c>
      <c r="AS592" s="70">
        <v>0</v>
      </c>
      <c r="AT592" s="70">
        <v>1</v>
      </c>
      <c r="AU592" s="70">
        <v>1</v>
      </c>
      <c r="AV592" s="114">
        <v>7.6019019598751658</v>
      </c>
      <c r="AW592" s="70">
        <v>0</v>
      </c>
      <c r="AX592" s="70">
        <v>1</v>
      </c>
      <c r="AY592" s="69">
        <v>0</v>
      </c>
      <c r="AZ592" s="30">
        <v>3.5350000000000001</v>
      </c>
      <c r="BA592" s="32">
        <v>542</v>
      </c>
      <c r="BB592" s="32">
        <v>46</v>
      </c>
      <c r="BC592" s="70">
        <v>1</v>
      </c>
      <c r="BD592" s="70">
        <v>0</v>
      </c>
      <c r="BE592" s="106">
        <f t="shared" si="131"/>
        <v>2.954910279033736</v>
      </c>
      <c r="BF592" s="106">
        <v>102.13</v>
      </c>
      <c r="BG592" s="106">
        <f t="shared" si="141"/>
        <v>0.63872737253211231</v>
      </c>
      <c r="BH592" s="69">
        <v>0</v>
      </c>
      <c r="BI592" s="69">
        <v>1</v>
      </c>
      <c r="BJ592" s="69">
        <v>0</v>
      </c>
      <c r="BK592" s="70">
        <v>0</v>
      </c>
      <c r="BL592" s="70">
        <v>1</v>
      </c>
      <c r="BM592" s="70">
        <v>1</v>
      </c>
      <c r="BN592" s="70">
        <v>0</v>
      </c>
      <c r="BO592" s="70">
        <v>0</v>
      </c>
      <c r="BP592" s="70">
        <v>1</v>
      </c>
      <c r="BQ592" s="70">
        <v>1</v>
      </c>
      <c r="BR592" s="70">
        <v>0</v>
      </c>
      <c r="BS592" s="70">
        <v>0</v>
      </c>
      <c r="BT592" s="70">
        <v>0</v>
      </c>
      <c r="BU592" s="70">
        <v>0</v>
      </c>
      <c r="BV592" s="70">
        <v>1</v>
      </c>
      <c r="BW592" s="70">
        <v>0</v>
      </c>
      <c r="BX592" s="70">
        <v>0</v>
      </c>
      <c r="BY592" s="70">
        <v>1</v>
      </c>
      <c r="BZ592" s="70">
        <f t="shared" si="142"/>
        <v>0</v>
      </c>
      <c r="CA592" s="114">
        <v>2.8033603809065348</v>
      </c>
      <c r="CB592" s="70" t="s">
        <v>656</v>
      </c>
      <c r="CC592" s="70">
        <v>0</v>
      </c>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0"/>
      <c r="DD592" s="70"/>
      <c r="DE592" s="70"/>
      <c r="DF592" s="70"/>
      <c r="DG592" s="70"/>
      <c r="DH592" s="70"/>
      <c r="DI592" s="70"/>
      <c r="DJ592" s="70"/>
      <c r="DK592" s="70"/>
      <c r="DL592" s="70"/>
      <c r="DM592" s="70"/>
      <c r="DN592" s="70"/>
      <c r="DO592" s="70"/>
      <c r="DP592" s="70"/>
      <c r="DQ592" s="70"/>
      <c r="DR592" s="70"/>
      <c r="DS592" s="70"/>
      <c r="DT592" s="70"/>
      <c r="DU592" s="70"/>
      <c r="DV592" s="70"/>
      <c r="DW592" s="70"/>
      <c r="DX592" s="70"/>
      <c r="DY592" s="70"/>
      <c r="DZ592" s="70"/>
      <c r="EA592" s="70"/>
      <c r="EB592" s="70"/>
      <c r="EC592" s="70"/>
      <c r="ED592" s="70"/>
      <c r="EE592" s="70"/>
      <c r="EF592" s="70"/>
      <c r="EG592" s="70"/>
      <c r="EH592" s="70"/>
      <c r="EI592" s="70"/>
      <c r="EJ592" s="70"/>
      <c r="EK592" s="70"/>
      <c r="EL592" s="70"/>
      <c r="EM592" s="70"/>
      <c r="EN592" s="70"/>
      <c r="EO592" s="70"/>
      <c r="EP592" s="70"/>
      <c r="EQ592" s="70"/>
      <c r="ER592" s="70"/>
      <c r="ES592" s="70"/>
      <c r="ET592" s="70"/>
      <c r="EU592" s="70"/>
      <c r="EV592" s="70"/>
      <c r="EW592" s="70"/>
      <c r="EX592" s="70"/>
      <c r="EY592" s="70"/>
      <c r="EZ592" s="70"/>
      <c r="FA592" s="70"/>
      <c r="FB592" s="70"/>
      <c r="FC592" s="70"/>
      <c r="FD592" s="70"/>
      <c r="FE592" s="70"/>
      <c r="FF592" s="70"/>
      <c r="FG592" s="70"/>
      <c r="FH592" s="70"/>
      <c r="FI592" s="70"/>
      <c r="FJ592" s="70"/>
      <c r="FK592" s="70"/>
    </row>
    <row r="593" spans="1:167" ht="15" customHeight="1" x14ac:dyDescent="0.3">
      <c r="A593" s="70">
        <v>592</v>
      </c>
      <c r="B593" s="70">
        <v>13</v>
      </c>
      <c r="C593" s="70" t="s">
        <v>109</v>
      </c>
      <c r="D593" s="38">
        <v>0.08</v>
      </c>
      <c r="E593" s="69">
        <v>0.16</v>
      </c>
      <c r="F593" s="19">
        <f t="shared" si="143"/>
        <v>0.5</v>
      </c>
      <c r="G593" s="70"/>
      <c r="H593" s="70">
        <f t="shared" si="132"/>
        <v>-0.08</v>
      </c>
      <c r="I593" s="70">
        <f t="shared" si="133"/>
        <v>0.24</v>
      </c>
      <c r="J593" s="70">
        <v>0.57999999999999996</v>
      </c>
      <c r="K593" s="70">
        <f t="shared" si="134"/>
        <v>0.08</v>
      </c>
      <c r="L593" s="47">
        <f t="shared" si="135"/>
        <v>0.5</v>
      </c>
      <c r="M593" s="18">
        <f t="shared" si="136"/>
        <v>1.8098250617152051E-2</v>
      </c>
      <c r="N593" s="69">
        <f t="shared" si="137"/>
        <v>3.6196501234304103E-2</v>
      </c>
      <c r="O593" s="69">
        <f t="shared" si="138"/>
        <v>27.626979567082611</v>
      </c>
      <c r="P593" s="70">
        <f t="shared" si="139"/>
        <v>-1.8098250617152051E-2</v>
      </c>
      <c r="Q593" s="70">
        <f t="shared" si="140"/>
        <v>5.4294751851456158E-2</v>
      </c>
      <c r="R593" s="114">
        <v>3.1780538303479458</v>
      </c>
      <c r="S593" s="70" t="s">
        <v>690</v>
      </c>
      <c r="T593" s="70" t="s">
        <v>1706</v>
      </c>
      <c r="U593" s="70" t="s">
        <v>692</v>
      </c>
      <c r="V593" s="69" t="s">
        <v>667</v>
      </c>
      <c r="W593" s="69">
        <v>1</v>
      </c>
      <c r="X593" s="69">
        <v>0</v>
      </c>
      <c r="Y593" s="69">
        <v>0</v>
      </c>
      <c r="Z593" s="69">
        <v>0</v>
      </c>
      <c r="AA593" s="69">
        <v>1</v>
      </c>
      <c r="AB593" s="69">
        <v>1</v>
      </c>
      <c r="AC593" s="69">
        <v>2</v>
      </c>
      <c r="AD593" s="69">
        <v>4</v>
      </c>
      <c r="AE593" s="69">
        <v>763</v>
      </c>
      <c r="AF593" s="69">
        <v>0</v>
      </c>
      <c r="AG593" s="69">
        <v>1</v>
      </c>
      <c r="AH593" s="69">
        <v>0</v>
      </c>
      <c r="AI593" s="69">
        <v>0</v>
      </c>
      <c r="AJ593" s="69">
        <v>0</v>
      </c>
      <c r="AK593" s="69">
        <v>0</v>
      </c>
      <c r="AL593" s="69">
        <v>0</v>
      </c>
      <c r="AM593" s="69">
        <v>0</v>
      </c>
      <c r="AN593" s="69">
        <v>0</v>
      </c>
      <c r="AO593" s="69">
        <v>0</v>
      </c>
      <c r="AP593" s="114">
        <v>7.0501225202690589</v>
      </c>
      <c r="AQ593" s="70">
        <v>1</v>
      </c>
      <c r="AR593" s="114">
        <v>6.6437897331476723</v>
      </c>
      <c r="AS593" s="70">
        <v>0</v>
      </c>
      <c r="AT593" s="70">
        <v>1</v>
      </c>
      <c r="AU593" s="70">
        <v>1</v>
      </c>
      <c r="AV593" s="114">
        <v>7.6019019598751658</v>
      </c>
      <c r="AW593" s="70">
        <v>0</v>
      </c>
      <c r="AX593" s="70">
        <v>1</v>
      </c>
      <c r="AY593" s="69">
        <v>0</v>
      </c>
      <c r="AZ593" s="30">
        <v>3.5350000000000001</v>
      </c>
      <c r="BA593" s="32">
        <v>542</v>
      </c>
      <c r="BB593" s="32">
        <v>46</v>
      </c>
      <c r="BC593" s="70">
        <v>1</v>
      </c>
      <c r="BD593" s="70">
        <v>0</v>
      </c>
      <c r="BE593" s="106">
        <f t="shared" si="131"/>
        <v>2.954910279033736</v>
      </c>
      <c r="BF593" s="106">
        <v>102.13</v>
      </c>
      <c r="BG593" s="106">
        <f t="shared" si="141"/>
        <v>0.63872737253211231</v>
      </c>
      <c r="BH593" s="69">
        <v>0</v>
      </c>
      <c r="BI593" s="69">
        <v>1</v>
      </c>
      <c r="BJ593" s="69">
        <v>0</v>
      </c>
      <c r="BK593" s="70">
        <v>0</v>
      </c>
      <c r="BL593" s="70">
        <v>1</v>
      </c>
      <c r="BM593" s="70">
        <v>1</v>
      </c>
      <c r="BN593" s="70">
        <v>0</v>
      </c>
      <c r="BO593" s="70">
        <v>0</v>
      </c>
      <c r="BP593" s="70">
        <v>1</v>
      </c>
      <c r="BQ593" s="70">
        <v>1</v>
      </c>
      <c r="BR593" s="70">
        <v>0</v>
      </c>
      <c r="BS593" s="70">
        <v>0</v>
      </c>
      <c r="BT593" s="70">
        <v>0</v>
      </c>
      <c r="BU593" s="70">
        <v>0</v>
      </c>
      <c r="BV593" s="70">
        <v>1</v>
      </c>
      <c r="BW593" s="70">
        <v>0</v>
      </c>
      <c r="BX593" s="70">
        <v>0</v>
      </c>
      <c r="BY593" s="70">
        <v>1</v>
      </c>
      <c r="BZ593" s="70">
        <f t="shared" si="142"/>
        <v>0</v>
      </c>
      <c r="CA593" s="114">
        <v>2.8033603809065348</v>
      </c>
      <c r="CB593" s="70" t="s">
        <v>656</v>
      </c>
      <c r="CC593" s="70">
        <v>0</v>
      </c>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0"/>
      <c r="DD593" s="70"/>
      <c r="DE593" s="70"/>
      <c r="DF593" s="70"/>
      <c r="DG593" s="70"/>
      <c r="DH593" s="70"/>
      <c r="DI593" s="70"/>
      <c r="DJ593" s="70"/>
      <c r="DK593" s="70"/>
      <c r="DL593" s="70"/>
      <c r="DM593" s="70"/>
      <c r="DN593" s="70"/>
      <c r="DO593" s="70"/>
      <c r="DP593" s="70"/>
      <c r="DQ593" s="70"/>
      <c r="DR593" s="70"/>
      <c r="DS593" s="70"/>
      <c r="DT593" s="70"/>
      <c r="DU593" s="70"/>
      <c r="DV593" s="70"/>
      <c r="DW593" s="70"/>
      <c r="DX593" s="70"/>
      <c r="DY593" s="70"/>
      <c r="DZ593" s="70"/>
      <c r="EA593" s="70"/>
      <c r="EB593" s="70"/>
      <c r="EC593" s="70"/>
      <c r="ED593" s="70"/>
      <c r="EE593" s="70"/>
      <c r="EF593" s="70"/>
      <c r="EG593" s="70"/>
      <c r="EH593" s="70"/>
      <c r="EI593" s="70"/>
      <c r="EJ593" s="70"/>
      <c r="EK593" s="70"/>
      <c r="EL593" s="70"/>
      <c r="EM593" s="70"/>
      <c r="EN593" s="70"/>
      <c r="EO593" s="70"/>
      <c r="EP593" s="70"/>
      <c r="EQ593" s="70"/>
      <c r="ER593" s="70"/>
      <c r="ES593" s="70"/>
      <c r="ET593" s="70"/>
      <c r="EU593" s="70"/>
      <c r="EV593" s="70"/>
      <c r="EW593" s="70"/>
      <c r="EX593" s="70"/>
      <c r="EY593" s="70"/>
      <c r="EZ593" s="70"/>
      <c r="FA593" s="70"/>
      <c r="FB593" s="70"/>
      <c r="FC593" s="70"/>
      <c r="FD593" s="70"/>
      <c r="FE593" s="70"/>
      <c r="FF593" s="70"/>
      <c r="FG593" s="70"/>
      <c r="FH593" s="70"/>
      <c r="FI593" s="70"/>
      <c r="FJ593" s="70"/>
      <c r="FK593" s="70"/>
    </row>
    <row r="594" spans="1:167" ht="15" customHeight="1" x14ac:dyDescent="0.3">
      <c r="A594" s="70">
        <v>593</v>
      </c>
      <c r="B594" s="12">
        <v>13</v>
      </c>
      <c r="C594" s="12" t="s">
        <v>109</v>
      </c>
      <c r="D594" s="37">
        <v>0.28999999999999998</v>
      </c>
      <c r="E594" s="68">
        <v>0.11</v>
      </c>
      <c r="F594" s="19">
        <f t="shared" si="143"/>
        <v>2.6363636363636362</v>
      </c>
      <c r="G594" s="12" t="s">
        <v>353</v>
      </c>
      <c r="H594" s="12">
        <f t="shared" si="132"/>
        <v>0.18</v>
      </c>
      <c r="I594" s="12">
        <f t="shared" si="133"/>
        <v>0.39999999999999997</v>
      </c>
      <c r="J594" s="12">
        <v>0.57999999999999996</v>
      </c>
      <c r="K594" s="12">
        <f t="shared" si="134"/>
        <v>0.28999999999999998</v>
      </c>
      <c r="L594" s="45">
        <f t="shared" si="135"/>
        <v>2.6363636363636362</v>
      </c>
      <c r="M594" s="15">
        <f t="shared" si="136"/>
        <v>9.5011009939844279E-2</v>
      </c>
      <c r="N594" s="13">
        <f t="shared" si="137"/>
        <v>3.6038658942699552E-2</v>
      </c>
      <c r="O594" s="68">
        <f t="shared" si="138"/>
        <v>27.747980344939354</v>
      </c>
      <c r="P594" s="12">
        <f t="shared" si="139"/>
        <v>5.8972350997144728E-2</v>
      </c>
      <c r="Q594" s="12">
        <f t="shared" si="140"/>
        <v>0.13104966888254382</v>
      </c>
      <c r="R594" s="113">
        <v>4.2766661190160553</v>
      </c>
      <c r="S594" s="12" t="s">
        <v>690</v>
      </c>
      <c r="T594" s="12" t="s">
        <v>1707</v>
      </c>
      <c r="U594" s="12" t="s">
        <v>693</v>
      </c>
      <c r="V594" s="13" t="s">
        <v>667</v>
      </c>
      <c r="W594" s="68">
        <v>1</v>
      </c>
      <c r="X594" s="68">
        <v>0</v>
      </c>
      <c r="Y594" s="68">
        <v>0</v>
      </c>
      <c r="Z594" s="68">
        <v>0</v>
      </c>
      <c r="AA594" s="68">
        <v>1</v>
      </c>
      <c r="AB594" s="13">
        <v>1</v>
      </c>
      <c r="AC594" s="68">
        <v>2</v>
      </c>
      <c r="AD594" s="13">
        <v>4</v>
      </c>
      <c r="AE594" s="13">
        <v>763</v>
      </c>
      <c r="AF594" s="13">
        <v>0</v>
      </c>
      <c r="AG594" s="68">
        <v>1</v>
      </c>
      <c r="AH594" s="68">
        <v>0</v>
      </c>
      <c r="AI594" s="68">
        <v>0</v>
      </c>
      <c r="AJ594" s="68">
        <v>0</v>
      </c>
      <c r="AK594" s="68">
        <v>0</v>
      </c>
      <c r="AL594" s="68">
        <v>0</v>
      </c>
      <c r="AM594" s="68">
        <v>0</v>
      </c>
      <c r="AN594" s="68">
        <v>0</v>
      </c>
      <c r="AO594" s="68">
        <v>0</v>
      </c>
      <c r="AP594" s="113">
        <v>7.0501225202690589</v>
      </c>
      <c r="AQ594" s="12">
        <v>1</v>
      </c>
      <c r="AR594" s="113">
        <v>6.6437897331476723</v>
      </c>
      <c r="AS594" s="12">
        <v>0</v>
      </c>
      <c r="AT594" s="12">
        <v>1</v>
      </c>
      <c r="AU594" s="12">
        <v>1</v>
      </c>
      <c r="AV594" s="113">
        <v>7.6019019598751658</v>
      </c>
      <c r="AW594" s="12">
        <v>0</v>
      </c>
      <c r="AX594" s="12">
        <v>1</v>
      </c>
      <c r="AY594" s="68">
        <v>0</v>
      </c>
      <c r="AZ594" s="30">
        <v>3.5350000000000001</v>
      </c>
      <c r="BA594" s="94">
        <v>542</v>
      </c>
      <c r="BB594" s="94">
        <v>46</v>
      </c>
      <c r="BC594" s="12">
        <v>1</v>
      </c>
      <c r="BD594" s="12">
        <v>0</v>
      </c>
      <c r="BE594" s="104">
        <f t="shared" si="131"/>
        <v>2.954910279033736</v>
      </c>
      <c r="BF594" s="104">
        <v>102.13</v>
      </c>
      <c r="BG594" s="104">
        <f t="shared" si="141"/>
        <v>0.63872737253211231</v>
      </c>
      <c r="BH594" s="68">
        <v>0</v>
      </c>
      <c r="BI594" s="68">
        <v>1</v>
      </c>
      <c r="BJ594" s="68">
        <v>0</v>
      </c>
      <c r="BK594" s="12">
        <v>0</v>
      </c>
      <c r="BL594" s="12">
        <v>1</v>
      </c>
      <c r="BM594" s="12">
        <v>1</v>
      </c>
      <c r="BN594" s="12">
        <v>0</v>
      </c>
      <c r="BO594" s="12">
        <v>0</v>
      </c>
      <c r="BP594" s="12">
        <v>1</v>
      </c>
      <c r="BQ594" s="12">
        <v>1</v>
      </c>
      <c r="BR594" s="12">
        <v>0</v>
      </c>
      <c r="BS594" s="12">
        <v>0</v>
      </c>
      <c r="BT594" s="12">
        <v>0</v>
      </c>
      <c r="BU594" s="12">
        <v>0</v>
      </c>
      <c r="BV594" s="12">
        <v>1</v>
      </c>
      <c r="BW594" s="12">
        <v>0</v>
      </c>
      <c r="BX594" s="12">
        <v>0</v>
      </c>
      <c r="BY594" s="12">
        <v>1</v>
      </c>
      <c r="BZ594" s="12">
        <f t="shared" si="142"/>
        <v>0</v>
      </c>
      <c r="CA594" s="113">
        <v>2.8033603809065348</v>
      </c>
      <c r="CB594" s="12" t="s">
        <v>656</v>
      </c>
      <c r="CC594" s="12">
        <v>0</v>
      </c>
    </row>
    <row r="595" spans="1:167" ht="15" customHeight="1" x14ac:dyDescent="0.3">
      <c r="A595" s="70">
        <v>594</v>
      </c>
      <c r="B595" s="12">
        <v>13</v>
      </c>
      <c r="C595" s="12" t="s">
        <v>109</v>
      </c>
      <c r="D595" s="37">
        <v>0.19</v>
      </c>
      <c r="E595" s="68">
        <v>0.13</v>
      </c>
      <c r="F595" s="19">
        <f t="shared" si="143"/>
        <v>1.4615384615384615</v>
      </c>
      <c r="H595" s="12">
        <f t="shared" si="132"/>
        <v>0.06</v>
      </c>
      <c r="I595" s="12">
        <f t="shared" si="133"/>
        <v>0.32</v>
      </c>
      <c r="J595" s="12">
        <v>0.57999999999999996</v>
      </c>
      <c r="K595" s="12">
        <f t="shared" si="134"/>
        <v>0.19</v>
      </c>
      <c r="L595" s="45">
        <f t="shared" si="135"/>
        <v>1.4615384615384615</v>
      </c>
      <c r="M595" s="15">
        <f t="shared" si="136"/>
        <v>5.2837334884364033E-2</v>
      </c>
      <c r="N595" s="68">
        <f t="shared" si="137"/>
        <v>3.6151860710354339E-2</v>
      </c>
      <c r="O595" s="68">
        <f t="shared" si="138"/>
        <v>27.661093519139047</v>
      </c>
      <c r="P595" s="12">
        <f t="shared" si="139"/>
        <v>1.6685474174009694E-2</v>
      </c>
      <c r="Q595" s="12">
        <f t="shared" si="140"/>
        <v>8.8989195594718379E-2</v>
      </c>
      <c r="R595" s="113">
        <v>4.0604430105464191</v>
      </c>
      <c r="S595" s="12" t="s">
        <v>690</v>
      </c>
      <c r="T595" s="12" t="s">
        <v>1708</v>
      </c>
      <c r="U595" s="12" t="s">
        <v>694</v>
      </c>
      <c r="V595" s="68" t="s">
        <v>667</v>
      </c>
      <c r="W595" s="68">
        <v>1</v>
      </c>
      <c r="X595" s="68">
        <v>0</v>
      </c>
      <c r="Y595" s="68">
        <v>0</v>
      </c>
      <c r="Z595" s="68">
        <v>0</v>
      </c>
      <c r="AA595" s="68">
        <v>1</v>
      </c>
      <c r="AB595" s="68">
        <v>1</v>
      </c>
      <c r="AC595" s="68">
        <v>2</v>
      </c>
      <c r="AD595" s="68">
        <v>4</v>
      </c>
      <c r="AE595" s="68">
        <v>763</v>
      </c>
      <c r="AF595" s="68">
        <v>0</v>
      </c>
      <c r="AG595" s="68">
        <v>1</v>
      </c>
      <c r="AH595" s="68">
        <v>0</v>
      </c>
      <c r="AI595" s="68">
        <v>0</v>
      </c>
      <c r="AJ595" s="68">
        <v>0</v>
      </c>
      <c r="AK595" s="68">
        <v>0</v>
      </c>
      <c r="AL595" s="68">
        <v>0</v>
      </c>
      <c r="AM595" s="68">
        <v>0</v>
      </c>
      <c r="AN595" s="68">
        <v>0</v>
      </c>
      <c r="AO595" s="68">
        <v>0</v>
      </c>
      <c r="AP595" s="113">
        <v>7.0501225202690589</v>
      </c>
      <c r="AQ595" s="12">
        <v>1</v>
      </c>
      <c r="AR595" s="113">
        <v>6.6437897331476723</v>
      </c>
      <c r="AS595" s="12">
        <v>0</v>
      </c>
      <c r="AT595" s="12">
        <v>1</v>
      </c>
      <c r="AU595" s="12">
        <v>1</v>
      </c>
      <c r="AV595" s="113">
        <v>7.6019019598751658</v>
      </c>
      <c r="AW595" s="12">
        <v>0</v>
      </c>
      <c r="AX595" s="12">
        <v>1</v>
      </c>
      <c r="AY595" s="68">
        <v>0</v>
      </c>
      <c r="AZ595" s="30">
        <v>3.5350000000000001</v>
      </c>
      <c r="BA595" s="94">
        <v>542</v>
      </c>
      <c r="BB595" s="94">
        <v>46</v>
      </c>
      <c r="BC595" s="12">
        <v>1</v>
      </c>
      <c r="BD595" s="12">
        <v>0</v>
      </c>
      <c r="BE595" s="104">
        <f t="shared" si="131"/>
        <v>2.954910279033736</v>
      </c>
      <c r="BF595" s="104">
        <v>102.13</v>
      </c>
      <c r="BG595" s="104">
        <f t="shared" si="141"/>
        <v>0.63872737253211231</v>
      </c>
      <c r="BH595" s="68">
        <v>0</v>
      </c>
      <c r="BI595" s="68">
        <v>1</v>
      </c>
      <c r="BJ595" s="68">
        <v>0</v>
      </c>
      <c r="BK595" s="12">
        <v>0</v>
      </c>
      <c r="BL595" s="12">
        <v>1</v>
      </c>
      <c r="BM595" s="12">
        <v>1</v>
      </c>
      <c r="BN595" s="12">
        <v>0</v>
      </c>
      <c r="BO595" s="12">
        <v>0</v>
      </c>
      <c r="BP595" s="12">
        <v>1</v>
      </c>
      <c r="BQ595" s="12">
        <v>1</v>
      </c>
      <c r="BR595" s="12">
        <v>0</v>
      </c>
      <c r="BS595" s="12">
        <v>0</v>
      </c>
      <c r="BT595" s="12">
        <v>0</v>
      </c>
      <c r="BU595" s="12">
        <v>0</v>
      </c>
      <c r="BV595" s="12">
        <v>1</v>
      </c>
      <c r="BW595" s="12">
        <v>0</v>
      </c>
      <c r="BX595" s="12">
        <v>0</v>
      </c>
      <c r="BY595" s="12">
        <v>1</v>
      </c>
      <c r="BZ595" s="12">
        <f t="shared" si="142"/>
        <v>0</v>
      </c>
      <c r="CA595" s="113">
        <v>2.8033603809065348</v>
      </c>
      <c r="CB595" s="12" t="s">
        <v>656</v>
      </c>
      <c r="CC595" s="12">
        <v>0</v>
      </c>
    </row>
    <row r="596" spans="1:167" ht="15" customHeight="1" x14ac:dyDescent="0.3">
      <c r="A596" s="70">
        <v>595</v>
      </c>
      <c r="B596" s="12">
        <v>13</v>
      </c>
      <c r="C596" s="12" t="s">
        <v>109</v>
      </c>
      <c r="D596" s="37">
        <v>0.23</v>
      </c>
      <c r="E596" s="68">
        <v>0.3</v>
      </c>
      <c r="F596" s="19">
        <f t="shared" si="143"/>
        <v>0.76666666666666672</v>
      </c>
      <c r="H596" s="12">
        <f t="shared" si="132"/>
        <v>-6.9999999999999979E-2</v>
      </c>
      <c r="I596" s="12">
        <f t="shared" si="133"/>
        <v>0.53</v>
      </c>
      <c r="J596" s="12">
        <v>0.57999999999999996</v>
      </c>
      <c r="K596" s="12">
        <f t="shared" si="134"/>
        <v>0.23</v>
      </c>
      <c r="L596" s="45">
        <f t="shared" si="135"/>
        <v>0.76666666666666672</v>
      </c>
      <c r="M596" s="15">
        <f t="shared" si="136"/>
        <v>2.7744512431303242E-2</v>
      </c>
      <c r="N596" s="68">
        <f t="shared" si="137"/>
        <v>3.6188494475612919E-2</v>
      </c>
      <c r="O596" s="68">
        <f t="shared" si="138"/>
        <v>27.633092077756661</v>
      </c>
      <c r="P596" s="12">
        <f t="shared" si="139"/>
        <v>-8.4439820443096766E-3</v>
      </c>
      <c r="Q596" s="12">
        <f t="shared" si="140"/>
        <v>6.3933006906916168E-2</v>
      </c>
      <c r="R596" s="113">
        <v>3.5263605246161616</v>
      </c>
      <c r="S596" s="12" t="s">
        <v>690</v>
      </c>
      <c r="T596" s="12" t="s">
        <v>1709</v>
      </c>
      <c r="U596" s="12" t="s">
        <v>695</v>
      </c>
      <c r="V596" s="68" t="s">
        <v>667</v>
      </c>
      <c r="W596" s="68">
        <v>1</v>
      </c>
      <c r="X596" s="68">
        <v>0</v>
      </c>
      <c r="Y596" s="68">
        <v>0</v>
      </c>
      <c r="Z596" s="68">
        <v>0</v>
      </c>
      <c r="AA596" s="68">
        <v>1</v>
      </c>
      <c r="AB596" s="68">
        <v>1</v>
      </c>
      <c r="AC596" s="68">
        <v>2</v>
      </c>
      <c r="AD596" s="68">
        <v>4</v>
      </c>
      <c r="AE596" s="68">
        <v>763</v>
      </c>
      <c r="AF596" s="68">
        <v>0</v>
      </c>
      <c r="AG596" s="68">
        <v>1</v>
      </c>
      <c r="AH596" s="68">
        <v>0</v>
      </c>
      <c r="AI596" s="68">
        <v>0</v>
      </c>
      <c r="AJ596" s="68">
        <v>0</v>
      </c>
      <c r="AK596" s="68">
        <v>0</v>
      </c>
      <c r="AL596" s="68">
        <v>0</v>
      </c>
      <c r="AM596" s="68">
        <v>0</v>
      </c>
      <c r="AN596" s="68">
        <v>0</v>
      </c>
      <c r="AO596" s="68">
        <v>0</v>
      </c>
      <c r="AP596" s="113">
        <v>7.0501225202690589</v>
      </c>
      <c r="AQ596" s="12">
        <v>1</v>
      </c>
      <c r="AR596" s="113">
        <v>6.6437897331476723</v>
      </c>
      <c r="AS596" s="12">
        <v>0</v>
      </c>
      <c r="AT596" s="12">
        <v>1</v>
      </c>
      <c r="AU596" s="12">
        <v>1</v>
      </c>
      <c r="AV596" s="113">
        <v>7.6019019598751658</v>
      </c>
      <c r="AW596" s="12">
        <v>0</v>
      </c>
      <c r="AX596" s="12">
        <v>1</v>
      </c>
      <c r="AY596" s="68">
        <v>0</v>
      </c>
      <c r="AZ596" s="30">
        <v>3.5350000000000001</v>
      </c>
      <c r="BA596" s="94">
        <v>542</v>
      </c>
      <c r="BB596" s="94">
        <v>46</v>
      </c>
      <c r="BC596" s="12">
        <v>1</v>
      </c>
      <c r="BD596" s="12">
        <v>0</v>
      </c>
      <c r="BE596" s="104">
        <f t="shared" si="131"/>
        <v>2.954910279033736</v>
      </c>
      <c r="BF596" s="104">
        <v>102.13</v>
      </c>
      <c r="BG596" s="104">
        <f t="shared" si="141"/>
        <v>0.63872737253211231</v>
      </c>
      <c r="BH596" s="68">
        <v>0</v>
      </c>
      <c r="BI596" s="68">
        <v>1</v>
      </c>
      <c r="BJ596" s="68">
        <v>0</v>
      </c>
      <c r="BK596" s="12">
        <v>0</v>
      </c>
      <c r="BL596" s="12">
        <v>1</v>
      </c>
      <c r="BM596" s="12">
        <v>1</v>
      </c>
      <c r="BN596" s="12">
        <v>0</v>
      </c>
      <c r="BO596" s="12">
        <v>0</v>
      </c>
      <c r="BP596" s="12">
        <v>1</v>
      </c>
      <c r="BQ596" s="12">
        <v>1</v>
      </c>
      <c r="BR596" s="12">
        <v>0</v>
      </c>
      <c r="BS596" s="12">
        <v>0</v>
      </c>
      <c r="BT596" s="12">
        <v>0</v>
      </c>
      <c r="BU596" s="12">
        <v>0</v>
      </c>
      <c r="BV596" s="12">
        <v>1</v>
      </c>
      <c r="BW596" s="12">
        <v>0</v>
      </c>
      <c r="BX596" s="12">
        <v>0</v>
      </c>
      <c r="BY596" s="12">
        <v>1</v>
      </c>
      <c r="BZ596" s="12">
        <f t="shared" si="142"/>
        <v>0</v>
      </c>
      <c r="CA596" s="113">
        <v>2.8033603809065348</v>
      </c>
      <c r="CB596" s="12" t="s">
        <v>656</v>
      </c>
      <c r="CC596" s="12">
        <v>0</v>
      </c>
    </row>
    <row r="597" spans="1:167" ht="15" customHeight="1" x14ac:dyDescent="0.3">
      <c r="A597" s="70">
        <v>596</v>
      </c>
      <c r="B597" s="12">
        <v>13</v>
      </c>
      <c r="C597" s="12" t="s">
        <v>109</v>
      </c>
      <c r="D597" s="37">
        <v>-0.15</v>
      </c>
      <c r="E597" s="68">
        <v>0.27</v>
      </c>
      <c r="F597" s="19">
        <f t="shared" si="143"/>
        <v>-0.55555555555555547</v>
      </c>
      <c r="H597" s="12">
        <f t="shared" si="132"/>
        <v>-0.42000000000000004</v>
      </c>
      <c r="I597" s="12">
        <f t="shared" si="133"/>
        <v>0.12000000000000002</v>
      </c>
      <c r="J597" s="12">
        <v>0.5</v>
      </c>
      <c r="K597" s="12">
        <f t="shared" si="134"/>
        <v>-0.15</v>
      </c>
      <c r="L597" s="45">
        <f t="shared" si="135"/>
        <v>-0.55555555555555547</v>
      </c>
      <c r="M597" s="15">
        <f t="shared" si="136"/>
        <v>-2.8487831884729566E-2</v>
      </c>
      <c r="N597" s="68">
        <f t="shared" si="137"/>
        <v>5.1278097392513232E-2</v>
      </c>
      <c r="O597" s="68">
        <f t="shared" si="138"/>
        <v>19.50150358242432</v>
      </c>
      <c r="P597" s="12">
        <f t="shared" si="139"/>
        <v>-7.9765929277242797E-2</v>
      </c>
      <c r="Q597" s="12">
        <f t="shared" si="140"/>
        <v>2.2790265507783666E-2</v>
      </c>
      <c r="R597" s="113">
        <v>3.3322045101752038</v>
      </c>
      <c r="S597" s="12" t="s">
        <v>691</v>
      </c>
      <c r="T597" s="12" t="s">
        <v>1710</v>
      </c>
      <c r="U597" s="12" t="s">
        <v>692</v>
      </c>
      <c r="V597" s="68" t="s">
        <v>667</v>
      </c>
      <c r="W597" s="68">
        <v>1</v>
      </c>
      <c r="X597" s="68">
        <v>0</v>
      </c>
      <c r="Y597" s="68">
        <v>0</v>
      </c>
      <c r="Z597" s="68">
        <v>0</v>
      </c>
      <c r="AA597" s="68">
        <v>1</v>
      </c>
      <c r="AB597" s="68">
        <v>1</v>
      </c>
      <c r="AC597" s="68">
        <v>3</v>
      </c>
      <c r="AD597" s="68">
        <v>4</v>
      </c>
      <c r="AE597" s="68">
        <v>380</v>
      </c>
      <c r="AF597" s="68">
        <v>0</v>
      </c>
      <c r="AG597" s="68">
        <v>1</v>
      </c>
      <c r="AH597" s="68">
        <v>0</v>
      </c>
      <c r="AI597" s="68">
        <v>0</v>
      </c>
      <c r="AJ597" s="68">
        <v>0</v>
      </c>
      <c r="AK597" s="68">
        <v>0</v>
      </c>
      <c r="AL597" s="68">
        <v>0</v>
      </c>
      <c r="AM597" s="68">
        <v>0</v>
      </c>
      <c r="AN597" s="68">
        <v>0</v>
      </c>
      <c r="AO597" s="68">
        <v>0</v>
      </c>
      <c r="AP597" s="113">
        <v>7.0501225202690589</v>
      </c>
      <c r="AQ597" s="12">
        <v>1</v>
      </c>
      <c r="AR597" s="113">
        <v>5.9532433342877846</v>
      </c>
      <c r="AS597" s="12">
        <v>0</v>
      </c>
      <c r="AT597" s="12">
        <v>1</v>
      </c>
      <c r="AU597" s="12">
        <v>1</v>
      </c>
      <c r="AV597" s="113">
        <v>7.6019019598751658</v>
      </c>
      <c r="AW597" s="12">
        <v>0</v>
      </c>
      <c r="AX597" s="12">
        <v>1</v>
      </c>
      <c r="AY597" s="68">
        <v>0</v>
      </c>
      <c r="AZ597" s="30">
        <v>3.5350000000000001</v>
      </c>
      <c r="BA597" s="94">
        <v>542</v>
      </c>
      <c r="BB597" s="94">
        <v>46</v>
      </c>
      <c r="BC597" s="12">
        <v>1</v>
      </c>
      <c r="BD597" s="12">
        <v>0</v>
      </c>
      <c r="BE597" s="104">
        <f t="shared" si="131"/>
        <v>2.954910279033736</v>
      </c>
      <c r="BF597" s="104">
        <v>102.13</v>
      </c>
      <c r="BG597" s="104">
        <f t="shared" si="141"/>
        <v>0.63872737253211231</v>
      </c>
      <c r="BH597" s="68">
        <v>0</v>
      </c>
      <c r="BI597" s="68">
        <v>1</v>
      </c>
      <c r="BJ597" s="68">
        <v>0</v>
      </c>
      <c r="BK597" s="12">
        <v>0</v>
      </c>
      <c r="BL597" s="12">
        <v>1</v>
      </c>
      <c r="BM597" s="12">
        <v>1</v>
      </c>
      <c r="BN597" s="12">
        <v>0</v>
      </c>
      <c r="BO597" s="12">
        <v>0</v>
      </c>
      <c r="BP597" s="12">
        <v>1</v>
      </c>
      <c r="BQ597" s="12">
        <v>1</v>
      </c>
      <c r="BR597" s="12">
        <v>0</v>
      </c>
      <c r="BS597" s="12">
        <v>0</v>
      </c>
      <c r="BT597" s="12">
        <v>0</v>
      </c>
      <c r="BU597" s="12">
        <v>0</v>
      </c>
      <c r="BV597" s="12">
        <v>1</v>
      </c>
      <c r="BW597" s="12">
        <v>0</v>
      </c>
      <c r="BX597" s="12">
        <v>0</v>
      </c>
      <c r="BY597" s="12">
        <v>1</v>
      </c>
      <c r="BZ597" s="12">
        <f t="shared" si="142"/>
        <v>0</v>
      </c>
      <c r="CA597" s="113">
        <v>2.8033603809065348</v>
      </c>
      <c r="CB597" s="12" t="s">
        <v>656</v>
      </c>
      <c r="CC597" s="12">
        <v>0</v>
      </c>
      <c r="CL597" s="68"/>
      <c r="CM597" s="68"/>
      <c r="CN597" s="68"/>
      <c r="CO597" s="68"/>
      <c r="CP597" s="68"/>
      <c r="CQ597" s="68"/>
      <c r="CR597" s="68"/>
      <c r="CS597" s="68"/>
      <c r="CT597" s="68"/>
      <c r="CU597" s="68"/>
      <c r="CV597" s="68"/>
      <c r="CW597" s="68"/>
      <c r="CX597" s="68"/>
      <c r="CY597" s="68"/>
      <c r="CZ597" s="68"/>
      <c r="DA597" s="68"/>
      <c r="DB597" s="68"/>
      <c r="DC597" s="68"/>
      <c r="DD597" s="68"/>
      <c r="DE597" s="68"/>
      <c r="DF597" s="68"/>
      <c r="DG597" s="68"/>
      <c r="DH597" s="68"/>
      <c r="DI597" s="68"/>
      <c r="DJ597" s="68"/>
      <c r="DK597" s="68"/>
      <c r="DL597" s="68"/>
      <c r="DM597" s="68"/>
      <c r="DN597" s="68"/>
      <c r="DO597" s="68"/>
      <c r="DP597" s="68"/>
      <c r="DQ597" s="68"/>
      <c r="DR597" s="68"/>
      <c r="DS597" s="68"/>
      <c r="DT597" s="68"/>
      <c r="DU597" s="68"/>
      <c r="DV597" s="68"/>
      <c r="DW597" s="68"/>
      <c r="DX597" s="68"/>
      <c r="DY597" s="68"/>
      <c r="DZ597" s="68"/>
      <c r="EA597" s="68"/>
      <c r="EB597" s="68"/>
      <c r="EC597" s="68"/>
      <c r="ED597" s="68"/>
      <c r="EE597" s="68"/>
      <c r="EF597" s="68"/>
      <c r="EG597" s="68"/>
      <c r="EH597" s="68"/>
      <c r="EI597" s="68"/>
      <c r="EJ597" s="68"/>
      <c r="EK597" s="68"/>
      <c r="EL597" s="68"/>
      <c r="EM597" s="68"/>
      <c r="EN597" s="68"/>
      <c r="EO597" s="68"/>
      <c r="EP597" s="68"/>
      <c r="EQ597" s="68"/>
      <c r="ER597" s="68"/>
      <c r="ES597" s="68"/>
      <c r="ET597" s="68"/>
      <c r="EU597" s="68"/>
      <c r="EV597" s="68"/>
      <c r="EW597" s="68"/>
      <c r="EX597" s="68"/>
      <c r="EY597" s="68"/>
      <c r="EZ597" s="68"/>
      <c r="FA597" s="68"/>
      <c r="FB597" s="68"/>
      <c r="FC597" s="68"/>
      <c r="FD597" s="68"/>
      <c r="FE597" s="68"/>
      <c r="FF597" s="68"/>
      <c r="FG597" s="68"/>
      <c r="FH597" s="68"/>
      <c r="FI597" s="68"/>
      <c r="FJ597" s="68"/>
      <c r="FK597" s="68"/>
    </row>
    <row r="598" spans="1:167" ht="15" customHeight="1" x14ac:dyDescent="0.3">
      <c r="A598" s="70">
        <v>597</v>
      </c>
      <c r="B598" s="12">
        <v>13</v>
      </c>
      <c r="C598" s="12" t="s">
        <v>109</v>
      </c>
      <c r="D598" s="37">
        <v>0.12</v>
      </c>
      <c r="E598" s="68">
        <v>0.17</v>
      </c>
      <c r="F598" s="19">
        <f t="shared" si="143"/>
        <v>0.70588235294117641</v>
      </c>
      <c r="H598" s="12">
        <f t="shared" si="132"/>
        <v>-5.0000000000000017E-2</v>
      </c>
      <c r="I598" s="12">
        <f t="shared" si="133"/>
        <v>0.29000000000000004</v>
      </c>
      <c r="J598" s="12">
        <v>0.5</v>
      </c>
      <c r="K598" s="12">
        <f t="shared" si="134"/>
        <v>0.12</v>
      </c>
      <c r="L598" s="45">
        <f t="shared" si="135"/>
        <v>0.70588235294117641</v>
      </c>
      <c r="M598" s="15">
        <f t="shared" si="136"/>
        <v>3.6187283389365547E-2</v>
      </c>
      <c r="N598" s="68">
        <f t="shared" si="137"/>
        <v>5.1265318134934519E-2</v>
      </c>
      <c r="O598" s="68">
        <f t="shared" si="138"/>
        <v>19.506364856020557</v>
      </c>
      <c r="P598" s="12">
        <f t="shared" si="139"/>
        <v>-1.5078034745568972E-2</v>
      </c>
      <c r="Q598" s="12">
        <f t="shared" si="140"/>
        <v>8.7452601524300067E-2</v>
      </c>
      <c r="R598" s="113">
        <v>3.6888794541139363</v>
      </c>
      <c r="S598" s="12" t="s">
        <v>691</v>
      </c>
      <c r="T598" s="12" t="s">
        <v>1711</v>
      </c>
      <c r="U598" s="12" t="s">
        <v>693</v>
      </c>
      <c r="V598" s="68" t="s">
        <v>667</v>
      </c>
      <c r="W598" s="68">
        <v>1</v>
      </c>
      <c r="X598" s="68">
        <v>0</v>
      </c>
      <c r="Y598" s="68">
        <v>0</v>
      </c>
      <c r="Z598" s="68">
        <v>0</v>
      </c>
      <c r="AA598" s="68">
        <v>1</v>
      </c>
      <c r="AB598" s="68">
        <v>1</v>
      </c>
      <c r="AC598" s="68">
        <v>3</v>
      </c>
      <c r="AD598" s="68">
        <v>4</v>
      </c>
      <c r="AE598" s="68">
        <v>380</v>
      </c>
      <c r="AF598" s="68">
        <v>0</v>
      </c>
      <c r="AG598" s="68">
        <v>1</v>
      </c>
      <c r="AH598" s="68">
        <v>0</v>
      </c>
      <c r="AI598" s="68">
        <v>0</v>
      </c>
      <c r="AJ598" s="68">
        <v>0</v>
      </c>
      <c r="AK598" s="68">
        <v>0</v>
      </c>
      <c r="AL598" s="68">
        <v>0</v>
      </c>
      <c r="AM598" s="68">
        <v>0</v>
      </c>
      <c r="AN598" s="68">
        <v>0</v>
      </c>
      <c r="AO598" s="68">
        <v>0</v>
      </c>
      <c r="AP598" s="113">
        <v>7.0501225202690589</v>
      </c>
      <c r="AQ598" s="12">
        <v>1</v>
      </c>
      <c r="AR598" s="113">
        <v>5.9532433342877846</v>
      </c>
      <c r="AS598" s="12">
        <v>0</v>
      </c>
      <c r="AT598" s="12">
        <v>1</v>
      </c>
      <c r="AU598" s="12">
        <v>1</v>
      </c>
      <c r="AV598" s="113">
        <v>7.6019019598751658</v>
      </c>
      <c r="AW598" s="12">
        <v>0</v>
      </c>
      <c r="AX598" s="12">
        <v>1</v>
      </c>
      <c r="AY598" s="68">
        <v>0</v>
      </c>
      <c r="AZ598" s="30">
        <v>3.5350000000000001</v>
      </c>
      <c r="BA598" s="94">
        <v>542</v>
      </c>
      <c r="BB598" s="94">
        <v>46</v>
      </c>
      <c r="BC598" s="12">
        <v>1</v>
      </c>
      <c r="BD598" s="12">
        <v>0</v>
      </c>
      <c r="BE598" s="104">
        <f t="shared" si="131"/>
        <v>2.954910279033736</v>
      </c>
      <c r="BF598" s="104">
        <v>102.13</v>
      </c>
      <c r="BG598" s="104">
        <f t="shared" si="141"/>
        <v>0.63872737253211231</v>
      </c>
      <c r="BH598" s="68">
        <v>0</v>
      </c>
      <c r="BI598" s="68">
        <v>1</v>
      </c>
      <c r="BJ598" s="68">
        <v>0</v>
      </c>
      <c r="BK598" s="12">
        <v>0</v>
      </c>
      <c r="BL598" s="12">
        <v>1</v>
      </c>
      <c r="BM598" s="12">
        <v>1</v>
      </c>
      <c r="BN598" s="12">
        <v>0</v>
      </c>
      <c r="BO598" s="12">
        <v>0</v>
      </c>
      <c r="BP598" s="12">
        <v>1</v>
      </c>
      <c r="BQ598" s="12">
        <v>1</v>
      </c>
      <c r="BR598" s="12">
        <v>0</v>
      </c>
      <c r="BS598" s="12">
        <v>0</v>
      </c>
      <c r="BT598" s="12">
        <v>0</v>
      </c>
      <c r="BU598" s="12">
        <v>0</v>
      </c>
      <c r="BV598" s="12">
        <v>1</v>
      </c>
      <c r="BW598" s="12">
        <v>0</v>
      </c>
      <c r="BX598" s="12">
        <v>0</v>
      </c>
      <c r="BY598" s="12">
        <v>1</v>
      </c>
      <c r="BZ598" s="12">
        <f t="shared" si="142"/>
        <v>0</v>
      </c>
      <c r="CA598" s="113">
        <v>2.8033603809065348</v>
      </c>
      <c r="CB598" s="12" t="s">
        <v>656</v>
      </c>
      <c r="CC598" s="12">
        <v>0</v>
      </c>
      <c r="CL598" s="68"/>
      <c r="CM598" s="68"/>
      <c r="CN598" s="68"/>
      <c r="CO598" s="68"/>
      <c r="CP598" s="68"/>
      <c r="CQ598" s="68"/>
      <c r="CR598" s="68"/>
      <c r="CS598" s="68"/>
      <c r="CT598" s="68"/>
      <c r="CU598" s="68"/>
      <c r="CV598" s="68"/>
      <c r="CW598" s="68"/>
      <c r="CX598" s="68"/>
      <c r="CY598" s="68"/>
      <c r="CZ598" s="68"/>
      <c r="DA598" s="68"/>
      <c r="DB598" s="68"/>
      <c r="DC598" s="68"/>
      <c r="DD598" s="68"/>
      <c r="DE598" s="68"/>
      <c r="DF598" s="68"/>
      <c r="DG598" s="68"/>
      <c r="DH598" s="68"/>
      <c r="DI598" s="68"/>
      <c r="DJ598" s="68"/>
      <c r="DK598" s="68"/>
      <c r="DL598" s="68"/>
      <c r="DM598" s="68"/>
      <c r="DN598" s="68"/>
      <c r="DO598" s="68"/>
      <c r="DP598" s="68"/>
      <c r="DQ598" s="68"/>
      <c r="DR598" s="68"/>
      <c r="DS598" s="68"/>
      <c r="DT598" s="68"/>
      <c r="DU598" s="68"/>
      <c r="DV598" s="68"/>
      <c r="DW598" s="68"/>
      <c r="DX598" s="68"/>
      <c r="DY598" s="68"/>
      <c r="DZ598" s="68"/>
      <c r="EA598" s="68"/>
      <c r="EB598" s="68"/>
      <c r="EC598" s="68"/>
      <c r="ED598" s="68"/>
      <c r="EE598" s="68"/>
      <c r="EF598" s="68"/>
      <c r="EG598" s="68"/>
      <c r="EH598" s="68"/>
      <c r="EI598" s="68"/>
      <c r="EJ598" s="68"/>
      <c r="EK598" s="68"/>
      <c r="EL598" s="68"/>
      <c r="EM598" s="68"/>
      <c r="EN598" s="68"/>
      <c r="EO598" s="68"/>
      <c r="EP598" s="68"/>
      <c r="EQ598" s="68"/>
      <c r="ER598" s="68"/>
      <c r="ES598" s="68"/>
      <c r="ET598" s="68"/>
      <c r="EU598" s="68"/>
      <c r="EV598" s="68"/>
      <c r="EW598" s="68"/>
      <c r="EX598" s="68"/>
      <c r="EY598" s="68"/>
      <c r="EZ598" s="68"/>
      <c r="FA598" s="68"/>
      <c r="FB598" s="68"/>
      <c r="FC598" s="68"/>
      <c r="FD598" s="68"/>
      <c r="FE598" s="68"/>
      <c r="FF598" s="68"/>
      <c r="FG598" s="68"/>
      <c r="FH598" s="68"/>
      <c r="FI598" s="68"/>
      <c r="FJ598" s="68"/>
      <c r="FK598" s="68"/>
    </row>
    <row r="599" spans="1:167" ht="15" customHeight="1" x14ac:dyDescent="0.3">
      <c r="A599" s="17">
        <v>598</v>
      </c>
      <c r="B599" s="12">
        <v>13</v>
      </c>
      <c r="C599" s="12" t="s">
        <v>109</v>
      </c>
      <c r="D599" s="37">
        <v>0.01</v>
      </c>
      <c r="E599" s="68">
        <v>0.1</v>
      </c>
      <c r="F599" s="19">
        <f t="shared" si="143"/>
        <v>9.9999999999999992E-2</v>
      </c>
      <c r="H599" s="12">
        <f t="shared" si="132"/>
        <v>-9.0000000000000011E-2</v>
      </c>
      <c r="I599" s="12">
        <f t="shared" si="133"/>
        <v>0.11</v>
      </c>
      <c r="J599" s="12">
        <v>0.5</v>
      </c>
      <c r="K599" s="12">
        <f t="shared" si="134"/>
        <v>0.01</v>
      </c>
      <c r="L599" s="45">
        <f t="shared" si="135"/>
        <v>9.9999999999999992E-2</v>
      </c>
      <c r="M599" s="15">
        <f t="shared" si="136"/>
        <v>5.1298242631821547E-3</v>
      </c>
      <c r="N599" s="68">
        <f t="shared" si="137"/>
        <v>5.1298242631821547E-2</v>
      </c>
      <c r="O599" s="68">
        <f t="shared" si="138"/>
        <v>19.493845182518509</v>
      </c>
      <c r="P599" s="12">
        <f t="shared" si="139"/>
        <v>-4.6168418368639393E-2</v>
      </c>
      <c r="Q599" s="12">
        <f t="shared" si="140"/>
        <v>5.6428066895003702E-2</v>
      </c>
      <c r="R599" s="113">
        <v>4.219507705176107</v>
      </c>
      <c r="S599" s="12" t="s">
        <v>691</v>
      </c>
      <c r="T599" s="12" t="s">
        <v>1712</v>
      </c>
      <c r="U599" s="12" t="s">
        <v>694</v>
      </c>
      <c r="V599" s="68" t="s">
        <v>667</v>
      </c>
      <c r="W599" s="68">
        <v>1</v>
      </c>
      <c r="X599" s="68">
        <v>0</v>
      </c>
      <c r="Y599" s="68">
        <v>0</v>
      </c>
      <c r="Z599" s="68">
        <v>0</v>
      </c>
      <c r="AA599" s="68">
        <v>1</v>
      </c>
      <c r="AB599" s="68">
        <v>1</v>
      </c>
      <c r="AC599" s="68">
        <v>3</v>
      </c>
      <c r="AD599" s="68">
        <v>4</v>
      </c>
      <c r="AE599" s="68">
        <v>380</v>
      </c>
      <c r="AF599" s="68">
        <v>0</v>
      </c>
      <c r="AG599" s="68">
        <v>1</v>
      </c>
      <c r="AH599" s="68">
        <v>0</v>
      </c>
      <c r="AI599" s="68">
        <v>0</v>
      </c>
      <c r="AJ599" s="68">
        <v>0</v>
      </c>
      <c r="AK599" s="68">
        <v>0</v>
      </c>
      <c r="AL599" s="68">
        <v>0</v>
      </c>
      <c r="AM599" s="68">
        <v>0</v>
      </c>
      <c r="AN599" s="68">
        <v>0</v>
      </c>
      <c r="AO599" s="68">
        <v>0</v>
      </c>
      <c r="AP599" s="113">
        <v>7.0501225202690589</v>
      </c>
      <c r="AQ599" s="12">
        <v>1</v>
      </c>
      <c r="AR599" s="113">
        <v>5.9532433342877846</v>
      </c>
      <c r="AS599" s="12">
        <v>0</v>
      </c>
      <c r="AT599" s="12">
        <v>1</v>
      </c>
      <c r="AU599" s="12">
        <v>1</v>
      </c>
      <c r="AV599" s="113">
        <v>7.6019019598751658</v>
      </c>
      <c r="AW599" s="12">
        <v>0</v>
      </c>
      <c r="AX599" s="12">
        <v>1</v>
      </c>
      <c r="AY599" s="68">
        <v>0</v>
      </c>
      <c r="AZ599" s="30">
        <v>3.5350000000000001</v>
      </c>
      <c r="BA599" s="94">
        <v>542</v>
      </c>
      <c r="BB599" s="94">
        <v>46</v>
      </c>
      <c r="BC599" s="12">
        <v>1</v>
      </c>
      <c r="BD599" s="12">
        <v>0</v>
      </c>
      <c r="BE599" s="104">
        <f t="shared" si="131"/>
        <v>2.954910279033736</v>
      </c>
      <c r="BF599" s="104">
        <v>102.13</v>
      </c>
      <c r="BG599" s="104">
        <f t="shared" si="141"/>
        <v>0.63872737253211231</v>
      </c>
      <c r="BH599" s="68">
        <v>0</v>
      </c>
      <c r="BI599" s="68">
        <v>1</v>
      </c>
      <c r="BJ599" s="68">
        <v>0</v>
      </c>
      <c r="BK599" s="12">
        <v>0</v>
      </c>
      <c r="BL599" s="12">
        <v>1</v>
      </c>
      <c r="BM599" s="12">
        <v>1</v>
      </c>
      <c r="BN599" s="12">
        <v>0</v>
      </c>
      <c r="BO599" s="12">
        <v>0</v>
      </c>
      <c r="BP599" s="12">
        <v>1</v>
      </c>
      <c r="BQ599" s="12">
        <v>1</v>
      </c>
      <c r="BR599" s="12">
        <v>0</v>
      </c>
      <c r="BS599" s="12">
        <v>0</v>
      </c>
      <c r="BT599" s="12">
        <v>0</v>
      </c>
      <c r="BU599" s="12">
        <v>0</v>
      </c>
      <c r="BV599" s="12">
        <v>1</v>
      </c>
      <c r="BW599" s="12">
        <v>0</v>
      </c>
      <c r="BX599" s="12">
        <v>0</v>
      </c>
      <c r="BY599" s="12">
        <v>1</v>
      </c>
      <c r="BZ599" s="12">
        <f t="shared" si="142"/>
        <v>0</v>
      </c>
      <c r="CA599" s="113">
        <v>2.8033603809065348</v>
      </c>
      <c r="CB599" s="12" t="s">
        <v>656</v>
      </c>
      <c r="CC599" s="12">
        <v>0</v>
      </c>
    </row>
    <row r="600" spans="1:167" ht="15" customHeight="1" x14ac:dyDescent="0.3">
      <c r="A600" s="70">
        <v>599</v>
      </c>
      <c r="B600" s="70">
        <v>13</v>
      </c>
      <c r="C600" s="70" t="s">
        <v>109</v>
      </c>
      <c r="D600" s="38">
        <v>-0.1</v>
      </c>
      <c r="E600" s="69">
        <v>0.14000000000000001</v>
      </c>
      <c r="F600" s="19">
        <f t="shared" si="143"/>
        <v>-0.7142857142857143</v>
      </c>
      <c r="G600" s="70"/>
      <c r="H600" s="70">
        <f t="shared" si="132"/>
        <v>-0.24000000000000002</v>
      </c>
      <c r="I600" s="70">
        <f t="shared" si="133"/>
        <v>4.0000000000000008E-2</v>
      </c>
      <c r="J600" s="70">
        <v>0.5</v>
      </c>
      <c r="K600" s="70">
        <f t="shared" si="134"/>
        <v>-0.1</v>
      </c>
      <c r="L600" s="47">
        <f t="shared" si="135"/>
        <v>-0.7142857142857143</v>
      </c>
      <c r="M600" s="18">
        <f t="shared" si="136"/>
        <v>-3.6617510139367079E-2</v>
      </c>
      <c r="N600" s="69">
        <f t="shared" si="137"/>
        <v>5.1264514195113901E-2</v>
      </c>
      <c r="O600" s="69">
        <f t="shared" si="138"/>
        <v>19.506670758528546</v>
      </c>
      <c r="P600" s="70">
        <f t="shared" si="139"/>
        <v>-8.7882024334480974E-2</v>
      </c>
      <c r="Q600" s="70">
        <f t="shared" si="140"/>
        <v>1.4647004055746822E-2</v>
      </c>
      <c r="R600" s="114">
        <v>3.7376696182833684</v>
      </c>
      <c r="S600" s="70" t="s">
        <v>691</v>
      </c>
      <c r="T600" s="70" t="s">
        <v>1713</v>
      </c>
      <c r="U600" s="70" t="s">
        <v>695</v>
      </c>
      <c r="V600" s="69" t="s">
        <v>667</v>
      </c>
      <c r="W600" s="69">
        <v>1</v>
      </c>
      <c r="X600" s="69">
        <v>0</v>
      </c>
      <c r="Y600" s="69">
        <v>0</v>
      </c>
      <c r="Z600" s="69">
        <v>0</v>
      </c>
      <c r="AA600" s="69">
        <v>1</v>
      </c>
      <c r="AB600" s="69">
        <v>1</v>
      </c>
      <c r="AC600" s="69">
        <v>3</v>
      </c>
      <c r="AD600" s="69">
        <v>4</v>
      </c>
      <c r="AE600" s="69">
        <v>380</v>
      </c>
      <c r="AF600" s="69">
        <v>0</v>
      </c>
      <c r="AG600" s="69">
        <v>1</v>
      </c>
      <c r="AH600" s="69">
        <v>0</v>
      </c>
      <c r="AI600" s="69">
        <v>0</v>
      </c>
      <c r="AJ600" s="69">
        <v>0</v>
      </c>
      <c r="AK600" s="69">
        <v>0</v>
      </c>
      <c r="AL600" s="69">
        <v>0</v>
      </c>
      <c r="AM600" s="69">
        <v>0</v>
      </c>
      <c r="AN600" s="69">
        <v>0</v>
      </c>
      <c r="AO600" s="69">
        <v>0</v>
      </c>
      <c r="AP600" s="114">
        <v>7.0501225202690589</v>
      </c>
      <c r="AQ600" s="70">
        <v>1</v>
      </c>
      <c r="AR600" s="114">
        <v>5.9532433342877846</v>
      </c>
      <c r="AS600" s="70">
        <v>0</v>
      </c>
      <c r="AT600" s="70">
        <v>1</v>
      </c>
      <c r="AU600" s="70">
        <v>1</v>
      </c>
      <c r="AV600" s="114">
        <v>7.6019019598751658</v>
      </c>
      <c r="AW600" s="70">
        <v>0</v>
      </c>
      <c r="AX600" s="70">
        <v>1</v>
      </c>
      <c r="AY600" s="69">
        <v>0</v>
      </c>
      <c r="AZ600" s="30">
        <v>3.5350000000000001</v>
      </c>
      <c r="BA600" s="32">
        <v>542</v>
      </c>
      <c r="BB600" s="32">
        <v>46</v>
      </c>
      <c r="BC600" s="70">
        <v>1</v>
      </c>
      <c r="BD600" s="70">
        <v>0</v>
      </c>
      <c r="BE600" s="106">
        <f t="shared" si="131"/>
        <v>2.954910279033736</v>
      </c>
      <c r="BF600" s="106">
        <v>102.13</v>
      </c>
      <c r="BG600" s="106">
        <f t="shared" si="141"/>
        <v>0.63872737253211231</v>
      </c>
      <c r="BH600" s="69">
        <v>0</v>
      </c>
      <c r="BI600" s="69">
        <v>1</v>
      </c>
      <c r="BJ600" s="69">
        <v>0</v>
      </c>
      <c r="BK600" s="70">
        <v>0</v>
      </c>
      <c r="BL600" s="70">
        <v>1</v>
      </c>
      <c r="BM600" s="70">
        <v>1</v>
      </c>
      <c r="BN600" s="70">
        <v>0</v>
      </c>
      <c r="BO600" s="70">
        <v>0</v>
      </c>
      <c r="BP600" s="70">
        <v>1</v>
      </c>
      <c r="BQ600" s="70">
        <v>1</v>
      </c>
      <c r="BR600" s="70">
        <v>0</v>
      </c>
      <c r="BS600" s="70">
        <v>0</v>
      </c>
      <c r="BT600" s="70">
        <v>0</v>
      </c>
      <c r="BU600" s="70">
        <v>0</v>
      </c>
      <c r="BV600" s="70">
        <v>1</v>
      </c>
      <c r="BW600" s="70">
        <v>0</v>
      </c>
      <c r="BX600" s="70">
        <v>0</v>
      </c>
      <c r="BY600" s="70">
        <v>1</v>
      </c>
      <c r="BZ600" s="70">
        <f t="shared" si="142"/>
        <v>0</v>
      </c>
      <c r="CA600" s="114">
        <v>2.8033603809065348</v>
      </c>
      <c r="CB600" s="70" t="s">
        <v>656</v>
      </c>
      <c r="CC600" s="70">
        <v>0</v>
      </c>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0"/>
      <c r="DD600" s="70"/>
      <c r="DE600" s="70"/>
      <c r="DF600" s="70"/>
      <c r="DG600" s="70"/>
      <c r="DH600" s="70"/>
      <c r="DI600" s="70"/>
      <c r="DJ600" s="70"/>
      <c r="DK600" s="70"/>
      <c r="DL600" s="70"/>
      <c r="DM600" s="70"/>
      <c r="DN600" s="70"/>
      <c r="DO600" s="70"/>
      <c r="DP600" s="70"/>
      <c r="DQ600" s="70"/>
      <c r="DR600" s="70"/>
      <c r="DS600" s="70"/>
      <c r="DT600" s="70"/>
      <c r="DU600" s="70"/>
      <c r="DV600" s="70"/>
      <c r="DW600" s="70"/>
      <c r="DX600" s="70"/>
      <c r="DY600" s="70"/>
      <c r="DZ600" s="70"/>
      <c r="EA600" s="70"/>
      <c r="EB600" s="70"/>
      <c r="EC600" s="70"/>
      <c r="ED600" s="70"/>
      <c r="EE600" s="70"/>
      <c r="EF600" s="70"/>
      <c r="EG600" s="70"/>
      <c r="EH600" s="70"/>
      <c r="EI600" s="70"/>
      <c r="EJ600" s="70"/>
      <c r="EK600" s="70"/>
      <c r="EL600" s="70"/>
      <c r="EM600" s="70"/>
      <c r="EN600" s="70"/>
      <c r="EO600" s="70"/>
      <c r="EP600" s="70"/>
      <c r="EQ600" s="70"/>
      <c r="ER600" s="70"/>
      <c r="ES600" s="70"/>
      <c r="ET600" s="70"/>
      <c r="EU600" s="70"/>
      <c r="EV600" s="70"/>
      <c r="EW600" s="70"/>
      <c r="EX600" s="70"/>
      <c r="EY600" s="70"/>
      <c r="EZ600" s="70"/>
      <c r="FA600" s="70"/>
      <c r="FB600" s="70"/>
      <c r="FC600" s="70"/>
      <c r="FD600" s="70"/>
      <c r="FE600" s="70"/>
      <c r="FF600" s="70"/>
      <c r="FG600" s="70"/>
      <c r="FH600" s="70"/>
      <c r="FI600" s="70"/>
      <c r="FJ600" s="70"/>
      <c r="FK600" s="70"/>
    </row>
    <row r="601" spans="1:167" ht="15" customHeight="1" x14ac:dyDescent="0.3">
      <c r="A601" s="70">
        <v>600</v>
      </c>
      <c r="B601" s="70">
        <v>13</v>
      </c>
      <c r="C601" s="70" t="s">
        <v>109</v>
      </c>
      <c r="D601" s="38">
        <v>-0.11</v>
      </c>
      <c r="E601" s="69">
        <v>0.12</v>
      </c>
      <c r="F601" s="19">
        <f t="shared" si="143"/>
        <v>-0.91666666666666674</v>
      </c>
      <c r="G601" s="70"/>
      <c r="H601" s="70">
        <f t="shared" si="132"/>
        <v>-0.22999999999999998</v>
      </c>
      <c r="I601" s="70">
        <f t="shared" si="133"/>
        <v>9.999999999999995E-3</v>
      </c>
      <c r="J601" s="70">
        <v>0.63</v>
      </c>
      <c r="K601" s="70">
        <f t="shared" si="134"/>
        <v>-0.11</v>
      </c>
      <c r="L601" s="47">
        <f t="shared" si="135"/>
        <v>-0.91666666666666674</v>
      </c>
      <c r="M601" s="18">
        <f t="shared" si="136"/>
        <v>-2.5713781765531792E-2</v>
      </c>
      <c r="N601" s="69">
        <f t="shared" si="137"/>
        <v>2.8051398289671042E-2</v>
      </c>
      <c r="O601" s="69">
        <f t="shared" si="138"/>
        <v>35.648846794500628</v>
      </c>
      <c r="P601" s="70">
        <f t="shared" si="139"/>
        <v>-5.3765180055202838E-2</v>
      </c>
      <c r="Q601" s="70">
        <f t="shared" si="140"/>
        <v>2.3376165241392501E-3</v>
      </c>
      <c r="R601" s="114">
        <v>4.1588830833596715</v>
      </c>
      <c r="S601" s="70" t="s">
        <v>686</v>
      </c>
      <c r="T601" s="70" t="s">
        <v>1714</v>
      </c>
      <c r="U601" s="70" t="s">
        <v>692</v>
      </c>
      <c r="V601" s="69" t="s">
        <v>667</v>
      </c>
      <c r="W601" s="69">
        <v>1</v>
      </c>
      <c r="X601" s="69">
        <v>0</v>
      </c>
      <c r="Y601" s="69">
        <v>0</v>
      </c>
      <c r="Z601" s="69">
        <v>0</v>
      </c>
      <c r="AA601" s="69">
        <v>1</v>
      </c>
      <c r="AB601" s="69">
        <v>1</v>
      </c>
      <c r="AC601" s="69">
        <v>1</v>
      </c>
      <c r="AD601" s="69">
        <v>4</v>
      </c>
      <c r="AE601" s="69">
        <v>1270</v>
      </c>
      <c r="AF601" s="69">
        <v>0</v>
      </c>
      <c r="AG601" s="69">
        <v>1</v>
      </c>
      <c r="AH601" s="69">
        <v>0</v>
      </c>
      <c r="AI601" s="69">
        <v>0</v>
      </c>
      <c r="AJ601" s="69">
        <v>0</v>
      </c>
      <c r="AK601" s="69">
        <v>0</v>
      </c>
      <c r="AL601" s="69">
        <v>0</v>
      </c>
      <c r="AM601" s="69">
        <v>0</v>
      </c>
      <c r="AN601" s="69">
        <v>0</v>
      </c>
      <c r="AO601" s="69">
        <v>0</v>
      </c>
      <c r="AP601" s="114">
        <v>7.1507014575925263</v>
      </c>
      <c r="AQ601" s="70">
        <v>1</v>
      </c>
      <c r="AR601" s="114">
        <v>7.1507014575925263</v>
      </c>
      <c r="AS601" s="70">
        <v>0</v>
      </c>
      <c r="AT601" s="70">
        <v>1</v>
      </c>
      <c r="AU601" s="70">
        <v>1</v>
      </c>
      <c r="AV601" s="114">
        <v>7.6019019598751658</v>
      </c>
      <c r="AW601" s="70">
        <v>0</v>
      </c>
      <c r="AX601" s="70">
        <v>1</v>
      </c>
      <c r="AY601" s="69">
        <v>0</v>
      </c>
      <c r="AZ601" s="30">
        <v>3.5350000000000001</v>
      </c>
      <c r="BA601" s="32">
        <v>542</v>
      </c>
      <c r="BB601" s="32">
        <v>46</v>
      </c>
      <c r="BC601" s="70">
        <v>1</v>
      </c>
      <c r="BD601" s="70">
        <v>0</v>
      </c>
      <c r="BE601" s="106">
        <f t="shared" si="131"/>
        <v>2.954910279033736</v>
      </c>
      <c r="BF601" s="106">
        <v>102.13</v>
      </c>
      <c r="BG601" s="106">
        <f t="shared" si="141"/>
        <v>0.63872737253211231</v>
      </c>
      <c r="BH601" s="69">
        <v>0</v>
      </c>
      <c r="BI601" s="69">
        <v>1</v>
      </c>
      <c r="BJ601" s="69">
        <v>0</v>
      </c>
      <c r="BK601" s="70">
        <v>0</v>
      </c>
      <c r="BL601" s="70">
        <v>1</v>
      </c>
      <c r="BM601" s="70">
        <v>1</v>
      </c>
      <c r="BN601" s="70">
        <v>0</v>
      </c>
      <c r="BO601" s="70">
        <v>0</v>
      </c>
      <c r="BP601" s="70">
        <v>1</v>
      </c>
      <c r="BQ601" s="70">
        <v>1</v>
      </c>
      <c r="BR601" s="70">
        <v>0</v>
      </c>
      <c r="BS601" s="70">
        <v>0</v>
      </c>
      <c r="BT601" s="70">
        <v>0</v>
      </c>
      <c r="BU601" s="70">
        <v>0</v>
      </c>
      <c r="BV601" s="70">
        <v>1</v>
      </c>
      <c r="BW601" s="70">
        <v>0</v>
      </c>
      <c r="BX601" s="70">
        <v>0</v>
      </c>
      <c r="BY601" s="70">
        <v>1</v>
      </c>
      <c r="BZ601" s="70">
        <f t="shared" si="142"/>
        <v>0</v>
      </c>
      <c r="CA601" s="114">
        <v>2.8033603809065348</v>
      </c>
      <c r="CB601" s="70" t="s">
        <v>656</v>
      </c>
      <c r="CC601" s="70">
        <v>0</v>
      </c>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0"/>
      <c r="DD601" s="70"/>
      <c r="DE601" s="70"/>
      <c r="DF601" s="70"/>
      <c r="DG601" s="70"/>
      <c r="DH601" s="70"/>
      <c r="DI601" s="70"/>
      <c r="DJ601" s="70"/>
      <c r="DK601" s="70"/>
      <c r="DL601" s="70"/>
      <c r="DM601" s="70"/>
      <c r="DN601" s="70"/>
      <c r="DO601" s="70"/>
      <c r="DP601" s="70"/>
      <c r="DQ601" s="70"/>
      <c r="DR601" s="70"/>
      <c r="DS601" s="70"/>
      <c r="DT601" s="70"/>
      <c r="DU601" s="70"/>
      <c r="DV601" s="70"/>
      <c r="DW601" s="70"/>
      <c r="DX601" s="70"/>
      <c r="DY601" s="70"/>
      <c r="DZ601" s="70"/>
      <c r="EA601" s="70"/>
      <c r="EB601" s="70"/>
      <c r="EC601" s="70"/>
      <c r="ED601" s="70"/>
      <c r="EE601" s="70"/>
      <c r="EF601" s="70"/>
      <c r="EG601" s="70"/>
      <c r="EH601" s="70"/>
      <c r="EI601" s="70"/>
      <c r="EJ601" s="70"/>
      <c r="EK601" s="70"/>
      <c r="EL601" s="70"/>
      <c r="EM601" s="70"/>
      <c r="EN601" s="70"/>
      <c r="EO601" s="70"/>
      <c r="EP601" s="70"/>
      <c r="EQ601" s="70"/>
      <c r="ER601" s="70"/>
      <c r="ES601" s="70"/>
      <c r="ET601" s="70"/>
      <c r="EU601" s="70"/>
      <c r="EV601" s="70"/>
      <c r="EW601" s="70"/>
      <c r="EX601" s="70"/>
      <c r="EY601" s="70"/>
      <c r="EZ601" s="70"/>
      <c r="FA601" s="70"/>
      <c r="FB601" s="70"/>
      <c r="FC601" s="70"/>
      <c r="FD601" s="70"/>
      <c r="FE601" s="70"/>
      <c r="FF601" s="70"/>
      <c r="FG601" s="70"/>
      <c r="FH601" s="70"/>
      <c r="FI601" s="70"/>
      <c r="FJ601" s="70"/>
      <c r="FK601" s="70"/>
    </row>
    <row r="602" spans="1:167" ht="15" customHeight="1" x14ac:dyDescent="0.3">
      <c r="A602" s="70">
        <v>601</v>
      </c>
      <c r="B602" s="12">
        <v>13</v>
      </c>
      <c r="C602" s="12" t="s">
        <v>109</v>
      </c>
      <c r="D602" s="37">
        <v>0.18</v>
      </c>
      <c r="E602" s="68">
        <v>0.09</v>
      </c>
      <c r="F602" s="19">
        <f t="shared" si="143"/>
        <v>2</v>
      </c>
      <c r="G602" s="12" t="s">
        <v>420</v>
      </c>
      <c r="H602" s="12">
        <f t="shared" si="132"/>
        <v>0.09</v>
      </c>
      <c r="I602" s="12">
        <f t="shared" si="133"/>
        <v>0.27</v>
      </c>
      <c r="J602" s="12">
        <v>0.63</v>
      </c>
      <c r="K602" s="12">
        <f t="shared" si="134"/>
        <v>0.18</v>
      </c>
      <c r="L602" s="45">
        <f t="shared" si="135"/>
        <v>2</v>
      </c>
      <c r="M602" s="15">
        <f t="shared" si="136"/>
        <v>5.6033181468052577E-2</v>
      </c>
      <c r="N602" s="68">
        <f t="shared" si="137"/>
        <v>2.8016590734026289E-2</v>
      </c>
      <c r="O602" s="68">
        <f t="shared" si="138"/>
        <v>35.693136595149497</v>
      </c>
      <c r="P602" s="12">
        <f t="shared" si="139"/>
        <v>2.8016590734026289E-2</v>
      </c>
      <c r="Q602" s="12">
        <f t="shared" si="140"/>
        <v>8.4049772202078862E-2</v>
      </c>
      <c r="R602" s="113">
        <v>3.1780538303479458</v>
      </c>
      <c r="S602" s="12" t="s">
        <v>686</v>
      </c>
      <c r="T602" s="12" t="s">
        <v>1715</v>
      </c>
      <c r="U602" s="12" t="s">
        <v>693</v>
      </c>
      <c r="V602" s="68" t="s">
        <v>667</v>
      </c>
      <c r="W602" s="68">
        <v>1</v>
      </c>
      <c r="X602" s="68">
        <v>0</v>
      </c>
      <c r="Y602" s="68">
        <v>0</v>
      </c>
      <c r="Z602" s="68">
        <v>0</v>
      </c>
      <c r="AA602" s="68">
        <v>1</v>
      </c>
      <c r="AB602" s="68">
        <v>1</v>
      </c>
      <c r="AC602" s="68">
        <v>1</v>
      </c>
      <c r="AD602" s="68">
        <v>4</v>
      </c>
      <c r="AE602" s="68">
        <v>1270</v>
      </c>
      <c r="AF602" s="68">
        <v>0</v>
      </c>
      <c r="AG602" s="68">
        <v>1</v>
      </c>
      <c r="AH602" s="68">
        <v>0</v>
      </c>
      <c r="AI602" s="68">
        <v>0</v>
      </c>
      <c r="AJ602" s="68">
        <v>0</v>
      </c>
      <c r="AK602" s="68">
        <v>0</v>
      </c>
      <c r="AL602" s="68">
        <v>0</v>
      </c>
      <c r="AM602" s="68">
        <v>0</v>
      </c>
      <c r="AN602" s="68">
        <v>0</v>
      </c>
      <c r="AO602" s="68">
        <v>0</v>
      </c>
      <c r="AP602" s="113">
        <v>7.1507014575925263</v>
      </c>
      <c r="AQ602" s="12">
        <v>1</v>
      </c>
      <c r="AR602" s="113">
        <v>7.1507014575925263</v>
      </c>
      <c r="AS602" s="12">
        <v>0</v>
      </c>
      <c r="AT602" s="12">
        <v>1</v>
      </c>
      <c r="AU602" s="12">
        <v>1</v>
      </c>
      <c r="AV602" s="113">
        <v>7.6019019598751658</v>
      </c>
      <c r="AW602" s="12">
        <v>0</v>
      </c>
      <c r="AX602" s="12">
        <v>1</v>
      </c>
      <c r="AY602" s="68">
        <v>0</v>
      </c>
      <c r="AZ602" s="30">
        <v>3.5350000000000001</v>
      </c>
      <c r="BA602" s="94">
        <v>542</v>
      </c>
      <c r="BB602" s="94">
        <v>46</v>
      </c>
      <c r="BC602" s="12">
        <v>1</v>
      </c>
      <c r="BD602" s="12">
        <v>0</v>
      </c>
      <c r="BE602" s="104">
        <f t="shared" si="131"/>
        <v>2.954910279033736</v>
      </c>
      <c r="BF602" s="104">
        <v>102.13</v>
      </c>
      <c r="BG602" s="104">
        <f t="shared" si="141"/>
        <v>0.63872737253211231</v>
      </c>
      <c r="BH602" s="68">
        <v>0</v>
      </c>
      <c r="BI602" s="68">
        <v>1</v>
      </c>
      <c r="BJ602" s="68">
        <v>0</v>
      </c>
      <c r="BK602" s="12">
        <v>0</v>
      </c>
      <c r="BL602" s="12">
        <v>1</v>
      </c>
      <c r="BM602" s="12">
        <v>1</v>
      </c>
      <c r="BN602" s="12">
        <v>0</v>
      </c>
      <c r="BO602" s="12">
        <v>0</v>
      </c>
      <c r="BP602" s="12">
        <v>1</v>
      </c>
      <c r="BQ602" s="12">
        <v>1</v>
      </c>
      <c r="BR602" s="12">
        <v>0</v>
      </c>
      <c r="BS602" s="12">
        <v>0</v>
      </c>
      <c r="BT602" s="12">
        <v>0</v>
      </c>
      <c r="BU602" s="12">
        <v>0</v>
      </c>
      <c r="BV602" s="12">
        <v>1</v>
      </c>
      <c r="BW602" s="12">
        <v>0</v>
      </c>
      <c r="BX602" s="12">
        <v>0</v>
      </c>
      <c r="BY602" s="12">
        <v>1</v>
      </c>
      <c r="BZ602" s="12">
        <f t="shared" si="142"/>
        <v>0</v>
      </c>
      <c r="CA602" s="113">
        <v>2.8033603809065348</v>
      </c>
      <c r="CB602" s="12" t="s">
        <v>656</v>
      </c>
      <c r="CC602" s="12">
        <v>0</v>
      </c>
      <c r="CL602" s="70"/>
      <c r="CM602" s="70"/>
      <c r="CN602" s="70"/>
      <c r="CO602" s="70"/>
      <c r="CP602" s="70"/>
      <c r="CQ602" s="70"/>
      <c r="CR602" s="70"/>
      <c r="CS602" s="70"/>
      <c r="CT602" s="70"/>
      <c r="CU602" s="70"/>
      <c r="CV602" s="70"/>
      <c r="CW602" s="70"/>
      <c r="CX602" s="70"/>
      <c r="CY602" s="70"/>
      <c r="CZ602" s="70"/>
      <c r="DA602" s="70"/>
      <c r="DB602" s="70"/>
      <c r="DC602" s="70"/>
      <c r="DD602" s="70"/>
      <c r="DE602" s="70"/>
      <c r="DF602" s="70"/>
      <c r="DG602" s="70"/>
      <c r="DH602" s="70"/>
      <c r="DI602" s="70"/>
      <c r="DJ602" s="70"/>
      <c r="DK602" s="70"/>
      <c r="DL602" s="70"/>
      <c r="DM602" s="70"/>
      <c r="DN602" s="70"/>
      <c r="DO602" s="70"/>
      <c r="DP602" s="70"/>
      <c r="DQ602" s="70"/>
      <c r="DR602" s="70"/>
      <c r="DS602" s="70"/>
      <c r="DT602" s="70"/>
      <c r="DU602" s="70"/>
      <c r="DV602" s="70"/>
      <c r="DW602" s="70"/>
      <c r="DX602" s="70"/>
      <c r="DY602" s="70"/>
      <c r="DZ602" s="70"/>
      <c r="EA602" s="70"/>
      <c r="EB602" s="70"/>
      <c r="EC602" s="70"/>
      <c r="ED602" s="70"/>
      <c r="EE602" s="70"/>
      <c r="EF602" s="70"/>
      <c r="EG602" s="70"/>
      <c r="EH602" s="70"/>
      <c r="EI602" s="70"/>
      <c r="EJ602" s="70"/>
      <c r="EK602" s="70"/>
      <c r="EL602" s="70"/>
      <c r="EM602" s="70"/>
      <c r="EN602" s="70"/>
      <c r="EO602" s="70"/>
      <c r="EP602" s="70"/>
      <c r="EQ602" s="70"/>
      <c r="ER602" s="70"/>
      <c r="ES602" s="70"/>
      <c r="ET602" s="70"/>
      <c r="EU602" s="70"/>
      <c r="EV602" s="70"/>
      <c r="EW602" s="70"/>
      <c r="EX602" s="70"/>
      <c r="EY602" s="70"/>
      <c r="EZ602" s="70"/>
      <c r="FA602" s="70"/>
      <c r="FB602" s="70"/>
      <c r="FC602" s="70"/>
      <c r="FD602" s="70"/>
      <c r="FE602" s="70"/>
      <c r="FF602" s="70"/>
      <c r="FG602" s="70"/>
      <c r="FH602" s="70"/>
      <c r="FI602" s="70"/>
      <c r="FJ602" s="70"/>
      <c r="FK602" s="70"/>
    </row>
    <row r="603" spans="1:167" ht="15" customHeight="1" x14ac:dyDescent="0.3">
      <c r="A603" s="17">
        <v>602</v>
      </c>
      <c r="B603" s="70">
        <v>13</v>
      </c>
      <c r="C603" s="70" t="s">
        <v>109</v>
      </c>
      <c r="D603" s="38">
        <v>0.11</v>
      </c>
      <c r="E603" s="69">
        <v>0.09</v>
      </c>
      <c r="F603" s="19">
        <f t="shared" si="143"/>
        <v>1.2222222222222223</v>
      </c>
      <c r="G603" s="70"/>
      <c r="H603" s="70">
        <f t="shared" si="132"/>
        <v>2.0000000000000004E-2</v>
      </c>
      <c r="I603" s="70">
        <f t="shared" si="133"/>
        <v>0.2</v>
      </c>
      <c r="J603" s="70">
        <v>0.63</v>
      </c>
      <c r="K603" s="70">
        <f t="shared" si="134"/>
        <v>0.11</v>
      </c>
      <c r="L603" s="47">
        <f t="shared" si="135"/>
        <v>1.2222222222222223</v>
      </c>
      <c r="M603" s="18">
        <f t="shared" si="136"/>
        <v>3.4276229944642252E-2</v>
      </c>
      <c r="N603" s="69">
        <f t="shared" si="137"/>
        <v>2.8044188136525476E-2</v>
      </c>
      <c r="O603" s="69">
        <f t="shared" si="138"/>
        <v>35.658012103319692</v>
      </c>
      <c r="P603" s="70">
        <f t="shared" si="139"/>
        <v>6.2320418081167755E-3</v>
      </c>
      <c r="Q603" s="70">
        <f t="shared" si="140"/>
        <v>6.2320418081167728E-2</v>
      </c>
      <c r="R603" s="114">
        <v>4.2766661190160553</v>
      </c>
      <c r="S603" s="70" t="s">
        <v>686</v>
      </c>
      <c r="T603" s="70" t="s">
        <v>1716</v>
      </c>
      <c r="U603" s="70" t="s">
        <v>694</v>
      </c>
      <c r="V603" s="69" t="s">
        <v>667</v>
      </c>
      <c r="W603" s="69">
        <v>1</v>
      </c>
      <c r="X603" s="69">
        <v>0</v>
      </c>
      <c r="Y603" s="69">
        <v>0</v>
      </c>
      <c r="Z603" s="69">
        <v>0</v>
      </c>
      <c r="AA603" s="69">
        <v>1</v>
      </c>
      <c r="AB603" s="69">
        <v>1</v>
      </c>
      <c r="AC603" s="69">
        <v>1</v>
      </c>
      <c r="AD603" s="69">
        <v>4</v>
      </c>
      <c r="AE603" s="69">
        <v>1270</v>
      </c>
      <c r="AF603" s="69">
        <v>0</v>
      </c>
      <c r="AG603" s="69">
        <v>1</v>
      </c>
      <c r="AH603" s="69">
        <v>0</v>
      </c>
      <c r="AI603" s="69">
        <v>0</v>
      </c>
      <c r="AJ603" s="69">
        <v>0</v>
      </c>
      <c r="AK603" s="69">
        <v>0</v>
      </c>
      <c r="AL603" s="69">
        <v>0</v>
      </c>
      <c r="AM603" s="69">
        <v>0</v>
      </c>
      <c r="AN603" s="69">
        <v>0</v>
      </c>
      <c r="AO603" s="69">
        <v>0</v>
      </c>
      <c r="AP603" s="114">
        <v>7.1507014575925263</v>
      </c>
      <c r="AQ603" s="70">
        <v>1</v>
      </c>
      <c r="AR603" s="114">
        <v>7.1507014575925263</v>
      </c>
      <c r="AS603" s="70">
        <v>0</v>
      </c>
      <c r="AT603" s="70">
        <v>1</v>
      </c>
      <c r="AU603" s="70">
        <v>1</v>
      </c>
      <c r="AV603" s="114">
        <v>7.6019019598751658</v>
      </c>
      <c r="AW603" s="70">
        <v>0</v>
      </c>
      <c r="AX603" s="70">
        <v>1</v>
      </c>
      <c r="AY603" s="69">
        <v>0</v>
      </c>
      <c r="AZ603" s="30">
        <v>3.5350000000000001</v>
      </c>
      <c r="BA603" s="32">
        <v>542</v>
      </c>
      <c r="BB603" s="32">
        <v>46</v>
      </c>
      <c r="BC603" s="70">
        <v>1</v>
      </c>
      <c r="BD603" s="70">
        <v>0</v>
      </c>
      <c r="BE603" s="106">
        <f t="shared" si="131"/>
        <v>2.954910279033736</v>
      </c>
      <c r="BF603" s="106">
        <v>102.13</v>
      </c>
      <c r="BG603" s="106">
        <f t="shared" si="141"/>
        <v>0.63872737253211231</v>
      </c>
      <c r="BH603" s="69">
        <v>0</v>
      </c>
      <c r="BI603" s="69">
        <v>1</v>
      </c>
      <c r="BJ603" s="69">
        <v>0</v>
      </c>
      <c r="BK603" s="70">
        <v>0</v>
      </c>
      <c r="BL603" s="70">
        <v>1</v>
      </c>
      <c r="BM603" s="70">
        <v>1</v>
      </c>
      <c r="BN603" s="70">
        <v>0</v>
      </c>
      <c r="BO603" s="70">
        <v>0</v>
      </c>
      <c r="BP603" s="70">
        <v>1</v>
      </c>
      <c r="BQ603" s="70">
        <v>1</v>
      </c>
      <c r="BR603" s="70">
        <v>0</v>
      </c>
      <c r="BS603" s="70">
        <v>0</v>
      </c>
      <c r="BT603" s="70">
        <v>0</v>
      </c>
      <c r="BU603" s="70">
        <v>0</v>
      </c>
      <c r="BV603" s="70">
        <v>1</v>
      </c>
      <c r="BW603" s="70">
        <v>0</v>
      </c>
      <c r="BX603" s="70">
        <v>0</v>
      </c>
      <c r="BY603" s="70">
        <v>1</v>
      </c>
      <c r="BZ603" s="70">
        <f t="shared" si="142"/>
        <v>0</v>
      </c>
      <c r="CA603" s="114">
        <v>2.8033603809065348</v>
      </c>
      <c r="CB603" s="70" t="s">
        <v>656</v>
      </c>
      <c r="CC603" s="70">
        <v>0</v>
      </c>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0"/>
      <c r="DD603" s="70"/>
      <c r="DE603" s="70"/>
      <c r="DF603" s="70"/>
      <c r="DG603" s="70"/>
      <c r="DH603" s="70"/>
      <c r="DI603" s="70"/>
      <c r="DJ603" s="70"/>
      <c r="DK603" s="70"/>
      <c r="DL603" s="70"/>
      <c r="DM603" s="70"/>
      <c r="DN603" s="70"/>
      <c r="DO603" s="70"/>
      <c r="DP603" s="70"/>
      <c r="DQ603" s="70"/>
      <c r="DR603" s="70"/>
      <c r="DS603" s="70"/>
      <c r="DT603" s="70"/>
      <c r="DU603" s="70"/>
      <c r="DV603" s="70"/>
      <c r="DW603" s="70"/>
      <c r="DX603" s="70"/>
      <c r="DY603" s="70"/>
      <c r="DZ603" s="70"/>
      <c r="EA603" s="70"/>
      <c r="EB603" s="70"/>
      <c r="EC603" s="70"/>
      <c r="ED603" s="70"/>
      <c r="EE603" s="70"/>
      <c r="EF603" s="70"/>
      <c r="EG603" s="70"/>
      <c r="EH603" s="70"/>
      <c r="EI603" s="70"/>
      <c r="EJ603" s="70"/>
      <c r="EK603" s="70"/>
      <c r="EL603" s="70"/>
      <c r="EM603" s="70"/>
      <c r="EN603" s="70"/>
      <c r="EO603" s="70"/>
      <c r="EP603" s="70"/>
      <c r="EQ603" s="70"/>
      <c r="ER603" s="70"/>
      <c r="ES603" s="70"/>
      <c r="ET603" s="70"/>
      <c r="EU603" s="70"/>
      <c r="EV603" s="70"/>
      <c r="EW603" s="70"/>
      <c r="EX603" s="70"/>
      <c r="EY603" s="70"/>
      <c r="EZ603" s="70"/>
      <c r="FA603" s="70"/>
      <c r="FB603" s="70"/>
      <c r="FC603" s="70"/>
      <c r="FD603" s="70"/>
      <c r="FE603" s="70"/>
      <c r="FF603" s="70"/>
      <c r="FG603" s="70"/>
      <c r="FH603" s="70"/>
      <c r="FI603" s="70"/>
      <c r="FJ603" s="70"/>
      <c r="FK603" s="70"/>
    </row>
    <row r="604" spans="1:167" ht="15" customHeight="1" x14ac:dyDescent="0.3">
      <c r="A604" s="17">
        <v>603</v>
      </c>
      <c r="B604" s="12">
        <v>13</v>
      </c>
      <c r="C604" s="12" t="s">
        <v>109</v>
      </c>
      <c r="D604" s="37">
        <v>0.18</v>
      </c>
      <c r="E604" s="13">
        <v>0.1</v>
      </c>
      <c r="F604" s="19">
        <f t="shared" si="143"/>
        <v>1.7999999999999998</v>
      </c>
      <c r="G604" s="12" t="s">
        <v>421</v>
      </c>
      <c r="H604" s="12">
        <f t="shared" si="132"/>
        <v>7.9999999999999988E-2</v>
      </c>
      <c r="I604" s="12">
        <f t="shared" si="133"/>
        <v>0.28000000000000003</v>
      </c>
      <c r="J604" s="12">
        <v>0.63</v>
      </c>
      <c r="K604" s="12">
        <f t="shared" si="134"/>
        <v>0.18</v>
      </c>
      <c r="L604" s="45">
        <f t="shared" si="135"/>
        <v>1.7999999999999998</v>
      </c>
      <c r="M604" s="15">
        <f t="shared" si="136"/>
        <v>5.0444911928935701E-2</v>
      </c>
      <c r="N604" s="13">
        <f t="shared" si="137"/>
        <v>2.8024951071630947E-2</v>
      </c>
      <c r="O604" s="68">
        <f t="shared" si="138"/>
        <v>35.682488702443386</v>
      </c>
      <c r="P604" s="12">
        <f t="shared" si="139"/>
        <v>2.2419960857304754E-2</v>
      </c>
      <c r="Q604" s="12">
        <f t="shared" si="140"/>
        <v>7.8469863000566645E-2</v>
      </c>
      <c r="R604" s="113">
        <v>4.0604430105464191</v>
      </c>
      <c r="S604" s="12" t="s">
        <v>686</v>
      </c>
      <c r="T604" s="12" t="s">
        <v>1717</v>
      </c>
      <c r="U604" s="12" t="s">
        <v>695</v>
      </c>
      <c r="V604" s="13" t="s">
        <v>667</v>
      </c>
      <c r="W604" s="68">
        <v>1</v>
      </c>
      <c r="X604" s="68">
        <v>0</v>
      </c>
      <c r="Y604" s="68">
        <v>0</v>
      </c>
      <c r="Z604" s="68">
        <v>0</v>
      </c>
      <c r="AA604" s="13">
        <v>1</v>
      </c>
      <c r="AB604" s="13">
        <v>1</v>
      </c>
      <c r="AC604" s="68">
        <v>1</v>
      </c>
      <c r="AD604" s="68">
        <v>4</v>
      </c>
      <c r="AE604" s="13">
        <v>1270</v>
      </c>
      <c r="AF604" s="13">
        <v>0</v>
      </c>
      <c r="AG604" s="13">
        <v>1</v>
      </c>
      <c r="AH604" s="13">
        <v>0</v>
      </c>
      <c r="AI604" s="13">
        <v>0</v>
      </c>
      <c r="AJ604" s="13">
        <v>0</v>
      </c>
      <c r="AK604" s="13">
        <v>0</v>
      </c>
      <c r="AL604" s="13">
        <v>0</v>
      </c>
      <c r="AM604" s="68">
        <v>0</v>
      </c>
      <c r="AN604" s="68">
        <v>0</v>
      </c>
      <c r="AO604" s="68">
        <v>0</v>
      </c>
      <c r="AP604" s="113">
        <v>7.1507014575925263</v>
      </c>
      <c r="AQ604" s="12">
        <v>1</v>
      </c>
      <c r="AR604" s="113">
        <v>7.1507014575925263</v>
      </c>
      <c r="AS604" s="12">
        <v>0</v>
      </c>
      <c r="AT604" s="12">
        <v>1</v>
      </c>
      <c r="AU604" s="12">
        <v>1</v>
      </c>
      <c r="AV604" s="113">
        <v>7.6019019598751658</v>
      </c>
      <c r="AW604" s="12">
        <v>0</v>
      </c>
      <c r="AX604" s="12">
        <v>1</v>
      </c>
      <c r="AY604" s="68">
        <v>0</v>
      </c>
      <c r="AZ604" s="30">
        <v>3.5350000000000001</v>
      </c>
      <c r="BA604" s="94">
        <v>542</v>
      </c>
      <c r="BB604" s="94">
        <v>46</v>
      </c>
      <c r="BC604" s="12">
        <v>1</v>
      </c>
      <c r="BD604" s="12">
        <v>0</v>
      </c>
      <c r="BE604" s="104">
        <f t="shared" si="131"/>
        <v>2.954910279033736</v>
      </c>
      <c r="BF604" s="104">
        <v>102.13</v>
      </c>
      <c r="BG604" s="104">
        <f t="shared" si="141"/>
        <v>0.63872737253211231</v>
      </c>
      <c r="BH604" s="68">
        <v>0</v>
      </c>
      <c r="BI604" s="68">
        <v>1</v>
      </c>
      <c r="BJ604" s="68">
        <v>0</v>
      </c>
      <c r="BK604" s="12">
        <v>0</v>
      </c>
      <c r="BL604" s="12">
        <v>1</v>
      </c>
      <c r="BM604" s="12">
        <v>1</v>
      </c>
      <c r="BN604" s="12">
        <v>0</v>
      </c>
      <c r="BO604" s="12">
        <v>0</v>
      </c>
      <c r="BP604" s="12">
        <v>1</v>
      </c>
      <c r="BQ604" s="12">
        <v>1</v>
      </c>
      <c r="BR604" s="12">
        <v>0</v>
      </c>
      <c r="BS604" s="12">
        <v>0</v>
      </c>
      <c r="BT604" s="12">
        <v>0</v>
      </c>
      <c r="BU604" s="12">
        <v>0</v>
      </c>
      <c r="BV604" s="12">
        <v>1</v>
      </c>
      <c r="BW604" s="12">
        <v>0</v>
      </c>
      <c r="BX604" s="12">
        <v>0</v>
      </c>
      <c r="BY604" s="12">
        <v>1</v>
      </c>
      <c r="BZ604" s="12">
        <f t="shared" si="142"/>
        <v>0</v>
      </c>
      <c r="CA604" s="113">
        <v>2.8033603809065348</v>
      </c>
      <c r="CB604" s="12" t="s">
        <v>656</v>
      </c>
      <c r="CC604" s="12">
        <v>0</v>
      </c>
    </row>
    <row r="605" spans="1:167" ht="15" customHeight="1" x14ac:dyDescent="0.3">
      <c r="A605" s="17">
        <v>604</v>
      </c>
      <c r="B605" s="12">
        <v>13</v>
      </c>
      <c r="C605" s="12" t="s">
        <v>109</v>
      </c>
      <c r="D605" s="37">
        <v>0.03</v>
      </c>
      <c r="E605" s="68">
        <v>0.15</v>
      </c>
      <c r="F605" s="19">
        <f t="shared" si="143"/>
        <v>0.2</v>
      </c>
      <c r="H605" s="12">
        <f t="shared" si="132"/>
        <v>-0.12</v>
      </c>
      <c r="I605" s="12">
        <f t="shared" si="133"/>
        <v>0.18</v>
      </c>
      <c r="J605" s="12">
        <v>0.68</v>
      </c>
      <c r="K605" s="12">
        <f t="shared" si="134"/>
        <v>0.03</v>
      </c>
      <c r="L605" s="45">
        <f t="shared" si="135"/>
        <v>0.2</v>
      </c>
      <c r="M605" s="15">
        <f t="shared" si="136"/>
        <v>6.8759790909494857E-3</v>
      </c>
      <c r="N605" s="68">
        <f t="shared" si="137"/>
        <v>3.4379895454747428E-2</v>
      </c>
      <c r="O605" s="68">
        <f t="shared" si="138"/>
        <v>29.086766750534508</v>
      </c>
      <c r="P605" s="12">
        <f t="shared" si="139"/>
        <v>-2.7503916363797943E-2</v>
      </c>
      <c r="Q605" s="12">
        <f t="shared" si="140"/>
        <v>4.1255874545696916E-2</v>
      </c>
      <c r="R605" s="113">
        <v>3.5263605246161616</v>
      </c>
      <c r="S605" s="12" t="s">
        <v>687</v>
      </c>
      <c r="T605" s="12" t="s">
        <v>1718</v>
      </c>
      <c r="U605" s="12" t="s">
        <v>692</v>
      </c>
      <c r="V605" s="68" t="s">
        <v>667</v>
      </c>
      <c r="W605" s="68">
        <v>1</v>
      </c>
      <c r="X605" s="68">
        <v>0</v>
      </c>
      <c r="Y605" s="68">
        <v>0</v>
      </c>
      <c r="Z605" s="68">
        <v>0</v>
      </c>
      <c r="AA605" s="68">
        <v>1</v>
      </c>
      <c r="AB605" s="68">
        <v>1</v>
      </c>
      <c r="AC605" s="68">
        <v>2</v>
      </c>
      <c r="AD605" s="68">
        <v>4</v>
      </c>
      <c r="AE605" s="68">
        <v>846</v>
      </c>
      <c r="AF605" s="68">
        <v>0</v>
      </c>
      <c r="AG605" s="68">
        <v>1</v>
      </c>
      <c r="AH605" s="68">
        <v>0</v>
      </c>
      <c r="AI605" s="68">
        <v>0</v>
      </c>
      <c r="AJ605" s="68">
        <v>0</v>
      </c>
      <c r="AK605" s="68">
        <v>0</v>
      </c>
      <c r="AL605" s="68">
        <v>0</v>
      </c>
      <c r="AM605" s="68">
        <v>0</v>
      </c>
      <c r="AN605" s="68">
        <v>0</v>
      </c>
      <c r="AO605" s="68">
        <v>0</v>
      </c>
      <c r="AP605" s="113">
        <v>7.1507014575925263</v>
      </c>
      <c r="AQ605" s="12">
        <v>1</v>
      </c>
      <c r="AR605" s="113">
        <v>6.7464121285733745</v>
      </c>
      <c r="AS605" s="12">
        <v>0</v>
      </c>
      <c r="AT605" s="12">
        <v>1</v>
      </c>
      <c r="AU605" s="12">
        <v>1</v>
      </c>
      <c r="AV605" s="113">
        <v>7.6019019598751658</v>
      </c>
      <c r="AW605" s="12">
        <v>0</v>
      </c>
      <c r="AX605" s="12">
        <v>1</v>
      </c>
      <c r="AY605" s="68">
        <v>0</v>
      </c>
      <c r="AZ605" s="30">
        <v>3.5350000000000001</v>
      </c>
      <c r="BA605" s="94">
        <v>542</v>
      </c>
      <c r="BB605" s="94">
        <v>46</v>
      </c>
      <c r="BC605" s="12">
        <v>1</v>
      </c>
      <c r="BD605" s="12">
        <v>0</v>
      </c>
      <c r="BE605" s="104">
        <f t="shared" si="131"/>
        <v>2.954910279033736</v>
      </c>
      <c r="BF605" s="104">
        <v>102.13</v>
      </c>
      <c r="BG605" s="104">
        <f t="shared" si="141"/>
        <v>0.63872737253211231</v>
      </c>
      <c r="BH605" s="68">
        <v>0</v>
      </c>
      <c r="BI605" s="68">
        <v>1</v>
      </c>
      <c r="BJ605" s="68">
        <v>0</v>
      </c>
      <c r="BK605" s="12">
        <v>0</v>
      </c>
      <c r="BL605" s="12">
        <v>1</v>
      </c>
      <c r="BM605" s="12">
        <v>1</v>
      </c>
      <c r="BN605" s="12">
        <v>0</v>
      </c>
      <c r="BO605" s="12">
        <v>0</v>
      </c>
      <c r="BP605" s="12">
        <v>1</v>
      </c>
      <c r="BQ605" s="12">
        <v>1</v>
      </c>
      <c r="BR605" s="12">
        <v>0</v>
      </c>
      <c r="BS605" s="12">
        <v>0</v>
      </c>
      <c r="BT605" s="12">
        <v>0</v>
      </c>
      <c r="BU605" s="12">
        <v>0</v>
      </c>
      <c r="BV605" s="12">
        <v>1</v>
      </c>
      <c r="BW605" s="12">
        <v>0</v>
      </c>
      <c r="BX605" s="12">
        <v>0</v>
      </c>
      <c r="BY605" s="12">
        <v>1</v>
      </c>
      <c r="BZ605" s="12">
        <f t="shared" si="142"/>
        <v>0</v>
      </c>
      <c r="CA605" s="113">
        <v>2.8033603809065348</v>
      </c>
      <c r="CB605" s="12" t="s">
        <v>656</v>
      </c>
      <c r="CC605" s="12">
        <v>0</v>
      </c>
    </row>
    <row r="606" spans="1:167" ht="15" customHeight="1" x14ac:dyDescent="0.3">
      <c r="A606" s="17">
        <v>605</v>
      </c>
      <c r="B606" s="12">
        <v>13</v>
      </c>
      <c r="C606" s="12" t="s">
        <v>109</v>
      </c>
      <c r="D606" s="37">
        <v>0.24</v>
      </c>
      <c r="E606" s="13">
        <v>0.11</v>
      </c>
      <c r="F606" s="19">
        <f t="shared" si="143"/>
        <v>2.1818181818181817</v>
      </c>
      <c r="G606" s="12" t="s">
        <v>420</v>
      </c>
      <c r="H606" s="12">
        <f t="shared" si="132"/>
        <v>0.13</v>
      </c>
      <c r="I606" s="12">
        <f t="shared" si="133"/>
        <v>0.35</v>
      </c>
      <c r="J606" s="12">
        <v>0.68</v>
      </c>
      <c r="K606" s="12">
        <f t="shared" si="134"/>
        <v>0.24</v>
      </c>
      <c r="L606" s="45">
        <f t="shared" si="135"/>
        <v>2.1818181818181817</v>
      </c>
      <c r="M606" s="15">
        <f t="shared" si="136"/>
        <v>7.4802298148907848E-2</v>
      </c>
      <c r="N606" s="13">
        <f t="shared" si="137"/>
        <v>3.4284386651582767E-2</v>
      </c>
      <c r="O606" s="68">
        <f t="shared" si="138"/>
        <v>29.167796121382096</v>
      </c>
      <c r="P606" s="12">
        <f t="shared" si="139"/>
        <v>4.0517911497325081E-2</v>
      </c>
      <c r="Q606" s="12">
        <f t="shared" si="140"/>
        <v>0.10908668480049061</v>
      </c>
      <c r="R606" s="113">
        <v>3.3322045101752038</v>
      </c>
      <c r="S606" s="12" t="s">
        <v>687</v>
      </c>
      <c r="T606" s="12" t="s">
        <v>1719</v>
      </c>
      <c r="U606" s="12" t="s">
        <v>693</v>
      </c>
      <c r="V606" s="13" t="s">
        <v>667</v>
      </c>
      <c r="W606" s="68">
        <v>1</v>
      </c>
      <c r="X606" s="68">
        <v>0</v>
      </c>
      <c r="Y606" s="68">
        <v>0</v>
      </c>
      <c r="Z606" s="68">
        <v>0</v>
      </c>
      <c r="AA606" s="13">
        <v>1</v>
      </c>
      <c r="AB606" s="13">
        <v>1</v>
      </c>
      <c r="AC606" s="68">
        <v>2</v>
      </c>
      <c r="AD606" s="68">
        <v>4</v>
      </c>
      <c r="AE606" s="13">
        <v>846</v>
      </c>
      <c r="AF606" s="13">
        <v>0</v>
      </c>
      <c r="AG606" s="13">
        <v>1</v>
      </c>
      <c r="AH606" s="13">
        <v>0</v>
      </c>
      <c r="AI606" s="13">
        <v>0</v>
      </c>
      <c r="AJ606" s="13">
        <v>0</v>
      </c>
      <c r="AK606" s="13">
        <v>0</v>
      </c>
      <c r="AL606" s="13">
        <v>0</v>
      </c>
      <c r="AM606" s="68">
        <v>0</v>
      </c>
      <c r="AN606" s="68">
        <v>0</v>
      </c>
      <c r="AO606" s="68">
        <v>0</v>
      </c>
      <c r="AP606" s="113">
        <v>7.1507014575925263</v>
      </c>
      <c r="AQ606" s="12">
        <v>1</v>
      </c>
      <c r="AR606" s="113">
        <v>6.7464121285733745</v>
      </c>
      <c r="AS606" s="12">
        <v>0</v>
      </c>
      <c r="AT606" s="12">
        <v>1</v>
      </c>
      <c r="AU606" s="12">
        <v>1</v>
      </c>
      <c r="AV606" s="113">
        <v>7.6019019598751658</v>
      </c>
      <c r="AW606" s="12">
        <v>0</v>
      </c>
      <c r="AX606" s="12">
        <v>1</v>
      </c>
      <c r="AY606" s="68">
        <v>0</v>
      </c>
      <c r="AZ606" s="30">
        <v>3.5350000000000001</v>
      </c>
      <c r="BA606" s="94">
        <v>542</v>
      </c>
      <c r="BB606" s="94">
        <v>46</v>
      </c>
      <c r="BC606" s="12">
        <v>1</v>
      </c>
      <c r="BD606" s="12">
        <v>0</v>
      </c>
      <c r="BE606" s="104">
        <f t="shared" si="131"/>
        <v>2.954910279033736</v>
      </c>
      <c r="BF606" s="104">
        <v>102.13</v>
      </c>
      <c r="BG606" s="104">
        <f t="shared" si="141"/>
        <v>0.63872737253211231</v>
      </c>
      <c r="BH606" s="68">
        <v>0</v>
      </c>
      <c r="BI606" s="68">
        <v>1</v>
      </c>
      <c r="BJ606" s="68">
        <v>0</v>
      </c>
      <c r="BK606" s="12">
        <v>0</v>
      </c>
      <c r="BL606" s="12">
        <v>1</v>
      </c>
      <c r="BM606" s="12">
        <v>1</v>
      </c>
      <c r="BN606" s="12">
        <v>0</v>
      </c>
      <c r="BO606" s="12">
        <v>0</v>
      </c>
      <c r="BP606" s="12">
        <v>1</v>
      </c>
      <c r="BQ606" s="12">
        <v>1</v>
      </c>
      <c r="BR606" s="12">
        <v>0</v>
      </c>
      <c r="BS606" s="12">
        <v>0</v>
      </c>
      <c r="BT606" s="12">
        <v>0</v>
      </c>
      <c r="BU606" s="12">
        <v>0</v>
      </c>
      <c r="BV606" s="12">
        <v>1</v>
      </c>
      <c r="BW606" s="12">
        <v>0</v>
      </c>
      <c r="BX606" s="12">
        <v>0</v>
      </c>
      <c r="BY606" s="12">
        <v>1</v>
      </c>
      <c r="BZ606" s="12">
        <f t="shared" si="142"/>
        <v>0</v>
      </c>
      <c r="CA606" s="113">
        <v>2.8033603809065348</v>
      </c>
      <c r="CB606" s="12" t="s">
        <v>656</v>
      </c>
      <c r="CC606" s="12">
        <v>0</v>
      </c>
    </row>
    <row r="607" spans="1:167" ht="15" customHeight="1" x14ac:dyDescent="0.3">
      <c r="A607" s="70">
        <v>606</v>
      </c>
      <c r="B607" s="70">
        <v>13</v>
      </c>
      <c r="C607" s="70" t="s">
        <v>109</v>
      </c>
      <c r="D607" s="38">
        <v>0.1</v>
      </c>
      <c r="E607" s="69">
        <v>0.11</v>
      </c>
      <c r="F607" s="19">
        <f t="shared" si="143"/>
        <v>0.90909090909090917</v>
      </c>
      <c r="G607" s="70"/>
      <c r="H607" s="70">
        <f t="shared" si="132"/>
        <v>-9.999999999999995E-3</v>
      </c>
      <c r="I607" s="70">
        <f t="shared" si="133"/>
        <v>0.21000000000000002</v>
      </c>
      <c r="J607" s="70">
        <v>0.68</v>
      </c>
      <c r="K607" s="70">
        <f t="shared" si="134"/>
        <v>0.1</v>
      </c>
      <c r="L607" s="45">
        <f t="shared" si="135"/>
        <v>0.90909090909090917</v>
      </c>
      <c r="M607" s="18">
        <f t="shared" si="136"/>
        <v>3.1239934064814828E-2</v>
      </c>
      <c r="N607" s="69">
        <f t="shared" si="137"/>
        <v>3.436392747129631E-2</v>
      </c>
      <c r="O607" s="69">
        <f t="shared" si="138"/>
        <v>29.100282580775595</v>
      </c>
      <c r="P607" s="70">
        <f t="shared" si="139"/>
        <v>-3.1239934064814824E-3</v>
      </c>
      <c r="Q607" s="70">
        <f t="shared" si="140"/>
        <v>6.5603861536111141E-2</v>
      </c>
      <c r="R607" s="114">
        <v>3.6888794541139363</v>
      </c>
      <c r="S607" s="70" t="s">
        <v>687</v>
      </c>
      <c r="T607" s="70" t="s">
        <v>1720</v>
      </c>
      <c r="U607" s="70" t="s">
        <v>694</v>
      </c>
      <c r="V607" s="69" t="s">
        <v>667</v>
      </c>
      <c r="W607" s="69">
        <v>1</v>
      </c>
      <c r="X607" s="69">
        <v>0</v>
      </c>
      <c r="Y607" s="69">
        <v>0</v>
      </c>
      <c r="Z607" s="69">
        <v>0</v>
      </c>
      <c r="AA607" s="69">
        <v>1</v>
      </c>
      <c r="AB607" s="69">
        <v>1</v>
      </c>
      <c r="AC607" s="69">
        <v>2</v>
      </c>
      <c r="AD607" s="69">
        <v>4</v>
      </c>
      <c r="AE607" s="69">
        <v>846</v>
      </c>
      <c r="AF607" s="69">
        <v>0</v>
      </c>
      <c r="AG607" s="69">
        <v>1</v>
      </c>
      <c r="AH607" s="69">
        <v>0</v>
      </c>
      <c r="AI607" s="69">
        <v>0</v>
      </c>
      <c r="AJ607" s="69">
        <v>0</v>
      </c>
      <c r="AK607" s="69">
        <v>0</v>
      </c>
      <c r="AL607" s="69">
        <v>0</v>
      </c>
      <c r="AM607" s="69">
        <v>0</v>
      </c>
      <c r="AN607" s="69">
        <v>0</v>
      </c>
      <c r="AO607" s="69">
        <v>0</v>
      </c>
      <c r="AP607" s="114">
        <v>7.1507014575925263</v>
      </c>
      <c r="AQ607" s="70">
        <v>1</v>
      </c>
      <c r="AR607" s="114">
        <v>6.7464121285733745</v>
      </c>
      <c r="AS607" s="70">
        <v>0</v>
      </c>
      <c r="AT607" s="70">
        <v>1</v>
      </c>
      <c r="AU607" s="70">
        <v>1</v>
      </c>
      <c r="AV607" s="114">
        <v>7.6019019598751658</v>
      </c>
      <c r="AW607" s="70">
        <v>0</v>
      </c>
      <c r="AX607" s="70">
        <v>1</v>
      </c>
      <c r="AY607" s="69">
        <v>0</v>
      </c>
      <c r="AZ607" s="30">
        <v>3.5350000000000001</v>
      </c>
      <c r="BA607" s="32">
        <v>542</v>
      </c>
      <c r="BB607" s="32">
        <v>46</v>
      </c>
      <c r="BC607" s="70">
        <v>1</v>
      </c>
      <c r="BD607" s="70">
        <v>0</v>
      </c>
      <c r="BE607" s="106">
        <f t="shared" si="131"/>
        <v>2.954910279033736</v>
      </c>
      <c r="BF607" s="106">
        <v>102.13</v>
      </c>
      <c r="BG607" s="106">
        <f t="shared" si="141"/>
        <v>0.63872737253211231</v>
      </c>
      <c r="BH607" s="69">
        <v>0</v>
      </c>
      <c r="BI607" s="69">
        <v>1</v>
      </c>
      <c r="BJ607" s="69">
        <v>0</v>
      </c>
      <c r="BK607" s="70">
        <v>0</v>
      </c>
      <c r="BL607" s="70">
        <v>1</v>
      </c>
      <c r="BM607" s="70">
        <v>1</v>
      </c>
      <c r="BN607" s="70">
        <v>0</v>
      </c>
      <c r="BO607" s="70">
        <v>0</v>
      </c>
      <c r="BP607" s="70">
        <v>1</v>
      </c>
      <c r="BQ607" s="70">
        <v>1</v>
      </c>
      <c r="BR607" s="70">
        <v>0</v>
      </c>
      <c r="BS607" s="70">
        <v>0</v>
      </c>
      <c r="BT607" s="70">
        <v>0</v>
      </c>
      <c r="BU607" s="70">
        <v>0</v>
      </c>
      <c r="BV607" s="70">
        <v>1</v>
      </c>
      <c r="BW607" s="70">
        <v>0</v>
      </c>
      <c r="BX607" s="70">
        <v>0</v>
      </c>
      <c r="BY607" s="70">
        <v>1</v>
      </c>
      <c r="BZ607" s="70">
        <f t="shared" si="142"/>
        <v>0</v>
      </c>
      <c r="CA607" s="114">
        <v>2.8033603809065348</v>
      </c>
      <c r="CB607" s="70" t="s">
        <v>656</v>
      </c>
      <c r="CC607" s="70">
        <v>0</v>
      </c>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0"/>
      <c r="DD607" s="70"/>
      <c r="DE607" s="70"/>
      <c r="DF607" s="70"/>
      <c r="DG607" s="70"/>
      <c r="DH607" s="70"/>
      <c r="DI607" s="70"/>
      <c r="DJ607" s="70"/>
      <c r="DK607" s="70"/>
      <c r="DL607" s="70"/>
      <c r="DM607" s="70"/>
      <c r="DN607" s="70"/>
      <c r="DO607" s="70"/>
      <c r="DP607" s="70"/>
      <c r="DQ607" s="70"/>
      <c r="DR607" s="70"/>
      <c r="DS607" s="70"/>
      <c r="DT607" s="70"/>
      <c r="DU607" s="70"/>
      <c r="DV607" s="70"/>
      <c r="DW607" s="70"/>
      <c r="DX607" s="70"/>
      <c r="DY607" s="70"/>
      <c r="DZ607" s="70"/>
      <c r="EA607" s="70"/>
      <c r="EB607" s="70"/>
      <c r="EC607" s="70"/>
      <c r="ED607" s="70"/>
      <c r="EE607" s="70"/>
      <c r="EF607" s="70"/>
      <c r="EG607" s="70"/>
      <c r="EH607" s="70"/>
      <c r="EI607" s="70"/>
      <c r="EJ607" s="70"/>
      <c r="EK607" s="70"/>
      <c r="EL607" s="70"/>
      <c r="EM607" s="70"/>
      <c r="EN607" s="70"/>
      <c r="EO607" s="70"/>
      <c r="EP607" s="70"/>
      <c r="EQ607" s="70"/>
      <c r="ER607" s="70"/>
      <c r="ES607" s="70"/>
      <c r="ET607" s="70"/>
      <c r="EU607" s="70"/>
      <c r="EV607" s="70"/>
      <c r="EW607" s="70"/>
      <c r="EX607" s="70"/>
      <c r="EY607" s="70"/>
      <c r="EZ607" s="70"/>
      <c r="FA607" s="70"/>
      <c r="FB607" s="70"/>
      <c r="FC607" s="70"/>
      <c r="FD607" s="70"/>
      <c r="FE607" s="70"/>
      <c r="FF607" s="70"/>
      <c r="FG607" s="70"/>
      <c r="FH607" s="70"/>
      <c r="FI607" s="70"/>
      <c r="FJ607" s="70"/>
      <c r="FK607" s="70"/>
    </row>
    <row r="608" spans="1:167" ht="15" customHeight="1" x14ac:dyDescent="0.3">
      <c r="A608" s="70">
        <v>607</v>
      </c>
      <c r="B608" s="70">
        <v>13</v>
      </c>
      <c r="C608" s="70" t="s">
        <v>109</v>
      </c>
      <c r="D608" s="38">
        <v>0.33</v>
      </c>
      <c r="E608" s="69">
        <v>0.13</v>
      </c>
      <c r="F608" s="19">
        <f t="shared" si="143"/>
        <v>2.5384615384615383</v>
      </c>
      <c r="G608" s="70" t="s">
        <v>353</v>
      </c>
      <c r="H608" s="70">
        <f t="shared" si="132"/>
        <v>0.2</v>
      </c>
      <c r="I608" s="70">
        <f t="shared" si="133"/>
        <v>0.46</v>
      </c>
      <c r="J608" s="70">
        <v>0.68</v>
      </c>
      <c r="K608" s="70">
        <f t="shared" si="134"/>
        <v>0.33</v>
      </c>
      <c r="L608" s="47">
        <f t="shared" si="135"/>
        <v>2.5384615384615383</v>
      </c>
      <c r="M608" s="18">
        <f t="shared" si="136"/>
        <v>8.6943618817753129E-2</v>
      </c>
      <c r="N608" s="69">
        <f t="shared" si="137"/>
        <v>3.4250516503963359E-2</v>
      </c>
      <c r="O608" s="69">
        <f t="shared" si="138"/>
        <v>29.196639994736525</v>
      </c>
      <c r="P608" s="70">
        <f t="shared" si="139"/>
        <v>5.2693102313789771E-2</v>
      </c>
      <c r="Q608" s="70">
        <f t="shared" si="140"/>
        <v>0.1211941353217165</v>
      </c>
      <c r="R608" s="114">
        <v>4.219507705176107</v>
      </c>
      <c r="S608" s="70" t="s">
        <v>687</v>
      </c>
      <c r="T608" s="70" t="s">
        <v>1721</v>
      </c>
      <c r="U608" s="70" t="s">
        <v>695</v>
      </c>
      <c r="V608" s="69" t="s">
        <v>667</v>
      </c>
      <c r="W608" s="69">
        <v>1</v>
      </c>
      <c r="X608" s="69">
        <v>0</v>
      </c>
      <c r="Y608" s="69">
        <v>0</v>
      </c>
      <c r="Z608" s="69">
        <v>0</v>
      </c>
      <c r="AA608" s="69">
        <v>1</v>
      </c>
      <c r="AB608" s="69">
        <v>1</v>
      </c>
      <c r="AC608" s="69">
        <v>2</v>
      </c>
      <c r="AD608" s="69">
        <v>4</v>
      </c>
      <c r="AE608" s="69">
        <v>846</v>
      </c>
      <c r="AF608" s="69">
        <v>0</v>
      </c>
      <c r="AG608" s="69">
        <v>1</v>
      </c>
      <c r="AH608" s="69">
        <v>0</v>
      </c>
      <c r="AI608" s="69">
        <v>0</v>
      </c>
      <c r="AJ608" s="69">
        <v>0</v>
      </c>
      <c r="AK608" s="69">
        <v>0</v>
      </c>
      <c r="AL608" s="69">
        <v>0</v>
      </c>
      <c r="AM608" s="69">
        <v>0</v>
      </c>
      <c r="AN608" s="69">
        <v>0</v>
      </c>
      <c r="AO608" s="69">
        <v>0</v>
      </c>
      <c r="AP608" s="114">
        <v>7.1507014575925263</v>
      </c>
      <c r="AQ608" s="70">
        <v>1</v>
      </c>
      <c r="AR608" s="114">
        <v>6.7464121285733745</v>
      </c>
      <c r="AS608" s="70">
        <v>0</v>
      </c>
      <c r="AT608" s="70">
        <v>1</v>
      </c>
      <c r="AU608" s="70">
        <v>1</v>
      </c>
      <c r="AV608" s="114">
        <v>7.6019019598751658</v>
      </c>
      <c r="AW608" s="70">
        <v>0</v>
      </c>
      <c r="AX608" s="70">
        <v>1</v>
      </c>
      <c r="AY608" s="69">
        <v>0</v>
      </c>
      <c r="AZ608" s="30">
        <v>3.5350000000000001</v>
      </c>
      <c r="BA608" s="32">
        <v>542</v>
      </c>
      <c r="BB608" s="32">
        <v>46</v>
      </c>
      <c r="BC608" s="70">
        <v>1</v>
      </c>
      <c r="BD608" s="70">
        <v>0</v>
      </c>
      <c r="BE608" s="106">
        <f t="shared" si="131"/>
        <v>2.954910279033736</v>
      </c>
      <c r="BF608" s="106">
        <v>102.13</v>
      </c>
      <c r="BG608" s="106">
        <f t="shared" si="141"/>
        <v>0.63872737253211231</v>
      </c>
      <c r="BH608" s="69">
        <v>0</v>
      </c>
      <c r="BI608" s="69">
        <v>1</v>
      </c>
      <c r="BJ608" s="69">
        <v>0</v>
      </c>
      <c r="BK608" s="70">
        <v>0</v>
      </c>
      <c r="BL608" s="70">
        <v>1</v>
      </c>
      <c r="BM608" s="70">
        <v>1</v>
      </c>
      <c r="BN608" s="70">
        <v>0</v>
      </c>
      <c r="BO608" s="70">
        <v>0</v>
      </c>
      <c r="BP608" s="70">
        <v>1</v>
      </c>
      <c r="BQ608" s="70">
        <v>1</v>
      </c>
      <c r="BR608" s="70">
        <v>0</v>
      </c>
      <c r="BS608" s="70">
        <v>0</v>
      </c>
      <c r="BT608" s="70">
        <v>0</v>
      </c>
      <c r="BU608" s="70">
        <v>0</v>
      </c>
      <c r="BV608" s="70">
        <v>1</v>
      </c>
      <c r="BW608" s="70">
        <v>0</v>
      </c>
      <c r="BX608" s="70">
        <v>0</v>
      </c>
      <c r="BY608" s="70">
        <v>1</v>
      </c>
      <c r="BZ608" s="70">
        <f t="shared" si="142"/>
        <v>0</v>
      </c>
      <c r="CA608" s="114">
        <v>2.8033603809065348</v>
      </c>
      <c r="CB608" s="70" t="s">
        <v>656</v>
      </c>
      <c r="CC608" s="70">
        <v>0</v>
      </c>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0"/>
      <c r="DD608" s="70"/>
      <c r="DE608" s="70"/>
      <c r="DF608" s="70"/>
      <c r="DG608" s="70"/>
      <c r="DH608" s="70"/>
      <c r="DI608" s="70"/>
      <c r="DJ608" s="70"/>
      <c r="DK608" s="70"/>
      <c r="DL608" s="70"/>
      <c r="DM608" s="70"/>
      <c r="DN608" s="70"/>
      <c r="DO608" s="70"/>
      <c r="DP608" s="70"/>
      <c r="DQ608" s="70"/>
      <c r="DR608" s="70"/>
      <c r="DS608" s="70"/>
      <c r="DT608" s="70"/>
      <c r="DU608" s="70"/>
      <c r="DV608" s="70"/>
      <c r="DW608" s="70"/>
      <c r="DX608" s="70"/>
      <c r="DY608" s="70"/>
      <c r="DZ608" s="70"/>
      <c r="EA608" s="70"/>
      <c r="EB608" s="70"/>
      <c r="EC608" s="70"/>
      <c r="ED608" s="70"/>
      <c r="EE608" s="70"/>
      <c r="EF608" s="70"/>
      <c r="EG608" s="70"/>
      <c r="EH608" s="70"/>
      <c r="EI608" s="70"/>
      <c r="EJ608" s="70"/>
      <c r="EK608" s="70"/>
      <c r="EL608" s="70"/>
      <c r="EM608" s="70"/>
      <c r="EN608" s="70"/>
      <c r="EO608" s="70"/>
      <c r="EP608" s="70"/>
      <c r="EQ608" s="70"/>
      <c r="ER608" s="70"/>
      <c r="ES608" s="70"/>
      <c r="ET608" s="70"/>
      <c r="EU608" s="70"/>
      <c r="EV608" s="70"/>
      <c r="EW608" s="70"/>
      <c r="EX608" s="70"/>
      <c r="EY608" s="70"/>
      <c r="EZ608" s="70"/>
      <c r="FA608" s="70"/>
      <c r="FB608" s="70"/>
      <c r="FC608" s="70"/>
      <c r="FD608" s="70"/>
      <c r="FE608" s="70"/>
      <c r="FF608" s="70"/>
      <c r="FG608" s="70"/>
      <c r="FH608" s="70"/>
      <c r="FI608" s="70"/>
      <c r="FJ608" s="70"/>
      <c r="FK608" s="70"/>
    </row>
    <row r="609" spans="1:167" ht="15" customHeight="1" x14ac:dyDescent="0.3">
      <c r="A609" s="70">
        <v>608</v>
      </c>
      <c r="B609" s="70">
        <v>13</v>
      </c>
      <c r="C609" s="70" t="s">
        <v>109</v>
      </c>
      <c r="D609" s="38">
        <v>-0.38</v>
      </c>
      <c r="E609" s="69">
        <v>0.19</v>
      </c>
      <c r="F609" s="19">
        <f t="shared" si="143"/>
        <v>-2</v>
      </c>
      <c r="G609" s="70" t="s">
        <v>421</v>
      </c>
      <c r="H609" s="70">
        <f t="shared" si="132"/>
        <v>-0.57000000000000006</v>
      </c>
      <c r="I609" s="70">
        <f t="shared" si="133"/>
        <v>-0.19</v>
      </c>
      <c r="J609" s="70">
        <v>0.56000000000000005</v>
      </c>
      <c r="K609" s="70">
        <f t="shared" si="134"/>
        <v>-0.38</v>
      </c>
      <c r="L609" s="47">
        <f t="shared" si="135"/>
        <v>-2</v>
      </c>
      <c r="M609" s="18">
        <f t="shared" si="136"/>
        <v>-9.724332766526303E-2</v>
      </c>
      <c r="N609" s="69">
        <f t="shared" si="137"/>
        <v>4.8621663832631515E-2</v>
      </c>
      <c r="O609" s="69">
        <f t="shared" si="138"/>
        <v>20.566963801203133</v>
      </c>
      <c r="P609" s="70">
        <f t="shared" si="139"/>
        <v>-0.14586499149789456</v>
      </c>
      <c r="Q609" s="70">
        <f t="shared" si="140"/>
        <v>-4.8621663832631515E-2</v>
      </c>
      <c r="R609" s="114">
        <v>3.7376696182833684</v>
      </c>
      <c r="S609" s="70" t="s">
        <v>688</v>
      </c>
      <c r="T609" s="70" t="s">
        <v>1722</v>
      </c>
      <c r="U609" s="70" t="s">
        <v>692</v>
      </c>
      <c r="V609" s="69" t="s">
        <v>667</v>
      </c>
      <c r="W609" s="69">
        <v>1</v>
      </c>
      <c r="X609" s="69">
        <v>0</v>
      </c>
      <c r="Y609" s="69">
        <v>0</v>
      </c>
      <c r="Z609" s="69">
        <v>0</v>
      </c>
      <c r="AA609" s="69">
        <v>1</v>
      </c>
      <c r="AB609" s="69">
        <v>1</v>
      </c>
      <c r="AC609" s="69">
        <v>3</v>
      </c>
      <c r="AD609" s="69">
        <v>4</v>
      </c>
      <c r="AE609" s="69">
        <v>419</v>
      </c>
      <c r="AF609" s="69">
        <v>0</v>
      </c>
      <c r="AG609" s="69">
        <v>1</v>
      </c>
      <c r="AH609" s="69">
        <v>0</v>
      </c>
      <c r="AI609" s="69">
        <v>0</v>
      </c>
      <c r="AJ609" s="69">
        <v>0</v>
      </c>
      <c r="AK609" s="69">
        <v>0</v>
      </c>
      <c r="AL609" s="69">
        <v>0</v>
      </c>
      <c r="AM609" s="69">
        <v>0</v>
      </c>
      <c r="AN609" s="69">
        <v>0</v>
      </c>
      <c r="AO609" s="69">
        <v>0</v>
      </c>
      <c r="AP609" s="114">
        <v>7.1507014575925263</v>
      </c>
      <c r="AQ609" s="70">
        <v>1</v>
      </c>
      <c r="AR609" s="114">
        <v>6.0497334552319577</v>
      </c>
      <c r="AS609" s="70">
        <v>0</v>
      </c>
      <c r="AT609" s="70">
        <v>1</v>
      </c>
      <c r="AU609" s="70">
        <v>1</v>
      </c>
      <c r="AV609" s="114">
        <v>7.6019019598751658</v>
      </c>
      <c r="AW609" s="70">
        <v>0</v>
      </c>
      <c r="AX609" s="70">
        <v>1</v>
      </c>
      <c r="AY609" s="69">
        <v>0</v>
      </c>
      <c r="AZ609" s="30">
        <v>3.5350000000000001</v>
      </c>
      <c r="BA609" s="32">
        <v>542</v>
      </c>
      <c r="BB609" s="32">
        <v>46</v>
      </c>
      <c r="BC609" s="70">
        <v>1</v>
      </c>
      <c r="BD609" s="70">
        <v>0</v>
      </c>
      <c r="BE609" s="106">
        <f t="shared" si="131"/>
        <v>2.954910279033736</v>
      </c>
      <c r="BF609" s="106">
        <v>102.13</v>
      </c>
      <c r="BG609" s="106">
        <f t="shared" si="141"/>
        <v>0.63872737253211231</v>
      </c>
      <c r="BH609" s="69">
        <v>0</v>
      </c>
      <c r="BI609" s="69">
        <v>1</v>
      </c>
      <c r="BJ609" s="69">
        <v>0</v>
      </c>
      <c r="BK609" s="70">
        <v>0</v>
      </c>
      <c r="BL609" s="70">
        <v>1</v>
      </c>
      <c r="BM609" s="70">
        <v>1</v>
      </c>
      <c r="BN609" s="70">
        <v>0</v>
      </c>
      <c r="BO609" s="70">
        <v>0</v>
      </c>
      <c r="BP609" s="70">
        <v>1</v>
      </c>
      <c r="BQ609" s="70">
        <v>1</v>
      </c>
      <c r="BR609" s="70">
        <v>0</v>
      </c>
      <c r="BS609" s="70">
        <v>0</v>
      </c>
      <c r="BT609" s="70">
        <v>0</v>
      </c>
      <c r="BU609" s="70">
        <v>0</v>
      </c>
      <c r="BV609" s="70">
        <v>1</v>
      </c>
      <c r="BW609" s="70">
        <v>0</v>
      </c>
      <c r="BX609" s="70">
        <v>0</v>
      </c>
      <c r="BY609" s="70">
        <v>1</v>
      </c>
      <c r="BZ609" s="70">
        <f t="shared" si="142"/>
        <v>0</v>
      </c>
      <c r="CA609" s="114">
        <v>2.8033603809065348</v>
      </c>
      <c r="CB609" s="70" t="s">
        <v>656</v>
      </c>
      <c r="CC609" s="70">
        <v>0</v>
      </c>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0"/>
      <c r="DD609" s="70"/>
      <c r="DE609" s="70"/>
      <c r="DF609" s="70"/>
      <c r="DG609" s="70"/>
      <c r="DH609" s="70"/>
      <c r="DI609" s="70"/>
      <c r="DJ609" s="70"/>
      <c r="DK609" s="70"/>
      <c r="DL609" s="70"/>
      <c r="DM609" s="70"/>
      <c r="DN609" s="70"/>
      <c r="DO609" s="70"/>
      <c r="DP609" s="70"/>
      <c r="DQ609" s="70"/>
      <c r="DR609" s="70"/>
      <c r="DS609" s="70"/>
      <c r="DT609" s="70"/>
      <c r="DU609" s="70"/>
      <c r="DV609" s="70"/>
      <c r="DW609" s="70"/>
      <c r="DX609" s="70"/>
      <c r="DY609" s="70"/>
      <c r="DZ609" s="70"/>
      <c r="EA609" s="70"/>
      <c r="EB609" s="70"/>
      <c r="EC609" s="70"/>
      <c r="ED609" s="70"/>
      <c r="EE609" s="70"/>
      <c r="EF609" s="70"/>
      <c r="EG609" s="70"/>
      <c r="EH609" s="70"/>
      <c r="EI609" s="70"/>
      <c r="EJ609" s="70"/>
      <c r="EK609" s="70"/>
      <c r="EL609" s="70"/>
      <c r="EM609" s="70"/>
      <c r="EN609" s="70"/>
      <c r="EO609" s="70"/>
      <c r="EP609" s="70"/>
      <c r="EQ609" s="70"/>
      <c r="ER609" s="70"/>
      <c r="ES609" s="70"/>
      <c r="ET609" s="70"/>
      <c r="EU609" s="70"/>
      <c r="EV609" s="70"/>
      <c r="EW609" s="70"/>
      <c r="EX609" s="70"/>
      <c r="EY609" s="70"/>
      <c r="EZ609" s="70"/>
      <c r="FA609" s="70"/>
      <c r="FB609" s="70"/>
      <c r="FC609" s="70"/>
      <c r="FD609" s="70"/>
      <c r="FE609" s="70"/>
      <c r="FF609" s="70"/>
      <c r="FG609" s="70"/>
      <c r="FH609" s="70"/>
      <c r="FI609" s="70"/>
      <c r="FJ609" s="70"/>
      <c r="FK609" s="70"/>
    </row>
    <row r="610" spans="1:167" ht="15" customHeight="1" x14ac:dyDescent="0.3">
      <c r="A610" s="17">
        <v>609</v>
      </c>
      <c r="B610" s="12">
        <v>13</v>
      </c>
      <c r="C610" s="12" t="s">
        <v>109</v>
      </c>
      <c r="D610" s="37">
        <v>0.06</v>
      </c>
      <c r="E610" s="68">
        <v>0.15</v>
      </c>
      <c r="F610" s="19">
        <f t="shared" si="143"/>
        <v>0.4</v>
      </c>
      <c r="H610" s="12">
        <f t="shared" si="132"/>
        <v>-0.09</v>
      </c>
      <c r="I610" s="12">
        <f t="shared" si="133"/>
        <v>0.21</v>
      </c>
      <c r="J610" s="12">
        <v>0.56000000000000005</v>
      </c>
      <c r="K610" s="12">
        <f t="shared" si="134"/>
        <v>0.06</v>
      </c>
      <c r="L610" s="45">
        <f t="shared" si="135"/>
        <v>0.4</v>
      </c>
      <c r="M610" s="15">
        <f t="shared" si="136"/>
        <v>1.9537548786312371E-2</v>
      </c>
      <c r="N610" s="68">
        <f t="shared" si="137"/>
        <v>4.8843871965780931E-2</v>
      </c>
      <c r="O610" s="68">
        <f t="shared" si="138"/>
        <v>20.473397373176734</v>
      </c>
      <c r="P610" s="12">
        <f t="shared" si="139"/>
        <v>-2.930632317946856E-2</v>
      </c>
      <c r="Q610" s="12">
        <f t="shared" si="140"/>
        <v>6.8381420752093303E-2</v>
      </c>
      <c r="R610" s="113">
        <v>4.1588830833596715</v>
      </c>
      <c r="S610" s="12" t="s">
        <v>688</v>
      </c>
      <c r="T610" s="12" t="s">
        <v>1723</v>
      </c>
      <c r="U610" s="12" t="s">
        <v>693</v>
      </c>
      <c r="V610" s="68" t="s">
        <v>667</v>
      </c>
      <c r="W610" s="68">
        <v>1</v>
      </c>
      <c r="X610" s="68">
        <v>0</v>
      </c>
      <c r="Y610" s="68">
        <v>0</v>
      </c>
      <c r="Z610" s="68">
        <v>0</v>
      </c>
      <c r="AA610" s="13">
        <v>1</v>
      </c>
      <c r="AB610" s="13">
        <v>1</v>
      </c>
      <c r="AC610" s="68">
        <v>3</v>
      </c>
      <c r="AD610" s="13">
        <v>4</v>
      </c>
      <c r="AE610" s="13">
        <v>419</v>
      </c>
      <c r="AF610" s="13">
        <v>0</v>
      </c>
      <c r="AG610" s="13">
        <v>1</v>
      </c>
      <c r="AH610" s="13">
        <v>0</v>
      </c>
      <c r="AI610" s="13">
        <v>0</v>
      </c>
      <c r="AJ610" s="13">
        <v>0</v>
      </c>
      <c r="AK610" s="13">
        <v>0</v>
      </c>
      <c r="AL610" s="13">
        <v>0</v>
      </c>
      <c r="AM610" s="68">
        <v>0</v>
      </c>
      <c r="AN610" s="68">
        <v>0</v>
      </c>
      <c r="AO610" s="68">
        <v>0</v>
      </c>
      <c r="AP610" s="113">
        <v>7.1507014575925263</v>
      </c>
      <c r="AQ610" s="12">
        <v>1</v>
      </c>
      <c r="AR610" s="113">
        <v>6.0497334552319577</v>
      </c>
      <c r="AS610" s="12">
        <v>0</v>
      </c>
      <c r="AT610" s="12">
        <v>1</v>
      </c>
      <c r="AU610" s="12">
        <v>1</v>
      </c>
      <c r="AV610" s="113">
        <v>7.6019019598751658</v>
      </c>
      <c r="AW610" s="12">
        <v>0</v>
      </c>
      <c r="AX610" s="12">
        <v>1</v>
      </c>
      <c r="AY610" s="68">
        <v>0</v>
      </c>
      <c r="AZ610" s="30">
        <v>3.5350000000000001</v>
      </c>
      <c r="BA610" s="94">
        <v>542</v>
      </c>
      <c r="BB610" s="94">
        <v>46</v>
      </c>
      <c r="BC610" s="12">
        <v>1</v>
      </c>
      <c r="BD610" s="12">
        <v>0</v>
      </c>
      <c r="BE610" s="104">
        <f t="shared" si="131"/>
        <v>2.954910279033736</v>
      </c>
      <c r="BF610" s="104">
        <v>102.13</v>
      </c>
      <c r="BG610" s="104">
        <f t="shared" si="141"/>
        <v>0.63872737253211231</v>
      </c>
      <c r="BH610" s="68">
        <v>0</v>
      </c>
      <c r="BI610" s="68">
        <v>1</v>
      </c>
      <c r="BJ610" s="68">
        <v>0</v>
      </c>
      <c r="BK610" s="12">
        <v>0</v>
      </c>
      <c r="BL610" s="12">
        <v>1</v>
      </c>
      <c r="BM610" s="12">
        <v>1</v>
      </c>
      <c r="BN610" s="12">
        <v>0</v>
      </c>
      <c r="BO610" s="12">
        <v>0</v>
      </c>
      <c r="BP610" s="12">
        <v>1</v>
      </c>
      <c r="BQ610" s="12">
        <v>1</v>
      </c>
      <c r="BR610" s="12">
        <v>0</v>
      </c>
      <c r="BS610" s="12">
        <v>0</v>
      </c>
      <c r="BT610" s="12">
        <v>0</v>
      </c>
      <c r="BU610" s="12">
        <v>0</v>
      </c>
      <c r="BV610" s="12">
        <v>1</v>
      </c>
      <c r="BW610" s="12">
        <v>0</v>
      </c>
      <c r="BX610" s="12">
        <v>0</v>
      </c>
      <c r="BY610" s="12">
        <v>1</v>
      </c>
      <c r="BZ610" s="12">
        <f t="shared" si="142"/>
        <v>0</v>
      </c>
      <c r="CA610" s="113">
        <v>2.8033603809065348</v>
      </c>
      <c r="CB610" s="12" t="s">
        <v>656</v>
      </c>
      <c r="CC610" s="12">
        <v>0</v>
      </c>
    </row>
    <row r="611" spans="1:167" ht="15" customHeight="1" x14ac:dyDescent="0.3">
      <c r="A611" s="17">
        <v>610</v>
      </c>
      <c r="B611" s="12">
        <v>13</v>
      </c>
      <c r="C611" s="12" t="s">
        <v>109</v>
      </c>
      <c r="D611" s="37">
        <v>0.04</v>
      </c>
      <c r="E611" s="68">
        <v>0.15</v>
      </c>
      <c r="F611" s="19">
        <f t="shared" si="143"/>
        <v>0.26666666666666666</v>
      </c>
      <c r="H611" s="12">
        <f t="shared" si="132"/>
        <v>-0.10999999999999999</v>
      </c>
      <c r="I611" s="12">
        <f t="shared" si="133"/>
        <v>0.19</v>
      </c>
      <c r="J611" s="12">
        <v>0.56000000000000005</v>
      </c>
      <c r="K611" s="12">
        <f t="shared" si="134"/>
        <v>0.04</v>
      </c>
      <c r="L611" s="45">
        <f t="shared" si="135"/>
        <v>0.26666666666666666</v>
      </c>
      <c r="M611" s="15">
        <f t="shared" si="136"/>
        <v>1.302641381636919E-2</v>
      </c>
      <c r="N611" s="68">
        <f t="shared" si="137"/>
        <v>4.8849051811384464E-2</v>
      </c>
      <c r="O611" s="68">
        <f t="shared" si="138"/>
        <v>20.471226419321123</v>
      </c>
      <c r="P611" s="12">
        <f t="shared" si="139"/>
        <v>-3.5822637995015276E-2</v>
      </c>
      <c r="Q611" s="12">
        <f t="shared" si="140"/>
        <v>6.1875465627753652E-2</v>
      </c>
      <c r="R611" s="113">
        <v>3.1780538303479458</v>
      </c>
      <c r="S611" s="12" t="s">
        <v>688</v>
      </c>
      <c r="T611" s="12" t="s">
        <v>1724</v>
      </c>
      <c r="U611" s="12" t="s">
        <v>694</v>
      </c>
      <c r="V611" s="68" t="s">
        <v>667</v>
      </c>
      <c r="W611" s="68">
        <v>1</v>
      </c>
      <c r="X611" s="68">
        <v>0</v>
      </c>
      <c r="Y611" s="68">
        <v>0</v>
      </c>
      <c r="Z611" s="68">
        <v>0</v>
      </c>
      <c r="AA611" s="13">
        <v>1</v>
      </c>
      <c r="AB611" s="13">
        <v>1</v>
      </c>
      <c r="AC611" s="68">
        <v>3</v>
      </c>
      <c r="AD611" s="13">
        <v>4</v>
      </c>
      <c r="AE611" s="13">
        <v>419</v>
      </c>
      <c r="AF611" s="13">
        <v>0</v>
      </c>
      <c r="AG611" s="13">
        <v>1</v>
      </c>
      <c r="AH611" s="13">
        <v>0</v>
      </c>
      <c r="AI611" s="13">
        <v>0</v>
      </c>
      <c r="AJ611" s="13">
        <v>0</v>
      </c>
      <c r="AK611" s="13">
        <v>0</v>
      </c>
      <c r="AL611" s="13">
        <v>0</v>
      </c>
      <c r="AM611" s="68">
        <v>0</v>
      </c>
      <c r="AN611" s="68">
        <v>0</v>
      </c>
      <c r="AO611" s="68">
        <v>0</v>
      </c>
      <c r="AP611" s="113">
        <v>7.1507014575925263</v>
      </c>
      <c r="AQ611" s="12">
        <v>1</v>
      </c>
      <c r="AR611" s="113">
        <v>6.0497334552319577</v>
      </c>
      <c r="AS611" s="12">
        <v>0</v>
      </c>
      <c r="AT611" s="12">
        <v>1</v>
      </c>
      <c r="AU611" s="12">
        <v>1</v>
      </c>
      <c r="AV611" s="113">
        <v>7.6019019598751658</v>
      </c>
      <c r="AW611" s="12">
        <v>0</v>
      </c>
      <c r="AX611" s="12">
        <v>1</v>
      </c>
      <c r="AY611" s="68">
        <v>0</v>
      </c>
      <c r="AZ611" s="30">
        <v>3.5350000000000001</v>
      </c>
      <c r="BA611" s="94">
        <v>542</v>
      </c>
      <c r="BB611" s="94">
        <v>46</v>
      </c>
      <c r="BC611" s="12">
        <v>1</v>
      </c>
      <c r="BD611" s="12">
        <v>0</v>
      </c>
      <c r="BE611" s="104">
        <f t="shared" si="131"/>
        <v>2.954910279033736</v>
      </c>
      <c r="BF611" s="104">
        <v>102.13</v>
      </c>
      <c r="BG611" s="104">
        <f t="shared" si="141"/>
        <v>0.63872737253211231</v>
      </c>
      <c r="BH611" s="68">
        <v>0</v>
      </c>
      <c r="BI611" s="68">
        <v>1</v>
      </c>
      <c r="BJ611" s="68">
        <v>0</v>
      </c>
      <c r="BK611" s="12">
        <v>0</v>
      </c>
      <c r="BL611" s="12">
        <v>1</v>
      </c>
      <c r="BM611" s="12">
        <v>1</v>
      </c>
      <c r="BN611" s="12">
        <v>0</v>
      </c>
      <c r="BO611" s="12">
        <v>0</v>
      </c>
      <c r="BP611" s="12">
        <v>1</v>
      </c>
      <c r="BQ611" s="12">
        <v>1</v>
      </c>
      <c r="BR611" s="12">
        <v>0</v>
      </c>
      <c r="BS611" s="12">
        <v>0</v>
      </c>
      <c r="BT611" s="12">
        <v>0</v>
      </c>
      <c r="BU611" s="12">
        <v>0</v>
      </c>
      <c r="BV611" s="12">
        <v>1</v>
      </c>
      <c r="BW611" s="12">
        <v>0</v>
      </c>
      <c r="BX611" s="12">
        <v>0</v>
      </c>
      <c r="BY611" s="12">
        <v>1</v>
      </c>
      <c r="BZ611" s="12">
        <f t="shared" si="142"/>
        <v>0</v>
      </c>
      <c r="CA611" s="113">
        <v>2.8033603809065348</v>
      </c>
      <c r="CB611" s="12" t="s">
        <v>656</v>
      </c>
      <c r="CC611" s="12">
        <v>0</v>
      </c>
    </row>
    <row r="612" spans="1:167" s="40" customFormat="1" ht="15" customHeight="1" x14ac:dyDescent="0.3">
      <c r="A612" s="75">
        <v>611</v>
      </c>
      <c r="B612" s="75">
        <v>13</v>
      </c>
      <c r="C612" s="75" t="s">
        <v>109</v>
      </c>
      <c r="D612" s="76">
        <v>-0.1</v>
      </c>
      <c r="E612" s="77">
        <v>0.16</v>
      </c>
      <c r="F612" s="79">
        <f t="shared" si="143"/>
        <v>-0.625</v>
      </c>
      <c r="G612" s="75"/>
      <c r="H612" s="75">
        <f t="shared" si="132"/>
        <v>-0.26</v>
      </c>
      <c r="I612" s="75">
        <f t="shared" si="133"/>
        <v>0.06</v>
      </c>
      <c r="J612" s="75">
        <v>0.56000000000000005</v>
      </c>
      <c r="K612" s="75">
        <f t="shared" si="134"/>
        <v>-0.1</v>
      </c>
      <c r="L612" s="88">
        <f t="shared" si="135"/>
        <v>-0.625</v>
      </c>
      <c r="M612" s="78">
        <f t="shared" si="136"/>
        <v>-3.0519025233994416E-2</v>
      </c>
      <c r="N612" s="77">
        <f t="shared" si="137"/>
        <v>4.8830440374391069E-2</v>
      </c>
      <c r="O612" s="77">
        <f t="shared" si="138"/>
        <v>20.479028907641105</v>
      </c>
      <c r="P612" s="75">
        <f t="shared" si="139"/>
        <v>-7.9349465608385489E-2</v>
      </c>
      <c r="Q612" s="75">
        <f t="shared" si="140"/>
        <v>1.8311415140396654E-2</v>
      </c>
      <c r="R612" s="115">
        <v>4.2766661190160553</v>
      </c>
      <c r="S612" s="75" t="s">
        <v>688</v>
      </c>
      <c r="T612" s="75" t="s">
        <v>1725</v>
      </c>
      <c r="U612" s="75" t="s">
        <v>695</v>
      </c>
      <c r="V612" s="77" t="s">
        <v>667</v>
      </c>
      <c r="W612" s="77">
        <v>1</v>
      </c>
      <c r="X612" s="77">
        <v>0</v>
      </c>
      <c r="Y612" s="77">
        <v>0</v>
      </c>
      <c r="Z612" s="77">
        <v>0</v>
      </c>
      <c r="AA612" s="77">
        <v>1</v>
      </c>
      <c r="AB612" s="77">
        <v>1</v>
      </c>
      <c r="AC612" s="77">
        <v>3</v>
      </c>
      <c r="AD612" s="77">
        <v>4</v>
      </c>
      <c r="AE612" s="77">
        <v>419</v>
      </c>
      <c r="AF612" s="77">
        <v>0</v>
      </c>
      <c r="AG612" s="77">
        <v>1</v>
      </c>
      <c r="AH612" s="77">
        <v>0</v>
      </c>
      <c r="AI612" s="77">
        <v>0</v>
      </c>
      <c r="AJ612" s="77">
        <v>0</v>
      </c>
      <c r="AK612" s="77">
        <v>0</v>
      </c>
      <c r="AL612" s="77">
        <v>0</v>
      </c>
      <c r="AM612" s="77">
        <v>0</v>
      </c>
      <c r="AN612" s="77">
        <v>0</v>
      </c>
      <c r="AO612" s="77">
        <v>0</v>
      </c>
      <c r="AP612" s="115">
        <v>7.1507014575925263</v>
      </c>
      <c r="AQ612" s="75">
        <v>1</v>
      </c>
      <c r="AR612" s="115">
        <v>6.0497334552319577</v>
      </c>
      <c r="AS612" s="75">
        <v>0</v>
      </c>
      <c r="AT612" s="75">
        <v>1</v>
      </c>
      <c r="AU612" s="75">
        <v>1</v>
      </c>
      <c r="AV612" s="115">
        <v>7.6019019598751658</v>
      </c>
      <c r="AW612" s="75">
        <v>0</v>
      </c>
      <c r="AX612" s="75">
        <v>1</v>
      </c>
      <c r="AY612" s="77">
        <v>0</v>
      </c>
      <c r="AZ612" s="77">
        <v>3.5350000000000001</v>
      </c>
      <c r="BA612" s="52">
        <v>542</v>
      </c>
      <c r="BB612" s="52">
        <v>46</v>
      </c>
      <c r="BC612" s="75">
        <v>1</v>
      </c>
      <c r="BD612" s="75">
        <v>0</v>
      </c>
      <c r="BE612" s="105">
        <f t="shared" si="131"/>
        <v>2.954910279033736</v>
      </c>
      <c r="BF612" s="105">
        <v>102.13</v>
      </c>
      <c r="BG612" s="105">
        <f t="shared" si="141"/>
        <v>0.63872737253211231</v>
      </c>
      <c r="BH612" s="77">
        <v>0</v>
      </c>
      <c r="BI612" s="77">
        <v>1</v>
      </c>
      <c r="BJ612" s="77">
        <v>0</v>
      </c>
      <c r="BK612" s="75">
        <v>0</v>
      </c>
      <c r="BL612" s="75">
        <v>1</v>
      </c>
      <c r="BM612" s="75">
        <v>1</v>
      </c>
      <c r="BN612" s="75">
        <v>0</v>
      </c>
      <c r="BO612" s="75">
        <v>0</v>
      </c>
      <c r="BP612" s="75">
        <v>1</v>
      </c>
      <c r="BQ612" s="75">
        <v>1</v>
      </c>
      <c r="BR612" s="75">
        <v>0</v>
      </c>
      <c r="BS612" s="75">
        <v>0</v>
      </c>
      <c r="BT612" s="75">
        <v>0</v>
      </c>
      <c r="BU612" s="75">
        <v>0</v>
      </c>
      <c r="BV612" s="75">
        <v>1</v>
      </c>
      <c r="BW612" s="75">
        <v>0</v>
      </c>
      <c r="BX612" s="75">
        <v>0</v>
      </c>
      <c r="BY612" s="75">
        <v>1</v>
      </c>
      <c r="BZ612" s="75">
        <f t="shared" si="142"/>
        <v>0</v>
      </c>
      <c r="CA612" s="115">
        <v>2.8033603809065348</v>
      </c>
      <c r="CB612" s="75" t="s">
        <v>656</v>
      </c>
      <c r="CC612" s="75">
        <v>0</v>
      </c>
      <c r="CD612" s="75"/>
      <c r="CE612" s="75"/>
      <c r="CF612" s="75"/>
      <c r="CG612" s="75"/>
      <c r="CH612" s="75"/>
      <c r="CI612" s="75"/>
      <c r="CJ612" s="75"/>
      <c r="CK612" s="75"/>
      <c r="CL612" s="75"/>
      <c r="CM612" s="75"/>
      <c r="CN612" s="75"/>
      <c r="CO612" s="75"/>
      <c r="CP612" s="75"/>
      <c r="CQ612" s="75"/>
      <c r="CR612" s="75"/>
      <c r="CS612" s="75"/>
      <c r="CT612" s="75"/>
      <c r="CU612" s="75"/>
      <c r="CV612" s="75"/>
      <c r="CW612" s="75"/>
      <c r="CX612" s="75"/>
      <c r="CY612" s="75"/>
      <c r="CZ612" s="75"/>
      <c r="DA612" s="75"/>
      <c r="DB612" s="75"/>
      <c r="DC612" s="75"/>
      <c r="DD612" s="75"/>
      <c r="DE612" s="75"/>
      <c r="DF612" s="75"/>
      <c r="DG612" s="75"/>
      <c r="DH612" s="75"/>
      <c r="DI612" s="75"/>
      <c r="DJ612" s="75"/>
      <c r="DK612" s="75"/>
      <c r="DL612" s="75"/>
      <c r="DM612" s="75"/>
      <c r="DN612" s="75"/>
      <c r="DO612" s="75"/>
      <c r="DP612" s="75"/>
      <c r="DQ612" s="75"/>
      <c r="DR612" s="75"/>
      <c r="DS612" s="75"/>
      <c r="DT612" s="75"/>
      <c r="DU612" s="75"/>
      <c r="DV612" s="75"/>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5"/>
      <c r="ET612" s="75"/>
      <c r="EU612" s="75"/>
      <c r="EV612" s="75"/>
      <c r="EW612" s="75"/>
      <c r="EX612" s="75"/>
      <c r="EY612" s="75"/>
      <c r="EZ612" s="75"/>
      <c r="FA612" s="75"/>
      <c r="FB612" s="75"/>
      <c r="FC612" s="75"/>
      <c r="FD612" s="75"/>
      <c r="FE612" s="75"/>
      <c r="FF612" s="75"/>
      <c r="FG612" s="75"/>
      <c r="FH612" s="75"/>
      <c r="FI612" s="75"/>
      <c r="FJ612" s="75"/>
      <c r="FK612" s="75"/>
    </row>
    <row r="613" spans="1:167" ht="15" customHeight="1" x14ac:dyDescent="0.3">
      <c r="A613" s="70">
        <v>612</v>
      </c>
      <c r="B613" s="70">
        <v>14</v>
      </c>
      <c r="C613" s="69" t="s">
        <v>126</v>
      </c>
      <c r="D613" s="38">
        <v>0.79500000000000004</v>
      </c>
      <c r="E613" s="69">
        <v>0.17299999999999999</v>
      </c>
      <c r="F613" s="19">
        <f t="shared" si="143"/>
        <v>4.5953757225433529</v>
      </c>
      <c r="G613" s="70" t="s">
        <v>353</v>
      </c>
      <c r="H613" s="70">
        <f t="shared" si="132"/>
        <v>0.62200000000000011</v>
      </c>
      <c r="I613" s="70">
        <f t="shared" si="133"/>
        <v>0.96799999999999997</v>
      </c>
      <c r="J613" s="70">
        <v>0.14599999999999999</v>
      </c>
      <c r="K613" s="70">
        <f t="shared" si="134"/>
        <v>0.79500000000000004</v>
      </c>
      <c r="L613" s="47">
        <f t="shared" si="135"/>
        <v>4.5953757225433529</v>
      </c>
      <c r="M613" s="18">
        <f t="shared" si="136"/>
        <v>0.24082427554878005</v>
      </c>
      <c r="N613" s="69">
        <f t="shared" si="137"/>
        <v>5.2405785748350878E-2</v>
      </c>
      <c r="O613" s="69">
        <f t="shared" si="138"/>
        <v>19.081862540940307</v>
      </c>
      <c r="P613" s="70">
        <f t="shared" si="139"/>
        <v>0.18841848980042919</v>
      </c>
      <c r="Q613" s="70">
        <f t="shared" si="140"/>
        <v>0.29323006129713092</v>
      </c>
      <c r="R613" s="114">
        <v>4.0604430105464191</v>
      </c>
      <c r="S613" s="70" t="s">
        <v>719</v>
      </c>
      <c r="T613" s="70" t="s">
        <v>1727</v>
      </c>
      <c r="U613" s="70" t="s">
        <v>707</v>
      </c>
      <c r="V613" s="69" t="s">
        <v>713</v>
      </c>
      <c r="W613" s="69">
        <v>0</v>
      </c>
      <c r="X613" s="69">
        <v>0</v>
      </c>
      <c r="Y613" s="69">
        <v>1</v>
      </c>
      <c r="Z613" s="69">
        <v>0</v>
      </c>
      <c r="AA613" s="69">
        <v>1</v>
      </c>
      <c r="AB613" s="69">
        <v>1</v>
      </c>
      <c r="AC613" s="69">
        <v>1</v>
      </c>
      <c r="AD613" s="69">
        <v>4</v>
      </c>
      <c r="AE613" s="69">
        <v>343</v>
      </c>
      <c r="AF613" s="69">
        <v>0</v>
      </c>
      <c r="AG613" s="69">
        <v>1</v>
      </c>
      <c r="AH613" s="69">
        <v>0</v>
      </c>
      <c r="AI613" s="69">
        <v>0</v>
      </c>
      <c r="AJ613" s="69">
        <v>0</v>
      </c>
      <c r="AK613" s="69">
        <v>0</v>
      </c>
      <c r="AL613" s="69">
        <v>0</v>
      </c>
      <c r="AM613" s="69">
        <v>0</v>
      </c>
      <c r="AN613" s="69">
        <v>0</v>
      </c>
      <c r="AO613" s="69">
        <v>0</v>
      </c>
      <c r="AP613" s="114">
        <v>5.8522024797744745</v>
      </c>
      <c r="AQ613" s="70">
        <v>1</v>
      </c>
      <c r="AR613" s="114">
        <v>5.8522024797744745</v>
      </c>
      <c r="AS613" s="70">
        <v>1</v>
      </c>
      <c r="AT613" s="70">
        <v>0</v>
      </c>
      <c r="AU613" s="70">
        <v>1</v>
      </c>
      <c r="AV613" s="114">
        <v>7.6098622009135539</v>
      </c>
      <c r="AW613" s="70">
        <v>1</v>
      </c>
      <c r="AX613" s="70">
        <v>0</v>
      </c>
      <c r="AY613" s="69">
        <v>1</v>
      </c>
      <c r="AZ613" s="30">
        <v>7.4669999999999996</v>
      </c>
      <c r="BA613" s="32">
        <v>3</v>
      </c>
      <c r="BB613" s="32">
        <v>70</v>
      </c>
      <c r="BC613" s="70">
        <v>1</v>
      </c>
      <c r="BD613" s="70">
        <v>0</v>
      </c>
      <c r="BE613" s="106">
        <f t="shared" ref="BE613:BE644" si="144">LN(15)</f>
        <v>2.7080502011022101</v>
      </c>
      <c r="BF613" s="106">
        <v>1563.83</v>
      </c>
      <c r="BG613" s="106">
        <f t="shared" si="141"/>
        <v>0.36819707917794026</v>
      </c>
      <c r="BH613" s="69">
        <v>1</v>
      </c>
      <c r="BI613" s="69">
        <v>1</v>
      </c>
      <c r="BJ613" s="69">
        <v>0</v>
      </c>
      <c r="BK613" s="70">
        <v>0</v>
      </c>
      <c r="BL613" s="70">
        <v>1</v>
      </c>
      <c r="BM613" s="70">
        <v>1</v>
      </c>
      <c r="BN613" s="70">
        <v>0</v>
      </c>
      <c r="BO613" s="70">
        <v>1</v>
      </c>
      <c r="BP613" s="70">
        <v>0</v>
      </c>
      <c r="BQ613" s="70">
        <v>0</v>
      </c>
      <c r="BR613" s="70">
        <v>0</v>
      </c>
      <c r="BS613" s="70">
        <v>1</v>
      </c>
      <c r="BT613" s="70">
        <v>0</v>
      </c>
      <c r="BU613" s="70">
        <v>0</v>
      </c>
      <c r="BV613" s="70">
        <v>1</v>
      </c>
      <c r="BW613" s="70">
        <v>0</v>
      </c>
      <c r="BX613" s="70">
        <v>0</v>
      </c>
      <c r="BY613" s="70">
        <v>1</v>
      </c>
      <c r="BZ613" s="70">
        <f t="shared" si="142"/>
        <v>0</v>
      </c>
      <c r="CA613" s="114">
        <v>2.8033603809065348</v>
      </c>
      <c r="CB613" s="70" t="s">
        <v>706</v>
      </c>
      <c r="CC613" s="70">
        <v>1</v>
      </c>
      <c r="CD613" s="70" t="s">
        <v>697</v>
      </c>
      <c r="CE613" s="70" t="s">
        <v>696</v>
      </c>
      <c r="CF613" s="70" t="s">
        <v>34</v>
      </c>
      <c r="CG613" s="70" t="s">
        <v>17</v>
      </c>
      <c r="CH613" s="70"/>
      <c r="CI613" s="53" t="s">
        <v>1726</v>
      </c>
      <c r="CJ613" s="70"/>
      <c r="CK613" s="70"/>
      <c r="CL613" s="70"/>
      <c r="CM613" s="70"/>
      <c r="CN613" s="70"/>
      <c r="CO613" s="70"/>
      <c r="CP613" s="70"/>
      <c r="CQ613" s="70"/>
      <c r="CR613" s="70"/>
      <c r="CS613" s="70"/>
      <c r="CT613" s="70"/>
      <c r="CU613" s="70"/>
      <c r="CV613" s="70"/>
      <c r="CW613" s="70"/>
      <c r="CX613" s="70"/>
      <c r="CY613" s="70"/>
      <c r="CZ613" s="70"/>
      <c r="DA613" s="70"/>
      <c r="DB613" s="70"/>
      <c r="DC613" s="70"/>
      <c r="DD613" s="70"/>
      <c r="DE613" s="70"/>
      <c r="DF613" s="70"/>
      <c r="DG613" s="70"/>
      <c r="DH613" s="70"/>
      <c r="DI613" s="70"/>
      <c r="DJ613" s="70"/>
      <c r="DK613" s="70"/>
      <c r="DL613" s="70"/>
      <c r="DM613" s="70"/>
      <c r="DN613" s="70"/>
      <c r="DO613" s="70"/>
      <c r="DP613" s="70"/>
      <c r="DQ613" s="70"/>
      <c r="DR613" s="70"/>
      <c r="DS613" s="70"/>
      <c r="DT613" s="70"/>
      <c r="DU613" s="70"/>
      <c r="DV613" s="70"/>
      <c r="DW613" s="70"/>
      <c r="DX613" s="70"/>
      <c r="DY613" s="70"/>
      <c r="DZ613" s="70"/>
      <c r="EA613" s="70"/>
      <c r="EB613" s="70"/>
      <c r="EC613" s="70"/>
      <c r="ED613" s="70"/>
      <c r="EE613" s="70"/>
      <c r="EF613" s="70"/>
      <c r="EG613" s="70"/>
      <c r="EH613" s="70"/>
      <c r="EI613" s="70"/>
      <c r="EJ613" s="70"/>
      <c r="EK613" s="70"/>
      <c r="EL613" s="70"/>
      <c r="EM613" s="70"/>
      <c r="EN613" s="70"/>
      <c r="EO613" s="70"/>
      <c r="EP613" s="70"/>
      <c r="EQ613" s="70"/>
      <c r="ER613" s="70"/>
      <c r="ES613" s="70"/>
      <c r="ET613" s="70"/>
      <c r="EU613" s="70"/>
      <c r="EV613" s="70"/>
      <c r="EW613" s="70"/>
      <c r="EX613" s="70"/>
      <c r="EY613" s="70"/>
      <c r="EZ613" s="70"/>
      <c r="FA613" s="70"/>
      <c r="FB613" s="70"/>
      <c r="FC613" s="70"/>
      <c r="FD613" s="70"/>
      <c r="FE613" s="70"/>
      <c r="FF613" s="70"/>
      <c r="FG613" s="70"/>
      <c r="FH613" s="70"/>
      <c r="FI613" s="70"/>
      <c r="FJ613" s="70"/>
      <c r="FK613" s="70"/>
    </row>
    <row r="614" spans="1:167" ht="15" customHeight="1" x14ac:dyDescent="0.3">
      <c r="A614" s="70">
        <v>613</v>
      </c>
      <c r="B614" s="70">
        <v>14</v>
      </c>
      <c r="C614" s="69" t="s">
        <v>126</v>
      </c>
      <c r="D614" s="38">
        <v>0.16600000000000001</v>
      </c>
      <c r="E614" s="69">
        <v>0.17799999999999999</v>
      </c>
      <c r="F614" s="19">
        <f t="shared" si="143"/>
        <v>0.93258426966292141</v>
      </c>
      <c r="G614" s="70"/>
      <c r="H614" s="70">
        <f t="shared" si="132"/>
        <v>-1.1999999999999983E-2</v>
      </c>
      <c r="I614" s="70">
        <f t="shared" si="133"/>
        <v>0.34399999999999997</v>
      </c>
      <c r="J614" s="70">
        <v>0.14599999999999999</v>
      </c>
      <c r="K614" s="70">
        <f t="shared" si="134"/>
        <v>0.16600000000000001</v>
      </c>
      <c r="L614" s="47">
        <f t="shared" si="135"/>
        <v>0.93258426966292141</v>
      </c>
      <c r="M614" s="18">
        <f t="shared" si="136"/>
        <v>5.029109855053638E-2</v>
      </c>
      <c r="N614" s="69">
        <f t="shared" si="137"/>
        <v>5.3926599650575148E-2</v>
      </c>
      <c r="O614" s="69">
        <f t="shared" si="138"/>
        <v>18.543724367559573</v>
      </c>
      <c r="P614" s="70">
        <f t="shared" si="139"/>
        <v>-3.6355011000387683E-3</v>
      </c>
      <c r="Q614" s="70">
        <f t="shared" si="140"/>
        <v>0.10421769820111153</v>
      </c>
      <c r="R614" s="114">
        <v>3.5263605246161616</v>
      </c>
      <c r="S614" s="70" t="s">
        <v>719</v>
      </c>
      <c r="T614" s="70" t="s">
        <v>1728</v>
      </c>
      <c r="U614" s="70" t="s">
        <v>708</v>
      </c>
      <c r="V614" s="69" t="s">
        <v>714</v>
      </c>
      <c r="W614" s="69">
        <v>0</v>
      </c>
      <c r="X614" s="69">
        <v>0</v>
      </c>
      <c r="Y614" s="69">
        <v>1</v>
      </c>
      <c r="Z614" s="69">
        <v>0</v>
      </c>
      <c r="AA614" s="69">
        <v>1</v>
      </c>
      <c r="AB614" s="69">
        <v>1</v>
      </c>
      <c r="AC614" s="69">
        <v>1</v>
      </c>
      <c r="AD614" s="69">
        <v>4</v>
      </c>
      <c r="AE614" s="69">
        <v>343</v>
      </c>
      <c r="AF614" s="69">
        <v>0</v>
      </c>
      <c r="AG614" s="69">
        <v>1</v>
      </c>
      <c r="AH614" s="69">
        <v>0</v>
      </c>
      <c r="AI614" s="69">
        <v>0</v>
      </c>
      <c r="AJ614" s="69">
        <v>0</v>
      </c>
      <c r="AK614" s="69">
        <v>0</v>
      </c>
      <c r="AL614" s="69">
        <v>0</v>
      </c>
      <c r="AM614" s="69">
        <v>0</v>
      </c>
      <c r="AN614" s="69">
        <v>0</v>
      </c>
      <c r="AO614" s="69">
        <v>0</v>
      </c>
      <c r="AP614" s="114">
        <v>5.8522024797744745</v>
      </c>
      <c r="AQ614" s="70">
        <v>1</v>
      </c>
      <c r="AR614" s="114">
        <v>5.8522024797744745</v>
      </c>
      <c r="AS614" s="70">
        <v>1</v>
      </c>
      <c r="AT614" s="70">
        <v>0</v>
      </c>
      <c r="AU614" s="70">
        <v>1</v>
      </c>
      <c r="AV614" s="114">
        <v>7.6098622009135539</v>
      </c>
      <c r="AW614" s="70">
        <v>1</v>
      </c>
      <c r="AX614" s="70">
        <v>0</v>
      </c>
      <c r="AY614" s="69">
        <v>1</v>
      </c>
      <c r="AZ614" s="69">
        <v>7.4669999999999996</v>
      </c>
      <c r="BA614" s="32">
        <v>3</v>
      </c>
      <c r="BB614" s="32">
        <v>70</v>
      </c>
      <c r="BC614" s="70">
        <v>1</v>
      </c>
      <c r="BD614" s="70">
        <v>0</v>
      </c>
      <c r="BE614" s="106">
        <f t="shared" si="144"/>
        <v>2.7080502011022101</v>
      </c>
      <c r="BF614" s="106">
        <v>1563.83</v>
      </c>
      <c r="BG614" s="106">
        <f t="shared" si="141"/>
        <v>0.36819707917794026</v>
      </c>
      <c r="BH614" s="69">
        <v>1</v>
      </c>
      <c r="BI614" s="69">
        <v>1</v>
      </c>
      <c r="BJ614" s="69">
        <v>0</v>
      </c>
      <c r="BK614" s="70">
        <v>0</v>
      </c>
      <c r="BL614" s="70">
        <v>1</v>
      </c>
      <c r="BM614" s="70">
        <v>1</v>
      </c>
      <c r="BN614" s="70">
        <v>0</v>
      </c>
      <c r="BO614" s="70">
        <v>1</v>
      </c>
      <c r="BP614" s="70">
        <v>0</v>
      </c>
      <c r="BQ614" s="70">
        <v>0</v>
      </c>
      <c r="BR614" s="70">
        <v>0</v>
      </c>
      <c r="BS614" s="70">
        <v>1</v>
      </c>
      <c r="BT614" s="70">
        <v>0</v>
      </c>
      <c r="BU614" s="70">
        <v>0</v>
      </c>
      <c r="BV614" s="70">
        <v>1</v>
      </c>
      <c r="BW614" s="70">
        <v>0</v>
      </c>
      <c r="BX614" s="70">
        <v>0</v>
      </c>
      <c r="BY614" s="70">
        <v>1</v>
      </c>
      <c r="BZ614" s="70">
        <f t="shared" si="142"/>
        <v>0</v>
      </c>
      <c r="CA614" s="114">
        <v>2.8033603809065348</v>
      </c>
      <c r="CB614" s="70" t="s">
        <v>706</v>
      </c>
      <c r="CC614" s="70">
        <v>1</v>
      </c>
      <c r="CD614" s="70"/>
      <c r="CE614" s="70"/>
      <c r="CF614" s="70"/>
      <c r="CG614" s="70"/>
      <c r="CH614" s="70"/>
      <c r="CI614" s="70" t="s">
        <v>699</v>
      </c>
      <c r="CJ614" s="70"/>
      <c r="CK614" s="70"/>
      <c r="CL614" s="70"/>
      <c r="CM614" s="70"/>
      <c r="CN614" s="70"/>
      <c r="CO614" s="70"/>
      <c r="CP614" s="70"/>
      <c r="CQ614" s="70"/>
      <c r="CR614" s="70"/>
      <c r="CS614" s="70"/>
      <c r="CT614" s="70"/>
      <c r="CU614" s="70"/>
      <c r="CV614" s="70"/>
      <c r="CW614" s="70"/>
      <c r="CX614" s="70"/>
      <c r="CY614" s="70"/>
      <c r="CZ614" s="70"/>
      <c r="DA614" s="70"/>
      <c r="DB614" s="70"/>
      <c r="DC614" s="70"/>
      <c r="DD614" s="70"/>
      <c r="DE614" s="70"/>
      <c r="DF614" s="70"/>
      <c r="DG614" s="70"/>
      <c r="DH614" s="70"/>
      <c r="DI614" s="70"/>
      <c r="DJ614" s="70"/>
      <c r="DK614" s="70"/>
      <c r="DL614" s="70"/>
      <c r="DM614" s="70"/>
      <c r="DN614" s="70"/>
      <c r="DO614" s="70"/>
      <c r="DP614" s="70"/>
      <c r="DQ614" s="70"/>
      <c r="DR614" s="70"/>
      <c r="DS614" s="70"/>
      <c r="DT614" s="70"/>
      <c r="DU614" s="70"/>
      <c r="DV614" s="70"/>
      <c r="DW614" s="70"/>
      <c r="DX614" s="70"/>
      <c r="DY614" s="70"/>
      <c r="DZ614" s="70"/>
      <c r="EA614" s="70"/>
      <c r="EB614" s="70"/>
      <c r="EC614" s="70"/>
      <c r="ED614" s="70"/>
      <c r="EE614" s="70"/>
      <c r="EF614" s="70"/>
      <c r="EG614" s="70"/>
      <c r="EH614" s="70"/>
      <c r="EI614" s="70"/>
      <c r="EJ614" s="70"/>
      <c r="EK614" s="70"/>
      <c r="EL614" s="70"/>
      <c r="EM614" s="70"/>
      <c r="EN614" s="70"/>
      <c r="EO614" s="70"/>
      <c r="EP614" s="70"/>
      <c r="EQ614" s="70"/>
      <c r="ER614" s="70"/>
      <c r="ES614" s="70"/>
      <c r="ET614" s="70"/>
      <c r="EU614" s="70"/>
      <c r="EV614" s="70"/>
      <c r="EW614" s="70"/>
      <c r="EX614" s="70"/>
      <c r="EY614" s="70"/>
      <c r="EZ614" s="70"/>
      <c r="FA614" s="70"/>
      <c r="FB614" s="70"/>
      <c r="FC614" s="70"/>
      <c r="FD614" s="70"/>
      <c r="FE614" s="70"/>
      <c r="FF614" s="70"/>
      <c r="FG614" s="70"/>
      <c r="FH614" s="70"/>
      <c r="FI614" s="70"/>
      <c r="FJ614" s="70"/>
      <c r="FK614" s="70"/>
    </row>
    <row r="615" spans="1:167" ht="15" customHeight="1" x14ac:dyDescent="0.3">
      <c r="A615" s="17">
        <v>614</v>
      </c>
      <c r="B615" s="12">
        <v>14</v>
      </c>
      <c r="C615" s="69" t="s">
        <v>126</v>
      </c>
      <c r="D615" s="37">
        <v>-1.9E-2</v>
      </c>
      <c r="E615" s="68">
        <v>0.14299999999999999</v>
      </c>
      <c r="F615" s="19">
        <f t="shared" si="143"/>
        <v>-0.13286713286713286</v>
      </c>
      <c r="H615" s="12">
        <f t="shared" si="132"/>
        <v>-0.16199999999999998</v>
      </c>
      <c r="I615" s="12">
        <f t="shared" si="133"/>
        <v>0.12399999999999999</v>
      </c>
      <c r="J615" s="12">
        <v>0.14599999999999999</v>
      </c>
      <c r="K615" s="12">
        <f t="shared" si="134"/>
        <v>-1.9E-2</v>
      </c>
      <c r="L615" s="45">
        <f t="shared" si="135"/>
        <v>-0.13286713286713286</v>
      </c>
      <c r="M615" s="15">
        <f t="shared" si="136"/>
        <v>-7.1739662222885612E-3</v>
      </c>
      <c r="N615" s="68">
        <f t="shared" si="137"/>
        <v>5.399353525196128E-2</v>
      </c>
      <c r="O615" s="68">
        <f t="shared" si="138"/>
        <v>18.520735775745962</v>
      </c>
      <c r="P615" s="12">
        <f t="shared" si="139"/>
        <v>-6.116750147424984E-2</v>
      </c>
      <c r="Q615" s="12">
        <f t="shared" si="140"/>
        <v>4.6819569029672721E-2</v>
      </c>
      <c r="R615" s="113">
        <v>3.3322045101752038</v>
      </c>
      <c r="S615" s="12" t="s">
        <v>719</v>
      </c>
      <c r="T615" s="12" t="s">
        <v>1729</v>
      </c>
      <c r="U615" s="12" t="s">
        <v>709</v>
      </c>
      <c r="V615" s="68" t="s">
        <v>715</v>
      </c>
      <c r="W615" s="68">
        <v>0</v>
      </c>
      <c r="X615" s="68">
        <v>0</v>
      </c>
      <c r="Y615" s="68">
        <v>1</v>
      </c>
      <c r="Z615" s="68">
        <v>0</v>
      </c>
      <c r="AA615" s="68">
        <v>1</v>
      </c>
      <c r="AB615" s="68">
        <v>1</v>
      </c>
      <c r="AC615" s="68">
        <v>1</v>
      </c>
      <c r="AD615" s="68">
        <v>4</v>
      </c>
      <c r="AE615" s="68">
        <v>343</v>
      </c>
      <c r="AF615" s="68">
        <v>0</v>
      </c>
      <c r="AG615" s="68">
        <v>1</v>
      </c>
      <c r="AH615" s="68">
        <v>0</v>
      </c>
      <c r="AI615" s="68">
        <v>0</v>
      </c>
      <c r="AJ615" s="68">
        <v>0</v>
      </c>
      <c r="AK615" s="68">
        <v>0</v>
      </c>
      <c r="AL615" s="68">
        <v>0</v>
      </c>
      <c r="AM615" s="68">
        <v>0</v>
      </c>
      <c r="AN615" s="68">
        <v>0</v>
      </c>
      <c r="AO615" s="68">
        <v>0</v>
      </c>
      <c r="AP615" s="113">
        <v>5.8522024797744745</v>
      </c>
      <c r="AQ615" s="12">
        <v>1</v>
      </c>
      <c r="AR615" s="113">
        <v>5.8522024797744745</v>
      </c>
      <c r="AS615" s="12">
        <v>1</v>
      </c>
      <c r="AT615" s="12">
        <v>0</v>
      </c>
      <c r="AU615" s="12">
        <v>1</v>
      </c>
      <c r="AV615" s="113">
        <v>7.6098622009135539</v>
      </c>
      <c r="AW615" s="12">
        <v>1</v>
      </c>
      <c r="AX615" s="12">
        <v>0</v>
      </c>
      <c r="AY615" s="68">
        <v>1</v>
      </c>
      <c r="AZ615" s="68">
        <v>7.4669999999999996</v>
      </c>
      <c r="BA615" s="94">
        <v>3</v>
      </c>
      <c r="BB615" s="94">
        <v>70</v>
      </c>
      <c r="BC615" s="12">
        <v>1</v>
      </c>
      <c r="BD615" s="12">
        <v>0</v>
      </c>
      <c r="BE615" s="104">
        <f t="shared" si="144"/>
        <v>2.7080502011022101</v>
      </c>
      <c r="BF615" s="104">
        <v>1563.83</v>
      </c>
      <c r="BG615" s="104">
        <f t="shared" si="141"/>
        <v>0.36819707917794026</v>
      </c>
      <c r="BH615" s="68">
        <v>1</v>
      </c>
      <c r="BI615" s="68">
        <v>1</v>
      </c>
      <c r="BJ615" s="68">
        <v>0</v>
      </c>
      <c r="BK615" s="12">
        <v>0</v>
      </c>
      <c r="BL615" s="12">
        <v>1</v>
      </c>
      <c r="BM615" s="12">
        <v>1</v>
      </c>
      <c r="BN615" s="12">
        <v>0</v>
      </c>
      <c r="BO615" s="12">
        <v>1</v>
      </c>
      <c r="BP615" s="12">
        <v>0</v>
      </c>
      <c r="BQ615" s="12">
        <v>0</v>
      </c>
      <c r="BR615" s="12">
        <v>0</v>
      </c>
      <c r="BS615" s="12">
        <v>1</v>
      </c>
      <c r="BT615" s="12">
        <v>0</v>
      </c>
      <c r="BU615" s="12">
        <v>0</v>
      </c>
      <c r="BV615" s="12">
        <v>1</v>
      </c>
      <c r="BW615" s="12">
        <v>0</v>
      </c>
      <c r="BX615" s="12">
        <v>0</v>
      </c>
      <c r="BY615" s="12">
        <v>1</v>
      </c>
      <c r="BZ615" s="12">
        <f t="shared" si="142"/>
        <v>0</v>
      </c>
      <c r="CA615" s="113">
        <v>2.8033603809065348</v>
      </c>
      <c r="CB615" s="12" t="s">
        <v>706</v>
      </c>
      <c r="CC615" s="12">
        <v>1</v>
      </c>
      <c r="CI615" s="12" t="s">
        <v>700</v>
      </c>
    </row>
    <row r="616" spans="1:167" ht="15" customHeight="1" x14ac:dyDescent="0.3">
      <c r="A616" s="17">
        <v>615</v>
      </c>
      <c r="B616" s="12">
        <v>14</v>
      </c>
      <c r="C616" s="69" t="s">
        <v>126</v>
      </c>
      <c r="D616" s="37">
        <v>0.375</v>
      </c>
      <c r="E616" s="13">
        <v>0.17</v>
      </c>
      <c r="F616" s="19">
        <f t="shared" si="143"/>
        <v>2.2058823529411762</v>
      </c>
      <c r="G616" s="12" t="s">
        <v>420</v>
      </c>
      <c r="H616" s="12">
        <f t="shared" si="132"/>
        <v>0.20499999999999999</v>
      </c>
      <c r="I616" s="12">
        <f t="shared" si="133"/>
        <v>0.54500000000000004</v>
      </c>
      <c r="J616" s="12">
        <v>0.14599999999999999</v>
      </c>
      <c r="K616" s="12">
        <f t="shared" si="134"/>
        <v>0.375</v>
      </c>
      <c r="L616" s="45">
        <f t="shared" si="135"/>
        <v>2.2058823529411762</v>
      </c>
      <c r="M616" s="15">
        <f t="shared" si="136"/>
        <v>0.1182704928235975</v>
      </c>
      <c r="N616" s="13">
        <f t="shared" si="137"/>
        <v>5.3615956746697543E-2</v>
      </c>
      <c r="O616" s="68">
        <f t="shared" si="138"/>
        <v>18.651163957110487</v>
      </c>
      <c r="P616" s="12">
        <f t="shared" si="139"/>
        <v>6.4654536076899957E-2</v>
      </c>
      <c r="Q616" s="12">
        <f t="shared" si="140"/>
        <v>0.17188644957029503</v>
      </c>
      <c r="R616" s="113">
        <v>3.6888794541139363</v>
      </c>
      <c r="S616" s="12" t="s">
        <v>719</v>
      </c>
      <c r="T616" s="12" t="s">
        <v>1730</v>
      </c>
      <c r="U616" s="12" t="s">
        <v>710</v>
      </c>
      <c r="V616" s="13" t="s">
        <v>716</v>
      </c>
      <c r="W616" s="68">
        <v>0</v>
      </c>
      <c r="X616" s="68">
        <v>0</v>
      </c>
      <c r="Y616" s="68">
        <v>1</v>
      </c>
      <c r="Z616" s="68">
        <v>0</v>
      </c>
      <c r="AA616" s="13">
        <v>1</v>
      </c>
      <c r="AB616" s="13">
        <v>1</v>
      </c>
      <c r="AC616" s="68">
        <v>1</v>
      </c>
      <c r="AD616" s="13">
        <v>4</v>
      </c>
      <c r="AE616" s="13">
        <v>343</v>
      </c>
      <c r="AF616" s="13">
        <v>0</v>
      </c>
      <c r="AG616" s="13">
        <v>1</v>
      </c>
      <c r="AH616" s="13">
        <v>0</v>
      </c>
      <c r="AI616" s="13">
        <v>0</v>
      </c>
      <c r="AJ616" s="13">
        <v>0</v>
      </c>
      <c r="AK616" s="13">
        <v>0</v>
      </c>
      <c r="AL616" s="13">
        <v>0</v>
      </c>
      <c r="AM616" s="68">
        <v>0</v>
      </c>
      <c r="AN616" s="68">
        <v>0</v>
      </c>
      <c r="AO616" s="68">
        <v>0</v>
      </c>
      <c r="AP616" s="113">
        <v>5.8522024797744745</v>
      </c>
      <c r="AQ616" s="12">
        <v>1</v>
      </c>
      <c r="AR616" s="113">
        <v>5.8522024797744745</v>
      </c>
      <c r="AS616" s="12">
        <v>1</v>
      </c>
      <c r="AT616" s="12">
        <v>0</v>
      </c>
      <c r="AU616" s="12">
        <v>1</v>
      </c>
      <c r="AV616" s="113">
        <v>7.6098622009135539</v>
      </c>
      <c r="AW616" s="12">
        <v>1</v>
      </c>
      <c r="AX616" s="12">
        <v>0</v>
      </c>
      <c r="AY616" s="68">
        <v>1</v>
      </c>
      <c r="AZ616" s="68">
        <v>7.4669999999999996</v>
      </c>
      <c r="BA616" s="94">
        <v>3</v>
      </c>
      <c r="BB616" s="94">
        <v>70</v>
      </c>
      <c r="BC616" s="12">
        <v>1</v>
      </c>
      <c r="BD616" s="12">
        <v>0</v>
      </c>
      <c r="BE616" s="104">
        <f t="shared" si="144"/>
        <v>2.7080502011022101</v>
      </c>
      <c r="BF616" s="104">
        <v>1563.83</v>
      </c>
      <c r="BG616" s="104">
        <f t="shared" si="141"/>
        <v>0.36819707917794026</v>
      </c>
      <c r="BH616" s="68">
        <v>1</v>
      </c>
      <c r="BI616" s="68">
        <v>1</v>
      </c>
      <c r="BJ616" s="68">
        <v>0</v>
      </c>
      <c r="BK616" s="12">
        <v>0</v>
      </c>
      <c r="BL616" s="12">
        <v>1</v>
      </c>
      <c r="BM616" s="12">
        <v>1</v>
      </c>
      <c r="BN616" s="12">
        <v>0</v>
      </c>
      <c r="BO616" s="12">
        <v>1</v>
      </c>
      <c r="BP616" s="12">
        <v>0</v>
      </c>
      <c r="BQ616" s="12">
        <v>0</v>
      </c>
      <c r="BR616" s="12">
        <v>0</v>
      </c>
      <c r="BS616" s="12">
        <v>1</v>
      </c>
      <c r="BT616" s="12">
        <v>0</v>
      </c>
      <c r="BU616" s="12">
        <v>0</v>
      </c>
      <c r="BV616" s="12">
        <v>1</v>
      </c>
      <c r="BW616" s="12">
        <v>0</v>
      </c>
      <c r="BX616" s="12">
        <v>0</v>
      </c>
      <c r="BY616" s="12">
        <v>1</v>
      </c>
      <c r="BZ616" s="12">
        <f t="shared" si="142"/>
        <v>0</v>
      </c>
      <c r="CA616" s="113">
        <v>2.8033603809065348</v>
      </c>
      <c r="CB616" s="12" t="s">
        <v>706</v>
      </c>
      <c r="CC616" s="12">
        <v>1</v>
      </c>
      <c r="CI616" s="12" t="s">
        <v>701</v>
      </c>
    </row>
    <row r="617" spans="1:167" ht="15" customHeight="1" x14ac:dyDescent="0.3">
      <c r="A617" s="17">
        <v>616</v>
      </c>
      <c r="B617" s="12">
        <v>14</v>
      </c>
      <c r="C617" s="69" t="s">
        <v>126</v>
      </c>
      <c r="D617" s="37">
        <v>0.73599999999999999</v>
      </c>
      <c r="E617" s="68">
        <v>0.14299999999999999</v>
      </c>
      <c r="F617" s="19">
        <f t="shared" si="143"/>
        <v>5.1468531468531475</v>
      </c>
      <c r="G617" s="12" t="s">
        <v>353</v>
      </c>
      <c r="H617" s="12">
        <f t="shared" si="132"/>
        <v>0.59299999999999997</v>
      </c>
      <c r="I617" s="12">
        <f t="shared" si="133"/>
        <v>0.879</v>
      </c>
      <c r="J617" s="12">
        <v>0.54600000000000004</v>
      </c>
      <c r="K617" s="12">
        <f t="shared" si="134"/>
        <v>0.73599999999999999</v>
      </c>
      <c r="L617" s="45">
        <f t="shared" si="135"/>
        <v>5.1468531468531475</v>
      </c>
      <c r="M617" s="15">
        <f t="shared" si="136"/>
        <v>0.26848433815308859</v>
      </c>
      <c r="N617" s="68">
        <f t="shared" si="137"/>
        <v>5.2164755918331064E-2</v>
      </c>
      <c r="O617" s="68">
        <f t="shared" si="138"/>
        <v>19.170031228854899</v>
      </c>
      <c r="P617" s="12">
        <f t="shared" si="139"/>
        <v>0.21631958223475753</v>
      </c>
      <c r="Q617" s="12">
        <f t="shared" si="140"/>
        <v>0.32064909407141967</v>
      </c>
      <c r="R617" s="113">
        <v>4.219507705176107</v>
      </c>
      <c r="S617" s="12" t="s">
        <v>719</v>
      </c>
      <c r="T617" s="12" t="s">
        <v>1732</v>
      </c>
      <c r="U617" s="12" t="s">
        <v>707</v>
      </c>
      <c r="V617" s="68" t="s">
        <v>713</v>
      </c>
      <c r="W617" s="68">
        <v>0</v>
      </c>
      <c r="X617" s="68">
        <v>0</v>
      </c>
      <c r="Y617" s="68">
        <v>1</v>
      </c>
      <c r="Z617" s="68">
        <v>0</v>
      </c>
      <c r="AA617" s="68">
        <v>1</v>
      </c>
      <c r="AB617" s="68">
        <v>1</v>
      </c>
      <c r="AC617" s="68">
        <v>2</v>
      </c>
      <c r="AD617" s="68">
        <v>6</v>
      </c>
      <c r="AE617" s="68">
        <v>341</v>
      </c>
      <c r="AF617" s="68">
        <v>0</v>
      </c>
      <c r="AG617" s="68">
        <v>1</v>
      </c>
      <c r="AH617" s="68">
        <v>0</v>
      </c>
      <c r="AI617" s="68">
        <v>0</v>
      </c>
      <c r="AJ617" s="68">
        <v>0</v>
      </c>
      <c r="AK617" s="68">
        <v>0</v>
      </c>
      <c r="AL617" s="68">
        <v>0</v>
      </c>
      <c r="AM617" s="68">
        <v>0</v>
      </c>
      <c r="AN617" s="68">
        <v>0</v>
      </c>
      <c r="AO617" s="68">
        <v>0</v>
      </c>
      <c r="AP617" s="113">
        <v>5.8522024797744745</v>
      </c>
      <c r="AQ617" s="12">
        <v>1</v>
      </c>
      <c r="AR617" s="113">
        <v>5.8522024797744745</v>
      </c>
      <c r="AS617" s="12">
        <v>1</v>
      </c>
      <c r="AT617" s="12">
        <v>0</v>
      </c>
      <c r="AU617" s="12">
        <v>1</v>
      </c>
      <c r="AV617" s="113">
        <v>7.6098622009135539</v>
      </c>
      <c r="AW617" s="12">
        <v>1</v>
      </c>
      <c r="AX617" s="12">
        <v>0</v>
      </c>
      <c r="AY617" s="68">
        <v>1</v>
      </c>
      <c r="AZ617" s="68">
        <v>7.4669999999999996</v>
      </c>
      <c r="BA617" s="94">
        <v>3</v>
      </c>
      <c r="BB617" s="94">
        <v>70</v>
      </c>
      <c r="BC617" s="12">
        <v>1</v>
      </c>
      <c r="BD617" s="12">
        <v>0</v>
      </c>
      <c r="BE617" s="104">
        <f t="shared" si="144"/>
        <v>2.7080502011022101</v>
      </c>
      <c r="BF617" s="104">
        <v>1563.83</v>
      </c>
      <c r="BG617" s="104">
        <f t="shared" si="141"/>
        <v>0.36819707917794026</v>
      </c>
      <c r="BH617" s="68">
        <v>1</v>
      </c>
      <c r="BI617" s="68">
        <v>1</v>
      </c>
      <c r="BJ617" s="68">
        <v>0</v>
      </c>
      <c r="BK617" s="12">
        <v>0</v>
      </c>
      <c r="BL617" s="12">
        <v>1</v>
      </c>
      <c r="BM617" s="12">
        <v>1</v>
      </c>
      <c r="BN617" s="12">
        <v>0</v>
      </c>
      <c r="BO617" s="12">
        <v>1</v>
      </c>
      <c r="BP617" s="12">
        <v>0</v>
      </c>
      <c r="BQ617" s="12">
        <v>0</v>
      </c>
      <c r="BR617" s="12">
        <v>0</v>
      </c>
      <c r="BS617" s="12">
        <v>1</v>
      </c>
      <c r="BT617" s="12">
        <v>0</v>
      </c>
      <c r="BU617" s="12">
        <v>0</v>
      </c>
      <c r="BV617" s="12">
        <v>1</v>
      </c>
      <c r="BW617" s="12">
        <v>0</v>
      </c>
      <c r="BX617" s="12">
        <v>0</v>
      </c>
      <c r="BY617" s="12">
        <v>1</v>
      </c>
      <c r="BZ617" s="12">
        <f t="shared" si="142"/>
        <v>0</v>
      </c>
      <c r="CA617" s="113">
        <v>2.8033603809065348</v>
      </c>
      <c r="CB617" s="12" t="s">
        <v>706</v>
      </c>
      <c r="CC617" s="12">
        <v>1</v>
      </c>
      <c r="CI617" s="12" t="s">
        <v>702</v>
      </c>
    </row>
    <row r="618" spans="1:167" ht="15" customHeight="1" x14ac:dyDescent="0.3">
      <c r="A618" s="17">
        <v>617</v>
      </c>
      <c r="B618" s="12">
        <v>14</v>
      </c>
      <c r="C618" s="69" t="s">
        <v>126</v>
      </c>
      <c r="D618" s="37">
        <v>-5.8000000000000003E-2</v>
      </c>
      <c r="E618" s="13">
        <v>0.16600000000000001</v>
      </c>
      <c r="F618" s="19">
        <f t="shared" si="143"/>
        <v>-0.3493975903614458</v>
      </c>
      <c r="H618" s="12">
        <f t="shared" si="132"/>
        <v>-0.224</v>
      </c>
      <c r="I618" s="12">
        <f t="shared" si="133"/>
        <v>0.10800000000000001</v>
      </c>
      <c r="J618" s="12">
        <v>0.54600000000000004</v>
      </c>
      <c r="K618" s="12">
        <f t="shared" si="134"/>
        <v>-5.8000000000000003E-2</v>
      </c>
      <c r="L618" s="45">
        <f t="shared" si="135"/>
        <v>-0.3493975903614458</v>
      </c>
      <c r="M618" s="15">
        <f t="shared" si="136"/>
        <v>-1.891755436870832E-2</v>
      </c>
      <c r="N618" s="13">
        <f t="shared" si="137"/>
        <v>5.4143345262165195E-2</v>
      </c>
      <c r="O618" s="68">
        <f t="shared" si="138"/>
        <v>18.469490482310292</v>
      </c>
      <c r="P618" s="12">
        <f t="shared" si="139"/>
        <v>-7.3060899630873519E-2</v>
      </c>
      <c r="Q618" s="12">
        <f t="shared" si="140"/>
        <v>3.5225790893456871E-2</v>
      </c>
      <c r="R618" s="113">
        <v>4.2341065045972597</v>
      </c>
      <c r="S618" s="12" t="s">
        <v>719</v>
      </c>
      <c r="T618" s="12" t="s">
        <v>1733</v>
      </c>
      <c r="U618" s="12" t="s">
        <v>708</v>
      </c>
      <c r="V618" s="13" t="s">
        <v>714</v>
      </c>
      <c r="W618" s="68">
        <v>0</v>
      </c>
      <c r="X618" s="68">
        <v>0</v>
      </c>
      <c r="Y618" s="68">
        <v>1</v>
      </c>
      <c r="Z618" s="68">
        <v>0</v>
      </c>
      <c r="AA618" s="13">
        <v>1</v>
      </c>
      <c r="AB618" s="13">
        <v>1</v>
      </c>
      <c r="AC618" s="68">
        <v>2</v>
      </c>
      <c r="AD618" s="13">
        <v>6</v>
      </c>
      <c r="AE618" s="13">
        <v>341</v>
      </c>
      <c r="AF618" s="13">
        <v>0</v>
      </c>
      <c r="AG618" s="13">
        <v>1</v>
      </c>
      <c r="AH618" s="13">
        <v>0</v>
      </c>
      <c r="AI618" s="13">
        <v>0</v>
      </c>
      <c r="AJ618" s="13">
        <v>0</v>
      </c>
      <c r="AK618" s="13">
        <v>0</v>
      </c>
      <c r="AL618" s="13">
        <v>0</v>
      </c>
      <c r="AM618" s="68">
        <v>0</v>
      </c>
      <c r="AN618" s="68">
        <v>0</v>
      </c>
      <c r="AO618" s="68">
        <v>0</v>
      </c>
      <c r="AP618" s="113">
        <v>5.8522024797744745</v>
      </c>
      <c r="AQ618" s="12">
        <v>1</v>
      </c>
      <c r="AR618" s="113">
        <v>5.8522024797744745</v>
      </c>
      <c r="AS618" s="12">
        <v>1</v>
      </c>
      <c r="AT618" s="12">
        <v>0</v>
      </c>
      <c r="AU618" s="12">
        <v>1</v>
      </c>
      <c r="AV618" s="113">
        <v>7.6098622009135539</v>
      </c>
      <c r="AW618" s="12">
        <v>1</v>
      </c>
      <c r="AX618" s="12">
        <v>0</v>
      </c>
      <c r="AY618" s="68">
        <v>1</v>
      </c>
      <c r="AZ618" s="68">
        <v>7.4669999999999996</v>
      </c>
      <c r="BA618" s="94">
        <v>3</v>
      </c>
      <c r="BB618" s="94">
        <v>70</v>
      </c>
      <c r="BC618" s="12">
        <v>1</v>
      </c>
      <c r="BD618" s="12">
        <v>0</v>
      </c>
      <c r="BE618" s="104">
        <f t="shared" si="144"/>
        <v>2.7080502011022101</v>
      </c>
      <c r="BF618" s="104">
        <v>1563.83</v>
      </c>
      <c r="BG618" s="104">
        <f t="shared" si="141"/>
        <v>0.36819707917794026</v>
      </c>
      <c r="BH618" s="68">
        <v>1</v>
      </c>
      <c r="BI618" s="68">
        <v>1</v>
      </c>
      <c r="BJ618" s="68">
        <v>0</v>
      </c>
      <c r="BK618" s="12">
        <v>0</v>
      </c>
      <c r="BL618" s="12">
        <v>1</v>
      </c>
      <c r="BM618" s="12">
        <v>1</v>
      </c>
      <c r="BN618" s="12">
        <v>0</v>
      </c>
      <c r="BO618" s="12">
        <v>1</v>
      </c>
      <c r="BP618" s="12">
        <v>0</v>
      </c>
      <c r="BQ618" s="12">
        <v>0</v>
      </c>
      <c r="BR618" s="12">
        <v>0</v>
      </c>
      <c r="BS618" s="12">
        <v>1</v>
      </c>
      <c r="BT618" s="12">
        <v>0</v>
      </c>
      <c r="BU618" s="12">
        <v>0</v>
      </c>
      <c r="BV618" s="12">
        <v>1</v>
      </c>
      <c r="BW618" s="12">
        <v>0</v>
      </c>
      <c r="BX618" s="12">
        <v>0</v>
      </c>
      <c r="BY618" s="12">
        <v>0.5</v>
      </c>
      <c r="BZ618" s="12">
        <f t="shared" si="142"/>
        <v>0.5</v>
      </c>
      <c r="CA618" s="113">
        <v>2.9957322735539909</v>
      </c>
      <c r="CB618" s="12" t="s">
        <v>706</v>
      </c>
      <c r="CC618" s="12">
        <v>1</v>
      </c>
      <c r="CI618" s="12" t="s">
        <v>703</v>
      </c>
    </row>
    <row r="619" spans="1:167" ht="15" customHeight="1" x14ac:dyDescent="0.3">
      <c r="A619" s="17">
        <v>618</v>
      </c>
      <c r="B619" s="12">
        <v>14</v>
      </c>
      <c r="C619" s="69" t="s">
        <v>126</v>
      </c>
      <c r="D619" s="37">
        <v>2.5999999999999999E-2</v>
      </c>
      <c r="E619" s="68">
        <v>9.9000000000000005E-2</v>
      </c>
      <c r="F619" s="19">
        <f t="shared" si="143"/>
        <v>0.2626262626262626</v>
      </c>
      <c r="H619" s="12">
        <f t="shared" si="132"/>
        <v>-7.3000000000000009E-2</v>
      </c>
      <c r="I619" s="12">
        <f t="shared" si="133"/>
        <v>0.125</v>
      </c>
      <c r="J619" s="12">
        <v>0.54600000000000004</v>
      </c>
      <c r="K619" s="12">
        <f t="shared" si="134"/>
        <v>2.5999999999999999E-2</v>
      </c>
      <c r="L619" s="45">
        <f t="shared" si="135"/>
        <v>0.2626262626262626</v>
      </c>
      <c r="M619" s="15">
        <f t="shared" si="136"/>
        <v>1.4220571389590708E-2</v>
      </c>
      <c r="N619" s="68">
        <f t="shared" si="137"/>
        <v>5.414756029113385E-2</v>
      </c>
      <c r="O619" s="68">
        <f t="shared" si="138"/>
        <v>18.468052754793099</v>
      </c>
      <c r="P619" s="12">
        <f t="shared" si="139"/>
        <v>-3.9926988901543142E-2</v>
      </c>
      <c r="Q619" s="12">
        <f t="shared" si="140"/>
        <v>6.8368131680724559E-2</v>
      </c>
      <c r="R619" s="113">
        <v>4.4067192472642533</v>
      </c>
      <c r="S619" s="12" t="s">
        <v>719</v>
      </c>
      <c r="T619" s="12" t="s">
        <v>1734</v>
      </c>
      <c r="U619" s="12" t="s">
        <v>709</v>
      </c>
      <c r="V619" s="68" t="s">
        <v>715</v>
      </c>
      <c r="W619" s="68">
        <v>0</v>
      </c>
      <c r="X619" s="68">
        <v>0</v>
      </c>
      <c r="Y619" s="68">
        <v>1</v>
      </c>
      <c r="Z619" s="68">
        <v>0</v>
      </c>
      <c r="AA619" s="68">
        <v>1</v>
      </c>
      <c r="AB619" s="68">
        <v>1</v>
      </c>
      <c r="AC619" s="68">
        <v>2</v>
      </c>
      <c r="AD619" s="13">
        <v>6</v>
      </c>
      <c r="AE619" s="68">
        <v>341</v>
      </c>
      <c r="AF619" s="68">
        <v>0</v>
      </c>
      <c r="AG619" s="68">
        <v>1</v>
      </c>
      <c r="AH619" s="68">
        <v>0</v>
      </c>
      <c r="AI619" s="68">
        <v>0</v>
      </c>
      <c r="AJ619" s="68">
        <v>0</v>
      </c>
      <c r="AK619" s="68">
        <v>0</v>
      </c>
      <c r="AL619" s="68">
        <v>0</v>
      </c>
      <c r="AM619" s="68">
        <v>0</v>
      </c>
      <c r="AN619" s="68">
        <v>0</v>
      </c>
      <c r="AO619" s="68">
        <v>0</v>
      </c>
      <c r="AP619" s="113">
        <v>5.8522024797744745</v>
      </c>
      <c r="AQ619" s="12">
        <v>1</v>
      </c>
      <c r="AR619" s="113">
        <v>5.8522024797744745</v>
      </c>
      <c r="AS619" s="12">
        <v>1</v>
      </c>
      <c r="AT619" s="12">
        <v>0</v>
      </c>
      <c r="AU619" s="12">
        <v>1</v>
      </c>
      <c r="AV619" s="113">
        <v>7.6098622009135539</v>
      </c>
      <c r="AW619" s="12">
        <v>1</v>
      </c>
      <c r="AX619" s="12">
        <v>0</v>
      </c>
      <c r="AY619" s="68">
        <v>1</v>
      </c>
      <c r="AZ619" s="68">
        <v>7.4669999999999996</v>
      </c>
      <c r="BA619" s="94">
        <v>3</v>
      </c>
      <c r="BB619" s="94">
        <v>70</v>
      </c>
      <c r="BC619" s="12">
        <v>1</v>
      </c>
      <c r="BD619" s="12">
        <v>0</v>
      </c>
      <c r="BE619" s="104">
        <f t="shared" si="144"/>
        <v>2.7080502011022101</v>
      </c>
      <c r="BF619" s="104">
        <v>1563.83</v>
      </c>
      <c r="BG619" s="104">
        <f t="shared" si="141"/>
        <v>0.36819707917794026</v>
      </c>
      <c r="BH619" s="68">
        <v>1</v>
      </c>
      <c r="BI619" s="68">
        <v>1</v>
      </c>
      <c r="BJ619" s="68">
        <v>0</v>
      </c>
      <c r="BK619" s="12">
        <v>0</v>
      </c>
      <c r="BL619" s="12">
        <v>1</v>
      </c>
      <c r="BM619" s="12">
        <v>1</v>
      </c>
      <c r="BN619" s="12">
        <v>0</v>
      </c>
      <c r="BO619" s="12">
        <v>1</v>
      </c>
      <c r="BP619" s="12">
        <v>0</v>
      </c>
      <c r="BQ619" s="12">
        <v>0</v>
      </c>
      <c r="BR619" s="12">
        <v>0</v>
      </c>
      <c r="BS619" s="12">
        <v>1</v>
      </c>
      <c r="BT619" s="12">
        <v>0</v>
      </c>
      <c r="BU619" s="12">
        <v>0</v>
      </c>
      <c r="BV619" s="12">
        <v>1</v>
      </c>
      <c r="BW619" s="12">
        <v>0</v>
      </c>
      <c r="BX619" s="12">
        <v>0</v>
      </c>
      <c r="BY619" s="12">
        <v>0.5</v>
      </c>
      <c r="BZ619" s="12">
        <f t="shared" si="142"/>
        <v>0.5</v>
      </c>
      <c r="CA619" s="113">
        <v>2.9957322735539909</v>
      </c>
      <c r="CB619" s="12" t="s">
        <v>706</v>
      </c>
      <c r="CC619" s="12">
        <v>1</v>
      </c>
      <c r="CI619" s="12" t="s">
        <v>704</v>
      </c>
    </row>
    <row r="620" spans="1:167" ht="15" customHeight="1" x14ac:dyDescent="0.3">
      <c r="A620" s="17">
        <v>619</v>
      </c>
      <c r="B620" s="12">
        <v>14</v>
      </c>
      <c r="C620" s="69" t="s">
        <v>126</v>
      </c>
      <c r="D620" s="37">
        <v>0.20899999999999999</v>
      </c>
      <c r="E620" s="68">
        <v>0.109</v>
      </c>
      <c r="F620" s="19">
        <f t="shared" si="143"/>
        <v>1.9174311926605503</v>
      </c>
      <c r="G620" s="12" t="s">
        <v>421</v>
      </c>
      <c r="H620" s="12">
        <f t="shared" si="132"/>
        <v>9.9999999999999992E-2</v>
      </c>
      <c r="I620" s="12">
        <f t="shared" si="133"/>
        <v>0.318</v>
      </c>
      <c r="J620" s="12">
        <v>0.54600000000000004</v>
      </c>
      <c r="K620" s="12">
        <f t="shared" si="134"/>
        <v>0.20899999999999999</v>
      </c>
      <c r="L620" s="45">
        <f t="shared" si="135"/>
        <v>1.9174311926605503</v>
      </c>
      <c r="M620" s="15">
        <f t="shared" si="136"/>
        <v>0.10327945186522068</v>
      </c>
      <c r="N620" s="68">
        <f t="shared" si="137"/>
        <v>5.3863446188081601E-2</v>
      </c>
      <c r="O620" s="68">
        <f t="shared" si="138"/>
        <v>18.565466392703083</v>
      </c>
      <c r="P620" s="12">
        <f t="shared" si="139"/>
        <v>4.941600567713908E-2</v>
      </c>
      <c r="Q620" s="12">
        <f t="shared" si="140"/>
        <v>0.15714289805330228</v>
      </c>
      <c r="R620" s="113">
        <v>5.4116460518550396</v>
      </c>
      <c r="S620" s="12" t="s">
        <v>719</v>
      </c>
      <c r="T620" s="12" t="s">
        <v>1735</v>
      </c>
      <c r="U620" s="12" t="s">
        <v>710</v>
      </c>
      <c r="V620" s="68" t="s">
        <v>716</v>
      </c>
      <c r="W620" s="68">
        <v>0</v>
      </c>
      <c r="X620" s="68">
        <v>0</v>
      </c>
      <c r="Y620" s="68">
        <v>1</v>
      </c>
      <c r="Z620" s="68">
        <v>0</v>
      </c>
      <c r="AA620" s="68">
        <v>1</v>
      </c>
      <c r="AB620" s="68">
        <v>1</v>
      </c>
      <c r="AC620" s="68">
        <v>2</v>
      </c>
      <c r="AD620" s="68">
        <v>6</v>
      </c>
      <c r="AE620" s="68">
        <v>341</v>
      </c>
      <c r="AF620" s="68">
        <v>0</v>
      </c>
      <c r="AG620" s="68">
        <v>1</v>
      </c>
      <c r="AH620" s="68">
        <v>0</v>
      </c>
      <c r="AI620" s="68">
        <v>0</v>
      </c>
      <c r="AJ620" s="68">
        <v>0</v>
      </c>
      <c r="AK620" s="68">
        <v>0</v>
      </c>
      <c r="AL620" s="68">
        <v>0</v>
      </c>
      <c r="AM620" s="68">
        <v>0</v>
      </c>
      <c r="AN620" s="68">
        <v>0</v>
      </c>
      <c r="AO620" s="68">
        <v>0</v>
      </c>
      <c r="AP620" s="113">
        <v>5.8522024797744745</v>
      </c>
      <c r="AQ620" s="12">
        <v>1</v>
      </c>
      <c r="AR620" s="113">
        <v>5.8522024797744745</v>
      </c>
      <c r="AS620" s="12">
        <v>1</v>
      </c>
      <c r="AT620" s="12">
        <v>0</v>
      </c>
      <c r="AU620" s="12">
        <v>1</v>
      </c>
      <c r="AV620" s="113">
        <v>7.6098622009135539</v>
      </c>
      <c r="AW620" s="12">
        <v>1</v>
      </c>
      <c r="AX620" s="12">
        <v>0</v>
      </c>
      <c r="AY620" s="68">
        <v>1</v>
      </c>
      <c r="AZ620" s="68">
        <v>7.4669999999999996</v>
      </c>
      <c r="BA620" s="94">
        <v>3</v>
      </c>
      <c r="BB620" s="94">
        <v>70</v>
      </c>
      <c r="BC620" s="12">
        <v>1</v>
      </c>
      <c r="BD620" s="12">
        <v>0</v>
      </c>
      <c r="BE620" s="104">
        <f t="shared" si="144"/>
        <v>2.7080502011022101</v>
      </c>
      <c r="BF620" s="104">
        <v>1563.83</v>
      </c>
      <c r="BG620" s="104">
        <f t="shared" si="141"/>
        <v>0.36819707917794026</v>
      </c>
      <c r="BH620" s="68">
        <v>1</v>
      </c>
      <c r="BI620" s="68">
        <v>1</v>
      </c>
      <c r="BJ620" s="68">
        <v>0</v>
      </c>
      <c r="BK620" s="12">
        <v>0</v>
      </c>
      <c r="BL620" s="12">
        <v>1</v>
      </c>
      <c r="BM620" s="12">
        <v>1</v>
      </c>
      <c r="BN620" s="12">
        <v>0</v>
      </c>
      <c r="BO620" s="12">
        <v>1</v>
      </c>
      <c r="BP620" s="12">
        <v>0</v>
      </c>
      <c r="BQ620" s="12">
        <v>0</v>
      </c>
      <c r="BR620" s="12">
        <v>0</v>
      </c>
      <c r="BS620" s="12">
        <v>1</v>
      </c>
      <c r="BT620" s="12">
        <v>0</v>
      </c>
      <c r="BU620" s="12">
        <v>0</v>
      </c>
      <c r="BV620" s="12">
        <v>1</v>
      </c>
      <c r="BW620" s="12">
        <v>0</v>
      </c>
      <c r="BX620" s="12">
        <v>0</v>
      </c>
      <c r="BY620" s="12">
        <v>0.5</v>
      </c>
      <c r="BZ620" s="12">
        <f t="shared" si="142"/>
        <v>0.5</v>
      </c>
      <c r="CA620" s="113">
        <v>2.9957322735539909</v>
      </c>
      <c r="CB620" s="12" t="s">
        <v>706</v>
      </c>
      <c r="CC620" s="12">
        <v>1</v>
      </c>
      <c r="CI620" s="12" t="s">
        <v>705</v>
      </c>
    </row>
    <row r="621" spans="1:167" ht="15" customHeight="1" x14ac:dyDescent="0.3">
      <c r="A621" s="70">
        <v>620</v>
      </c>
      <c r="B621" s="12">
        <v>14</v>
      </c>
      <c r="C621" s="69" t="s">
        <v>126</v>
      </c>
      <c r="D621" s="37">
        <v>0.65700000000000003</v>
      </c>
      <c r="E621" s="68">
        <v>7.5999999999999998E-2</v>
      </c>
      <c r="F621" s="19">
        <f t="shared" si="143"/>
        <v>8.6447368421052637</v>
      </c>
      <c r="G621" s="12" t="s">
        <v>353</v>
      </c>
      <c r="H621" s="12">
        <f t="shared" si="132"/>
        <v>0.58100000000000007</v>
      </c>
      <c r="I621" s="12">
        <f t="shared" si="133"/>
        <v>0.73299999999999998</v>
      </c>
      <c r="J621" s="12">
        <v>0.54600000000000004</v>
      </c>
      <c r="K621" s="12">
        <f t="shared" si="134"/>
        <v>0.65700000000000003</v>
      </c>
      <c r="L621" s="45">
        <f t="shared" si="135"/>
        <v>8.6447368421052637</v>
      </c>
      <c r="M621" s="15">
        <f t="shared" si="136"/>
        <v>0.42397995474552269</v>
      </c>
      <c r="N621" s="68">
        <f t="shared" si="137"/>
        <v>4.9044865389131997E-2</v>
      </c>
      <c r="O621" s="68">
        <f t="shared" si="138"/>
        <v>20.389494232796753</v>
      </c>
      <c r="P621" s="12">
        <f t="shared" si="139"/>
        <v>0.37493508935639069</v>
      </c>
      <c r="Q621" s="12">
        <f t="shared" si="140"/>
        <v>0.47302482013465469</v>
      </c>
      <c r="R621" s="113">
        <v>4.6249728132842707</v>
      </c>
      <c r="S621" s="12" t="s">
        <v>719</v>
      </c>
      <c r="T621" s="12" t="s">
        <v>1736</v>
      </c>
      <c r="U621" s="12" t="s">
        <v>711</v>
      </c>
      <c r="V621" s="68" t="s">
        <v>717</v>
      </c>
      <c r="W621" s="68">
        <v>0</v>
      </c>
      <c r="X621" s="68">
        <v>0</v>
      </c>
      <c r="Y621" s="68">
        <v>1</v>
      </c>
      <c r="Z621" s="68">
        <v>0</v>
      </c>
      <c r="AA621" s="68">
        <v>1</v>
      </c>
      <c r="AB621" s="68">
        <v>1</v>
      </c>
      <c r="AC621" s="68">
        <v>2</v>
      </c>
      <c r="AD621" s="68">
        <v>6</v>
      </c>
      <c r="AE621" s="68">
        <v>341</v>
      </c>
      <c r="AF621" s="68">
        <v>0</v>
      </c>
      <c r="AG621" s="68">
        <v>1</v>
      </c>
      <c r="AH621" s="68">
        <v>0</v>
      </c>
      <c r="AI621" s="68">
        <v>0</v>
      </c>
      <c r="AJ621" s="68">
        <v>0</v>
      </c>
      <c r="AK621" s="68">
        <v>0</v>
      </c>
      <c r="AL621" s="68">
        <v>0</v>
      </c>
      <c r="AM621" s="68">
        <v>0</v>
      </c>
      <c r="AN621" s="68">
        <v>0</v>
      </c>
      <c r="AO621" s="68">
        <v>0</v>
      </c>
      <c r="AP621" s="113">
        <v>5.8522024797744745</v>
      </c>
      <c r="AQ621" s="12">
        <v>1</v>
      </c>
      <c r="AR621" s="113">
        <v>5.8522024797744745</v>
      </c>
      <c r="AS621" s="12">
        <v>1</v>
      </c>
      <c r="AT621" s="12">
        <v>0</v>
      </c>
      <c r="AU621" s="12">
        <v>1</v>
      </c>
      <c r="AV621" s="113">
        <v>7.6098622009135539</v>
      </c>
      <c r="AW621" s="12">
        <v>1</v>
      </c>
      <c r="AX621" s="12">
        <v>0</v>
      </c>
      <c r="AY621" s="68">
        <v>1</v>
      </c>
      <c r="AZ621" s="68">
        <v>7.4669999999999996</v>
      </c>
      <c r="BA621" s="94">
        <v>3</v>
      </c>
      <c r="BB621" s="94">
        <v>70</v>
      </c>
      <c r="BC621" s="12">
        <v>1</v>
      </c>
      <c r="BD621" s="12">
        <v>0</v>
      </c>
      <c r="BE621" s="104">
        <f t="shared" si="144"/>
        <v>2.7080502011022101</v>
      </c>
      <c r="BF621" s="104">
        <v>1563.83</v>
      </c>
      <c r="BG621" s="104">
        <f t="shared" si="141"/>
        <v>0.36819707917794026</v>
      </c>
      <c r="BH621" s="68">
        <v>1</v>
      </c>
      <c r="BI621" s="68">
        <v>1</v>
      </c>
      <c r="BJ621" s="68">
        <v>0</v>
      </c>
      <c r="BK621" s="12">
        <v>0</v>
      </c>
      <c r="BL621" s="12">
        <v>1</v>
      </c>
      <c r="BM621" s="12">
        <v>1</v>
      </c>
      <c r="BN621" s="12">
        <v>0</v>
      </c>
      <c r="BO621" s="12">
        <v>1</v>
      </c>
      <c r="BP621" s="12">
        <v>0</v>
      </c>
      <c r="BQ621" s="12">
        <v>0</v>
      </c>
      <c r="BR621" s="12">
        <v>0</v>
      </c>
      <c r="BS621" s="12">
        <v>1</v>
      </c>
      <c r="BT621" s="12">
        <v>0</v>
      </c>
      <c r="BU621" s="12">
        <v>0</v>
      </c>
      <c r="BV621" s="12">
        <v>1</v>
      </c>
      <c r="BW621" s="12">
        <v>0</v>
      </c>
      <c r="BX621" s="12">
        <v>0</v>
      </c>
      <c r="BY621" s="12">
        <v>0.5</v>
      </c>
      <c r="BZ621" s="12">
        <f t="shared" si="142"/>
        <v>0.5</v>
      </c>
      <c r="CA621" s="113">
        <v>2.9957322735539909</v>
      </c>
      <c r="CB621" s="12" t="s">
        <v>706</v>
      </c>
      <c r="CC621" s="12">
        <v>1</v>
      </c>
    </row>
    <row r="622" spans="1:167" ht="15" customHeight="1" x14ac:dyDescent="0.3">
      <c r="A622" s="17">
        <v>621</v>
      </c>
      <c r="B622" s="12">
        <v>14</v>
      </c>
      <c r="C622" s="69" t="s">
        <v>126</v>
      </c>
      <c r="D622" s="37">
        <v>2E-3</v>
      </c>
      <c r="E622" s="68">
        <v>9.4E-2</v>
      </c>
      <c r="F622" s="19">
        <f t="shared" si="143"/>
        <v>2.1276595744680851E-2</v>
      </c>
      <c r="H622" s="12">
        <f t="shared" si="132"/>
        <v>-9.1999999999999998E-2</v>
      </c>
      <c r="I622" s="12">
        <f t="shared" si="133"/>
        <v>9.6000000000000002E-2</v>
      </c>
      <c r="J622" s="12">
        <v>0.54600000000000004</v>
      </c>
      <c r="K622" s="12">
        <f t="shared" si="134"/>
        <v>2E-3</v>
      </c>
      <c r="L622" s="45">
        <f t="shared" si="135"/>
        <v>2.1276595744680851E-2</v>
      </c>
      <c r="M622" s="15">
        <f t="shared" si="136"/>
        <v>1.1521914928100797E-3</v>
      </c>
      <c r="N622" s="68">
        <f t="shared" si="137"/>
        <v>5.4153000162073757E-2</v>
      </c>
      <c r="O622" s="68">
        <f t="shared" si="138"/>
        <v>18.466197569979762</v>
      </c>
      <c r="P622" s="12">
        <f t="shared" si="139"/>
        <v>-5.3000808669263676E-2</v>
      </c>
      <c r="Q622" s="12">
        <f t="shared" si="140"/>
        <v>5.5305191654883838E-2</v>
      </c>
      <c r="R622" s="113">
        <v>5.7868973813667077</v>
      </c>
      <c r="S622" s="12" t="s">
        <v>719</v>
      </c>
      <c r="T622" s="12" t="s">
        <v>1737</v>
      </c>
      <c r="U622" s="44" t="s">
        <v>712</v>
      </c>
      <c r="V622" s="68" t="s">
        <v>718</v>
      </c>
      <c r="W622" s="68">
        <v>0</v>
      </c>
      <c r="X622" s="68">
        <v>0</v>
      </c>
      <c r="Y622" s="68">
        <v>1</v>
      </c>
      <c r="Z622" s="68">
        <v>0</v>
      </c>
      <c r="AA622" s="68">
        <v>1</v>
      </c>
      <c r="AB622" s="68">
        <v>1</v>
      </c>
      <c r="AC622" s="68">
        <v>2</v>
      </c>
      <c r="AD622" s="68">
        <v>6</v>
      </c>
      <c r="AE622" s="68">
        <v>341</v>
      </c>
      <c r="AF622" s="68">
        <v>0</v>
      </c>
      <c r="AG622" s="68">
        <v>1</v>
      </c>
      <c r="AH622" s="68">
        <v>0</v>
      </c>
      <c r="AI622" s="68">
        <v>0</v>
      </c>
      <c r="AJ622" s="68">
        <v>0</v>
      </c>
      <c r="AK622" s="68">
        <v>0</v>
      </c>
      <c r="AL622" s="68">
        <v>0</v>
      </c>
      <c r="AM622" s="68">
        <v>0</v>
      </c>
      <c r="AN622" s="68">
        <v>0</v>
      </c>
      <c r="AO622" s="68">
        <v>0</v>
      </c>
      <c r="AP622" s="113">
        <v>5.8522024797744745</v>
      </c>
      <c r="AQ622" s="12">
        <v>1</v>
      </c>
      <c r="AR622" s="113">
        <v>5.8522024797744745</v>
      </c>
      <c r="AS622" s="12">
        <v>1</v>
      </c>
      <c r="AT622" s="12">
        <v>0</v>
      </c>
      <c r="AU622" s="12">
        <v>1</v>
      </c>
      <c r="AV622" s="113">
        <v>7.6098622009135539</v>
      </c>
      <c r="AW622" s="12">
        <v>1</v>
      </c>
      <c r="AX622" s="12">
        <v>0</v>
      </c>
      <c r="AY622" s="68">
        <v>1</v>
      </c>
      <c r="AZ622" s="68">
        <v>7.4669999999999996</v>
      </c>
      <c r="BA622" s="94">
        <v>3</v>
      </c>
      <c r="BB622" s="94">
        <v>70</v>
      </c>
      <c r="BC622" s="12">
        <v>1</v>
      </c>
      <c r="BD622" s="12">
        <v>0</v>
      </c>
      <c r="BE622" s="104">
        <f t="shared" si="144"/>
        <v>2.7080502011022101</v>
      </c>
      <c r="BF622" s="104">
        <v>1563.83</v>
      </c>
      <c r="BG622" s="104">
        <f t="shared" si="141"/>
        <v>0.36819707917794026</v>
      </c>
      <c r="BH622" s="68">
        <v>1</v>
      </c>
      <c r="BI622" s="68">
        <v>1</v>
      </c>
      <c r="BJ622" s="68">
        <v>0</v>
      </c>
      <c r="BK622" s="12">
        <v>0</v>
      </c>
      <c r="BL622" s="12">
        <v>1</v>
      </c>
      <c r="BM622" s="12">
        <v>1</v>
      </c>
      <c r="BN622" s="12">
        <v>0</v>
      </c>
      <c r="BO622" s="12">
        <v>1</v>
      </c>
      <c r="BP622" s="12">
        <v>0</v>
      </c>
      <c r="BQ622" s="12">
        <v>0</v>
      </c>
      <c r="BR622" s="12">
        <v>0</v>
      </c>
      <c r="BS622" s="12">
        <v>1</v>
      </c>
      <c r="BT622" s="12">
        <v>0</v>
      </c>
      <c r="BU622" s="12">
        <v>0</v>
      </c>
      <c r="BV622" s="12">
        <v>1</v>
      </c>
      <c r="BW622" s="12">
        <v>0</v>
      </c>
      <c r="BX622" s="12">
        <v>0</v>
      </c>
      <c r="BY622" s="12">
        <v>0.5</v>
      </c>
      <c r="BZ622" s="12">
        <f t="shared" si="142"/>
        <v>0.5</v>
      </c>
      <c r="CA622" s="113">
        <v>2.9957322735539909</v>
      </c>
      <c r="CB622" s="12" t="s">
        <v>706</v>
      </c>
      <c r="CC622" s="12">
        <v>1</v>
      </c>
    </row>
    <row r="623" spans="1:167" ht="15" customHeight="1" x14ac:dyDescent="0.3">
      <c r="A623" s="70">
        <v>622</v>
      </c>
      <c r="B623" s="70">
        <v>14</v>
      </c>
      <c r="C623" s="69" t="s">
        <v>126</v>
      </c>
      <c r="D623" s="38">
        <v>0.751</v>
      </c>
      <c r="E623" s="69">
        <v>0.14299999999999999</v>
      </c>
      <c r="F623" s="19">
        <f t="shared" si="143"/>
        <v>5.2517482517482525</v>
      </c>
      <c r="G623" s="70" t="s">
        <v>353</v>
      </c>
      <c r="H623" s="70">
        <f t="shared" si="132"/>
        <v>0.60799999999999998</v>
      </c>
      <c r="I623" s="70">
        <f t="shared" si="133"/>
        <v>0.89400000000000002</v>
      </c>
      <c r="J623" s="70">
        <v>0.56399999999999995</v>
      </c>
      <c r="K623" s="70">
        <f t="shared" si="134"/>
        <v>0.751</v>
      </c>
      <c r="L623" s="45">
        <f t="shared" si="135"/>
        <v>5.2517482517482525</v>
      </c>
      <c r="M623" s="18">
        <f t="shared" si="136"/>
        <v>0.27355049828374051</v>
      </c>
      <c r="N623" s="69">
        <f t="shared" si="137"/>
        <v>5.2087511657223556E-2</v>
      </c>
      <c r="O623" s="69">
        <f t="shared" si="138"/>
        <v>19.198459826239727</v>
      </c>
      <c r="P623" s="70">
        <f t="shared" si="139"/>
        <v>0.22146298662651695</v>
      </c>
      <c r="Q623" s="70">
        <f t="shared" si="140"/>
        <v>0.32563800994096403</v>
      </c>
      <c r="R623" s="114">
        <v>5.7868973813667077</v>
      </c>
      <c r="S623" s="70" t="s">
        <v>719</v>
      </c>
      <c r="T623" s="70" t="s">
        <v>1739</v>
      </c>
      <c r="U623" s="70" t="s">
        <v>707</v>
      </c>
      <c r="V623" s="69" t="s">
        <v>713</v>
      </c>
      <c r="W623" s="69">
        <v>0</v>
      </c>
      <c r="X623" s="69">
        <v>0</v>
      </c>
      <c r="Y623" s="69">
        <v>1</v>
      </c>
      <c r="Z623" s="69">
        <v>0</v>
      </c>
      <c r="AA623" s="69">
        <v>1</v>
      </c>
      <c r="AB623" s="69">
        <v>1</v>
      </c>
      <c r="AC623" s="69">
        <v>3</v>
      </c>
      <c r="AD623" s="69">
        <v>6</v>
      </c>
      <c r="AE623" s="69">
        <v>341</v>
      </c>
      <c r="AF623" s="69">
        <v>0</v>
      </c>
      <c r="AG623" s="69">
        <v>1</v>
      </c>
      <c r="AH623" s="69">
        <v>0</v>
      </c>
      <c r="AI623" s="69">
        <v>0</v>
      </c>
      <c r="AJ623" s="69">
        <v>0</v>
      </c>
      <c r="AK623" s="69">
        <v>0</v>
      </c>
      <c r="AL623" s="69">
        <v>0</v>
      </c>
      <c r="AM623" s="69">
        <v>0</v>
      </c>
      <c r="AN623" s="69">
        <v>0</v>
      </c>
      <c r="AO623" s="69">
        <v>0</v>
      </c>
      <c r="AP623" s="114">
        <v>5.8522024797744745</v>
      </c>
      <c r="AQ623" s="70">
        <v>1</v>
      </c>
      <c r="AR623" s="114">
        <v>5.8522024797744745</v>
      </c>
      <c r="AS623" s="70">
        <v>1</v>
      </c>
      <c r="AT623" s="70">
        <v>0</v>
      </c>
      <c r="AU623" s="70">
        <v>1</v>
      </c>
      <c r="AV623" s="114">
        <v>7.6098622009135539</v>
      </c>
      <c r="AW623" s="70">
        <v>1</v>
      </c>
      <c r="AX623" s="70">
        <v>0</v>
      </c>
      <c r="AY623" s="69">
        <v>1</v>
      </c>
      <c r="AZ623" s="69">
        <v>7.4669999999999996</v>
      </c>
      <c r="BA623" s="32">
        <v>3</v>
      </c>
      <c r="BB623" s="32">
        <v>70</v>
      </c>
      <c r="BC623" s="70">
        <v>1</v>
      </c>
      <c r="BD623" s="70">
        <v>0</v>
      </c>
      <c r="BE623" s="106">
        <f t="shared" si="144"/>
        <v>2.7080502011022101</v>
      </c>
      <c r="BF623" s="106">
        <v>1563.83</v>
      </c>
      <c r="BG623" s="106">
        <f t="shared" si="141"/>
        <v>0.36819707917794026</v>
      </c>
      <c r="BH623" s="69">
        <v>1</v>
      </c>
      <c r="BI623" s="69">
        <v>1</v>
      </c>
      <c r="BJ623" s="69">
        <v>0</v>
      </c>
      <c r="BK623" s="70">
        <v>0</v>
      </c>
      <c r="BL623" s="70">
        <v>1</v>
      </c>
      <c r="BM623" s="70">
        <v>1</v>
      </c>
      <c r="BN623" s="70">
        <v>0</v>
      </c>
      <c r="BO623" s="70">
        <v>1</v>
      </c>
      <c r="BP623" s="70">
        <v>0</v>
      </c>
      <c r="BQ623" s="70">
        <v>0</v>
      </c>
      <c r="BR623" s="70">
        <v>0</v>
      </c>
      <c r="BS623" s="70">
        <v>1</v>
      </c>
      <c r="BT623" s="70">
        <v>0</v>
      </c>
      <c r="BU623" s="70">
        <v>0</v>
      </c>
      <c r="BV623" s="70">
        <v>1</v>
      </c>
      <c r="BW623" s="70">
        <v>0</v>
      </c>
      <c r="BX623" s="70">
        <v>0</v>
      </c>
      <c r="BY623" s="70">
        <v>0.5</v>
      </c>
      <c r="BZ623" s="70">
        <f t="shared" si="142"/>
        <v>0.5</v>
      </c>
      <c r="CA623" s="114">
        <v>2.9957322735539909</v>
      </c>
      <c r="CB623" s="70" t="s">
        <v>706</v>
      </c>
      <c r="CC623" s="70">
        <v>1</v>
      </c>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0"/>
      <c r="DD623" s="70"/>
      <c r="DE623" s="70"/>
      <c r="DF623" s="70"/>
      <c r="DG623" s="70"/>
      <c r="DH623" s="70"/>
      <c r="DI623" s="70"/>
      <c r="DJ623" s="70"/>
      <c r="DK623" s="70"/>
      <c r="DL623" s="70"/>
      <c r="DM623" s="70"/>
      <c r="DN623" s="70"/>
      <c r="DO623" s="70"/>
      <c r="DP623" s="70"/>
      <c r="DQ623" s="70"/>
      <c r="DR623" s="70"/>
      <c r="DS623" s="70"/>
      <c r="DT623" s="70"/>
      <c r="DU623" s="70"/>
      <c r="DV623" s="70"/>
      <c r="DW623" s="70"/>
      <c r="DX623" s="70"/>
      <c r="DY623" s="70"/>
      <c r="DZ623" s="70"/>
      <c r="EA623" s="70"/>
      <c r="EB623" s="70"/>
      <c r="EC623" s="70"/>
      <c r="ED623" s="70"/>
      <c r="EE623" s="70"/>
      <c r="EF623" s="70"/>
      <c r="EG623" s="70"/>
      <c r="EH623" s="70"/>
      <c r="EI623" s="70"/>
      <c r="EJ623" s="70"/>
      <c r="EK623" s="70"/>
      <c r="EL623" s="70"/>
      <c r="EM623" s="70"/>
      <c r="EN623" s="70"/>
      <c r="EO623" s="70"/>
      <c r="EP623" s="70"/>
      <c r="EQ623" s="70"/>
      <c r="ER623" s="70"/>
      <c r="ES623" s="70"/>
      <c r="ET623" s="70"/>
      <c r="EU623" s="70"/>
      <c r="EV623" s="70"/>
      <c r="EW623" s="70"/>
      <c r="EX623" s="70"/>
      <c r="EY623" s="70"/>
      <c r="EZ623" s="70"/>
      <c r="FA623" s="70"/>
      <c r="FB623" s="70"/>
      <c r="FC623" s="70"/>
      <c r="FD623" s="70"/>
      <c r="FE623" s="70"/>
      <c r="FF623" s="70"/>
      <c r="FG623" s="70"/>
      <c r="FH623" s="70"/>
      <c r="FI623" s="70"/>
      <c r="FJ623" s="70"/>
      <c r="FK623" s="70"/>
    </row>
    <row r="624" spans="1:167" ht="15" customHeight="1" x14ac:dyDescent="0.3">
      <c r="A624" s="17">
        <v>623</v>
      </c>
      <c r="B624" s="12">
        <v>14</v>
      </c>
      <c r="C624" s="69" t="s">
        <v>126</v>
      </c>
      <c r="D624" s="37">
        <v>-0.06</v>
      </c>
      <c r="E624" s="13">
        <v>0.16800000000000001</v>
      </c>
      <c r="F624" s="19">
        <f t="shared" si="143"/>
        <v>-0.3571428571428571</v>
      </c>
      <c r="H624" s="12">
        <f t="shared" si="132"/>
        <v>-0.22800000000000001</v>
      </c>
      <c r="I624" s="12">
        <f t="shared" si="133"/>
        <v>0.10800000000000001</v>
      </c>
      <c r="J624" s="12">
        <v>0.56399999999999995</v>
      </c>
      <c r="K624" s="12">
        <f t="shared" si="134"/>
        <v>-0.06</v>
      </c>
      <c r="L624" s="45">
        <f t="shared" si="135"/>
        <v>-0.3571428571428571</v>
      </c>
      <c r="M624" s="15">
        <f t="shared" si="136"/>
        <v>-1.9336753920910384E-2</v>
      </c>
      <c r="N624" s="13">
        <f t="shared" si="137"/>
        <v>5.4142910978549091E-2</v>
      </c>
      <c r="O624" s="68">
        <f t="shared" si="138"/>
        <v>18.46963862722842</v>
      </c>
      <c r="P624" s="12">
        <f t="shared" si="139"/>
        <v>-7.3479664899459479E-2</v>
      </c>
      <c r="Q624" s="12">
        <f t="shared" si="140"/>
        <v>3.4806157057638704E-2</v>
      </c>
      <c r="R624" s="113">
        <v>9.7223852521469034</v>
      </c>
      <c r="S624" s="12" t="s">
        <v>719</v>
      </c>
      <c r="T624" s="12" t="s">
        <v>1740</v>
      </c>
      <c r="U624" s="12" t="s">
        <v>708</v>
      </c>
      <c r="V624" s="13" t="s">
        <v>714</v>
      </c>
      <c r="W624" s="68">
        <v>0</v>
      </c>
      <c r="X624" s="68">
        <v>0</v>
      </c>
      <c r="Y624" s="68">
        <v>1</v>
      </c>
      <c r="Z624" s="68">
        <v>0</v>
      </c>
      <c r="AA624" s="13">
        <v>1</v>
      </c>
      <c r="AB624" s="13">
        <v>1</v>
      </c>
      <c r="AC624" s="68">
        <v>3</v>
      </c>
      <c r="AD624" s="13">
        <v>6</v>
      </c>
      <c r="AE624" s="13">
        <v>341</v>
      </c>
      <c r="AF624" s="13">
        <v>0</v>
      </c>
      <c r="AG624" s="13">
        <v>1</v>
      </c>
      <c r="AH624" s="13">
        <v>0</v>
      </c>
      <c r="AI624" s="13">
        <v>0</v>
      </c>
      <c r="AJ624" s="13">
        <v>0</v>
      </c>
      <c r="AK624" s="13">
        <v>0</v>
      </c>
      <c r="AL624" s="13">
        <v>0</v>
      </c>
      <c r="AM624" s="68">
        <v>0</v>
      </c>
      <c r="AN624" s="68">
        <v>0</v>
      </c>
      <c r="AO624" s="68">
        <v>0</v>
      </c>
      <c r="AP624" s="113">
        <v>5.8522024797744745</v>
      </c>
      <c r="AQ624" s="12">
        <v>1</v>
      </c>
      <c r="AR624" s="113">
        <v>5.8522024797744745</v>
      </c>
      <c r="AS624" s="12">
        <v>1</v>
      </c>
      <c r="AT624" s="12">
        <v>0</v>
      </c>
      <c r="AU624" s="12">
        <v>1</v>
      </c>
      <c r="AV624" s="113">
        <v>7.6098622009135539</v>
      </c>
      <c r="AW624" s="12">
        <v>1</v>
      </c>
      <c r="AX624" s="12">
        <v>0</v>
      </c>
      <c r="AY624" s="68">
        <v>1</v>
      </c>
      <c r="AZ624" s="68">
        <v>7.4669999999999996</v>
      </c>
      <c r="BA624" s="94">
        <v>3</v>
      </c>
      <c r="BB624" s="94">
        <v>70</v>
      </c>
      <c r="BC624" s="12">
        <v>1</v>
      </c>
      <c r="BD624" s="12">
        <v>0</v>
      </c>
      <c r="BE624" s="104">
        <f t="shared" si="144"/>
        <v>2.7080502011022101</v>
      </c>
      <c r="BF624" s="104">
        <v>1563.83</v>
      </c>
      <c r="BG624" s="104">
        <f t="shared" si="141"/>
        <v>0.36819707917794026</v>
      </c>
      <c r="BH624" s="68">
        <v>1</v>
      </c>
      <c r="BI624" s="68">
        <v>1</v>
      </c>
      <c r="BJ624" s="68">
        <v>0</v>
      </c>
      <c r="BK624" s="12">
        <v>0</v>
      </c>
      <c r="BL624" s="12">
        <v>1</v>
      </c>
      <c r="BM624" s="12">
        <v>1</v>
      </c>
      <c r="BN624" s="12">
        <v>0</v>
      </c>
      <c r="BO624" s="12">
        <v>1</v>
      </c>
      <c r="BP624" s="12">
        <v>0</v>
      </c>
      <c r="BQ624" s="12">
        <v>0</v>
      </c>
      <c r="BR624" s="12">
        <v>0</v>
      </c>
      <c r="BS624" s="12">
        <v>1</v>
      </c>
      <c r="BT624" s="12">
        <v>0</v>
      </c>
      <c r="BU624" s="12">
        <v>0</v>
      </c>
      <c r="BV624" s="12">
        <v>1</v>
      </c>
      <c r="BW624" s="12">
        <v>0</v>
      </c>
      <c r="BX624" s="12">
        <v>0</v>
      </c>
      <c r="BY624" s="12">
        <v>0.7</v>
      </c>
      <c r="BZ624" s="12">
        <f t="shared" si="142"/>
        <v>0.30000000000000004</v>
      </c>
      <c r="CA624" s="113">
        <v>2.9957322735539909</v>
      </c>
      <c r="CB624" s="12" t="s">
        <v>706</v>
      </c>
      <c r="CC624" s="12">
        <v>1</v>
      </c>
    </row>
    <row r="625" spans="1:167" ht="15" customHeight="1" x14ac:dyDescent="0.3">
      <c r="A625" s="17">
        <v>624</v>
      </c>
      <c r="B625" s="12">
        <v>14</v>
      </c>
      <c r="C625" s="69" t="s">
        <v>126</v>
      </c>
      <c r="D625" s="37">
        <v>-6.0000000000000001E-3</v>
      </c>
      <c r="E625" s="68">
        <v>0.10299999999999999</v>
      </c>
      <c r="F625" s="19">
        <f t="shared" si="143"/>
        <v>-5.8252427184466021E-2</v>
      </c>
      <c r="H625" s="12">
        <f t="shared" si="132"/>
        <v>-0.109</v>
      </c>
      <c r="I625" s="12">
        <f t="shared" si="133"/>
        <v>9.6999999999999989E-2</v>
      </c>
      <c r="J625" s="12">
        <v>0.56399999999999995</v>
      </c>
      <c r="K625" s="12">
        <f t="shared" si="134"/>
        <v>-6.0000000000000001E-3</v>
      </c>
      <c r="L625" s="45">
        <f t="shared" si="135"/>
        <v>-5.8252427184466021E-2</v>
      </c>
      <c r="M625" s="15">
        <f t="shared" si="136"/>
        <v>-3.1545300970869071E-3</v>
      </c>
      <c r="N625" s="68">
        <f t="shared" si="137"/>
        <v>5.4152766666658574E-2</v>
      </c>
      <c r="O625" s="68">
        <f t="shared" si="138"/>
        <v>18.466277192365354</v>
      </c>
      <c r="P625" s="12">
        <f t="shared" si="139"/>
        <v>-5.7307296763745477E-2</v>
      </c>
      <c r="Q625" s="12">
        <f t="shared" si="140"/>
        <v>5.099823656957167E-2</v>
      </c>
      <c r="R625" s="113">
        <v>9.7223852521469034</v>
      </c>
      <c r="S625" s="12" t="s">
        <v>719</v>
      </c>
      <c r="T625" s="12" t="s">
        <v>1741</v>
      </c>
      <c r="U625" s="12" t="s">
        <v>709</v>
      </c>
      <c r="V625" s="68" t="s">
        <v>715</v>
      </c>
      <c r="W625" s="68">
        <v>0</v>
      </c>
      <c r="X625" s="68">
        <v>0</v>
      </c>
      <c r="Y625" s="68">
        <v>1</v>
      </c>
      <c r="Z625" s="68">
        <v>0</v>
      </c>
      <c r="AA625" s="68">
        <v>1</v>
      </c>
      <c r="AB625" s="68">
        <v>1</v>
      </c>
      <c r="AC625" s="68">
        <v>3</v>
      </c>
      <c r="AD625" s="68">
        <v>6</v>
      </c>
      <c r="AE625" s="68">
        <v>341</v>
      </c>
      <c r="AF625" s="68">
        <v>0</v>
      </c>
      <c r="AG625" s="68">
        <v>1</v>
      </c>
      <c r="AH625" s="68">
        <v>0</v>
      </c>
      <c r="AI625" s="68">
        <v>0</v>
      </c>
      <c r="AJ625" s="68">
        <v>0</v>
      </c>
      <c r="AK625" s="68">
        <v>0</v>
      </c>
      <c r="AL625" s="68">
        <v>0</v>
      </c>
      <c r="AM625" s="68">
        <v>0</v>
      </c>
      <c r="AN625" s="68">
        <v>0</v>
      </c>
      <c r="AO625" s="68">
        <v>0</v>
      </c>
      <c r="AP625" s="113">
        <v>5.8522024797744745</v>
      </c>
      <c r="AQ625" s="12">
        <v>1</v>
      </c>
      <c r="AR625" s="113">
        <v>5.8522024797744745</v>
      </c>
      <c r="AS625" s="12">
        <v>1</v>
      </c>
      <c r="AT625" s="12">
        <v>0</v>
      </c>
      <c r="AU625" s="12">
        <v>1</v>
      </c>
      <c r="AV625" s="113">
        <v>7.6098622009135539</v>
      </c>
      <c r="AW625" s="12">
        <v>1</v>
      </c>
      <c r="AX625" s="12">
        <v>0</v>
      </c>
      <c r="AY625" s="68">
        <v>1</v>
      </c>
      <c r="AZ625" s="68">
        <v>7.4669999999999996</v>
      </c>
      <c r="BA625" s="94">
        <v>3</v>
      </c>
      <c r="BB625" s="94">
        <v>70</v>
      </c>
      <c r="BC625" s="12">
        <v>1</v>
      </c>
      <c r="BD625" s="12">
        <v>0</v>
      </c>
      <c r="BE625" s="104">
        <f t="shared" si="144"/>
        <v>2.7080502011022101</v>
      </c>
      <c r="BF625" s="104">
        <v>1563.83</v>
      </c>
      <c r="BG625" s="104">
        <f t="shared" si="141"/>
        <v>0.36819707917794026</v>
      </c>
      <c r="BH625" s="68">
        <v>1</v>
      </c>
      <c r="BI625" s="68">
        <v>1</v>
      </c>
      <c r="BJ625" s="68">
        <v>0</v>
      </c>
      <c r="BK625" s="12">
        <v>0</v>
      </c>
      <c r="BL625" s="12">
        <v>1</v>
      </c>
      <c r="BM625" s="12">
        <v>1</v>
      </c>
      <c r="BN625" s="12">
        <v>0</v>
      </c>
      <c r="BO625" s="12">
        <v>1</v>
      </c>
      <c r="BP625" s="12">
        <v>0</v>
      </c>
      <c r="BQ625" s="12">
        <v>0</v>
      </c>
      <c r="BR625" s="12">
        <v>0</v>
      </c>
      <c r="BS625" s="12">
        <v>1</v>
      </c>
      <c r="BT625" s="12">
        <v>0</v>
      </c>
      <c r="BU625" s="12">
        <v>0</v>
      </c>
      <c r="BV625" s="12">
        <v>1</v>
      </c>
      <c r="BW625" s="12">
        <v>0</v>
      </c>
      <c r="BX625" s="12">
        <v>0</v>
      </c>
      <c r="BY625" s="12">
        <v>0.7</v>
      </c>
      <c r="BZ625" s="12">
        <f t="shared" si="142"/>
        <v>0.30000000000000004</v>
      </c>
      <c r="CA625" s="113">
        <v>2.9957322735539909</v>
      </c>
      <c r="CB625" s="12" t="s">
        <v>706</v>
      </c>
      <c r="CC625" s="12">
        <v>1</v>
      </c>
    </row>
    <row r="626" spans="1:167" ht="15" customHeight="1" x14ac:dyDescent="0.3">
      <c r="A626" s="70">
        <v>625</v>
      </c>
      <c r="B626" s="70">
        <v>14</v>
      </c>
      <c r="C626" s="69" t="s">
        <v>126</v>
      </c>
      <c r="D626" s="38">
        <v>0.20599999999999999</v>
      </c>
      <c r="E626" s="69">
        <v>0.112</v>
      </c>
      <c r="F626" s="19">
        <f t="shared" si="143"/>
        <v>1.8392857142857142</v>
      </c>
      <c r="G626" s="70" t="s">
        <v>421</v>
      </c>
      <c r="H626" s="70">
        <f t="shared" si="132"/>
        <v>9.3999999999999986E-2</v>
      </c>
      <c r="I626" s="70">
        <f t="shared" si="133"/>
        <v>0.318</v>
      </c>
      <c r="J626" s="70">
        <v>0.56399999999999995</v>
      </c>
      <c r="K626" s="70">
        <f t="shared" si="134"/>
        <v>0.20599999999999999</v>
      </c>
      <c r="L626" s="47">
        <f t="shared" si="135"/>
        <v>1.8392857142857142</v>
      </c>
      <c r="M626" s="18">
        <f t="shared" si="136"/>
        <v>9.9112484494417952E-2</v>
      </c>
      <c r="N626" s="69">
        <f t="shared" si="137"/>
        <v>5.3886399336770932E-2</v>
      </c>
      <c r="O626" s="69">
        <f t="shared" si="138"/>
        <v>18.557558350676835</v>
      </c>
      <c r="P626" s="70">
        <f t="shared" si="139"/>
        <v>4.522608515764702E-2</v>
      </c>
      <c r="Q626" s="70">
        <f t="shared" si="140"/>
        <v>0.15299888383118887</v>
      </c>
      <c r="R626" s="114">
        <v>10.416191411313891</v>
      </c>
      <c r="S626" s="70" t="s">
        <v>719</v>
      </c>
      <c r="T626" s="70" t="s">
        <v>1742</v>
      </c>
      <c r="U626" s="70" t="s">
        <v>710</v>
      </c>
      <c r="V626" s="69" t="s">
        <v>716</v>
      </c>
      <c r="W626" s="69">
        <v>0</v>
      </c>
      <c r="X626" s="69">
        <v>0</v>
      </c>
      <c r="Y626" s="69">
        <v>1</v>
      </c>
      <c r="Z626" s="69">
        <v>0</v>
      </c>
      <c r="AA626" s="69">
        <v>1</v>
      </c>
      <c r="AB626" s="69">
        <v>1</v>
      </c>
      <c r="AC626" s="69">
        <v>3</v>
      </c>
      <c r="AD626" s="69">
        <v>6</v>
      </c>
      <c r="AE626" s="69">
        <v>341</v>
      </c>
      <c r="AF626" s="69">
        <v>0</v>
      </c>
      <c r="AG626" s="69">
        <v>1</v>
      </c>
      <c r="AH626" s="69">
        <v>0</v>
      </c>
      <c r="AI626" s="69">
        <v>0</v>
      </c>
      <c r="AJ626" s="69">
        <v>0</v>
      </c>
      <c r="AK626" s="69">
        <v>0</v>
      </c>
      <c r="AL626" s="69">
        <v>0</v>
      </c>
      <c r="AM626" s="69">
        <v>0</v>
      </c>
      <c r="AN626" s="69">
        <v>0</v>
      </c>
      <c r="AO626" s="69">
        <v>0</v>
      </c>
      <c r="AP626" s="114">
        <v>5.8522024797744745</v>
      </c>
      <c r="AQ626" s="70">
        <v>1</v>
      </c>
      <c r="AR626" s="114">
        <v>5.8522024797744745</v>
      </c>
      <c r="AS626" s="70">
        <v>1</v>
      </c>
      <c r="AT626" s="70">
        <v>0</v>
      </c>
      <c r="AU626" s="70">
        <v>1</v>
      </c>
      <c r="AV626" s="114">
        <v>7.6098622009135539</v>
      </c>
      <c r="AW626" s="70">
        <v>1</v>
      </c>
      <c r="AX626" s="70">
        <v>0</v>
      </c>
      <c r="AY626" s="69">
        <v>1</v>
      </c>
      <c r="AZ626" s="69">
        <v>7.4669999999999996</v>
      </c>
      <c r="BA626" s="32">
        <v>3</v>
      </c>
      <c r="BB626" s="32">
        <v>70</v>
      </c>
      <c r="BC626" s="70">
        <v>1</v>
      </c>
      <c r="BD626" s="70">
        <v>0</v>
      </c>
      <c r="BE626" s="106">
        <f t="shared" si="144"/>
        <v>2.7080502011022101</v>
      </c>
      <c r="BF626" s="106">
        <v>1563.83</v>
      </c>
      <c r="BG626" s="106">
        <f t="shared" si="141"/>
        <v>0.36819707917794026</v>
      </c>
      <c r="BH626" s="69">
        <v>1</v>
      </c>
      <c r="BI626" s="69">
        <v>1</v>
      </c>
      <c r="BJ626" s="69">
        <v>0</v>
      </c>
      <c r="BK626" s="70">
        <v>0</v>
      </c>
      <c r="BL626" s="70">
        <v>1</v>
      </c>
      <c r="BM626" s="70">
        <v>1</v>
      </c>
      <c r="BN626" s="70">
        <v>0</v>
      </c>
      <c r="BO626" s="70">
        <v>1</v>
      </c>
      <c r="BP626" s="70">
        <v>0</v>
      </c>
      <c r="BQ626" s="70">
        <v>0</v>
      </c>
      <c r="BR626" s="70">
        <v>0</v>
      </c>
      <c r="BS626" s="70">
        <v>1</v>
      </c>
      <c r="BT626" s="70">
        <v>0</v>
      </c>
      <c r="BU626" s="70">
        <v>0</v>
      </c>
      <c r="BV626" s="70">
        <v>1</v>
      </c>
      <c r="BW626" s="70">
        <v>0</v>
      </c>
      <c r="BX626" s="70">
        <v>0</v>
      </c>
      <c r="BY626" s="70">
        <v>0.7</v>
      </c>
      <c r="BZ626" s="70">
        <f t="shared" si="142"/>
        <v>0.30000000000000004</v>
      </c>
      <c r="CA626" s="114">
        <v>2.9957322735539909</v>
      </c>
      <c r="CB626" s="70" t="s">
        <v>706</v>
      </c>
      <c r="CC626" s="70">
        <v>1</v>
      </c>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0"/>
      <c r="DD626" s="70"/>
      <c r="DE626" s="70"/>
      <c r="DF626" s="70"/>
      <c r="DG626" s="70"/>
      <c r="DH626" s="70"/>
      <c r="DI626" s="70"/>
      <c r="DJ626" s="70"/>
      <c r="DK626" s="70"/>
      <c r="DL626" s="70"/>
      <c r="DM626" s="70"/>
      <c r="DN626" s="70"/>
      <c r="DO626" s="70"/>
      <c r="DP626" s="70"/>
      <c r="DQ626" s="70"/>
      <c r="DR626" s="70"/>
      <c r="DS626" s="70"/>
      <c r="DT626" s="70"/>
      <c r="DU626" s="70"/>
      <c r="DV626" s="70"/>
      <c r="DW626" s="70"/>
      <c r="DX626" s="70"/>
      <c r="DY626" s="70"/>
      <c r="DZ626" s="70"/>
      <c r="EA626" s="70"/>
      <c r="EB626" s="70"/>
      <c r="EC626" s="70"/>
      <c r="ED626" s="70"/>
      <c r="EE626" s="70"/>
      <c r="EF626" s="70"/>
      <c r="EG626" s="70"/>
      <c r="EH626" s="70"/>
      <c r="EI626" s="70"/>
      <c r="EJ626" s="70"/>
      <c r="EK626" s="70"/>
      <c r="EL626" s="70"/>
      <c r="EM626" s="70"/>
      <c r="EN626" s="70"/>
      <c r="EO626" s="70"/>
      <c r="EP626" s="70"/>
      <c r="EQ626" s="70"/>
      <c r="ER626" s="70"/>
      <c r="ES626" s="70"/>
      <c r="ET626" s="70"/>
      <c r="EU626" s="70"/>
      <c r="EV626" s="70"/>
      <c r="EW626" s="70"/>
      <c r="EX626" s="70"/>
      <c r="EY626" s="70"/>
      <c r="EZ626" s="70"/>
      <c r="FA626" s="70"/>
      <c r="FB626" s="70"/>
      <c r="FC626" s="70"/>
      <c r="FD626" s="70"/>
      <c r="FE626" s="70"/>
      <c r="FF626" s="70"/>
      <c r="FG626" s="70"/>
      <c r="FH626" s="70"/>
      <c r="FI626" s="70"/>
      <c r="FJ626" s="70"/>
      <c r="FK626" s="70"/>
    </row>
    <row r="627" spans="1:167" ht="15" customHeight="1" x14ac:dyDescent="0.3">
      <c r="A627" s="70">
        <v>626</v>
      </c>
      <c r="B627" s="12">
        <v>14</v>
      </c>
      <c r="C627" s="69" t="s">
        <v>126</v>
      </c>
      <c r="D627" s="37">
        <v>0.63800000000000001</v>
      </c>
      <c r="E627" s="68">
        <v>7.5999999999999998E-2</v>
      </c>
      <c r="F627" s="19">
        <f t="shared" si="143"/>
        <v>8.3947368421052637</v>
      </c>
      <c r="G627" s="12" t="s">
        <v>353</v>
      </c>
      <c r="H627" s="12">
        <f t="shared" si="132"/>
        <v>0.56200000000000006</v>
      </c>
      <c r="I627" s="12">
        <f t="shared" si="133"/>
        <v>0.71399999999999997</v>
      </c>
      <c r="J627" s="12">
        <v>0.56399999999999995</v>
      </c>
      <c r="K627" s="12">
        <f t="shared" si="134"/>
        <v>0.63800000000000001</v>
      </c>
      <c r="L627" s="45">
        <f t="shared" si="135"/>
        <v>8.3947368421052637</v>
      </c>
      <c r="M627" s="15">
        <f t="shared" si="136"/>
        <v>0.41384446423906651</v>
      </c>
      <c r="N627" s="68">
        <f t="shared" si="137"/>
        <v>4.9298086649167794E-2</v>
      </c>
      <c r="O627" s="68">
        <f t="shared" si="138"/>
        <v>20.284762918215225</v>
      </c>
      <c r="P627" s="12">
        <f t="shared" si="139"/>
        <v>0.36454637758989872</v>
      </c>
      <c r="Q627" s="12">
        <f t="shared" si="140"/>
        <v>0.46314255088823431</v>
      </c>
      <c r="R627" s="113">
        <v>10.416191411313891</v>
      </c>
      <c r="S627" s="12" t="s">
        <v>719</v>
      </c>
      <c r="T627" s="12" t="s">
        <v>1743</v>
      </c>
      <c r="U627" s="12" t="s">
        <v>711</v>
      </c>
      <c r="V627" s="68" t="s">
        <v>717</v>
      </c>
      <c r="W627" s="68">
        <v>0</v>
      </c>
      <c r="X627" s="68">
        <v>0</v>
      </c>
      <c r="Y627" s="68">
        <v>1</v>
      </c>
      <c r="Z627" s="68">
        <v>0</v>
      </c>
      <c r="AA627" s="68">
        <v>1</v>
      </c>
      <c r="AB627" s="68">
        <v>1</v>
      </c>
      <c r="AC627" s="68">
        <v>3</v>
      </c>
      <c r="AD627" s="68">
        <v>6</v>
      </c>
      <c r="AE627" s="68">
        <v>341</v>
      </c>
      <c r="AF627" s="68">
        <v>0</v>
      </c>
      <c r="AG627" s="68">
        <v>1</v>
      </c>
      <c r="AH627" s="68">
        <v>0</v>
      </c>
      <c r="AI627" s="68">
        <v>0</v>
      </c>
      <c r="AJ627" s="68">
        <v>0</v>
      </c>
      <c r="AK627" s="68">
        <v>0</v>
      </c>
      <c r="AL627" s="68">
        <v>0</v>
      </c>
      <c r="AM627" s="68">
        <v>0</v>
      </c>
      <c r="AN627" s="68">
        <v>0</v>
      </c>
      <c r="AO627" s="68">
        <v>0</v>
      </c>
      <c r="AP627" s="113">
        <v>5.8522024797744745</v>
      </c>
      <c r="AQ627" s="12">
        <v>1</v>
      </c>
      <c r="AR627" s="113">
        <v>5.8522024797744745</v>
      </c>
      <c r="AS627" s="12">
        <v>1</v>
      </c>
      <c r="AT627" s="12">
        <v>0</v>
      </c>
      <c r="AU627" s="12">
        <v>1</v>
      </c>
      <c r="AV627" s="113">
        <v>7.6098622009135539</v>
      </c>
      <c r="AW627" s="12">
        <v>1</v>
      </c>
      <c r="AX627" s="12">
        <v>0</v>
      </c>
      <c r="AY627" s="68">
        <v>1</v>
      </c>
      <c r="AZ627" s="68">
        <v>7.4669999999999996</v>
      </c>
      <c r="BA627" s="94">
        <v>3</v>
      </c>
      <c r="BB627" s="94">
        <v>70</v>
      </c>
      <c r="BC627" s="12">
        <v>1</v>
      </c>
      <c r="BD627" s="12">
        <v>0</v>
      </c>
      <c r="BE627" s="104">
        <f t="shared" si="144"/>
        <v>2.7080502011022101</v>
      </c>
      <c r="BF627" s="104">
        <v>1563.83</v>
      </c>
      <c r="BG627" s="104">
        <f t="shared" si="141"/>
        <v>0.36819707917794026</v>
      </c>
      <c r="BH627" s="68">
        <v>1</v>
      </c>
      <c r="BI627" s="68">
        <v>1</v>
      </c>
      <c r="BJ627" s="68">
        <v>0</v>
      </c>
      <c r="BK627" s="12">
        <v>0</v>
      </c>
      <c r="BL627" s="12">
        <v>1</v>
      </c>
      <c r="BM627" s="12">
        <v>1</v>
      </c>
      <c r="BN627" s="12">
        <v>0</v>
      </c>
      <c r="BO627" s="12">
        <v>1</v>
      </c>
      <c r="BP627" s="12">
        <v>0</v>
      </c>
      <c r="BQ627" s="12">
        <v>0</v>
      </c>
      <c r="BR627" s="12">
        <v>0</v>
      </c>
      <c r="BS627" s="12">
        <v>1</v>
      </c>
      <c r="BT627" s="12">
        <v>0</v>
      </c>
      <c r="BU627" s="12">
        <v>0</v>
      </c>
      <c r="BV627" s="12">
        <v>1</v>
      </c>
      <c r="BW627" s="12">
        <v>0</v>
      </c>
      <c r="BX627" s="12">
        <v>0</v>
      </c>
      <c r="BY627" s="12">
        <v>0.7</v>
      </c>
      <c r="BZ627" s="12">
        <f t="shared" si="142"/>
        <v>0.30000000000000004</v>
      </c>
      <c r="CA627" s="113">
        <v>2.9957322735539909</v>
      </c>
      <c r="CB627" s="12" t="s">
        <v>706</v>
      </c>
      <c r="CC627" s="12">
        <v>1</v>
      </c>
    </row>
    <row r="628" spans="1:167" ht="15" customHeight="1" x14ac:dyDescent="0.3">
      <c r="A628" s="17">
        <v>627</v>
      </c>
      <c r="B628" s="12">
        <v>14</v>
      </c>
      <c r="C628" s="69" t="s">
        <v>126</v>
      </c>
      <c r="D628" s="37">
        <v>2.8000000000000001E-2</v>
      </c>
      <c r="E628" s="68">
        <v>9.4E-2</v>
      </c>
      <c r="F628" s="19">
        <f t="shared" si="143"/>
        <v>0.2978723404255319</v>
      </c>
      <c r="H628" s="12">
        <f t="shared" si="132"/>
        <v>-6.6000000000000003E-2</v>
      </c>
      <c r="I628" s="12">
        <f t="shared" si="133"/>
        <v>0.122</v>
      </c>
      <c r="J628" s="12">
        <v>0.56399999999999995</v>
      </c>
      <c r="K628" s="12">
        <f t="shared" si="134"/>
        <v>2.8000000000000001E-2</v>
      </c>
      <c r="L628" s="45">
        <f t="shared" si="135"/>
        <v>0.2978723404255319</v>
      </c>
      <c r="M628" s="15">
        <f t="shared" si="136"/>
        <v>1.6128593419287067E-2</v>
      </c>
      <c r="N628" s="68">
        <f t="shared" si="137"/>
        <v>5.414599219332087E-2</v>
      </c>
      <c r="O628" s="68">
        <f t="shared" si="138"/>
        <v>18.468587599791995</v>
      </c>
      <c r="P628" s="12">
        <f t="shared" si="139"/>
        <v>-3.8017398774033803E-2</v>
      </c>
      <c r="Q628" s="12">
        <f t="shared" si="140"/>
        <v>7.0274585612607937E-2</v>
      </c>
      <c r="R628" s="113">
        <v>9.3176689497287075</v>
      </c>
      <c r="S628" s="12" t="s">
        <v>719</v>
      </c>
      <c r="T628" s="12" t="s">
        <v>1744</v>
      </c>
      <c r="U628" s="44" t="s">
        <v>712</v>
      </c>
      <c r="V628" s="68" t="s">
        <v>718</v>
      </c>
      <c r="W628" s="68">
        <v>0</v>
      </c>
      <c r="X628" s="68">
        <v>0</v>
      </c>
      <c r="Y628" s="68">
        <v>1</v>
      </c>
      <c r="Z628" s="68">
        <v>0</v>
      </c>
      <c r="AA628" s="68">
        <v>1</v>
      </c>
      <c r="AB628" s="68">
        <v>1</v>
      </c>
      <c r="AC628" s="68">
        <v>3</v>
      </c>
      <c r="AD628" s="68">
        <v>6</v>
      </c>
      <c r="AE628" s="68">
        <v>341</v>
      </c>
      <c r="AF628" s="68">
        <v>0</v>
      </c>
      <c r="AG628" s="68">
        <v>1</v>
      </c>
      <c r="AH628" s="68">
        <v>0</v>
      </c>
      <c r="AI628" s="68">
        <v>0</v>
      </c>
      <c r="AJ628" s="68">
        <v>0</v>
      </c>
      <c r="AK628" s="68">
        <v>0</v>
      </c>
      <c r="AL628" s="68">
        <v>0</v>
      </c>
      <c r="AM628" s="68">
        <v>0</v>
      </c>
      <c r="AN628" s="68">
        <v>0</v>
      </c>
      <c r="AO628" s="68">
        <v>0</v>
      </c>
      <c r="AP628" s="113">
        <v>5.8522024797744745</v>
      </c>
      <c r="AQ628" s="12">
        <v>1</v>
      </c>
      <c r="AR628" s="113">
        <v>5.8522024797744745</v>
      </c>
      <c r="AS628" s="12">
        <v>1</v>
      </c>
      <c r="AT628" s="12">
        <v>0</v>
      </c>
      <c r="AU628" s="12">
        <v>1</v>
      </c>
      <c r="AV628" s="113">
        <v>7.6098622009135539</v>
      </c>
      <c r="AW628" s="12">
        <v>1</v>
      </c>
      <c r="AX628" s="12">
        <v>0</v>
      </c>
      <c r="AY628" s="68">
        <v>1</v>
      </c>
      <c r="AZ628" s="68">
        <v>7.4669999999999996</v>
      </c>
      <c r="BA628" s="94">
        <v>3</v>
      </c>
      <c r="BB628" s="94">
        <v>70</v>
      </c>
      <c r="BC628" s="12">
        <v>1</v>
      </c>
      <c r="BD628" s="12">
        <v>0</v>
      </c>
      <c r="BE628" s="104">
        <f t="shared" si="144"/>
        <v>2.7080502011022101</v>
      </c>
      <c r="BF628" s="104">
        <v>1563.83</v>
      </c>
      <c r="BG628" s="104">
        <f t="shared" si="141"/>
        <v>0.36819707917794026</v>
      </c>
      <c r="BH628" s="68">
        <v>1</v>
      </c>
      <c r="BI628" s="68">
        <v>1</v>
      </c>
      <c r="BJ628" s="68">
        <v>0</v>
      </c>
      <c r="BK628" s="12">
        <v>0</v>
      </c>
      <c r="BL628" s="12">
        <v>1</v>
      </c>
      <c r="BM628" s="12">
        <v>1</v>
      </c>
      <c r="BN628" s="12">
        <v>0</v>
      </c>
      <c r="BO628" s="12">
        <v>1</v>
      </c>
      <c r="BP628" s="12">
        <v>0</v>
      </c>
      <c r="BQ628" s="12">
        <v>0</v>
      </c>
      <c r="BR628" s="12">
        <v>0</v>
      </c>
      <c r="BS628" s="12">
        <v>1</v>
      </c>
      <c r="BT628" s="12">
        <v>0</v>
      </c>
      <c r="BU628" s="12">
        <v>0</v>
      </c>
      <c r="BV628" s="12">
        <v>1</v>
      </c>
      <c r="BW628" s="12">
        <v>0</v>
      </c>
      <c r="BX628" s="12">
        <v>0</v>
      </c>
      <c r="BY628" s="12">
        <v>0.7</v>
      </c>
      <c r="BZ628" s="12">
        <f t="shared" si="142"/>
        <v>0.30000000000000004</v>
      </c>
      <c r="CA628" s="113">
        <v>2.9957322735539909</v>
      </c>
      <c r="CB628" s="12" t="s">
        <v>706</v>
      </c>
      <c r="CC628" s="12">
        <v>1</v>
      </c>
    </row>
    <row r="629" spans="1:167" ht="15" customHeight="1" x14ac:dyDescent="0.3">
      <c r="A629" s="70">
        <v>628</v>
      </c>
      <c r="B629" s="70">
        <v>14</v>
      </c>
      <c r="C629" s="69" t="s">
        <v>126</v>
      </c>
      <c r="D629" s="38">
        <v>0.753</v>
      </c>
      <c r="E629" s="69">
        <v>0.16200000000000001</v>
      </c>
      <c r="F629" s="19">
        <f t="shared" si="143"/>
        <v>4.6481481481481479</v>
      </c>
      <c r="G629" s="70" t="s">
        <v>353</v>
      </c>
      <c r="H629" s="70">
        <f t="shared" si="132"/>
        <v>0.59099999999999997</v>
      </c>
      <c r="I629" s="70">
        <f t="shared" si="133"/>
        <v>0.91500000000000004</v>
      </c>
      <c r="J629" s="70">
        <v>0.5</v>
      </c>
      <c r="K629" s="70">
        <f t="shared" si="134"/>
        <v>0.753</v>
      </c>
      <c r="L629" s="47">
        <f t="shared" si="135"/>
        <v>4.6481481481481479</v>
      </c>
      <c r="M629" s="18">
        <f t="shared" si="136"/>
        <v>0.33756292912526392</v>
      </c>
      <c r="N629" s="69">
        <f t="shared" si="137"/>
        <v>7.2623100289897421E-2</v>
      </c>
      <c r="O629" s="69">
        <f t="shared" si="138"/>
        <v>13.769723352599829</v>
      </c>
      <c r="P629" s="70">
        <f t="shared" si="139"/>
        <v>0.26493982883536649</v>
      </c>
      <c r="Q629" s="70">
        <f t="shared" si="140"/>
        <v>0.41018602941516136</v>
      </c>
      <c r="R629" s="114">
        <v>9.3176689497287075</v>
      </c>
      <c r="S629" s="70" t="s">
        <v>720</v>
      </c>
      <c r="T629" s="70" t="s">
        <v>1746</v>
      </c>
      <c r="U629" s="70" t="s">
        <v>707</v>
      </c>
      <c r="V629" s="69" t="s">
        <v>724</v>
      </c>
      <c r="W629" s="69">
        <v>0</v>
      </c>
      <c r="X629" s="69">
        <v>0</v>
      </c>
      <c r="Y629" s="69">
        <v>1</v>
      </c>
      <c r="Z629" s="69">
        <v>0</v>
      </c>
      <c r="AA629" s="69">
        <v>1</v>
      </c>
      <c r="AB629" s="69">
        <v>1</v>
      </c>
      <c r="AC629" s="69">
        <v>1</v>
      </c>
      <c r="AD629" s="69">
        <v>3</v>
      </c>
      <c r="AE629" s="69">
        <v>168</v>
      </c>
      <c r="AF629" s="69">
        <v>0</v>
      </c>
      <c r="AG629" s="69">
        <v>1</v>
      </c>
      <c r="AH629" s="69">
        <v>0</v>
      </c>
      <c r="AI629" s="69">
        <v>0</v>
      </c>
      <c r="AJ629" s="69">
        <v>0</v>
      </c>
      <c r="AK629" s="69">
        <v>0</v>
      </c>
      <c r="AL629" s="69">
        <v>0</v>
      </c>
      <c r="AM629" s="69">
        <v>0</v>
      </c>
      <c r="AN629" s="69">
        <v>0</v>
      </c>
      <c r="AO629" s="69">
        <v>0</v>
      </c>
      <c r="AP629" s="114">
        <v>5.8522024797744745</v>
      </c>
      <c r="AQ629" s="70">
        <v>1</v>
      </c>
      <c r="AR629" s="114">
        <v>5.1474944768134527</v>
      </c>
      <c r="AS629" s="70">
        <v>1</v>
      </c>
      <c r="AT629" s="70">
        <v>0</v>
      </c>
      <c r="AU629" s="70">
        <v>1</v>
      </c>
      <c r="AV629" s="114">
        <v>7.6098622009135539</v>
      </c>
      <c r="AW629" s="70">
        <v>1</v>
      </c>
      <c r="AX629" s="70">
        <v>0</v>
      </c>
      <c r="AY629" s="69">
        <v>1</v>
      </c>
      <c r="AZ629" s="69">
        <v>7.4669999999999996</v>
      </c>
      <c r="BA629" s="32">
        <v>3</v>
      </c>
      <c r="BB629" s="32">
        <v>70</v>
      </c>
      <c r="BC629" s="70">
        <v>1</v>
      </c>
      <c r="BD629" s="70">
        <v>0</v>
      </c>
      <c r="BE629" s="106">
        <f t="shared" si="144"/>
        <v>2.7080502011022101</v>
      </c>
      <c r="BF629" s="106">
        <v>1563.83</v>
      </c>
      <c r="BG629" s="106">
        <f t="shared" si="141"/>
        <v>0.36819707917794026</v>
      </c>
      <c r="BH629" s="69">
        <v>1</v>
      </c>
      <c r="BI629" s="69">
        <v>1</v>
      </c>
      <c r="BJ629" s="69">
        <v>0</v>
      </c>
      <c r="BK629" s="70">
        <v>0</v>
      </c>
      <c r="BL629" s="70">
        <v>1</v>
      </c>
      <c r="BM629" s="70">
        <v>1</v>
      </c>
      <c r="BN629" s="70">
        <v>0</v>
      </c>
      <c r="BO629" s="70">
        <v>1</v>
      </c>
      <c r="BP629" s="70">
        <v>0</v>
      </c>
      <c r="BQ629" s="70">
        <v>0</v>
      </c>
      <c r="BR629" s="70">
        <v>0</v>
      </c>
      <c r="BS629" s="70">
        <v>1</v>
      </c>
      <c r="BT629" s="70">
        <v>0</v>
      </c>
      <c r="BU629" s="70">
        <v>0</v>
      </c>
      <c r="BV629" s="70">
        <v>1</v>
      </c>
      <c r="BW629" s="70">
        <v>0</v>
      </c>
      <c r="BX629" s="70">
        <v>0</v>
      </c>
      <c r="BY629" s="70">
        <v>0.7</v>
      </c>
      <c r="BZ629" s="70">
        <f t="shared" si="142"/>
        <v>0.30000000000000004</v>
      </c>
      <c r="CA629" s="114">
        <v>2.9957322735539909</v>
      </c>
      <c r="CB629" s="70" t="s">
        <v>706</v>
      </c>
      <c r="CC629" s="70">
        <v>1</v>
      </c>
      <c r="CD629" s="70"/>
      <c r="CE629" s="70"/>
      <c r="CF629" s="70"/>
      <c r="CG629" s="70"/>
      <c r="CH629" s="70"/>
      <c r="CI629" s="53" t="s">
        <v>1745</v>
      </c>
      <c r="CJ629" s="70"/>
      <c r="CK629" s="70"/>
    </row>
    <row r="630" spans="1:167" ht="15" customHeight="1" x14ac:dyDescent="0.3">
      <c r="A630" s="70">
        <v>629</v>
      </c>
      <c r="B630" s="12">
        <v>14</v>
      </c>
      <c r="C630" s="69" t="s">
        <v>126</v>
      </c>
      <c r="D630" s="37">
        <v>-5.8999999999999997E-2</v>
      </c>
      <c r="E630" s="68">
        <v>0.124</v>
      </c>
      <c r="F630" s="19">
        <f t="shared" si="143"/>
        <v>-0.47580645161290319</v>
      </c>
      <c r="H630" s="12">
        <f t="shared" si="132"/>
        <v>-0.183</v>
      </c>
      <c r="I630" s="12">
        <f t="shared" si="133"/>
        <v>6.5000000000000002E-2</v>
      </c>
      <c r="J630" s="12">
        <v>0.5</v>
      </c>
      <c r="K630" s="12">
        <f t="shared" si="134"/>
        <v>-5.8999999999999997E-2</v>
      </c>
      <c r="L630" s="45">
        <f t="shared" si="135"/>
        <v>-0.47580645161290319</v>
      </c>
      <c r="M630" s="15">
        <f t="shared" si="136"/>
        <v>-3.6684555524898327E-2</v>
      </c>
      <c r="N630" s="68">
        <f t="shared" si="137"/>
        <v>7.7099743815040561E-2</v>
      </c>
      <c r="O630" s="68">
        <f t="shared" si="138"/>
        <v>12.970211709120111</v>
      </c>
      <c r="P630" s="12">
        <f t="shared" si="139"/>
        <v>-0.11378429933993889</v>
      </c>
      <c r="Q630" s="12">
        <f t="shared" si="140"/>
        <v>4.0415188290142234E-2</v>
      </c>
      <c r="R630" s="113">
        <v>9.3177587687434524</v>
      </c>
      <c r="S630" s="12" t="s">
        <v>720</v>
      </c>
      <c r="T630" s="12" t="s">
        <v>1747</v>
      </c>
      <c r="U630" s="12" t="s">
        <v>709</v>
      </c>
      <c r="V630" s="68" t="s">
        <v>725</v>
      </c>
      <c r="W630" s="68">
        <v>0</v>
      </c>
      <c r="X630" s="68">
        <v>0</v>
      </c>
      <c r="Y630" s="68">
        <v>1</v>
      </c>
      <c r="Z630" s="68">
        <v>0</v>
      </c>
      <c r="AA630" s="68">
        <v>1</v>
      </c>
      <c r="AB630" s="68">
        <v>1</v>
      </c>
      <c r="AC630" s="68">
        <v>1</v>
      </c>
      <c r="AD630" s="68">
        <v>3</v>
      </c>
      <c r="AE630" s="68">
        <v>168</v>
      </c>
      <c r="AF630" s="68">
        <v>0</v>
      </c>
      <c r="AG630" s="68">
        <v>1</v>
      </c>
      <c r="AH630" s="68">
        <v>0</v>
      </c>
      <c r="AI630" s="68">
        <v>0</v>
      </c>
      <c r="AJ630" s="68">
        <v>0</v>
      </c>
      <c r="AK630" s="68">
        <v>0</v>
      </c>
      <c r="AL630" s="68">
        <v>0</v>
      </c>
      <c r="AM630" s="68">
        <v>0</v>
      </c>
      <c r="AN630" s="68">
        <v>0</v>
      </c>
      <c r="AO630" s="68">
        <v>0</v>
      </c>
      <c r="AP630" s="113">
        <v>5.8522024797744745</v>
      </c>
      <c r="AQ630" s="12">
        <v>1</v>
      </c>
      <c r="AR630" s="113">
        <v>5.1474944768134527</v>
      </c>
      <c r="AS630" s="12">
        <v>1</v>
      </c>
      <c r="AT630" s="12">
        <v>0</v>
      </c>
      <c r="AU630" s="12">
        <v>1</v>
      </c>
      <c r="AV630" s="113">
        <v>7.6098622009135539</v>
      </c>
      <c r="AW630" s="12">
        <v>1</v>
      </c>
      <c r="AX630" s="12">
        <v>0</v>
      </c>
      <c r="AY630" s="68">
        <v>1</v>
      </c>
      <c r="AZ630" s="68">
        <v>7.4669999999999996</v>
      </c>
      <c r="BA630" s="94">
        <v>3</v>
      </c>
      <c r="BB630" s="94">
        <v>70</v>
      </c>
      <c r="BC630" s="12">
        <v>1</v>
      </c>
      <c r="BD630" s="12">
        <v>0</v>
      </c>
      <c r="BE630" s="104">
        <f t="shared" si="144"/>
        <v>2.7080502011022101</v>
      </c>
      <c r="BF630" s="104">
        <v>1563.83</v>
      </c>
      <c r="BG630" s="104">
        <f t="shared" si="141"/>
        <v>0.36819707917794026</v>
      </c>
      <c r="BH630" s="68">
        <v>1</v>
      </c>
      <c r="BI630" s="68">
        <v>1</v>
      </c>
      <c r="BJ630" s="68">
        <v>0</v>
      </c>
      <c r="BK630" s="12">
        <v>0</v>
      </c>
      <c r="BL630" s="12">
        <v>1</v>
      </c>
      <c r="BM630" s="12">
        <v>1</v>
      </c>
      <c r="BN630" s="12">
        <v>0</v>
      </c>
      <c r="BO630" s="12">
        <v>1</v>
      </c>
      <c r="BP630" s="12">
        <v>0</v>
      </c>
      <c r="BQ630" s="12">
        <v>0</v>
      </c>
      <c r="BR630" s="12">
        <v>0</v>
      </c>
      <c r="BS630" s="12">
        <v>1</v>
      </c>
      <c r="BT630" s="12">
        <v>0</v>
      </c>
      <c r="BU630" s="12">
        <v>0</v>
      </c>
      <c r="BV630" s="12">
        <v>1</v>
      </c>
      <c r="BW630" s="12">
        <v>0</v>
      </c>
      <c r="BX630" s="12">
        <v>0</v>
      </c>
      <c r="BY630" s="12">
        <v>0.7</v>
      </c>
      <c r="BZ630" s="12">
        <f t="shared" si="142"/>
        <v>0.30000000000000004</v>
      </c>
      <c r="CA630" s="113">
        <v>2.9957322735539909</v>
      </c>
      <c r="CB630" s="12" t="s">
        <v>706</v>
      </c>
      <c r="CC630" s="12">
        <v>1</v>
      </c>
      <c r="CL630" s="68"/>
      <c r="CM630" s="68"/>
      <c r="CN630" s="68"/>
      <c r="CO630" s="68"/>
      <c r="CP630" s="68"/>
      <c r="CQ630" s="68"/>
      <c r="CR630" s="68"/>
      <c r="CS630" s="68"/>
      <c r="CT630" s="68"/>
      <c r="CU630" s="68"/>
      <c r="CV630" s="68"/>
      <c r="CW630" s="68"/>
      <c r="CX630" s="68"/>
      <c r="CY630" s="68"/>
      <c r="CZ630" s="68"/>
      <c r="DA630" s="68"/>
      <c r="DB630" s="68"/>
      <c r="DC630" s="68"/>
      <c r="DD630" s="68"/>
      <c r="DE630" s="68"/>
      <c r="DF630" s="68"/>
      <c r="DG630" s="68"/>
      <c r="DH630" s="68"/>
      <c r="DI630" s="68"/>
      <c r="DJ630" s="68"/>
      <c r="DK630" s="68"/>
      <c r="DL630" s="68"/>
      <c r="DM630" s="68"/>
      <c r="DN630" s="68"/>
      <c r="DO630" s="68"/>
      <c r="DP630" s="68"/>
      <c r="DQ630" s="68"/>
      <c r="DR630" s="68"/>
      <c r="DS630" s="68"/>
      <c r="DT630" s="68"/>
      <c r="DU630" s="68"/>
      <c r="DV630" s="68"/>
      <c r="DW630" s="68"/>
      <c r="DX630" s="68"/>
      <c r="DY630" s="68"/>
      <c r="DZ630" s="68"/>
      <c r="EA630" s="68"/>
      <c r="EB630" s="68"/>
      <c r="EC630" s="68"/>
      <c r="ED630" s="68"/>
      <c r="EE630" s="68"/>
      <c r="EF630" s="68"/>
      <c r="EG630" s="68"/>
      <c r="EH630" s="68"/>
      <c r="EI630" s="68"/>
      <c r="EJ630" s="68"/>
      <c r="EK630" s="68"/>
      <c r="EL630" s="68"/>
      <c r="EM630" s="68"/>
      <c r="EN630" s="68"/>
      <c r="EO630" s="68"/>
      <c r="EP630" s="68"/>
      <c r="EQ630" s="68"/>
      <c r="ER630" s="68"/>
      <c r="ES630" s="68"/>
      <c r="ET630" s="68"/>
      <c r="EU630" s="68"/>
      <c r="EV630" s="68"/>
      <c r="EW630" s="68"/>
      <c r="EX630" s="68"/>
      <c r="EY630" s="68"/>
      <c r="EZ630" s="68"/>
      <c r="FA630" s="68"/>
      <c r="FB630" s="68"/>
      <c r="FC630" s="68"/>
      <c r="FD630" s="68"/>
      <c r="FE630" s="68"/>
      <c r="FF630" s="68"/>
      <c r="FG630" s="68"/>
      <c r="FH630" s="68"/>
      <c r="FI630" s="68"/>
      <c r="FJ630" s="68"/>
      <c r="FK630" s="68"/>
    </row>
    <row r="631" spans="1:167" ht="15" customHeight="1" x14ac:dyDescent="0.3">
      <c r="A631" s="70">
        <v>630</v>
      </c>
      <c r="B631" s="12">
        <v>14</v>
      </c>
      <c r="C631" s="69" t="s">
        <v>126</v>
      </c>
      <c r="D631" s="37">
        <v>0.61399999999999999</v>
      </c>
      <c r="E631" s="68">
        <v>7.6999999999999999E-2</v>
      </c>
      <c r="F631" s="19">
        <f t="shared" si="143"/>
        <v>7.9740259740259738</v>
      </c>
      <c r="G631" s="12" t="s">
        <v>353</v>
      </c>
      <c r="H631" s="12">
        <f t="shared" si="132"/>
        <v>0.53700000000000003</v>
      </c>
      <c r="I631" s="12">
        <f t="shared" si="133"/>
        <v>0.69099999999999995</v>
      </c>
      <c r="J631" s="12">
        <v>0.5</v>
      </c>
      <c r="K631" s="12">
        <f t="shared" si="134"/>
        <v>0.61399999999999999</v>
      </c>
      <c r="L631" s="45">
        <f t="shared" si="135"/>
        <v>7.9740259740259738</v>
      </c>
      <c r="M631" s="15">
        <f t="shared" si="136"/>
        <v>0.52398921501425499</v>
      </c>
      <c r="N631" s="68">
        <f t="shared" si="137"/>
        <v>6.5712002534360964E-2</v>
      </c>
      <c r="O631" s="68">
        <f t="shared" si="138"/>
        <v>15.217920036405793</v>
      </c>
      <c r="P631" s="12">
        <f t="shared" si="139"/>
        <v>0.45827721247989406</v>
      </c>
      <c r="Q631" s="12">
        <f t="shared" si="140"/>
        <v>0.58970121754861593</v>
      </c>
      <c r="R631" s="113">
        <v>9.3177587687434524</v>
      </c>
      <c r="S631" s="12" t="s">
        <v>720</v>
      </c>
      <c r="T631" s="12" t="s">
        <v>1748</v>
      </c>
      <c r="U631" s="12" t="s">
        <v>711</v>
      </c>
      <c r="V631" s="68" t="s">
        <v>726</v>
      </c>
      <c r="W631" s="68">
        <v>0</v>
      </c>
      <c r="X631" s="68">
        <v>0</v>
      </c>
      <c r="Y631" s="68">
        <v>1</v>
      </c>
      <c r="Z631" s="68">
        <v>0</v>
      </c>
      <c r="AA631" s="68">
        <v>1</v>
      </c>
      <c r="AB631" s="68">
        <v>1</v>
      </c>
      <c r="AC631" s="68">
        <v>1</v>
      </c>
      <c r="AD631" s="68">
        <v>3</v>
      </c>
      <c r="AE631" s="68">
        <v>168</v>
      </c>
      <c r="AF631" s="68">
        <v>0</v>
      </c>
      <c r="AG631" s="68">
        <v>1</v>
      </c>
      <c r="AH631" s="68">
        <v>0</v>
      </c>
      <c r="AI631" s="68">
        <v>0</v>
      </c>
      <c r="AJ631" s="68">
        <v>0</v>
      </c>
      <c r="AK631" s="68">
        <v>0</v>
      </c>
      <c r="AL631" s="68">
        <v>0</v>
      </c>
      <c r="AM631" s="68">
        <v>0</v>
      </c>
      <c r="AN631" s="68">
        <v>0</v>
      </c>
      <c r="AO631" s="68">
        <v>0</v>
      </c>
      <c r="AP631" s="113">
        <v>5.8522024797744745</v>
      </c>
      <c r="AQ631" s="12">
        <v>1</v>
      </c>
      <c r="AR631" s="113">
        <v>5.1474944768134527</v>
      </c>
      <c r="AS631" s="12">
        <v>1</v>
      </c>
      <c r="AT631" s="12">
        <v>0</v>
      </c>
      <c r="AU631" s="12">
        <v>1</v>
      </c>
      <c r="AV631" s="113">
        <v>7.6098622009135539</v>
      </c>
      <c r="AW631" s="12">
        <v>1</v>
      </c>
      <c r="AX631" s="12">
        <v>0</v>
      </c>
      <c r="AY631" s="68">
        <v>1</v>
      </c>
      <c r="AZ631" s="68">
        <v>7.4669999999999996</v>
      </c>
      <c r="BA631" s="94">
        <v>3</v>
      </c>
      <c r="BB631" s="94">
        <v>70</v>
      </c>
      <c r="BC631" s="12">
        <v>1</v>
      </c>
      <c r="BD631" s="12">
        <v>0</v>
      </c>
      <c r="BE631" s="104">
        <f t="shared" si="144"/>
        <v>2.7080502011022101</v>
      </c>
      <c r="BF631" s="104">
        <v>1563.83</v>
      </c>
      <c r="BG631" s="104">
        <f t="shared" si="141"/>
        <v>0.36819707917794026</v>
      </c>
      <c r="BH631" s="68">
        <v>1</v>
      </c>
      <c r="BI631" s="68">
        <v>1</v>
      </c>
      <c r="BJ631" s="68">
        <v>0</v>
      </c>
      <c r="BK631" s="12">
        <v>0</v>
      </c>
      <c r="BL631" s="12">
        <v>1</v>
      </c>
      <c r="BM631" s="12">
        <v>1</v>
      </c>
      <c r="BN631" s="12">
        <v>0</v>
      </c>
      <c r="BO631" s="12">
        <v>1</v>
      </c>
      <c r="BP631" s="12">
        <v>0</v>
      </c>
      <c r="BQ631" s="12">
        <v>0</v>
      </c>
      <c r="BR631" s="12">
        <v>0</v>
      </c>
      <c r="BS631" s="12">
        <v>1</v>
      </c>
      <c r="BT631" s="12">
        <v>0</v>
      </c>
      <c r="BU631" s="12">
        <v>0</v>
      </c>
      <c r="BV631" s="12">
        <v>1</v>
      </c>
      <c r="BW631" s="12">
        <v>0</v>
      </c>
      <c r="BX631" s="12">
        <v>0</v>
      </c>
      <c r="BY631" s="12">
        <v>0.7</v>
      </c>
      <c r="BZ631" s="12">
        <f t="shared" si="142"/>
        <v>0.30000000000000004</v>
      </c>
      <c r="CA631" s="113">
        <v>2.9957322735539909</v>
      </c>
      <c r="CB631" s="12" t="s">
        <v>706</v>
      </c>
      <c r="CC631" s="12">
        <v>1</v>
      </c>
      <c r="CL631" s="68"/>
      <c r="CM631" s="68"/>
      <c r="CN631" s="68"/>
      <c r="CO631" s="68"/>
      <c r="CP631" s="68"/>
      <c r="CQ631" s="68"/>
      <c r="CR631" s="68"/>
      <c r="CS631" s="68"/>
      <c r="CT631" s="68"/>
      <c r="CU631" s="68"/>
      <c r="CV631" s="68"/>
      <c r="CW631" s="68"/>
      <c r="CX631" s="68"/>
      <c r="CY631" s="68"/>
      <c r="CZ631" s="68"/>
      <c r="DA631" s="68"/>
      <c r="DB631" s="68"/>
      <c r="DC631" s="68"/>
      <c r="DD631" s="68"/>
      <c r="DE631" s="68"/>
      <c r="DF631" s="68"/>
      <c r="DG631" s="68"/>
      <c r="DH631" s="68"/>
      <c r="DI631" s="68"/>
      <c r="DJ631" s="68"/>
      <c r="DK631" s="68"/>
      <c r="DL631" s="68"/>
      <c r="DM631" s="68"/>
      <c r="DN631" s="68"/>
      <c r="DO631" s="68"/>
      <c r="DP631" s="68"/>
      <c r="DQ631" s="68"/>
      <c r="DR631" s="68"/>
      <c r="DS631" s="68"/>
      <c r="DT631" s="68"/>
      <c r="DU631" s="68"/>
      <c r="DV631" s="68"/>
      <c r="DW631" s="68"/>
      <c r="DX631" s="68"/>
      <c r="DY631" s="68"/>
      <c r="DZ631" s="68"/>
      <c r="EA631" s="68"/>
      <c r="EB631" s="68"/>
      <c r="EC631" s="68"/>
      <c r="ED631" s="68"/>
      <c r="EE631" s="68"/>
      <c r="EF631" s="68"/>
      <c r="EG631" s="68"/>
      <c r="EH631" s="68"/>
      <c r="EI631" s="68"/>
      <c r="EJ631" s="68"/>
      <c r="EK631" s="68"/>
      <c r="EL631" s="68"/>
      <c r="EM631" s="68"/>
      <c r="EN631" s="68"/>
      <c r="EO631" s="68"/>
      <c r="EP631" s="68"/>
      <c r="EQ631" s="68"/>
      <c r="ER631" s="68"/>
      <c r="ES631" s="68"/>
      <c r="ET631" s="68"/>
      <c r="EU631" s="68"/>
      <c r="EV631" s="68"/>
      <c r="EW631" s="68"/>
      <c r="EX631" s="68"/>
      <c r="EY631" s="68"/>
      <c r="EZ631" s="68"/>
      <c r="FA631" s="68"/>
      <c r="FB631" s="68"/>
      <c r="FC631" s="68"/>
      <c r="FD631" s="68"/>
      <c r="FE631" s="68"/>
      <c r="FF631" s="68"/>
      <c r="FG631" s="68"/>
      <c r="FH631" s="68"/>
      <c r="FI631" s="68"/>
      <c r="FJ631" s="68"/>
      <c r="FK631" s="68"/>
    </row>
    <row r="632" spans="1:167" ht="15" customHeight="1" x14ac:dyDescent="0.3">
      <c r="A632" s="70">
        <v>631</v>
      </c>
      <c r="B632" s="12">
        <v>14</v>
      </c>
      <c r="C632" s="69" t="s">
        <v>126</v>
      </c>
      <c r="D632" s="37">
        <v>0.81299999999999994</v>
      </c>
      <c r="E632" s="68">
        <v>0.17100000000000001</v>
      </c>
      <c r="F632" s="19">
        <f t="shared" si="143"/>
        <v>4.7543859649122799</v>
      </c>
      <c r="G632" s="12" t="s">
        <v>353</v>
      </c>
      <c r="H632" s="12">
        <f t="shared" si="132"/>
        <v>0.6419999999999999</v>
      </c>
      <c r="I632" s="12">
        <f t="shared" si="133"/>
        <v>0.98399999999999999</v>
      </c>
      <c r="J632" s="12">
        <v>0.47399999999999998</v>
      </c>
      <c r="K632" s="12">
        <f t="shared" si="134"/>
        <v>0.81299999999999994</v>
      </c>
      <c r="L632" s="45">
        <f t="shared" si="135"/>
        <v>4.7543859649122799</v>
      </c>
      <c r="M632" s="15">
        <f t="shared" si="136"/>
        <v>0.34437230554198461</v>
      </c>
      <c r="N632" s="68">
        <f t="shared" si="137"/>
        <v>7.2432551350159149E-2</v>
      </c>
      <c r="O632" s="68">
        <f t="shared" si="138"/>
        <v>13.805947483000027</v>
      </c>
      <c r="P632" s="12">
        <f t="shared" si="139"/>
        <v>0.27193975419182548</v>
      </c>
      <c r="Q632" s="12">
        <f t="shared" si="140"/>
        <v>0.41680485689214375</v>
      </c>
      <c r="R632" s="113">
        <v>9.3173095929734249</v>
      </c>
      <c r="S632" s="12" t="s">
        <v>721</v>
      </c>
      <c r="T632" s="12" t="s">
        <v>1749</v>
      </c>
      <c r="U632" s="12" t="s">
        <v>707</v>
      </c>
      <c r="V632" s="68" t="s">
        <v>727</v>
      </c>
      <c r="W632" s="68">
        <v>0</v>
      </c>
      <c r="X632" s="68">
        <v>0</v>
      </c>
      <c r="Y632" s="68">
        <v>1</v>
      </c>
      <c r="Z632" s="68">
        <v>0</v>
      </c>
      <c r="AA632" s="68">
        <v>1</v>
      </c>
      <c r="AB632" s="68">
        <v>1</v>
      </c>
      <c r="AC632" s="68">
        <v>2</v>
      </c>
      <c r="AD632" s="68">
        <v>3</v>
      </c>
      <c r="AE632" s="68">
        <v>168</v>
      </c>
      <c r="AF632" s="68">
        <v>0</v>
      </c>
      <c r="AG632" s="68">
        <v>1</v>
      </c>
      <c r="AH632" s="68">
        <v>0</v>
      </c>
      <c r="AI632" s="68">
        <v>0</v>
      </c>
      <c r="AJ632" s="68">
        <v>0</v>
      </c>
      <c r="AK632" s="68">
        <v>0</v>
      </c>
      <c r="AL632" s="68">
        <v>0</v>
      </c>
      <c r="AM632" s="68">
        <v>0</v>
      </c>
      <c r="AN632" s="68">
        <v>0</v>
      </c>
      <c r="AO632" s="68">
        <v>0</v>
      </c>
      <c r="AP632" s="113">
        <v>5.8522024797744745</v>
      </c>
      <c r="AQ632" s="12">
        <v>1</v>
      </c>
      <c r="AR632" s="113">
        <v>5.1474944768134527</v>
      </c>
      <c r="AS632" s="12">
        <v>1</v>
      </c>
      <c r="AT632" s="12">
        <v>0</v>
      </c>
      <c r="AU632" s="12">
        <v>1</v>
      </c>
      <c r="AV632" s="113">
        <v>7.6098622009135539</v>
      </c>
      <c r="AW632" s="12">
        <v>1</v>
      </c>
      <c r="AX632" s="12">
        <v>0</v>
      </c>
      <c r="AY632" s="68">
        <v>1</v>
      </c>
      <c r="AZ632" s="68">
        <v>7.4669999999999996</v>
      </c>
      <c r="BA632" s="94">
        <v>3</v>
      </c>
      <c r="BB632" s="94">
        <v>70</v>
      </c>
      <c r="BC632" s="12">
        <v>1</v>
      </c>
      <c r="BD632" s="12">
        <v>0</v>
      </c>
      <c r="BE632" s="104">
        <f t="shared" si="144"/>
        <v>2.7080502011022101</v>
      </c>
      <c r="BF632" s="104">
        <v>1563.83</v>
      </c>
      <c r="BG632" s="104">
        <f t="shared" si="141"/>
        <v>0.36819707917794026</v>
      </c>
      <c r="BH632" s="68">
        <v>1</v>
      </c>
      <c r="BI632" s="68">
        <v>1</v>
      </c>
      <c r="BJ632" s="68">
        <v>0</v>
      </c>
      <c r="BK632" s="12">
        <v>0</v>
      </c>
      <c r="BL632" s="12">
        <v>1</v>
      </c>
      <c r="BM632" s="12">
        <v>1</v>
      </c>
      <c r="BN632" s="12">
        <v>0</v>
      </c>
      <c r="BO632" s="12">
        <v>1</v>
      </c>
      <c r="BP632" s="12">
        <v>0</v>
      </c>
      <c r="BQ632" s="12">
        <v>0</v>
      </c>
      <c r="BR632" s="12">
        <v>0</v>
      </c>
      <c r="BS632" s="12">
        <v>1</v>
      </c>
      <c r="BT632" s="12">
        <v>0</v>
      </c>
      <c r="BU632" s="12">
        <v>0</v>
      </c>
      <c r="BV632" s="12">
        <v>1</v>
      </c>
      <c r="BW632" s="12">
        <v>0</v>
      </c>
      <c r="BX632" s="12">
        <v>0</v>
      </c>
      <c r="BY632" s="12">
        <v>0.7</v>
      </c>
      <c r="BZ632" s="12">
        <f t="shared" si="142"/>
        <v>0.30000000000000004</v>
      </c>
      <c r="CA632" s="113">
        <v>2.9957322735539909</v>
      </c>
      <c r="CB632" s="12" t="s">
        <v>706</v>
      </c>
      <c r="CC632" s="12">
        <v>1</v>
      </c>
      <c r="CL632" s="68"/>
      <c r="CM632" s="68"/>
      <c r="CN632" s="68"/>
      <c r="CO632" s="68"/>
      <c r="CP632" s="68"/>
      <c r="CQ632" s="68"/>
      <c r="CR632" s="68"/>
      <c r="CS632" s="68"/>
      <c r="CT632" s="68"/>
      <c r="CU632" s="68"/>
      <c r="CV632" s="68"/>
      <c r="CW632" s="68"/>
      <c r="CX632" s="68"/>
      <c r="CY632" s="68"/>
      <c r="CZ632" s="68"/>
      <c r="DA632" s="68"/>
      <c r="DB632" s="68"/>
      <c r="DC632" s="68"/>
      <c r="DD632" s="68"/>
      <c r="DE632" s="68"/>
      <c r="DF632" s="68"/>
      <c r="DG632" s="68"/>
      <c r="DH632" s="68"/>
      <c r="DI632" s="68"/>
      <c r="DJ632" s="68"/>
      <c r="DK632" s="68"/>
      <c r="DL632" s="68"/>
      <c r="DM632" s="68"/>
      <c r="DN632" s="68"/>
      <c r="DO632" s="68"/>
      <c r="DP632" s="68"/>
      <c r="DQ632" s="68"/>
      <c r="DR632" s="68"/>
      <c r="DS632" s="68"/>
      <c r="DT632" s="68"/>
      <c r="DU632" s="68"/>
      <c r="DV632" s="68"/>
      <c r="DW632" s="68"/>
      <c r="DX632" s="68"/>
      <c r="DY632" s="68"/>
      <c r="DZ632" s="68"/>
      <c r="EA632" s="68"/>
      <c r="EB632" s="68"/>
      <c r="EC632" s="68"/>
      <c r="ED632" s="68"/>
      <c r="EE632" s="68"/>
      <c r="EF632" s="68"/>
      <c r="EG632" s="68"/>
      <c r="EH632" s="68"/>
      <c r="EI632" s="68"/>
      <c r="EJ632" s="68"/>
      <c r="EK632" s="68"/>
      <c r="EL632" s="68"/>
      <c r="EM632" s="68"/>
      <c r="EN632" s="68"/>
      <c r="EO632" s="68"/>
      <c r="EP632" s="68"/>
      <c r="EQ632" s="68"/>
      <c r="ER632" s="68"/>
      <c r="ES632" s="68"/>
      <c r="ET632" s="68"/>
      <c r="EU632" s="68"/>
      <c r="EV632" s="68"/>
      <c r="EW632" s="68"/>
      <c r="EX632" s="68"/>
      <c r="EY632" s="68"/>
      <c r="EZ632" s="68"/>
      <c r="FA632" s="68"/>
      <c r="FB632" s="68"/>
      <c r="FC632" s="68"/>
      <c r="FD632" s="68"/>
      <c r="FE632" s="68"/>
      <c r="FF632" s="68"/>
      <c r="FG632" s="68"/>
      <c r="FH632" s="68"/>
      <c r="FI632" s="68"/>
      <c r="FJ632" s="68"/>
      <c r="FK632" s="68"/>
    </row>
    <row r="633" spans="1:167" ht="15" customHeight="1" x14ac:dyDescent="0.3">
      <c r="A633" s="70">
        <v>632</v>
      </c>
      <c r="B633" s="70">
        <v>14</v>
      </c>
      <c r="C633" s="69" t="s">
        <v>126</v>
      </c>
      <c r="D633" s="38">
        <v>-2.7E-2</v>
      </c>
      <c r="E633" s="69">
        <v>0.13100000000000001</v>
      </c>
      <c r="F633" s="19">
        <f t="shared" si="143"/>
        <v>-0.20610687022900762</v>
      </c>
      <c r="G633" s="70"/>
      <c r="H633" s="70">
        <f t="shared" si="132"/>
        <v>-0.158</v>
      </c>
      <c r="I633" s="70">
        <f t="shared" si="133"/>
        <v>0.10400000000000001</v>
      </c>
      <c r="J633" s="70">
        <v>0.47399999999999998</v>
      </c>
      <c r="K633" s="70">
        <f t="shared" si="134"/>
        <v>-2.7E-2</v>
      </c>
      <c r="L633" s="47">
        <f t="shared" si="135"/>
        <v>-0.20610687022900762</v>
      </c>
      <c r="M633" s="18">
        <f t="shared" si="136"/>
        <v>-1.5899480239764802E-2</v>
      </c>
      <c r="N633" s="69">
        <f t="shared" si="137"/>
        <v>7.7141922644784797E-2</v>
      </c>
      <c r="O633" s="69">
        <f t="shared" si="138"/>
        <v>12.96311999643433</v>
      </c>
      <c r="P633" s="70">
        <f t="shared" si="139"/>
        <v>-9.3041402884549596E-2</v>
      </c>
      <c r="Q633" s="70">
        <f t="shared" si="140"/>
        <v>6.1242442405019998E-2</v>
      </c>
      <c r="R633" s="114">
        <v>9.3173095929734249</v>
      </c>
      <c r="S633" s="70" t="s">
        <v>721</v>
      </c>
      <c r="T633" s="70" t="s">
        <v>1749</v>
      </c>
      <c r="U633" s="70" t="s">
        <v>709</v>
      </c>
      <c r="V633" s="69" t="s">
        <v>728</v>
      </c>
      <c r="W633" s="69">
        <v>0</v>
      </c>
      <c r="X633" s="69">
        <v>0</v>
      </c>
      <c r="Y633" s="69">
        <v>1</v>
      </c>
      <c r="Z633" s="69">
        <v>0</v>
      </c>
      <c r="AA633" s="69">
        <v>1</v>
      </c>
      <c r="AB633" s="69">
        <v>1</v>
      </c>
      <c r="AC633" s="69">
        <v>2</v>
      </c>
      <c r="AD633" s="69">
        <v>3</v>
      </c>
      <c r="AE633" s="69">
        <v>168</v>
      </c>
      <c r="AF633" s="69">
        <v>0</v>
      </c>
      <c r="AG633" s="69">
        <v>1</v>
      </c>
      <c r="AH633" s="69">
        <v>0</v>
      </c>
      <c r="AI633" s="69">
        <v>0</v>
      </c>
      <c r="AJ633" s="69">
        <v>0</v>
      </c>
      <c r="AK633" s="69">
        <v>0</v>
      </c>
      <c r="AL633" s="69">
        <v>0</v>
      </c>
      <c r="AM633" s="69">
        <v>0</v>
      </c>
      <c r="AN633" s="69">
        <v>0</v>
      </c>
      <c r="AO633" s="69">
        <v>0</v>
      </c>
      <c r="AP633" s="114">
        <v>5.8522024797744745</v>
      </c>
      <c r="AQ633" s="70">
        <v>1</v>
      </c>
      <c r="AR633" s="114">
        <v>5.1474944768134527</v>
      </c>
      <c r="AS633" s="70">
        <v>1</v>
      </c>
      <c r="AT633" s="70">
        <v>0</v>
      </c>
      <c r="AU633" s="70">
        <v>1</v>
      </c>
      <c r="AV633" s="114">
        <v>7.6098622009135539</v>
      </c>
      <c r="AW633" s="70">
        <v>1</v>
      </c>
      <c r="AX633" s="70">
        <v>0</v>
      </c>
      <c r="AY633" s="69">
        <v>1</v>
      </c>
      <c r="AZ633" s="69">
        <v>7.4669999999999996</v>
      </c>
      <c r="BA633" s="32">
        <v>3</v>
      </c>
      <c r="BB633" s="32">
        <v>70</v>
      </c>
      <c r="BC633" s="70">
        <v>1</v>
      </c>
      <c r="BD633" s="70">
        <v>0</v>
      </c>
      <c r="BE633" s="106">
        <f t="shared" si="144"/>
        <v>2.7080502011022101</v>
      </c>
      <c r="BF633" s="106">
        <v>1563.83</v>
      </c>
      <c r="BG633" s="106">
        <f t="shared" si="141"/>
        <v>0.36819707917794026</v>
      </c>
      <c r="BH633" s="69">
        <v>1</v>
      </c>
      <c r="BI633" s="69">
        <v>1</v>
      </c>
      <c r="BJ633" s="69">
        <v>0</v>
      </c>
      <c r="BK633" s="70">
        <v>0</v>
      </c>
      <c r="BL633" s="70">
        <v>1</v>
      </c>
      <c r="BM633" s="70">
        <v>1</v>
      </c>
      <c r="BN633" s="70">
        <v>0</v>
      </c>
      <c r="BO633" s="70">
        <v>1</v>
      </c>
      <c r="BP633" s="70">
        <v>0</v>
      </c>
      <c r="BQ633" s="70">
        <v>0</v>
      </c>
      <c r="BR633" s="70">
        <v>0</v>
      </c>
      <c r="BS633" s="70">
        <v>1</v>
      </c>
      <c r="BT633" s="70">
        <v>0</v>
      </c>
      <c r="BU633" s="70">
        <v>0</v>
      </c>
      <c r="BV633" s="70">
        <v>1</v>
      </c>
      <c r="BW633" s="70">
        <v>0</v>
      </c>
      <c r="BX633" s="70">
        <v>0</v>
      </c>
      <c r="BY633" s="70">
        <v>0.7</v>
      </c>
      <c r="BZ633" s="70">
        <f t="shared" si="142"/>
        <v>0.30000000000000004</v>
      </c>
      <c r="CA633" s="114">
        <v>2.9957322735539909</v>
      </c>
      <c r="CB633" s="70" t="s">
        <v>706</v>
      </c>
      <c r="CC633" s="70">
        <v>1</v>
      </c>
      <c r="CD633" s="70"/>
      <c r="CE633" s="70"/>
      <c r="CF633" s="70"/>
      <c r="CG633" s="70"/>
      <c r="CH633" s="70"/>
      <c r="CI633" s="70"/>
      <c r="CJ633" s="70"/>
      <c r="CK633" s="70"/>
      <c r="CL633" s="68"/>
      <c r="CM633" s="68"/>
      <c r="CN633" s="68"/>
      <c r="CO633" s="68"/>
      <c r="CP633" s="68"/>
      <c r="CQ633" s="68"/>
      <c r="CR633" s="68"/>
      <c r="CS633" s="68"/>
      <c r="CT633" s="68"/>
      <c r="CU633" s="68"/>
      <c r="CV633" s="68"/>
      <c r="CW633" s="68"/>
      <c r="CX633" s="68"/>
      <c r="CY633" s="68"/>
      <c r="CZ633" s="68"/>
      <c r="DA633" s="68"/>
      <c r="DB633" s="68"/>
      <c r="DC633" s="68"/>
      <c r="DD633" s="68"/>
      <c r="DE633" s="68"/>
      <c r="DF633" s="68"/>
      <c r="DG633" s="68"/>
      <c r="DH633" s="68"/>
      <c r="DI633" s="68"/>
      <c r="DJ633" s="68"/>
      <c r="DK633" s="68"/>
      <c r="DL633" s="68"/>
      <c r="DM633" s="68"/>
      <c r="DN633" s="68"/>
      <c r="DO633" s="68"/>
      <c r="DP633" s="68"/>
      <c r="DQ633" s="68"/>
      <c r="DR633" s="68"/>
      <c r="DS633" s="68"/>
      <c r="DT633" s="68"/>
      <c r="DU633" s="68"/>
      <c r="DV633" s="68"/>
      <c r="DW633" s="68"/>
      <c r="DX633" s="68"/>
      <c r="DY633" s="68"/>
      <c r="DZ633" s="68"/>
      <c r="EA633" s="68"/>
      <c r="EB633" s="68"/>
      <c r="EC633" s="68"/>
      <c r="ED633" s="68"/>
      <c r="EE633" s="68"/>
      <c r="EF633" s="68"/>
      <c r="EG633" s="68"/>
      <c r="EH633" s="68"/>
      <c r="EI633" s="68"/>
      <c r="EJ633" s="68"/>
      <c r="EK633" s="68"/>
      <c r="EL633" s="68"/>
      <c r="EM633" s="68"/>
      <c r="EN633" s="68"/>
      <c r="EO633" s="68"/>
      <c r="EP633" s="68"/>
      <c r="EQ633" s="68"/>
      <c r="ER633" s="68"/>
      <c r="ES633" s="68"/>
      <c r="ET633" s="68"/>
      <c r="EU633" s="68"/>
      <c r="EV633" s="68"/>
      <c r="EW633" s="68"/>
      <c r="EX633" s="68"/>
      <c r="EY633" s="68"/>
      <c r="EZ633" s="68"/>
      <c r="FA633" s="68"/>
      <c r="FB633" s="68"/>
      <c r="FC633" s="68"/>
      <c r="FD633" s="68"/>
      <c r="FE633" s="68"/>
      <c r="FF633" s="68"/>
      <c r="FG633" s="68"/>
      <c r="FH633" s="68"/>
      <c r="FI633" s="68"/>
      <c r="FJ633" s="68"/>
      <c r="FK633" s="68"/>
    </row>
    <row r="634" spans="1:167" ht="15" customHeight="1" x14ac:dyDescent="0.3">
      <c r="A634" s="70">
        <v>633</v>
      </c>
      <c r="B634" s="70">
        <v>14</v>
      </c>
      <c r="C634" s="69" t="s">
        <v>126</v>
      </c>
      <c r="D634" s="38">
        <v>0.58099999999999996</v>
      </c>
      <c r="E634" s="69">
        <v>7.8E-2</v>
      </c>
      <c r="F634" s="19">
        <f t="shared" si="143"/>
        <v>7.448717948717948</v>
      </c>
      <c r="G634" s="70" t="s">
        <v>353</v>
      </c>
      <c r="H634" s="70">
        <f t="shared" si="132"/>
        <v>0.503</v>
      </c>
      <c r="I634" s="70">
        <f t="shared" si="133"/>
        <v>0.65899999999999992</v>
      </c>
      <c r="J634" s="70">
        <v>0.47399999999999998</v>
      </c>
      <c r="K634" s="70">
        <f t="shared" si="134"/>
        <v>0.58099999999999996</v>
      </c>
      <c r="L634" s="47">
        <f t="shared" si="135"/>
        <v>7.448717948717948</v>
      </c>
      <c r="M634" s="18">
        <f t="shared" si="136"/>
        <v>0.49826329494653276</v>
      </c>
      <c r="N634" s="69">
        <f t="shared" si="137"/>
        <v>6.6892490543596486E-2</v>
      </c>
      <c r="O634" s="69">
        <f t="shared" si="138"/>
        <v>14.949361159579794</v>
      </c>
      <c r="P634" s="70">
        <f t="shared" si="139"/>
        <v>0.43137080440293629</v>
      </c>
      <c r="Q634" s="70">
        <f t="shared" si="140"/>
        <v>0.56515578549012924</v>
      </c>
      <c r="R634" s="114">
        <v>9.030016817844901</v>
      </c>
      <c r="S634" s="70" t="s">
        <v>721</v>
      </c>
      <c r="T634" s="70" t="s">
        <v>1749</v>
      </c>
      <c r="U634" s="70" t="s">
        <v>711</v>
      </c>
      <c r="V634" s="69" t="s">
        <v>729</v>
      </c>
      <c r="W634" s="69">
        <v>0</v>
      </c>
      <c r="X634" s="69">
        <v>0</v>
      </c>
      <c r="Y634" s="69">
        <v>1</v>
      </c>
      <c r="Z634" s="69">
        <v>0</v>
      </c>
      <c r="AA634" s="69">
        <v>1</v>
      </c>
      <c r="AB634" s="69">
        <v>1</v>
      </c>
      <c r="AC634" s="69">
        <v>2</v>
      </c>
      <c r="AD634" s="69">
        <v>3</v>
      </c>
      <c r="AE634" s="69">
        <v>168</v>
      </c>
      <c r="AF634" s="69">
        <v>0</v>
      </c>
      <c r="AG634" s="69">
        <v>1</v>
      </c>
      <c r="AH634" s="69">
        <v>0</v>
      </c>
      <c r="AI634" s="69">
        <v>0</v>
      </c>
      <c r="AJ634" s="69">
        <v>0</v>
      </c>
      <c r="AK634" s="69">
        <v>0</v>
      </c>
      <c r="AL634" s="69">
        <v>0</v>
      </c>
      <c r="AM634" s="69">
        <v>0</v>
      </c>
      <c r="AN634" s="69">
        <v>0</v>
      </c>
      <c r="AO634" s="69">
        <v>0</v>
      </c>
      <c r="AP634" s="114">
        <v>5.8522024797744745</v>
      </c>
      <c r="AQ634" s="70">
        <v>1</v>
      </c>
      <c r="AR634" s="114">
        <v>5.1474944768134527</v>
      </c>
      <c r="AS634" s="70">
        <v>1</v>
      </c>
      <c r="AT634" s="70">
        <v>0</v>
      </c>
      <c r="AU634" s="70">
        <v>1</v>
      </c>
      <c r="AV634" s="114">
        <v>7.6098622009135539</v>
      </c>
      <c r="AW634" s="70">
        <v>1</v>
      </c>
      <c r="AX634" s="70">
        <v>0</v>
      </c>
      <c r="AY634" s="69">
        <v>1</v>
      </c>
      <c r="AZ634" s="69">
        <v>7.4669999999999996</v>
      </c>
      <c r="BA634" s="32">
        <v>3</v>
      </c>
      <c r="BB634" s="32">
        <v>70</v>
      </c>
      <c r="BC634" s="70">
        <v>1</v>
      </c>
      <c r="BD634" s="70">
        <v>0</v>
      </c>
      <c r="BE634" s="106">
        <f t="shared" si="144"/>
        <v>2.7080502011022101</v>
      </c>
      <c r="BF634" s="106">
        <v>1563.83</v>
      </c>
      <c r="BG634" s="106">
        <f t="shared" si="141"/>
        <v>0.36819707917794026</v>
      </c>
      <c r="BH634" s="69">
        <v>1</v>
      </c>
      <c r="BI634" s="69">
        <v>1</v>
      </c>
      <c r="BJ634" s="69">
        <v>0</v>
      </c>
      <c r="BK634" s="70">
        <v>0</v>
      </c>
      <c r="BL634" s="70">
        <v>1</v>
      </c>
      <c r="BM634" s="70">
        <v>1</v>
      </c>
      <c r="BN634" s="70">
        <v>0</v>
      </c>
      <c r="BO634" s="70">
        <v>1</v>
      </c>
      <c r="BP634" s="70">
        <v>0</v>
      </c>
      <c r="BQ634" s="70">
        <v>0</v>
      </c>
      <c r="BR634" s="70">
        <v>0</v>
      </c>
      <c r="BS634" s="70">
        <v>1</v>
      </c>
      <c r="BT634" s="70">
        <v>0</v>
      </c>
      <c r="BU634" s="70">
        <v>0</v>
      </c>
      <c r="BV634" s="70">
        <v>1</v>
      </c>
      <c r="BW634" s="70">
        <v>0</v>
      </c>
      <c r="BX634" s="70">
        <v>0</v>
      </c>
      <c r="BY634" s="70">
        <v>0.7</v>
      </c>
      <c r="BZ634" s="70">
        <f t="shared" si="142"/>
        <v>0.30000000000000004</v>
      </c>
      <c r="CA634" s="114">
        <v>2.9957322735539909</v>
      </c>
      <c r="CB634" s="70" t="s">
        <v>706</v>
      </c>
      <c r="CC634" s="70">
        <v>1</v>
      </c>
      <c r="CD634" s="70"/>
      <c r="CE634" s="70"/>
      <c r="CF634" s="70"/>
      <c r="CG634" s="70"/>
      <c r="CH634" s="70"/>
      <c r="CI634" s="70"/>
      <c r="CJ634" s="70"/>
      <c r="CK634" s="70"/>
      <c r="CL634" s="69"/>
      <c r="CM634" s="69"/>
      <c r="CN634" s="69"/>
      <c r="CO634" s="69"/>
      <c r="CP634" s="69"/>
      <c r="CQ634" s="69"/>
      <c r="CR634" s="69"/>
      <c r="CS634" s="69"/>
      <c r="CT634" s="69"/>
      <c r="CU634" s="69"/>
      <c r="CV634" s="69"/>
      <c r="CW634" s="69"/>
      <c r="CX634" s="69"/>
      <c r="CY634" s="69"/>
      <c r="CZ634" s="69"/>
      <c r="DA634" s="69"/>
      <c r="DB634" s="69"/>
      <c r="DC634" s="69"/>
      <c r="DD634" s="69"/>
      <c r="DE634" s="69"/>
      <c r="DF634" s="69"/>
      <c r="DG634" s="69"/>
      <c r="DH634" s="69"/>
      <c r="DI634" s="69"/>
      <c r="DJ634" s="69"/>
      <c r="DK634" s="69"/>
      <c r="DL634" s="69"/>
      <c r="DM634" s="69"/>
      <c r="DN634" s="69"/>
      <c r="DO634" s="69"/>
      <c r="DP634" s="69"/>
      <c r="DQ634" s="69"/>
      <c r="DR634" s="69"/>
      <c r="DS634" s="69"/>
      <c r="DT634" s="69"/>
      <c r="DU634" s="69"/>
      <c r="DV634" s="69"/>
      <c r="DW634" s="69"/>
      <c r="DX634" s="69"/>
      <c r="DY634" s="69"/>
      <c r="DZ634" s="69"/>
      <c r="EA634" s="69"/>
      <c r="EB634" s="69"/>
      <c r="EC634" s="69"/>
      <c r="ED634" s="69"/>
      <c r="EE634" s="69"/>
      <c r="EF634" s="69"/>
      <c r="EG634" s="69"/>
      <c r="EH634" s="69"/>
      <c r="EI634" s="69"/>
      <c r="EJ634" s="69"/>
      <c r="EK634" s="69"/>
      <c r="EL634" s="69"/>
      <c r="EM634" s="69"/>
      <c r="EN634" s="69"/>
      <c r="EO634" s="69"/>
      <c r="EP634" s="69"/>
      <c r="EQ634" s="69"/>
      <c r="ER634" s="69"/>
      <c r="ES634" s="69"/>
      <c r="ET634" s="69"/>
      <c r="EU634" s="69"/>
      <c r="EV634" s="69"/>
      <c r="EW634" s="69"/>
      <c r="EX634" s="69"/>
      <c r="EY634" s="69"/>
      <c r="EZ634" s="69"/>
      <c r="FA634" s="69"/>
      <c r="FB634" s="69"/>
      <c r="FC634" s="69"/>
      <c r="FD634" s="69"/>
      <c r="FE634" s="69"/>
      <c r="FF634" s="69"/>
      <c r="FG634" s="69"/>
      <c r="FH634" s="69"/>
      <c r="FI634" s="69"/>
      <c r="FJ634" s="69"/>
      <c r="FK634" s="69"/>
    </row>
    <row r="635" spans="1:167" ht="15" customHeight="1" x14ac:dyDescent="0.3">
      <c r="A635" s="70">
        <v>634</v>
      </c>
      <c r="B635" s="12">
        <v>14</v>
      </c>
      <c r="C635" s="69" t="s">
        <v>126</v>
      </c>
      <c r="D635" s="37">
        <v>0.60699999999999998</v>
      </c>
      <c r="E635" s="13">
        <v>0.151</v>
      </c>
      <c r="F635" s="19">
        <f t="shared" si="143"/>
        <v>4.0198675496688745</v>
      </c>
      <c r="G635" s="12" t="s">
        <v>353</v>
      </c>
      <c r="H635" s="12">
        <f t="shared" si="132"/>
        <v>0.45599999999999996</v>
      </c>
      <c r="I635" s="12">
        <f t="shared" si="133"/>
        <v>0.75800000000000001</v>
      </c>
      <c r="J635" s="12">
        <v>0.52600000000000002</v>
      </c>
      <c r="K635" s="12">
        <f t="shared" si="134"/>
        <v>0.60699999999999998</v>
      </c>
      <c r="L635" s="45">
        <f t="shared" si="135"/>
        <v>4.0198675496688745</v>
      </c>
      <c r="M635" s="15">
        <f t="shared" si="136"/>
        <v>0.29622033900095096</v>
      </c>
      <c r="N635" s="13">
        <f t="shared" si="137"/>
        <v>7.3689079389033921E-2</v>
      </c>
      <c r="O635" s="68">
        <f t="shared" si="138"/>
        <v>13.570531865659534</v>
      </c>
      <c r="P635" s="12">
        <f t="shared" si="139"/>
        <v>0.22253125961191705</v>
      </c>
      <c r="Q635" s="12">
        <f t="shared" si="140"/>
        <v>0.36990941838998487</v>
      </c>
      <c r="R635" s="113">
        <v>9.030016817844901</v>
      </c>
      <c r="S635" s="12" t="s">
        <v>722</v>
      </c>
      <c r="T635" s="12" t="s">
        <v>1750</v>
      </c>
      <c r="U635" s="12" t="s">
        <v>707</v>
      </c>
      <c r="V635" s="13" t="s">
        <v>730</v>
      </c>
      <c r="W635" s="68">
        <v>0</v>
      </c>
      <c r="X635" s="68">
        <v>0</v>
      </c>
      <c r="Y635" s="68">
        <v>1</v>
      </c>
      <c r="Z635" s="68">
        <v>0</v>
      </c>
      <c r="AA635" s="13">
        <v>1</v>
      </c>
      <c r="AB635" s="13">
        <v>1</v>
      </c>
      <c r="AC635" s="68">
        <v>3</v>
      </c>
      <c r="AD635" s="13">
        <v>3</v>
      </c>
      <c r="AE635" s="13">
        <v>168</v>
      </c>
      <c r="AF635" s="13">
        <v>0</v>
      </c>
      <c r="AG635" s="13">
        <v>1</v>
      </c>
      <c r="AH635" s="13">
        <v>0</v>
      </c>
      <c r="AI635" s="13">
        <v>0</v>
      </c>
      <c r="AJ635" s="13">
        <v>0</v>
      </c>
      <c r="AK635" s="13">
        <v>0</v>
      </c>
      <c r="AL635" s="13">
        <v>0</v>
      </c>
      <c r="AM635" s="68">
        <v>0</v>
      </c>
      <c r="AN635" s="68">
        <v>0</v>
      </c>
      <c r="AO635" s="68">
        <v>0</v>
      </c>
      <c r="AP635" s="113">
        <v>5.8522024797744745</v>
      </c>
      <c r="AQ635" s="12">
        <v>1</v>
      </c>
      <c r="AR635" s="113">
        <v>5.1474944768134527</v>
      </c>
      <c r="AS635" s="12">
        <v>1</v>
      </c>
      <c r="AT635" s="12">
        <v>0</v>
      </c>
      <c r="AU635" s="12">
        <v>1</v>
      </c>
      <c r="AV635" s="113">
        <v>7.6098622009135539</v>
      </c>
      <c r="AW635" s="12">
        <v>1</v>
      </c>
      <c r="AX635" s="12">
        <v>0</v>
      </c>
      <c r="AY635" s="68">
        <v>1</v>
      </c>
      <c r="AZ635" s="68">
        <v>7.4669999999999996</v>
      </c>
      <c r="BA635" s="94">
        <v>3</v>
      </c>
      <c r="BB635" s="94">
        <v>70</v>
      </c>
      <c r="BC635" s="12">
        <v>1</v>
      </c>
      <c r="BD635" s="12">
        <v>0</v>
      </c>
      <c r="BE635" s="104">
        <f t="shared" si="144"/>
        <v>2.7080502011022101</v>
      </c>
      <c r="BF635" s="104">
        <v>1563.83</v>
      </c>
      <c r="BG635" s="104">
        <f t="shared" si="141"/>
        <v>0.36819707917794026</v>
      </c>
      <c r="BH635" s="68">
        <v>1</v>
      </c>
      <c r="BI635" s="68">
        <v>1</v>
      </c>
      <c r="BJ635" s="68">
        <v>0</v>
      </c>
      <c r="BK635" s="12">
        <v>0</v>
      </c>
      <c r="BL635" s="12">
        <v>1</v>
      </c>
      <c r="BM635" s="12">
        <v>1</v>
      </c>
      <c r="BN635" s="12">
        <v>0</v>
      </c>
      <c r="BO635" s="12">
        <v>1</v>
      </c>
      <c r="BP635" s="12">
        <v>0</v>
      </c>
      <c r="BQ635" s="12">
        <v>0</v>
      </c>
      <c r="BR635" s="12">
        <v>0</v>
      </c>
      <c r="BS635" s="12">
        <v>1</v>
      </c>
      <c r="BT635" s="12">
        <v>0</v>
      </c>
      <c r="BU635" s="12">
        <v>0</v>
      </c>
      <c r="BV635" s="12">
        <v>1</v>
      </c>
      <c r="BW635" s="12">
        <v>0</v>
      </c>
      <c r="BX635" s="12">
        <v>0</v>
      </c>
      <c r="BY635" s="12">
        <v>0.7</v>
      </c>
      <c r="BZ635" s="12">
        <f t="shared" si="142"/>
        <v>0.30000000000000004</v>
      </c>
      <c r="CA635" s="113">
        <v>2.9957322735539909</v>
      </c>
      <c r="CB635" s="12" t="s">
        <v>706</v>
      </c>
      <c r="CC635" s="12">
        <v>1</v>
      </c>
      <c r="CL635" s="68"/>
      <c r="CM635" s="68"/>
      <c r="CN635" s="68"/>
      <c r="CO635" s="68"/>
      <c r="CP635" s="68"/>
      <c r="CQ635" s="68"/>
      <c r="CR635" s="68"/>
      <c r="CS635" s="68"/>
      <c r="CT635" s="68"/>
      <c r="CU635" s="68"/>
      <c r="CV635" s="68"/>
      <c r="CW635" s="68"/>
      <c r="CX635" s="68"/>
      <c r="CY635" s="68"/>
      <c r="CZ635" s="68"/>
      <c r="DA635" s="68"/>
      <c r="DB635" s="68"/>
      <c r="DC635" s="68"/>
      <c r="DD635" s="68"/>
      <c r="DE635" s="68"/>
      <c r="DF635" s="68"/>
      <c r="DG635" s="68"/>
      <c r="DH635" s="68"/>
      <c r="DI635" s="68"/>
      <c r="DJ635" s="68"/>
      <c r="DK635" s="68"/>
      <c r="DL635" s="68"/>
      <c r="DM635" s="68"/>
      <c r="DN635" s="68"/>
      <c r="DO635" s="68"/>
      <c r="DP635" s="68"/>
      <c r="DQ635" s="68"/>
      <c r="DR635" s="68"/>
      <c r="DS635" s="68"/>
      <c r="DT635" s="68"/>
      <c r="DU635" s="68"/>
      <c r="DV635" s="68"/>
      <c r="DW635" s="68"/>
      <c r="DX635" s="68"/>
      <c r="DY635" s="68"/>
      <c r="DZ635" s="68"/>
      <c r="EA635" s="68"/>
      <c r="EB635" s="68"/>
      <c r="EC635" s="68"/>
      <c r="ED635" s="68"/>
      <c r="EE635" s="68"/>
      <c r="EF635" s="68"/>
      <c r="EG635" s="68"/>
      <c r="EH635" s="68"/>
      <c r="EI635" s="68"/>
      <c r="EJ635" s="68"/>
      <c r="EK635" s="68"/>
      <c r="EL635" s="68"/>
      <c r="EM635" s="68"/>
      <c r="EN635" s="68"/>
      <c r="EO635" s="68"/>
      <c r="EP635" s="68"/>
      <c r="EQ635" s="68"/>
      <c r="ER635" s="68"/>
      <c r="ES635" s="68"/>
      <c r="ET635" s="68"/>
      <c r="EU635" s="68"/>
      <c r="EV635" s="68"/>
      <c r="EW635" s="68"/>
      <c r="EX635" s="68"/>
      <c r="EY635" s="68"/>
      <c r="EZ635" s="68"/>
      <c r="FA635" s="68"/>
      <c r="FB635" s="68"/>
      <c r="FC635" s="68"/>
      <c r="FD635" s="68"/>
      <c r="FE635" s="68"/>
      <c r="FF635" s="68"/>
      <c r="FG635" s="68"/>
      <c r="FH635" s="68"/>
      <c r="FI635" s="68"/>
      <c r="FJ635" s="68"/>
      <c r="FK635" s="68"/>
    </row>
    <row r="636" spans="1:167" ht="15" customHeight="1" x14ac:dyDescent="0.3">
      <c r="A636" s="70">
        <v>635</v>
      </c>
      <c r="B636" s="12">
        <v>14</v>
      </c>
      <c r="C636" s="69" t="s">
        <v>126</v>
      </c>
      <c r="D636" s="37">
        <v>-4.1000000000000002E-2</v>
      </c>
      <c r="E636" s="13">
        <v>0.12</v>
      </c>
      <c r="F636" s="19">
        <f t="shared" si="143"/>
        <v>-0.34166666666666667</v>
      </c>
      <c r="H636" s="12">
        <f t="shared" si="132"/>
        <v>-0.161</v>
      </c>
      <c r="I636" s="12">
        <f t="shared" si="133"/>
        <v>7.8999999999999987E-2</v>
      </c>
      <c r="J636" s="12">
        <v>0.52600000000000002</v>
      </c>
      <c r="K636" s="12">
        <f t="shared" si="134"/>
        <v>-4.1000000000000002E-2</v>
      </c>
      <c r="L636" s="45">
        <f t="shared" si="135"/>
        <v>-0.34166666666666667</v>
      </c>
      <c r="M636" s="15">
        <f t="shared" si="136"/>
        <v>-2.6351002108612596E-2</v>
      </c>
      <c r="N636" s="13">
        <f t="shared" si="137"/>
        <v>7.7124884220329551E-2</v>
      </c>
      <c r="O636" s="68">
        <f t="shared" si="138"/>
        <v>12.965983808069138</v>
      </c>
      <c r="P636" s="12">
        <f t="shared" si="139"/>
        <v>-0.10347588632894214</v>
      </c>
      <c r="Q636" s="12">
        <f t="shared" si="140"/>
        <v>5.0773882111716954E-2</v>
      </c>
      <c r="R636" s="113">
        <v>9.0294178360959361</v>
      </c>
      <c r="S636" s="12" t="s">
        <v>722</v>
      </c>
      <c r="T636" s="12" t="s">
        <v>1750</v>
      </c>
      <c r="U636" s="12" t="s">
        <v>709</v>
      </c>
      <c r="V636" s="13" t="s">
        <v>731</v>
      </c>
      <c r="W636" s="68">
        <v>0</v>
      </c>
      <c r="X636" s="68">
        <v>0</v>
      </c>
      <c r="Y636" s="68">
        <v>1</v>
      </c>
      <c r="Z636" s="68">
        <v>0</v>
      </c>
      <c r="AA636" s="13">
        <v>1</v>
      </c>
      <c r="AB636" s="13">
        <v>1</v>
      </c>
      <c r="AC636" s="68">
        <v>3</v>
      </c>
      <c r="AD636" s="13">
        <v>3</v>
      </c>
      <c r="AE636" s="13">
        <v>168</v>
      </c>
      <c r="AF636" s="13">
        <v>0</v>
      </c>
      <c r="AG636" s="13">
        <v>1</v>
      </c>
      <c r="AH636" s="13">
        <v>0</v>
      </c>
      <c r="AI636" s="13">
        <v>0</v>
      </c>
      <c r="AJ636" s="13">
        <v>0</v>
      </c>
      <c r="AK636" s="13">
        <v>0</v>
      </c>
      <c r="AL636" s="13">
        <v>0</v>
      </c>
      <c r="AM636" s="68">
        <v>0</v>
      </c>
      <c r="AN636" s="68">
        <v>0</v>
      </c>
      <c r="AO636" s="68">
        <v>0</v>
      </c>
      <c r="AP636" s="113">
        <v>5.8522024797744745</v>
      </c>
      <c r="AQ636" s="12">
        <v>1</v>
      </c>
      <c r="AR636" s="113">
        <v>5.1474944768134527</v>
      </c>
      <c r="AS636" s="12">
        <v>1</v>
      </c>
      <c r="AT636" s="12">
        <v>0</v>
      </c>
      <c r="AU636" s="12">
        <v>1</v>
      </c>
      <c r="AV636" s="113">
        <v>7.6098622009135539</v>
      </c>
      <c r="AW636" s="12">
        <v>1</v>
      </c>
      <c r="AX636" s="12">
        <v>0</v>
      </c>
      <c r="AY636" s="68">
        <v>1</v>
      </c>
      <c r="AZ636" s="68">
        <v>7.4669999999999996</v>
      </c>
      <c r="BA636" s="94">
        <v>3</v>
      </c>
      <c r="BB636" s="94">
        <v>70</v>
      </c>
      <c r="BC636" s="12">
        <v>1</v>
      </c>
      <c r="BD636" s="12">
        <v>0</v>
      </c>
      <c r="BE636" s="104">
        <f t="shared" si="144"/>
        <v>2.7080502011022101</v>
      </c>
      <c r="BF636" s="104">
        <v>1563.83</v>
      </c>
      <c r="BG636" s="104">
        <f t="shared" si="141"/>
        <v>0.36819707917794026</v>
      </c>
      <c r="BH636" s="68">
        <v>1</v>
      </c>
      <c r="BI636" s="68">
        <v>1</v>
      </c>
      <c r="BJ636" s="68">
        <v>0</v>
      </c>
      <c r="BK636" s="12">
        <v>0</v>
      </c>
      <c r="BL636" s="12">
        <v>1</v>
      </c>
      <c r="BM636" s="12">
        <v>1</v>
      </c>
      <c r="BN636" s="12">
        <v>0</v>
      </c>
      <c r="BO636" s="12">
        <v>1</v>
      </c>
      <c r="BP636" s="12">
        <v>0</v>
      </c>
      <c r="BQ636" s="12">
        <v>0</v>
      </c>
      <c r="BR636" s="12">
        <v>0</v>
      </c>
      <c r="BS636" s="12">
        <v>1</v>
      </c>
      <c r="BT636" s="12">
        <v>0</v>
      </c>
      <c r="BU636" s="12">
        <v>0</v>
      </c>
      <c r="BV636" s="12">
        <v>1</v>
      </c>
      <c r="BW636" s="12">
        <v>0</v>
      </c>
      <c r="BX636" s="12">
        <v>0</v>
      </c>
      <c r="BY636" s="12">
        <v>0.7</v>
      </c>
      <c r="BZ636" s="12">
        <f t="shared" si="142"/>
        <v>0.30000000000000004</v>
      </c>
      <c r="CA636" s="113">
        <v>2.9957322735539909</v>
      </c>
      <c r="CB636" s="12" t="s">
        <v>706</v>
      </c>
      <c r="CC636" s="12">
        <v>1</v>
      </c>
      <c r="CL636" s="68"/>
      <c r="CM636" s="68"/>
      <c r="CN636" s="68"/>
      <c r="CO636" s="68"/>
      <c r="CP636" s="68"/>
      <c r="CQ636" s="68"/>
      <c r="CR636" s="68"/>
      <c r="CS636" s="68"/>
      <c r="CT636" s="68"/>
      <c r="CU636" s="68"/>
      <c r="CV636" s="68"/>
      <c r="CW636" s="68"/>
      <c r="CX636" s="68"/>
      <c r="CY636" s="68"/>
      <c r="CZ636" s="68"/>
      <c r="DA636" s="68"/>
      <c r="DB636" s="68"/>
      <c r="DC636" s="68"/>
      <c r="DD636" s="68"/>
      <c r="DE636" s="68"/>
      <c r="DF636" s="68"/>
      <c r="DG636" s="68"/>
      <c r="DH636" s="68"/>
      <c r="DI636" s="68"/>
      <c r="DJ636" s="68"/>
      <c r="DK636" s="68"/>
      <c r="DL636" s="68"/>
      <c r="DM636" s="68"/>
      <c r="DN636" s="68"/>
      <c r="DO636" s="68"/>
      <c r="DP636" s="68"/>
      <c r="DQ636" s="68"/>
      <c r="DR636" s="68"/>
      <c r="DS636" s="68"/>
      <c r="DT636" s="68"/>
      <c r="DU636" s="68"/>
      <c r="DV636" s="68"/>
      <c r="DW636" s="68"/>
      <c r="DX636" s="68"/>
      <c r="DY636" s="68"/>
      <c r="DZ636" s="68"/>
      <c r="EA636" s="68"/>
      <c r="EB636" s="68"/>
      <c r="EC636" s="68"/>
      <c r="ED636" s="68"/>
      <c r="EE636" s="68"/>
      <c r="EF636" s="68"/>
      <c r="EG636" s="68"/>
      <c r="EH636" s="68"/>
      <c r="EI636" s="68"/>
      <c r="EJ636" s="68"/>
      <c r="EK636" s="68"/>
      <c r="EL636" s="68"/>
      <c r="EM636" s="68"/>
      <c r="EN636" s="68"/>
      <c r="EO636" s="68"/>
      <c r="EP636" s="68"/>
      <c r="EQ636" s="68"/>
      <c r="ER636" s="68"/>
      <c r="ES636" s="68"/>
      <c r="ET636" s="68"/>
      <c r="EU636" s="68"/>
      <c r="EV636" s="68"/>
      <c r="EW636" s="68"/>
      <c r="EX636" s="68"/>
      <c r="EY636" s="68"/>
      <c r="EZ636" s="68"/>
      <c r="FA636" s="68"/>
      <c r="FB636" s="68"/>
      <c r="FC636" s="68"/>
      <c r="FD636" s="68"/>
      <c r="FE636" s="68"/>
      <c r="FF636" s="68"/>
      <c r="FG636" s="68"/>
      <c r="FH636" s="68"/>
      <c r="FI636" s="68"/>
      <c r="FJ636" s="68"/>
      <c r="FK636" s="68"/>
    </row>
    <row r="637" spans="1:167" ht="15" customHeight="1" x14ac:dyDescent="0.3">
      <c r="A637" s="70">
        <v>636</v>
      </c>
      <c r="B637" s="12">
        <v>14</v>
      </c>
      <c r="C637" s="69" t="s">
        <v>126</v>
      </c>
      <c r="D637" s="37">
        <v>0.59799999999999998</v>
      </c>
      <c r="E637" s="68">
        <v>7.0999999999999994E-2</v>
      </c>
      <c r="F637" s="19">
        <f t="shared" si="143"/>
        <v>8.422535211267606</v>
      </c>
      <c r="G637" s="12" t="s">
        <v>353</v>
      </c>
      <c r="H637" s="12">
        <f t="shared" si="132"/>
        <v>0.52700000000000002</v>
      </c>
      <c r="I637" s="12">
        <f t="shared" si="133"/>
        <v>0.66899999999999993</v>
      </c>
      <c r="J637" s="12">
        <v>0.52600000000000002</v>
      </c>
      <c r="K637" s="12">
        <f t="shared" si="134"/>
        <v>0.59799999999999998</v>
      </c>
      <c r="L637" s="45">
        <f t="shared" si="135"/>
        <v>8.422535211267606</v>
      </c>
      <c r="M637" s="15">
        <f t="shared" si="136"/>
        <v>0.54487793838080401</v>
      </c>
      <c r="N637" s="68">
        <f t="shared" si="137"/>
        <v>6.4692865593707502E-2</v>
      </c>
      <c r="O637" s="68">
        <f t="shared" si="138"/>
        <v>15.457655041598084</v>
      </c>
      <c r="P637" s="12">
        <f t="shared" si="139"/>
        <v>0.48018507278709649</v>
      </c>
      <c r="Q637" s="12">
        <f t="shared" si="140"/>
        <v>0.60957080397451147</v>
      </c>
      <c r="R637" s="113">
        <v>9.0294178360959361</v>
      </c>
      <c r="S637" s="12" t="s">
        <v>722</v>
      </c>
      <c r="T637" s="12" t="s">
        <v>1750</v>
      </c>
      <c r="U637" s="12" t="s">
        <v>711</v>
      </c>
      <c r="V637" s="68" t="s">
        <v>732</v>
      </c>
      <c r="W637" s="68">
        <v>0</v>
      </c>
      <c r="X637" s="68">
        <v>0</v>
      </c>
      <c r="Y637" s="68">
        <v>1</v>
      </c>
      <c r="Z637" s="68">
        <v>0</v>
      </c>
      <c r="AA637" s="68">
        <v>1</v>
      </c>
      <c r="AB637" s="68">
        <v>1</v>
      </c>
      <c r="AC637" s="68">
        <v>3</v>
      </c>
      <c r="AD637" s="68">
        <v>3</v>
      </c>
      <c r="AE637" s="68">
        <v>168</v>
      </c>
      <c r="AF637" s="68">
        <v>0</v>
      </c>
      <c r="AG637" s="68">
        <v>1</v>
      </c>
      <c r="AH637" s="68">
        <v>0</v>
      </c>
      <c r="AI637" s="68">
        <v>0</v>
      </c>
      <c r="AJ637" s="68">
        <v>0</v>
      </c>
      <c r="AK637" s="68">
        <v>0</v>
      </c>
      <c r="AL637" s="68">
        <v>0</v>
      </c>
      <c r="AM637" s="68">
        <v>0</v>
      </c>
      <c r="AN637" s="68">
        <v>0</v>
      </c>
      <c r="AO637" s="68">
        <v>0</v>
      </c>
      <c r="AP637" s="113">
        <v>5.8522024797744745</v>
      </c>
      <c r="AQ637" s="12">
        <v>1</v>
      </c>
      <c r="AR637" s="113">
        <v>5.1474944768134527</v>
      </c>
      <c r="AS637" s="12">
        <v>1</v>
      </c>
      <c r="AT637" s="12">
        <v>0</v>
      </c>
      <c r="AU637" s="12">
        <v>1</v>
      </c>
      <c r="AV637" s="113">
        <v>7.6098622009135539</v>
      </c>
      <c r="AW637" s="12">
        <v>1</v>
      </c>
      <c r="AX637" s="12">
        <v>0</v>
      </c>
      <c r="AY637" s="68">
        <v>1</v>
      </c>
      <c r="AZ637" s="68">
        <v>7.4669999999999996</v>
      </c>
      <c r="BA637" s="94">
        <v>3</v>
      </c>
      <c r="BB637" s="94">
        <v>70</v>
      </c>
      <c r="BC637" s="12">
        <v>1</v>
      </c>
      <c r="BD637" s="12">
        <v>0</v>
      </c>
      <c r="BE637" s="104">
        <f t="shared" si="144"/>
        <v>2.7080502011022101</v>
      </c>
      <c r="BF637" s="104">
        <v>1563.83</v>
      </c>
      <c r="BG637" s="104">
        <f t="shared" si="141"/>
        <v>0.36819707917794026</v>
      </c>
      <c r="BH637" s="68">
        <v>1</v>
      </c>
      <c r="BI637" s="68">
        <v>1</v>
      </c>
      <c r="BJ637" s="68">
        <v>0</v>
      </c>
      <c r="BK637" s="12">
        <v>0</v>
      </c>
      <c r="BL637" s="12">
        <v>1</v>
      </c>
      <c r="BM637" s="12">
        <v>1</v>
      </c>
      <c r="BN637" s="12">
        <v>0</v>
      </c>
      <c r="BO637" s="12">
        <v>1</v>
      </c>
      <c r="BP637" s="12">
        <v>0</v>
      </c>
      <c r="BQ637" s="12">
        <v>0</v>
      </c>
      <c r="BR637" s="12">
        <v>0</v>
      </c>
      <c r="BS637" s="12">
        <v>1</v>
      </c>
      <c r="BT637" s="12">
        <v>0</v>
      </c>
      <c r="BU637" s="12">
        <v>0</v>
      </c>
      <c r="BV637" s="12">
        <v>1</v>
      </c>
      <c r="BW637" s="12">
        <v>0</v>
      </c>
      <c r="BX637" s="12">
        <v>0</v>
      </c>
      <c r="BY637" s="12">
        <v>0.7</v>
      </c>
      <c r="BZ637" s="12">
        <f t="shared" si="142"/>
        <v>0.30000000000000004</v>
      </c>
      <c r="CA637" s="113">
        <v>2.9957322735539909</v>
      </c>
      <c r="CB637" s="12" t="s">
        <v>706</v>
      </c>
      <c r="CC637" s="12">
        <v>1</v>
      </c>
      <c r="CL637" s="68"/>
      <c r="CM637" s="68"/>
      <c r="CN637" s="68"/>
      <c r="CO637" s="68"/>
      <c r="CP637" s="68"/>
      <c r="CQ637" s="68"/>
      <c r="CR637" s="68"/>
      <c r="CS637" s="68"/>
      <c r="CT637" s="68"/>
      <c r="CU637" s="68"/>
      <c r="CV637" s="68"/>
      <c r="CW637" s="68"/>
      <c r="CX637" s="68"/>
      <c r="CY637" s="68"/>
      <c r="CZ637" s="68"/>
      <c r="DA637" s="68"/>
      <c r="DB637" s="68"/>
      <c r="DC637" s="68"/>
      <c r="DD637" s="68"/>
      <c r="DE637" s="68"/>
      <c r="DF637" s="68"/>
      <c r="DG637" s="68"/>
      <c r="DH637" s="68"/>
      <c r="DI637" s="68"/>
      <c r="DJ637" s="68"/>
      <c r="DK637" s="68"/>
      <c r="DL637" s="68"/>
      <c r="DM637" s="68"/>
      <c r="DN637" s="68"/>
      <c r="DO637" s="68"/>
      <c r="DP637" s="68"/>
      <c r="DQ637" s="68"/>
      <c r="DR637" s="68"/>
      <c r="DS637" s="68"/>
      <c r="DT637" s="68"/>
      <c r="DU637" s="68"/>
      <c r="DV637" s="68"/>
      <c r="DW637" s="68"/>
      <c r="DX637" s="68"/>
      <c r="DY637" s="68"/>
      <c r="DZ637" s="68"/>
      <c r="EA637" s="68"/>
      <c r="EB637" s="68"/>
      <c r="EC637" s="68"/>
      <c r="ED637" s="68"/>
      <c r="EE637" s="68"/>
      <c r="EF637" s="68"/>
      <c r="EG637" s="68"/>
      <c r="EH637" s="68"/>
      <c r="EI637" s="68"/>
      <c r="EJ637" s="68"/>
      <c r="EK637" s="68"/>
      <c r="EL637" s="68"/>
      <c r="EM637" s="68"/>
      <c r="EN637" s="68"/>
      <c r="EO637" s="68"/>
      <c r="EP637" s="68"/>
      <c r="EQ637" s="68"/>
      <c r="ER637" s="68"/>
      <c r="ES637" s="68"/>
      <c r="ET637" s="68"/>
      <c r="EU637" s="68"/>
      <c r="EV637" s="68"/>
      <c r="EW637" s="68"/>
      <c r="EX637" s="68"/>
      <c r="EY637" s="68"/>
      <c r="EZ637" s="68"/>
      <c r="FA637" s="68"/>
      <c r="FB637" s="68"/>
      <c r="FC637" s="68"/>
      <c r="FD637" s="68"/>
      <c r="FE637" s="68"/>
      <c r="FF637" s="68"/>
      <c r="FG637" s="68"/>
      <c r="FH637" s="68"/>
      <c r="FI637" s="68"/>
      <c r="FJ637" s="68"/>
      <c r="FK637" s="68"/>
    </row>
    <row r="638" spans="1:167" ht="15" customHeight="1" x14ac:dyDescent="0.3">
      <c r="A638" s="70">
        <v>637</v>
      </c>
      <c r="B638" s="12">
        <v>14</v>
      </c>
      <c r="C638" s="69" t="s">
        <v>126</v>
      </c>
      <c r="D638" s="37">
        <v>0.72599999999999998</v>
      </c>
      <c r="E638" s="68">
        <v>0.18</v>
      </c>
      <c r="F638" s="19">
        <f t="shared" si="143"/>
        <v>4.0333333333333332</v>
      </c>
      <c r="G638" s="12" t="s">
        <v>353</v>
      </c>
      <c r="H638" s="12">
        <f t="shared" si="132"/>
        <v>0.54600000000000004</v>
      </c>
      <c r="I638" s="12">
        <f t="shared" si="133"/>
        <v>0.90599999999999992</v>
      </c>
      <c r="J638" s="12">
        <v>0.38900000000000001</v>
      </c>
      <c r="K638" s="12">
        <f t="shared" si="134"/>
        <v>0.72599999999999998</v>
      </c>
      <c r="L638" s="45">
        <f t="shared" si="135"/>
        <v>4.0333333333333332</v>
      </c>
      <c r="M638" s="15">
        <f t="shared" si="136"/>
        <v>0.29712515165222475</v>
      </c>
      <c r="N638" s="68">
        <f t="shared" si="137"/>
        <v>7.3667392971625972E-2</v>
      </c>
      <c r="O638" s="68">
        <f t="shared" si="138"/>
        <v>13.574526797563802</v>
      </c>
      <c r="P638" s="12">
        <f t="shared" si="139"/>
        <v>0.22345775868059878</v>
      </c>
      <c r="Q638" s="12">
        <f t="shared" si="140"/>
        <v>0.3707925446238507</v>
      </c>
      <c r="R638" s="113">
        <v>9.030016817844901</v>
      </c>
      <c r="S638" s="12" t="s">
        <v>723</v>
      </c>
      <c r="T638" s="12" t="s">
        <v>1751</v>
      </c>
      <c r="U638" s="12" t="s">
        <v>707</v>
      </c>
      <c r="V638" s="68" t="s">
        <v>733</v>
      </c>
      <c r="W638" s="68">
        <v>0</v>
      </c>
      <c r="X638" s="68">
        <v>0</v>
      </c>
      <c r="Y638" s="68">
        <v>1</v>
      </c>
      <c r="Z638" s="68">
        <v>0</v>
      </c>
      <c r="AA638" s="68">
        <v>1</v>
      </c>
      <c r="AB638" s="68">
        <v>1</v>
      </c>
      <c r="AC638" s="68">
        <v>4</v>
      </c>
      <c r="AD638" s="68">
        <v>3</v>
      </c>
      <c r="AE638" s="68">
        <v>168</v>
      </c>
      <c r="AF638" s="68">
        <v>0</v>
      </c>
      <c r="AG638" s="68">
        <v>1</v>
      </c>
      <c r="AH638" s="68">
        <v>0</v>
      </c>
      <c r="AI638" s="68">
        <v>0</v>
      </c>
      <c r="AJ638" s="68">
        <v>0</v>
      </c>
      <c r="AK638" s="68">
        <v>0</v>
      </c>
      <c r="AL638" s="68">
        <v>0</v>
      </c>
      <c r="AM638" s="68">
        <v>0</v>
      </c>
      <c r="AN638" s="68">
        <v>0</v>
      </c>
      <c r="AO638" s="68">
        <v>0</v>
      </c>
      <c r="AP638" s="113">
        <v>5.8522024797744745</v>
      </c>
      <c r="AQ638" s="12">
        <v>1</v>
      </c>
      <c r="AR638" s="113">
        <v>5.1474944768134527</v>
      </c>
      <c r="AS638" s="12">
        <v>1</v>
      </c>
      <c r="AT638" s="12">
        <v>0</v>
      </c>
      <c r="AU638" s="12">
        <v>1</v>
      </c>
      <c r="AV638" s="113">
        <v>7.6098622009135539</v>
      </c>
      <c r="AW638" s="12">
        <v>1</v>
      </c>
      <c r="AX638" s="12">
        <v>0</v>
      </c>
      <c r="AY638" s="68">
        <v>1</v>
      </c>
      <c r="AZ638" s="68">
        <v>7.4669999999999996</v>
      </c>
      <c r="BA638" s="94">
        <v>3</v>
      </c>
      <c r="BB638" s="94">
        <v>70</v>
      </c>
      <c r="BC638" s="12">
        <v>1</v>
      </c>
      <c r="BD638" s="12">
        <v>0</v>
      </c>
      <c r="BE638" s="104">
        <f t="shared" si="144"/>
        <v>2.7080502011022101</v>
      </c>
      <c r="BF638" s="104">
        <v>1563.83</v>
      </c>
      <c r="BG638" s="104">
        <f t="shared" si="141"/>
        <v>0.36819707917794026</v>
      </c>
      <c r="BH638" s="68">
        <v>1</v>
      </c>
      <c r="BI638" s="68">
        <v>1</v>
      </c>
      <c r="BJ638" s="68">
        <v>0</v>
      </c>
      <c r="BK638" s="12">
        <v>0</v>
      </c>
      <c r="BL638" s="12">
        <v>1</v>
      </c>
      <c r="BM638" s="12">
        <v>1</v>
      </c>
      <c r="BN638" s="12">
        <v>0</v>
      </c>
      <c r="BO638" s="12">
        <v>1</v>
      </c>
      <c r="BP638" s="12">
        <v>0</v>
      </c>
      <c r="BQ638" s="12">
        <v>0</v>
      </c>
      <c r="BR638" s="12">
        <v>0</v>
      </c>
      <c r="BS638" s="12">
        <v>1</v>
      </c>
      <c r="BT638" s="12">
        <v>0</v>
      </c>
      <c r="BU638" s="12">
        <v>0</v>
      </c>
      <c r="BV638" s="12">
        <v>1</v>
      </c>
      <c r="BW638" s="12">
        <v>0</v>
      </c>
      <c r="BX638" s="12">
        <v>0</v>
      </c>
      <c r="BY638" s="12">
        <v>0.7</v>
      </c>
      <c r="BZ638" s="12">
        <f t="shared" si="142"/>
        <v>0.30000000000000004</v>
      </c>
      <c r="CA638" s="113">
        <v>2.9957322735539909</v>
      </c>
      <c r="CB638" s="12" t="s">
        <v>706</v>
      </c>
      <c r="CC638" s="12">
        <v>1</v>
      </c>
      <c r="CL638" s="68"/>
      <c r="CM638" s="68"/>
      <c r="CN638" s="68"/>
      <c r="CO638" s="68"/>
      <c r="CP638" s="68"/>
      <c r="CQ638" s="68"/>
      <c r="CR638" s="68"/>
      <c r="CS638" s="68"/>
      <c r="CT638" s="68"/>
      <c r="CU638" s="68"/>
      <c r="CV638" s="68"/>
      <c r="CW638" s="68"/>
      <c r="CX638" s="68"/>
      <c r="CY638" s="68"/>
      <c r="CZ638" s="68"/>
      <c r="DA638" s="68"/>
      <c r="DB638" s="68"/>
      <c r="DC638" s="68"/>
      <c r="DD638" s="68"/>
      <c r="DE638" s="68"/>
      <c r="DF638" s="68"/>
      <c r="DG638" s="68"/>
      <c r="DH638" s="68"/>
      <c r="DI638" s="68"/>
      <c r="DJ638" s="68"/>
      <c r="DK638" s="68"/>
      <c r="DL638" s="68"/>
      <c r="DM638" s="68"/>
      <c r="DN638" s="68"/>
      <c r="DO638" s="68"/>
      <c r="DP638" s="68"/>
      <c r="DQ638" s="68"/>
      <c r="DR638" s="68"/>
      <c r="DS638" s="68"/>
      <c r="DT638" s="68"/>
      <c r="DU638" s="68"/>
      <c r="DV638" s="68"/>
      <c r="DW638" s="68"/>
      <c r="DX638" s="68"/>
      <c r="DY638" s="68"/>
      <c r="DZ638" s="68"/>
      <c r="EA638" s="68"/>
      <c r="EB638" s="68"/>
      <c r="EC638" s="68"/>
      <c r="ED638" s="68"/>
      <c r="EE638" s="68"/>
      <c r="EF638" s="68"/>
      <c r="EG638" s="68"/>
      <c r="EH638" s="68"/>
      <c r="EI638" s="68"/>
      <c r="EJ638" s="68"/>
      <c r="EK638" s="68"/>
      <c r="EL638" s="68"/>
      <c r="EM638" s="68"/>
      <c r="EN638" s="68"/>
      <c r="EO638" s="68"/>
      <c r="EP638" s="68"/>
      <c r="EQ638" s="68"/>
      <c r="ER638" s="68"/>
      <c r="ES638" s="68"/>
      <c r="ET638" s="68"/>
      <c r="EU638" s="68"/>
      <c r="EV638" s="68"/>
      <c r="EW638" s="68"/>
      <c r="EX638" s="68"/>
      <c r="EY638" s="68"/>
      <c r="EZ638" s="68"/>
      <c r="FA638" s="68"/>
      <c r="FB638" s="68"/>
      <c r="FC638" s="68"/>
      <c r="FD638" s="68"/>
      <c r="FE638" s="68"/>
      <c r="FF638" s="68"/>
      <c r="FG638" s="68"/>
      <c r="FH638" s="68"/>
      <c r="FI638" s="68"/>
      <c r="FJ638" s="68"/>
      <c r="FK638" s="68"/>
    </row>
    <row r="639" spans="1:167" ht="15" customHeight="1" x14ac:dyDescent="0.3">
      <c r="A639" s="70">
        <v>638</v>
      </c>
      <c r="B639" s="12">
        <v>14</v>
      </c>
      <c r="C639" s="69" t="s">
        <v>126</v>
      </c>
      <c r="D639" s="37">
        <v>-0.14299999999999999</v>
      </c>
      <c r="E639" s="13">
        <v>0.15</v>
      </c>
      <c r="F639" s="19">
        <f t="shared" si="143"/>
        <v>-0.95333333333333325</v>
      </c>
      <c r="H639" s="12">
        <f t="shared" si="132"/>
        <v>-0.29299999999999998</v>
      </c>
      <c r="I639" s="12">
        <f t="shared" si="133"/>
        <v>7.0000000000000062E-3</v>
      </c>
      <c r="J639" s="12">
        <v>0.38900000000000001</v>
      </c>
      <c r="K639" s="12">
        <f t="shared" si="134"/>
        <v>-0.14299999999999999</v>
      </c>
      <c r="L639" s="45">
        <f t="shared" si="135"/>
        <v>-0.95333333333333325</v>
      </c>
      <c r="M639" s="15">
        <f t="shared" si="136"/>
        <v>-7.3353118677056323E-2</v>
      </c>
      <c r="N639" s="13">
        <f t="shared" si="137"/>
        <v>7.6943830780129022E-2</v>
      </c>
      <c r="O639" s="68">
        <f t="shared" si="138"/>
        <v>12.996493544200467</v>
      </c>
      <c r="P639" s="12">
        <f t="shared" si="139"/>
        <v>-0.15029694945718536</v>
      </c>
      <c r="Q639" s="12">
        <f t="shared" si="140"/>
        <v>3.5907121030726991E-3</v>
      </c>
      <c r="R639" s="113">
        <v>9.030016817844901</v>
      </c>
      <c r="S639" s="12" t="s">
        <v>723</v>
      </c>
      <c r="T639" s="12" t="s">
        <v>1751</v>
      </c>
      <c r="U639" s="12" t="s">
        <v>709</v>
      </c>
      <c r="V639" s="13" t="s">
        <v>734</v>
      </c>
      <c r="W639" s="68">
        <v>0</v>
      </c>
      <c r="X639" s="68">
        <v>0</v>
      </c>
      <c r="Y639" s="68">
        <v>1</v>
      </c>
      <c r="Z639" s="68">
        <v>0</v>
      </c>
      <c r="AA639" s="13">
        <v>1</v>
      </c>
      <c r="AB639" s="13">
        <v>1</v>
      </c>
      <c r="AC639" s="68">
        <v>4</v>
      </c>
      <c r="AD639" s="13">
        <v>3</v>
      </c>
      <c r="AE639" s="13">
        <v>168</v>
      </c>
      <c r="AF639" s="13">
        <v>0</v>
      </c>
      <c r="AG639" s="13">
        <v>1</v>
      </c>
      <c r="AH639" s="13">
        <v>0</v>
      </c>
      <c r="AI639" s="13">
        <v>0</v>
      </c>
      <c r="AJ639" s="13">
        <v>0</v>
      </c>
      <c r="AK639" s="13">
        <v>0</v>
      </c>
      <c r="AL639" s="13">
        <v>0</v>
      </c>
      <c r="AM639" s="68">
        <v>0</v>
      </c>
      <c r="AN639" s="68">
        <v>0</v>
      </c>
      <c r="AO639" s="68">
        <v>0</v>
      </c>
      <c r="AP639" s="113">
        <v>5.8522024797744745</v>
      </c>
      <c r="AQ639" s="12">
        <v>1</v>
      </c>
      <c r="AR639" s="113">
        <v>5.1474944768134527</v>
      </c>
      <c r="AS639" s="12">
        <v>1</v>
      </c>
      <c r="AT639" s="12">
        <v>0</v>
      </c>
      <c r="AU639" s="12">
        <v>1</v>
      </c>
      <c r="AV639" s="113">
        <v>7.6098622009135539</v>
      </c>
      <c r="AW639" s="12">
        <v>1</v>
      </c>
      <c r="AX639" s="12">
        <v>0</v>
      </c>
      <c r="AY639" s="68">
        <v>1</v>
      </c>
      <c r="AZ639" s="68">
        <v>7.4669999999999996</v>
      </c>
      <c r="BA639" s="94">
        <v>3</v>
      </c>
      <c r="BB639" s="94">
        <v>70</v>
      </c>
      <c r="BC639" s="12">
        <v>1</v>
      </c>
      <c r="BD639" s="12">
        <v>0</v>
      </c>
      <c r="BE639" s="104">
        <f t="shared" si="144"/>
        <v>2.7080502011022101</v>
      </c>
      <c r="BF639" s="104">
        <v>1563.83</v>
      </c>
      <c r="BG639" s="104">
        <f t="shared" si="141"/>
        <v>0.36819707917794026</v>
      </c>
      <c r="BH639" s="68">
        <v>1</v>
      </c>
      <c r="BI639" s="68">
        <v>1</v>
      </c>
      <c r="BJ639" s="68">
        <v>0</v>
      </c>
      <c r="BK639" s="12">
        <v>0</v>
      </c>
      <c r="BL639" s="12">
        <v>1</v>
      </c>
      <c r="BM639" s="12">
        <v>1</v>
      </c>
      <c r="BN639" s="12">
        <v>0</v>
      </c>
      <c r="BO639" s="12">
        <v>1</v>
      </c>
      <c r="BP639" s="12">
        <v>0</v>
      </c>
      <c r="BQ639" s="12">
        <v>0</v>
      </c>
      <c r="BR639" s="12">
        <v>0</v>
      </c>
      <c r="BS639" s="12">
        <v>1</v>
      </c>
      <c r="BT639" s="12">
        <v>0</v>
      </c>
      <c r="BU639" s="12">
        <v>0</v>
      </c>
      <c r="BV639" s="12">
        <v>1</v>
      </c>
      <c r="BW639" s="12">
        <v>0</v>
      </c>
      <c r="BX639" s="12">
        <v>0</v>
      </c>
      <c r="BY639" s="12">
        <v>0.7</v>
      </c>
      <c r="BZ639" s="12">
        <f t="shared" si="142"/>
        <v>0.30000000000000004</v>
      </c>
      <c r="CA639" s="113">
        <v>2.9957322735539909</v>
      </c>
      <c r="CB639" s="12" t="s">
        <v>706</v>
      </c>
      <c r="CC639" s="12">
        <v>1</v>
      </c>
      <c r="CL639" s="68"/>
      <c r="CM639" s="68"/>
      <c r="CN639" s="68"/>
      <c r="CO639" s="68"/>
      <c r="CP639" s="68"/>
      <c r="CQ639" s="68"/>
      <c r="CR639" s="68"/>
      <c r="CS639" s="68"/>
      <c r="CT639" s="68"/>
      <c r="CU639" s="68"/>
      <c r="CV639" s="68"/>
      <c r="CW639" s="68"/>
      <c r="CX639" s="68"/>
      <c r="CY639" s="68"/>
      <c r="CZ639" s="68"/>
      <c r="DA639" s="68"/>
      <c r="DB639" s="68"/>
      <c r="DC639" s="68"/>
      <c r="DD639" s="68"/>
      <c r="DE639" s="68"/>
      <c r="DF639" s="68"/>
      <c r="DG639" s="68"/>
      <c r="DH639" s="68"/>
      <c r="DI639" s="68"/>
      <c r="DJ639" s="68"/>
      <c r="DK639" s="68"/>
      <c r="DL639" s="68"/>
      <c r="DM639" s="68"/>
      <c r="DN639" s="68"/>
      <c r="DO639" s="68"/>
      <c r="DP639" s="68"/>
      <c r="DQ639" s="68"/>
      <c r="DR639" s="68"/>
      <c r="DS639" s="68"/>
      <c r="DT639" s="68"/>
      <c r="DU639" s="68"/>
      <c r="DV639" s="68"/>
      <c r="DW639" s="68"/>
      <c r="DX639" s="68"/>
      <c r="DY639" s="68"/>
      <c r="DZ639" s="68"/>
      <c r="EA639" s="68"/>
      <c r="EB639" s="68"/>
      <c r="EC639" s="68"/>
      <c r="ED639" s="68"/>
      <c r="EE639" s="68"/>
      <c r="EF639" s="68"/>
      <c r="EG639" s="68"/>
      <c r="EH639" s="68"/>
      <c r="EI639" s="68"/>
      <c r="EJ639" s="68"/>
      <c r="EK639" s="68"/>
      <c r="EL639" s="68"/>
      <c r="EM639" s="68"/>
      <c r="EN639" s="68"/>
      <c r="EO639" s="68"/>
      <c r="EP639" s="68"/>
      <c r="EQ639" s="68"/>
      <c r="ER639" s="68"/>
      <c r="ES639" s="68"/>
      <c r="ET639" s="68"/>
      <c r="EU639" s="68"/>
      <c r="EV639" s="68"/>
      <c r="EW639" s="68"/>
      <c r="EX639" s="68"/>
      <c r="EY639" s="68"/>
      <c r="EZ639" s="68"/>
      <c r="FA639" s="68"/>
      <c r="FB639" s="68"/>
      <c r="FC639" s="68"/>
      <c r="FD639" s="68"/>
      <c r="FE639" s="68"/>
      <c r="FF639" s="68"/>
      <c r="FG639" s="68"/>
      <c r="FH639" s="68"/>
      <c r="FI639" s="68"/>
      <c r="FJ639" s="68"/>
      <c r="FK639" s="68"/>
    </row>
    <row r="640" spans="1:167" ht="15" customHeight="1" x14ac:dyDescent="0.3">
      <c r="A640" s="70">
        <v>639</v>
      </c>
      <c r="B640" s="12">
        <v>14</v>
      </c>
      <c r="C640" s="69" t="s">
        <v>126</v>
      </c>
      <c r="D640" s="37">
        <v>0.55200000000000005</v>
      </c>
      <c r="E640" s="68">
        <v>8.6999999999999994E-2</v>
      </c>
      <c r="F640" s="19">
        <f t="shared" si="143"/>
        <v>6.3448275862068977</v>
      </c>
      <c r="G640" s="12" t="s">
        <v>353</v>
      </c>
      <c r="H640" s="12">
        <f t="shared" si="132"/>
        <v>0.46500000000000008</v>
      </c>
      <c r="I640" s="12">
        <f t="shared" si="133"/>
        <v>0.63900000000000001</v>
      </c>
      <c r="J640" s="12">
        <v>0.38900000000000001</v>
      </c>
      <c r="K640" s="12">
        <f t="shared" si="134"/>
        <v>0.55200000000000005</v>
      </c>
      <c r="L640" s="45">
        <f t="shared" si="135"/>
        <v>6.3448275862068977</v>
      </c>
      <c r="M640" s="15">
        <f t="shared" si="136"/>
        <v>0.43966327539811217</v>
      </c>
      <c r="N640" s="68">
        <f t="shared" si="137"/>
        <v>6.929475536165898E-2</v>
      </c>
      <c r="O640" s="68">
        <f t="shared" si="138"/>
        <v>14.431106579146729</v>
      </c>
      <c r="P640" s="12">
        <f t="shared" si="139"/>
        <v>0.37036852003645321</v>
      </c>
      <c r="Q640" s="12">
        <f t="shared" si="140"/>
        <v>0.5089580307597712</v>
      </c>
      <c r="R640" s="113">
        <v>9.0301365711532302</v>
      </c>
      <c r="S640" s="12" t="s">
        <v>723</v>
      </c>
      <c r="T640" s="12" t="s">
        <v>1751</v>
      </c>
      <c r="U640" s="12" t="s">
        <v>711</v>
      </c>
      <c r="V640" s="68" t="s">
        <v>735</v>
      </c>
      <c r="W640" s="68">
        <v>0</v>
      </c>
      <c r="X640" s="68">
        <v>0</v>
      </c>
      <c r="Y640" s="68">
        <v>1</v>
      </c>
      <c r="Z640" s="68">
        <v>0</v>
      </c>
      <c r="AA640" s="68">
        <v>1</v>
      </c>
      <c r="AB640" s="68">
        <v>1</v>
      </c>
      <c r="AC640" s="68">
        <v>4</v>
      </c>
      <c r="AD640" s="68">
        <v>3</v>
      </c>
      <c r="AE640" s="68">
        <v>168</v>
      </c>
      <c r="AF640" s="68">
        <v>0</v>
      </c>
      <c r="AG640" s="68">
        <v>1</v>
      </c>
      <c r="AH640" s="68">
        <v>0</v>
      </c>
      <c r="AI640" s="68">
        <v>0</v>
      </c>
      <c r="AJ640" s="68">
        <v>0</v>
      </c>
      <c r="AK640" s="68">
        <v>0</v>
      </c>
      <c r="AL640" s="68">
        <v>0</v>
      </c>
      <c r="AM640" s="68">
        <v>0</v>
      </c>
      <c r="AN640" s="68">
        <v>0</v>
      </c>
      <c r="AO640" s="68">
        <v>0</v>
      </c>
      <c r="AP640" s="113">
        <v>5.8522024797744745</v>
      </c>
      <c r="AQ640" s="12">
        <v>1</v>
      </c>
      <c r="AR640" s="113">
        <v>5.1474944768134527</v>
      </c>
      <c r="AS640" s="12">
        <v>1</v>
      </c>
      <c r="AT640" s="12">
        <v>0</v>
      </c>
      <c r="AU640" s="12">
        <v>1</v>
      </c>
      <c r="AV640" s="113">
        <v>7.6098622009135539</v>
      </c>
      <c r="AW640" s="12">
        <v>1</v>
      </c>
      <c r="AX640" s="12">
        <v>0</v>
      </c>
      <c r="AY640" s="68">
        <v>1</v>
      </c>
      <c r="AZ640" s="68">
        <v>7.4669999999999996</v>
      </c>
      <c r="BA640" s="94">
        <v>3</v>
      </c>
      <c r="BB640" s="94">
        <v>70</v>
      </c>
      <c r="BC640" s="12">
        <v>1</v>
      </c>
      <c r="BD640" s="12">
        <v>0</v>
      </c>
      <c r="BE640" s="104">
        <f t="shared" si="144"/>
        <v>2.7080502011022101</v>
      </c>
      <c r="BF640" s="104">
        <v>1563.83</v>
      </c>
      <c r="BG640" s="104">
        <f t="shared" si="141"/>
        <v>0.36819707917794026</v>
      </c>
      <c r="BH640" s="68">
        <v>1</v>
      </c>
      <c r="BI640" s="68">
        <v>1</v>
      </c>
      <c r="BJ640" s="68">
        <v>0</v>
      </c>
      <c r="BK640" s="12">
        <v>0</v>
      </c>
      <c r="BL640" s="12">
        <v>1</v>
      </c>
      <c r="BM640" s="12">
        <v>1</v>
      </c>
      <c r="BN640" s="12">
        <v>0</v>
      </c>
      <c r="BO640" s="12">
        <v>1</v>
      </c>
      <c r="BP640" s="12">
        <v>0</v>
      </c>
      <c r="BQ640" s="12">
        <v>0</v>
      </c>
      <c r="BR640" s="12">
        <v>0</v>
      </c>
      <c r="BS640" s="12">
        <v>1</v>
      </c>
      <c r="BT640" s="12">
        <v>0</v>
      </c>
      <c r="BU640" s="12">
        <v>0</v>
      </c>
      <c r="BV640" s="12">
        <v>1</v>
      </c>
      <c r="BW640" s="12">
        <v>0</v>
      </c>
      <c r="BX640" s="12">
        <v>0</v>
      </c>
      <c r="BY640" s="12">
        <v>0.7</v>
      </c>
      <c r="BZ640" s="12">
        <f t="shared" si="142"/>
        <v>0.30000000000000004</v>
      </c>
      <c r="CA640" s="113">
        <v>2.9957322735539909</v>
      </c>
      <c r="CB640" s="12" t="s">
        <v>706</v>
      </c>
      <c r="CC640" s="12">
        <v>1</v>
      </c>
      <c r="CL640" s="68"/>
      <c r="CM640" s="68"/>
      <c r="CN640" s="68"/>
      <c r="CO640" s="68"/>
      <c r="CP640" s="68"/>
      <c r="CQ640" s="68"/>
      <c r="CR640" s="68"/>
      <c r="CS640" s="68"/>
      <c r="CT640" s="68"/>
      <c r="CU640" s="68"/>
      <c r="CV640" s="68"/>
      <c r="CW640" s="68"/>
      <c r="CX640" s="68"/>
      <c r="CY640" s="68"/>
      <c r="CZ640" s="68"/>
      <c r="DA640" s="68"/>
      <c r="DB640" s="68"/>
      <c r="DC640" s="68"/>
      <c r="DD640" s="68"/>
      <c r="DE640" s="68"/>
      <c r="DF640" s="68"/>
      <c r="DG640" s="68"/>
      <c r="DH640" s="68"/>
      <c r="DI640" s="68"/>
      <c r="DJ640" s="68"/>
      <c r="DK640" s="68"/>
      <c r="DL640" s="68"/>
      <c r="DM640" s="68"/>
      <c r="DN640" s="68"/>
      <c r="DO640" s="68"/>
      <c r="DP640" s="68"/>
      <c r="DQ640" s="68"/>
      <c r="DR640" s="68"/>
      <c r="DS640" s="68"/>
      <c r="DT640" s="68"/>
      <c r="DU640" s="68"/>
      <c r="DV640" s="68"/>
      <c r="DW640" s="68"/>
      <c r="DX640" s="68"/>
      <c r="DY640" s="68"/>
      <c r="DZ640" s="68"/>
      <c r="EA640" s="68"/>
      <c r="EB640" s="68"/>
      <c r="EC640" s="68"/>
      <c r="ED640" s="68"/>
      <c r="EE640" s="68"/>
      <c r="EF640" s="68"/>
      <c r="EG640" s="68"/>
      <c r="EH640" s="68"/>
      <c r="EI640" s="68"/>
      <c r="EJ640" s="68"/>
      <c r="EK640" s="68"/>
      <c r="EL640" s="68"/>
      <c r="EM640" s="68"/>
      <c r="EN640" s="68"/>
      <c r="EO640" s="68"/>
      <c r="EP640" s="68"/>
      <c r="EQ640" s="68"/>
      <c r="ER640" s="68"/>
      <c r="ES640" s="68"/>
      <c r="ET640" s="68"/>
      <c r="EU640" s="68"/>
      <c r="EV640" s="68"/>
      <c r="EW640" s="68"/>
      <c r="EX640" s="68"/>
      <c r="EY640" s="68"/>
      <c r="EZ640" s="68"/>
      <c r="FA640" s="68"/>
      <c r="FB640" s="68"/>
      <c r="FC640" s="68"/>
      <c r="FD640" s="68"/>
      <c r="FE640" s="68"/>
      <c r="FF640" s="68"/>
      <c r="FG640" s="68"/>
      <c r="FH640" s="68"/>
      <c r="FI640" s="68"/>
      <c r="FJ640" s="68"/>
      <c r="FK640" s="68"/>
    </row>
    <row r="641" spans="1:167" ht="15" customHeight="1" x14ac:dyDescent="0.3">
      <c r="A641" s="70">
        <v>640</v>
      </c>
      <c r="B641" s="12">
        <v>14</v>
      </c>
      <c r="C641" s="69" t="s">
        <v>126</v>
      </c>
      <c r="D641" s="37">
        <v>0.22800000000000001</v>
      </c>
      <c r="E641" s="68">
        <v>0.154</v>
      </c>
      <c r="F641" s="19">
        <f t="shared" si="143"/>
        <v>1.4805194805194806</v>
      </c>
      <c r="H641" s="12">
        <f t="shared" si="132"/>
        <v>7.400000000000001E-2</v>
      </c>
      <c r="I641" s="12">
        <f t="shared" si="133"/>
        <v>0.38200000000000001</v>
      </c>
      <c r="J641" s="12">
        <v>0.73399999999999999</v>
      </c>
      <c r="K641" s="12">
        <f t="shared" si="134"/>
        <v>0.22800000000000001</v>
      </c>
      <c r="L641" s="45">
        <f t="shared" si="135"/>
        <v>1.4805194805194806</v>
      </c>
      <c r="M641" s="15">
        <f t="shared" si="136"/>
        <v>0.11185542900073092</v>
      </c>
      <c r="N641" s="68">
        <f t="shared" si="137"/>
        <v>7.5551473974177899E-2</v>
      </c>
      <c r="O641" s="68">
        <f t="shared" si="138"/>
        <v>13.236009139170225</v>
      </c>
      <c r="P641" s="12">
        <f t="shared" si="139"/>
        <v>3.6303955026553023E-2</v>
      </c>
      <c r="Q641" s="12">
        <f t="shared" si="140"/>
        <v>0.18740690297490881</v>
      </c>
      <c r="R641" s="113">
        <v>9.0301365711532302</v>
      </c>
      <c r="S641" s="12" t="s">
        <v>736</v>
      </c>
      <c r="T641" s="12" t="s">
        <v>1752</v>
      </c>
      <c r="U641" s="12" t="s">
        <v>707</v>
      </c>
      <c r="V641" s="68" t="s">
        <v>743</v>
      </c>
      <c r="W641" s="68">
        <v>0</v>
      </c>
      <c r="X641" s="68">
        <v>0</v>
      </c>
      <c r="Y641" s="68">
        <v>1</v>
      </c>
      <c r="Z641" s="68">
        <v>0</v>
      </c>
      <c r="AA641" s="68">
        <v>1</v>
      </c>
      <c r="AB641" s="68">
        <v>1</v>
      </c>
      <c r="AC641" s="68">
        <v>1</v>
      </c>
      <c r="AD641" s="68">
        <v>2</v>
      </c>
      <c r="AE641" s="68">
        <v>173</v>
      </c>
      <c r="AF641" s="68">
        <v>0</v>
      </c>
      <c r="AG641" s="68">
        <v>1</v>
      </c>
      <c r="AH641" s="68">
        <v>0</v>
      </c>
      <c r="AI641" s="68">
        <v>0</v>
      </c>
      <c r="AJ641" s="68">
        <v>0</v>
      </c>
      <c r="AK641" s="68">
        <v>0</v>
      </c>
      <c r="AL641" s="68">
        <v>0</v>
      </c>
      <c r="AM641" s="68">
        <v>0</v>
      </c>
      <c r="AN641" s="68">
        <v>0</v>
      </c>
      <c r="AO641" s="68">
        <v>0</v>
      </c>
      <c r="AP641" s="113">
        <v>5.8522024797744745</v>
      </c>
      <c r="AQ641" s="12">
        <v>1</v>
      </c>
      <c r="AR641" s="113">
        <v>5.1704839950381514</v>
      </c>
      <c r="AS641" s="12">
        <v>1</v>
      </c>
      <c r="AT641" s="12">
        <v>0</v>
      </c>
      <c r="AU641" s="12">
        <v>1</v>
      </c>
      <c r="AV641" s="113">
        <v>7.6098622009135539</v>
      </c>
      <c r="AW641" s="12">
        <v>1</v>
      </c>
      <c r="AX641" s="12">
        <v>0</v>
      </c>
      <c r="AY641" s="68">
        <v>1</v>
      </c>
      <c r="AZ641" s="68">
        <v>7.4669999999999996</v>
      </c>
      <c r="BA641" s="94">
        <v>3</v>
      </c>
      <c r="BB641" s="94">
        <v>70</v>
      </c>
      <c r="BC641" s="12">
        <v>1</v>
      </c>
      <c r="BD641" s="12">
        <v>0</v>
      </c>
      <c r="BE641" s="104">
        <f t="shared" si="144"/>
        <v>2.7080502011022101</v>
      </c>
      <c r="BF641" s="104">
        <v>1563.83</v>
      </c>
      <c r="BG641" s="104">
        <f t="shared" si="141"/>
        <v>0.36819707917794026</v>
      </c>
      <c r="BH641" s="68">
        <v>1</v>
      </c>
      <c r="BI641" s="68">
        <v>1</v>
      </c>
      <c r="BJ641" s="68">
        <v>0</v>
      </c>
      <c r="BK641" s="12">
        <v>0</v>
      </c>
      <c r="BL641" s="12">
        <v>1</v>
      </c>
      <c r="BM641" s="12">
        <v>1</v>
      </c>
      <c r="BN641" s="12">
        <v>0</v>
      </c>
      <c r="BO641" s="12">
        <v>1</v>
      </c>
      <c r="BP641" s="12">
        <v>0</v>
      </c>
      <c r="BQ641" s="12">
        <v>0</v>
      </c>
      <c r="BR641" s="12">
        <v>0</v>
      </c>
      <c r="BS641" s="12">
        <v>1</v>
      </c>
      <c r="BT641" s="12">
        <v>0</v>
      </c>
      <c r="BU641" s="12">
        <v>0</v>
      </c>
      <c r="BV641" s="12">
        <v>1</v>
      </c>
      <c r="BW641" s="12">
        <v>0</v>
      </c>
      <c r="BX641" s="12">
        <v>0</v>
      </c>
      <c r="BY641" s="12">
        <v>0.7</v>
      </c>
      <c r="BZ641" s="12">
        <f t="shared" si="142"/>
        <v>0.30000000000000004</v>
      </c>
      <c r="CA641" s="113">
        <v>2.9957322735539909</v>
      </c>
      <c r="CB641" s="12" t="s">
        <v>706</v>
      </c>
      <c r="CC641" s="12">
        <v>1</v>
      </c>
      <c r="CI641" s="46" t="s">
        <v>738</v>
      </c>
      <c r="CL641" s="68"/>
      <c r="CM641" s="68"/>
      <c r="CN641" s="68"/>
      <c r="CO641" s="68"/>
      <c r="CP641" s="68"/>
      <c r="CQ641" s="68"/>
      <c r="CR641" s="68"/>
      <c r="CS641" s="68"/>
      <c r="CT641" s="68"/>
      <c r="CU641" s="68"/>
      <c r="CV641" s="68"/>
      <c r="CW641" s="68"/>
      <c r="CX641" s="68"/>
      <c r="CY641" s="68"/>
      <c r="CZ641" s="68"/>
      <c r="DA641" s="68"/>
      <c r="DB641" s="68"/>
      <c r="DC641" s="68"/>
      <c r="DD641" s="68"/>
      <c r="DE641" s="68"/>
      <c r="DF641" s="68"/>
      <c r="DG641" s="68"/>
      <c r="DH641" s="68"/>
      <c r="DI641" s="68"/>
      <c r="DJ641" s="68"/>
      <c r="DK641" s="68"/>
      <c r="DL641" s="68"/>
      <c r="DM641" s="68"/>
      <c r="DN641" s="68"/>
      <c r="DO641" s="68"/>
      <c r="DP641" s="68"/>
      <c r="DQ641" s="68"/>
      <c r="DR641" s="68"/>
      <c r="DS641" s="68"/>
      <c r="DT641" s="68"/>
      <c r="DU641" s="68"/>
      <c r="DV641" s="68"/>
      <c r="DW641" s="68"/>
      <c r="DX641" s="68"/>
      <c r="DY641" s="68"/>
      <c r="DZ641" s="68"/>
      <c r="EA641" s="68"/>
      <c r="EB641" s="68"/>
      <c r="EC641" s="68"/>
      <c r="ED641" s="68"/>
      <c r="EE641" s="68"/>
      <c r="EF641" s="68"/>
      <c r="EG641" s="68"/>
      <c r="EH641" s="68"/>
      <c r="EI641" s="68"/>
      <c r="EJ641" s="68"/>
      <c r="EK641" s="68"/>
      <c r="EL641" s="68"/>
      <c r="EM641" s="68"/>
      <c r="EN641" s="68"/>
      <c r="EO641" s="68"/>
      <c r="EP641" s="68"/>
      <c r="EQ641" s="68"/>
      <c r="ER641" s="68"/>
      <c r="ES641" s="68"/>
      <c r="ET641" s="68"/>
      <c r="EU641" s="68"/>
      <c r="EV641" s="68"/>
      <c r="EW641" s="68"/>
      <c r="EX641" s="68"/>
      <c r="EY641" s="68"/>
      <c r="EZ641" s="68"/>
      <c r="FA641" s="68"/>
      <c r="FB641" s="68"/>
      <c r="FC641" s="68"/>
      <c r="FD641" s="68"/>
      <c r="FE641" s="68"/>
      <c r="FF641" s="68"/>
      <c r="FG641" s="68"/>
      <c r="FH641" s="68"/>
      <c r="FI641" s="68"/>
      <c r="FJ641" s="68"/>
      <c r="FK641" s="68"/>
    </row>
    <row r="642" spans="1:167" ht="15" customHeight="1" x14ac:dyDescent="0.3">
      <c r="A642" s="70">
        <v>641</v>
      </c>
      <c r="B642" s="12">
        <v>14</v>
      </c>
      <c r="C642" s="69" t="s">
        <v>126</v>
      </c>
      <c r="D642" s="37">
        <v>0.28199999999999997</v>
      </c>
      <c r="E642" s="13">
        <v>0.112</v>
      </c>
      <c r="F642" s="19">
        <f t="shared" si="143"/>
        <v>2.5178571428571423</v>
      </c>
      <c r="G642" s="12" t="s">
        <v>420</v>
      </c>
      <c r="H642" s="12">
        <f t="shared" ref="H642:H705" si="145">D642-E642</f>
        <v>0.16999999999999998</v>
      </c>
      <c r="I642" s="12">
        <f t="shared" ref="I642:I705" si="146">D642+E642</f>
        <v>0.39399999999999996</v>
      </c>
      <c r="J642" s="12">
        <v>0.73399999999999999</v>
      </c>
      <c r="K642" s="12">
        <f t="shared" ref="K642:K705" si="147">IF(AA642=1,D642,-D642)</f>
        <v>0.28199999999999997</v>
      </c>
      <c r="L642" s="45">
        <f t="shared" ref="L642:L705" si="148">K642/E642</f>
        <v>2.5178571428571423</v>
      </c>
      <c r="M642" s="15">
        <f t="shared" ref="M642:M705" si="149">L642/SQRT(L642^2+AE642)</f>
        <v>0.18801520895648935</v>
      </c>
      <c r="N642" s="13">
        <f t="shared" ref="N642:N705" si="150">SQRT((1-M642^2)/AE642)</f>
        <v>7.4672707103286565E-2</v>
      </c>
      <c r="O642" s="68">
        <f t="shared" ref="O642:O705" si="151">1/N642</f>
        <v>13.39177376570545</v>
      </c>
      <c r="P642" s="12">
        <f t="shared" ref="P642:P705" si="152">M642-N642</f>
        <v>0.11334250185320278</v>
      </c>
      <c r="Q642" s="12">
        <f t="shared" ref="Q642:Q705" si="153">M642+N642</f>
        <v>0.26268791605977593</v>
      </c>
      <c r="R642" s="113">
        <v>9.3177587687434524</v>
      </c>
      <c r="S642" s="12" t="s">
        <v>736</v>
      </c>
      <c r="T642" s="12" t="s">
        <v>1753</v>
      </c>
      <c r="U642" s="12" t="s">
        <v>709</v>
      </c>
      <c r="V642" s="13" t="s">
        <v>744</v>
      </c>
      <c r="W642" s="68">
        <v>0</v>
      </c>
      <c r="X642" s="68">
        <v>0</v>
      </c>
      <c r="Y642" s="68">
        <v>1</v>
      </c>
      <c r="Z642" s="68">
        <v>0</v>
      </c>
      <c r="AA642" s="13">
        <v>1</v>
      </c>
      <c r="AB642" s="13">
        <v>1</v>
      </c>
      <c r="AC642" s="68">
        <v>1</v>
      </c>
      <c r="AD642" s="13">
        <v>2</v>
      </c>
      <c r="AE642" s="13">
        <v>173</v>
      </c>
      <c r="AF642" s="13">
        <v>0</v>
      </c>
      <c r="AG642" s="13">
        <v>1</v>
      </c>
      <c r="AH642" s="13">
        <v>0</v>
      </c>
      <c r="AI642" s="13">
        <v>0</v>
      </c>
      <c r="AJ642" s="13">
        <v>0</v>
      </c>
      <c r="AK642" s="13">
        <v>0</v>
      </c>
      <c r="AL642" s="13">
        <v>0</v>
      </c>
      <c r="AM642" s="68">
        <v>0</v>
      </c>
      <c r="AN642" s="68">
        <v>0</v>
      </c>
      <c r="AO642" s="68">
        <v>0</v>
      </c>
      <c r="AP642" s="113">
        <v>5.8522024797744745</v>
      </c>
      <c r="AQ642" s="12">
        <v>1</v>
      </c>
      <c r="AR642" s="113">
        <v>5.1704839950381514</v>
      </c>
      <c r="AS642" s="12">
        <v>1</v>
      </c>
      <c r="AT642" s="12">
        <v>0</v>
      </c>
      <c r="AU642" s="12">
        <v>1</v>
      </c>
      <c r="AV642" s="113">
        <v>7.6098622009135539</v>
      </c>
      <c r="AW642" s="12">
        <v>1</v>
      </c>
      <c r="AX642" s="12">
        <v>0</v>
      </c>
      <c r="AY642" s="68">
        <v>1</v>
      </c>
      <c r="AZ642" s="68">
        <v>7.4669999999999996</v>
      </c>
      <c r="BA642" s="94">
        <v>3</v>
      </c>
      <c r="BB642" s="94">
        <v>70</v>
      </c>
      <c r="BC642" s="12">
        <v>1</v>
      </c>
      <c r="BD642" s="12">
        <v>0</v>
      </c>
      <c r="BE642" s="104">
        <f t="shared" si="144"/>
        <v>2.7080502011022101</v>
      </c>
      <c r="BF642" s="104">
        <v>1563.83</v>
      </c>
      <c r="BG642" s="104">
        <f t="shared" ref="BG642:BG705" si="154">BE642/LN(BF642)</f>
        <v>0.36819707917794026</v>
      </c>
      <c r="BH642" s="68">
        <v>1</v>
      </c>
      <c r="BI642" s="68">
        <v>1</v>
      </c>
      <c r="BJ642" s="68">
        <v>0</v>
      </c>
      <c r="BK642" s="12">
        <v>0</v>
      </c>
      <c r="BL642" s="12">
        <v>1</v>
      </c>
      <c r="BM642" s="12">
        <v>1</v>
      </c>
      <c r="BN642" s="12">
        <v>0</v>
      </c>
      <c r="BO642" s="12">
        <v>1</v>
      </c>
      <c r="BP642" s="12">
        <v>0</v>
      </c>
      <c r="BQ642" s="12">
        <v>0</v>
      </c>
      <c r="BR642" s="12">
        <v>0</v>
      </c>
      <c r="BS642" s="12">
        <v>1</v>
      </c>
      <c r="BT642" s="12">
        <v>0</v>
      </c>
      <c r="BU642" s="12">
        <v>0</v>
      </c>
      <c r="BV642" s="12">
        <v>1</v>
      </c>
      <c r="BW642" s="12">
        <v>0</v>
      </c>
      <c r="BX642" s="12">
        <v>0</v>
      </c>
      <c r="BY642" s="12">
        <v>0.7</v>
      </c>
      <c r="BZ642" s="12">
        <f t="shared" ref="BZ642:BZ705" si="155">1-BY642</f>
        <v>0.30000000000000004</v>
      </c>
      <c r="CA642" s="113">
        <v>2.9957322735539909</v>
      </c>
      <c r="CB642" s="12" t="s">
        <v>706</v>
      </c>
      <c r="CC642" s="12">
        <v>1</v>
      </c>
      <c r="CL642" s="68"/>
      <c r="CM642" s="68"/>
      <c r="CN642" s="68"/>
      <c r="CO642" s="68"/>
      <c r="CP642" s="68"/>
      <c r="CQ642" s="68"/>
      <c r="CR642" s="68"/>
      <c r="CS642" s="68"/>
      <c r="CT642" s="68"/>
      <c r="CU642" s="68"/>
      <c r="CV642" s="68"/>
      <c r="CW642" s="68"/>
      <c r="CX642" s="68"/>
      <c r="CY642" s="68"/>
      <c r="CZ642" s="68"/>
      <c r="DA642" s="68"/>
      <c r="DB642" s="68"/>
      <c r="DC642" s="68"/>
      <c r="DD642" s="68"/>
      <c r="DE642" s="68"/>
      <c r="DF642" s="68"/>
      <c r="DG642" s="68"/>
      <c r="DH642" s="68"/>
      <c r="DI642" s="68"/>
      <c r="DJ642" s="68"/>
      <c r="DK642" s="68"/>
      <c r="DL642" s="68"/>
      <c r="DM642" s="68"/>
      <c r="DN642" s="68"/>
      <c r="DO642" s="68"/>
      <c r="DP642" s="68"/>
      <c r="DQ642" s="68"/>
      <c r="DR642" s="68"/>
      <c r="DS642" s="68"/>
      <c r="DT642" s="68"/>
      <c r="DU642" s="68"/>
      <c r="DV642" s="68"/>
      <c r="DW642" s="68"/>
      <c r="DX642" s="68"/>
      <c r="DY642" s="68"/>
      <c r="DZ642" s="68"/>
      <c r="EA642" s="68"/>
      <c r="EB642" s="68"/>
      <c r="EC642" s="68"/>
      <c r="ED642" s="68"/>
      <c r="EE642" s="68"/>
      <c r="EF642" s="68"/>
      <c r="EG642" s="68"/>
      <c r="EH642" s="68"/>
      <c r="EI642" s="68"/>
      <c r="EJ642" s="68"/>
      <c r="EK642" s="68"/>
      <c r="EL642" s="68"/>
      <c r="EM642" s="68"/>
      <c r="EN642" s="68"/>
      <c r="EO642" s="68"/>
      <c r="EP642" s="68"/>
      <c r="EQ642" s="68"/>
      <c r="ER642" s="68"/>
      <c r="ES642" s="68"/>
      <c r="ET642" s="68"/>
      <c r="EU642" s="68"/>
      <c r="EV642" s="68"/>
      <c r="EW642" s="68"/>
      <c r="EX642" s="68"/>
      <c r="EY642" s="68"/>
      <c r="EZ642" s="68"/>
      <c r="FA642" s="68"/>
      <c r="FB642" s="68"/>
      <c r="FC642" s="68"/>
      <c r="FD642" s="68"/>
      <c r="FE642" s="68"/>
      <c r="FF642" s="68"/>
      <c r="FG642" s="68"/>
      <c r="FH642" s="68"/>
      <c r="FI642" s="68"/>
      <c r="FJ642" s="68"/>
      <c r="FK642" s="68"/>
    </row>
    <row r="643" spans="1:167" ht="15" customHeight="1" x14ac:dyDescent="0.3">
      <c r="A643" s="70">
        <v>642</v>
      </c>
      <c r="B643" s="70">
        <v>14</v>
      </c>
      <c r="C643" s="69" t="s">
        <v>126</v>
      </c>
      <c r="D643" s="38">
        <v>0.29199999999999998</v>
      </c>
      <c r="E643" s="69">
        <v>0.113</v>
      </c>
      <c r="F643" s="19">
        <f t="shared" si="143"/>
        <v>2.5840707964601766</v>
      </c>
      <c r="G643" s="70" t="s">
        <v>420</v>
      </c>
      <c r="H643" s="70">
        <f t="shared" si="145"/>
        <v>0.17899999999999999</v>
      </c>
      <c r="I643" s="70">
        <f t="shared" si="146"/>
        <v>0.40499999999999997</v>
      </c>
      <c r="J643" s="70">
        <v>0.749</v>
      </c>
      <c r="K643" s="70">
        <f t="shared" si="147"/>
        <v>0.29199999999999998</v>
      </c>
      <c r="L643" s="45">
        <f t="shared" si="148"/>
        <v>2.5840707964601766</v>
      </c>
      <c r="M643" s="18">
        <f t="shared" si="149"/>
        <v>0.19331678738038491</v>
      </c>
      <c r="N643" s="69">
        <f t="shared" si="150"/>
        <v>7.4810948541039368E-2</v>
      </c>
      <c r="O643" s="69">
        <f t="shared" si="151"/>
        <v>13.367027413793927</v>
      </c>
      <c r="P643" s="70">
        <f t="shared" si="152"/>
        <v>0.11850583883934554</v>
      </c>
      <c r="Q643" s="70">
        <f t="shared" si="153"/>
        <v>0.26812773592142425</v>
      </c>
      <c r="R643" s="114">
        <v>9.3177587687434524</v>
      </c>
      <c r="S643" s="70" t="s">
        <v>736</v>
      </c>
      <c r="T643" s="70" t="s">
        <v>1754</v>
      </c>
      <c r="U643" s="70" t="s">
        <v>709</v>
      </c>
      <c r="V643" s="69" t="s">
        <v>744</v>
      </c>
      <c r="W643" s="69">
        <v>0</v>
      </c>
      <c r="X643" s="69">
        <v>0</v>
      </c>
      <c r="Y643" s="69">
        <v>1</v>
      </c>
      <c r="Z643" s="69">
        <v>0</v>
      </c>
      <c r="AA643" s="69">
        <v>1</v>
      </c>
      <c r="AB643" s="69">
        <v>1</v>
      </c>
      <c r="AC643" s="69">
        <v>2</v>
      </c>
      <c r="AD643" s="69">
        <v>3</v>
      </c>
      <c r="AE643" s="69">
        <v>172</v>
      </c>
      <c r="AF643" s="69">
        <v>0</v>
      </c>
      <c r="AG643" s="69">
        <v>1</v>
      </c>
      <c r="AH643" s="69">
        <v>0</v>
      </c>
      <c r="AI643" s="69">
        <v>0</v>
      </c>
      <c r="AJ643" s="69">
        <v>0</v>
      </c>
      <c r="AK643" s="69">
        <v>0</v>
      </c>
      <c r="AL643" s="69">
        <v>0</v>
      </c>
      <c r="AM643" s="69">
        <v>0</v>
      </c>
      <c r="AN643" s="69">
        <v>0</v>
      </c>
      <c r="AO643" s="69">
        <v>0</v>
      </c>
      <c r="AP643" s="114">
        <v>5.8522024797744745</v>
      </c>
      <c r="AQ643" s="70">
        <v>1</v>
      </c>
      <c r="AR643" s="114">
        <v>5.1704839950381514</v>
      </c>
      <c r="AS643" s="70">
        <v>1</v>
      </c>
      <c r="AT643" s="70">
        <v>0</v>
      </c>
      <c r="AU643" s="70">
        <v>1</v>
      </c>
      <c r="AV643" s="114">
        <v>7.6098622009135539</v>
      </c>
      <c r="AW643" s="70">
        <v>1</v>
      </c>
      <c r="AX643" s="70">
        <v>0</v>
      </c>
      <c r="AY643" s="69">
        <v>1</v>
      </c>
      <c r="AZ643" s="69">
        <v>7.4669999999999996</v>
      </c>
      <c r="BA643" s="32">
        <v>3</v>
      </c>
      <c r="BB643" s="32">
        <v>70</v>
      </c>
      <c r="BC643" s="70">
        <v>1</v>
      </c>
      <c r="BD643" s="70">
        <v>0</v>
      </c>
      <c r="BE643" s="106">
        <f t="shared" si="144"/>
        <v>2.7080502011022101</v>
      </c>
      <c r="BF643" s="106">
        <v>1563.83</v>
      </c>
      <c r="BG643" s="106">
        <f t="shared" si="154"/>
        <v>0.36819707917794026</v>
      </c>
      <c r="BH643" s="69">
        <v>1</v>
      </c>
      <c r="BI643" s="69">
        <v>1</v>
      </c>
      <c r="BJ643" s="69">
        <v>0</v>
      </c>
      <c r="BK643" s="70">
        <v>0</v>
      </c>
      <c r="BL643" s="70">
        <v>1</v>
      </c>
      <c r="BM643" s="70">
        <v>1</v>
      </c>
      <c r="BN643" s="70">
        <v>0</v>
      </c>
      <c r="BO643" s="70">
        <v>1</v>
      </c>
      <c r="BP643" s="70">
        <v>0</v>
      </c>
      <c r="BQ643" s="70">
        <v>0</v>
      </c>
      <c r="BR643" s="70">
        <v>0</v>
      </c>
      <c r="BS643" s="70">
        <v>1</v>
      </c>
      <c r="BT643" s="70">
        <v>0</v>
      </c>
      <c r="BU643" s="70">
        <v>0</v>
      </c>
      <c r="BV643" s="70">
        <v>1</v>
      </c>
      <c r="BW643" s="70">
        <v>0</v>
      </c>
      <c r="BX643" s="70">
        <v>0</v>
      </c>
      <c r="BY643" s="70">
        <v>0.7</v>
      </c>
      <c r="BZ643" s="70">
        <f t="shared" si="155"/>
        <v>0.30000000000000004</v>
      </c>
      <c r="CA643" s="114">
        <v>2.9957322735539909</v>
      </c>
      <c r="CB643" s="70" t="s">
        <v>706</v>
      </c>
      <c r="CC643" s="70">
        <v>1</v>
      </c>
      <c r="CD643" s="70"/>
      <c r="CE643" s="70"/>
      <c r="CF643" s="70"/>
      <c r="CG643" s="70"/>
      <c r="CH643" s="70"/>
      <c r="CI643" s="70"/>
      <c r="CJ643" s="70"/>
      <c r="CK643" s="70"/>
      <c r="CL643" s="69"/>
      <c r="CM643" s="69"/>
      <c r="CN643" s="69"/>
      <c r="CO643" s="69"/>
      <c r="CP643" s="69"/>
      <c r="CQ643" s="69"/>
      <c r="CR643" s="69"/>
      <c r="CS643" s="69"/>
      <c r="CT643" s="69"/>
      <c r="CU643" s="69"/>
      <c r="CV643" s="69"/>
      <c r="CW643" s="69"/>
      <c r="CX643" s="69"/>
      <c r="CY643" s="69"/>
      <c r="CZ643" s="69"/>
      <c r="DA643" s="69"/>
      <c r="DB643" s="69"/>
      <c r="DC643" s="69"/>
      <c r="DD643" s="69"/>
      <c r="DE643" s="69"/>
      <c r="DF643" s="69"/>
      <c r="DG643" s="69"/>
      <c r="DH643" s="69"/>
      <c r="DI643" s="69"/>
      <c r="DJ643" s="69"/>
      <c r="DK643" s="69"/>
      <c r="DL643" s="69"/>
      <c r="DM643" s="69"/>
      <c r="DN643" s="69"/>
      <c r="DO643" s="69"/>
      <c r="DP643" s="69"/>
      <c r="DQ643" s="69"/>
      <c r="DR643" s="69"/>
      <c r="DS643" s="69"/>
      <c r="DT643" s="69"/>
      <c r="DU643" s="69"/>
      <c r="DV643" s="69"/>
      <c r="DW643" s="69"/>
      <c r="DX643" s="69"/>
      <c r="DY643" s="69"/>
      <c r="DZ643" s="69"/>
      <c r="EA643" s="69"/>
      <c r="EB643" s="69"/>
      <c r="EC643" s="69"/>
      <c r="ED643" s="69"/>
      <c r="EE643" s="69"/>
      <c r="EF643" s="69"/>
      <c r="EG643" s="69"/>
      <c r="EH643" s="69"/>
      <c r="EI643" s="69"/>
      <c r="EJ643" s="69"/>
      <c r="EK643" s="69"/>
      <c r="EL643" s="69"/>
      <c r="EM643" s="69"/>
      <c r="EN643" s="69"/>
      <c r="EO643" s="69"/>
      <c r="EP643" s="69"/>
      <c r="EQ643" s="69"/>
      <c r="ER643" s="69"/>
      <c r="ES643" s="69"/>
      <c r="ET643" s="69"/>
      <c r="EU643" s="69"/>
      <c r="EV643" s="69"/>
      <c r="EW643" s="69"/>
      <c r="EX643" s="69"/>
      <c r="EY643" s="69"/>
      <c r="EZ643" s="69"/>
      <c r="FA643" s="69"/>
      <c r="FB643" s="69"/>
      <c r="FC643" s="69"/>
      <c r="FD643" s="69"/>
      <c r="FE643" s="69"/>
      <c r="FF643" s="69"/>
      <c r="FG643" s="69"/>
      <c r="FH643" s="69"/>
      <c r="FI643" s="69"/>
      <c r="FJ643" s="69"/>
      <c r="FK643" s="69"/>
    </row>
    <row r="644" spans="1:167" ht="15" customHeight="1" x14ac:dyDescent="0.3">
      <c r="A644" s="70">
        <v>643</v>
      </c>
      <c r="B644" s="12">
        <v>14</v>
      </c>
      <c r="C644" s="69" t="s">
        <v>126</v>
      </c>
      <c r="D644" s="37">
        <v>0.497</v>
      </c>
      <c r="E644" s="13">
        <v>0.188</v>
      </c>
      <c r="F644" s="19">
        <f t="shared" si="143"/>
        <v>2.6436170212765959</v>
      </c>
      <c r="G644" s="12" t="s">
        <v>353</v>
      </c>
      <c r="H644" s="12">
        <f t="shared" si="145"/>
        <v>0.309</v>
      </c>
      <c r="I644" s="12">
        <f t="shared" si="146"/>
        <v>0.68500000000000005</v>
      </c>
      <c r="J644" s="12">
        <v>0.749</v>
      </c>
      <c r="K644" s="12">
        <f t="shared" si="147"/>
        <v>0.497</v>
      </c>
      <c r="L644" s="45">
        <f t="shared" si="148"/>
        <v>2.6436170212765959</v>
      </c>
      <c r="M644" s="15">
        <f t="shared" si="149"/>
        <v>0.19759944447877642</v>
      </c>
      <c r="N644" s="13">
        <f t="shared" si="150"/>
        <v>7.4745866321951626E-2</v>
      </c>
      <c r="O644" s="68">
        <f t="shared" si="151"/>
        <v>13.378666262194576</v>
      </c>
      <c r="P644" s="12">
        <f t="shared" si="152"/>
        <v>0.12285357815682479</v>
      </c>
      <c r="Q644" s="12">
        <f t="shared" si="153"/>
        <v>0.27234531080072805</v>
      </c>
      <c r="R644" s="113">
        <v>9.3176689497287075</v>
      </c>
      <c r="S644" s="12" t="s">
        <v>736</v>
      </c>
      <c r="T644" s="12" t="s">
        <v>1755</v>
      </c>
      <c r="U644" s="12" t="s">
        <v>739</v>
      </c>
      <c r="V644" s="13" t="s">
        <v>745</v>
      </c>
      <c r="W644" s="68">
        <v>0</v>
      </c>
      <c r="X644" s="68">
        <v>0</v>
      </c>
      <c r="Y644" s="68">
        <v>1</v>
      </c>
      <c r="Z644" s="68">
        <v>0</v>
      </c>
      <c r="AA644" s="13">
        <v>1</v>
      </c>
      <c r="AB644" s="13">
        <v>1</v>
      </c>
      <c r="AC644" s="68">
        <v>2</v>
      </c>
      <c r="AD644" s="13">
        <v>3</v>
      </c>
      <c r="AE644" s="13">
        <v>172</v>
      </c>
      <c r="AF644" s="13">
        <v>0</v>
      </c>
      <c r="AG644" s="13">
        <v>1</v>
      </c>
      <c r="AH644" s="13">
        <v>0</v>
      </c>
      <c r="AI644" s="13">
        <v>0</v>
      </c>
      <c r="AJ644" s="13">
        <v>0</v>
      </c>
      <c r="AK644" s="13">
        <v>0</v>
      </c>
      <c r="AL644" s="13">
        <v>0</v>
      </c>
      <c r="AM644" s="68">
        <v>0</v>
      </c>
      <c r="AN644" s="68">
        <v>0</v>
      </c>
      <c r="AO644" s="68">
        <v>0</v>
      </c>
      <c r="AP644" s="113">
        <v>5.8522024797744745</v>
      </c>
      <c r="AQ644" s="12">
        <v>1</v>
      </c>
      <c r="AR644" s="113">
        <v>5.1704839950381514</v>
      </c>
      <c r="AS644" s="12">
        <v>1</v>
      </c>
      <c r="AT644" s="12">
        <v>0</v>
      </c>
      <c r="AU644" s="12">
        <v>1</v>
      </c>
      <c r="AV644" s="113">
        <v>7.6098622009135539</v>
      </c>
      <c r="AW644" s="12">
        <v>1</v>
      </c>
      <c r="AX644" s="12">
        <v>0</v>
      </c>
      <c r="AY644" s="68">
        <v>1</v>
      </c>
      <c r="AZ644" s="68">
        <v>7.4669999999999996</v>
      </c>
      <c r="BA644" s="94">
        <v>3</v>
      </c>
      <c r="BB644" s="94">
        <v>70</v>
      </c>
      <c r="BC644" s="12">
        <v>1</v>
      </c>
      <c r="BD644" s="12">
        <v>0</v>
      </c>
      <c r="BE644" s="104">
        <f t="shared" si="144"/>
        <v>2.7080502011022101</v>
      </c>
      <c r="BF644" s="104">
        <v>1563.83</v>
      </c>
      <c r="BG644" s="104">
        <f t="shared" si="154"/>
        <v>0.36819707917794026</v>
      </c>
      <c r="BH644" s="68">
        <v>1</v>
      </c>
      <c r="BI644" s="68">
        <v>1</v>
      </c>
      <c r="BJ644" s="68">
        <v>0</v>
      </c>
      <c r="BK644" s="12">
        <v>0</v>
      </c>
      <c r="BL644" s="12">
        <v>1</v>
      </c>
      <c r="BM644" s="12">
        <v>1</v>
      </c>
      <c r="BN644" s="12">
        <v>0</v>
      </c>
      <c r="BO644" s="12">
        <v>1</v>
      </c>
      <c r="BP644" s="12">
        <v>0</v>
      </c>
      <c r="BQ644" s="12">
        <v>0</v>
      </c>
      <c r="BR644" s="12">
        <v>0</v>
      </c>
      <c r="BS644" s="12">
        <v>1</v>
      </c>
      <c r="BT644" s="12">
        <v>0</v>
      </c>
      <c r="BU644" s="12">
        <v>0</v>
      </c>
      <c r="BV644" s="12">
        <v>1</v>
      </c>
      <c r="BW644" s="12">
        <v>0</v>
      </c>
      <c r="BX644" s="12">
        <v>0</v>
      </c>
      <c r="BY644" s="12">
        <v>0.7</v>
      </c>
      <c r="BZ644" s="12">
        <f t="shared" si="155"/>
        <v>0.30000000000000004</v>
      </c>
      <c r="CA644" s="113">
        <v>2.9957322735539909</v>
      </c>
      <c r="CB644" s="12" t="s">
        <v>706</v>
      </c>
      <c r="CC644" s="12">
        <v>1</v>
      </c>
      <c r="CL644" s="68"/>
      <c r="CM644" s="68"/>
      <c r="CN644" s="68"/>
      <c r="CO644" s="68"/>
      <c r="CP644" s="68"/>
      <c r="CQ644" s="68"/>
      <c r="CR644" s="68"/>
      <c r="CS644" s="68"/>
      <c r="CT644" s="68"/>
      <c r="CU644" s="68"/>
      <c r="CV644" s="68"/>
      <c r="CW644" s="68"/>
      <c r="CX644" s="68"/>
      <c r="CY644" s="68"/>
      <c r="CZ644" s="68"/>
      <c r="DA644" s="68"/>
      <c r="DB644" s="68"/>
      <c r="DC644" s="68"/>
      <c r="DD644" s="68"/>
      <c r="DE644" s="68"/>
      <c r="DF644" s="68"/>
      <c r="DG644" s="68"/>
      <c r="DH644" s="68"/>
      <c r="DI644" s="68"/>
      <c r="DJ644" s="68"/>
      <c r="DK644" s="68"/>
      <c r="DL644" s="68"/>
      <c r="DM644" s="68"/>
      <c r="DN644" s="68"/>
      <c r="DO644" s="68"/>
      <c r="DP644" s="68"/>
      <c r="DQ644" s="68"/>
      <c r="DR644" s="68"/>
      <c r="DS644" s="68"/>
      <c r="DT644" s="68"/>
      <c r="DU644" s="68"/>
      <c r="DV644" s="68"/>
      <c r="DW644" s="68"/>
      <c r="DX644" s="68"/>
      <c r="DY644" s="68"/>
      <c r="DZ644" s="68"/>
      <c r="EA644" s="68"/>
      <c r="EB644" s="68"/>
      <c r="EC644" s="68"/>
      <c r="ED644" s="68"/>
      <c r="EE644" s="68"/>
      <c r="EF644" s="68"/>
      <c r="EG644" s="68"/>
      <c r="EH644" s="68"/>
      <c r="EI644" s="68"/>
      <c r="EJ644" s="68"/>
      <c r="EK644" s="68"/>
      <c r="EL644" s="68"/>
      <c r="EM644" s="68"/>
      <c r="EN644" s="68"/>
      <c r="EO644" s="68"/>
      <c r="EP644" s="68"/>
      <c r="EQ644" s="68"/>
      <c r="ER644" s="68"/>
      <c r="ES644" s="68"/>
      <c r="ET644" s="68"/>
      <c r="EU644" s="68"/>
      <c r="EV644" s="68"/>
      <c r="EW644" s="68"/>
      <c r="EX644" s="68"/>
      <c r="EY644" s="68"/>
      <c r="EZ644" s="68"/>
      <c r="FA644" s="68"/>
      <c r="FB644" s="68"/>
      <c r="FC644" s="68"/>
      <c r="FD644" s="68"/>
      <c r="FE644" s="68"/>
      <c r="FF644" s="68"/>
      <c r="FG644" s="68"/>
      <c r="FH644" s="68"/>
      <c r="FI644" s="68"/>
      <c r="FJ644" s="68"/>
      <c r="FK644" s="68"/>
    </row>
    <row r="645" spans="1:167" ht="15" customHeight="1" x14ac:dyDescent="0.3">
      <c r="A645" s="70">
        <v>644</v>
      </c>
      <c r="B645" s="12">
        <v>14</v>
      </c>
      <c r="C645" s="69" t="s">
        <v>126</v>
      </c>
      <c r="D645" s="37">
        <v>-1.9E-2</v>
      </c>
      <c r="E645" s="13">
        <v>0.16200000000000001</v>
      </c>
      <c r="F645" s="19">
        <f t="shared" si="143"/>
        <v>-0.11728395061728394</v>
      </c>
      <c r="H645" s="12">
        <f t="shared" si="145"/>
        <v>-0.18099999999999999</v>
      </c>
      <c r="I645" s="12">
        <f t="shared" si="146"/>
        <v>0.14300000000000002</v>
      </c>
      <c r="J645" s="12">
        <v>0.749</v>
      </c>
      <c r="K645" s="12">
        <f t="shared" si="147"/>
        <v>-1.9E-2</v>
      </c>
      <c r="L645" s="45">
        <f t="shared" si="148"/>
        <v>-0.11728395061728394</v>
      </c>
      <c r="M645" s="15">
        <f t="shared" si="149"/>
        <v>-8.9424598211320701E-3</v>
      </c>
      <c r="N645" s="13">
        <f t="shared" si="150"/>
        <v>7.6246236369652401E-2</v>
      </c>
      <c r="O645" s="68">
        <f t="shared" si="151"/>
        <v>13.115401462596269</v>
      </c>
      <c r="P645" s="12">
        <f t="shared" si="152"/>
        <v>-8.5188696190784466E-2</v>
      </c>
      <c r="Q645" s="12">
        <f t="shared" si="153"/>
        <v>6.7303776548520336E-2</v>
      </c>
      <c r="R645" s="113">
        <v>9.3176689497287075</v>
      </c>
      <c r="S645" s="12" t="s">
        <v>736</v>
      </c>
      <c r="T645" s="12" t="s">
        <v>1756</v>
      </c>
      <c r="U645" s="12" t="s">
        <v>740</v>
      </c>
      <c r="V645" s="13" t="s">
        <v>746</v>
      </c>
      <c r="W645" s="68">
        <v>0</v>
      </c>
      <c r="X645" s="68">
        <v>0</v>
      </c>
      <c r="Y645" s="68">
        <v>1</v>
      </c>
      <c r="Z645" s="68">
        <v>0</v>
      </c>
      <c r="AA645" s="13">
        <v>1</v>
      </c>
      <c r="AB645" s="13">
        <v>1</v>
      </c>
      <c r="AC645" s="68">
        <v>2</v>
      </c>
      <c r="AD645" s="13">
        <v>3</v>
      </c>
      <c r="AE645" s="13">
        <v>172</v>
      </c>
      <c r="AF645" s="13">
        <v>0</v>
      </c>
      <c r="AG645" s="13">
        <v>1</v>
      </c>
      <c r="AH645" s="13">
        <v>0</v>
      </c>
      <c r="AI645" s="13">
        <v>0</v>
      </c>
      <c r="AJ645" s="13">
        <v>0</v>
      </c>
      <c r="AK645" s="13">
        <v>0</v>
      </c>
      <c r="AL645" s="13">
        <v>0</v>
      </c>
      <c r="AM645" s="68">
        <v>0</v>
      </c>
      <c r="AN645" s="68">
        <v>0</v>
      </c>
      <c r="AO645" s="68">
        <v>0</v>
      </c>
      <c r="AP645" s="113">
        <v>5.8522024797744745</v>
      </c>
      <c r="AQ645" s="12">
        <v>1</v>
      </c>
      <c r="AR645" s="113">
        <v>5.1704839950381514</v>
      </c>
      <c r="AS645" s="12">
        <v>1</v>
      </c>
      <c r="AT645" s="12">
        <v>0</v>
      </c>
      <c r="AU645" s="12">
        <v>1</v>
      </c>
      <c r="AV645" s="113">
        <v>7.6098622009135539</v>
      </c>
      <c r="AW645" s="12">
        <v>1</v>
      </c>
      <c r="AX645" s="12">
        <v>0</v>
      </c>
      <c r="AY645" s="68">
        <v>1</v>
      </c>
      <c r="AZ645" s="68">
        <v>7.4669999999999996</v>
      </c>
      <c r="BA645" s="94">
        <v>3</v>
      </c>
      <c r="BB645" s="94">
        <v>70</v>
      </c>
      <c r="BC645" s="12">
        <v>1</v>
      </c>
      <c r="BD645" s="12">
        <v>0</v>
      </c>
      <c r="BE645" s="104">
        <f t="shared" ref="BE645:BE676" si="156">LN(15)</f>
        <v>2.7080502011022101</v>
      </c>
      <c r="BF645" s="104">
        <v>1563.83</v>
      </c>
      <c r="BG645" s="104">
        <f t="shared" si="154"/>
        <v>0.36819707917794026</v>
      </c>
      <c r="BH645" s="68">
        <v>1</v>
      </c>
      <c r="BI645" s="68">
        <v>1</v>
      </c>
      <c r="BJ645" s="68">
        <v>0</v>
      </c>
      <c r="BK645" s="12">
        <v>0</v>
      </c>
      <c r="BL645" s="12">
        <v>1</v>
      </c>
      <c r="BM645" s="12">
        <v>1</v>
      </c>
      <c r="BN645" s="12">
        <v>0</v>
      </c>
      <c r="BO645" s="12">
        <v>1</v>
      </c>
      <c r="BP645" s="12">
        <v>0</v>
      </c>
      <c r="BQ645" s="12">
        <v>0</v>
      </c>
      <c r="BR645" s="12">
        <v>0</v>
      </c>
      <c r="BS645" s="12">
        <v>1</v>
      </c>
      <c r="BT645" s="12">
        <v>0</v>
      </c>
      <c r="BU645" s="12">
        <v>0</v>
      </c>
      <c r="BV645" s="12">
        <v>1</v>
      </c>
      <c r="BW645" s="12">
        <v>0</v>
      </c>
      <c r="BX645" s="12">
        <v>0</v>
      </c>
      <c r="BY645" s="12">
        <v>0.7</v>
      </c>
      <c r="BZ645" s="12">
        <f t="shared" si="155"/>
        <v>0.30000000000000004</v>
      </c>
      <c r="CA645" s="113">
        <v>2.9957322735539909</v>
      </c>
      <c r="CB645" s="12" t="s">
        <v>706</v>
      </c>
      <c r="CC645" s="12">
        <v>1</v>
      </c>
      <c r="CL645" s="68"/>
      <c r="CM645" s="68"/>
      <c r="CN645" s="68"/>
      <c r="CO645" s="68"/>
      <c r="CP645" s="68"/>
      <c r="CQ645" s="68"/>
      <c r="CR645" s="68"/>
      <c r="CS645" s="68"/>
      <c r="CT645" s="68"/>
      <c r="CU645" s="68"/>
      <c r="CV645" s="68"/>
      <c r="CW645" s="68"/>
      <c r="CX645" s="68"/>
      <c r="CY645" s="68"/>
      <c r="CZ645" s="68"/>
      <c r="DA645" s="68"/>
      <c r="DB645" s="68"/>
      <c r="DC645" s="68"/>
      <c r="DD645" s="68"/>
      <c r="DE645" s="68"/>
      <c r="DF645" s="68"/>
      <c r="DG645" s="68"/>
      <c r="DH645" s="68"/>
      <c r="DI645" s="68"/>
      <c r="DJ645" s="68"/>
      <c r="DK645" s="68"/>
      <c r="DL645" s="68"/>
      <c r="DM645" s="68"/>
      <c r="DN645" s="68"/>
      <c r="DO645" s="68"/>
      <c r="DP645" s="68"/>
      <c r="DQ645" s="68"/>
      <c r="DR645" s="68"/>
      <c r="DS645" s="68"/>
      <c r="DT645" s="68"/>
      <c r="DU645" s="68"/>
      <c r="DV645" s="68"/>
      <c r="DW645" s="68"/>
      <c r="DX645" s="68"/>
      <c r="DY645" s="68"/>
      <c r="DZ645" s="68"/>
      <c r="EA645" s="68"/>
      <c r="EB645" s="68"/>
      <c r="EC645" s="68"/>
      <c r="ED645" s="68"/>
      <c r="EE645" s="68"/>
      <c r="EF645" s="68"/>
      <c r="EG645" s="68"/>
      <c r="EH645" s="68"/>
      <c r="EI645" s="68"/>
      <c r="EJ645" s="68"/>
      <c r="EK645" s="68"/>
      <c r="EL645" s="68"/>
      <c r="EM645" s="68"/>
      <c r="EN645" s="68"/>
      <c r="EO645" s="68"/>
      <c r="EP645" s="68"/>
      <c r="EQ645" s="68"/>
      <c r="ER645" s="68"/>
      <c r="ES645" s="68"/>
      <c r="ET645" s="68"/>
      <c r="EU645" s="68"/>
      <c r="EV645" s="68"/>
      <c r="EW645" s="68"/>
      <c r="EX645" s="68"/>
      <c r="EY645" s="68"/>
      <c r="EZ645" s="68"/>
      <c r="FA645" s="68"/>
      <c r="FB645" s="68"/>
      <c r="FC645" s="68"/>
      <c r="FD645" s="68"/>
      <c r="FE645" s="68"/>
      <c r="FF645" s="68"/>
      <c r="FG645" s="68"/>
      <c r="FH645" s="68"/>
      <c r="FI645" s="68"/>
      <c r="FJ645" s="68"/>
      <c r="FK645" s="68"/>
    </row>
    <row r="646" spans="1:167" ht="15" customHeight="1" x14ac:dyDescent="0.3">
      <c r="A646" s="70">
        <v>645</v>
      </c>
      <c r="B646" s="70">
        <v>14</v>
      </c>
      <c r="C646" s="69" t="s">
        <v>126</v>
      </c>
      <c r="D646" s="38">
        <v>0.36399999999999999</v>
      </c>
      <c r="E646" s="69">
        <v>0.126</v>
      </c>
      <c r="F646" s="19">
        <f t="shared" si="143"/>
        <v>2.8888888888888888</v>
      </c>
      <c r="G646" s="70" t="s">
        <v>353</v>
      </c>
      <c r="H646" s="70">
        <f t="shared" si="145"/>
        <v>0.23799999999999999</v>
      </c>
      <c r="I646" s="70">
        <f t="shared" si="146"/>
        <v>0.49</v>
      </c>
      <c r="J646" s="70">
        <v>0.54300000000000004</v>
      </c>
      <c r="K646" s="70">
        <f t="shared" si="147"/>
        <v>0.36399999999999999</v>
      </c>
      <c r="L646" s="47">
        <f t="shared" si="148"/>
        <v>2.8888888888888888</v>
      </c>
      <c r="M646" s="18">
        <f t="shared" si="149"/>
        <v>0.16293976704653138</v>
      </c>
      <c r="N646" s="69">
        <f t="shared" si="150"/>
        <v>5.640222705456855E-2</v>
      </c>
      <c r="O646" s="69">
        <f t="shared" si="151"/>
        <v>17.729796361276847</v>
      </c>
      <c r="P646" s="70">
        <f t="shared" si="152"/>
        <v>0.10653753999196283</v>
      </c>
      <c r="Q646" s="70">
        <f t="shared" si="153"/>
        <v>0.21934199410109992</v>
      </c>
      <c r="R646" s="114">
        <v>9.3173095929734249</v>
      </c>
      <c r="S646" s="70" t="s">
        <v>737</v>
      </c>
      <c r="T646" s="70" t="s">
        <v>1757</v>
      </c>
      <c r="U646" s="70" t="s">
        <v>707</v>
      </c>
      <c r="V646" s="69" t="s">
        <v>743</v>
      </c>
      <c r="W646" s="69">
        <v>0</v>
      </c>
      <c r="X646" s="69">
        <v>0</v>
      </c>
      <c r="Y646" s="69">
        <v>1</v>
      </c>
      <c r="Z646" s="69">
        <v>0</v>
      </c>
      <c r="AA646" s="69">
        <v>1</v>
      </c>
      <c r="AB646" s="69">
        <v>1</v>
      </c>
      <c r="AC646" s="69">
        <v>3</v>
      </c>
      <c r="AD646" s="69">
        <v>4</v>
      </c>
      <c r="AE646" s="69">
        <v>306</v>
      </c>
      <c r="AF646" s="69">
        <v>0</v>
      </c>
      <c r="AG646" s="69">
        <v>1</v>
      </c>
      <c r="AH646" s="69">
        <v>0</v>
      </c>
      <c r="AI646" s="69">
        <v>0</v>
      </c>
      <c r="AJ646" s="69">
        <v>0</v>
      </c>
      <c r="AK646" s="69">
        <v>0</v>
      </c>
      <c r="AL646" s="69">
        <v>0</v>
      </c>
      <c r="AM646" s="69">
        <v>0</v>
      </c>
      <c r="AN646" s="69">
        <v>0</v>
      </c>
      <c r="AO646" s="69">
        <v>0</v>
      </c>
      <c r="AP646" s="114">
        <v>5.8522024797744745</v>
      </c>
      <c r="AQ646" s="70">
        <v>1</v>
      </c>
      <c r="AR646" s="114">
        <v>5.7397929121792339</v>
      </c>
      <c r="AS646" s="70">
        <v>1</v>
      </c>
      <c r="AT646" s="70">
        <v>0</v>
      </c>
      <c r="AU646" s="70">
        <v>1</v>
      </c>
      <c r="AV646" s="114">
        <v>7.6098622009135539</v>
      </c>
      <c r="AW646" s="70">
        <v>1</v>
      </c>
      <c r="AX646" s="70">
        <v>0</v>
      </c>
      <c r="AY646" s="69">
        <v>1</v>
      </c>
      <c r="AZ646" s="69">
        <v>7.4669999999999996</v>
      </c>
      <c r="BA646" s="32">
        <v>3</v>
      </c>
      <c r="BB646" s="32">
        <v>70</v>
      </c>
      <c r="BC646" s="70">
        <v>1</v>
      </c>
      <c r="BD646" s="70">
        <v>0</v>
      </c>
      <c r="BE646" s="106">
        <f t="shared" si="156"/>
        <v>2.7080502011022101</v>
      </c>
      <c r="BF646" s="106">
        <v>1563.83</v>
      </c>
      <c r="BG646" s="106">
        <f t="shared" si="154"/>
        <v>0.36819707917794026</v>
      </c>
      <c r="BH646" s="69">
        <v>1</v>
      </c>
      <c r="BI646" s="69">
        <v>1</v>
      </c>
      <c r="BJ646" s="69">
        <v>0</v>
      </c>
      <c r="BK646" s="70">
        <v>0</v>
      </c>
      <c r="BL646" s="70">
        <v>1</v>
      </c>
      <c r="BM646" s="70">
        <v>1</v>
      </c>
      <c r="BN646" s="70">
        <v>0</v>
      </c>
      <c r="BO646" s="70">
        <v>1</v>
      </c>
      <c r="BP646" s="70">
        <v>0</v>
      </c>
      <c r="BQ646" s="70">
        <v>0</v>
      </c>
      <c r="BR646" s="70">
        <v>0</v>
      </c>
      <c r="BS646" s="70">
        <v>1</v>
      </c>
      <c r="BT646" s="70">
        <v>0</v>
      </c>
      <c r="BU646" s="70">
        <v>0</v>
      </c>
      <c r="BV646" s="70">
        <v>1</v>
      </c>
      <c r="BW646" s="70">
        <v>0</v>
      </c>
      <c r="BX646" s="70">
        <v>0</v>
      </c>
      <c r="BY646" s="70">
        <v>0.7</v>
      </c>
      <c r="BZ646" s="70">
        <f t="shared" si="155"/>
        <v>0.30000000000000004</v>
      </c>
      <c r="CA646" s="114">
        <v>2.9957322735539909</v>
      </c>
      <c r="CB646" s="70" t="s">
        <v>706</v>
      </c>
      <c r="CC646" s="70">
        <v>1</v>
      </c>
      <c r="CD646" s="70"/>
      <c r="CE646" s="70"/>
      <c r="CF646" s="70"/>
      <c r="CG646" s="70"/>
      <c r="CH646" s="70"/>
      <c r="CI646" s="70"/>
      <c r="CJ646" s="70"/>
      <c r="CK646" s="70"/>
      <c r="CL646" s="69"/>
      <c r="CM646" s="69"/>
      <c r="CN646" s="69"/>
      <c r="CO646" s="69"/>
      <c r="CP646" s="69"/>
      <c r="CQ646" s="69"/>
      <c r="CR646" s="69"/>
      <c r="CS646" s="69"/>
      <c r="CT646" s="69"/>
      <c r="CU646" s="69"/>
      <c r="CV646" s="69"/>
      <c r="CW646" s="69"/>
      <c r="CX646" s="69"/>
      <c r="CY646" s="69"/>
      <c r="CZ646" s="69"/>
      <c r="DA646" s="69"/>
      <c r="DB646" s="69"/>
      <c r="DC646" s="69"/>
      <c r="DD646" s="69"/>
      <c r="DE646" s="69"/>
      <c r="DF646" s="69"/>
      <c r="DG646" s="69"/>
      <c r="DH646" s="69"/>
      <c r="DI646" s="69"/>
      <c r="DJ646" s="69"/>
      <c r="DK646" s="69"/>
      <c r="DL646" s="69"/>
      <c r="DM646" s="69"/>
      <c r="DN646" s="69"/>
      <c r="DO646" s="69"/>
      <c r="DP646" s="69"/>
      <c r="DQ646" s="69"/>
      <c r="DR646" s="69"/>
      <c r="DS646" s="69"/>
      <c r="DT646" s="69"/>
      <c r="DU646" s="69"/>
      <c r="DV646" s="69"/>
      <c r="DW646" s="69"/>
      <c r="DX646" s="69"/>
      <c r="DY646" s="69"/>
      <c r="DZ646" s="69"/>
      <c r="EA646" s="69"/>
      <c r="EB646" s="69"/>
      <c r="EC646" s="69"/>
      <c r="ED646" s="69"/>
      <c r="EE646" s="69"/>
      <c r="EF646" s="69"/>
      <c r="EG646" s="69"/>
      <c r="EH646" s="69"/>
      <c r="EI646" s="69"/>
      <c r="EJ646" s="69"/>
      <c r="EK646" s="69"/>
      <c r="EL646" s="69"/>
      <c r="EM646" s="69"/>
      <c r="EN646" s="69"/>
      <c r="EO646" s="69"/>
      <c r="EP646" s="69"/>
      <c r="EQ646" s="69"/>
      <c r="ER646" s="69"/>
      <c r="ES646" s="69"/>
      <c r="ET646" s="69"/>
      <c r="EU646" s="69"/>
      <c r="EV646" s="69"/>
      <c r="EW646" s="69"/>
      <c r="EX646" s="69"/>
      <c r="EY646" s="69"/>
      <c r="EZ646" s="69"/>
      <c r="FA646" s="69"/>
      <c r="FB646" s="69"/>
      <c r="FC646" s="69"/>
      <c r="FD646" s="69"/>
      <c r="FE646" s="69"/>
      <c r="FF646" s="69"/>
      <c r="FG646" s="69"/>
      <c r="FH646" s="69"/>
      <c r="FI646" s="69"/>
      <c r="FJ646" s="69"/>
      <c r="FK646" s="69"/>
    </row>
    <row r="647" spans="1:167" ht="15" customHeight="1" x14ac:dyDescent="0.3">
      <c r="A647" s="70">
        <v>646</v>
      </c>
      <c r="B647" s="70">
        <v>14</v>
      </c>
      <c r="C647" s="69" t="s">
        <v>126</v>
      </c>
      <c r="D647" s="38">
        <v>6.0000000000000001E-3</v>
      </c>
      <c r="E647" s="69">
        <v>0.11600000000000001</v>
      </c>
      <c r="F647" s="19">
        <f t="shared" si="143"/>
        <v>5.1724137931034482E-2</v>
      </c>
      <c r="G647" s="70"/>
      <c r="H647" s="70">
        <f t="shared" si="145"/>
        <v>-0.11</v>
      </c>
      <c r="I647" s="70">
        <f t="shared" si="146"/>
        <v>0.12200000000000001</v>
      </c>
      <c r="J647" s="70">
        <v>0.54300000000000004</v>
      </c>
      <c r="K647" s="70">
        <f t="shared" si="147"/>
        <v>6.0000000000000001E-3</v>
      </c>
      <c r="L647" s="47">
        <f t="shared" si="148"/>
        <v>5.1724137931034482E-2</v>
      </c>
      <c r="M647" s="18">
        <f t="shared" si="149"/>
        <v>2.9568592316101551E-3</v>
      </c>
      <c r="N647" s="69">
        <f t="shared" si="150"/>
        <v>5.7165945144463007E-2</v>
      </c>
      <c r="O647" s="69">
        <f t="shared" si="151"/>
        <v>17.492932155200414</v>
      </c>
      <c r="P647" s="70">
        <f t="shared" si="152"/>
        <v>-5.4209085912852853E-2</v>
      </c>
      <c r="Q647" s="70">
        <f t="shared" si="153"/>
        <v>6.0122804376073161E-2</v>
      </c>
      <c r="R647" s="114">
        <v>9.3173095929734249</v>
      </c>
      <c r="S647" s="70" t="s">
        <v>737</v>
      </c>
      <c r="T647" s="70" t="s">
        <v>1758</v>
      </c>
      <c r="U647" s="70" t="s">
        <v>709</v>
      </c>
      <c r="V647" s="69" t="s">
        <v>744</v>
      </c>
      <c r="W647" s="69">
        <v>0</v>
      </c>
      <c r="X647" s="69">
        <v>0</v>
      </c>
      <c r="Y647" s="69">
        <v>1</v>
      </c>
      <c r="Z647" s="69">
        <v>0</v>
      </c>
      <c r="AA647" s="69">
        <v>1</v>
      </c>
      <c r="AB647" s="69">
        <v>1</v>
      </c>
      <c r="AC647" s="69">
        <v>3</v>
      </c>
      <c r="AD647" s="69">
        <v>4</v>
      </c>
      <c r="AE647" s="69">
        <v>306</v>
      </c>
      <c r="AF647" s="69">
        <v>0</v>
      </c>
      <c r="AG647" s="69">
        <v>1</v>
      </c>
      <c r="AH647" s="69">
        <v>0</v>
      </c>
      <c r="AI647" s="69">
        <v>0</v>
      </c>
      <c r="AJ647" s="69">
        <v>0</v>
      </c>
      <c r="AK647" s="69">
        <v>0</v>
      </c>
      <c r="AL647" s="69">
        <v>0</v>
      </c>
      <c r="AM647" s="69">
        <v>0</v>
      </c>
      <c r="AN647" s="69">
        <v>0</v>
      </c>
      <c r="AO647" s="69">
        <v>0</v>
      </c>
      <c r="AP647" s="114">
        <v>5.8522024797744745</v>
      </c>
      <c r="AQ647" s="70">
        <v>1</v>
      </c>
      <c r="AR647" s="114">
        <v>5.7397929121792339</v>
      </c>
      <c r="AS647" s="70">
        <v>1</v>
      </c>
      <c r="AT647" s="70">
        <v>0</v>
      </c>
      <c r="AU647" s="70">
        <v>1</v>
      </c>
      <c r="AV647" s="114">
        <v>7.6098622009135539</v>
      </c>
      <c r="AW647" s="70">
        <v>1</v>
      </c>
      <c r="AX647" s="70">
        <v>0</v>
      </c>
      <c r="AY647" s="69">
        <v>1</v>
      </c>
      <c r="AZ647" s="69">
        <v>7.4669999999999996</v>
      </c>
      <c r="BA647" s="32">
        <v>3</v>
      </c>
      <c r="BB647" s="32">
        <v>70</v>
      </c>
      <c r="BC647" s="70">
        <v>1</v>
      </c>
      <c r="BD647" s="70">
        <v>0</v>
      </c>
      <c r="BE647" s="106">
        <f t="shared" si="156"/>
        <v>2.7080502011022101</v>
      </c>
      <c r="BF647" s="106">
        <v>1563.83</v>
      </c>
      <c r="BG647" s="106">
        <f t="shared" si="154"/>
        <v>0.36819707917794026</v>
      </c>
      <c r="BH647" s="69">
        <v>1</v>
      </c>
      <c r="BI647" s="69">
        <v>1</v>
      </c>
      <c r="BJ647" s="69">
        <v>0</v>
      </c>
      <c r="BK647" s="70">
        <v>0</v>
      </c>
      <c r="BL647" s="70">
        <v>1</v>
      </c>
      <c r="BM647" s="70">
        <v>1</v>
      </c>
      <c r="BN647" s="70">
        <v>0</v>
      </c>
      <c r="BO647" s="70">
        <v>1</v>
      </c>
      <c r="BP647" s="70">
        <v>0</v>
      </c>
      <c r="BQ647" s="70">
        <v>0</v>
      </c>
      <c r="BR647" s="70">
        <v>0</v>
      </c>
      <c r="BS647" s="70">
        <v>1</v>
      </c>
      <c r="BT647" s="70">
        <v>0</v>
      </c>
      <c r="BU647" s="70">
        <v>0</v>
      </c>
      <c r="BV647" s="70">
        <v>1</v>
      </c>
      <c r="BW647" s="70">
        <v>0</v>
      </c>
      <c r="BX647" s="70">
        <v>0</v>
      </c>
      <c r="BY647" s="70">
        <v>0.7</v>
      </c>
      <c r="BZ647" s="70">
        <f t="shared" si="155"/>
        <v>0.30000000000000004</v>
      </c>
      <c r="CA647" s="114">
        <v>2.9957322735539909</v>
      </c>
      <c r="CB647" s="70" t="s">
        <v>706</v>
      </c>
      <c r="CC647" s="70">
        <v>1</v>
      </c>
      <c r="CD647" s="70"/>
      <c r="CE647" s="70"/>
      <c r="CF647" s="70"/>
      <c r="CG647" s="70"/>
      <c r="CH647" s="70"/>
      <c r="CI647" s="70"/>
      <c r="CJ647" s="70"/>
      <c r="CK647" s="70"/>
      <c r="CL647" s="69"/>
      <c r="CM647" s="69"/>
      <c r="CN647" s="69"/>
      <c r="CO647" s="69"/>
      <c r="CP647" s="69"/>
      <c r="CQ647" s="69"/>
      <c r="CR647" s="69"/>
      <c r="CS647" s="69"/>
      <c r="CT647" s="69"/>
      <c r="CU647" s="69"/>
      <c r="CV647" s="69"/>
      <c r="CW647" s="69"/>
      <c r="CX647" s="69"/>
      <c r="CY647" s="69"/>
      <c r="CZ647" s="69"/>
      <c r="DA647" s="69"/>
      <c r="DB647" s="69"/>
      <c r="DC647" s="69"/>
      <c r="DD647" s="69"/>
      <c r="DE647" s="69"/>
      <c r="DF647" s="69"/>
      <c r="DG647" s="69"/>
      <c r="DH647" s="69"/>
      <c r="DI647" s="69"/>
      <c r="DJ647" s="69"/>
      <c r="DK647" s="69"/>
      <c r="DL647" s="69"/>
      <c r="DM647" s="69"/>
      <c r="DN647" s="69"/>
      <c r="DO647" s="69"/>
      <c r="DP647" s="69"/>
      <c r="DQ647" s="69"/>
      <c r="DR647" s="69"/>
      <c r="DS647" s="69"/>
      <c r="DT647" s="69"/>
      <c r="DU647" s="69"/>
      <c r="DV647" s="69"/>
      <c r="DW647" s="69"/>
      <c r="DX647" s="69"/>
      <c r="DY647" s="69"/>
      <c r="DZ647" s="69"/>
      <c r="EA647" s="69"/>
      <c r="EB647" s="69"/>
      <c r="EC647" s="69"/>
      <c r="ED647" s="69"/>
      <c r="EE647" s="69"/>
      <c r="EF647" s="69"/>
      <c r="EG647" s="69"/>
      <c r="EH647" s="69"/>
      <c r="EI647" s="69"/>
      <c r="EJ647" s="69"/>
      <c r="EK647" s="69"/>
      <c r="EL647" s="69"/>
      <c r="EM647" s="69"/>
      <c r="EN647" s="69"/>
      <c r="EO647" s="69"/>
      <c r="EP647" s="69"/>
      <c r="EQ647" s="69"/>
      <c r="ER647" s="69"/>
      <c r="ES647" s="69"/>
      <c r="ET647" s="69"/>
      <c r="EU647" s="69"/>
      <c r="EV647" s="69"/>
      <c r="EW647" s="69"/>
      <c r="EX647" s="69"/>
      <c r="EY647" s="69"/>
      <c r="EZ647" s="69"/>
      <c r="FA647" s="69"/>
      <c r="FB647" s="69"/>
      <c r="FC647" s="69"/>
      <c r="FD647" s="69"/>
      <c r="FE647" s="69"/>
      <c r="FF647" s="69"/>
      <c r="FG647" s="69"/>
      <c r="FH647" s="69"/>
      <c r="FI647" s="69"/>
      <c r="FJ647" s="69"/>
      <c r="FK647" s="69"/>
    </row>
    <row r="648" spans="1:167" ht="15" customHeight="1" x14ac:dyDescent="0.3">
      <c r="A648" s="70">
        <v>647</v>
      </c>
      <c r="B648" s="12">
        <v>14</v>
      </c>
      <c r="C648" s="69" t="s">
        <v>126</v>
      </c>
      <c r="D648" s="37">
        <v>-3.9E-2</v>
      </c>
      <c r="E648" s="68">
        <v>0.122</v>
      </c>
      <c r="F648" s="19">
        <f t="shared" si="143"/>
        <v>-0.31967213114754101</v>
      </c>
      <c r="H648" s="12">
        <f t="shared" si="145"/>
        <v>-0.161</v>
      </c>
      <c r="I648" s="12">
        <f t="shared" si="146"/>
        <v>8.299999999999999E-2</v>
      </c>
      <c r="J648" s="12">
        <v>0.54300000000000004</v>
      </c>
      <c r="K648" s="12">
        <f t="shared" si="147"/>
        <v>-3.9E-2</v>
      </c>
      <c r="L648" s="45">
        <f t="shared" si="148"/>
        <v>-0.31967213114754101</v>
      </c>
      <c r="M648" s="15">
        <f t="shared" si="149"/>
        <v>-1.8271388743054871E-2</v>
      </c>
      <c r="N648" s="68">
        <f t="shared" si="150"/>
        <v>5.7156651965453685E-2</v>
      </c>
      <c r="O648" s="68">
        <f t="shared" si="151"/>
        <v>17.495776355207344</v>
      </c>
      <c r="P648" s="12">
        <f t="shared" si="152"/>
        <v>-7.5428040708508559E-2</v>
      </c>
      <c r="Q648" s="12">
        <f t="shared" si="153"/>
        <v>3.8885263222398811E-2</v>
      </c>
      <c r="R648" s="113">
        <v>9.213236175088209</v>
      </c>
      <c r="S648" s="12" t="s">
        <v>737</v>
      </c>
      <c r="T648" s="12" t="s">
        <v>1759</v>
      </c>
      <c r="U648" s="12" t="s">
        <v>741</v>
      </c>
      <c r="V648" s="68" t="s">
        <v>747</v>
      </c>
      <c r="W648" s="68">
        <v>0</v>
      </c>
      <c r="X648" s="68">
        <v>0</v>
      </c>
      <c r="Y648" s="68">
        <v>1</v>
      </c>
      <c r="Z648" s="68">
        <v>0</v>
      </c>
      <c r="AA648" s="68">
        <v>1</v>
      </c>
      <c r="AB648" s="68">
        <v>1</v>
      </c>
      <c r="AC648" s="68">
        <v>3</v>
      </c>
      <c r="AD648" s="68">
        <v>4</v>
      </c>
      <c r="AE648" s="68">
        <v>306</v>
      </c>
      <c r="AF648" s="68">
        <v>0</v>
      </c>
      <c r="AG648" s="68">
        <v>1</v>
      </c>
      <c r="AH648" s="68">
        <v>0</v>
      </c>
      <c r="AI648" s="68">
        <v>0</v>
      </c>
      <c r="AJ648" s="68">
        <v>0</v>
      </c>
      <c r="AK648" s="68">
        <v>0</v>
      </c>
      <c r="AL648" s="68">
        <v>0</v>
      </c>
      <c r="AM648" s="68">
        <v>0</v>
      </c>
      <c r="AN648" s="68">
        <v>0</v>
      </c>
      <c r="AO648" s="68">
        <v>0</v>
      </c>
      <c r="AP648" s="113">
        <v>5.8522024797744745</v>
      </c>
      <c r="AQ648" s="12">
        <v>1</v>
      </c>
      <c r="AR648" s="113">
        <v>5.7397929121792339</v>
      </c>
      <c r="AS648" s="12">
        <v>1</v>
      </c>
      <c r="AT648" s="12">
        <v>0</v>
      </c>
      <c r="AU648" s="12">
        <v>1</v>
      </c>
      <c r="AV648" s="113">
        <v>7.6098622009135539</v>
      </c>
      <c r="AW648" s="12">
        <v>1</v>
      </c>
      <c r="AX648" s="12">
        <v>0</v>
      </c>
      <c r="AY648" s="68">
        <v>1</v>
      </c>
      <c r="AZ648" s="68">
        <v>7.4669999999999996</v>
      </c>
      <c r="BA648" s="94">
        <v>3</v>
      </c>
      <c r="BB648" s="94">
        <v>70</v>
      </c>
      <c r="BC648" s="12">
        <v>1</v>
      </c>
      <c r="BD648" s="12">
        <v>0</v>
      </c>
      <c r="BE648" s="104">
        <f t="shared" si="156"/>
        <v>2.7080502011022101</v>
      </c>
      <c r="BF648" s="104">
        <v>1563.83</v>
      </c>
      <c r="BG648" s="104">
        <f t="shared" si="154"/>
        <v>0.36819707917794026</v>
      </c>
      <c r="BH648" s="68">
        <v>1</v>
      </c>
      <c r="BI648" s="68">
        <v>1</v>
      </c>
      <c r="BJ648" s="68">
        <v>0</v>
      </c>
      <c r="BK648" s="12">
        <v>0</v>
      </c>
      <c r="BL648" s="12">
        <v>1</v>
      </c>
      <c r="BM648" s="12">
        <v>1</v>
      </c>
      <c r="BN648" s="12">
        <v>0</v>
      </c>
      <c r="BO648" s="12">
        <v>1</v>
      </c>
      <c r="BP648" s="12">
        <v>0</v>
      </c>
      <c r="BQ648" s="12">
        <v>0</v>
      </c>
      <c r="BR648" s="12">
        <v>0</v>
      </c>
      <c r="BS648" s="12">
        <v>1</v>
      </c>
      <c r="BT648" s="12">
        <v>0</v>
      </c>
      <c r="BU648" s="12">
        <v>0</v>
      </c>
      <c r="BV648" s="12">
        <v>1</v>
      </c>
      <c r="BW648" s="12">
        <v>0</v>
      </c>
      <c r="BX648" s="12">
        <v>0</v>
      </c>
      <c r="BY648" s="12">
        <v>0.7</v>
      </c>
      <c r="BZ648" s="12">
        <f t="shared" si="155"/>
        <v>0.30000000000000004</v>
      </c>
      <c r="CA648" s="113">
        <v>2.9957322735539909</v>
      </c>
      <c r="CB648" s="12" t="s">
        <v>706</v>
      </c>
      <c r="CC648" s="12">
        <v>1</v>
      </c>
      <c r="CL648" s="68"/>
      <c r="CM648" s="68"/>
      <c r="CN648" s="68"/>
      <c r="CO648" s="68"/>
      <c r="CP648" s="68"/>
      <c r="CQ648" s="68"/>
      <c r="CR648" s="68"/>
      <c r="CS648" s="68"/>
      <c r="CT648" s="68"/>
      <c r="CU648" s="68"/>
      <c r="CV648" s="68"/>
      <c r="CW648" s="68"/>
      <c r="CX648" s="68"/>
      <c r="CY648" s="68"/>
      <c r="CZ648" s="68"/>
      <c r="DA648" s="68"/>
      <c r="DB648" s="68"/>
      <c r="DC648" s="68"/>
      <c r="DD648" s="68"/>
      <c r="DE648" s="68"/>
      <c r="DF648" s="68"/>
      <c r="DG648" s="68"/>
      <c r="DH648" s="68"/>
      <c r="DI648" s="68"/>
      <c r="DJ648" s="68"/>
      <c r="DK648" s="68"/>
      <c r="DL648" s="68"/>
      <c r="DM648" s="68"/>
      <c r="DN648" s="68"/>
      <c r="DO648" s="68"/>
      <c r="DP648" s="68"/>
      <c r="DQ648" s="68"/>
      <c r="DR648" s="68"/>
      <c r="DS648" s="68"/>
      <c r="DT648" s="68"/>
      <c r="DU648" s="68"/>
      <c r="DV648" s="68"/>
      <c r="DW648" s="68"/>
      <c r="DX648" s="68"/>
      <c r="DY648" s="68"/>
      <c r="DZ648" s="68"/>
      <c r="EA648" s="68"/>
      <c r="EB648" s="68"/>
      <c r="EC648" s="68"/>
      <c r="ED648" s="68"/>
      <c r="EE648" s="68"/>
      <c r="EF648" s="68"/>
      <c r="EG648" s="68"/>
      <c r="EH648" s="68"/>
      <c r="EI648" s="68"/>
      <c r="EJ648" s="68"/>
      <c r="EK648" s="68"/>
      <c r="EL648" s="68"/>
      <c r="EM648" s="68"/>
      <c r="EN648" s="68"/>
      <c r="EO648" s="68"/>
      <c r="EP648" s="68"/>
      <c r="EQ648" s="68"/>
      <c r="ER648" s="68"/>
      <c r="ES648" s="68"/>
      <c r="ET648" s="68"/>
      <c r="EU648" s="68"/>
      <c r="EV648" s="68"/>
      <c r="EW648" s="68"/>
      <c r="EX648" s="68"/>
      <c r="EY648" s="68"/>
      <c r="EZ648" s="68"/>
      <c r="FA648" s="68"/>
      <c r="FB648" s="68"/>
      <c r="FC648" s="68"/>
      <c r="FD648" s="68"/>
      <c r="FE648" s="68"/>
      <c r="FF648" s="68"/>
      <c r="FG648" s="68"/>
      <c r="FH648" s="68"/>
      <c r="FI648" s="68"/>
      <c r="FJ648" s="68"/>
      <c r="FK648" s="68"/>
    </row>
    <row r="649" spans="1:167" ht="15" customHeight="1" x14ac:dyDescent="0.3">
      <c r="A649" s="70">
        <v>648</v>
      </c>
      <c r="B649" s="12">
        <v>14</v>
      </c>
      <c r="C649" s="69" t="s">
        <v>126</v>
      </c>
      <c r="D649" s="37">
        <v>0.4</v>
      </c>
      <c r="E649" s="13">
        <v>0.12</v>
      </c>
      <c r="F649" s="19">
        <f t="shared" si="143"/>
        <v>3.3333333333333335</v>
      </c>
      <c r="G649" s="12" t="s">
        <v>353</v>
      </c>
      <c r="H649" s="12">
        <f t="shared" si="145"/>
        <v>0.28000000000000003</v>
      </c>
      <c r="I649" s="12">
        <f t="shared" si="146"/>
        <v>0.52</v>
      </c>
      <c r="J649" s="12">
        <v>0.54300000000000004</v>
      </c>
      <c r="K649" s="12">
        <f t="shared" si="147"/>
        <v>0.4</v>
      </c>
      <c r="L649" s="45">
        <f t="shared" si="148"/>
        <v>3.3333333333333335</v>
      </c>
      <c r="M649" s="15">
        <f t="shared" si="149"/>
        <v>0.18718584988357509</v>
      </c>
      <c r="N649" s="13">
        <f t="shared" si="150"/>
        <v>5.6155754965072524E-2</v>
      </c>
      <c r="O649" s="68">
        <f t="shared" si="151"/>
        <v>17.80761385225744</v>
      </c>
      <c r="P649" s="12">
        <f t="shared" si="152"/>
        <v>0.13103009491850257</v>
      </c>
      <c r="Q649" s="12">
        <f t="shared" si="153"/>
        <v>0.24334160484864761</v>
      </c>
      <c r="R649" s="113">
        <v>9.213236175088209</v>
      </c>
      <c r="S649" s="12" t="s">
        <v>737</v>
      </c>
      <c r="T649" s="12" t="s">
        <v>1760</v>
      </c>
      <c r="U649" s="12" t="s">
        <v>742</v>
      </c>
      <c r="V649" s="13" t="s">
        <v>748</v>
      </c>
      <c r="W649" s="68">
        <v>0</v>
      </c>
      <c r="X649" s="68">
        <v>0</v>
      </c>
      <c r="Y649" s="68">
        <v>1</v>
      </c>
      <c r="Z649" s="68">
        <v>0</v>
      </c>
      <c r="AA649" s="13">
        <v>1</v>
      </c>
      <c r="AB649" s="13">
        <v>1</v>
      </c>
      <c r="AC649" s="68">
        <v>3</v>
      </c>
      <c r="AD649" s="68">
        <v>4</v>
      </c>
      <c r="AE649" s="13">
        <v>306</v>
      </c>
      <c r="AF649" s="13">
        <v>0</v>
      </c>
      <c r="AG649" s="13">
        <v>1</v>
      </c>
      <c r="AH649" s="13">
        <v>0</v>
      </c>
      <c r="AI649" s="13">
        <v>0</v>
      </c>
      <c r="AJ649" s="13">
        <v>0</v>
      </c>
      <c r="AK649" s="13">
        <v>0</v>
      </c>
      <c r="AL649" s="13">
        <v>0</v>
      </c>
      <c r="AM649" s="68">
        <v>0</v>
      </c>
      <c r="AN649" s="68">
        <v>0</v>
      </c>
      <c r="AO649" s="68">
        <v>0</v>
      </c>
      <c r="AP649" s="113">
        <v>5.8522024797744745</v>
      </c>
      <c r="AQ649" s="12">
        <v>1</v>
      </c>
      <c r="AR649" s="113">
        <v>5.7397929121792339</v>
      </c>
      <c r="AS649" s="12">
        <v>1</v>
      </c>
      <c r="AT649" s="12">
        <v>0</v>
      </c>
      <c r="AU649" s="12">
        <v>1</v>
      </c>
      <c r="AV649" s="113">
        <v>7.6098622009135539</v>
      </c>
      <c r="AW649" s="12">
        <v>1</v>
      </c>
      <c r="AX649" s="12">
        <v>0</v>
      </c>
      <c r="AY649" s="68">
        <v>1</v>
      </c>
      <c r="AZ649" s="68">
        <v>7.4669999999999996</v>
      </c>
      <c r="BA649" s="94">
        <v>3</v>
      </c>
      <c r="BB649" s="94">
        <v>70</v>
      </c>
      <c r="BC649" s="12">
        <v>1</v>
      </c>
      <c r="BD649" s="12">
        <v>0</v>
      </c>
      <c r="BE649" s="104">
        <f t="shared" si="156"/>
        <v>2.7080502011022101</v>
      </c>
      <c r="BF649" s="104">
        <v>1563.83</v>
      </c>
      <c r="BG649" s="104">
        <f t="shared" si="154"/>
        <v>0.36819707917794026</v>
      </c>
      <c r="BH649" s="68">
        <v>1</v>
      </c>
      <c r="BI649" s="68">
        <v>1</v>
      </c>
      <c r="BJ649" s="68">
        <v>0</v>
      </c>
      <c r="BK649" s="12">
        <v>0</v>
      </c>
      <c r="BL649" s="12">
        <v>1</v>
      </c>
      <c r="BM649" s="12">
        <v>1</v>
      </c>
      <c r="BN649" s="12">
        <v>0</v>
      </c>
      <c r="BO649" s="12">
        <v>1</v>
      </c>
      <c r="BP649" s="12">
        <v>0</v>
      </c>
      <c r="BQ649" s="12">
        <v>0</v>
      </c>
      <c r="BR649" s="12">
        <v>0</v>
      </c>
      <c r="BS649" s="12">
        <v>1</v>
      </c>
      <c r="BT649" s="12">
        <v>0</v>
      </c>
      <c r="BU649" s="12">
        <v>0</v>
      </c>
      <c r="BV649" s="12">
        <v>1</v>
      </c>
      <c r="BW649" s="12">
        <v>0</v>
      </c>
      <c r="BX649" s="12">
        <v>0</v>
      </c>
      <c r="BY649" s="12">
        <v>0.7</v>
      </c>
      <c r="BZ649" s="12">
        <f t="shared" si="155"/>
        <v>0.30000000000000004</v>
      </c>
      <c r="CA649" s="113">
        <v>2.9957322735539909</v>
      </c>
      <c r="CB649" s="12" t="s">
        <v>706</v>
      </c>
      <c r="CC649" s="12">
        <v>1</v>
      </c>
      <c r="CL649" s="68"/>
      <c r="CM649" s="68"/>
      <c r="CN649" s="68"/>
      <c r="CO649" s="68"/>
      <c r="CP649" s="68"/>
      <c r="CQ649" s="68"/>
      <c r="CR649" s="68"/>
      <c r="CS649" s="68"/>
      <c r="CT649" s="68"/>
      <c r="CU649" s="68"/>
      <c r="CV649" s="68"/>
      <c r="CW649" s="68"/>
      <c r="CX649" s="68"/>
      <c r="CY649" s="68"/>
      <c r="CZ649" s="68"/>
      <c r="DA649" s="68"/>
      <c r="DB649" s="68"/>
      <c r="DC649" s="68"/>
      <c r="DD649" s="68"/>
      <c r="DE649" s="68"/>
      <c r="DF649" s="68"/>
      <c r="DG649" s="68"/>
      <c r="DH649" s="68"/>
      <c r="DI649" s="68"/>
      <c r="DJ649" s="68"/>
      <c r="DK649" s="68"/>
      <c r="DL649" s="68"/>
      <c r="DM649" s="68"/>
      <c r="DN649" s="68"/>
      <c r="DO649" s="68"/>
      <c r="DP649" s="68"/>
      <c r="DQ649" s="68"/>
      <c r="DR649" s="68"/>
      <c r="DS649" s="68"/>
      <c r="DT649" s="68"/>
      <c r="DU649" s="68"/>
      <c r="DV649" s="68"/>
      <c r="DW649" s="68"/>
      <c r="DX649" s="68"/>
      <c r="DY649" s="68"/>
      <c r="DZ649" s="68"/>
      <c r="EA649" s="68"/>
      <c r="EB649" s="68"/>
      <c r="EC649" s="68"/>
      <c r="ED649" s="68"/>
      <c r="EE649" s="68"/>
      <c r="EF649" s="68"/>
      <c r="EG649" s="68"/>
      <c r="EH649" s="68"/>
      <c r="EI649" s="68"/>
      <c r="EJ649" s="68"/>
      <c r="EK649" s="68"/>
      <c r="EL649" s="68"/>
      <c r="EM649" s="68"/>
      <c r="EN649" s="68"/>
      <c r="EO649" s="68"/>
      <c r="EP649" s="68"/>
      <c r="EQ649" s="68"/>
      <c r="ER649" s="68"/>
      <c r="ES649" s="68"/>
      <c r="ET649" s="68"/>
      <c r="EU649" s="68"/>
      <c r="EV649" s="68"/>
      <c r="EW649" s="68"/>
      <c r="EX649" s="68"/>
      <c r="EY649" s="68"/>
      <c r="EZ649" s="68"/>
      <c r="FA649" s="68"/>
      <c r="FB649" s="68"/>
      <c r="FC649" s="68"/>
      <c r="FD649" s="68"/>
      <c r="FE649" s="68"/>
      <c r="FF649" s="68"/>
      <c r="FG649" s="68"/>
      <c r="FH649" s="68"/>
      <c r="FI649" s="68"/>
      <c r="FJ649" s="68"/>
      <c r="FK649" s="68"/>
    </row>
    <row r="650" spans="1:167" ht="15" customHeight="1" x14ac:dyDescent="0.3">
      <c r="A650" s="70">
        <v>649</v>
      </c>
      <c r="B650" s="12">
        <v>14</v>
      </c>
      <c r="C650" s="69" t="s">
        <v>126</v>
      </c>
      <c r="D650" s="37">
        <v>5.0000000000000001E-3</v>
      </c>
      <c r="E650" s="68">
        <v>0.11600000000000001</v>
      </c>
      <c r="F650" s="19">
        <f t="shared" si="143"/>
        <v>4.3103448275862065E-2</v>
      </c>
      <c r="H650" s="12">
        <f t="shared" si="145"/>
        <v>-0.111</v>
      </c>
      <c r="I650" s="12">
        <f t="shared" si="146"/>
        <v>0.12100000000000001</v>
      </c>
      <c r="J650" s="12">
        <v>0.54700000000000004</v>
      </c>
      <c r="K650" s="12">
        <f t="shared" si="147"/>
        <v>5.0000000000000001E-3</v>
      </c>
      <c r="L650" s="45">
        <f t="shared" si="148"/>
        <v>4.3103448275862065E-2</v>
      </c>
      <c r="M650" s="15">
        <f t="shared" si="149"/>
        <v>2.4680887514253909E-3</v>
      </c>
      <c r="N650" s="68">
        <f t="shared" si="150"/>
        <v>5.7259659033069066E-2</v>
      </c>
      <c r="O650" s="68">
        <f t="shared" si="151"/>
        <v>17.464302388221903</v>
      </c>
      <c r="P650" s="12">
        <f t="shared" si="152"/>
        <v>-5.4791570281643678E-2</v>
      </c>
      <c r="Q650" s="12">
        <f t="shared" si="153"/>
        <v>5.9727747784494453E-2</v>
      </c>
      <c r="R650" s="113">
        <v>9.8922749253220257</v>
      </c>
      <c r="S650" s="12" t="s">
        <v>737</v>
      </c>
      <c r="T650" s="12" t="s">
        <v>1761</v>
      </c>
      <c r="U650" s="12" t="s">
        <v>709</v>
      </c>
      <c r="V650" s="68" t="s">
        <v>744</v>
      </c>
      <c r="W650" s="68">
        <v>0</v>
      </c>
      <c r="X650" s="68">
        <v>0</v>
      </c>
      <c r="Y650" s="68">
        <v>1</v>
      </c>
      <c r="Z650" s="68">
        <v>0</v>
      </c>
      <c r="AA650" s="68">
        <v>1</v>
      </c>
      <c r="AB650" s="68">
        <v>1</v>
      </c>
      <c r="AC650" s="68">
        <v>4</v>
      </c>
      <c r="AD650" s="68">
        <v>5</v>
      </c>
      <c r="AE650" s="68">
        <v>305</v>
      </c>
      <c r="AF650" s="68">
        <v>0</v>
      </c>
      <c r="AG650" s="68">
        <v>1</v>
      </c>
      <c r="AH650" s="68">
        <v>0</v>
      </c>
      <c r="AI650" s="68">
        <v>0</v>
      </c>
      <c r="AJ650" s="68">
        <v>0</v>
      </c>
      <c r="AK650" s="68">
        <v>0</v>
      </c>
      <c r="AL650" s="68">
        <v>0</v>
      </c>
      <c r="AM650" s="68">
        <v>0</v>
      </c>
      <c r="AN650" s="68">
        <v>0</v>
      </c>
      <c r="AO650" s="68">
        <v>0</v>
      </c>
      <c r="AP650" s="113">
        <v>5.8522024797744745</v>
      </c>
      <c r="AQ650" s="12">
        <v>1</v>
      </c>
      <c r="AR650" s="113">
        <v>5.7397929121792339</v>
      </c>
      <c r="AS650" s="12">
        <v>1</v>
      </c>
      <c r="AT650" s="12">
        <v>0</v>
      </c>
      <c r="AU650" s="12">
        <v>1</v>
      </c>
      <c r="AV650" s="113">
        <v>7.6098622009135539</v>
      </c>
      <c r="AW650" s="12">
        <v>1</v>
      </c>
      <c r="AX650" s="12">
        <v>0</v>
      </c>
      <c r="AY650" s="68">
        <v>1</v>
      </c>
      <c r="AZ650" s="68">
        <v>7.4669999999999996</v>
      </c>
      <c r="BA650" s="94">
        <v>3</v>
      </c>
      <c r="BB650" s="94">
        <v>70</v>
      </c>
      <c r="BC650" s="12">
        <v>1</v>
      </c>
      <c r="BD650" s="12">
        <v>0</v>
      </c>
      <c r="BE650" s="104">
        <f t="shared" si="156"/>
        <v>2.7080502011022101</v>
      </c>
      <c r="BF650" s="104">
        <v>1563.83</v>
      </c>
      <c r="BG650" s="104">
        <f t="shared" si="154"/>
        <v>0.36819707917794026</v>
      </c>
      <c r="BH650" s="68">
        <v>1</v>
      </c>
      <c r="BI650" s="68">
        <v>1</v>
      </c>
      <c r="BJ650" s="68">
        <v>0</v>
      </c>
      <c r="BK650" s="12">
        <v>0</v>
      </c>
      <c r="BL650" s="12">
        <v>1</v>
      </c>
      <c r="BM650" s="12">
        <v>1</v>
      </c>
      <c r="BN650" s="12">
        <v>0</v>
      </c>
      <c r="BO650" s="12">
        <v>1</v>
      </c>
      <c r="BP650" s="12">
        <v>0</v>
      </c>
      <c r="BQ650" s="12">
        <v>0</v>
      </c>
      <c r="BR650" s="12">
        <v>0</v>
      </c>
      <c r="BS650" s="12">
        <v>1</v>
      </c>
      <c r="BT650" s="12">
        <v>0</v>
      </c>
      <c r="BU650" s="12">
        <v>0</v>
      </c>
      <c r="BV650" s="12">
        <v>1</v>
      </c>
      <c r="BW650" s="12">
        <v>0</v>
      </c>
      <c r="BX650" s="12">
        <v>0</v>
      </c>
      <c r="BY650" s="12">
        <v>0.7</v>
      </c>
      <c r="BZ650" s="12">
        <f t="shared" si="155"/>
        <v>0.30000000000000004</v>
      </c>
      <c r="CA650" s="113">
        <v>2.9957322735539909</v>
      </c>
      <c r="CB650" s="12" t="s">
        <v>706</v>
      </c>
      <c r="CC650" s="12">
        <v>1</v>
      </c>
      <c r="CL650" s="68"/>
      <c r="CM650" s="68"/>
      <c r="CN650" s="68"/>
      <c r="CO650" s="68"/>
      <c r="CP650" s="68"/>
      <c r="CQ650" s="68"/>
      <c r="CR650" s="68"/>
      <c r="CS650" s="68"/>
      <c r="CT650" s="68"/>
      <c r="CU650" s="68"/>
      <c r="CV650" s="68"/>
      <c r="CW650" s="68"/>
      <c r="CX650" s="68"/>
      <c r="CY650" s="68"/>
      <c r="CZ650" s="68"/>
      <c r="DA650" s="68"/>
      <c r="DB650" s="68"/>
      <c r="DC650" s="68"/>
      <c r="DD650" s="68"/>
      <c r="DE650" s="68"/>
      <c r="DF650" s="68"/>
      <c r="DG650" s="68"/>
      <c r="DH650" s="68"/>
      <c r="DI650" s="68"/>
      <c r="DJ650" s="68"/>
      <c r="DK650" s="68"/>
      <c r="DL650" s="68"/>
      <c r="DM650" s="68"/>
      <c r="DN650" s="68"/>
      <c r="DO650" s="68"/>
      <c r="DP650" s="68"/>
      <c r="DQ650" s="68"/>
      <c r="DR650" s="68"/>
      <c r="DS650" s="68"/>
      <c r="DT650" s="68"/>
      <c r="DU650" s="68"/>
      <c r="DV650" s="68"/>
      <c r="DW650" s="68"/>
      <c r="DX650" s="68"/>
      <c r="DY650" s="68"/>
      <c r="DZ650" s="68"/>
      <c r="EA650" s="68"/>
      <c r="EB650" s="68"/>
      <c r="EC650" s="68"/>
      <c r="ED650" s="68"/>
      <c r="EE650" s="68"/>
      <c r="EF650" s="68"/>
      <c r="EG650" s="68"/>
      <c r="EH650" s="68"/>
      <c r="EI650" s="68"/>
      <c r="EJ650" s="68"/>
      <c r="EK650" s="68"/>
      <c r="EL650" s="68"/>
      <c r="EM650" s="68"/>
      <c r="EN650" s="68"/>
      <c r="EO650" s="68"/>
      <c r="EP650" s="68"/>
      <c r="EQ650" s="68"/>
      <c r="ER650" s="68"/>
      <c r="ES650" s="68"/>
      <c r="ET650" s="68"/>
      <c r="EU650" s="68"/>
      <c r="EV650" s="68"/>
      <c r="EW650" s="68"/>
      <c r="EX650" s="68"/>
      <c r="EY650" s="68"/>
      <c r="EZ650" s="68"/>
      <c r="FA650" s="68"/>
      <c r="FB650" s="68"/>
      <c r="FC650" s="68"/>
      <c r="FD650" s="68"/>
      <c r="FE650" s="68"/>
      <c r="FF650" s="68"/>
      <c r="FG650" s="68"/>
      <c r="FH650" s="68"/>
      <c r="FI650" s="68"/>
      <c r="FJ650" s="68"/>
      <c r="FK650" s="68"/>
    </row>
    <row r="651" spans="1:167" ht="15" customHeight="1" x14ac:dyDescent="0.3">
      <c r="A651" s="70">
        <v>650</v>
      </c>
      <c r="B651" s="12">
        <v>14</v>
      </c>
      <c r="C651" s="69" t="s">
        <v>126</v>
      </c>
      <c r="D651" s="37">
        <v>-3.5999999999999997E-2</v>
      </c>
      <c r="E651" s="13">
        <v>0.122</v>
      </c>
      <c r="F651" s="19">
        <f t="shared" si="143"/>
        <v>-0.29508196721311475</v>
      </c>
      <c r="H651" s="12">
        <f t="shared" si="145"/>
        <v>-0.158</v>
      </c>
      <c r="I651" s="12">
        <f t="shared" si="146"/>
        <v>8.5999999999999993E-2</v>
      </c>
      <c r="J651" s="12">
        <v>0.54700000000000004</v>
      </c>
      <c r="K651" s="12">
        <f t="shared" si="147"/>
        <v>-3.5999999999999997E-2</v>
      </c>
      <c r="L651" s="45">
        <f t="shared" si="148"/>
        <v>-0.29508196721311475</v>
      </c>
      <c r="M651" s="15">
        <f t="shared" si="149"/>
        <v>-1.6893932968838236E-2</v>
      </c>
      <c r="N651" s="13">
        <f t="shared" si="150"/>
        <v>5.7251661727729573E-2</v>
      </c>
      <c r="O651" s="68">
        <f t="shared" si="151"/>
        <v>17.466741921931931</v>
      </c>
      <c r="P651" s="12">
        <f t="shared" si="152"/>
        <v>-7.4145594696567813E-2</v>
      </c>
      <c r="Q651" s="12">
        <f t="shared" si="153"/>
        <v>4.0357728758891334E-2</v>
      </c>
      <c r="R651" s="113">
        <v>9.8922749253220257</v>
      </c>
      <c r="S651" s="12" t="s">
        <v>737</v>
      </c>
      <c r="T651" s="12" t="s">
        <v>1762</v>
      </c>
      <c r="U651" s="12" t="s">
        <v>741</v>
      </c>
      <c r="V651" s="13" t="s">
        <v>747</v>
      </c>
      <c r="W651" s="68">
        <v>0</v>
      </c>
      <c r="X651" s="68">
        <v>0</v>
      </c>
      <c r="Y651" s="68">
        <v>1</v>
      </c>
      <c r="Z651" s="68">
        <v>0</v>
      </c>
      <c r="AA651" s="13">
        <v>1</v>
      </c>
      <c r="AB651" s="13">
        <v>1</v>
      </c>
      <c r="AC651" s="68">
        <v>4</v>
      </c>
      <c r="AD651" s="13">
        <v>5</v>
      </c>
      <c r="AE651" s="13">
        <v>305</v>
      </c>
      <c r="AF651" s="13">
        <v>0</v>
      </c>
      <c r="AG651" s="13">
        <v>1</v>
      </c>
      <c r="AH651" s="13">
        <v>0</v>
      </c>
      <c r="AI651" s="13">
        <v>0</v>
      </c>
      <c r="AJ651" s="13">
        <v>0</v>
      </c>
      <c r="AK651" s="13">
        <v>0</v>
      </c>
      <c r="AL651" s="13">
        <v>0</v>
      </c>
      <c r="AM651" s="68">
        <v>0</v>
      </c>
      <c r="AN651" s="68">
        <v>0</v>
      </c>
      <c r="AO651" s="68">
        <v>0</v>
      </c>
      <c r="AP651" s="113">
        <v>5.8522024797744745</v>
      </c>
      <c r="AQ651" s="12">
        <v>1</v>
      </c>
      <c r="AR651" s="113">
        <v>5.7397929121792339</v>
      </c>
      <c r="AS651" s="12">
        <v>1</v>
      </c>
      <c r="AT651" s="12">
        <v>0</v>
      </c>
      <c r="AU651" s="12">
        <v>1</v>
      </c>
      <c r="AV651" s="113">
        <v>7.6098622009135539</v>
      </c>
      <c r="AW651" s="12">
        <v>1</v>
      </c>
      <c r="AX651" s="12">
        <v>0</v>
      </c>
      <c r="AY651" s="68">
        <v>1</v>
      </c>
      <c r="AZ651" s="68">
        <v>7.4669999999999996</v>
      </c>
      <c r="BA651" s="94">
        <v>3</v>
      </c>
      <c r="BB651" s="94">
        <v>70</v>
      </c>
      <c r="BC651" s="12">
        <v>1</v>
      </c>
      <c r="BD651" s="12">
        <v>0</v>
      </c>
      <c r="BE651" s="104">
        <f t="shared" si="156"/>
        <v>2.7080502011022101</v>
      </c>
      <c r="BF651" s="104">
        <v>1563.83</v>
      </c>
      <c r="BG651" s="104">
        <f t="shared" si="154"/>
        <v>0.36819707917794026</v>
      </c>
      <c r="BH651" s="68">
        <v>1</v>
      </c>
      <c r="BI651" s="68">
        <v>1</v>
      </c>
      <c r="BJ651" s="68">
        <v>0</v>
      </c>
      <c r="BK651" s="12">
        <v>0</v>
      </c>
      <c r="BL651" s="12">
        <v>1</v>
      </c>
      <c r="BM651" s="12">
        <v>1</v>
      </c>
      <c r="BN651" s="12">
        <v>0</v>
      </c>
      <c r="BO651" s="12">
        <v>1</v>
      </c>
      <c r="BP651" s="12">
        <v>0</v>
      </c>
      <c r="BQ651" s="12">
        <v>0</v>
      </c>
      <c r="BR651" s="12">
        <v>0</v>
      </c>
      <c r="BS651" s="12">
        <v>1</v>
      </c>
      <c r="BT651" s="12">
        <v>0</v>
      </c>
      <c r="BU651" s="12">
        <v>0</v>
      </c>
      <c r="BV651" s="12">
        <v>1</v>
      </c>
      <c r="BW651" s="12">
        <v>0</v>
      </c>
      <c r="BX651" s="12">
        <v>0</v>
      </c>
      <c r="BY651" s="12">
        <v>0.7</v>
      </c>
      <c r="BZ651" s="12">
        <f t="shared" si="155"/>
        <v>0.30000000000000004</v>
      </c>
      <c r="CA651" s="113">
        <v>2.9957322735539909</v>
      </c>
      <c r="CB651" s="12" t="s">
        <v>706</v>
      </c>
      <c r="CC651" s="12">
        <v>1</v>
      </c>
      <c r="CL651" s="68"/>
      <c r="CM651" s="68"/>
      <c r="CN651" s="68"/>
      <c r="CO651" s="68"/>
      <c r="CP651" s="68"/>
      <c r="CQ651" s="68"/>
      <c r="CR651" s="68"/>
      <c r="CS651" s="68"/>
      <c r="CT651" s="68"/>
      <c r="CU651" s="68"/>
      <c r="CV651" s="68"/>
      <c r="CW651" s="68"/>
      <c r="CX651" s="68"/>
      <c r="CY651" s="68"/>
      <c r="CZ651" s="68"/>
      <c r="DA651" s="68"/>
      <c r="DB651" s="68"/>
      <c r="DC651" s="68"/>
      <c r="DD651" s="68"/>
      <c r="DE651" s="68"/>
      <c r="DF651" s="68"/>
      <c r="DG651" s="68"/>
      <c r="DH651" s="68"/>
      <c r="DI651" s="68"/>
      <c r="DJ651" s="68"/>
      <c r="DK651" s="68"/>
      <c r="DL651" s="68"/>
      <c r="DM651" s="68"/>
      <c r="DN651" s="68"/>
      <c r="DO651" s="68"/>
      <c r="DP651" s="68"/>
      <c r="DQ651" s="68"/>
      <c r="DR651" s="68"/>
      <c r="DS651" s="68"/>
      <c r="DT651" s="68"/>
      <c r="DU651" s="68"/>
      <c r="DV651" s="68"/>
      <c r="DW651" s="68"/>
      <c r="DX651" s="68"/>
      <c r="DY651" s="68"/>
      <c r="DZ651" s="68"/>
      <c r="EA651" s="68"/>
      <c r="EB651" s="68"/>
      <c r="EC651" s="68"/>
      <c r="ED651" s="68"/>
      <c r="EE651" s="68"/>
      <c r="EF651" s="68"/>
      <c r="EG651" s="68"/>
      <c r="EH651" s="68"/>
      <c r="EI651" s="68"/>
      <c r="EJ651" s="68"/>
      <c r="EK651" s="68"/>
      <c r="EL651" s="68"/>
      <c r="EM651" s="68"/>
      <c r="EN651" s="68"/>
      <c r="EO651" s="68"/>
      <c r="EP651" s="68"/>
      <c r="EQ651" s="68"/>
      <c r="ER651" s="68"/>
      <c r="ES651" s="68"/>
      <c r="ET651" s="68"/>
      <c r="EU651" s="68"/>
      <c r="EV651" s="68"/>
      <c r="EW651" s="68"/>
      <c r="EX651" s="68"/>
      <c r="EY651" s="68"/>
      <c r="EZ651" s="68"/>
      <c r="FA651" s="68"/>
      <c r="FB651" s="68"/>
      <c r="FC651" s="68"/>
      <c r="FD651" s="68"/>
      <c r="FE651" s="68"/>
      <c r="FF651" s="68"/>
      <c r="FG651" s="68"/>
      <c r="FH651" s="68"/>
      <c r="FI651" s="68"/>
      <c r="FJ651" s="68"/>
      <c r="FK651" s="68"/>
    </row>
    <row r="652" spans="1:167" ht="15" customHeight="1" x14ac:dyDescent="0.3">
      <c r="A652" s="70">
        <v>651</v>
      </c>
      <c r="B652" s="12">
        <v>14</v>
      </c>
      <c r="C652" s="69" t="s">
        <v>126</v>
      </c>
      <c r="D652" s="37">
        <v>0.39700000000000002</v>
      </c>
      <c r="E652" s="68">
        <v>0.12</v>
      </c>
      <c r="F652" s="19">
        <f t="shared" si="143"/>
        <v>3.3083333333333336</v>
      </c>
      <c r="G652" s="12" t="s">
        <v>353</v>
      </c>
      <c r="H652" s="12">
        <f t="shared" si="145"/>
        <v>0.27700000000000002</v>
      </c>
      <c r="I652" s="12">
        <f t="shared" si="146"/>
        <v>0.51700000000000002</v>
      </c>
      <c r="J652" s="12">
        <v>0.54700000000000004</v>
      </c>
      <c r="K652" s="12">
        <f t="shared" si="147"/>
        <v>0.39700000000000002</v>
      </c>
      <c r="L652" s="45">
        <f t="shared" si="148"/>
        <v>3.3083333333333336</v>
      </c>
      <c r="M652" s="15">
        <f t="shared" si="149"/>
        <v>0.18612446807055397</v>
      </c>
      <c r="N652" s="68">
        <f t="shared" si="150"/>
        <v>5.6259285059109508E-2</v>
      </c>
      <c r="O652" s="68">
        <f t="shared" si="151"/>
        <v>17.774843724895149</v>
      </c>
      <c r="P652" s="12">
        <f t="shared" si="152"/>
        <v>0.12986518301144445</v>
      </c>
      <c r="Q652" s="12">
        <f t="shared" si="153"/>
        <v>0.24238375312966348</v>
      </c>
      <c r="R652" s="113">
        <v>8.7999632195069974</v>
      </c>
      <c r="S652" s="12" t="s">
        <v>737</v>
      </c>
      <c r="T652" s="12" t="s">
        <v>1763</v>
      </c>
      <c r="U652" s="12" t="s">
        <v>742</v>
      </c>
      <c r="V652" s="68" t="s">
        <v>748</v>
      </c>
      <c r="W652" s="68">
        <v>0</v>
      </c>
      <c r="X652" s="68">
        <v>0</v>
      </c>
      <c r="Y652" s="68">
        <v>1</v>
      </c>
      <c r="Z652" s="68">
        <v>0</v>
      </c>
      <c r="AA652" s="68">
        <v>1</v>
      </c>
      <c r="AB652" s="68">
        <v>1</v>
      </c>
      <c r="AC652" s="68">
        <v>4</v>
      </c>
      <c r="AD652" s="68">
        <v>5</v>
      </c>
      <c r="AE652" s="68">
        <v>305</v>
      </c>
      <c r="AF652" s="68">
        <v>0</v>
      </c>
      <c r="AG652" s="68">
        <v>1</v>
      </c>
      <c r="AH652" s="68">
        <v>0</v>
      </c>
      <c r="AI652" s="68">
        <v>0</v>
      </c>
      <c r="AJ652" s="68">
        <v>0</v>
      </c>
      <c r="AK652" s="68">
        <v>0</v>
      </c>
      <c r="AL652" s="68">
        <v>0</v>
      </c>
      <c r="AM652" s="68">
        <v>0</v>
      </c>
      <c r="AN652" s="68">
        <v>0</v>
      </c>
      <c r="AO652" s="68">
        <v>0</v>
      </c>
      <c r="AP652" s="113">
        <v>5.8522024797744745</v>
      </c>
      <c r="AQ652" s="12">
        <v>1</v>
      </c>
      <c r="AR652" s="113">
        <v>5.7397929121792339</v>
      </c>
      <c r="AS652" s="12">
        <v>1</v>
      </c>
      <c r="AT652" s="12">
        <v>0</v>
      </c>
      <c r="AU652" s="12">
        <v>1</v>
      </c>
      <c r="AV652" s="113">
        <v>7.6098622009135539</v>
      </c>
      <c r="AW652" s="12">
        <v>1</v>
      </c>
      <c r="AX652" s="12">
        <v>0</v>
      </c>
      <c r="AY652" s="68">
        <v>1</v>
      </c>
      <c r="AZ652" s="68">
        <v>7.4669999999999996</v>
      </c>
      <c r="BA652" s="94">
        <v>3</v>
      </c>
      <c r="BB652" s="94">
        <v>70</v>
      </c>
      <c r="BC652" s="12">
        <v>1</v>
      </c>
      <c r="BD652" s="12">
        <v>0</v>
      </c>
      <c r="BE652" s="104">
        <f t="shared" si="156"/>
        <v>2.7080502011022101</v>
      </c>
      <c r="BF652" s="104">
        <v>1563.83</v>
      </c>
      <c r="BG652" s="104">
        <f t="shared" si="154"/>
        <v>0.36819707917794026</v>
      </c>
      <c r="BH652" s="68">
        <v>1</v>
      </c>
      <c r="BI652" s="68">
        <v>1</v>
      </c>
      <c r="BJ652" s="68">
        <v>0</v>
      </c>
      <c r="BK652" s="12">
        <v>0</v>
      </c>
      <c r="BL652" s="12">
        <v>1</v>
      </c>
      <c r="BM652" s="12">
        <v>1</v>
      </c>
      <c r="BN652" s="12">
        <v>0</v>
      </c>
      <c r="BO652" s="12">
        <v>1</v>
      </c>
      <c r="BP652" s="12">
        <v>0</v>
      </c>
      <c r="BQ652" s="12">
        <v>0</v>
      </c>
      <c r="BR652" s="12">
        <v>0</v>
      </c>
      <c r="BS652" s="12">
        <v>1</v>
      </c>
      <c r="BT652" s="12">
        <v>0</v>
      </c>
      <c r="BU652" s="12">
        <v>0</v>
      </c>
      <c r="BV652" s="12">
        <v>1</v>
      </c>
      <c r="BW652" s="12">
        <v>0</v>
      </c>
      <c r="BX652" s="12">
        <v>0</v>
      </c>
      <c r="BY652" s="12">
        <v>0.7</v>
      </c>
      <c r="BZ652" s="12">
        <f t="shared" si="155"/>
        <v>0.30000000000000004</v>
      </c>
      <c r="CA652" s="113">
        <v>2.9957322735539909</v>
      </c>
      <c r="CB652" s="12" t="s">
        <v>706</v>
      </c>
      <c r="CC652" s="12">
        <v>1</v>
      </c>
      <c r="CL652" s="68"/>
      <c r="CM652" s="68"/>
      <c r="CN652" s="68"/>
      <c r="CO652" s="68"/>
      <c r="CP652" s="68"/>
      <c r="CQ652" s="68"/>
      <c r="CR652" s="68"/>
      <c r="CS652" s="68"/>
      <c r="CT652" s="68"/>
      <c r="CU652" s="68"/>
      <c r="CV652" s="68"/>
      <c r="CW652" s="68"/>
      <c r="CX652" s="68"/>
      <c r="CY652" s="68"/>
      <c r="CZ652" s="68"/>
      <c r="DA652" s="68"/>
      <c r="DB652" s="68"/>
      <c r="DC652" s="68"/>
      <c r="DD652" s="68"/>
      <c r="DE652" s="68"/>
      <c r="DF652" s="68"/>
      <c r="DG652" s="68"/>
      <c r="DH652" s="68"/>
      <c r="DI652" s="68"/>
      <c r="DJ652" s="68"/>
      <c r="DK652" s="68"/>
      <c r="DL652" s="68"/>
      <c r="DM652" s="68"/>
      <c r="DN652" s="68"/>
      <c r="DO652" s="68"/>
      <c r="DP652" s="68"/>
      <c r="DQ652" s="68"/>
      <c r="DR652" s="68"/>
      <c r="DS652" s="68"/>
      <c r="DT652" s="68"/>
      <c r="DU652" s="68"/>
      <c r="DV652" s="68"/>
      <c r="DW652" s="68"/>
      <c r="DX652" s="68"/>
      <c r="DY652" s="68"/>
      <c r="DZ652" s="68"/>
      <c r="EA652" s="68"/>
      <c r="EB652" s="68"/>
      <c r="EC652" s="68"/>
      <c r="ED652" s="68"/>
      <c r="EE652" s="68"/>
      <c r="EF652" s="68"/>
      <c r="EG652" s="68"/>
      <c r="EH652" s="68"/>
      <c r="EI652" s="68"/>
      <c r="EJ652" s="68"/>
      <c r="EK652" s="68"/>
      <c r="EL652" s="68"/>
      <c r="EM652" s="68"/>
      <c r="EN652" s="68"/>
      <c r="EO652" s="68"/>
      <c r="EP652" s="68"/>
      <c r="EQ652" s="68"/>
      <c r="ER652" s="68"/>
      <c r="ES652" s="68"/>
      <c r="ET652" s="68"/>
      <c r="EU652" s="68"/>
      <c r="EV652" s="68"/>
      <c r="EW652" s="68"/>
      <c r="EX652" s="68"/>
      <c r="EY652" s="68"/>
      <c r="EZ652" s="68"/>
      <c r="FA652" s="68"/>
      <c r="FB652" s="68"/>
      <c r="FC652" s="68"/>
      <c r="FD652" s="68"/>
      <c r="FE652" s="68"/>
      <c r="FF652" s="68"/>
      <c r="FG652" s="68"/>
      <c r="FH652" s="68"/>
      <c r="FI652" s="68"/>
      <c r="FJ652" s="68"/>
      <c r="FK652" s="68"/>
    </row>
    <row r="653" spans="1:167" ht="15" customHeight="1" x14ac:dyDescent="0.3">
      <c r="A653" s="70">
        <v>652</v>
      </c>
      <c r="B653" s="12">
        <v>14</v>
      </c>
      <c r="C653" s="69" t="s">
        <v>126</v>
      </c>
      <c r="D653" s="37">
        <v>0.48799999999999999</v>
      </c>
      <c r="E653" s="68">
        <v>0.159</v>
      </c>
      <c r="F653" s="19">
        <f t="shared" si="143"/>
        <v>3.0691823899371067</v>
      </c>
      <c r="G653" s="12" t="s">
        <v>353</v>
      </c>
      <c r="H653" s="12">
        <f t="shared" si="145"/>
        <v>0.32899999999999996</v>
      </c>
      <c r="I653" s="12">
        <f t="shared" si="146"/>
        <v>0.64700000000000002</v>
      </c>
      <c r="J653" s="12">
        <v>0.54700000000000004</v>
      </c>
      <c r="K653" s="12">
        <f t="shared" si="147"/>
        <v>0.48799999999999999</v>
      </c>
      <c r="L653" s="45">
        <f t="shared" si="148"/>
        <v>3.0691823899371067</v>
      </c>
      <c r="M653" s="15">
        <f t="shared" si="149"/>
        <v>0.1730882944244834</v>
      </c>
      <c r="N653" s="68">
        <f t="shared" si="150"/>
        <v>5.6395571339124727E-2</v>
      </c>
      <c r="O653" s="68">
        <f t="shared" si="151"/>
        <v>17.731888803584912</v>
      </c>
      <c r="P653" s="12">
        <f t="shared" si="152"/>
        <v>0.11669272308535866</v>
      </c>
      <c r="Q653" s="12">
        <f t="shared" si="153"/>
        <v>0.22948386576360813</v>
      </c>
      <c r="R653" s="113">
        <v>8.7999632195069974</v>
      </c>
      <c r="S653" s="12" t="s">
        <v>737</v>
      </c>
      <c r="T653" s="12" t="s">
        <v>1764</v>
      </c>
      <c r="U653" s="12" t="s">
        <v>739</v>
      </c>
      <c r="V653" s="68" t="s">
        <v>745</v>
      </c>
      <c r="W653" s="68">
        <v>0</v>
      </c>
      <c r="X653" s="68">
        <v>0</v>
      </c>
      <c r="Y653" s="68">
        <v>1</v>
      </c>
      <c r="Z653" s="68">
        <v>0</v>
      </c>
      <c r="AA653" s="68">
        <v>1</v>
      </c>
      <c r="AB653" s="68">
        <v>1</v>
      </c>
      <c r="AC653" s="68">
        <v>4</v>
      </c>
      <c r="AD653" s="68">
        <v>5</v>
      </c>
      <c r="AE653" s="68">
        <v>305</v>
      </c>
      <c r="AF653" s="68">
        <v>0</v>
      </c>
      <c r="AG653" s="68">
        <v>1</v>
      </c>
      <c r="AH653" s="68">
        <v>0</v>
      </c>
      <c r="AI653" s="68">
        <v>0</v>
      </c>
      <c r="AJ653" s="68">
        <v>0</v>
      </c>
      <c r="AK653" s="68">
        <v>0</v>
      </c>
      <c r="AL653" s="68">
        <v>0</v>
      </c>
      <c r="AM653" s="68">
        <v>0</v>
      </c>
      <c r="AN653" s="68">
        <v>0</v>
      </c>
      <c r="AO653" s="68">
        <v>0</v>
      </c>
      <c r="AP653" s="113">
        <v>5.8522024797744745</v>
      </c>
      <c r="AQ653" s="12">
        <v>1</v>
      </c>
      <c r="AR653" s="113">
        <v>5.7397929121792339</v>
      </c>
      <c r="AS653" s="12">
        <v>1</v>
      </c>
      <c r="AT653" s="12">
        <v>0</v>
      </c>
      <c r="AU653" s="12">
        <v>1</v>
      </c>
      <c r="AV653" s="113">
        <v>7.6098622009135539</v>
      </c>
      <c r="AW653" s="12">
        <v>1</v>
      </c>
      <c r="AX653" s="12">
        <v>0</v>
      </c>
      <c r="AY653" s="68">
        <v>1</v>
      </c>
      <c r="AZ653" s="68">
        <v>7.4669999999999996</v>
      </c>
      <c r="BA653" s="94">
        <v>3</v>
      </c>
      <c r="BB653" s="94">
        <v>70</v>
      </c>
      <c r="BC653" s="12">
        <v>1</v>
      </c>
      <c r="BD653" s="12">
        <v>0</v>
      </c>
      <c r="BE653" s="104">
        <f t="shared" si="156"/>
        <v>2.7080502011022101</v>
      </c>
      <c r="BF653" s="104">
        <v>1563.83</v>
      </c>
      <c r="BG653" s="104">
        <f t="shared" si="154"/>
        <v>0.36819707917794026</v>
      </c>
      <c r="BH653" s="68">
        <v>1</v>
      </c>
      <c r="BI653" s="68">
        <v>1</v>
      </c>
      <c r="BJ653" s="68">
        <v>0</v>
      </c>
      <c r="BK653" s="12">
        <v>0</v>
      </c>
      <c r="BL653" s="12">
        <v>1</v>
      </c>
      <c r="BM653" s="12">
        <v>1</v>
      </c>
      <c r="BN653" s="12">
        <v>0</v>
      </c>
      <c r="BO653" s="12">
        <v>1</v>
      </c>
      <c r="BP653" s="12">
        <v>0</v>
      </c>
      <c r="BQ653" s="12">
        <v>0</v>
      </c>
      <c r="BR653" s="12">
        <v>0</v>
      </c>
      <c r="BS653" s="12">
        <v>1</v>
      </c>
      <c r="BT653" s="12">
        <v>0</v>
      </c>
      <c r="BU653" s="12">
        <v>0</v>
      </c>
      <c r="BV653" s="12">
        <v>1</v>
      </c>
      <c r="BW653" s="12">
        <v>0</v>
      </c>
      <c r="BX653" s="12">
        <v>0</v>
      </c>
      <c r="BY653" s="12">
        <v>0.7</v>
      </c>
      <c r="BZ653" s="12">
        <f t="shared" si="155"/>
        <v>0.30000000000000004</v>
      </c>
      <c r="CA653" s="113">
        <v>2.9957322735539909</v>
      </c>
      <c r="CB653" s="12" t="s">
        <v>706</v>
      </c>
      <c r="CC653" s="12">
        <v>1</v>
      </c>
      <c r="CL653" s="68"/>
      <c r="CM653" s="68"/>
      <c r="CN653" s="68"/>
      <c r="CO653" s="68"/>
      <c r="CP653" s="68"/>
      <c r="CQ653" s="68"/>
      <c r="CR653" s="68"/>
      <c r="CS653" s="68"/>
      <c r="CT653" s="68"/>
      <c r="CU653" s="68"/>
      <c r="CV653" s="68"/>
      <c r="CW653" s="68"/>
      <c r="CX653" s="68"/>
      <c r="CY653" s="68"/>
      <c r="CZ653" s="68"/>
      <c r="DA653" s="68"/>
      <c r="DB653" s="68"/>
      <c r="DC653" s="68"/>
      <c r="DD653" s="68"/>
      <c r="DE653" s="68"/>
      <c r="DF653" s="68"/>
      <c r="DG653" s="68"/>
      <c r="DH653" s="68"/>
      <c r="DI653" s="68"/>
      <c r="DJ653" s="68"/>
      <c r="DK653" s="68"/>
      <c r="DL653" s="68"/>
      <c r="DM653" s="68"/>
      <c r="DN653" s="68"/>
      <c r="DO653" s="68"/>
      <c r="DP653" s="68"/>
      <c r="DQ653" s="68"/>
      <c r="DR653" s="68"/>
      <c r="DS653" s="68"/>
      <c r="DT653" s="68"/>
      <c r="DU653" s="68"/>
      <c r="DV653" s="68"/>
      <c r="DW653" s="68"/>
      <c r="DX653" s="68"/>
      <c r="DY653" s="68"/>
      <c r="DZ653" s="68"/>
      <c r="EA653" s="68"/>
      <c r="EB653" s="68"/>
      <c r="EC653" s="68"/>
      <c r="ED653" s="68"/>
      <c r="EE653" s="68"/>
      <c r="EF653" s="68"/>
      <c r="EG653" s="68"/>
      <c r="EH653" s="68"/>
      <c r="EI653" s="68"/>
      <c r="EJ653" s="68"/>
      <c r="EK653" s="68"/>
      <c r="EL653" s="68"/>
      <c r="EM653" s="68"/>
      <c r="EN653" s="68"/>
      <c r="EO653" s="68"/>
      <c r="EP653" s="68"/>
      <c r="EQ653" s="68"/>
      <c r="ER653" s="68"/>
      <c r="ES653" s="68"/>
      <c r="ET653" s="68"/>
      <c r="EU653" s="68"/>
      <c r="EV653" s="68"/>
      <c r="EW653" s="68"/>
      <c r="EX653" s="68"/>
      <c r="EY653" s="68"/>
      <c r="EZ653" s="68"/>
      <c r="FA653" s="68"/>
      <c r="FB653" s="68"/>
      <c r="FC653" s="68"/>
      <c r="FD653" s="68"/>
      <c r="FE653" s="68"/>
      <c r="FF653" s="68"/>
      <c r="FG653" s="68"/>
      <c r="FH653" s="68"/>
      <c r="FI653" s="68"/>
      <c r="FJ653" s="68"/>
      <c r="FK653" s="68"/>
    </row>
    <row r="654" spans="1:167" ht="15" customHeight="1" x14ac:dyDescent="0.3">
      <c r="A654" s="70">
        <v>653</v>
      </c>
      <c r="B654" s="12">
        <v>14</v>
      </c>
      <c r="C654" s="69" t="s">
        <v>126</v>
      </c>
      <c r="D654" s="37">
        <v>0.24299999999999999</v>
      </c>
      <c r="E654" s="68">
        <v>0.14099999999999999</v>
      </c>
      <c r="F654" s="19">
        <f t="shared" ref="F654:F717" si="157">D654/E654</f>
        <v>1.7234042553191491</v>
      </c>
      <c r="G654" s="12" t="s">
        <v>421</v>
      </c>
      <c r="H654" s="12">
        <f t="shared" si="145"/>
        <v>0.10200000000000001</v>
      </c>
      <c r="I654" s="12">
        <f t="shared" si="146"/>
        <v>0.38400000000000001</v>
      </c>
      <c r="J654" s="12">
        <v>0.54700000000000004</v>
      </c>
      <c r="K654" s="12">
        <f t="shared" si="147"/>
        <v>0.24299999999999999</v>
      </c>
      <c r="L654" s="45">
        <f t="shared" si="148"/>
        <v>1.7234042553191491</v>
      </c>
      <c r="M654" s="15">
        <f t="shared" si="149"/>
        <v>9.8204834537194724E-2</v>
      </c>
      <c r="N654" s="68">
        <f t="shared" si="150"/>
        <v>5.6983052138866064E-2</v>
      </c>
      <c r="O654" s="68">
        <f t="shared" si="151"/>
        <v>17.549077532088464</v>
      </c>
      <c r="P654" s="12">
        <f t="shared" si="152"/>
        <v>4.122178239832866E-2</v>
      </c>
      <c r="Q654" s="12">
        <f t="shared" si="153"/>
        <v>0.15518788667606079</v>
      </c>
      <c r="R654" s="113">
        <v>8.7901168928924722</v>
      </c>
      <c r="S654" s="12" t="s">
        <v>737</v>
      </c>
      <c r="T654" s="12" t="s">
        <v>1765</v>
      </c>
      <c r="U654" s="12" t="s">
        <v>740</v>
      </c>
      <c r="V654" s="68" t="s">
        <v>746</v>
      </c>
      <c r="W654" s="68">
        <v>0</v>
      </c>
      <c r="X654" s="68">
        <v>0</v>
      </c>
      <c r="Y654" s="68">
        <v>1</v>
      </c>
      <c r="Z654" s="68">
        <v>0</v>
      </c>
      <c r="AA654" s="68">
        <v>1</v>
      </c>
      <c r="AB654" s="68">
        <v>1</v>
      </c>
      <c r="AC654" s="68">
        <v>4</v>
      </c>
      <c r="AD654" s="68">
        <v>5</v>
      </c>
      <c r="AE654" s="68">
        <v>305</v>
      </c>
      <c r="AF654" s="68">
        <v>0</v>
      </c>
      <c r="AG654" s="68">
        <v>1</v>
      </c>
      <c r="AH654" s="68">
        <v>0</v>
      </c>
      <c r="AI654" s="68">
        <v>0</v>
      </c>
      <c r="AJ654" s="68">
        <v>0</v>
      </c>
      <c r="AK654" s="68">
        <v>0</v>
      </c>
      <c r="AL654" s="68">
        <v>0</v>
      </c>
      <c r="AM654" s="68">
        <v>0</v>
      </c>
      <c r="AN654" s="68">
        <v>0</v>
      </c>
      <c r="AO654" s="68">
        <v>0</v>
      </c>
      <c r="AP654" s="113">
        <v>5.8522024797744745</v>
      </c>
      <c r="AQ654" s="12">
        <v>1</v>
      </c>
      <c r="AR654" s="113">
        <v>5.7397929121792339</v>
      </c>
      <c r="AS654" s="12">
        <v>1</v>
      </c>
      <c r="AT654" s="12">
        <v>0</v>
      </c>
      <c r="AU654" s="12">
        <v>1</v>
      </c>
      <c r="AV654" s="113">
        <v>7.6098622009135539</v>
      </c>
      <c r="AW654" s="12">
        <v>1</v>
      </c>
      <c r="AX654" s="12">
        <v>0</v>
      </c>
      <c r="AY654" s="68">
        <v>1</v>
      </c>
      <c r="AZ654" s="68">
        <v>7.4669999999999996</v>
      </c>
      <c r="BA654" s="94">
        <v>3</v>
      </c>
      <c r="BB654" s="94">
        <v>70</v>
      </c>
      <c r="BC654" s="12">
        <v>1</v>
      </c>
      <c r="BD654" s="12">
        <v>0</v>
      </c>
      <c r="BE654" s="104">
        <f t="shared" si="156"/>
        <v>2.7080502011022101</v>
      </c>
      <c r="BF654" s="104">
        <v>1563.83</v>
      </c>
      <c r="BG654" s="104">
        <f t="shared" si="154"/>
        <v>0.36819707917794026</v>
      </c>
      <c r="BH654" s="68">
        <v>1</v>
      </c>
      <c r="BI654" s="68">
        <v>1</v>
      </c>
      <c r="BJ654" s="68">
        <v>0</v>
      </c>
      <c r="BK654" s="12">
        <v>0</v>
      </c>
      <c r="BL654" s="12">
        <v>1</v>
      </c>
      <c r="BM654" s="12">
        <v>1</v>
      </c>
      <c r="BN654" s="12">
        <v>0</v>
      </c>
      <c r="BO654" s="12">
        <v>1</v>
      </c>
      <c r="BP654" s="12">
        <v>0</v>
      </c>
      <c r="BQ654" s="12">
        <v>0</v>
      </c>
      <c r="BR654" s="12">
        <v>0</v>
      </c>
      <c r="BS654" s="12">
        <v>1</v>
      </c>
      <c r="BT654" s="12">
        <v>0</v>
      </c>
      <c r="BU654" s="12">
        <v>0</v>
      </c>
      <c r="BV654" s="12">
        <v>1</v>
      </c>
      <c r="BW654" s="12">
        <v>0</v>
      </c>
      <c r="BX654" s="12">
        <v>0</v>
      </c>
      <c r="BY654" s="12">
        <v>0.7</v>
      </c>
      <c r="BZ654" s="12">
        <f t="shared" si="155"/>
        <v>0.30000000000000004</v>
      </c>
      <c r="CA654" s="113">
        <v>2.9957322735539909</v>
      </c>
      <c r="CB654" s="12" t="s">
        <v>706</v>
      </c>
      <c r="CC654" s="12">
        <v>1</v>
      </c>
      <c r="CL654" s="68"/>
      <c r="CM654" s="68"/>
      <c r="CN654" s="68"/>
      <c r="CO654" s="68"/>
      <c r="CP654" s="68"/>
      <c r="CQ654" s="68"/>
      <c r="CR654" s="68"/>
      <c r="CS654" s="68"/>
      <c r="CT654" s="68"/>
      <c r="CU654" s="68"/>
      <c r="CV654" s="68"/>
      <c r="CW654" s="68"/>
      <c r="CX654" s="68"/>
      <c r="CY654" s="68"/>
      <c r="CZ654" s="68"/>
      <c r="DA654" s="68"/>
      <c r="DB654" s="68"/>
      <c r="DC654" s="68"/>
      <c r="DD654" s="68"/>
      <c r="DE654" s="68"/>
      <c r="DF654" s="68"/>
      <c r="DG654" s="68"/>
      <c r="DH654" s="68"/>
      <c r="DI654" s="68"/>
      <c r="DJ654" s="68"/>
      <c r="DK654" s="68"/>
      <c r="DL654" s="68"/>
      <c r="DM654" s="68"/>
      <c r="DN654" s="68"/>
      <c r="DO654" s="68"/>
      <c r="DP654" s="68"/>
      <c r="DQ654" s="68"/>
      <c r="DR654" s="68"/>
      <c r="DS654" s="68"/>
      <c r="DT654" s="68"/>
      <c r="DU654" s="68"/>
      <c r="DV654" s="68"/>
      <c r="DW654" s="68"/>
      <c r="DX654" s="68"/>
      <c r="DY654" s="68"/>
      <c r="DZ654" s="68"/>
      <c r="EA654" s="68"/>
      <c r="EB654" s="68"/>
      <c r="EC654" s="68"/>
      <c r="ED654" s="68"/>
      <c r="EE654" s="68"/>
      <c r="EF654" s="68"/>
      <c r="EG654" s="68"/>
      <c r="EH654" s="68"/>
      <c r="EI654" s="68"/>
      <c r="EJ654" s="68"/>
      <c r="EK654" s="68"/>
      <c r="EL654" s="68"/>
      <c r="EM654" s="68"/>
      <c r="EN654" s="68"/>
      <c r="EO654" s="68"/>
      <c r="EP654" s="68"/>
      <c r="EQ654" s="68"/>
      <c r="ER654" s="68"/>
      <c r="ES654" s="68"/>
      <c r="ET654" s="68"/>
      <c r="EU654" s="68"/>
      <c r="EV654" s="68"/>
      <c r="EW654" s="68"/>
      <c r="EX654" s="68"/>
      <c r="EY654" s="68"/>
      <c r="EZ654" s="68"/>
      <c r="FA654" s="68"/>
      <c r="FB654" s="68"/>
      <c r="FC654" s="68"/>
      <c r="FD654" s="68"/>
      <c r="FE654" s="68"/>
      <c r="FF654" s="68"/>
      <c r="FG654" s="68"/>
      <c r="FH654" s="68"/>
      <c r="FI654" s="68"/>
      <c r="FJ654" s="68"/>
      <c r="FK654" s="68"/>
    </row>
    <row r="655" spans="1:167" ht="15" customHeight="1" x14ac:dyDescent="0.3">
      <c r="A655" s="70">
        <v>654</v>
      </c>
      <c r="B655" s="12">
        <v>14</v>
      </c>
      <c r="C655" s="69" t="s">
        <v>126</v>
      </c>
      <c r="D655" s="37">
        <v>0.85299999999999998</v>
      </c>
      <c r="E655" s="68">
        <v>0.224</v>
      </c>
      <c r="F655" s="19">
        <f t="shared" si="157"/>
        <v>3.808035714285714</v>
      </c>
      <c r="G655" s="12" t="s">
        <v>353</v>
      </c>
      <c r="H655" s="12">
        <f t="shared" si="145"/>
        <v>0.629</v>
      </c>
      <c r="I655" s="12">
        <f t="shared" si="146"/>
        <v>1.077</v>
      </c>
      <c r="J655" s="12">
        <v>0.36499999999999999</v>
      </c>
      <c r="K655" s="12">
        <f t="shared" si="147"/>
        <v>0.85299999999999998</v>
      </c>
      <c r="L655" s="45">
        <f t="shared" si="148"/>
        <v>3.808035714285714</v>
      </c>
      <c r="M655" s="15">
        <f t="shared" si="149"/>
        <v>0.29249248094879671</v>
      </c>
      <c r="N655" s="68">
        <f t="shared" si="150"/>
        <v>7.6809279874009928E-2</v>
      </c>
      <c r="O655" s="68">
        <f t="shared" si="151"/>
        <v>13.019260194084589</v>
      </c>
      <c r="P655" s="12">
        <f t="shared" si="152"/>
        <v>0.21568320107478678</v>
      </c>
      <c r="Q655" s="12">
        <f t="shared" si="153"/>
        <v>0.36930176082280664</v>
      </c>
      <c r="R655" s="113">
        <v>8.7901168928924722</v>
      </c>
      <c r="S655" s="12" t="s">
        <v>751</v>
      </c>
      <c r="T655" s="12" t="s">
        <v>1766</v>
      </c>
      <c r="U655" s="12" t="s">
        <v>707</v>
      </c>
      <c r="V655" s="68" t="s">
        <v>752</v>
      </c>
      <c r="W655" s="68">
        <v>0</v>
      </c>
      <c r="X655" s="68">
        <v>0</v>
      </c>
      <c r="Y655" s="68">
        <v>1</v>
      </c>
      <c r="Z655" s="68">
        <v>0</v>
      </c>
      <c r="AA655" s="68">
        <v>1</v>
      </c>
      <c r="AB655" s="68">
        <v>1</v>
      </c>
      <c r="AC655" s="68">
        <v>1</v>
      </c>
      <c r="AD655" s="68">
        <v>6</v>
      </c>
      <c r="AE655" s="68">
        <v>155</v>
      </c>
      <c r="AF655" s="68">
        <v>0</v>
      </c>
      <c r="AG655" s="68">
        <v>1</v>
      </c>
      <c r="AH655" s="68">
        <v>0</v>
      </c>
      <c r="AI655" s="68">
        <v>0</v>
      </c>
      <c r="AJ655" s="68">
        <v>0</v>
      </c>
      <c r="AK655" s="68">
        <v>0</v>
      </c>
      <c r="AL655" s="68">
        <v>0</v>
      </c>
      <c r="AM655" s="68">
        <v>0</v>
      </c>
      <c r="AN655" s="68">
        <v>0</v>
      </c>
      <c r="AO655" s="68">
        <v>0</v>
      </c>
      <c r="AP655" s="113">
        <v>5.8522024797744745</v>
      </c>
      <c r="AQ655" s="12">
        <v>1</v>
      </c>
      <c r="AR655" s="113">
        <v>5.0875963352323836</v>
      </c>
      <c r="AS655" s="12">
        <v>1</v>
      </c>
      <c r="AT655" s="12">
        <v>0</v>
      </c>
      <c r="AU655" s="12">
        <v>1</v>
      </c>
      <c r="AV655" s="113">
        <v>7.6098622009135539</v>
      </c>
      <c r="AW655" s="12">
        <v>1</v>
      </c>
      <c r="AX655" s="12">
        <v>0</v>
      </c>
      <c r="AY655" s="68">
        <v>1</v>
      </c>
      <c r="AZ655" s="68">
        <v>7.4669999999999996</v>
      </c>
      <c r="BA655" s="94">
        <v>3</v>
      </c>
      <c r="BB655" s="94">
        <v>70</v>
      </c>
      <c r="BC655" s="12">
        <v>1</v>
      </c>
      <c r="BD655" s="12">
        <v>0</v>
      </c>
      <c r="BE655" s="104">
        <f t="shared" si="156"/>
        <v>2.7080502011022101</v>
      </c>
      <c r="BF655" s="104">
        <v>1563.83</v>
      </c>
      <c r="BG655" s="104">
        <f t="shared" si="154"/>
        <v>0.36819707917794026</v>
      </c>
      <c r="BH655" s="68">
        <v>1</v>
      </c>
      <c r="BI655" s="68">
        <v>1</v>
      </c>
      <c r="BJ655" s="68">
        <v>0</v>
      </c>
      <c r="BK655" s="12">
        <v>0</v>
      </c>
      <c r="BL655" s="12">
        <v>1</v>
      </c>
      <c r="BM655" s="12">
        <v>1</v>
      </c>
      <c r="BN655" s="12">
        <v>0</v>
      </c>
      <c r="BO655" s="12">
        <v>1</v>
      </c>
      <c r="BP655" s="12">
        <v>0</v>
      </c>
      <c r="BQ655" s="12">
        <v>0</v>
      </c>
      <c r="BR655" s="12">
        <v>0</v>
      </c>
      <c r="BS655" s="12">
        <v>1</v>
      </c>
      <c r="BT655" s="12">
        <v>0</v>
      </c>
      <c r="BU655" s="12">
        <v>0</v>
      </c>
      <c r="BV655" s="12">
        <v>1</v>
      </c>
      <c r="BW655" s="12">
        <v>0</v>
      </c>
      <c r="BX655" s="12">
        <v>0</v>
      </c>
      <c r="BY655" s="12">
        <v>0.7</v>
      </c>
      <c r="BZ655" s="12">
        <f t="shared" si="155"/>
        <v>0.30000000000000004</v>
      </c>
      <c r="CA655" s="113">
        <v>2.9957322735539909</v>
      </c>
      <c r="CB655" s="12" t="s">
        <v>706</v>
      </c>
      <c r="CC655" s="12">
        <v>1</v>
      </c>
      <c r="CI655" s="46" t="s">
        <v>758</v>
      </c>
      <c r="CL655" s="68"/>
      <c r="CM655" s="68"/>
      <c r="CN655" s="68"/>
      <c r="CO655" s="68"/>
      <c r="CP655" s="68"/>
      <c r="CQ655" s="68"/>
      <c r="CR655" s="68"/>
      <c r="CS655" s="68"/>
      <c r="CT655" s="68"/>
      <c r="CU655" s="68"/>
      <c r="CV655" s="68"/>
      <c r="CW655" s="68"/>
      <c r="CX655" s="68"/>
      <c r="CY655" s="68"/>
      <c r="CZ655" s="68"/>
      <c r="DA655" s="68"/>
      <c r="DB655" s="68"/>
      <c r="DC655" s="68"/>
      <c r="DD655" s="68"/>
      <c r="DE655" s="68"/>
      <c r="DF655" s="68"/>
      <c r="DG655" s="68"/>
      <c r="DH655" s="68"/>
      <c r="DI655" s="68"/>
      <c r="DJ655" s="68"/>
      <c r="DK655" s="68"/>
      <c r="DL655" s="68"/>
      <c r="DM655" s="68"/>
      <c r="DN655" s="68"/>
      <c r="DO655" s="68"/>
      <c r="DP655" s="68"/>
      <c r="DQ655" s="68"/>
      <c r="DR655" s="68"/>
      <c r="DS655" s="68"/>
      <c r="DT655" s="68"/>
      <c r="DU655" s="68"/>
      <c r="DV655" s="68"/>
      <c r="DW655" s="68"/>
      <c r="DX655" s="68"/>
      <c r="DY655" s="68"/>
      <c r="DZ655" s="68"/>
      <c r="EA655" s="68"/>
      <c r="EB655" s="68"/>
      <c r="EC655" s="68"/>
      <c r="ED655" s="68"/>
      <c r="EE655" s="68"/>
      <c r="EF655" s="68"/>
      <c r="EG655" s="68"/>
      <c r="EH655" s="68"/>
      <c r="EI655" s="68"/>
      <c r="EJ655" s="68"/>
      <c r="EK655" s="68"/>
      <c r="EL655" s="68"/>
      <c r="EM655" s="68"/>
      <c r="EN655" s="68"/>
      <c r="EO655" s="68"/>
      <c r="EP655" s="68"/>
      <c r="EQ655" s="68"/>
      <c r="ER655" s="68"/>
      <c r="ES655" s="68"/>
      <c r="ET655" s="68"/>
      <c r="EU655" s="68"/>
      <c r="EV655" s="68"/>
      <c r="EW655" s="68"/>
      <c r="EX655" s="68"/>
      <c r="EY655" s="68"/>
      <c r="EZ655" s="68"/>
      <c r="FA655" s="68"/>
      <c r="FB655" s="68"/>
      <c r="FC655" s="68"/>
      <c r="FD655" s="68"/>
      <c r="FE655" s="68"/>
      <c r="FF655" s="68"/>
      <c r="FG655" s="68"/>
      <c r="FH655" s="68"/>
      <c r="FI655" s="68"/>
      <c r="FJ655" s="68"/>
      <c r="FK655" s="68"/>
    </row>
    <row r="656" spans="1:167" ht="15" customHeight="1" x14ac:dyDescent="0.3">
      <c r="A656" s="70">
        <v>655</v>
      </c>
      <c r="B656" s="12">
        <v>14</v>
      </c>
      <c r="C656" s="69" t="s">
        <v>126</v>
      </c>
      <c r="D656" s="37">
        <v>0.33700000000000002</v>
      </c>
      <c r="E656" s="68">
        <v>0.32300000000000001</v>
      </c>
      <c r="F656" s="19">
        <f t="shared" si="157"/>
        <v>1.0433436532507741</v>
      </c>
      <c r="H656" s="12">
        <f t="shared" si="145"/>
        <v>1.4000000000000012E-2</v>
      </c>
      <c r="I656" s="12">
        <f t="shared" si="146"/>
        <v>0.66</v>
      </c>
      <c r="J656" s="12">
        <v>0.36499999999999999</v>
      </c>
      <c r="K656" s="12">
        <f t="shared" si="147"/>
        <v>0.33700000000000002</v>
      </c>
      <c r="L656" s="45">
        <f t="shared" si="148"/>
        <v>1.0433436532507741</v>
      </c>
      <c r="M656" s="15">
        <f t="shared" si="149"/>
        <v>8.3510644077899182E-2</v>
      </c>
      <c r="N656" s="68">
        <f t="shared" si="150"/>
        <v>8.0041359160716419E-2</v>
      </c>
      <c r="O656" s="68">
        <f t="shared" si="151"/>
        <v>12.493540970388606</v>
      </c>
      <c r="P656" s="12">
        <f t="shared" si="152"/>
        <v>3.4692849171827633E-3</v>
      </c>
      <c r="Q656" s="12">
        <f t="shared" si="153"/>
        <v>0.1635520032386156</v>
      </c>
      <c r="R656" s="113">
        <v>8.7908777542241641</v>
      </c>
      <c r="S656" s="12" t="s">
        <v>751</v>
      </c>
      <c r="T656" s="12" t="s">
        <v>1728</v>
      </c>
      <c r="U656" s="12" t="s">
        <v>708</v>
      </c>
      <c r="V656" s="68" t="s">
        <v>753</v>
      </c>
      <c r="W656" s="68">
        <v>0</v>
      </c>
      <c r="X656" s="68">
        <v>0</v>
      </c>
      <c r="Y656" s="68">
        <v>1</v>
      </c>
      <c r="Z656" s="68">
        <v>0</v>
      </c>
      <c r="AA656" s="68">
        <v>1</v>
      </c>
      <c r="AB656" s="68">
        <v>1</v>
      </c>
      <c r="AC656" s="68">
        <v>1</v>
      </c>
      <c r="AD656" s="68">
        <v>6</v>
      </c>
      <c r="AE656" s="68">
        <v>155</v>
      </c>
      <c r="AF656" s="68">
        <v>0</v>
      </c>
      <c r="AG656" s="68">
        <v>1</v>
      </c>
      <c r="AH656" s="68">
        <v>0</v>
      </c>
      <c r="AI656" s="68">
        <v>0</v>
      </c>
      <c r="AJ656" s="68">
        <v>0</v>
      </c>
      <c r="AK656" s="68">
        <v>0</v>
      </c>
      <c r="AL656" s="68">
        <v>0</v>
      </c>
      <c r="AM656" s="68">
        <v>0</v>
      </c>
      <c r="AN656" s="68">
        <v>0</v>
      </c>
      <c r="AO656" s="68">
        <v>0</v>
      </c>
      <c r="AP656" s="113">
        <v>5.8522024797744745</v>
      </c>
      <c r="AQ656" s="12">
        <v>1</v>
      </c>
      <c r="AR656" s="113">
        <v>5.0875963352323836</v>
      </c>
      <c r="AS656" s="12">
        <v>1</v>
      </c>
      <c r="AT656" s="12">
        <v>0</v>
      </c>
      <c r="AU656" s="12">
        <v>1</v>
      </c>
      <c r="AV656" s="113">
        <v>7.6098622009135539</v>
      </c>
      <c r="AW656" s="12">
        <v>1</v>
      </c>
      <c r="AX656" s="12">
        <v>0</v>
      </c>
      <c r="AY656" s="68">
        <v>1</v>
      </c>
      <c r="AZ656" s="68">
        <v>7.4669999999999996</v>
      </c>
      <c r="BA656" s="94">
        <v>3</v>
      </c>
      <c r="BB656" s="94">
        <v>70</v>
      </c>
      <c r="BC656" s="12">
        <v>1</v>
      </c>
      <c r="BD656" s="12">
        <v>0</v>
      </c>
      <c r="BE656" s="104">
        <f t="shared" si="156"/>
        <v>2.7080502011022101</v>
      </c>
      <c r="BF656" s="104">
        <v>1563.83</v>
      </c>
      <c r="BG656" s="104">
        <f t="shared" si="154"/>
        <v>0.36819707917794026</v>
      </c>
      <c r="BH656" s="68">
        <v>1</v>
      </c>
      <c r="BI656" s="68">
        <v>1</v>
      </c>
      <c r="BJ656" s="68">
        <v>0</v>
      </c>
      <c r="BK656" s="12">
        <v>0</v>
      </c>
      <c r="BL656" s="12">
        <v>1</v>
      </c>
      <c r="BM656" s="12">
        <v>1</v>
      </c>
      <c r="BN656" s="12">
        <v>0</v>
      </c>
      <c r="BO656" s="12">
        <v>1</v>
      </c>
      <c r="BP656" s="12">
        <v>0</v>
      </c>
      <c r="BQ656" s="12">
        <v>0</v>
      </c>
      <c r="BR656" s="12">
        <v>0</v>
      </c>
      <c r="BS656" s="12">
        <v>1</v>
      </c>
      <c r="BT656" s="12">
        <v>0</v>
      </c>
      <c r="BU656" s="12">
        <v>0</v>
      </c>
      <c r="BV656" s="12">
        <v>1</v>
      </c>
      <c r="BW656" s="12">
        <v>0</v>
      </c>
      <c r="BX656" s="12">
        <v>0</v>
      </c>
      <c r="BY656" s="12">
        <v>0.7</v>
      </c>
      <c r="BZ656" s="12">
        <f t="shared" si="155"/>
        <v>0.30000000000000004</v>
      </c>
      <c r="CA656" s="113">
        <v>2.9957322735539909</v>
      </c>
      <c r="CB656" s="12" t="s">
        <v>706</v>
      </c>
      <c r="CC656" s="12">
        <v>1</v>
      </c>
      <c r="CI656" s="12" t="s">
        <v>749</v>
      </c>
      <c r="CL656" s="68"/>
      <c r="CM656" s="68"/>
      <c r="CN656" s="68"/>
      <c r="CO656" s="68"/>
      <c r="CP656" s="68"/>
      <c r="CQ656" s="68"/>
      <c r="CR656" s="68"/>
      <c r="CS656" s="68"/>
      <c r="CT656" s="68"/>
      <c r="CU656" s="68"/>
      <c r="CV656" s="68"/>
      <c r="CW656" s="68"/>
      <c r="CX656" s="68"/>
      <c r="CY656" s="68"/>
      <c r="CZ656" s="68"/>
      <c r="DA656" s="68"/>
      <c r="DB656" s="68"/>
      <c r="DC656" s="68"/>
      <c r="DD656" s="68"/>
      <c r="DE656" s="68"/>
      <c r="DF656" s="68"/>
      <c r="DG656" s="68"/>
      <c r="DH656" s="68"/>
      <c r="DI656" s="68"/>
      <c r="DJ656" s="68"/>
      <c r="DK656" s="68"/>
      <c r="DL656" s="68"/>
      <c r="DM656" s="68"/>
      <c r="DN656" s="68"/>
      <c r="DO656" s="68"/>
      <c r="DP656" s="68"/>
      <c r="DQ656" s="68"/>
      <c r="DR656" s="68"/>
      <c r="DS656" s="68"/>
      <c r="DT656" s="68"/>
      <c r="DU656" s="68"/>
      <c r="DV656" s="68"/>
      <c r="DW656" s="68"/>
      <c r="DX656" s="68"/>
      <c r="DY656" s="68"/>
      <c r="DZ656" s="68"/>
      <c r="EA656" s="68"/>
      <c r="EB656" s="68"/>
      <c r="EC656" s="68"/>
      <c r="ED656" s="68"/>
      <c r="EE656" s="68"/>
      <c r="EF656" s="68"/>
      <c r="EG656" s="68"/>
      <c r="EH656" s="68"/>
      <c r="EI656" s="68"/>
      <c r="EJ656" s="68"/>
      <c r="EK656" s="68"/>
      <c r="EL656" s="68"/>
      <c r="EM656" s="68"/>
      <c r="EN656" s="68"/>
      <c r="EO656" s="68"/>
      <c r="EP656" s="68"/>
      <c r="EQ656" s="68"/>
      <c r="ER656" s="68"/>
      <c r="ES656" s="68"/>
      <c r="ET656" s="68"/>
      <c r="EU656" s="68"/>
      <c r="EV656" s="68"/>
      <c r="EW656" s="68"/>
      <c r="EX656" s="68"/>
      <c r="EY656" s="68"/>
      <c r="EZ656" s="68"/>
      <c r="FA656" s="68"/>
      <c r="FB656" s="68"/>
      <c r="FC656" s="68"/>
      <c r="FD656" s="68"/>
      <c r="FE656" s="68"/>
      <c r="FF656" s="68"/>
      <c r="FG656" s="68"/>
      <c r="FH656" s="68"/>
      <c r="FI656" s="68"/>
      <c r="FJ656" s="68"/>
      <c r="FK656" s="68"/>
    </row>
    <row r="657" spans="1:167" ht="15" customHeight="1" x14ac:dyDescent="0.3">
      <c r="A657" s="70">
        <v>656</v>
      </c>
      <c r="B657" s="12">
        <v>14</v>
      </c>
      <c r="C657" s="69" t="s">
        <v>126</v>
      </c>
      <c r="D657" s="37">
        <v>0.03</v>
      </c>
      <c r="E657" s="68">
        <v>0.151</v>
      </c>
      <c r="F657" s="19">
        <f t="shared" si="157"/>
        <v>0.19867549668874171</v>
      </c>
      <c r="H657" s="12">
        <f t="shared" si="145"/>
        <v>-0.121</v>
      </c>
      <c r="I657" s="12">
        <f t="shared" si="146"/>
        <v>0.18099999999999999</v>
      </c>
      <c r="J657" s="12">
        <v>0.36499999999999999</v>
      </c>
      <c r="K657" s="12">
        <f t="shared" si="147"/>
        <v>0.03</v>
      </c>
      <c r="L657" s="45">
        <f t="shared" si="148"/>
        <v>0.19867549668874171</v>
      </c>
      <c r="M657" s="15">
        <f t="shared" si="149"/>
        <v>1.5955968385704559E-2</v>
      </c>
      <c r="N657" s="68">
        <f t="shared" si="150"/>
        <v>8.0311707541379632E-2</v>
      </c>
      <c r="O657" s="68">
        <f t="shared" si="151"/>
        <v>12.45148472885802</v>
      </c>
      <c r="P657" s="12">
        <f t="shared" si="152"/>
        <v>-6.4355739155675079E-2</v>
      </c>
      <c r="Q657" s="12">
        <f t="shared" si="153"/>
        <v>9.6267675927084184E-2</v>
      </c>
      <c r="R657" s="113">
        <v>8.7908777542241641</v>
      </c>
      <c r="S657" s="12" t="s">
        <v>751</v>
      </c>
      <c r="T657" s="12" t="s">
        <v>1729</v>
      </c>
      <c r="U657" s="12" t="s">
        <v>709</v>
      </c>
      <c r="V657" s="68" t="s">
        <v>754</v>
      </c>
      <c r="W657" s="68">
        <v>0</v>
      </c>
      <c r="X657" s="68">
        <v>0</v>
      </c>
      <c r="Y657" s="68">
        <v>1</v>
      </c>
      <c r="Z657" s="68">
        <v>0</v>
      </c>
      <c r="AA657" s="68">
        <v>1</v>
      </c>
      <c r="AB657" s="68">
        <v>1</v>
      </c>
      <c r="AC657" s="68">
        <v>1</v>
      </c>
      <c r="AD657" s="68">
        <v>6</v>
      </c>
      <c r="AE657" s="68">
        <v>155</v>
      </c>
      <c r="AF657" s="68">
        <v>0</v>
      </c>
      <c r="AG657" s="68">
        <v>1</v>
      </c>
      <c r="AH657" s="68">
        <v>0</v>
      </c>
      <c r="AI657" s="68">
        <v>0</v>
      </c>
      <c r="AJ657" s="68">
        <v>0</v>
      </c>
      <c r="AK657" s="68">
        <v>0</v>
      </c>
      <c r="AL657" s="68">
        <v>0</v>
      </c>
      <c r="AM657" s="68">
        <v>0</v>
      </c>
      <c r="AN657" s="68">
        <v>0</v>
      </c>
      <c r="AO657" s="68">
        <v>0</v>
      </c>
      <c r="AP657" s="113">
        <v>5.8522024797744745</v>
      </c>
      <c r="AQ657" s="12">
        <v>1</v>
      </c>
      <c r="AR657" s="113">
        <v>5.0875963352323836</v>
      </c>
      <c r="AS657" s="12">
        <v>1</v>
      </c>
      <c r="AT657" s="12">
        <v>0</v>
      </c>
      <c r="AU657" s="12">
        <v>1</v>
      </c>
      <c r="AV657" s="113">
        <v>7.6098622009135539</v>
      </c>
      <c r="AW657" s="12">
        <v>1</v>
      </c>
      <c r="AX657" s="12">
        <v>0</v>
      </c>
      <c r="AY657" s="68">
        <v>1</v>
      </c>
      <c r="AZ657" s="68">
        <v>7.4669999999999996</v>
      </c>
      <c r="BA657" s="94">
        <v>3</v>
      </c>
      <c r="BB657" s="94">
        <v>70</v>
      </c>
      <c r="BC657" s="12">
        <v>1</v>
      </c>
      <c r="BD657" s="12">
        <v>0</v>
      </c>
      <c r="BE657" s="104">
        <f t="shared" si="156"/>
        <v>2.7080502011022101</v>
      </c>
      <c r="BF657" s="104">
        <v>1563.83</v>
      </c>
      <c r="BG657" s="104">
        <f t="shared" si="154"/>
        <v>0.36819707917794026</v>
      </c>
      <c r="BH657" s="68">
        <v>1</v>
      </c>
      <c r="BI657" s="68">
        <v>1</v>
      </c>
      <c r="BJ657" s="68">
        <v>0</v>
      </c>
      <c r="BK657" s="12">
        <v>0</v>
      </c>
      <c r="BL657" s="12">
        <v>1</v>
      </c>
      <c r="BM657" s="12">
        <v>1</v>
      </c>
      <c r="BN657" s="12">
        <v>0</v>
      </c>
      <c r="BO657" s="12">
        <v>1</v>
      </c>
      <c r="BP657" s="12">
        <v>0</v>
      </c>
      <c r="BQ657" s="12">
        <v>0</v>
      </c>
      <c r="BR657" s="12">
        <v>0</v>
      </c>
      <c r="BS657" s="12">
        <v>1</v>
      </c>
      <c r="BT657" s="12">
        <v>0</v>
      </c>
      <c r="BU657" s="12">
        <v>0</v>
      </c>
      <c r="BV657" s="12">
        <v>1</v>
      </c>
      <c r="BW657" s="12">
        <v>0</v>
      </c>
      <c r="BX657" s="12">
        <v>0</v>
      </c>
      <c r="BY657" s="12">
        <v>0.7</v>
      </c>
      <c r="BZ657" s="12">
        <f t="shared" si="155"/>
        <v>0.30000000000000004</v>
      </c>
      <c r="CA657" s="113">
        <v>2.9957322735539909</v>
      </c>
      <c r="CB657" s="12" t="s">
        <v>706</v>
      </c>
      <c r="CC657" s="12">
        <v>1</v>
      </c>
      <c r="CL657" s="68"/>
      <c r="CM657" s="68"/>
      <c r="CN657" s="68"/>
      <c r="CO657" s="68"/>
      <c r="CP657" s="68"/>
      <c r="CQ657" s="68"/>
      <c r="CR657" s="68"/>
      <c r="CS657" s="68"/>
      <c r="CT657" s="68"/>
      <c r="CU657" s="68"/>
      <c r="CV657" s="68"/>
      <c r="CW657" s="68"/>
      <c r="CX657" s="68"/>
      <c r="CY657" s="68"/>
      <c r="CZ657" s="68"/>
      <c r="DA657" s="68"/>
      <c r="DB657" s="68"/>
      <c r="DC657" s="68"/>
      <c r="DD657" s="68"/>
      <c r="DE657" s="68"/>
      <c r="DF657" s="68"/>
      <c r="DG657" s="68"/>
      <c r="DH657" s="68"/>
      <c r="DI657" s="68"/>
      <c r="DJ657" s="68"/>
      <c r="DK657" s="68"/>
      <c r="DL657" s="68"/>
      <c r="DM657" s="68"/>
      <c r="DN657" s="68"/>
      <c r="DO657" s="68"/>
      <c r="DP657" s="68"/>
      <c r="DQ657" s="68"/>
      <c r="DR657" s="68"/>
      <c r="DS657" s="68"/>
      <c r="DT657" s="68"/>
      <c r="DU657" s="68"/>
      <c r="DV657" s="68"/>
      <c r="DW657" s="68"/>
      <c r="DX657" s="68"/>
      <c r="DY657" s="68"/>
      <c r="DZ657" s="68"/>
      <c r="EA657" s="68"/>
      <c r="EB657" s="68"/>
      <c r="EC657" s="68"/>
      <c r="ED657" s="68"/>
      <c r="EE657" s="68"/>
      <c r="EF657" s="68"/>
      <c r="EG657" s="68"/>
      <c r="EH657" s="68"/>
      <c r="EI657" s="68"/>
      <c r="EJ657" s="68"/>
      <c r="EK657" s="68"/>
      <c r="EL657" s="68"/>
      <c r="EM657" s="68"/>
      <c r="EN657" s="68"/>
      <c r="EO657" s="68"/>
      <c r="EP657" s="68"/>
      <c r="EQ657" s="68"/>
      <c r="ER657" s="68"/>
      <c r="ES657" s="68"/>
      <c r="ET657" s="68"/>
      <c r="EU657" s="68"/>
      <c r="EV657" s="68"/>
      <c r="EW657" s="68"/>
      <c r="EX657" s="68"/>
      <c r="EY657" s="68"/>
      <c r="EZ657" s="68"/>
      <c r="FA657" s="68"/>
      <c r="FB657" s="68"/>
      <c r="FC657" s="68"/>
      <c r="FD657" s="68"/>
      <c r="FE657" s="68"/>
      <c r="FF657" s="68"/>
      <c r="FG657" s="68"/>
      <c r="FH657" s="68"/>
      <c r="FI657" s="68"/>
      <c r="FJ657" s="68"/>
      <c r="FK657" s="68"/>
    </row>
    <row r="658" spans="1:167" ht="15" customHeight="1" x14ac:dyDescent="0.3">
      <c r="A658" s="70">
        <v>657</v>
      </c>
      <c r="B658" s="12">
        <v>14</v>
      </c>
      <c r="C658" s="69" t="s">
        <v>126</v>
      </c>
      <c r="D658" s="37">
        <v>0.216</v>
      </c>
      <c r="E658" s="13">
        <v>0.23100000000000001</v>
      </c>
      <c r="F658" s="19">
        <f t="shared" si="157"/>
        <v>0.93506493506493504</v>
      </c>
      <c r="H658" s="12">
        <f t="shared" si="145"/>
        <v>-1.5000000000000013E-2</v>
      </c>
      <c r="I658" s="12">
        <f t="shared" si="146"/>
        <v>0.44700000000000001</v>
      </c>
      <c r="J658" s="12">
        <v>0.36499999999999999</v>
      </c>
      <c r="K658" s="12">
        <f t="shared" si="147"/>
        <v>0.216</v>
      </c>
      <c r="L658" s="45">
        <f t="shared" si="148"/>
        <v>0.93506493506493504</v>
      </c>
      <c r="M658" s="15">
        <f t="shared" si="149"/>
        <v>7.4895279956136221E-2</v>
      </c>
      <c r="N658" s="13">
        <f t="shared" si="150"/>
        <v>8.0096341064201243E-2</v>
      </c>
      <c r="O658" s="68">
        <f t="shared" si="151"/>
        <v>12.484964815040049</v>
      </c>
      <c r="P658" s="12">
        <f t="shared" si="152"/>
        <v>-5.2010611080650221E-3</v>
      </c>
      <c r="Q658" s="12">
        <f t="shared" si="153"/>
        <v>0.15499162102033748</v>
      </c>
      <c r="R658" s="113">
        <v>8.5241688051526623</v>
      </c>
      <c r="S658" s="12" t="s">
        <v>751</v>
      </c>
      <c r="T658" s="12" t="s">
        <v>1730</v>
      </c>
      <c r="U658" s="12" t="s">
        <v>710</v>
      </c>
      <c r="V658" s="13" t="s">
        <v>755</v>
      </c>
      <c r="W658" s="68">
        <v>0</v>
      </c>
      <c r="X658" s="68">
        <v>0</v>
      </c>
      <c r="Y658" s="68">
        <v>1</v>
      </c>
      <c r="Z658" s="68">
        <v>0</v>
      </c>
      <c r="AA658" s="13">
        <v>1</v>
      </c>
      <c r="AB658" s="13">
        <v>1</v>
      </c>
      <c r="AC658" s="68">
        <v>1</v>
      </c>
      <c r="AD658" s="68">
        <v>6</v>
      </c>
      <c r="AE658" s="13">
        <v>155</v>
      </c>
      <c r="AF658" s="13">
        <v>0</v>
      </c>
      <c r="AG658" s="13">
        <v>1</v>
      </c>
      <c r="AH658" s="13">
        <v>0</v>
      </c>
      <c r="AI658" s="13">
        <v>0</v>
      </c>
      <c r="AJ658" s="13">
        <v>0</v>
      </c>
      <c r="AK658" s="13">
        <v>0</v>
      </c>
      <c r="AL658" s="13">
        <v>0</v>
      </c>
      <c r="AM658" s="68">
        <v>0</v>
      </c>
      <c r="AN658" s="68">
        <v>0</v>
      </c>
      <c r="AO658" s="68">
        <v>0</v>
      </c>
      <c r="AP658" s="113">
        <v>5.8522024797744745</v>
      </c>
      <c r="AQ658" s="12">
        <v>1</v>
      </c>
      <c r="AR658" s="113">
        <v>5.0875963352323836</v>
      </c>
      <c r="AS658" s="12">
        <v>1</v>
      </c>
      <c r="AT658" s="12">
        <v>0</v>
      </c>
      <c r="AU658" s="12">
        <v>1</v>
      </c>
      <c r="AV658" s="113">
        <v>7.6098622009135539</v>
      </c>
      <c r="AW658" s="12">
        <v>1</v>
      </c>
      <c r="AX658" s="12">
        <v>0</v>
      </c>
      <c r="AY658" s="68">
        <v>1</v>
      </c>
      <c r="AZ658" s="68">
        <v>7.4669999999999996</v>
      </c>
      <c r="BA658" s="94">
        <v>3</v>
      </c>
      <c r="BB658" s="94">
        <v>70</v>
      </c>
      <c r="BC658" s="12">
        <v>1</v>
      </c>
      <c r="BD658" s="12">
        <v>0</v>
      </c>
      <c r="BE658" s="104">
        <f t="shared" si="156"/>
        <v>2.7080502011022101</v>
      </c>
      <c r="BF658" s="104">
        <v>1563.83</v>
      </c>
      <c r="BG658" s="104">
        <f t="shared" si="154"/>
        <v>0.36819707917794026</v>
      </c>
      <c r="BH658" s="68">
        <v>1</v>
      </c>
      <c r="BI658" s="68">
        <v>1</v>
      </c>
      <c r="BJ658" s="68">
        <v>0</v>
      </c>
      <c r="BK658" s="12">
        <v>0</v>
      </c>
      <c r="BL658" s="12">
        <v>1</v>
      </c>
      <c r="BM658" s="12">
        <v>1</v>
      </c>
      <c r="BN658" s="12">
        <v>0</v>
      </c>
      <c r="BO658" s="12">
        <v>1</v>
      </c>
      <c r="BP658" s="12">
        <v>0</v>
      </c>
      <c r="BQ658" s="12">
        <v>0</v>
      </c>
      <c r="BR658" s="12">
        <v>0</v>
      </c>
      <c r="BS658" s="12">
        <v>1</v>
      </c>
      <c r="BT658" s="12">
        <v>0</v>
      </c>
      <c r="BU658" s="12">
        <v>0</v>
      </c>
      <c r="BV658" s="12">
        <v>1</v>
      </c>
      <c r="BW658" s="12">
        <v>0</v>
      </c>
      <c r="BX658" s="12">
        <v>0</v>
      </c>
      <c r="BY658" s="12">
        <v>0.7</v>
      </c>
      <c r="BZ658" s="12">
        <f t="shared" si="155"/>
        <v>0.30000000000000004</v>
      </c>
      <c r="CA658" s="113">
        <v>2.9957322735539909</v>
      </c>
      <c r="CB658" s="12" t="s">
        <v>706</v>
      </c>
      <c r="CC658" s="12">
        <v>1</v>
      </c>
      <c r="CL658" s="68"/>
      <c r="CM658" s="68"/>
      <c r="CN658" s="68"/>
      <c r="CO658" s="68"/>
      <c r="CP658" s="68"/>
      <c r="CQ658" s="68"/>
      <c r="CR658" s="68"/>
      <c r="CS658" s="68"/>
      <c r="CT658" s="68"/>
      <c r="CU658" s="68"/>
      <c r="CV658" s="68"/>
      <c r="CW658" s="68"/>
      <c r="CX658" s="68"/>
      <c r="CY658" s="68"/>
      <c r="CZ658" s="68"/>
      <c r="DA658" s="68"/>
      <c r="DB658" s="68"/>
      <c r="DC658" s="68"/>
      <c r="DD658" s="68"/>
      <c r="DE658" s="68"/>
      <c r="DF658" s="68"/>
      <c r="DG658" s="68"/>
      <c r="DH658" s="68"/>
      <c r="DI658" s="68"/>
      <c r="DJ658" s="68"/>
      <c r="DK658" s="68"/>
      <c r="DL658" s="68"/>
      <c r="DM658" s="68"/>
      <c r="DN658" s="68"/>
      <c r="DO658" s="68"/>
      <c r="DP658" s="68"/>
      <c r="DQ658" s="68"/>
      <c r="DR658" s="68"/>
      <c r="DS658" s="68"/>
      <c r="DT658" s="68"/>
      <c r="DU658" s="68"/>
      <c r="DV658" s="68"/>
      <c r="DW658" s="68"/>
      <c r="DX658" s="68"/>
      <c r="DY658" s="68"/>
      <c r="DZ658" s="68"/>
      <c r="EA658" s="68"/>
      <c r="EB658" s="68"/>
      <c r="EC658" s="68"/>
      <c r="ED658" s="68"/>
      <c r="EE658" s="68"/>
      <c r="EF658" s="68"/>
      <c r="EG658" s="68"/>
      <c r="EH658" s="68"/>
      <c r="EI658" s="68"/>
      <c r="EJ658" s="68"/>
      <c r="EK658" s="68"/>
      <c r="EL658" s="68"/>
      <c r="EM658" s="68"/>
      <c r="EN658" s="68"/>
      <c r="EO658" s="68"/>
      <c r="EP658" s="68"/>
      <c r="EQ658" s="68"/>
      <c r="ER658" s="68"/>
      <c r="ES658" s="68"/>
      <c r="ET658" s="68"/>
      <c r="EU658" s="68"/>
      <c r="EV658" s="68"/>
      <c r="EW658" s="68"/>
      <c r="EX658" s="68"/>
      <c r="EY658" s="68"/>
      <c r="EZ658" s="68"/>
      <c r="FA658" s="68"/>
      <c r="FB658" s="68"/>
      <c r="FC658" s="68"/>
      <c r="FD658" s="68"/>
      <c r="FE658" s="68"/>
      <c r="FF658" s="68"/>
      <c r="FG658" s="68"/>
      <c r="FH658" s="68"/>
      <c r="FI658" s="68"/>
      <c r="FJ658" s="68"/>
      <c r="FK658" s="68"/>
    </row>
    <row r="659" spans="1:167" ht="15" customHeight="1" x14ac:dyDescent="0.3">
      <c r="A659" s="70">
        <v>658</v>
      </c>
      <c r="B659" s="12">
        <v>14</v>
      </c>
      <c r="C659" s="69" t="s">
        <v>126</v>
      </c>
      <c r="D659" s="37">
        <v>0.63200000000000001</v>
      </c>
      <c r="E659" s="68">
        <v>0.16400000000000001</v>
      </c>
      <c r="F659" s="19">
        <f t="shared" si="157"/>
        <v>3.8536585365853657</v>
      </c>
      <c r="G659" s="12" t="s">
        <v>353</v>
      </c>
      <c r="H659" s="12">
        <f t="shared" si="145"/>
        <v>0.46799999999999997</v>
      </c>
      <c r="I659" s="12">
        <f t="shared" si="146"/>
        <v>0.79600000000000004</v>
      </c>
      <c r="J659" s="12">
        <v>0.36499999999999999</v>
      </c>
      <c r="K659" s="12">
        <f t="shared" si="147"/>
        <v>0.63200000000000001</v>
      </c>
      <c r="L659" s="45">
        <f t="shared" si="148"/>
        <v>3.8536585365853657</v>
      </c>
      <c r="M659" s="15">
        <f t="shared" si="149"/>
        <v>0.29569200357065262</v>
      </c>
      <c r="N659" s="68">
        <f t="shared" si="150"/>
        <v>7.673020345820733E-2</v>
      </c>
      <c r="O659" s="68">
        <f t="shared" si="151"/>
        <v>13.03267754978221</v>
      </c>
      <c r="P659" s="12">
        <f t="shared" si="152"/>
        <v>0.21896180011244529</v>
      </c>
      <c r="Q659" s="12">
        <f t="shared" si="153"/>
        <v>0.37242220702885998</v>
      </c>
      <c r="R659" s="113">
        <v>8.5241688051526623</v>
      </c>
      <c r="S659" s="12" t="s">
        <v>751</v>
      </c>
      <c r="T659" s="12" t="s">
        <v>1731</v>
      </c>
      <c r="U659" s="12" t="s">
        <v>711</v>
      </c>
      <c r="V659" s="68" t="s">
        <v>756</v>
      </c>
      <c r="W659" s="68">
        <v>0</v>
      </c>
      <c r="X659" s="68">
        <v>0</v>
      </c>
      <c r="Y659" s="68">
        <v>1</v>
      </c>
      <c r="Z659" s="68">
        <v>0</v>
      </c>
      <c r="AA659" s="68">
        <v>1</v>
      </c>
      <c r="AB659" s="68">
        <v>1</v>
      </c>
      <c r="AC659" s="68">
        <v>1</v>
      </c>
      <c r="AD659" s="68">
        <v>6</v>
      </c>
      <c r="AE659" s="68">
        <v>155</v>
      </c>
      <c r="AF659" s="68">
        <v>0</v>
      </c>
      <c r="AG659" s="68">
        <v>1</v>
      </c>
      <c r="AH659" s="68">
        <v>0</v>
      </c>
      <c r="AI659" s="68">
        <v>0</v>
      </c>
      <c r="AJ659" s="68">
        <v>0</v>
      </c>
      <c r="AK659" s="68">
        <v>0</v>
      </c>
      <c r="AL659" s="68">
        <v>0</v>
      </c>
      <c r="AM659" s="68">
        <v>0</v>
      </c>
      <c r="AN659" s="68">
        <v>0</v>
      </c>
      <c r="AO659" s="68">
        <v>0</v>
      </c>
      <c r="AP659" s="113">
        <v>5.8522024797744745</v>
      </c>
      <c r="AQ659" s="12">
        <v>1</v>
      </c>
      <c r="AR659" s="113">
        <v>5.0875963352323836</v>
      </c>
      <c r="AS659" s="12">
        <v>1</v>
      </c>
      <c r="AT659" s="12">
        <v>0</v>
      </c>
      <c r="AU659" s="12">
        <v>1</v>
      </c>
      <c r="AV659" s="113">
        <v>7.6098622009135539</v>
      </c>
      <c r="AW659" s="12">
        <v>1</v>
      </c>
      <c r="AX659" s="12">
        <v>0</v>
      </c>
      <c r="AY659" s="68">
        <v>1</v>
      </c>
      <c r="AZ659" s="68">
        <v>7.4669999999999996</v>
      </c>
      <c r="BA659" s="94">
        <v>3</v>
      </c>
      <c r="BB659" s="94">
        <v>70</v>
      </c>
      <c r="BC659" s="12">
        <v>1</v>
      </c>
      <c r="BD659" s="12">
        <v>0</v>
      </c>
      <c r="BE659" s="104">
        <f t="shared" si="156"/>
        <v>2.7080502011022101</v>
      </c>
      <c r="BF659" s="104">
        <v>1563.83</v>
      </c>
      <c r="BG659" s="104">
        <f t="shared" si="154"/>
        <v>0.36819707917794026</v>
      </c>
      <c r="BH659" s="68">
        <v>1</v>
      </c>
      <c r="BI659" s="68">
        <v>1</v>
      </c>
      <c r="BJ659" s="68">
        <v>0</v>
      </c>
      <c r="BK659" s="12">
        <v>0</v>
      </c>
      <c r="BL659" s="12">
        <v>1</v>
      </c>
      <c r="BM659" s="12">
        <v>1</v>
      </c>
      <c r="BN659" s="12">
        <v>0</v>
      </c>
      <c r="BO659" s="12">
        <v>1</v>
      </c>
      <c r="BP659" s="12">
        <v>0</v>
      </c>
      <c r="BQ659" s="12">
        <v>0</v>
      </c>
      <c r="BR659" s="12">
        <v>0</v>
      </c>
      <c r="BS659" s="12">
        <v>1</v>
      </c>
      <c r="BT659" s="12">
        <v>0</v>
      </c>
      <c r="BU659" s="12">
        <v>0</v>
      </c>
      <c r="BV659" s="12">
        <v>1</v>
      </c>
      <c r="BW659" s="12">
        <v>0</v>
      </c>
      <c r="BX659" s="12">
        <v>0</v>
      </c>
      <c r="BY659" s="12">
        <v>0.7</v>
      </c>
      <c r="BZ659" s="12">
        <f t="shared" si="155"/>
        <v>0.30000000000000004</v>
      </c>
      <c r="CA659" s="113">
        <v>2.9957322735539909</v>
      </c>
      <c r="CB659" s="12" t="s">
        <v>706</v>
      </c>
      <c r="CC659" s="12">
        <v>1</v>
      </c>
      <c r="CL659" s="68"/>
      <c r="CM659" s="68"/>
      <c r="CN659" s="68"/>
      <c r="CO659" s="68"/>
      <c r="CP659" s="68"/>
      <c r="CQ659" s="68"/>
      <c r="CR659" s="68"/>
      <c r="CS659" s="68"/>
      <c r="CT659" s="68"/>
      <c r="CU659" s="68"/>
      <c r="CV659" s="68"/>
      <c r="CW659" s="68"/>
      <c r="CX659" s="68"/>
      <c r="CY659" s="68"/>
      <c r="CZ659" s="68"/>
      <c r="DA659" s="68"/>
      <c r="DB659" s="68"/>
      <c r="DC659" s="68"/>
      <c r="DD659" s="68"/>
      <c r="DE659" s="68"/>
      <c r="DF659" s="68"/>
      <c r="DG659" s="68"/>
      <c r="DH659" s="68"/>
      <c r="DI659" s="68"/>
      <c r="DJ659" s="68"/>
      <c r="DK659" s="68"/>
      <c r="DL659" s="68"/>
      <c r="DM659" s="68"/>
      <c r="DN659" s="68"/>
      <c r="DO659" s="68"/>
      <c r="DP659" s="68"/>
      <c r="DQ659" s="68"/>
      <c r="DR659" s="68"/>
      <c r="DS659" s="68"/>
      <c r="DT659" s="68"/>
      <c r="DU659" s="68"/>
      <c r="DV659" s="68"/>
      <c r="DW659" s="68"/>
      <c r="DX659" s="68"/>
      <c r="DY659" s="68"/>
      <c r="DZ659" s="68"/>
      <c r="EA659" s="68"/>
      <c r="EB659" s="68"/>
      <c r="EC659" s="68"/>
      <c r="ED659" s="68"/>
      <c r="EE659" s="68"/>
      <c r="EF659" s="68"/>
      <c r="EG659" s="68"/>
      <c r="EH659" s="68"/>
      <c r="EI659" s="68"/>
      <c r="EJ659" s="68"/>
      <c r="EK659" s="68"/>
      <c r="EL659" s="68"/>
      <c r="EM659" s="68"/>
      <c r="EN659" s="68"/>
      <c r="EO659" s="68"/>
      <c r="EP659" s="68"/>
      <c r="EQ659" s="68"/>
      <c r="ER659" s="68"/>
      <c r="ES659" s="68"/>
      <c r="ET659" s="68"/>
      <c r="EU659" s="68"/>
      <c r="EV659" s="68"/>
      <c r="EW659" s="68"/>
      <c r="EX659" s="68"/>
      <c r="EY659" s="68"/>
      <c r="EZ659" s="68"/>
      <c r="FA659" s="68"/>
      <c r="FB659" s="68"/>
      <c r="FC659" s="68"/>
      <c r="FD659" s="68"/>
      <c r="FE659" s="68"/>
      <c r="FF659" s="68"/>
      <c r="FG659" s="68"/>
      <c r="FH659" s="68"/>
      <c r="FI659" s="68"/>
      <c r="FJ659" s="68"/>
      <c r="FK659" s="68"/>
    </row>
    <row r="660" spans="1:167" ht="15" customHeight="1" x14ac:dyDescent="0.3">
      <c r="A660" s="70">
        <v>659</v>
      </c>
      <c r="B660" s="12">
        <v>14</v>
      </c>
      <c r="C660" s="69" t="s">
        <v>126</v>
      </c>
      <c r="D660" s="37">
        <v>0.16200000000000001</v>
      </c>
      <c r="E660" s="68">
        <v>0.183</v>
      </c>
      <c r="F660" s="19">
        <f t="shared" si="157"/>
        <v>0.88524590163934436</v>
      </c>
      <c r="H660" s="12">
        <f t="shared" si="145"/>
        <v>-2.0999999999999991E-2</v>
      </c>
      <c r="I660" s="12">
        <f t="shared" si="146"/>
        <v>0.34499999999999997</v>
      </c>
      <c r="J660" s="12">
        <v>0.36499999999999999</v>
      </c>
      <c r="K660" s="12">
        <f t="shared" si="147"/>
        <v>0.16200000000000001</v>
      </c>
      <c r="L660" s="45">
        <f t="shared" si="148"/>
        <v>0.88524590163934436</v>
      </c>
      <c r="M660" s="15">
        <f t="shared" si="149"/>
        <v>7.0925592563188519E-2</v>
      </c>
      <c r="N660" s="68">
        <f t="shared" si="150"/>
        <v>8.0119650858416658E-2</v>
      </c>
      <c r="O660" s="68">
        <f t="shared" si="151"/>
        <v>12.481332473192484</v>
      </c>
      <c r="P660" s="12">
        <f t="shared" si="152"/>
        <v>-9.1940582952281386E-3</v>
      </c>
      <c r="Q660" s="12">
        <f t="shared" si="153"/>
        <v>0.15104524342160519</v>
      </c>
      <c r="R660" s="113">
        <v>8.5079506100493045</v>
      </c>
      <c r="S660" s="12" t="s">
        <v>751</v>
      </c>
      <c r="T660" s="12" t="s">
        <v>1732</v>
      </c>
      <c r="U660" s="44" t="s">
        <v>712</v>
      </c>
      <c r="V660" s="68" t="s">
        <v>757</v>
      </c>
      <c r="W660" s="68">
        <v>0</v>
      </c>
      <c r="X660" s="68">
        <v>0</v>
      </c>
      <c r="Y660" s="68">
        <v>1</v>
      </c>
      <c r="Z660" s="68">
        <v>0</v>
      </c>
      <c r="AA660" s="68">
        <v>1</v>
      </c>
      <c r="AB660" s="68">
        <v>1</v>
      </c>
      <c r="AC660" s="68">
        <v>1</v>
      </c>
      <c r="AD660" s="68">
        <v>6</v>
      </c>
      <c r="AE660" s="68">
        <v>155</v>
      </c>
      <c r="AF660" s="68">
        <v>0</v>
      </c>
      <c r="AG660" s="68">
        <v>1</v>
      </c>
      <c r="AH660" s="68">
        <v>0</v>
      </c>
      <c r="AI660" s="68">
        <v>0</v>
      </c>
      <c r="AJ660" s="68">
        <v>0</v>
      </c>
      <c r="AK660" s="68">
        <v>0</v>
      </c>
      <c r="AL660" s="68">
        <v>0</v>
      </c>
      <c r="AM660" s="68">
        <v>0</v>
      </c>
      <c r="AN660" s="68">
        <v>0</v>
      </c>
      <c r="AO660" s="68">
        <v>0</v>
      </c>
      <c r="AP660" s="113">
        <v>5.8522024797744745</v>
      </c>
      <c r="AQ660" s="12">
        <v>1</v>
      </c>
      <c r="AR660" s="113">
        <v>5.0875963352323836</v>
      </c>
      <c r="AS660" s="12">
        <v>1</v>
      </c>
      <c r="AT660" s="12">
        <v>0</v>
      </c>
      <c r="AU660" s="12">
        <v>1</v>
      </c>
      <c r="AV660" s="113">
        <v>7.6098622009135539</v>
      </c>
      <c r="AW660" s="12">
        <v>1</v>
      </c>
      <c r="AX660" s="12">
        <v>0</v>
      </c>
      <c r="AY660" s="68">
        <v>1</v>
      </c>
      <c r="AZ660" s="68">
        <v>7.4669999999999996</v>
      </c>
      <c r="BA660" s="94">
        <v>3</v>
      </c>
      <c r="BB660" s="94">
        <v>70</v>
      </c>
      <c r="BC660" s="12">
        <v>1</v>
      </c>
      <c r="BD660" s="12">
        <v>0</v>
      </c>
      <c r="BE660" s="104">
        <f t="shared" si="156"/>
        <v>2.7080502011022101</v>
      </c>
      <c r="BF660" s="104">
        <v>1563.83</v>
      </c>
      <c r="BG660" s="104">
        <f t="shared" si="154"/>
        <v>0.36819707917794026</v>
      </c>
      <c r="BH660" s="68">
        <v>1</v>
      </c>
      <c r="BI660" s="68">
        <v>1</v>
      </c>
      <c r="BJ660" s="68">
        <v>0</v>
      </c>
      <c r="BK660" s="12">
        <v>0</v>
      </c>
      <c r="BL660" s="12">
        <v>1</v>
      </c>
      <c r="BM660" s="12">
        <v>1</v>
      </c>
      <c r="BN660" s="12">
        <v>0</v>
      </c>
      <c r="BO660" s="12">
        <v>1</v>
      </c>
      <c r="BP660" s="12">
        <v>0</v>
      </c>
      <c r="BQ660" s="12">
        <v>0</v>
      </c>
      <c r="BR660" s="12">
        <v>0</v>
      </c>
      <c r="BS660" s="12">
        <v>1</v>
      </c>
      <c r="BT660" s="12">
        <v>0</v>
      </c>
      <c r="BU660" s="12">
        <v>0</v>
      </c>
      <c r="BV660" s="12">
        <v>1</v>
      </c>
      <c r="BW660" s="12">
        <v>0</v>
      </c>
      <c r="BX660" s="12">
        <v>0</v>
      </c>
      <c r="BY660" s="12">
        <v>0.7</v>
      </c>
      <c r="BZ660" s="12">
        <f t="shared" si="155"/>
        <v>0.30000000000000004</v>
      </c>
      <c r="CA660" s="113">
        <v>2.9957322735539909</v>
      </c>
      <c r="CB660" s="12" t="s">
        <v>706</v>
      </c>
      <c r="CC660" s="12">
        <v>1</v>
      </c>
      <c r="CL660" s="68"/>
      <c r="CM660" s="68"/>
      <c r="CN660" s="68"/>
      <c r="CO660" s="68"/>
      <c r="CP660" s="68"/>
      <c r="CQ660" s="68"/>
      <c r="CR660" s="68"/>
      <c r="CS660" s="68"/>
      <c r="CT660" s="68"/>
      <c r="CU660" s="68"/>
      <c r="CV660" s="68"/>
      <c r="CW660" s="68"/>
      <c r="CX660" s="68"/>
      <c r="CY660" s="68"/>
      <c r="CZ660" s="68"/>
      <c r="DA660" s="68"/>
      <c r="DB660" s="68"/>
      <c r="DC660" s="68"/>
      <c r="DD660" s="68"/>
      <c r="DE660" s="68"/>
      <c r="DF660" s="68"/>
      <c r="DG660" s="68"/>
      <c r="DH660" s="68"/>
      <c r="DI660" s="68"/>
      <c r="DJ660" s="68"/>
      <c r="DK660" s="68"/>
      <c r="DL660" s="68"/>
      <c r="DM660" s="68"/>
      <c r="DN660" s="68"/>
      <c r="DO660" s="68"/>
      <c r="DP660" s="68"/>
      <c r="DQ660" s="68"/>
      <c r="DR660" s="68"/>
      <c r="DS660" s="68"/>
      <c r="DT660" s="68"/>
      <c r="DU660" s="68"/>
      <c r="DV660" s="68"/>
      <c r="DW660" s="68"/>
      <c r="DX660" s="68"/>
      <c r="DY660" s="68"/>
      <c r="DZ660" s="68"/>
      <c r="EA660" s="68"/>
      <c r="EB660" s="68"/>
      <c r="EC660" s="68"/>
      <c r="ED660" s="68"/>
      <c r="EE660" s="68"/>
      <c r="EF660" s="68"/>
      <c r="EG660" s="68"/>
      <c r="EH660" s="68"/>
      <c r="EI660" s="68"/>
      <c r="EJ660" s="68"/>
      <c r="EK660" s="68"/>
      <c r="EL660" s="68"/>
      <c r="EM660" s="68"/>
      <c r="EN660" s="68"/>
      <c r="EO660" s="68"/>
      <c r="EP660" s="68"/>
      <c r="EQ660" s="68"/>
      <c r="ER660" s="68"/>
      <c r="ES660" s="68"/>
      <c r="ET660" s="68"/>
      <c r="EU660" s="68"/>
      <c r="EV660" s="68"/>
      <c r="EW660" s="68"/>
      <c r="EX660" s="68"/>
      <c r="EY660" s="68"/>
      <c r="EZ660" s="68"/>
      <c r="FA660" s="68"/>
      <c r="FB660" s="68"/>
      <c r="FC660" s="68"/>
      <c r="FD660" s="68"/>
      <c r="FE660" s="68"/>
      <c r="FF660" s="68"/>
      <c r="FG660" s="68"/>
      <c r="FH660" s="68"/>
      <c r="FI660" s="68"/>
      <c r="FJ660" s="68"/>
      <c r="FK660" s="68"/>
    </row>
    <row r="661" spans="1:167" ht="15" customHeight="1" x14ac:dyDescent="0.3">
      <c r="A661" s="70">
        <v>660</v>
      </c>
      <c r="B661" s="12">
        <v>14</v>
      </c>
      <c r="C661" s="69" t="s">
        <v>126</v>
      </c>
      <c r="D661" s="37">
        <v>0.51400000000000001</v>
      </c>
      <c r="E661" s="68">
        <v>0.20399999999999999</v>
      </c>
      <c r="F661" s="19">
        <f t="shared" si="157"/>
        <v>2.5196078431372553</v>
      </c>
      <c r="G661" s="12" t="s">
        <v>420</v>
      </c>
      <c r="H661" s="12">
        <f t="shared" si="145"/>
        <v>0.31000000000000005</v>
      </c>
      <c r="I661" s="12">
        <f t="shared" si="146"/>
        <v>0.71799999999999997</v>
      </c>
      <c r="J661" s="12">
        <v>0.46100000000000002</v>
      </c>
      <c r="K661" s="12">
        <f t="shared" si="147"/>
        <v>0.51400000000000001</v>
      </c>
      <c r="L661" s="45">
        <f t="shared" si="148"/>
        <v>2.5196078431372553</v>
      </c>
      <c r="M661" s="15">
        <f t="shared" si="149"/>
        <v>0.19477003334183515</v>
      </c>
      <c r="N661" s="68">
        <f t="shared" si="150"/>
        <v>7.7301725295203044E-2</v>
      </c>
      <c r="O661" s="68">
        <f t="shared" si="151"/>
        <v>12.936321876143882</v>
      </c>
      <c r="P661" s="12">
        <f t="shared" si="152"/>
        <v>0.11746830804663211</v>
      </c>
      <c r="Q661" s="12">
        <f t="shared" si="153"/>
        <v>0.2720717586370382</v>
      </c>
      <c r="R661" s="113">
        <v>8.5079506100493045</v>
      </c>
      <c r="S661" s="12" t="s">
        <v>750</v>
      </c>
      <c r="T661" s="12" t="s">
        <v>1734</v>
      </c>
      <c r="U661" s="12" t="s">
        <v>707</v>
      </c>
      <c r="V661" s="68" t="s">
        <v>752</v>
      </c>
      <c r="W661" s="68">
        <v>0</v>
      </c>
      <c r="X661" s="68">
        <v>0</v>
      </c>
      <c r="Y661" s="68">
        <v>1</v>
      </c>
      <c r="Z661" s="68">
        <v>0</v>
      </c>
      <c r="AA661" s="68">
        <v>1</v>
      </c>
      <c r="AB661" s="68">
        <v>1</v>
      </c>
      <c r="AC661" s="68">
        <v>2</v>
      </c>
      <c r="AD661" s="68">
        <v>6</v>
      </c>
      <c r="AE661" s="68">
        <v>161</v>
      </c>
      <c r="AF661" s="68">
        <v>0</v>
      </c>
      <c r="AG661" s="68">
        <v>1</v>
      </c>
      <c r="AH661" s="68">
        <v>0</v>
      </c>
      <c r="AI661" s="68">
        <v>0</v>
      </c>
      <c r="AJ661" s="68">
        <v>0</v>
      </c>
      <c r="AK661" s="68">
        <v>0</v>
      </c>
      <c r="AL661" s="68">
        <v>0</v>
      </c>
      <c r="AM661" s="68">
        <v>0</v>
      </c>
      <c r="AN661" s="68">
        <v>0</v>
      </c>
      <c r="AO661" s="68">
        <v>0</v>
      </c>
      <c r="AP661" s="113">
        <v>5.8522024797744745</v>
      </c>
      <c r="AQ661" s="12">
        <v>1</v>
      </c>
      <c r="AR661" s="113">
        <v>5.1239639794032588</v>
      </c>
      <c r="AS661" s="12">
        <v>1</v>
      </c>
      <c r="AT661" s="12">
        <v>0</v>
      </c>
      <c r="AU661" s="12">
        <v>1</v>
      </c>
      <c r="AV661" s="113">
        <v>7.6098622009135539</v>
      </c>
      <c r="AW661" s="12">
        <v>1</v>
      </c>
      <c r="AX661" s="12">
        <v>0</v>
      </c>
      <c r="AY661" s="68">
        <v>1</v>
      </c>
      <c r="AZ661" s="68">
        <v>7.4669999999999996</v>
      </c>
      <c r="BA661" s="94">
        <v>3</v>
      </c>
      <c r="BB661" s="94">
        <v>70</v>
      </c>
      <c r="BC661" s="12">
        <v>1</v>
      </c>
      <c r="BD661" s="12">
        <v>0</v>
      </c>
      <c r="BE661" s="104">
        <f t="shared" si="156"/>
        <v>2.7080502011022101</v>
      </c>
      <c r="BF661" s="104">
        <v>1563.83</v>
      </c>
      <c r="BG661" s="104">
        <f t="shared" si="154"/>
        <v>0.36819707917794026</v>
      </c>
      <c r="BH661" s="68">
        <v>1</v>
      </c>
      <c r="BI661" s="68">
        <v>1</v>
      </c>
      <c r="BJ661" s="68">
        <v>0</v>
      </c>
      <c r="BK661" s="12">
        <v>0</v>
      </c>
      <c r="BL661" s="12">
        <v>1</v>
      </c>
      <c r="BM661" s="12">
        <v>1</v>
      </c>
      <c r="BN661" s="12">
        <v>0</v>
      </c>
      <c r="BO661" s="12">
        <v>1</v>
      </c>
      <c r="BP661" s="12">
        <v>0</v>
      </c>
      <c r="BQ661" s="12">
        <v>0</v>
      </c>
      <c r="BR661" s="12">
        <v>0</v>
      </c>
      <c r="BS661" s="12">
        <v>1</v>
      </c>
      <c r="BT661" s="12">
        <v>0</v>
      </c>
      <c r="BU661" s="12">
        <v>0</v>
      </c>
      <c r="BV661" s="12">
        <v>1</v>
      </c>
      <c r="BW661" s="12">
        <v>0</v>
      </c>
      <c r="BX661" s="12">
        <v>0</v>
      </c>
      <c r="BY661" s="12">
        <v>0.7</v>
      </c>
      <c r="BZ661" s="12">
        <f t="shared" si="155"/>
        <v>0.30000000000000004</v>
      </c>
      <c r="CA661" s="113">
        <v>2.9957322735539909</v>
      </c>
      <c r="CB661" s="12" t="s">
        <v>706</v>
      </c>
      <c r="CC661" s="12">
        <v>1</v>
      </c>
      <c r="CL661" s="68"/>
      <c r="CM661" s="68"/>
      <c r="CN661" s="68"/>
      <c r="CO661" s="68"/>
      <c r="CP661" s="68"/>
      <c r="CQ661" s="68"/>
      <c r="CR661" s="68"/>
      <c r="CS661" s="68"/>
      <c r="CT661" s="68"/>
      <c r="CU661" s="68"/>
      <c r="CV661" s="68"/>
      <c r="CW661" s="68"/>
      <c r="CX661" s="68"/>
      <c r="CY661" s="68"/>
      <c r="CZ661" s="68"/>
      <c r="DA661" s="68"/>
      <c r="DB661" s="68"/>
      <c r="DC661" s="68"/>
      <c r="DD661" s="68"/>
      <c r="DE661" s="68"/>
      <c r="DF661" s="68"/>
      <c r="DG661" s="68"/>
      <c r="DH661" s="68"/>
      <c r="DI661" s="68"/>
      <c r="DJ661" s="68"/>
      <c r="DK661" s="68"/>
      <c r="DL661" s="68"/>
      <c r="DM661" s="68"/>
      <c r="DN661" s="68"/>
      <c r="DO661" s="68"/>
      <c r="DP661" s="68"/>
      <c r="DQ661" s="68"/>
      <c r="DR661" s="68"/>
      <c r="DS661" s="68"/>
      <c r="DT661" s="68"/>
      <c r="DU661" s="68"/>
      <c r="DV661" s="68"/>
      <c r="DW661" s="68"/>
      <c r="DX661" s="68"/>
      <c r="DY661" s="68"/>
      <c r="DZ661" s="68"/>
      <c r="EA661" s="68"/>
      <c r="EB661" s="68"/>
      <c r="EC661" s="68"/>
      <c r="ED661" s="68"/>
      <c r="EE661" s="68"/>
      <c r="EF661" s="68"/>
      <c r="EG661" s="68"/>
      <c r="EH661" s="68"/>
      <c r="EI661" s="68"/>
      <c r="EJ661" s="68"/>
      <c r="EK661" s="68"/>
      <c r="EL661" s="68"/>
      <c r="EM661" s="68"/>
      <c r="EN661" s="68"/>
      <c r="EO661" s="68"/>
      <c r="EP661" s="68"/>
      <c r="EQ661" s="68"/>
      <c r="ER661" s="68"/>
      <c r="ES661" s="68"/>
      <c r="ET661" s="68"/>
      <c r="EU661" s="68"/>
      <c r="EV661" s="68"/>
      <c r="EW661" s="68"/>
      <c r="EX661" s="68"/>
      <c r="EY661" s="68"/>
      <c r="EZ661" s="68"/>
      <c r="FA661" s="68"/>
      <c r="FB661" s="68"/>
      <c r="FC661" s="68"/>
      <c r="FD661" s="68"/>
      <c r="FE661" s="68"/>
      <c r="FF661" s="68"/>
      <c r="FG661" s="68"/>
      <c r="FH661" s="68"/>
      <c r="FI661" s="68"/>
      <c r="FJ661" s="68"/>
      <c r="FK661" s="68"/>
    </row>
    <row r="662" spans="1:167" ht="15" customHeight="1" x14ac:dyDescent="0.3">
      <c r="A662" s="70">
        <v>661</v>
      </c>
      <c r="B662" s="12">
        <v>14</v>
      </c>
      <c r="C662" s="69" t="s">
        <v>126</v>
      </c>
      <c r="D662" s="37">
        <v>-3.2000000000000001E-2</v>
      </c>
      <c r="E662" s="68">
        <v>0.21299999999999999</v>
      </c>
      <c r="F662" s="19">
        <f t="shared" si="157"/>
        <v>-0.15023474178403756</v>
      </c>
      <c r="H662" s="12">
        <f t="shared" si="145"/>
        <v>-0.245</v>
      </c>
      <c r="I662" s="12">
        <f t="shared" si="146"/>
        <v>0.18099999999999999</v>
      </c>
      <c r="J662" s="12">
        <v>0.46100000000000002</v>
      </c>
      <c r="K662" s="12">
        <f t="shared" si="147"/>
        <v>-3.2000000000000001E-2</v>
      </c>
      <c r="L662" s="45">
        <f t="shared" si="148"/>
        <v>-0.15023474178403756</v>
      </c>
      <c r="M662" s="15">
        <f t="shared" si="149"/>
        <v>-1.1839326493487972E-2</v>
      </c>
      <c r="N662" s="68">
        <f t="shared" si="150"/>
        <v>7.8805516972279305E-2</v>
      </c>
      <c r="O662" s="68">
        <f t="shared" si="151"/>
        <v>12.689466910695616</v>
      </c>
      <c r="P662" s="12">
        <f t="shared" si="152"/>
        <v>-9.0644843465767275E-2</v>
      </c>
      <c r="Q662" s="12">
        <f t="shared" si="153"/>
        <v>6.6966190478791335E-2</v>
      </c>
      <c r="R662" s="113">
        <v>8.4879703327393337</v>
      </c>
      <c r="S662" s="12" t="s">
        <v>750</v>
      </c>
      <c r="T662" s="12" t="s">
        <v>1735</v>
      </c>
      <c r="U662" s="12" t="s">
        <v>708</v>
      </c>
      <c r="V662" s="68" t="s">
        <v>753</v>
      </c>
      <c r="W662" s="68">
        <v>0</v>
      </c>
      <c r="X662" s="68">
        <v>0</v>
      </c>
      <c r="Y662" s="68">
        <v>1</v>
      </c>
      <c r="Z662" s="68">
        <v>0</v>
      </c>
      <c r="AA662" s="68">
        <v>1</v>
      </c>
      <c r="AB662" s="68">
        <v>1</v>
      </c>
      <c r="AC662" s="68">
        <v>2</v>
      </c>
      <c r="AD662" s="68">
        <v>6</v>
      </c>
      <c r="AE662" s="68">
        <v>161</v>
      </c>
      <c r="AF662" s="68">
        <v>0</v>
      </c>
      <c r="AG662" s="68">
        <v>1</v>
      </c>
      <c r="AH662" s="68">
        <v>0</v>
      </c>
      <c r="AI662" s="68">
        <v>0</v>
      </c>
      <c r="AJ662" s="68">
        <v>0</v>
      </c>
      <c r="AK662" s="68">
        <v>0</v>
      </c>
      <c r="AL662" s="68">
        <v>0</v>
      </c>
      <c r="AM662" s="68">
        <v>0</v>
      </c>
      <c r="AN662" s="68">
        <v>0</v>
      </c>
      <c r="AO662" s="68">
        <v>0</v>
      </c>
      <c r="AP662" s="113">
        <v>5.8522024797744745</v>
      </c>
      <c r="AQ662" s="12">
        <v>1</v>
      </c>
      <c r="AR662" s="113">
        <v>5.1239639794032588</v>
      </c>
      <c r="AS662" s="12">
        <v>1</v>
      </c>
      <c r="AT662" s="12">
        <v>0</v>
      </c>
      <c r="AU662" s="12">
        <v>1</v>
      </c>
      <c r="AV662" s="113">
        <v>7.6098622009135539</v>
      </c>
      <c r="AW662" s="12">
        <v>1</v>
      </c>
      <c r="AX662" s="12">
        <v>0</v>
      </c>
      <c r="AY662" s="68">
        <v>1</v>
      </c>
      <c r="AZ662" s="68">
        <v>7.4669999999999996</v>
      </c>
      <c r="BA662" s="94">
        <v>3</v>
      </c>
      <c r="BB662" s="94">
        <v>70</v>
      </c>
      <c r="BC662" s="12">
        <v>1</v>
      </c>
      <c r="BD662" s="12">
        <v>0</v>
      </c>
      <c r="BE662" s="104">
        <f t="shared" si="156"/>
        <v>2.7080502011022101</v>
      </c>
      <c r="BF662" s="104">
        <v>1563.83</v>
      </c>
      <c r="BG662" s="104">
        <f t="shared" si="154"/>
        <v>0.36819707917794026</v>
      </c>
      <c r="BH662" s="68">
        <v>1</v>
      </c>
      <c r="BI662" s="68">
        <v>1</v>
      </c>
      <c r="BJ662" s="68">
        <v>0</v>
      </c>
      <c r="BK662" s="12">
        <v>0</v>
      </c>
      <c r="BL662" s="12">
        <v>1</v>
      </c>
      <c r="BM662" s="12">
        <v>1</v>
      </c>
      <c r="BN662" s="12">
        <v>0</v>
      </c>
      <c r="BO662" s="12">
        <v>1</v>
      </c>
      <c r="BP662" s="12">
        <v>0</v>
      </c>
      <c r="BQ662" s="12">
        <v>0</v>
      </c>
      <c r="BR662" s="12">
        <v>0</v>
      </c>
      <c r="BS662" s="12">
        <v>1</v>
      </c>
      <c r="BT662" s="12">
        <v>0</v>
      </c>
      <c r="BU662" s="12">
        <v>0</v>
      </c>
      <c r="BV662" s="12">
        <v>1</v>
      </c>
      <c r="BW662" s="12">
        <v>0</v>
      </c>
      <c r="BX662" s="12">
        <v>0</v>
      </c>
      <c r="BY662" s="12">
        <v>0.7</v>
      </c>
      <c r="BZ662" s="12">
        <f t="shared" si="155"/>
        <v>0.30000000000000004</v>
      </c>
      <c r="CA662" s="113">
        <v>2.9957322735539909</v>
      </c>
      <c r="CB662" s="12" t="s">
        <v>706</v>
      </c>
      <c r="CC662" s="12">
        <v>1</v>
      </c>
      <c r="CL662" s="68"/>
      <c r="CM662" s="68"/>
      <c r="CN662" s="68"/>
      <c r="CO662" s="68"/>
      <c r="CP662" s="68"/>
      <c r="CQ662" s="68"/>
      <c r="CR662" s="68"/>
      <c r="CS662" s="68"/>
      <c r="CT662" s="68"/>
      <c r="CU662" s="68"/>
      <c r="CV662" s="68"/>
      <c r="CW662" s="68"/>
      <c r="CX662" s="68"/>
      <c r="CY662" s="68"/>
      <c r="CZ662" s="68"/>
      <c r="DA662" s="68"/>
      <c r="DB662" s="68"/>
      <c r="DC662" s="68"/>
      <c r="DD662" s="68"/>
      <c r="DE662" s="68"/>
      <c r="DF662" s="68"/>
      <c r="DG662" s="68"/>
      <c r="DH662" s="68"/>
      <c r="DI662" s="68"/>
      <c r="DJ662" s="68"/>
      <c r="DK662" s="68"/>
      <c r="DL662" s="68"/>
      <c r="DM662" s="68"/>
      <c r="DN662" s="68"/>
      <c r="DO662" s="68"/>
      <c r="DP662" s="68"/>
      <c r="DQ662" s="68"/>
      <c r="DR662" s="68"/>
      <c r="DS662" s="68"/>
      <c r="DT662" s="68"/>
      <c r="DU662" s="68"/>
      <c r="DV662" s="68"/>
      <c r="DW662" s="68"/>
      <c r="DX662" s="68"/>
      <c r="DY662" s="68"/>
      <c r="DZ662" s="68"/>
      <c r="EA662" s="68"/>
      <c r="EB662" s="68"/>
      <c r="EC662" s="68"/>
      <c r="ED662" s="68"/>
      <c r="EE662" s="68"/>
      <c r="EF662" s="68"/>
      <c r="EG662" s="68"/>
      <c r="EH662" s="68"/>
      <c r="EI662" s="68"/>
      <c r="EJ662" s="68"/>
      <c r="EK662" s="68"/>
      <c r="EL662" s="68"/>
      <c r="EM662" s="68"/>
      <c r="EN662" s="68"/>
      <c r="EO662" s="68"/>
      <c r="EP662" s="68"/>
      <c r="EQ662" s="68"/>
      <c r="ER662" s="68"/>
      <c r="ES662" s="68"/>
      <c r="ET662" s="68"/>
      <c r="EU662" s="68"/>
      <c r="EV662" s="68"/>
      <c r="EW662" s="68"/>
      <c r="EX662" s="68"/>
      <c r="EY662" s="68"/>
      <c r="EZ662" s="68"/>
      <c r="FA662" s="68"/>
      <c r="FB662" s="68"/>
      <c r="FC662" s="68"/>
      <c r="FD662" s="68"/>
      <c r="FE662" s="68"/>
      <c r="FF662" s="68"/>
      <c r="FG662" s="68"/>
      <c r="FH662" s="68"/>
      <c r="FI662" s="68"/>
      <c r="FJ662" s="68"/>
      <c r="FK662" s="68"/>
    </row>
    <row r="663" spans="1:167" ht="15" customHeight="1" x14ac:dyDescent="0.3">
      <c r="A663" s="70">
        <v>662</v>
      </c>
      <c r="B663" s="12">
        <v>14</v>
      </c>
      <c r="C663" s="69" t="s">
        <v>126</v>
      </c>
      <c r="D663" s="37">
        <v>-0.184</v>
      </c>
      <c r="E663" s="68">
        <v>0.17399999999999999</v>
      </c>
      <c r="F663" s="19">
        <f t="shared" si="157"/>
        <v>-1.0574712643678161</v>
      </c>
      <c r="H663" s="12">
        <f t="shared" si="145"/>
        <v>-0.35799999999999998</v>
      </c>
      <c r="I663" s="12">
        <f t="shared" si="146"/>
        <v>-1.0000000000000009E-2</v>
      </c>
      <c r="J663" s="12">
        <v>0.46100000000000002</v>
      </c>
      <c r="K663" s="12">
        <f t="shared" si="147"/>
        <v>-0.184</v>
      </c>
      <c r="L663" s="45">
        <f t="shared" si="148"/>
        <v>-1.0574712643678161</v>
      </c>
      <c r="M663" s="15">
        <f t="shared" si="149"/>
        <v>-8.3052484200429377E-2</v>
      </c>
      <c r="N663" s="68">
        <f t="shared" si="150"/>
        <v>7.8538762233014731E-2</v>
      </c>
      <c r="O663" s="68">
        <f t="shared" si="151"/>
        <v>12.732566334991688</v>
      </c>
      <c r="P663" s="12">
        <f t="shared" si="152"/>
        <v>-0.16159124643344411</v>
      </c>
      <c r="Q663" s="12">
        <f t="shared" si="153"/>
        <v>-4.5137219674146467E-3</v>
      </c>
      <c r="R663" s="113">
        <v>8.4879703327393337</v>
      </c>
      <c r="S663" s="12" t="s">
        <v>750</v>
      </c>
      <c r="T663" s="12" t="s">
        <v>1736</v>
      </c>
      <c r="U663" s="12" t="s">
        <v>709</v>
      </c>
      <c r="V663" s="68" t="s">
        <v>754</v>
      </c>
      <c r="W663" s="68">
        <v>0</v>
      </c>
      <c r="X663" s="68">
        <v>0</v>
      </c>
      <c r="Y663" s="68">
        <v>1</v>
      </c>
      <c r="Z663" s="68">
        <v>0</v>
      </c>
      <c r="AA663" s="68">
        <v>1</v>
      </c>
      <c r="AB663" s="68">
        <v>1</v>
      </c>
      <c r="AC663" s="68">
        <v>2</v>
      </c>
      <c r="AD663" s="68">
        <v>6</v>
      </c>
      <c r="AE663" s="68">
        <v>161</v>
      </c>
      <c r="AF663" s="68">
        <v>0</v>
      </c>
      <c r="AG663" s="68">
        <v>1</v>
      </c>
      <c r="AH663" s="68">
        <v>0</v>
      </c>
      <c r="AI663" s="68">
        <v>0</v>
      </c>
      <c r="AJ663" s="68">
        <v>0</v>
      </c>
      <c r="AK663" s="68">
        <v>0</v>
      </c>
      <c r="AL663" s="68">
        <v>0</v>
      </c>
      <c r="AM663" s="68">
        <v>0</v>
      </c>
      <c r="AN663" s="68">
        <v>0</v>
      </c>
      <c r="AO663" s="68">
        <v>0</v>
      </c>
      <c r="AP663" s="113">
        <v>5.8522024797744745</v>
      </c>
      <c r="AQ663" s="12">
        <v>1</v>
      </c>
      <c r="AR663" s="113">
        <v>5.1239639794032588</v>
      </c>
      <c r="AS663" s="12">
        <v>1</v>
      </c>
      <c r="AT663" s="12">
        <v>0</v>
      </c>
      <c r="AU663" s="12">
        <v>1</v>
      </c>
      <c r="AV663" s="113">
        <v>7.6098622009135539</v>
      </c>
      <c r="AW663" s="12">
        <v>1</v>
      </c>
      <c r="AX663" s="12">
        <v>0</v>
      </c>
      <c r="AY663" s="68">
        <v>1</v>
      </c>
      <c r="AZ663" s="68">
        <v>7.4669999999999996</v>
      </c>
      <c r="BA663" s="94">
        <v>3</v>
      </c>
      <c r="BB663" s="94">
        <v>70</v>
      </c>
      <c r="BC663" s="12">
        <v>1</v>
      </c>
      <c r="BD663" s="12">
        <v>0</v>
      </c>
      <c r="BE663" s="104">
        <f t="shared" si="156"/>
        <v>2.7080502011022101</v>
      </c>
      <c r="BF663" s="104">
        <v>1563.83</v>
      </c>
      <c r="BG663" s="104">
        <f t="shared" si="154"/>
        <v>0.36819707917794026</v>
      </c>
      <c r="BH663" s="68">
        <v>1</v>
      </c>
      <c r="BI663" s="68">
        <v>1</v>
      </c>
      <c r="BJ663" s="68">
        <v>0</v>
      </c>
      <c r="BK663" s="12">
        <v>0</v>
      </c>
      <c r="BL663" s="12">
        <v>1</v>
      </c>
      <c r="BM663" s="12">
        <v>1</v>
      </c>
      <c r="BN663" s="12">
        <v>0</v>
      </c>
      <c r="BO663" s="12">
        <v>1</v>
      </c>
      <c r="BP663" s="12">
        <v>0</v>
      </c>
      <c r="BQ663" s="12">
        <v>0</v>
      </c>
      <c r="BR663" s="12">
        <v>0</v>
      </c>
      <c r="BS663" s="12">
        <v>1</v>
      </c>
      <c r="BT663" s="12">
        <v>0</v>
      </c>
      <c r="BU663" s="12">
        <v>0</v>
      </c>
      <c r="BV663" s="12">
        <v>1</v>
      </c>
      <c r="BW663" s="12">
        <v>0</v>
      </c>
      <c r="BX663" s="12">
        <v>0</v>
      </c>
      <c r="BY663" s="12">
        <v>0.7</v>
      </c>
      <c r="BZ663" s="12">
        <f t="shared" si="155"/>
        <v>0.30000000000000004</v>
      </c>
      <c r="CA663" s="113">
        <v>2.9957322735539909</v>
      </c>
      <c r="CB663" s="12" t="s">
        <v>706</v>
      </c>
      <c r="CC663" s="12">
        <v>1</v>
      </c>
      <c r="CL663" s="68"/>
      <c r="CM663" s="68"/>
      <c r="CN663" s="68"/>
      <c r="CO663" s="68"/>
      <c r="CP663" s="68"/>
      <c r="CQ663" s="68"/>
      <c r="CR663" s="68"/>
      <c r="CS663" s="68"/>
      <c r="CT663" s="68"/>
      <c r="CU663" s="68"/>
      <c r="CV663" s="68"/>
      <c r="CW663" s="68"/>
      <c r="CX663" s="68"/>
      <c r="CY663" s="68"/>
      <c r="CZ663" s="68"/>
      <c r="DA663" s="68"/>
      <c r="DB663" s="68"/>
      <c r="DC663" s="68"/>
      <c r="DD663" s="68"/>
      <c r="DE663" s="68"/>
      <c r="DF663" s="68"/>
      <c r="DG663" s="68"/>
      <c r="DH663" s="68"/>
      <c r="DI663" s="68"/>
      <c r="DJ663" s="68"/>
      <c r="DK663" s="68"/>
      <c r="DL663" s="68"/>
      <c r="DM663" s="68"/>
      <c r="DN663" s="68"/>
      <c r="DO663" s="68"/>
      <c r="DP663" s="68"/>
      <c r="DQ663" s="68"/>
      <c r="DR663" s="68"/>
      <c r="DS663" s="68"/>
      <c r="DT663" s="68"/>
      <c r="DU663" s="68"/>
      <c r="DV663" s="68"/>
      <c r="DW663" s="68"/>
      <c r="DX663" s="68"/>
      <c r="DY663" s="68"/>
      <c r="DZ663" s="68"/>
      <c r="EA663" s="68"/>
      <c r="EB663" s="68"/>
      <c r="EC663" s="68"/>
      <c r="ED663" s="68"/>
      <c r="EE663" s="68"/>
      <c r="EF663" s="68"/>
      <c r="EG663" s="68"/>
      <c r="EH663" s="68"/>
      <c r="EI663" s="68"/>
      <c r="EJ663" s="68"/>
      <c r="EK663" s="68"/>
      <c r="EL663" s="68"/>
      <c r="EM663" s="68"/>
      <c r="EN663" s="68"/>
      <c r="EO663" s="68"/>
      <c r="EP663" s="68"/>
      <c r="EQ663" s="68"/>
      <c r="ER663" s="68"/>
      <c r="ES663" s="68"/>
      <c r="ET663" s="68"/>
      <c r="EU663" s="68"/>
      <c r="EV663" s="68"/>
      <c r="EW663" s="68"/>
      <c r="EX663" s="68"/>
      <c r="EY663" s="68"/>
      <c r="EZ663" s="68"/>
      <c r="FA663" s="68"/>
      <c r="FB663" s="68"/>
      <c r="FC663" s="68"/>
      <c r="FD663" s="68"/>
      <c r="FE663" s="68"/>
      <c r="FF663" s="68"/>
      <c r="FG663" s="68"/>
      <c r="FH663" s="68"/>
      <c r="FI663" s="68"/>
      <c r="FJ663" s="68"/>
      <c r="FK663" s="68"/>
    </row>
    <row r="664" spans="1:167" ht="15" customHeight="1" x14ac:dyDescent="0.3">
      <c r="A664" s="70">
        <v>663</v>
      </c>
      <c r="B664" s="12">
        <v>14</v>
      </c>
      <c r="C664" s="69" t="s">
        <v>126</v>
      </c>
      <c r="D664" s="37">
        <v>0.48199999999999998</v>
      </c>
      <c r="E664" s="13">
        <v>0.19400000000000001</v>
      </c>
      <c r="F664" s="19">
        <f t="shared" si="157"/>
        <v>2.4845360824742269</v>
      </c>
      <c r="G664" s="12" t="s">
        <v>420</v>
      </c>
      <c r="H664" s="12">
        <f t="shared" si="145"/>
        <v>0.28799999999999998</v>
      </c>
      <c r="I664" s="12">
        <f t="shared" si="146"/>
        <v>0.67599999999999993</v>
      </c>
      <c r="J664" s="12">
        <v>0.46100000000000002</v>
      </c>
      <c r="K664" s="12">
        <f t="shared" si="147"/>
        <v>0.48199999999999998</v>
      </c>
      <c r="L664" s="45">
        <f t="shared" si="148"/>
        <v>2.4845360824742269</v>
      </c>
      <c r="M664" s="15">
        <f t="shared" si="149"/>
        <v>0.19215971446828567</v>
      </c>
      <c r="N664" s="13">
        <f t="shared" si="150"/>
        <v>7.7342291715451067E-2</v>
      </c>
      <c r="O664" s="68">
        <f t="shared" si="151"/>
        <v>12.929536710382024</v>
      </c>
      <c r="P664" s="12">
        <f t="shared" si="152"/>
        <v>0.1148174227528346</v>
      </c>
      <c r="Q664" s="12">
        <f t="shared" si="153"/>
        <v>0.26950200618373676</v>
      </c>
      <c r="R664" s="113">
        <v>8.503499864284235</v>
      </c>
      <c r="S664" s="12" t="s">
        <v>750</v>
      </c>
      <c r="T664" s="12" t="s">
        <v>1737</v>
      </c>
      <c r="U664" s="12" t="s">
        <v>710</v>
      </c>
      <c r="V664" s="13" t="s">
        <v>755</v>
      </c>
      <c r="W664" s="68">
        <v>0</v>
      </c>
      <c r="X664" s="68">
        <v>0</v>
      </c>
      <c r="Y664" s="68">
        <v>1</v>
      </c>
      <c r="Z664" s="68">
        <v>0</v>
      </c>
      <c r="AA664" s="13">
        <v>1</v>
      </c>
      <c r="AB664" s="13">
        <v>1</v>
      </c>
      <c r="AC664" s="68">
        <v>2</v>
      </c>
      <c r="AD664" s="68">
        <v>6</v>
      </c>
      <c r="AE664" s="13">
        <v>161</v>
      </c>
      <c r="AF664" s="13">
        <v>0</v>
      </c>
      <c r="AG664" s="13">
        <v>1</v>
      </c>
      <c r="AH664" s="13">
        <v>0</v>
      </c>
      <c r="AI664" s="13">
        <v>0</v>
      </c>
      <c r="AJ664" s="13">
        <v>0</v>
      </c>
      <c r="AK664" s="13">
        <v>0</v>
      </c>
      <c r="AL664" s="13">
        <v>0</v>
      </c>
      <c r="AM664" s="68">
        <v>0</v>
      </c>
      <c r="AN664" s="68">
        <v>0</v>
      </c>
      <c r="AO664" s="68">
        <v>0</v>
      </c>
      <c r="AP664" s="113">
        <v>5.8522024797744745</v>
      </c>
      <c r="AQ664" s="12">
        <v>1</v>
      </c>
      <c r="AR664" s="113">
        <v>5.1239639794032588</v>
      </c>
      <c r="AS664" s="12">
        <v>1</v>
      </c>
      <c r="AT664" s="12">
        <v>0</v>
      </c>
      <c r="AU664" s="12">
        <v>1</v>
      </c>
      <c r="AV664" s="113">
        <v>7.6098622009135539</v>
      </c>
      <c r="AW664" s="12">
        <v>1</v>
      </c>
      <c r="AX664" s="12">
        <v>0</v>
      </c>
      <c r="AY664" s="68">
        <v>1</v>
      </c>
      <c r="AZ664" s="68">
        <v>7.4669999999999996</v>
      </c>
      <c r="BA664" s="94">
        <v>3</v>
      </c>
      <c r="BB664" s="94">
        <v>70</v>
      </c>
      <c r="BC664" s="12">
        <v>1</v>
      </c>
      <c r="BD664" s="12">
        <v>0</v>
      </c>
      <c r="BE664" s="104">
        <f t="shared" si="156"/>
        <v>2.7080502011022101</v>
      </c>
      <c r="BF664" s="104">
        <v>1563.83</v>
      </c>
      <c r="BG664" s="104">
        <f t="shared" si="154"/>
        <v>0.36819707917794026</v>
      </c>
      <c r="BH664" s="68">
        <v>1</v>
      </c>
      <c r="BI664" s="68">
        <v>1</v>
      </c>
      <c r="BJ664" s="68">
        <v>0</v>
      </c>
      <c r="BK664" s="12">
        <v>0</v>
      </c>
      <c r="BL664" s="12">
        <v>1</v>
      </c>
      <c r="BM664" s="12">
        <v>1</v>
      </c>
      <c r="BN664" s="12">
        <v>0</v>
      </c>
      <c r="BO664" s="12">
        <v>1</v>
      </c>
      <c r="BP664" s="12">
        <v>0</v>
      </c>
      <c r="BQ664" s="12">
        <v>0</v>
      </c>
      <c r="BR664" s="12">
        <v>0</v>
      </c>
      <c r="BS664" s="12">
        <v>1</v>
      </c>
      <c r="BT664" s="12">
        <v>0</v>
      </c>
      <c r="BU664" s="12">
        <v>0</v>
      </c>
      <c r="BV664" s="12">
        <v>1</v>
      </c>
      <c r="BW664" s="12">
        <v>0</v>
      </c>
      <c r="BX664" s="12">
        <v>0</v>
      </c>
      <c r="BY664" s="12">
        <v>0.7</v>
      </c>
      <c r="BZ664" s="12">
        <f t="shared" si="155"/>
        <v>0.30000000000000004</v>
      </c>
      <c r="CA664" s="113">
        <v>2.9957322735539909</v>
      </c>
      <c r="CB664" s="12" t="s">
        <v>706</v>
      </c>
      <c r="CC664" s="12">
        <v>1</v>
      </c>
      <c r="CL664" s="68"/>
      <c r="CM664" s="68"/>
      <c r="CN664" s="68"/>
      <c r="CO664" s="68"/>
      <c r="CP664" s="68"/>
      <c r="CQ664" s="68"/>
      <c r="CR664" s="68"/>
      <c r="CS664" s="68"/>
      <c r="CT664" s="68"/>
      <c r="CU664" s="68"/>
      <c r="CV664" s="68"/>
      <c r="CW664" s="68"/>
      <c r="CX664" s="68"/>
      <c r="CY664" s="68"/>
      <c r="CZ664" s="68"/>
      <c r="DA664" s="68"/>
      <c r="DB664" s="68"/>
      <c r="DC664" s="68"/>
      <c r="DD664" s="68"/>
      <c r="DE664" s="68"/>
      <c r="DF664" s="68"/>
      <c r="DG664" s="68"/>
      <c r="DH664" s="68"/>
      <c r="DI664" s="68"/>
      <c r="DJ664" s="68"/>
      <c r="DK664" s="68"/>
      <c r="DL664" s="68"/>
      <c r="DM664" s="68"/>
      <c r="DN664" s="68"/>
      <c r="DO664" s="68"/>
      <c r="DP664" s="68"/>
      <c r="DQ664" s="68"/>
      <c r="DR664" s="68"/>
      <c r="DS664" s="68"/>
      <c r="DT664" s="68"/>
      <c r="DU664" s="68"/>
      <c r="DV664" s="68"/>
      <c r="DW664" s="68"/>
      <c r="DX664" s="68"/>
      <c r="DY664" s="68"/>
      <c r="DZ664" s="68"/>
      <c r="EA664" s="68"/>
      <c r="EB664" s="68"/>
      <c r="EC664" s="68"/>
      <c r="ED664" s="68"/>
      <c r="EE664" s="68"/>
      <c r="EF664" s="68"/>
      <c r="EG664" s="68"/>
      <c r="EH664" s="68"/>
      <c r="EI664" s="68"/>
      <c r="EJ664" s="68"/>
      <c r="EK664" s="68"/>
      <c r="EL664" s="68"/>
      <c r="EM664" s="68"/>
      <c r="EN664" s="68"/>
      <c r="EO664" s="68"/>
      <c r="EP664" s="68"/>
      <c r="EQ664" s="68"/>
      <c r="ER664" s="68"/>
      <c r="ES664" s="68"/>
      <c r="ET664" s="68"/>
      <c r="EU664" s="68"/>
      <c r="EV664" s="68"/>
      <c r="EW664" s="68"/>
      <c r="EX664" s="68"/>
      <c r="EY664" s="68"/>
      <c r="EZ664" s="68"/>
      <c r="FA664" s="68"/>
      <c r="FB664" s="68"/>
      <c r="FC664" s="68"/>
      <c r="FD664" s="68"/>
      <c r="FE664" s="68"/>
      <c r="FF664" s="68"/>
      <c r="FG664" s="68"/>
      <c r="FH664" s="68"/>
      <c r="FI664" s="68"/>
      <c r="FJ664" s="68"/>
      <c r="FK664" s="68"/>
    </row>
    <row r="665" spans="1:167" ht="15" customHeight="1" x14ac:dyDescent="0.3">
      <c r="A665" s="70">
        <v>664</v>
      </c>
      <c r="B665" s="12">
        <v>14</v>
      </c>
      <c r="C665" s="69" t="s">
        <v>126</v>
      </c>
      <c r="D665" s="37">
        <v>0.77800000000000002</v>
      </c>
      <c r="E665" s="13">
        <v>0.155</v>
      </c>
      <c r="F665" s="19">
        <f t="shared" si="157"/>
        <v>5.0193548387096776</v>
      </c>
      <c r="G665" s="12" t="s">
        <v>353</v>
      </c>
      <c r="H665" s="12">
        <f t="shared" si="145"/>
        <v>0.623</v>
      </c>
      <c r="I665" s="12">
        <f t="shared" si="146"/>
        <v>0.93300000000000005</v>
      </c>
      <c r="J665" s="12">
        <v>0.46100000000000002</v>
      </c>
      <c r="K665" s="12">
        <f t="shared" si="147"/>
        <v>0.77800000000000002</v>
      </c>
      <c r="L665" s="45">
        <f t="shared" si="148"/>
        <v>5.0193548387096776</v>
      </c>
      <c r="M665" s="15">
        <f t="shared" si="149"/>
        <v>0.36784524600756641</v>
      </c>
      <c r="N665" s="13">
        <f t="shared" si="150"/>
        <v>7.3285363921815935E-2</v>
      </c>
      <c r="O665" s="68">
        <f t="shared" si="151"/>
        <v>13.645289406856794</v>
      </c>
      <c r="P665" s="12">
        <f t="shared" si="152"/>
        <v>0.29455988208575046</v>
      </c>
      <c r="Q665" s="12">
        <f t="shared" si="153"/>
        <v>0.44113060992938236</v>
      </c>
      <c r="R665" s="113">
        <v>8.503499864284235</v>
      </c>
      <c r="S665" s="12" t="s">
        <v>750</v>
      </c>
      <c r="T665" s="12" t="s">
        <v>1738</v>
      </c>
      <c r="U665" s="12" t="s">
        <v>711</v>
      </c>
      <c r="V665" s="13" t="s">
        <v>756</v>
      </c>
      <c r="W665" s="68">
        <v>0</v>
      </c>
      <c r="X665" s="68">
        <v>0</v>
      </c>
      <c r="Y665" s="68">
        <v>1</v>
      </c>
      <c r="Z665" s="68">
        <v>0</v>
      </c>
      <c r="AA665" s="13">
        <v>1</v>
      </c>
      <c r="AB665" s="13">
        <v>1</v>
      </c>
      <c r="AC665" s="68">
        <v>2</v>
      </c>
      <c r="AD665" s="68">
        <v>6</v>
      </c>
      <c r="AE665" s="13">
        <v>161</v>
      </c>
      <c r="AF665" s="13">
        <v>0</v>
      </c>
      <c r="AG665" s="13">
        <v>1</v>
      </c>
      <c r="AH665" s="13">
        <v>0</v>
      </c>
      <c r="AI665" s="13">
        <v>0</v>
      </c>
      <c r="AJ665" s="13">
        <v>0</v>
      </c>
      <c r="AK665" s="13">
        <v>0</v>
      </c>
      <c r="AL665" s="13">
        <v>0</v>
      </c>
      <c r="AM665" s="68">
        <v>0</v>
      </c>
      <c r="AN665" s="68">
        <v>0</v>
      </c>
      <c r="AO665" s="68">
        <v>0</v>
      </c>
      <c r="AP665" s="113">
        <v>5.8522024797744745</v>
      </c>
      <c r="AQ665" s="12">
        <v>1</v>
      </c>
      <c r="AR665" s="113">
        <v>5.1239639794032588</v>
      </c>
      <c r="AS665" s="12">
        <v>1</v>
      </c>
      <c r="AT665" s="12">
        <v>0</v>
      </c>
      <c r="AU665" s="12">
        <v>1</v>
      </c>
      <c r="AV665" s="113">
        <v>7.6098622009135539</v>
      </c>
      <c r="AW665" s="12">
        <v>1</v>
      </c>
      <c r="AX665" s="12">
        <v>0</v>
      </c>
      <c r="AY665" s="68">
        <v>1</v>
      </c>
      <c r="AZ665" s="68">
        <v>7.4669999999999996</v>
      </c>
      <c r="BA665" s="94">
        <v>3</v>
      </c>
      <c r="BB665" s="94">
        <v>70</v>
      </c>
      <c r="BC665" s="12">
        <v>1</v>
      </c>
      <c r="BD665" s="12">
        <v>0</v>
      </c>
      <c r="BE665" s="104">
        <f t="shared" si="156"/>
        <v>2.7080502011022101</v>
      </c>
      <c r="BF665" s="104">
        <v>1563.83</v>
      </c>
      <c r="BG665" s="104">
        <f t="shared" si="154"/>
        <v>0.36819707917794026</v>
      </c>
      <c r="BH665" s="68">
        <v>1</v>
      </c>
      <c r="BI665" s="68">
        <v>1</v>
      </c>
      <c r="BJ665" s="68">
        <v>0</v>
      </c>
      <c r="BK665" s="12">
        <v>0</v>
      </c>
      <c r="BL665" s="12">
        <v>1</v>
      </c>
      <c r="BM665" s="12">
        <v>1</v>
      </c>
      <c r="BN665" s="12">
        <v>0</v>
      </c>
      <c r="BO665" s="12">
        <v>1</v>
      </c>
      <c r="BP665" s="12">
        <v>0</v>
      </c>
      <c r="BQ665" s="12">
        <v>0</v>
      </c>
      <c r="BR665" s="12">
        <v>0</v>
      </c>
      <c r="BS665" s="12">
        <v>1</v>
      </c>
      <c r="BT665" s="12">
        <v>0</v>
      </c>
      <c r="BU665" s="12">
        <v>0</v>
      </c>
      <c r="BV665" s="12">
        <v>1</v>
      </c>
      <c r="BW665" s="12">
        <v>0</v>
      </c>
      <c r="BX665" s="12">
        <v>0</v>
      </c>
      <c r="BY665" s="12">
        <v>0.7</v>
      </c>
      <c r="BZ665" s="12">
        <f t="shared" si="155"/>
        <v>0.30000000000000004</v>
      </c>
      <c r="CA665" s="113">
        <v>2.9957322735539909</v>
      </c>
      <c r="CB665" s="12" t="s">
        <v>706</v>
      </c>
      <c r="CC665" s="12">
        <v>1</v>
      </c>
      <c r="CL665" s="68"/>
      <c r="CM665" s="68"/>
      <c r="CN665" s="68"/>
      <c r="CO665" s="68"/>
      <c r="CP665" s="68"/>
      <c r="CQ665" s="68"/>
      <c r="CR665" s="68"/>
      <c r="CS665" s="68"/>
      <c r="CT665" s="68"/>
      <c r="CU665" s="68"/>
      <c r="CV665" s="68"/>
      <c r="CW665" s="68"/>
      <c r="CX665" s="68"/>
      <c r="CY665" s="68"/>
      <c r="CZ665" s="68"/>
      <c r="DA665" s="68"/>
      <c r="DB665" s="68"/>
      <c r="DC665" s="68"/>
      <c r="DD665" s="68"/>
      <c r="DE665" s="68"/>
      <c r="DF665" s="68"/>
      <c r="DG665" s="68"/>
      <c r="DH665" s="68"/>
      <c r="DI665" s="68"/>
      <c r="DJ665" s="68"/>
      <c r="DK665" s="68"/>
      <c r="DL665" s="68"/>
      <c r="DM665" s="68"/>
      <c r="DN665" s="68"/>
      <c r="DO665" s="68"/>
      <c r="DP665" s="68"/>
      <c r="DQ665" s="68"/>
      <c r="DR665" s="68"/>
      <c r="DS665" s="68"/>
      <c r="DT665" s="68"/>
      <c r="DU665" s="68"/>
      <c r="DV665" s="68"/>
      <c r="DW665" s="68"/>
      <c r="DX665" s="68"/>
      <c r="DY665" s="68"/>
      <c r="DZ665" s="68"/>
      <c r="EA665" s="68"/>
      <c r="EB665" s="68"/>
      <c r="EC665" s="68"/>
      <c r="ED665" s="68"/>
      <c r="EE665" s="68"/>
      <c r="EF665" s="68"/>
      <c r="EG665" s="68"/>
      <c r="EH665" s="68"/>
      <c r="EI665" s="68"/>
      <c r="EJ665" s="68"/>
      <c r="EK665" s="68"/>
      <c r="EL665" s="68"/>
      <c r="EM665" s="68"/>
      <c r="EN665" s="68"/>
      <c r="EO665" s="68"/>
      <c r="EP665" s="68"/>
      <c r="EQ665" s="68"/>
      <c r="ER665" s="68"/>
      <c r="ES665" s="68"/>
      <c r="ET665" s="68"/>
      <c r="EU665" s="68"/>
      <c r="EV665" s="68"/>
      <c r="EW665" s="68"/>
      <c r="EX665" s="68"/>
      <c r="EY665" s="68"/>
      <c r="EZ665" s="68"/>
      <c r="FA665" s="68"/>
      <c r="FB665" s="68"/>
      <c r="FC665" s="68"/>
      <c r="FD665" s="68"/>
      <c r="FE665" s="68"/>
      <c r="FF665" s="68"/>
      <c r="FG665" s="68"/>
      <c r="FH665" s="68"/>
      <c r="FI665" s="68"/>
      <c r="FJ665" s="68"/>
      <c r="FK665" s="68"/>
    </row>
    <row r="666" spans="1:167" ht="15" customHeight="1" x14ac:dyDescent="0.3">
      <c r="A666" s="70">
        <v>665</v>
      </c>
      <c r="B666" s="12">
        <v>14</v>
      </c>
      <c r="C666" s="69" t="s">
        <v>126</v>
      </c>
      <c r="D666" s="37">
        <v>-8.1000000000000003E-2</v>
      </c>
      <c r="E666" s="68">
        <v>0.16300000000000001</v>
      </c>
      <c r="F666" s="19">
        <f t="shared" si="157"/>
        <v>-0.49693251533742333</v>
      </c>
      <c r="H666" s="12">
        <f t="shared" si="145"/>
        <v>-0.24399999999999999</v>
      </c>
      <c r="I666" s="12">
        <f t="shared" si="146"/>
        <v>8.2000000000000003E-2</v>
      </c>
      <c r="J666" s="12">
        <v>0.46100000000000002</v>
      </c>
      <c r="K666" s="12">
        <f t="shared" si="147"/>
        <v>-8.1000000000000003E-2</v>
      </c>
      <c r="L666" s="45">
        <f t="shared" si="148"/>
        <v>-0.49693251533742333</v>
      </c>
      <c r="M666" s="15">
        <f t="shared" si="149"/>
        <v>-3.9133768450583396E-2</v>
      </c>
      <c r="N666" s="68">
        <f t="shared" si="150"/>
        <v>7.8750669845001148E-2</v>
      </c>
      <c r="O666" s="68">
        <f t="shared" si="151"/>
        <v>12.698304687035966</v>
      </c>
      <c r="P666" s="12">
        <f t="shared" si="152"/>
        <v>-0.11788443829558454</v>
      </c>
      <c r="Q666" s="12">
        <f t="shared" si="153"/>
        <v>3.9616901394417751E-2</v>
      </c>
      <c r="R666" s="113">
        <v>8.7908777542241641</v>
      </c>
      <c r="S666" s="12" t="s">
        <v>750</v>
      </c>
      <c r="T666" s="12" t="s">
        <v>1739</v>
      </c>
      <c r="U666" s="44" t="s">
        <v>712</v>
      </c>
      <c r="V666" s="68" t="s">
        <v>757</v>
      </c>
      <c r="W666" s="68">
        <v>0</v>
      </c>
      <c r="X666" s="68">
        <v>0</v>
      </c>
      <c r="Y666" s="68">
        <v>1</v>
      </c>
      <c r="Z666" s="68">
        <v>0</v>
      </c>
      <c r="AA666" s="68">
        <v>1</v>
      </c>
      <c r="AB666" s="68">
        <v>1</v>
      </c>
      <c r="AC666" s="68">
        <v>2</v>
      </c>
      <c r="AD666" s="68">
        <v>6</v>
      </c>
      <c r="AE666" s="68">
        <v>161</v>
      </c>
      <c r="AF666" s="68">
        <v>0</v>
      </c>
      <c r="AG666" s="68">
        <v>1</v>
      </c>
      <c r="AH666" s="68">
        <v>0</v>
      </c>
      <c r="AI666" s="68">
        <v>0</v>
      </c>
      <c r="AJ666" s="68">
        <v>0</v>
      </c>
      <c r="AK666" s="68">
        <v>0</v>
      </c>
      <c r="AL666" s="68">
        <v>0</v>
      </c>
      <c r="AM666" s="68">
        <v>0</v>
      </c>
      <c r="AN666" s="68">
        <v>0</v>
      </c>
      <c r="AO666" s="68">
        <v>0</v>
      </c>
      <c r="AP666" s="113">
        <v>5.8522024797744745</v>
      </c>
      <c r="AQ666" s="12">
        <v>1</v>
      </c>
      <c r="AR666" s="113">
        <v>5.1239639794032588</v>
      </c>
      <c r="AS666" s="12">
        <v>1</v>
      </c>
      <c r="AT666" s="12">
        <v>0</v>
      </c>
      <c r="AU666" s="12">
        <v>1</v>
      </c>
      <c r="AV666" s="113">
        <v>7.6098622009135539</v>
      </c>
      <c r="AW666" s="12">
        <v>1</v>
      </c>
      <c r="AX666" s="12">
        <v>0</v>
      </c>
      <c r="AY666" s="68">
        <v>1</v>
      </c>
      <c r="AZ666" s="68">
        <v>7.4669999999999996</v>
      </c>
      <c r="BA666" s="94">
        <v>3</v>
      </c>
      <c r="BB666" s="94">
        <v>70</v>
      </c>
      <c r="BC666" s="12">
        <v>1</v>
      </c>
      <c r="BD666" s="12">
        <v>0</v>
      </c>
      <c r="BE666" s="104">
        <f t="shared" si="156"/>
        <v>2.7080502011022101</v>
      </c>
      <c r="BF666" s="104">
        <v>1563.83</v>
      </c>
      <c r="BG666" s="104">
        <f t="shared" si="154"/>
        <v>0.36819707917794026</v>
      </c>
      <c r="BH666" s="68">
        <v>1</v>
      </c>
      <c r="BI666" s="68">
        <v>1</v>
      </c>
      <c r="BJ666" s="68">
        <v>0</v>
      </c>
      <c r="BK666" s="12">
        <v>0</v>
      </c>
      <c r="BL666" s="12">
        <v>1</v>
      </c>
      <c r="BM666" s="12">
        <v>1</v>
      </c>
      <c r="BN666" s="12">
        <v>0</v>
      </c>
      <c r="BO666" s="12">
        <v>1</v>
      </c>
      <c r="BP666" s="12">
        <v>0</v>
      </c>
      <c r="BQ666" s="12">
        <v>0</v>
      </c>
      <c r="BR666" s="12">
        <v>0</v>
      </c>
      <c r="BS666" s="12">
        <v>1</v>
      </c>
      <c r="BT666" s="12">
        <v>0</v>
      </c>
      <c r="BU666" s="12">
        <v>0</v>
      </c>
      <c r="BV666" s="12">
        <v>1</v>
      </c>
      <c r="BW666" s="12">
        <v>0</v>
      </c>
      <c r="BX666" s="12">
        <v>0</v>
      </c>
      <c r="BY666" s="12">
        <v>0.7</v>
      </c>
      <c r="BZ666" s="12">
        <f t="shared" si="155"/>
        <v>0.30000000000000004</v>
      </c>
      <c r="CA666" s="113">
        <v>2.9957322735539909</v>
      </c>
      <c r="CB666" s="12" t="s">
        <v>706</v>
      </c>
      <c r="CC666" s="12">
        <v>1</v>
      </c>
      <c r="CL666" s="68"/>
      <c r="CM666" s="68"/>
      <c r="CN666" s="68"/>
      <c r="CO666" s="68"/>
      <c r="CP666" s="68"/>
      <c r="CQ666" s="68"/>
      <c r="CR666" s="68"/>
      <c r="CS666" s="68"/>
      <c r="CT666" s="68"/>
      <c r="CU666" s="68"/>
      <c r="CV666" s="68"/>
      <c r="CW666" s="68"/>
      <c r="CX666" s="68"/>
      <c r="CY666" s="68"/>
      <c r="CZ666" s="68"/>
      <c r="DA666" s="68"/>
      <c r="DB666" s="68"/>
      <c r="DC666" s="68"/>
      <c r="DD666" s="68"/>
      <c r="DE666" s="68"/>
      <c r="DF666" s="68"/>
      <c r="DG666" s="68"/>
      <c r="DH666" s="68"/>
      <c r="DI666" s="68"/>
      <c r="DJ666" s="68"/>
      <c r="DK666" s="68"/>
      <c r="DL666" s="68"/>
      <c r="DM666" s="68"/>
      <c r="DN666" s="68"/>
      <c r="DO666" s="68"/>
      <c r="DP666" s="68"/>
      <c r="DQ666" s="68"/>
      <c r="DR666" s="68"/>
      <c r="DS666" s="68"/>
      <c r="DT666" s="68"/>
      <c r="DU666" s="68"/>
      <c r="DV666" s="68"/>
      <c r="DW666" s="68"/>
      <c r="DX666" s="68"/>
      <c r="DY666" s="68"/>
      <c r="DZ666" s="68"/>
      <c r="EA666" s="68"/>
      <c r="EB666" s="68"/>
      <c r="EC666" s="68"/>
      <c r="ED666" s="68"/>
      <c r="EE666" s="68"/>
      <c r="EF666" s="68"/>
      <c r="EG666" s="68"/>
      <c r="EH666" s="68"/>
      <c r="EI666" s="68"/>
      <c r="EJ666" s="68"/>
      <c r="EK666" s="68"/>
      <c r="EL666" s="68"/>
      <c r="EM666" s="68"/>
      <c r="EN666" s="68"/>
      <c r="EO666" s="68"/>
      <c r="EP666" s="68"/>
      <c r="EQ666" s="68"/>
      <c r="ER666" s="68"/>
      <c r="ES666" s="68"/>
      <c r="ET666" s="68"/>
      <c r="EU666" s="68"/>
      <c r="EV666" s="68"/>
      <c r="EW666" s="68"/>
      <c r="EX666" s="68"/>
      <c r="EY666" s="68"/>
      <c r="EZ666" s="68"/>
      <c r="FA666" s="68"/>
      <c r="FB666" s="68"/>
      <c r="FC666" s="68"/>
      <c r="FD666" s="68"/>
      <c r="FE666" s="68"/>
      <c r="FF666" s="68"/>
      <c r="FG666" s="68"/>
      <c r="FH666" s="68"/>
      <c r="FI666" s="68"/>
      <c r="FJ666" s="68"/>
      <c r="FK666" s="68"/>
    </row>
    <row r="667" spans="1:167" ht="15" customHeight="1" x14ac:dyDescent="0.3">
      <c r="A667" s="70">
        <v>666</v>
      </c>
      <c r="B667" s="12">
        <v>14</v>
      </c>
      <c r="C667" s="69" t="s">
        <v>126</v>
      </c>
      <c r="D667" s="37">
        <v>0.79500000000000004</v>
      </c>
      <c r="E667" s="68">
        <v>0.16600000000000001</v>
      </c>
      <c r="F667" s="19">
        <f t="shared" si="157"/>
        <v>4.7891566265060241</v>
      </c>
      <c r="G667" s="12" t="s">
        <v>353</v>
      </c>
      <c r="H667" s="12">
        <f t="shared" si="145"/>
        <v>0.629</v>
      </c>
      <c r="I667" s="12">
        <f t="shared" si="146"/>
        <v>0.96100000000000008</v>
      </c>
      <c r="J667" s="12">
        <v>0.14599999999999999</v>
      </c>
      <c r="K667" s="12">
        <f t="shared" si="147"/>
        <v>0.79500000000000004</v>
      </c>
      <c r="L667" s="45">
        <f t="shared" si="148"/>
        <v>4.7891566265060241</v>
      </c>
      <c r="M667" s="15">
        <f t="shared" si="149"/>
        <v>0.2503551097419448</v>
      </c>
      <c r="N667" s="68">
        <f t="shared" si="150"/>
        <v>5.2275406562468985E-2</v>
      </c>
      <c r="O667" s="68">
        <f t="shared" si="151"/>
        <v>19.129454283727139</v>
      </c>
      <c r="P667" s="12">
        <f t="shared" si="152"/>
        <v>0.19807970317947582</v>
      </c>
      <c r="Q667" s="12">
        <f t="shared" si="153"/>
        <v>0.30263051630441379</v>
      </c>
      <c r="R667" s="113">
        <v>8.7908777542241641</v>
      </c>
      <c r="S667" s="12" t="s">
        <v>767</v>
      </c>
      <c r="T667" s="12" t="s">
        <v>1767</v>
      </c>
      <c r="U667" s="12" t="s">
        <v>707</v>
      </c>
      <c r="V667" s="68" t="s">
        <v>759</v>
      </c>
      <c r="W667" s="68">
        <v>0</v>
      </c>
      <c r="X667" s="68">
        <v>0</v>
      </c>
      <c r="Y667" s="68">
        <v>1</v>
      </c>
      <c r="Z667" s="68">
        <v>0</v>
      </c>
      <c r="AA667" s="68">
        <v>1</v>
      </c>
      <c r="AB667" s="68">
        <v>1</v>
      </c>
      <c r="AC667" s="68">
        <v>1</v>
      </c>
      <c r="AD667" s="68">
        <v>4</v>
      </c>
      <c r="AE667" s="68">
        <v>343</v>
      </c>
      <c r="AF667" s="68">
        <v>0</v>
      </c>
      <c r="AG667" s="68">
        <v>1</v>
      </c>
      <c r="AH667" s="68">
        <v>0</v>
      </c>
      <c r="AI667" s="68">
        <v>0</v>
      </c>
      <c r="AJ667" s="68">
        <v>0</v>
      </c>
      <c r="AK667" s="68">
        <v>0</v>
      </c>
      <c r="AL667" s="68">
        <v>0</v>
      </c>
      <c r="AM667" s="68">
        <v>0</v>
      </c>
      <c r="AN667" s="68">
        <v>0</v>
      </c>
      <c r="AO667" s="68">
        <v>0</v>
      </c>
      <c r="AP667" s="113">
        <v>5.8522024797744745</v>
      </c>
      <c r="AQ667" s="12">
        <v>1</v>
      </c>
      <c r="AR667" s="113">
        <v>5.8522024797744745</v>
      </c>
      <c r="AS667" s="12">
        <v>1</v>
      </c>
      <c r="AT667" s="12">
        <v>0</v>
      </c>
      <c r="AU667" s="12">
        <v>1</v>
      </c>
      <c r="AV667" s="113">
        <v>7.6098622009135539</v>
      </c>
      <c r="AW667" s="12">
        <v>1</v>
      </c>
      <c r="AX667" s="12">
        <v>0</v>
      </c>
      <c r="AY667" s="68">
        <v>1</v>
      </c>
      <c r="AZ667" s="68">
        <v>7.4669999999999996</v>
      </c>
      <c r="BA667" s="94">
        <v>3</v>
      </c>
      <c r="BB667" s="94">
        <v>70</v>
      </c>
      <c r="BC667" s="12">
        <v>1</v>
      </c>
      <c r="BD667" s="12">
        <v>0</v>
      </c>
      <c r="BE667" s="104">
        <f t="shared" si="156"/>
        <v>2.7080502011022101</v>
      </c>
      <c r="BF667" s="104">
        <v>1563.83</v>
      </c>
      <c r="BG667" s="104">
        <f t="shared" si="154"/>
        <v>0.36819707917794026</v>
      </c>
      <c r="BH667" s="68">
        <v>1</v>
      </c>
      <c r="BI667" s="68">
        <v>1</v>
      </c>
      <c r="BJ667" s="68">
        <v>0</v>
      </c>
      <c r="BK667" s="12">
        <v>0</v>
      </c>
      <c r="BL667" s="12">
        <v>1</v>
      </c>
      <c r="BM667" s="12">
        <v>1</v>
      </c>
      <c r="BN667" s="12">
        <v>0</v>
      </c>
      <c r="BO667" s="12">
        <v>1</v>
      </c>
      <c r="BP667" s="12">
        <v>0</v>
      </c>
      <c r="BQ667" s="12">
        <v>0</v>
      </c>
      <c r="BR667" s="12">
        <v>0</v>
      </c>
      <c r="BS667" s="12">
        <v>1</v>
      </c>
      <c r="BT667" s="12">
        <v>0</v>
      </c>
      <c r="BU667" s="12">
        <v>0</v>
      </c>
      <c r="BV667" s="12">
        <v>1</v>
      </c>
      <c r="BW667" s="12">
        <v>0</v>
      </c>
      <c r="BX667" s="12">
        <v>0</v>
      </c>
      <c r="BY667" s="12">
        <v>0.7</v>
      </c>
      <c r="BZ667" s="12">
        <f t="shared" si="155"/>
        <v>0.30000000000000004</v>
      </c>
      <c r="CA667" s="113">
        <v>2.9957322735539909</v>
      </c>
      <c r="CB667" s="12" t="s">
        <v>706</v>
      </c>
      <c r="CC667" s="12">
        <v>1</v>
      </c>
      <c r="CI667" s="46" t="s">
        <v>766</v>
      </c>
      <c r="CL667" s="68"/>
      <c r="CM667" s="68"/>
      <c r="CN667" s="68"/>
      <c r="CO667" s="68"/>
      <c r="CP667" s="68"/>
      <c r="CQ667" s="68"/>
      <c r="CR667" s="68"/>
      <c r="CS667" s="68"/>
      <c r="CT667" s="68"/>
      <c r="CU667" s="68"/>
      <c r="CV667" s="68"/>
      <c r="CW667" s="68"/>
      <c r="CX667" s="68"/>
      <c r="CY667" s="68"/>
      <c r="CZ667" s="68"/>
      <c r="DA667" s="68"/>
      <c r="DB667" s="68"/>
      <c r="DC667" s="68"/>
      <c r="DD667" s="68"/>
      <c r="DE667" s="68"/>
      <c r="DF667" s="68"/>
      <c r="DG667" s="68"/>
      <c r="DH667" s="68"/>
      <c r="DI667" s="68"/>
      <c r="DJ667" s="68"/>
      <c r="DK667" s="68"/>
      <c r="DL667" s="68"/>
      <c r="DM667" s="68"/>
      <c r="DN667" s="68"/>
      <c r="DO667" s="68"/>
      <c r="DP667" s="68"/>
      <c r="DQ667" s="68"/>
      <c r="DR667" s="68"/>
      <c r="DS667" s="68"/>
      <c r="DT667" s="68"/>
      <c r="DU667" s="68"/>
      <c r="DV667" s="68"/>
      <c r="DW667" s="68"/>
      <c r="DX667" s="68"/>
      <c r="DY667" s="68"/>
      <c r="DZ667" s="68"/>
      <c r="EA667" s="68"/>
      <c r="EB667" s="68"/>
      <c r="EC667" s="68"/>
      <c r="ED667" s="68"/>
      <c r="EE667" s="68"/>
      <c r="EF667" s="68"/>
      <c r="EG667" s="68"/>
      <c r="EH667" s="68"/>
      <c r="EI667" s="68"/>
      <c r="EJ667" s="68"/>
      <c r="EK667" s="68"/>
      <c r="EL667" s="68"/>
      <c r="EM667" s="68"/>
      <c r="EN667" s="68"/>
      <c r="EO667" s="68"/>
      <c r="EP667" s="68"/>
      <c r="EQ667" s="68"/>
      <c r="ER667" s="68"/>
      <c r="ES667" s="68"/>
      <c r="ET667" s="68"/>
      <c r="EU667" s="68"/>
      <c r="EV667" s="68"/>
      <c r="EW667" s="68"/>
      <c r="EX667" s="68"/>
      <c r="EY667" s="68"/>
      <c r="EZ667" s="68"/>
      <c r="FA667" s="68"/>
      <c r="FB667" s="68"/>
      <c r="FC667" s="68"/>
      <c r="FD667" s="68"/>
      <c r="FE667" s="68"/>
      <c r="FF667" s="68"/>
      <c r="FG667" s="68"/>
      <c r="FH667" s="68"/>
      <c r="FI667" s="68"/>
      <c r="FJ667" s="68"/>
      <c r="FK667" s="68"/>
    </row>
    <row r="668" spans="1:167" ht="15" customHeight="1" x14ac:dyDescent="0.3">
      <c r="A668" s="70">
        <v>667</v>
      </c>
      <c r="B668" s="12">
        <v>14</v>
      </c>
      <c r="C668" s="69" t="s">
        <v>126</v>
      </c>
      <c r="D668" s="37">
        <v>0.16600000000000001</v>
      </c>
      <c r="E668" s="68">
        <v>0.15</v>
      </c>
      <c r="F668" s="19">
        <f t="shared" si="157"/>
        <v>1.1066666666666667</v>
      </c>
      <c r="H668" s="12">
        <f t="shared" si="145"/>
        <v>1.6000000000000014E-2</v>
      </c>
      <c r="I668" s="12">
        <f t="shared" si="146"/>
        <v>0.316</v>
      </c>
      <c r="J668" s="12">
        <v>0.14599999999999999</v>
      </c>
      <c r="K668" s="12">
        <f t="shared" si="147"/>
        <v>0.16600000000000001</v>
      </c>
      <c r="L668" s="45">
        <f t="shared" si="148"/>
        <v>1.1066666666666667</v>
      </c>
      <c r="M668" s="15">
        <f t="shared" si="149"/>
        <v>5.9647989092555087E-2</v>
      </c>
      <c r="N668" s="68">
        <f t="shared" si="150"/>
        <v>5.3898785324597971E-2</v>
      </c>
      <c r="O668" s="68">
        <f t="shared" si="151"/>
        <v>18.55329380759953</v>
      </c>
      <c r="P668" s="12">
        <f t="shared" si="152"/>
        <v>5.7492037679571159E-3</v>
      </c>
      <c r="Q668" s="12">
        <f t="shared" si="153"/>
        <v>0.11354677441715305</v>
      </c>
      <c r="R668" s="113">
        <v>8.7872203286292976</v>
      </c>
      <c r="S668" s="12" t="s">
        <v>767</v>
      </c>
      <c r="T668" s="12" t="s">
        <v>1767</v>
      </c>
      <c r="U668" s="12" t="s">
        <v>708</v>
      </c>
      <c r="V668" s="68" t="s">
        <v>760</v>
      </c>
      <c r="W668" s="68">
        <v>0</v>
      </c>
      <c r="X668" s="68">
        <v>0</v>
      </c>
      <c r="Y668" s="68">
        <v>1</v>
      </c>
      <c r="Z668" s="68">
        <v>0</v>
      </c>
      <c r="AA668" s="68">
        <v>1</v>
      </c>
      <c r="AB668" s="68">
        <v>1</v>
      </c>
      <c r="AC668" s="68">
        <v>1</v>
      </c>
      <c r="AD668" s="68">
        <v>4</v>
      </c>
      <c r="AE668" s="68">
        <v>343</v>
      </c>
      <c r="AF668" s="68">
        <v>0</v>
      </c>
      <c r="AG668" s="68">
        <v>1</v>
      </c>
      <c r="AH668" s="68">
        <v>0</v>
      </c>
      <c r="AI668" s="68">
        <v>0</v>
      </c>
      <c r="AJ668" s="68">
        <v>0</v>
      </c>
      <c r="AK668" s="68">
        <v>0</v>
      </c>
      <c r="AL668" s="68">
        <v>0</v>
      </c>
      <c r="AM668" s="68">
        <v>0</v>
      </c>
      <c r="AN668" s="68">
        <v>0</v>
      </c>
      <c r="AO668" s="68">
        <v>0</v>
      </c>
      <c r="AP668" s="113">
        <v>5.8522024797744745</v>
      </c>
      <c r="AQ668" s="12">
        <v>1</v>
      </c>
      <c r="AR668" s="113">
        <v>5.8522024797744745</v>
      </c>
      <c r="AS668" s="12">
        <v>1</v>
      </c>
      <c r="AT668" s="12">
        <v>0</v>
      </c>
      <c r="AU668" s="12">
        <v>1</v>
      </c>
      <c r="AV668" s="113">
        <v>7.6098622009135539</v>
      </c>
      <c r="AW668" s="12">
        <v>1</v>
      </c>
      <c r="AX668" s="12">
        <v>0</v>
      </c>
      <c r="AY668" s="68">
        <v>1</v>
      </c>
      <c r="AZ668" s="68">
        <v>7.4669999999999996</v>
      </c>
      <c r="BA668" s="94">
        <v>3</v>
      </c>
      <c r="BB668" s="94">
        <v>70</v>
      </c>
      <c r="BC668" s="12">
        <v>1</v>
      </c>
      <c r="BD668" s="12">
        <v>0</v>
      </c>
      <c r="BE668" s="104">
        <f t="shared" si="156"/>
        <v>2.7080502011022101</v>
      </c>
      <c r="BF668" s="104">
        <v>1563.83</v>
      </c>
      <c r="BG668" s="104">
        <f t="shared" si="154"/>
        <v>0.36819707917794026</v>
      </c>
      <c r="BH668" s="68">
        <v>1</v>
      </c>
      <c r="BI668" s="68">
        <v>1</v>
      </c>
      <c r="BJ668" s="68">
        <v>0</v>
      </c>
      <c r="BK668" s="12">
        <v>0</v>
      </c>
      <c r="BL668" s="12">
        <v>1</v>
      </c>
      <c r="BM668" s="12">
        <v>1</v>
      </c>
      <c r="BN668" s="12">
        <v>0</v>
      </c>
      <c r="BO668" s="12">
        <v>1</v>
      </c>
      <c r="BP668" s="12">
        <v>0</v>
      </c>
      <c r="BQ668" s="12">
        <v>0</v>
      </c>
      <c r="BR668" s="12">
        <v>0</v>
      </c>
      <c r="BS668" s="12">
        <v>1</v>
      </c>
      <c r="BT668" s="12">
        <v>0</v>
      </c>
      <c r="BU668" s="12">
        <v>0</v>
      </c>
      <c r="BV668" s="12">
        <v>1</v>
      </c>
      <c r="BW668" s="12">
        <v>0</v>
      </c>
      <c r="BX668" s="12">
        <v>0</v>
      </c>
      <c r="BY668" s="12">
        <v>0.7</v>
      </c>
      <c r="BZ668" s="12">
        <f t="shared" si="155"/>
        <v>0.30000000000000004</v>
      </c>
      <c r="CA668" s="113">
        <v>2.9957322735539909</v>
      </c>
      <c r="CB668" s="12" t="s">
        <v>706</v>
      </c>
      <c r="CC668" s="12">
        <v>1</v>
      </c>
      <c r="CI668" s="12" t="s">
        <v>765</v>
      </c>
      <c r="CL668" s="68"/>
      <c r="CM668" s="68"/>
      <c r="CN668" s="68"/>
      <c r="CO668" s="68"/>
      <c r="CP668" s="68"/>
      <c r="CQ668" s="68"/>
      <c r="CR668" s="68"/>
      <c r="CS668" s="68"/>
      <c r="CT668" s="68"/>
      <c r="CU668" s="68"/>
      <c r="CV668" s="68"/>
      <c r="CW668" s="68"/>
      <c r="CX668" s="68"/>
      <c r="CY668" s="68"/>
      <c r="CZ668" s="68"/>
      <c r="DA668" s="68"/>
      <c r="DB668" s="68"/>
      <c r="DC668" s="68"/>
      <c r="DD668" s="68"/>
      <c r="DE668" s="68"/>
      <c r="DF668" s="68"/>
      <c r="DG668" s="68"/>
      <c r="DH668" s="68"/>
      <c r="DI668" s="68"/>
      <c r="DJ668" s="68"/>
      <c r="DK668" s="68"/>
      <c r="DL668" s="68"/>
      <c r="DM668" s="68"/>
      <c r="DN668" s="68"/>
      <c r="DO668" s="68"/>
      <c r="DP668" s="68"/>
      <c r="DQ668" s="68"/>
      <c r="DR668" s="68"/>
      <c r="DS668" s="68"/>
      <c r="DT668" s="68"/>
      <c r="DU668" s="68"/>
      <c r="DV668" s="68"/>
      <c r="DW668" s="68"/>
      <c r="DX668" s="68"/>
      <c r="DY668" s="68"/>
      <c r="DZ668" s="68"/>
      <c r="EA668" s="68"/>
      <c r="EB668" s="68"/>
      <c r="EC668" s="68"/>
      <c r="ED668" s="68"/>
      <c r="EE668" s="68"/>
      <c r="EF668" s="68"/>
      <c r="EG668" s="68"/>
      <c r="EH668" s="68"/>
      <c r="EI668" s="68"/>
      <c r="EJ668" s="68"/>
      <c r="EK668" s="68"/>
      <c r="EL668" s="68"/>
      <c r="EM668" s="68"/>
      <c r="EN668" s="68"/>
      <c r="EO668" s="68"/>
      <c r="EP668" s="68"/>
      <c r="EQ668" s="68"/>
      <c r="ER668" s="68"/>
      <c r="ES668" s="68"/>
      <c r="ET668" s="68"/>
      <c r="EU668" s="68"/>
      <c r="EV668" s="68"/>
      <c r="EW668" s="68"/>
      <c r="EX668" s="68"/>
      <c r="EY668" s="68"/>
      <c r="EZ668" s="68"/>
      <c r="FA668" s="68"/>
      <c r="FB668" s="68"/>
      <c r="FC668" s="68"/>
      <c r="FD668" s="68"/>
      <c r="FE668" s="68"/>
      <c r="FF668" s="68"/>
      <c r="FG668" s="68"/>
      <c r="FH668" s="68"/>
      <c r="FI668" s="68"/>
      <c r="FJ668" s="68"/>
      <c r="FK668" s="68"/>
    </row>
    <row r="669" spans="1:167" ht="15" customHeight="1" x14ac:dyDescent="0.3">
      <c r="A669" s="70">
        <v>668</v>
      </c>
      <c r="B669" s="12">
        <v>14</v>
      </c>
      <c r="C669" s="69" t="s">
        <v>126</v>
      </c>
      <c r="D669" s="37">
        <v>-1.9E-2</v>
      </c>
      <c r="E669" s="13">
        <v>0.161</v>
      </c>
      <c r="F669" s="19">
        <f t="shared" si="157"/>
        <v>-0.11801242236024845</v>
      </c>
      <c r="H669" s="12">
        <f t="shared" si="145"/>
        <v>-0.18</v>
      </c>
      <c r="I669" s="12">
        <f t="shared" si="146"/>
        <v>0.14200000000000002</v>
      </c>
      <c r="J669" s="12">
        <v>0.14599999999999999</v>
      </c>
      <c r="K669" s="12">
        <f t="shared" si="147"/>
        <v>-1.9E-2</v>
      </c>
      <c r="L669" s="45">
        <f t="shared" si="148"/>
        <v>-0.11801242236024845</v>
      </c>
      <c r="M669" s="15">
        <f t="shared" si="149"/>
        <v>-6.3719425012149162E-3</v>
      </c>
      <c r="N669" s="13">
        <f t="shared" si="150"/>
        <v>5.3993828562926394E-2</v>
      </c>
      <c r="O669" s="68">
        <f t="shared" si="151"/>
        <v>18.520635165453459</v>
      </c>
      <c r="P669" s="12">
        <f t="shared" si="152"/>
        <v>-6.0365771064141309E-2</v>
      </c>
      <c r="Q669" s="12">
        <f t="shared" si="153"/>
        <v>4.7621886061711478E-2</v>
      </c>
      <c r="R669" s="113">
        <v>8.7872203286292976</v>
      </c>
      <c r="S669" s="12" t="s">
        <v>767</v>
      </c>
      <c r="T669" s="12" t="s">
        <v>1767</v>
      </c>
      <c r="U669" s="12" t="s">
        <v>709</v>
      </c>
      <c r="V669" s="13" t="s">
        <v>761</v>
      </c>
      <c r="W669" s="68">
        <v>0</v>
      </c>
      <c r="X669" s="68">
        <v>0</v>
      </c>
      <c r="Y669" s="68">
        <v>1</v>
      </c>
      <c r="Z669" s="68">
        <v>0</v>
      </c>
      <c r="AA669" s="13">
        <v>1</v>
      </c>
      <c r="AB669" s="13">
        <v>1</v>
      </c>
      <c r="AC669" s="68">
        <v>1</v>
      </c>
      <c r="AD669" s="13">
        <v>4</v>
      </c>
      <c r="AE669" s="13">
        <v>343</v>
      </c>
      <c r="AF669" s="13">
        <v>0</v>
      </c>
      <c r="AG669" s="13">
        <v>1</v>
      </c>
      <c r="AH669" s="13">
        <v>0</v>
      </c>
      <c r="AI669" s="13">
        <v>0</v>
      </c>
      <c r="AJ669" s="13">
        <v>0</v>
      </c>
      <c r="AK669" s="13">
        <v>0</v>
      </c>
      <c r="AL669" s="13">
        <v>0</v>
      </c>
      <c r="AM669" s="68">
        <v>0</v>
      </c>
      <c r="AN669" s="68">
        <v>0</v>
      </c>
      <c r="AO669" s="68">
        <v>0</v>
      </c>
      <c r="AP669" s="113">
        <v>5.8522024797744745</v>
      </c>
      <c r="AQ669" s="12">
        <v>1</v>
      </c>
      <c r="AR669" s="113">
        <v>5.8522024797744745</v>
      </c>
      <c r="AS669" s="12">
        <v>1</v>
      </c>
      <c r="AT669" s="12">
        <v>0</v>
      </c>
      <c r="AU669" s="12">
        <v>1</v>
      </c>
      <c r="AV669" s="113">
        <v>7.6098622009135539</v>
      </c>
      <c r="AW669" s="12">
        <v>1</v>
      </c>
      <c r="AX669" s="12">
        <v>0</v>
      </c>
      <c r="AY669" s="68">
        <v>1</v>
      </c>
      <c r="AZ669" s="68">
        <v>7.4669999999999996</v>
      </c>
      <c r="BA669" s="94">
        <v>3</v>
      </c>
      <c r="BB669" s="94">
        <v>70</v>
      </c>
      <c r="BC669" s="12">
        <v>1</v>
      </c>
      <c r="BD669" s="12">
        <v>0</v>
      </c>
      <c r="BE669" s="104">
        <f t="shared" si="156"/>
        <v>2.7080502011022101</v>
      </c>
      <c r="BF669" s="104">
        <v>1563.83</v>
      </c>
      <c r="BG669" s="104">
        <f t="shared" si="154"/>
        <v>0.36819707917794026</v>
      </c>
      <c r="BH669" s="68">
        <v>1</v>
      </c>
      <c r="BI669" s="68">
        <v>1</v>
      </c>
      <c r="BJ669" s="68">
        <v>0</v>
      </c>
      <c r="BK669" s="12">
        <v>0</v>
      </c>
      <c r="BL669" s="12">
        <v>1</v>
      </c>
      <c r="BM669" s="12">
        <v>1</v>
      </c>
      <c r="BN669" s="12">
        <v>0</v>
      </c>
      <c r="BO669" s="12">
        <v>1</v>
      </c>
      <c r="BP669" s="12">
        <v>0</v>
      </c>
      <c r="BQ669" s="12">
        <v>0</v>
      </c>
      <c r="BR669" s="12">
        <v>0</v>
      </c>
      <c r="BS669" s="12">
        <v>1</v>
      </c>
      <c r="BT669" s="12">
        <v>0</v>
      </c>
      <c r="BU669" s="12">
        <v>0</v>
      </c>
      <c r="BV669" s="12">
        <v>1</v>
      </c>
      <c r="BW669" s="12">
        <v>0</v>
      </c>
      <c r="BX669" s="12">
        <v>0</v>
      </c>
      <c r="BY669" s="12">
        <v>0.7</v>
      </c>
      <c r="BZ669" s="12">
        <f t="shared" si="155"/>
        <v>0.30000000000000004</v>
      </c>
      <c r="CA669" s="113">
        <v>2.9957322735539909</v>
      </c>
      <c r="CB669" s="12" t="s">
        <v>706</v>
      </c>
      <c r="CC669" s="12">
        <v>1</v>
      </c>
      <c r="CL669" s="68"/>
      <c r="CM669" s="68"/>
      <c r="CN669" s="68"/>
      <c r="CO669" s="68"/>
      <c r="CP669" s="68"/>
      <c r="CQ669" s="68"/>
      <c r="CR669" s="68"/>
      <c r="CS669" s="68"/>
      <c r="CT669" s="68"/>
      <c r="CU669" s="68"/>
      <c r="CV669" s="68"/>
      <c r="CW669" s="68"/>
      <c r="CX669" s="68"/>
      <c r="CY669" s="68"/>
      <c r="CZ669" s="68"/>
      <c r="DA669" s="68"/>
      <c r="DB669" s="68"/>
      <c r="DC669" s="68"/>
      <c r="DD669" s="68"/>
      <c r="DE669" s="68"/>
      <c r="DF669" s="68"/>
      <c r="DG669" s="68"/>
      <c r="DH669" s="68"/>
      <c r="DI669" s="68"/>
      <c r="DJ669" s="68"/>
      <c r="DK669" s="68"/>
      <c r="DL669" s="68"/>
      <c r="DM669" s="68"/>
      <c r="DN669" s="68"/>
      <c r="DO669" s="68"/>
      <c r="DP669" s="68"/>
      <c r="DQ669" s="68"/>
      <c r="DR669" s="68"/>
      <c r="DS669" s="68"/>
      <c r="DT669" s="68"/>
      <c r="DU669" s="68"/>
      <c r="DV669" s="68"/>
      <c r="DW669" s="68"/>
      <c r="DX669" s="68"/>
      <c r="DY669" s="68"/>
      <c r="DZ669" s="68"/>
      <c r="EA669" s="68"/>
      <c r="EB669" s="68"/>
      <c r="EC669" s="68"/>
      <c r="ED669" s="68"/>
      <c r="EE669" s="68"/>
      <c r="EF669" s="68"/>
      <c r="EG669" s="68"/>
      <c r="EH669" s="68"/>
      <c r="EI669" s="68"/>
      <c r="EJ669" s="68"/>
      <c r="EK669" s="68"/>
      <c r="EL669" s="68"/>
      <c r="EM669" s="68"/>
      <c r="EN669" s="68"/>
      <c r="EO669" s="68"/>
      <c r="EP669" s="68"/>
      <c r="EQ669" s="68"/>
      <c r="ER669" s="68"/>
      <c r="ES669" s="68"/>
      <c r="ET669" s="68"/>
      <c r="EU669" s="68"/>
      <c r="EV669" s="68"/>
      <c r="EW669" s="68"/>
      <c r="EX669" s="68"/>
      <c r="EY669" s="68"/>
      <c r="EZ669" s="68"/>
      <c r="FA669" s="68"/>
      <c r="FB669" s="68"/>
      <c r="FC669" s="68"/>
      <c r="FD669" s="68"/>
      <c r="FE669" s="68"/>
      <c r="FF669" s="68"/>
      <c r="FG669" s="68"/>
      <c r="FH669" s="68"/>
      <c r="FI669" s="68"/>
      <c r="FJ669" s="68"/>
      <c r="FK669" s="68"/>
    </row>
    <row r="670" spans="1:167" ht="15" customHeight="1" x14ac:dyDescent="0.3">
      <c r="A670" s="70">
        <v>669</v>
      </c>
      <c r="B670" s="70">
        <v>14</v>
      </c>
      <c r="C670" s="69" t="s">
        <v>126</v>
      </c>
      <c r="D670" s="38">
        <v>0.375</v>
      </c>
      <c r="E670" s="69">
        <v>0.193</v>
      </c>
      <c r="F670" s="19">
        <f t="shared" si="157"/>
        <v>1.9430051813471503</v>
      </c>
      <c r="G670" s="70"/>
      <c r="H670" s="70">
        <f t="shared" si="145"/>
        <v>0.182</v>
      </c>
      <c r="I670" s="70">
        <f t="shared" si="146"/>
        <v>0.56800000000000006</v>
      </c>
      <c r="J670" s="70">
        <v>0.14599999999999999</v>
      </c>
      <c r="K670" s="70">
        <f t="shared" si="147"/>
        <v>0.375</v>
      </c>
      <c r="L670" s="47">
        <f t="shared" si="148"/>
        <v>1.9430051813471503</v>
      </c>
      <c r="M670" s="18">
        <f t="shared" si="149"/>
        <v>0.10433977599009095</v>
      </c>
      <c r="N670" s="69">
        <f t="shared" si="150"/>
        <v>5.3700204709566809E-2</v>
      </c>
      <c r="O670" s="69">
        <f t="shared" si="151"/>
        <v>18.621902940750761</v>
      </c>
      <c r="P670" s="70">
        <f t="shared" si="152"/>
        <v>5.063957128052414E-2</v>
      </c>
      <c r="Q670" s="70">
        <f t="shared" si="153"/>
        <v>0.15803998069965774</v>
      </c>
      <c r="R670" s="114">
        <v>8.8028231597418873</v>
      </c>
      <c r="S670" s="70" t="s">
        <v>767</v>
      </c>
      <c r="T670" s="70" t="s">
        <v>1767</v>
      </c>
      <c r="U670" s="70" t="s">
        <v>710</v>
      </c>
      <c r="V670" s="69" t="s">
        <v>762</v>
      </c>
      <c r="W670" s="69">
        <v>0</v>
      </c>
      <c r="X670" s="69">
        <v>0</v>
      </c>
      <c r="Y670" s="69">
        <v>1</v>
      </c>
      <c r="Z670" s="69">
        <v>0</v>
      </c>
      <c r="AA670" s="69">
        <v>1</v>
      </c>
      <c r="AB670" s="69">
        <v>1</v>
      </c>
      <c r="AC670" s="69">
        <v>1</v>
      </c>
      <c r="AD670" s="69">
        <v>4</v>
      </c>
      <c r="AE670" s="69">
        <v>343</v>
      </c>
      <c r="AF670" s="69">
        <v>0</v>
      </c>
      <c r="AG670" s="69">
        <v>1</v>
      </c>
      <c r="AH670" s="69">
        <v>0</v>
      </c>
      <c r="AI670" s="69">
        <v>0</v>
      </c>
      <c r="AJ670" s="69">
        <v>0</v>
      </c>
      <c r="AK670" s="69">
        <v>0</v>
      </c>
      <c r="AL670" s="69">
        <v>0</v>
      </c>
      <c r="AM670" s="69">
        <v>0</v>
      </c>
      <c r="AN670" s="69">
        <v>0</v>
      </c>
      <c r="AO670" s="69">
        <v>0</v>
      </c>
      <c r="AP670" s="114">
        <v>5.8522024797744745</v>
      </c>
      <c r="AQ670" s="70">
        <v>1</v>
      </c>
      <c r="AR670" s="114">
        <v>5.8522024797744745</v>
      </c>
      <c r="AS670" s="70">
        <v>1</v>
      </c>
      <c r="AT670" s="70">
        <v>0</v>
      </c>
      <c r="AU670" s="70">
        <v>1</v>
      </c>
      <c r="AV670" s="114">
        <v>7.6098622009135539</v>
      </c>
      <c r="AW670" s="70">
        <v>1</v>
      </c>
      <c r="AX670" s="70">
        <v>0</v>
      </c>
      <c r="AY670" s="69">
        <v>1</v>
      </c>
      <c r="AZ670" s="69">
        <v>7.4669999999999996</v>
      </c>
      <c r="BA670" s="32">
        <v>3</v>
      </c>
      <c r="BB670" s="32">
        <v>70</v>
      </c>
      <c r="BC670" s="70">
        <v>1</v>
      </c>
      <c r="BD670" s="70">
        <v>0</v>
      </c>
      <c r="BE670" s="106">
        <f t="shared" si="156"/>
        <v>2.7080502011022101</v>
      </c>
      <c r="BF670" s="106">
        <v>1563.83</v>
      </c>
      <c r="BG670" s="106">
        <f t="shared" si="154"/>
        <v>0.36819707917794026</v>
      </c>
      <c r="BH670" s="69">
        <v>1</v>
      </c>
      <c r="BI670" s="69">
        <v>1</v>
      </c>
      <c r="BJ670" s="69">
        <v>0</v>
      </c>
      <c r="BK670" s="70">
        <v>0</v>
      </c>
      <c r="BL670" s="70">
        <v>1</v>
      </c>
      <c r="BM670" s="70">
        <v>1</v>
      </c>
      <c r="BN670" s="70">
        <v>0</v>
      </c>
      <c r="BO670" s="70">
        <v>1</v>
      </c>
      <c r="BP670" s="70">
        <v>0</v>
      </c>
      <c r="BQ670" s="70">
        <v>0</v>
      </c>
      <c r="BR670" s="70">
        <v>0</v>
      </c>
      <c r="BS670" s="70">
        <v>1</v>
      </c>
      <c r="BT670" s="70">
        <v>0</v>
      </c>
      <c r="BU670" s="70">
        <v>0</v>
      </c>
      <c r="BV670" s="70">
        <v>1</v>
      </c>
      <c r="BW670" s="70">
        <v>0</v>
      </c>
      <c r="BX670" s="70">
        <v>0</v>
      </c>
      <c r="BY670" s="70">
        <v>0.7</v>
      </c>
      <c r="BZ670" s="70">
        <f t="shared" si="155"/>
        <v>0.30000000000000004</v>
      </c>
      <c r="CA670" s="114">
        <v>2.9957322735539909</v>
      </c>
      <c r="CB670" s="70" t="s">
        <v>706</v>
      </c>
      <c r="CC670" s="70">
        <v>1</v>
      </c>
      <c r="CD670" s="70"/>
      <c r="CE670" s="70"/>
      <c r="CF670" s="70"/>
      <c r="CG670" s="70"/>
      <c r="CH670" s="70"/>
      <c r="CI670" s="70"/>
      <c r="CJ670" s="70"/>
      <c r="CK670" s="70"/>
      <c r="CL670" s="69"/>
      <c r="CM670" s="69"/>
      <c r="CN670" s="69"/>
      <c r="CO670" s="69"/>
      <c r="CP670" s="69"/>
      <c r="CQ670" s="69"/>
      <c r="CR670" s="69"/>
      <c r="CS670" s="69"/>
      <c r="CT670" s="69"/>
      <c r="CU670" s="69"/>
      <c r="CV670" s="69"/>
      <c r="CW670" s="69"/>
      <c r="CX670" s="69"/>
      <c r="CY670" s="69"/>
      <c r="CZ670" s="69"/>
      <c r="DA670" s="69"/>
      <c r="DB670" s="69"/>
      <c r="DC670" s="69"/>
      <c r="DD670" s="69"/>
      <c r="DE670" s="69"/>
      <c r="DF670" s="69"/>
      <c r="DG670" s="69"/>
      <c r="DH670" s="69"/>
      <c r="DI670" s="69"/>
      <c r="DJ670" s="69"/>
      <c r="DK670" s="69"/>
      <c r="DL670" s="69"/>
      <c r="DM670" s="69"/>
      <c r="DN670" s="69"/>
      <c r="DO670" s="69"/>
      <c r="DP670" s="69"/>
      <c r="DQ670" s="69"/>
      <c r="DR670" s="69"/>
      <c r="DS670" s="69"/>
      <c r="DT670" s="69"/>
      <c r="DU670" s="69"/>
      <c r="DV670" s="69"/>
      <c r="DW670" s="69"/>
      <c r="DX670" s="69"/>
      <c r="DY670" s="69"/>
      <c r="DZ670" s="69"/>
      <c r="EA670" s="69"/>
      <c r="EB670" s="69"/>
      <c r="EC670" s="69"/>
      <c r="ED670" s="69"/>
      <c r="EE670" s="69"/>
      <c r="EF670" s="69"/>
      <c r="EG670" s="69"/>
      <c r="EH670" s="69"/>
      <c r="EI670" s="69"/>
      <c r="EJ670" s="69"/>
      <c r="EK670" s="69"/>
      <c r="EL670" s="69"/>
      <c r="EM670" s="69"/>
      <c r="EN670" s="69"/>
      <c r="EO670" s="69"/>
      <c r="EP670" s="69"/>
      <c r="EQ670" s="69"/>
      <c r="ER670" s="69"/>
      <c r="ES670" s="69"/>
      <c r="ET670" s="69"/>
      <c r="EU670" s="69"/>
      <c r="EV670" s="69"/>
      <c r="EW670" s="69"/>
      <c r="EX670" s="69"/>
      <c r="EY670" s="69"/>
      <c r="EZ670" s="69"/>
      <c r="FA670" s="69"/>
      <c r="FB670" s="69"/>
      <c r="FC670" s="69"/>
      <c r="FD670" s="69"/>
      <c r="FE670" s="69"/>
      <c r="FF670" s="69"/>
      <c r="FG670" s="69"/>
      <c r="FH670" s="69"/>
      <c r="FI670" s="69"/>
      <c r="FJ670" s="69"/>
      <c r="FK670" s="69"/>
    </row>
    <row r="671" spans="1:167" ht="15" customHeight="1" x14ac:dyDescent="0.3">
      <c r="A671" s="70">
        <v>670</v>
      </c>
      <c r="B671" s="12">
        <v>14</v>
      </c>
      <c r="C671" s="69" t="s">
        <v>126</v>
      </c>
      <c r="D671" s="37">
        <v>0.73599999999999999</v>
      </c>
      <c r="E671" s="68">
        <v>0.158</v>
      </c>
      <c r="F671" s="19">
        <f t="shared" si="157"/>
        <v>4.6582278481012658</v>
      </c>
      <c r="G671" s="12" t="s">
        <v>353</v>
      </c>
      <c r="H671" s="12">
        <f t="shared" si="145"/>
        <v>0.57799999999999996</v>
      </c>
      <c r="I671" s="12">
        <f t="shared" si="146"/>
        <v>0.89400000000000002</v>
      </c>
      <c r="J671" s="12">
        <v>0.54600000000000004</v>
      </c>
      <c r="K671" s="12">
        <f t="shared" si="147"/>
        <v>0.73599999999999999</v>
      </c>
      <c r="L671" s="45">
        <f t="shared" si="148"/>
        <v>4.6582278481012658</v>
      </c>
      <c r="M671" s="15">
        <f t="shared" si="149"/>
        <v>0.24459495574902249</v>
      </c>
      <c r="N671" s="68">
        <f t="shared" si="150"/>
        <v>5.2508156261339069E-2</v>
      </c>
      <c r="O671" s="68">
        <f t="shared" si="151"/>
        <v>19.044660319491818</v>
      </c>
      <c r="P671" s="12">
        <f t="shared" si="152"/>
        <v>0.19208679948768342</v>
      </c>
      <c r="Q671" s="12">
        <f t="shared" si="153"/>
        <v>0.29710311201036155</v>
      </c>
      <c r="R671" s="113">
        <v>8.8028231597418873</v>
      </c>
      <c r="S671" s="12" t="s">
        <v>767</v>
      </c>
      <c r="T671" s="12" t="s">
        <v>1767</v>
      </c>
      <c r="U671" s="12" t="s">
        <v>707</v>
      </c>
      <c r="V671" s="68" t="s">
        <v>759</v>
      </c>
      <c r="W671" s="68">
        <v>0</v>
      </c>
      <c r="X671" s="68">
        <v>0</v>
      </c>
      <c r="Y671" s="68">
        <v>1</v>
      </c>
      <c r="Z671" s="68">
        <v>0</v>
      </c>
      <c r="AA671" s="68">
        <v>1</v>
      </c>
      <c r="AB671" s="68">
        <v>1</v>
      </c>
      <c r="AC671" s="68">
        <v>2</v>
      </c>
      <c r="AD671" s="68">
        <v>6</v>
      </c>
      <c r="AE671" s="68">
        <v>341</v>
      </c>
      <c r="AF671" s="68">
        <v>0</v>
      </c>
      <c r="AG671" s="68">
        <v>1</v>
      </c>
      <c r="AH671" s="68">
        <v>0</v>
      </c>
      <c r="AI671" s="68">
        <v>0</v>
      </c>
      <c r="AJ671" s="68">
        <v>0</v>
      </c>
      <c r="AK671" s="68">
        <v>0</v>
      </c>
      <c r="AL671" s="68">
        <v>0</v>
      </c>
      <c r="AM671" s="68">
        <v>0</v>
      </c>
      <c r="AN671" s="68">
        <v>0</v>
      </c>
      <c r="AO671" s="68">
        <v>0</v>
      </c>
      <c r="AP671" s="113">
        <v>5.8522024797744745</v>
      </c>
      <c r="AQ671" s="12">
        <v>1</v>
      </c>
      <c r="AR671" s="113">
        <v>5.8522024797744745</v>
      </c>
      <c r="AS671" s="12">
        <v>1</v>
      </c>
      <c r="AT671" s="12">
        <v>0</v>
      </c>
      <c r="AU671" s="12">
        <v>1</v>
      </c>
      <c r="AV671" s="113">
        <v>7.6098622009135539</v>
      </c>
      <c r="AW671" s="12">
        <v>1</v>
      </c>
      <c r="AX671" s="12">
        <v>0</v>
      </c>
      <c r="AY671" s="68">
        <v>1</v>
      </c>
      <c r="AZ671" s="68">
        <v>7.4669999999999996</v>
      </c>
      <c r="BA671" s="94">
        <v>3</v>
      </c>
      <c r="BB671" s="94">
        <v>70</v>
      </c>
      <c r="BC671" s="12">
        <v>1</v>
      </c>
      <c r="BD671" s="12">
        <v>0</v>
      </c>
      <c r="BE671" s="104">
        <f t="shared" si="156"/>
        <v>2.7080502011022101</v>
      </c>
      <c r="BF671" s="104">
        <v>1563.83</v>
      </c>
      <c r="BG671" s="104">
        <f t="shared" si="154"/>
        <v>0.36819707917794026</v>
      </c>
      <c r="BH671" s="68">
        <v>1</v>
      </c>
      <c r="BI671" s="68">
        <v>1</v>
      </c>
      <c r="BJ671" s="68">
        <v>0</v>
      </c>
      <c r="BK671" s="12">
        <v>0</v>
      </c>
      <c r="BL671" s="12">
        <v>1</v>
      </c>
      <c r="BM671" s="12">
        <v>1</v>
      </c>
      <c r="BN671" s="12">
        <v>0</v>
      </c>
      <c r="BO671" s="12">
        <v>1</v>
      </c>
      <c r="BP671" s="12">
        <v>0</v>
      </c>
      <c r="BQ671" s="12">
        <v>0</v>
      </c>
      <c r="BR671" s="12">
        <v>0</v>
      </c>
      <c r="BS671" s="12">
        <v>1</v>
      </c>
      <c r="BT671" s="12">
        <v>0</v>
      </c>
      <c r="BU671" s="12">
        <v>0</v>
      </c>
      <c r="BV671" s="12">
        <v>1</v>
      </c>
      <c r="BW671" s="12">
        <v>0</v>
      </c>
      <c r="BX671" s="12">
        <v>0</v>
      </c>
      <c r="BY671" s="12">
        <v>0.7</v>
      </c>
      <c r="BZ671" s="12">
        <f t="shared" si="155"/>
        <v>0.30000000000000004</v>
      </c>
      <c r="CA671" s="113">
        <v>2.9957322735539909</v>
      </c>
      <c r="CB671" s="12" t="s">
        <v>706</v>
      </c>
      <c r="CC671" s="12">
        <v>1</v>
      </c>
      <c r="CL671" s="68"/>
      <c r="CM671" s="68"/>
      <c r="CN671" s="68"/>
      <c r="CO671" s="68"/>
      <c r="CP671" s="68"/>
      <c r="CQ671" s="68"/>
      <c r="CR671" s="68"/>
      <c r="CS671" s="68"/>
      <c r="CT671" s="68"/>
      <c r="CU671" s="68"/>
      <c r="CV671" s="68"/>
      <c r="CW671" s="68"/>
      <c r="CX671" s="68"/>
      <c r="CY671" s="68"/>
      <c r="CZ671" s="68"/>
      <c r="DA671" s="68"/>
      <c r="DB671" s="68"/>
      <c r="DC671" s="68"/>
      <c r="DD671" s="68"/>
      <c r="DE671" s="68"/>
      <c r="DF671" s="68"/>
      <c r="DG671" s="68"/>
      <c r="DH671" s="68"/>
      <c r="DI671" s="68"/>
      <c r="DJ671" s="68"/>
      <c r="DK671" s="68"/>
      <c r="DL671" s="68"/>
      <c r="DM671" s="68"/>
      <c r="DN671" s="68"/>
      <c r="DO671" s="68"/>
      <c r="DP671" s="68"/>
      <c r="DQ671" s="68"/>
      <c r="DR671" s="68"/>
      <c r="DS671" s="68"/>
      <c r="DT671" s="68"/>
      <c r="DU671" s="68"/>
      <c r="DV671" s="68"/>
      <c r="DW671" s="68"/>
      <c r="DX671" s="68"/>
      <c r="DY671" s="68"/>
      <c r="DZ671" s="68"/>
      <c r="EA671" s="68"/>
      <c r="EB671" s="68"/>
      <c r="EC671" s="68"/>
      <c r="ED671" s="68"/>
      <c r="EE671" s="68"/>
      <c r="EF671" s="68"/>
      <c r="EG671" s="68"/>
      <c r="EH671" s="68"/>
      <c r="EI671" s="68"/>
      <c r="EJ671" s="68"/>
      <c r="EK671" s="68"/>
      <c r="EL671" s="68"/>
      <c r="EM671" s="68"/>
      <c r="EN671" s="68"/>
      <c r="EO671" s="68"/>
      <c r="EP671" s="68"/>
      <c r="EQ671" s="68"/>
      <c r="ER671" s="68"/>
      <c r="ES671" s="68"/>
      <c r="ET671" s="68"/>
      <c r="EU671" s="68"/>
      <c r="EV671" s="68"/>
      <c r="EW671" s="68"/>
      <c r="EX671" s="68"/>
      <c r="EY671" s="68"/>
      <c r="EZ671" s="68"/>
      <c r="FA671" s="68"/>
      <c r="FB671" s="68"/>
      <c r="FC671" s="68"/>
      <c r="FD671" s="68"/>
      <c r="FE671" s="68"/>
      <c r="FF671" s="68"/>
      <c r="FG671" s="68"/>
      <c r="FH671" s="68"/>
      <c r="FI671" s="68"/>
      <c r="FJ671" s="68"/>
      <c r="FK671" s="68"/>
    </row>
    <row r="672" spans="1:167" ht="15" customHeight="1" x14ac:dyDescent="0.3">
      <c r="A672" s="70">
        <v>671</v>
      </c>
      <c r="B672" s="12">
        <v>14</v>
      </c>
      <c r="C672" s="69" t="s">
        <v>126</v>
      </c>
      <c r="D672" s="37">
        <v>-5.8000000000000003E-2</v>
      </c>
      <c r="E672" s="68">
        <v>0.16700000000000001</v>
      </c>
      <c r="F672" s="19">
        <f t="shared" si="157"/>
        <v>-0.3473053892215569</v>
      </c>
      <c r="H672" s="12">
        <f t="shared" si="145"/>
        <v>-0.22500000000000001</v>
      </c>
      <c r="I672" s="12">
        <f t="shared" si="146"/>
        <v>0.10900000000000001</v>
      </c>
      <c r="J672" s="12">
        <v>0.54600000000000004</v>
      </c>
      <c r="K672" s="12">
        <f t="shared" si="147"/>
        <v>-5.8000000000000003E-2</v>
      </c>
      <c r="L672" s="45">
        <f t="shared" si="148"/>
        <v>-0.3473053892215569</v>
      </c>
      <c r="M672" s="15">
        <f t="shared" si="149"/>
        <v>-1.8804315776272212E-2</v>
      </c>
      <c r="N672" s="68">
        <f t="shared" si="150"/>
        <v>5.4143460942025164E-2</v>
      </c>
      <c r="O672" s="68">
        <f t="shared" si="151"/>
        <v>18.469451021440307</v>
      </c>
      <c r="P672" s="12">
        <f t="shared" si="152"/>
        <v>-7.2947776718297372E-2</v>
      </c>
      <c r="Q672" s="12">
        <f t="shared" si="153"/>
        <v>3.5339145165752955E-2</v>
      </c>
      <c r="R672" s="113">
        <v>8.8020713365352847</v>
      </c>
      <c r="S672" s="12" t="s">
        <v>767</v>
      </c>
      <c r="T672" s="12" t="s">
        <v>1767</v>
      </c>
      <c r="U672" s="12" t="s">
        <v>708</v>
      </c>
      <c r="V672" s="68" t="s">
        <v>760</v>
      </c>
      <c r="W672" s="68">
        <v>0</v>
      </c>
      <c r="X672" s="68">
        <v>0</v>
      </c>
      <c r="Y672" s="68">
        <v>1</v>
      </c>
      <c r="Z672" s="68">
        <v>0</v>
      </c>
      <c r="AA672" s="68">
        <v>1</v>
      </c>
      <c r="AB672" s="68">
        <v>1</v>
      </c>
      <c r="AC672" s="68">
        <v>2</v>
      </c>
      <c r="AD672" s="68">
        <v>6</v>
      </c>
      <c r="AE672" s="68">
        <v>341</v>
      </c>
      <c r="AF672" s="68">
        <v>0</v>
      </c>
      <c r="AG672" s="68">
        <v>1</v>
      </c>
      <c r="AH672" s="68">
        <v>0</v>
      </c>
      <c r="AI672" s="68">
        <v>0</v>
      </c>
      <c r="AJ672" s="68">
        <v>0</v>
      </c>
      <c r="AK672" s="68">
        <v>0</v>
      </c>
      <c r="AL672" s="68">
        <v>0</v>
      </c>
      <c r="AM672" s="68">
        <v>0</v>
      </c>
      <c r="AN672" s="68">
        <v>0</v>
      </c>
      <c r="AO672" s="68">
        <v>0</v>
      </c>
      <c r="AP672" s="113">
        <v>5.8522024797744745</v>
      </c>
      <c r="AQ672" s="12">
        <v>1</v>
      </c>
      <c r="AR672" s="113">
        <v>5.8522024797744745</v>
      </c>
      <c r="AS672" s="12">
        <v>1</v>
      </c>
      <c r="AT672" s="12">
        <v>0</v>
      </c>
      <c r="AU672" s="12">
        <v>1</v>
      </c>
      <c r="AV672" s="113">
        <v>7.6098622009135539</v>
      </c>
      <c r="AW672" s="12">
        <v>1</v>
      </c>
      <c r="AX672" s="12">
        <v>0</v>
      </c>
      <c r="AY672" s="68">
        <v>1</v>
      </c>
      <c r="AZ672" s="68">
        <v>7.4669999999999996</v>
      </c>
      <c r="BA672" s="94">
        <v>3</v>
      </c>
      <c r="BB672" s="94">
        <v>70</v>
      </c>
      <c r="BC672" s="12">
        <v>1</v>
      </c>
      <c r="BD672" s="12">
        <v>0</v>
      </c>
      <c r="BE672" s="104">
        <f t="shared" si="156"/>
        <v>2.7080502011022101</v>
      </c>
      <c r="BF672" s="104">
        <v>1563.83</v>
      </c>
      <c r="BG672" s="104">
        <f t="shared" si="154"/>
        <v>0.36819707917794026</v>
      </c>
      <c r="BH672" s="68">
        <v>1</v>
      </c>
      <c r="BI672" s="68">
        <v>1</v>
      </c>
      <c r="BJ672" s="68">
        <v>0</v>
      </c>
      <c r="BK672" s="12">
        <v>0</v>
      </c>
      <c r="BL672" s="12">
        <v>1</v>
      </c>
      <c r="BM672" s="12">
        <v>1</v>
      </c>
      <c r="BN672" s="12">
        <v>0</v>
      </c>
      <c r="BO672" s="12">
        <v>1</v>
      </c>
      <c r="BP672" s="12">
        <v>0</v>
      </c>
      <c r="BQ672" s="12">
        <v>0</v>
      </c>
      <c r="BR672" s="12">
        <v>0</v>
      </c>
      <c r="BS672" s="12">
        <v>1</v>
      </c>
      <c r="BT672" s="12">
        <v>0</v>
      </c>
      <c r="BU672" s="12">
        <v>0</v>
      </c>
      <c r="BV672" s="12">
        <v>1</v>
      </c>
      <c r="BW672" s="12">
        <v>0</v>
      </c>
      <c r="BX672" s="12">
        <v>0</v>
      </c>
      <c r="BY672" s="12">
        <v>0.7</v>
      </c>
      <c r="BZ672" s="12">
        <f t="shared" si="155"/>
        <v>0.30000000000000004</v>
      </c>
      <c r="CA672" s="113">
        <v>2.9957322735539909</v>
      </c>
      <c r="CB672" s="12" t="s">
        <v>706</v>
      </c>
      <c r="CC672" s="12">
        <v>1</v>
      </c>
      <c r="CL672" s="68"/>
      <c r="CM672" s="68"/>
      <c r="CN672" s="68"/>
      <c r="CO672" s="68"/>
      <c r="CP672" s="68"/>
      <c r="CQ672" s="68"/>
      <c r="CR672" s="68"/>
      <c r="CS672" s="68"/>
      <c r="CT672" s="68"/>
      <c r="CU672" s="68"/>
      <c r="CV672" s="68"/>
      <c r="CW672" s="68"/>
      <c r="CX672" s="68"/>
      <c r="CY672" s="68"/>
      <c r="CZ672" s="68"/>
      <c r="DA672" s="68"/>
      <c r="DB672" s="68"/>
      <c r="DC672" s="68"/>
      <c r="DD672" s="68"/>
      <c r="DE672" s="68"/>
      <c r="DF672" s="68"/>
      <c r="DG672" s="68"/>
      <c r="DH672" s="68"/>
      <c r="DI672" s="68"/>
      <c r="DJ672" s="68"/>
      <c r="DK672" s="68"/>
      <c r="DL672" s="68"/>
      <c r="DM672" s="68"/>
      <c r="DN672" s="68"/>
      <c r="DO672" s="68"/>
      <c r="DP672" s="68"/>
      <c r="DQ672" s="68"/>
      <c r="DR672" s="68"/>
      <c r="DS672" s="68"/>
      <c r="DT672" s="68"/>
      <c r="DU672" s="68"/>
      <c r="DV672" s="68"/>
      <c r="DW672" s="68"/>
      <c r="DX672" s="68"/>
      <c r="DY672" s="68"/>
      <c r="DZ672" s="68"/>
      <c r="EA672" s="68"/>
      <c r="EB672" s="68"/>
      <c r="EC672" s="68"/>
      <c r="ED672" s="68"/>
      <c r="EE672" s="68"/>
      <c r="EF672" s="68"/>
      <c r="EG672" s="68"/>
      <c r="EH672" s="68"/>
      <c r="EI672" s="68"/>
      <c r="EJ672" s="68"/>
      <c r="EK672" s="68"/>
      <c r="EL672" s="68"/>
      <c r="EM672" s="68"/>
      <c r="EN672" s="68"/>
      <c r="EO672" s="68"/>
      <c r="EP672" s="68"/>
      <c r="EQ672" s="68"/>
      <c r="ER672" s="68"/>
      <c r="ES672" s="68"/>
      <c r="ET672" s="68"/>
      <c r="EU672" s="68"/>
      <c r="EV672" s="68"/>
      <c r="EW672" s="68"/>
      <c r="EX672" s="68"/>
      <c r="EY672" s="68"/>
      <c r="EZ672" s="68"/>
      <c r="FA672" s="68"/>
      <c r="FB672" s="68"/>
      <c r="FC672" s="68"/>
      <c r="FD672" s="68"/>
      <c r="FE672" s="68"/>
      <c r="FF672" s="68"/>
      <c r="FG672" s="68"/>
      <c r="FH672" s="68"/>
      <c r="FI672" s="68"/>
      <c r="FJ672" s="68"/>
      <c r="FK672" s="68"/>
    </row>
    <row r="673" spans="1:167" ht="15" customHeight="1" x14ac:dyDescent="0.3">
      <c r="A673" s="70">
        <v>672</v>
      </c>
      <c r="B673" s="70">
        <v>14</v>
      </c>
      <c r="C673" s="69" t="s">
        <v>126</v>
      </c>
      <c r="D673" s="38">
        <v>2.5999999999999999E-2</v>
      </c>
      <c r="E673" s="69">
        <v>8.6999999999999994E-2</v>
      </c>
      <c r="F673" s="19">
        <f t="shared" si="157"/>
        <v>0.2988505747126437</v>
      </c>
      <c r="G673" s="70"/>
      <c r="H673" s="70">
        <f t="shared" si="145"/>
        <v>-6.0999999999999999E-2</v>
      </c>
      <c r="I673" s="70">
        <f t="shared" si="146"/>
        <v>0.11299999999999999</v>
      </c>
      <c r="J673" s="70">
        <v>0.54600000000000004</v>
      </c>
      <c r="K673" s="70">
        <f t="shared" si="147"/>
        <v>2.5999999999999999E-2</v>
      </c>
      <c r="L673" s="47">
        <f t="shared" si="148"/>
        <v>0.2988505747126437</v>
      </c>
      <c r="M673" s="18">
        <f t="shared" si="149"/>
        <v>1.6181547038921548E-2</v>
      </c>
      <c r="N673" s="69">
        <f t="shared" si="150"/>
        <v>5.4145945861006718E-2</v>
      </c>
      <c r="O673" s="69">
        <f t="shared" si="151"/>
        <v>18.468603403235615</v>
      </c>
      <c r="P673" s="70">
        <f t="shared" si="152"/>
        <v>-3.7964398822085174E-2</v>
      </c>
      <c r="Q673" s="70">
        <f t="shared" si="153"/>
        <v>7.0327492899928262E-2</v>
      </c>
      <c r="R673" s="114">
        <v>8.8020713365352847</v>
      </c>
      <c r="S673" s="70" t="s">
        <v>767</v>
      </c>
      <c r="T673" s="70" t="s">
        <v>1767</v>
      </c>
      <c r="U673" s="70" t="s">
        <v>709</v>
      </c>
      <c r="V673" s="69" t="s">
        <v>761</v>
      </c>
      <c r="W673" s="69">
        <v>0</v>
      </c>
      <c r="X673" s="69">
        <v>0</v>
      </c>
      <c r="Y673" s="69">
        <v>1</v>
      </c>
      <c r="Z673" s="69">
        <v>0</v>
      </c>
      <c r="AA673" s="69">
        <v>1</v>
      </c>
      <c r="AB673" s="69">
        <v>1</v>
      </c>
      <c r="AC673" s="69">
        <v>2</v>
      </c>
      <c r="AD673" s="69">
        <v>6</v>
      </c>
      <c r="AE673" s="69">
        <v>341</v>
      </c>
      <c r="AF673" s="69">
        <v>0</v>
      </c>
      <c r="AG673" s="69">
        <v>1</v>
      </c>
      <c r="AH673" s="69">
        <v>0</v>
      </c>
      <c r="AI673" s="69">
        <v>0</v>
      </c>
      <c r="AJ673" s="69">
        <v>0</v>
      </c>
      <c r="AK673" s="69">
        <v>0</v>
      </c>
      <c r="AL673" s="69">
        <v>0</v>
      </c>
      <c r="AM673" s="69">
        <v>0</v>
      </c>
      <c r="AN673" s="69">
        <v>0</v>
      </c>
      <c r="AO673" s="69">
        <v>0</v>
      </c>
      <c r="AP673" s="114">
        <v>5.8522024797744745</v>
      </c>
      <c r="AQ673" s="70">
        <v>1</v>
      </c>
      <c r="AR673" s="114">
        <v>5.8522024797744745</v>
      </c>
      <c r="AS673" s="70">
        <v>1</v>
      </c>
      <c r="AT673" s="70">
        <v>0</v>
      </c>
      <c r="AU673" s="70">
        <v>1</v>
      </c>
      <c r="AV673" s="114">
        <v>7.6098622009135539</v>
      </c>
      <c r="AW673" s="70">
        <v>1</v>
      </c>
      <c r="AX673" s="70">
        <v>0</v>
      </c>
      <c r="AY673" s="69">
        <v>1</v>
      </c>
      <c r="AZ673" s="69">
        <v>7.4669999999999996</v>
      </c>
      <c r="BA673" s="32">
        <v>3</v>
      </c>
      <c r="BB673" s="32">
        <v>70</v>
      </c>
      <c r="BC673" s="70">
        <v>1</v>
      </c>
      <c r="BD673" s="70">
        <v>0</v>
      </c>
      <c r="BE673" s="106">
        <f t="shared" si="156"/>
        <v>2.7080502011022101</v>
      </c>
      <c r="BF673" s="106">
        <v>1563.83</v>
      </c>
      <c r="BG673" s="106">
        <f t="shared" si="154"/>
        <v>0.36819707917794026</v>
      </c>
      <c r="BH673" s="69">
        <v>1</v>
      </c>
      <c r="BI673" s="69">
        <v>1</v>
      </c>
      <c r="BJ673" s="69">
        <v>0</v>
      </c>
      <c r="BK673" s="70">
        <v>0</v>
      </c>
      <c r="BL673" s="70">
        <v>1</v>
      </c>
      <c r="BM673" s="70">
        <v>1</v>
      </c>
      <c r="BN673" s="70">
        <v>0</v>
      </c>
      <c r="BO673" s="70">
        <v>1</v>
      </c>
      <c r="BP673" s="70">
        <v>0</v>
      </c>
      <c r="BQ673" s="70">
        <v>0</v>
      </c>
      <c r="BR673" s="70">
        <v>0</v>
      </c>
      <c r="BS673" s="70">
        <v>1</v>
      </c>
      <c r="BT673" s="70">
        <v>0</v>
      </c>
      <c r="BU673" s="70">
        <v>0</v>
      </c>
      <c r="BV673" s="70">
        <v>1</v>
      </c>
      <c r="BW673" s="70">
        <v>0</v>
      </c>
      <c r="BX673" s="70">
        <v>0</v>
      </c>
      <c r="BY673" s="70">
        <v>0.7</v>
      </c>
      <c r="BZ673" s="70">
        <f t="shared" si="155"/>
        <v>0.30000000000000004</v>
      </c>
      <c r="CA673" s="114">
        <v>2.9957322735539909</v>
      </c>
      <c r="CB673" s="70" t="s">
        <v>706</v>
      </c>
      <c r="CC673" s="70">
        <v>1</v>
      </c>
      <c r="CD673" s="70"/>
      <c r="CE673" s="70"/>
      <c r="CF673" s="70"/>
      <c r="CG673" s="70"/>
      <c r="CH673" s="70"/>
      <c r="CI673" s="70"/>
      <c r="CJ673" s="70"/>
      <c r="CK673" s="70"/>
      <c r="CL673" s="68"/>
      <c r="CM673" s="68"/>
      <c r="CN673" s="68"/>
      <c r="CO673" s="68"/>
      <c r="CP673" s="68"/>
      <c r="CQ673" s="68"/>
      <c r="CR673" s="68"/>
      <c r="CS673" s="68"/>
      <c r="CT673" s="68"/>
      <c r="CU673" s="68"/>
      <c r="CV673" s="68"/>
      <c r="CW673" s="68"/>
      <c r="CX673" s="68"/>
      <c r="CY673" s="68"/>
      <c r="CZ673" s="68"/>
      <c r="DA673" s="68"/>
      <c r="DB673" s="68"/>
      <c r="DC673" s="68"/>
      <c r="DD673" s="68"/>
      <c r="DE673" s="68"/>
      <c r="DF673" s="68"/>
      <c r="DG673" s="68"/>
      <c r="DH673" s="68"/>
      <c r="DI673" s="68"/>
      <c r="DJ673" s="68"/>
      <c r="DK673" s="68"/>
      <c r="DL673" s="68"/>
      <c r="DM673" s="68"/>
      <c r="DN673" s="68"/>
      <c r="DO673" s="68"/>
      <c r="DP673" s="68"/>
      <c r="DQ673" s="68"/>
      <c r="DR673" s="68"/>
      <c r="DS673" s="68"/>
      <c r="DT673" s="68"/>
      <c r="DU673" s="68"/>
      <c r="DV673" s="68"/>
      <c r="DW673" s="68"/>
      <c r="DX673" s="68"/>
      <c r="DY673" s="68"/>
      <c r="DZ673" s="68"/>
      <c r="EA673" s="68"/>
      <c r="EB673" s="68"/>
      <c r="EC673" s="68"/>
      <c r="ED673" s="68"/>
      <c r="EE673" s="68"/>
      <c r="EF673" s="68"/>
      <c r="EG673" s="68"/>
      <c r="EH673" s="68"/>
      <c r="EI673" s="68"/>
      <c r="EJ673" s="68"/>
      <c r="EK673" s="68"/>
      <c r="EL673" s="68"/>
      <c r="EM673" s="68"/>
      <c r="EN673" s="68"/>
      <c r="EO673" s="68"/>
      <c r="EP673" s="68"/>
      <c r="EQ673" s="68"/>
      <c r="ER673" s="68"/>
      <c r="ES673" s="68"/>
      <c r="ET673" s="68"/>
      <c r="EU673" s="68"/>
      <c r="EV673" s="68"/>
      <c r="EW673" s="68"/>
      <c r="EX673" s="68"/>
      <c r="EY673" s="68"/>
      <c r="EZ673" s="68"/>
      <c r="FA673" s="68"/>
      <c r="FB673" s="68"/>
      <c r="FC673" s="68"/>
      <c r="FD673" s="68"/>
      <c r="FE673" s="68"/>
      <c r="FF673" s="68"/>
      <c r="FG673" s="68"/>
      <c r="FH673" s="68"/>
      <c r="FI673" s="68"/>
      <c r="FJ673" s="68"/>
      <c r="FK673" s="68"/>
    </row>
    <row r="674" spans="1:167" ht="15" customHeight="1" x14ac:dyDescent="0.3">
      <c r="A674" s="70">
        <v>673</v>
      </c>
      <c r="B674" s="70">
        <v>14</v>
      </c>
      <c r="C674" s="69" t="s">
        <v>126</v>
      </c>
      <c r="D674" s="38">
        <v>0.20899999999999999</v>
      </c>
      <c r="E674" s="69">
        <v>9.6000000000000002E-2</v>
      </c>
      <c r="F674" s="19">
        <f t="shared" si="157"/>
        <v>2.177083333333333</v>
      </c>
      <c r="G674" s="70" t="s">
        <v>421</v>
      </c>
      <c r="H674" s="70">
        <f t="shared" si="145"/>
        <v>0.11299999999999999</v>
      </c>
      <c r="I674" s="70">
        <f t="shared" si="146"/>
        <v>0.30499999999999999</v>
      </c>
      <c r="J674" s="70">
        <v>0.54600000000000004</v>
      </c>
      <c r="K674" s="70">
        <f t="shared" si="147"/>
        <v>0.20899999999999999</v>
      </c>
      <c r="L674" s="47">
        <f t="shared" si="148"/>
        <v>2.177083333333333</v>
      </c>
      <c r="M674" s="18">
        <f t="shared" si="149"/>
        <v>0.11708477691001469</v>
      </c>
      <c r="N674" s="69">
        <f t="shared" si="150"/>
        <v>5.3780567384504367E-2</v>
      </c>
      <c r="O674" s="69">
        <f t="shared" si="151"/>
        <v>18.594076794513828</v>
      </c>
      <c r="P674" s="70">
        <f t="shared" si="152"/>
        <v>6.330420952551033E-2</v>
      </c>
      <c r="Q674" s="70">
        <f t="shared" si="153"/>
        <v>0.17086534429451905</v>
      </c>
      <c r="R674" s="114">
        <v>9.5173837979065841</v>
      </c>
      <c r="S674" s="70" t="s">
        <v>767</v>
      </c>
      <c r="T674" s="70" t="s">
        <v>1767</v>
      </c>
      <c r="U674" s="70" t="s">
        <v>710</v>
      </c>
      <c r="V674" s="69" t="s">
        <v>762</v>
      </c>
      <c r="W674" s="69">
        <v>0</v>
      </c>
      <c r="X674" s="69">
        <v>0</v>
      </c>
      <c r="Y674" s="69">
        <v>1</v>
      </c>
      <c r="Z674" s="69">
        <v>0</v>
      </c>
      <c r="AA674" s="69">
        <v>1</v>
      </c>
      <c r="AB674" s="69">
        <v>1</v>
      </c>
      <c r="AC674" s="69">
        <v>2</v>
      </c>
      <c r="AD674" s="69">
        <v>6</v>
      </c>
      <c r="AE674" s="69">
        <v>341</v>
      </c>
      <c r="AF674" s="69">
        <v>0</v>
      </c>
      <c r="AG674" s="69">
        <v>1</v>
      </c>
      <c r="AH674" s="69">
        <v>0</v>
      </c>
      <c r="AI674" s="69">
        <v>0</v>
      </c>
      <c r="AJ674" s="69">
        <v>0</v>
      </c>
      <c r="AK674" s="69">
        <v>0</v>
      </c>
      <c r="AL674" s="69">
        <v>0</v>
      </c>
      <c r="AM674" s="69">
        <v>0</v>
      </c>
      <c r="AN674" s="69">
        <v>0</v>
      </c>
      <c r="AO674" s="69">
        <v>0</v>
      </c>
      <c r="AP674" s="114">
        <v>5.8522024797744745</v>
      </c>
      <c r="AQ674" s="70">
        <v>1</v>
      </c>
      <c r="AR674" s="114">
        <v>5.8522024797744745</v>
      </c>
      <c r="AS674" s="70">
        <v>1</v>
      </c>
      <c r="AT674" s="70">
        <v>0</v>
      </c>
      <c r="AU674" s="70">
        <v>1</v>
      </c>
      <c r="AV674" s="114">
        <v>7.6098622009135539</v>
      </c>
      <c r="AW674" s="70">
        <v>1</v>
      </c>
      <c r="AX674" s="70">
        <v>0</v>
      </c>
      <c r="AY674" s="69">
        <v>1</v>
      </c>
      <c r="AZ674" s="69">
        <v>7.4669999999999996</v>
      </c>
      <c r="BA674" s="32">
        <v>3</v>
      </c>
      <c r="BB674" s="32">
        <v>70</v>
      </c>
      <c r="BC674" s="70">
        <v>1</v>
      </c>
      <c r="BD674" s="70">
        <v>0</v>
      </c>
      <c r="BE674" s="106">
        <f t="shared" si="156"/>
        <v>2.7080502011022101</v>
      </c>
      <c r="BF674" s="106">
        <v>1563.83</v>
      </c>
      <c r="BG674" s="106">
        <f t="shared" si="154"/>
        <v>0.36819707917794026</v>
      </c>
      <c r="BH674" s="69">
        <v>1</v>
      </c>
      <c r="BI674" s="69">
        <v>1</v>
      </c>
      <c r="BJ674" s="69">
        <v>0</v>
      </c>
      <c r="BK674" s="70">
        <v>0</v>
      </c>
      <c r="BL674" s="70">
        <v>1</v>
      </c>
      <c r="BM674" s="70">
        <v>1</v>
      </c>
      <c r="BN674" s="70">
        <v>0</v>
      </c>
      <c r="BO674" s="70">
        <v>1</v>
      </c>
      <c r="BP674" s="70">
        <v>0</v>
      </c>
      <c r="BQ674" s="70">
        <v>0</v>
      </c>
      <c r="BR674" s="70">
        <v>0</v>
      </c>
      <c r="BS674" s="70">
        <v>1</v>
      </c>
      <c r="BT674" s="70">
        <v>0</v>
      </c>
      <c r="BU674" s="70">
        <v>0</v>
      </c>
      <c r="BV674" s="70">
        <v>1</v>
      </c>
      <c r="BW674" s="70">
        <v>0</v>
      </c>
      <c r="BX674" s="70">
        <v>0</v>
      </c>
      <c r="BY674" s="70">
        <v>0.7</v>
      </c>
      <c r="BZ674" s="70">
        <f t="shared" si="155"/>
        <v>0.30000000000000004</v>
      </c>
      <c r="CA674" s="114">
        <v>2.9957322735539909</v>
      </c>
      <c r="CB674" s="70" t="s">
        <v>706</v>
      </c>
      <c r="CC674" s="70">
        <v>1</v>
      </c>
      <c r="CD674" s="70"/>
      <c r="CE674" s="70"/>
      <c r="CF674" s="70"/>
      <c r="CG674" s="70"/>
      <c r="CH674" s="70"/>
      <c r="CI674" s="70"/>
      <c r="CJ674" s="70"/>
      <c r="CK674" s="70"/>
      <c r="CL674" s="69"/>
      <c r="CM674" s="69"/>
      <c r="CN674" s="69"/>
      <c r="CO674" s="69"/>
      <c r="CP674" s="69"/>
      <c r="CQ674" s="69"/>
      <c r="CR674" s="69"/>
      <c r="CS674" s="69"/>
      <c r="CT674" s="69"/>
      <c r="CU674" s="69"/>
      <c r="CV674" s="69"/>
      <c r="CW674" s="69"/>
      <c r="CX674" s="69"/>
      <c r="CY674" s="69"/>
      <c r="CZ674" s="69"/>
      <c r="DA674" s="69"/>
      <c r="DB674" s="69"/>
      <c r="DC674" s="69"/>
      <c r="DD674" s="69"/>
      <c r="DE674" s="69"/>
      <c r="DF674" s="69"/>
      <c r="DG674" s="69"/>
      <c r="DH674" s="69"/>
      <c r="DI674" s="69"/>
      <c r="DJ674" s="69"/>
      <c r="DK674" s="69"/>
      <c r="DL674" s="69"/>
      <c r="DM674" s="69"/>
      <c r="DN674" s="69"/>
      <c r="DO674" s="69"/>
      <c r="DP674" s="69"/>
      <c r="DQ674" s="69"/>
      <c r="DR674" s="69"/>
      <c r="DS674" s="69"/>
      <c r="DT674" s="69"/>
      <c r="DU674" s="69"/>
      <c r="DV674" s="69"/>
      <c r="DW674" s="69"/>
      <c r="DX674" s="69"/>
      <c r="DY674" s="69"/>
      <c r="DZ674" s="69"/>
      <c r="EA674" s="69"/>
      <c r="EB674" s="69"/>
      <c r="EC674" s="69"/>
      <c r="ED674" s="69"/>
      <c r="EE674" s="69"/>
      <c r="EF674" s="69"/>
      <c r="EG674" s="69"/>
      <c r="EH674" s="69"/>
      <c r="EI674" s="69"/>
      <c r="EJ674" s="69"/>
      <c r="EK674" s="69"/>
      <c r="EL674" s="69"/>
      <c r="EM674" s="69"/>
      <c r="EN674" s="69"/>
      <c r="EO674" s="69"/>
      <c r="EP674" s="69"/>
      <c r="EQ674" s="69"/>
      <c r="ER674" s="69"/>
      <c r="ES674" s="69"/>
      <c r="ET674" s="69"/>
      <c r="EU674" s="69"/>
      <c r="EV674" s="69"/>
      <c r="EW674" s="69"/>
      <c r="EX674" s="69"/>
      <c r="EY674" s="69"/>
      <c r="EZ674" s="69"/>
      <c r="FA674" s="69"/>
      <c r="FB674" s="69"/>
      <c r="FC674" s="69"/>
      <c r="FD674" s="69"/>
      <c r="FE674" s="69"/>
      <c r="FF674" s="69"/>
      <c r="FG674" s="69"/>
      <c r="FH674" s="69"/>
      <c r="FI674" s="69"/>
      <c r="FJ674" s="69"/>
      <c r="FK674" s="69"/>
    </row>
    <row r="675" spans="1:167" ht="15" customHeight="1" x14ac:dyDescent="0.3">
      <c r="A675" s="70">
        <v>674</v>
      </c>
      <c r="B675" s="12">
        <v>14</v>
      </c>
      <c r="C675" s="69" t="s">
        <v>126</v>
      </c>
      <c r="D675" s="37">
        <v>0.65700000000000003</v>
      </c>
      <c r="E675" s="68">
        <v>6.5000000000000002E-2</v>
      </c>
      <c r="F675" s="19">
        <f t="shared" si="157"/>
        <v>10.107692307692307</v>
      </c>
      <c r="G675" s="12" t="s">
        <v>353</v>
      </c>
      <c r="H675" s="12">
        <f t="shared" si="145"/>
        <v>0.59200000000000008</v>
      </c>
      <c r="I675" s="12">
        <f t="shared" si="146"/>
        <v>0.72199999999999998</v>
      </c>
      <c r="J675" s="12">
        <v>0.54600000000000004</v>
      </c>
      <c r="K675" s="12">
        <f t="shared" si="147"/>
        <v>0.65700000000000003</v>
      </c>
      <c r="L675" s="45">
        <f t="shared" si="148"/>
        <v>10.107692307692307</v>
      </c>
      <c r="M675" s="15">
        <f t="shared" si="149"/>
        <v>0.48014130513257347</v>
      </c>
      <c r="N675" s="68">
        <f t="shared" si="150"/>
        <v>4.7502564434729493E-2</v>
      </c>
      <c r="O675" s="68">
        <f t="shared" si="151"/>
        <v>21.051495048736616</v>
      </c>
      <c r="P675" s="12">
        <f t="shared" si="152"/>
        <v>0.43263874069784397</v>
      </c>
      <c r="Q675" s="12">
        <f t="shared" si="153"/>
        <v>0.52764386956730291</v>
      </c>
      <c r="R675" s="113">
        <v>9.5173837979065841</v>
      </c>
      <c r="S675" s="12" t="s">
        <v>767</v>
      </c>
      <c r="T675" s="12" t="s">
        <v>1767</v>
      </c>
      <c r="U675" s="12" t="s">
        <v>711</v>
      </c>
      <c r="V675" s="68" t="s">
        <v>763</v>
      </c>
      <c r="W675" s="68">
        <v>0</v>
      </c>
      <c r="X675" s="68">
        <v>0</v>
      </c>
      <c r="Y675" s="68">
        <v>1</v>
      </c>
      <c r="Z675" s="68">
        <v>0</v>
      </c>
      <c r="AA675" s="68">
        <v>1</v>
      </c>
      <c r="AB675" s="68">
        <v>1</v>
      </c>
      <c r="AC675" s="68">
        <v>2</v>
      </c>
      <c r="AD675" s="68">
        <v>6</v>
      </c>
      <c r="AE675" s="68">
        <v>341</v>
      </c>
      <c r="AF675" s="68">
        <v>0</v>
      </c>
      <c r="AG675" s="68">
        <v>1</v>
      </c>
      <c r="AH675" s="68">
        <v>0</v>
      </c>
      <c r="AI675" s="68">
        <v>0</v>
      </c>
      <c r="AJ675" s="68">
        <v>0</v>
      </c>
      <c r="AK675" s="68">
        <v>0</v>
      </c>
      <c r="AL675" s="68">
        <v>0</v>
      </c>
      <c r="AM675" s="68">
        <v>0</v>
      </c>
      <c r="AN675" s="68">
        <v>0</v>
      </c>
      <c r="AO675" s="68">
        <v>0</v>
      </c>
      <c r="AP675" s="113">
        <v>5.8522024797744745</v>
      </c>
      <c r="AQ675" s="12">
        <v>1</v>
      </c>
      <c r="AR675" s="113">
        <v>5.8522024797744745</v>
      </c>
      <c r="AS675" s="12">
        <v>1</v>
      </c>
      <c r="AT675" s="12">
        <v>0</v>
      </c>
      <c r="AU675" s="12">
        <v>1</v>
      </c>
      <c r="AV675" s="113">
        <v>7.6098622009135539</v>
      </c>
      <c r="AW675" s="12">
        <v>1</v>
      </c>
      <c r="AX675" s="12">
        <v>0</v>
      </c>
      <c r="AY675" s="68">
        <v>1</v>
      </c>
      <c r="AZ675" s="68">
        <v>7.4669999999999996</v>
      </c>
      <c r="BA675" s="94">
        <v>3</v>
      </c>
      <c r="BB675" s="94">
        <v>70</v>
      </c>
      <c r="BC675" s="12">
        <v>1</v>
      </c>
      <c r="BD675" s="12">
        <v>0</v>
      </c>
      <c r="BE675" s="104">
        <f t="shared" si="156"/>
        <v>2.7080502011022101</v>
      </c>
      <c r="BF675" s="104">
        <v>1563.83</v>
      </c>
      <c r="BG675" s="104">
        <f t="shared" si="154"/>
        <v>0.36819707917794026</v>
      </c>
      <c r="BH675" s="68">
        <v>1</v>
      </c>
      <c r="BI675" s="68">
        <v>1</v>
      </c>
      <c r="BJ675" s="68">
        <v>0</v>
      </c>
      <c r="BK675" s="12">
        <v>0</v>
      </c>
      <c r="BL675" s="12">
        <v>1</v>
      </c>
      <c r="BM675" s="12">
        <v>1</v>
      </c>
      <c r="BN675" s="12">
        <v>0</v>
      </c>
      <c r="BO675" s="12">
        <v>1</v>
      </c>
      <c r="BP675" s="12">
        <v>0</v>
      </c>
      <c r="BQ675" s="12">
        <v>0</v>
      </c>
      <c r="BR675" s="12">
        <v>0</v>
      </c>
      <c r="BS675" s="12">
        <v>1</v>
      </c>
      <c r="BT675" s="12">
        <v>0</v>
      </c>
      <c r="BU675" s="12">
        <v>0</v>
      </c>
      <c r="BV675" s="12">
        <v>1</v>
      </c>
      <c r="BW675" s="12">
        <v>0</v>
      </c>
      <c r="BX675" s="12">
        <v>0</v>
      </c>
      <c r="BY675" s="12">
        <v>0.7</v>
      </c>
      <c r="BZ675" s="12">
        <f t="shared" si="155"/>
        <v>0.30000000000000004</v>
      </c>
      <c r="CA675" s="113">
        <v>2.9957322735539909</v>
      </c>
      <c r="CB675" s="12" t="s">
        <v>706</v>
      </c>
      <c r="CC675" s="12">
        <v>1</v>
      </c>
      <c r="CL675" s="68"/>
      <c r="CM675" s="68"/>
      <c r="CN675" s="68"/>
      <c r="CO675" s="68"/>
      <c r="CP675" s="68"/>
      <c r="CQ675" s="68"/>
      <c r="CR675" s="68"/>
      <c r="CS675" s="68"/>
      <c r="CT675" s="68"/>
      <c r="CU675" s="68"/>
      <c r="CV675" s="68"/>
      <c r="CW675" s="68"/>
      <c r="CX675" s="68"/>
      <c r="CY675" s="68"/>
      <c r="CZ675" s="68"/>
      <c r="DA675" s="68"/>
      <c r="DB675" s="68"/>
      <c r="DC675" s="68"/>
      <c r="DD675" s="68"/>
      <c r="DE675" s="68"/>
      <c r="DF675" s="68"/>
      <c r="DG675" s="68"/>
      <c r="DH675" s="68"/>
      <c r="DI675" s="68"/>
      <c r="DJ675" s="68"/>
      <c r="DK675" s="68"/>
      <c r="DL675" s="68"/>
      <c r="DM675" s="68"/>
      <c r="DN675" s="68"/>
      <c r="DO675" s="68"/>
      <c r="DP675" s="68"/>
      <c r="DQ675" s="68"/>
      <c r="DR675" s="68"/>
      <c r="DS675" s="68"/>
      <c r="DT675" s="68"/>
      <c r="DU675" s="68"/>
      <c r="DV675" s="68"/>
      <c r="DW675" s="68"/>
      <c r="DX675" s="68"/>
      <c r="DY675" s="68"/>
      <c r="DZ675" s="68"/>
      <c r="EA675" s="68"/>
      <c r="EB675" s="68"/>
      <c r="EC675" s="68"/>
      <c r="ED675" s="68"/>
      <c r="EE675" s="68"/>
      <c r="EF675" s="68"/>
      <c r="EG675" s="68"/>
      <c r="EH675" s="68"/>
      <c r="EI675" s="68"/>
      <c r="EJ675" s="68"/>
      <c r="EK675" s="68"/>
      <c r="EL675" s="68"/>
      <c r="EM675" s="68"/>
      <c r="EN675" s="68"/>
      <c r="EO675" s="68"/>
      <c r="EP675" s="68"/>
      <c r="EQ675" s="68"/>
      <c r="ER675" s="68"/>
      <c r="ES675" s="68"/>
      <c r="ET675" s="68"/>
      <c r="EU675" s="68"/>
      <c r="EV675" s="68"/>
      <c r="EW675" s="68"/>
      <c r="EX675" s="68"/>
      <c r="EY675" s="68"/>
      <c r="EZ675" s="68"/>
      <c r="FA675" s="68"/>
      <c r="FB675" s="68"/>
      <c r="FC675" s="68"/>
      <c r="FD675" s="68"/>
      <c r="FE675" s="68"/>
      <c r="FF675" s="68"/>
      <c r="FG675" s="68"/>
      <c r="FH675" s="68"/>
      <c r="FI675" s="68"/>
      <c r="FJ675" s="68"/>
      <c r="FK675" s="68"/>
    </row>
    <row r="676" spans="1:167" ht="15" customHeight="1" x14ac:dyDescent="0.3">
      <c r="A676" s="70">
        <v>675</v>
      </c>
      <c r="B676" s="12">
        <v>14</v>
      </c>
      <c r="C676" s="69" t="s">
        <v>126</v>
      </c>
      <c r="D676" s="37">
        <v>2E-3</v>
      </c>
      <c r="E676" s="68">
        <v>8.5000000000000006E-2</v>
      </c>
      <c r="F676" s="19">
        <f t="shared" si="157"/>
        <v>2.3529411764705882E-2</v>
      </c>
      <c r="H676" s="12">
        <f t="shared" si="145"/>
        <v>-8.3000000000000004E-2</v>
      </c>
      <c r="I676" s="12">
        <f t="shared" si="146"/>
        <v>8.7000000000000008E-2</v>
      </c>
      <c r="J676" s="12">
        <v>0.54600000000000004</v>
      </c>
      <c r="K676" s="12">
        <f t="shared" si="147"/>
        <v>2E-3</v>
      </c>
      <c r="L676" s="45">
        <f t="shared" si="148"/>
        <v>2.3529411764705882E-2</v>
      </c>
      <c r="M676" s="15">
        <f t="shared" si="149"/>
        <v>1.2741880505211536E-3</v>
      </c>
      <c r="N676" s="68">
        <f t="shared" si="150"/>
        <v>5.4152992147149026E-2</v>
      </c>
      <c r="O676" s="68">
        <f t="shared" si="151"/>
        <v>18.466200303073126</v>
      </c>
      <c r="P676" s="12">
        <f t="shared" si="152"/>
        <v>-5.2878804096627874E-2</v>
      </c>
      <c r="Q676" s="12">
        <f t="shared" si="153"/>
        <v>5.5427180197670178E-2</v>
      </c>
      <c r="R676" s="113">
        <v>8.4096079807363004</v>
      </c>
      <c r="S676" s="12" t="s">
        <v>767</v>
      </c>
      <c r="T676" s="12" t="s">
        <v>1767</v>
      </c>
      <c r="U676" s="44" t="s">
        <v>712</v>
      </c>
      <c r="V676" s="68" t="s">
        <v>764</v>
      </c>
      <c r="W676" s="68">
        <v>0</v>
      </c>
      <c r="X676" s="68">
        <v>0</v>
      </c>
      <c r="Y676" s="68">
        <v>1</v>
      </c>
      <c r="Z676" s="68">
        <v>0</v>
      </c>
      <c r="AA676" s="68">
        <v>1</v>
      </c>
      <c r="AB676" s="68">
        <v>1</v>
      </c>
      <c r="AC676" s="68">
        <v>2</v>
      </c>
      <c r="AD676" s="68">
        <v>6</v>
      </c>
      <c r="AE676" s="68">
        <v>341</v>
      </c>
      <c r="AF676" s="68">
        <v>0</v>
      </c>
      <c r="AG676" s="68">
        <v>1</v>
      </c>
      <c r="AH676" s="68">
        <v>0</v>
      </c>
      <c r="AI676" s="68">
        <v>0</v>
      </c>
      <c r="AJ676" s="68">
        <v>0</v>
      </c>
      <c r="AK676" s="68">
        <v>0</v>
      </c>
      <c r="AL676" s="68">
        <v>0</v>
      </c>
      <c r="AM676" s="68">
        <v>0</v>
      </c>
      <c r="AN676" s="68">
        <v>0</v>
      </c>
      <c r="AO676" s="68">
        <v>0</v>
      </c>
      <c r="AP676" s="113">
        <v>5.8522024797744745</v>
      </c>
      <c r="AQ676" s="12">
        <v>1</v>
      </c>
      <c r="AR676" s="113">
        <v>5.8522024797744745</v>
      </c>
      <c r="AS676" s="12">
        <v>1</v>
      </c>
      <c r="AT676" s="12">
        <v>0</v>
      </c>
      <c r="AU676" s="12">
        <v>1</v>
      </c>
      <c r="AV676" s="113">
        <v>7.6098622009135539</v>
      </c>
      <c r="AW676" s="12">
        <v>1</v>
      </c>
      <c r="AX676" s="12">
        <v>0</v>
      </c>
      <c r="AY676" s="68">
        <v>1</v>
      </c>
      <c r="AZ676" s="68">
        <v>7.4669999999999996</v>
      </c>
      <c r="BA676" s="94">
        <v>3</v>
      </c>
      <c r="BB676" s="94">
        <v>70</v>
      </c>
      <c r="BC676" s="12">
        <v>1</v>
      </c>
      <c r="BD676" s="12">
        <v>0</v>
      </c>
      <c r="BE676" s="104">
        <f t="shared" si="156"/>
        <v>2.7080502011022101</v>
      </c>
      <c r="BF676" s="104">
        <v>1563.83</v>
      </c>
      <c r="BG676" s="104">
        <f t="shared" si="154"/>
        <v>0.36819707917794026</v>
      </c>
      <c r="BH676" s="68">
        <v>1</v>
      </c>
      <c r="BI676" s="68">
        <v>1</v>
      </c>
      <c r="BJ676" s="68">
        <v>0</v>
      </c>
      <c r="BK676" s="12">
        <v>0</v>
      </c>
      <c r="BL676" s="12">
        <v>1</v>
      </c>
      <c r="BM676" s="12">
        <v>1</v>
      </c>
      <c r="BN676" s="12">
        <v>0</v>
      </c>
      <c r="BO676" s="12">
        <v>1</v>
      </c>
      <c r="BP676" s="12">
        <v>0</v>
      </c>
      <c r="BQ676" s="12">
        <v>0</v>
      </c>
      <c r="BR676" s="12">
        <v>0</v>
      </c>
      <c r="BS676" s="12">
        <v>1</v>
      </c>
      <c r="BT676" s="12">
        <v>0</v>
      </c>
      <c r="BU676" s="12">
        <v>0</v>
      </c>
      <c r="BV676" s="12">
        <v>1</v>
      </c>
      <c r="BW676" s="12">
        <v>0</v>
      </c>
      <c r="BX676" s="12">
        <v>0</v>
      </c>
      <c r="BY676" s="12">
        <v>0.7</v>
      </c>
      <c r="BZ676" s="12">
        <f t="shared" si="155"/>
        <v>0.30000000000000004</v>
      </c>
      <c r="CA676" s="113">
        <v>2.9957322735539909</v>
      </c>
      <c r="CB676" s="12" t="s">
        <v>706</v>
      </c>
      <c r="CC676" s="12">
        <v>1</v>
      </c>
      <c r="CL676" s="68"/>
      <c r="CM676" s="68"/>
      <c r="CN676" s="68"/>
      <c r="CO676" s="68"/>
      <c r="CP676" s="68"/>
      <c r="CQ676" s="68"/>
      <c r="CR676" s="68"/>
      <c r="CS676" s="68"/>
      <c r="CT676" s="68"/>
      <c r="CU676" s="68"/>
      <c r="CV676" s="68"/>
      <c r="CW676" s="68"/>
      <c r="CX676" s="68"/>
      <c r="CY676" s="68"/>
      <c r="CZ676" s="68"/>
      <c r="DA676" s="68"/>
      <c r="DB676" s="68"/>
      <c r="DC676" s="68"/>
      <c r="DD676" s="68"/>
      <c r="DE676" s="68"/>
      <c r="DF676" s="68"/>
      <c r="DG676" s="68"/>
      <c r="DH676" s="68"/>
      <c r="DI676" s="68"/>
      <c r="DJ676" s="68"/>
      <c r="DK676" s="68"/>
      <c r="DL676" s="68"/>
      <c r="DM676" s="68"/>
      <c r="DN676" s="68"/>
      <c r="DO676" s="68"/>
      <c r="DP676" s="68"/>
      <c r="DQ676" s="68"/>
      <c r="DR676" s="68"/>
      <c r="DS676" s="68"/>
      <c r="DT676" s="68"/>
      <c r="DU676" s="68"/>
      <c r="DV676" s="68"/>
      <c r="DW676" s="68"/>
      <c r="DX676" s="68"/>
      <c r="DY676" s="68"/>
      <c r="DZ676" s="68"/>
      <c r="EA676" s="68"/>
      <c r="EB676" s="68"/>
      <c r="EC676" s="68"/>
      <c r="ED676" s="68"/>
      <c r="EE676" s="68"/>
      <c r="EF676" s="68"/>
      <c r="EG676" s="68"/>
      <c r="EH676" s="68"/>
      <c r="EI676" s="68"/>
      <c r="EJ676" s="68"/>
      <c r="EK676" s="68"/>
      <c r="EL676" s="68"/>
      <c r="EM676" s="68"/>
      <c r="EN676" s="68"/>
      <c r="EO676" s="68"/>
      <c r="EP676" s="68"/>
      <c r="EQ676" s="68"/>
      <c r="ER676" s="68"/>
      <c r="ES676" s="68"/>
      <c r="ET676" s="68"/>
      <c r="EU676" s="68"/>
      <c r="EV676" s="68"/>
      <c r="EW676" s="68"/>
      <c r="EX676" s="68"/>
      <c r="EY676" s="68"/>
      <c r="EZ676" s="68"/>
      <c r="FA676" s="68"/>
      <c r="FB676" s="68"/>
      <c r="FC676" s="68"/>
      <c r="FD676" s="68"/>
      <c r="FE676" s="68"/>
      <c r="FF676" s="68"/>
      <c r="FG676" s="68"/>
      <c r="FH676" s="68"/>
      <c r="FI676" s="68"/>
      <c r="FJ676" s="68"/>
      <c r="FK676" s="68"/>
    </row>
    <row r="677" spans="1:167" ht="15" customHeight="1" x14ac:dyDescent="0.3">
      <c r="A677" s="70">
        <v>676</v>
      </c>
      <c r="B677" s="12">
        <v>14</v>
      </c>
      <c r="C677" s="69" t="s">
        <v>126</v>
      </c>
      <c r="D677" s="37">
        <v>0.751</v>
      </c>
      <c r="E677" s="68">
        <v>0.153</v>
      </c>
      <c r="F677" s="19">
        <f t="shared" si="157"/>
        <v>4.9084967320261441</v>
      </c>
      <c r="G677" s="12" t="s">
        <v>353</v>
      </c>
      <c r="H677" s="12">
        <f t="shared" si="145"/>
        <v>0.59799999999999998</v>
      </c>
      <c r="I677" s="12">
        <f t="shared" si="146"/>
        <v>0.90400000000000003</v>
      </c>
      <c r="J677" s="12">
        <v>0.56399999999999995</v>
      </c>
      <c r="K677" s="12">
        <f t="shared" si="147"/>
        <v>0.751</v>
      </c>
      <c r="L677" s="45">
        <f t="shared" si="148"/>
        <v>4.9084967320261441</v>
      </c>
      <c r="M677" s="15">
        <f t="shared" si="149"/>
        <v>0.25688961670970406</v>
      </c>
      <c r="N677" s="68">
        <f t="shared" si="150"/>
        <v>5.2335700874280584E-2</v>
      </c>
      <c r="O677" s="68">
        <f t="shared" si="151"/>
        <v>19.107415842240712</v>
      </c>
      <c r="P677" s="12">
        <f t="shared" si="152"/>
        <v>0.20455391583542348</v>
      </c>
      <c r="Q677" s="12">
        <f t="shared" si="153"/>
        <v>0.30922531758398464</v>
      </c>
      <c r="R677" s="113">
        <v>8.4096079807363004</v>
      </c>
      <c r="S677" s="12" t="s">
        <v>767</v>
      </c>
      <c r="T677" s="12" t="s">
        <v>1767</v>
      </c>
      <c r="U677" s="12" t="s">
        <v>707</v>
      </c>
      <c r="V677" s="68" t="s">
        <v>759</v>
      </c>
      <c r="W677" s="68">
        <v>0</v>
      </c>
      <c r="X677" s="68">
        <v>0</v>
      </c>
      <c r="Y677" s="68">
        <v>1</v>
      </c>
      <c r="Z677" s="68">
        <v>0</v>
      </c>
      <c r="AA677" s="68">
        <v>1</v>
      </c>
      <c r="AB677" s="68">
        <v>1</v>
      </c>
      <c r="AC677" s="68">
        <v>3</v>
      </c>
      <c r="AD677" s="68">
        <v>6</v>
      </c>
      <c r="AE677" s="68">
        <v>341</v>
      </c>
      <c r="AF677" s="68">
        <v>0</v>
      </c>
      <c r="AG677" s="68">
        <v>1</v>
      </c>
      <c r="AH677" s="68">
        <v>0</v>
      </c>
      <c r="AI677" s="68">
        <v>0</v>
      </c>
      <c r="AJ677" s="68">
        <v>0</v>
      </c>
      <c r="AK677" s="68">
        <v>0</v>
      </c>
      <c r="AL677" s="68">
        <v>0</v>
      </c>
      <c r="AM677" s="68">
        <v>0</v>
      </c>
      <c r="AN677" s="68">
        <v>0</v>
      </c>
      <c r="AO677" s="68">
        <v>0</v>
      </c>
      <c r="AP677" s="113">
        <v>5.8522024797744745</v>
      </c>
      <c r="AQ677" s="12">
        <v>1</v>
      </c>
      <c r="AR677" s="113">
        <v>5.8522024797744745</v>
      </c>
      <c r="AS677" s="12">
        <v>1</v>
      </c>
      <c r="AT677" s="12">
        <v>0</v>
      </c>
      <c r="AU677" s="12">
        <v>1</v>
      </c>
      <c r="AV677" s="113">
        <v>7.6098622009135539</v>
      </c>
      <c r="AW677" s="12">
        <v>1</v>
      </c>
      <c r="AX677" s="12">
        <v>0</v>
      </c>
      <c r="AY677" s="68">
        <v>1</v>
      </c>
      <c r="AZ677" s="68">
        <v>7.4669999999999996</v>
      </c>
      <c r="BA677" s="94">
        <v>3</v>
      </c>
      <c r="BB677" s="94">
        <v>70</v>
      </c>
      <c r="BC677" s="12">
        <v>1</v>
      </c>
      <c r="BD677" s="12">
        <v>0</v>
      </c>
      <c r="BE677" s="104">
        <f t="shared" ref="BE677:BE682" si="158">LN(15)</f>
        <v>2.7080502011022101</v>
      </c>
      <c r="BF677" s="104">
        <v>1563.83</v>
      </c>
      <c r="BG677" s="104">
        <f t="shared" si="154"/>
        <v>0.36819707917794026</v>
      </c>
      <c r="BH677" s="68">
        <v>1</v>
      </c>
      <c r="BI677" s="68">
        <v>1</v>
      </c>
      <c r="BJ677" s="68">
        <v>0</v>
      </c>
      <c r="BK677" s="12">
        <v>0</v>
      </c>
      <c r="BL677" s="12">
        <v>1</v>
      </c>
      <c r="BM677" s="12">
        <v>1</v>
      </c>
      <c r="BN677" s="12">
        <v>0</v>
      </c>
      <c r="BO677" s="12">
        <v>1</v>
      </c>
      <c r="BP677" s="12">
        <v>0</v>
      </c>
      <c r="BQ677" s="12">
        <v>0</v>
      </c>
      <c r="BR677" s="12">
        <v>0</v>
      </c>
      <c r="BS677" s="12">
        <v>1</v>
      </c>
      <c r="BT677" s="12">
        <v>0</v>
      </c>
      <c r="BU677" s="12">
        <v>0</v>
      </c>
      <c r="BV677" s="12">
        <v>1</v>
      </c>
      <c r="BW677" s="12">
        <v>0</v>
      </c>
      <c r="BX677" s="12">
        <v>0</v>
      </c>
      <c r="BY677" s="12">
        <v>0.7</v>
      </c>
      <c r="BZ677" s="12">
        <f t="shared" si="155"/>
        <v>0.30000000000000004</v>
      </c>
      <c r="CA677" s="113">
        <v>2.9957322735539909</v>
      </c>
      <c r="CB677" s="12" t="s">
        <v>706</v>
      </c>
      <c r="CC677" s="12">
        <v>1</v>
      </c>
      <c r="CL677" s="68"/>
      <c r="CM677" s="68"/>
      <c r="CN677" s="68"/>
      <c r="CO677" s="68"/>
      <c r="CP677" s="68"/>
      <c r="CQ677" s="68"/>
      <c r="CR677" s="68"/>
      <c r="CS677" s="68"/>
      <c r="CT677" s="68"/>
      <c r="CU677" s="68"/>
      <c r="CV677" s="68"/>
      <c r="CW677" s="68"/>
      <c r="CX677" s="68"/>
      <c r="CY677" s="68"/>
      <c r="CZ677" s="68"/>
      <c r="DA677" s="68"/>
      <c r="DB677" s="68"/>
      <c r="DC677" s="68"/>
      <c r="DD677" s="68"/>
      <c r="DE677" s="68"/>
      <c r="DF677" s="68"/>
      <c r="DG677" s="68"/>
      <c r="DH677" s="68"/>
      <c r="DI677" s="68"/>
      <c r="DJ677" s="68"/>
      <c r="DK677" s="68"/>
      <c r="DL677" s="68"/>
      <c r="DM677" s="68"/>
      <c r="DN677" s="68"/>
      <c r="DO677" s="68"/>
      <c r="DP677" s="68"/>
      <c r="DQ677" s="68"/>
      <c r="DR677" s="68"/>
      <c r="DS677" s="68"/>
      <c r="DT677" s="68"/>
      <c r="DU677" s="68"/>
      <c r="DV677" s="68"/>
      <c r="DW677" s="68"/>
      <c r="DX677" s="68"/>
      <c r="DY677" s="68"/>
      <c r="DZ677" s="68"/>
      <c r="EA677" s="68"/>
      <c r="EB677" s="68"/>
      <c r="EC677" s="68"/>
      <c r="ED677" s="68"/>
      <c r="EE677" s="68"/>
      <c r="EF677" s="68"/>
      <c r="EG677" s="68"/>
      <c r="EH677" s="68"/>
      <c r="EI677" s="68"/>
      <c r="EJ677" s="68"/>
      <c r="EK677" s="68"/>
      <c r="EL677" s="68"/>
      <c r="EM677" s="68"/>
      <c r="EN677" s="68"/>
      <c r="EO677" s="68"/>
      <c r="EP677" s="68"/>
      <c r="EQ677" s="68"/>
      <c r="ER677" s="68"/>
      <c r="ES677" s="68"/>
      <c r="ET677" s="68"/>
      <c r="EU677" s="68"/>
      <c r="EV677" s="68"/>
      <c r="EW677" s="68"/>
      <c r="EX677" s="68"/>
      <c r="EY677" s="68"/>
      <c r="EZ677" s="68"/>
      <c r="FA677" s="68"/>
      <c r="FB677" s="68"/>
      <c r="FC677" s="68"/>
      <c r="FD677" s="68"/>
      <c r="FE677" s="68"/>
      <c r="FF677" s="68"/>
      <c r="FG677" s="68"/>
      <c r="FH677" s="68"/>
      <c r="FI677" s="68"/>
      <c r="FJ677" s="68"/>
      <c r="FK677" s="68"/>
    </row>
    <row r="678" spans="1:167" ht="15" customHeight="1" x14ac:dyDescent="0.3">
      <c r="A678" s="70">
        <v>677</v>
      </c>
      <c r="B678" s="12">
        <v>14</v>
      </c>
      <c r="C678" s="69" t="s">
        <v>126</v>
      </c>
      <c r="D678" s="37">
        <v>-0.06</v>
      </c>
      <c r="E678" s="68">
        <v>0.157</v>
      </c>
      <c r="F678" s="19">
        <f t="shared" si="157"/>
        <v>-0.38216560509554137</v>
      </c>
      <c r="H678" s="12">
        <f t="shared" si="145"/>
        <v>-0.217</v>
      </c>
      <c r="I678" s="12">
        <f t="shared" si="146"/>
        <v>9.7000000000000003E-2</v>
      </c>
      <c r="J678" s="12">
        <v>0.56399999999999995</v>
      </c>
      <c r="K678" s="12">
        <f t="shared" si="147"/>
        <v>-0.06</v>
      </c>
      <c r="L678" s="45">
        <f t="shared" si="148"/>
        <v>-0.38216560509554137</v>
      </c>
      <c r="M678" s="15">
        <f t="shared" si="149"/>
        <v>-2.0690997301439414E-2</v>
      </c>
      <c r="N678" s="68">
        <f t="shared" si="150"/>
        <v>5.4141442938766472E-2</v>
      </c>
      <c r="O678" s="68">
        <f t="shared" si="151"/>
        <v>18.470139429623103</v>
      </c>
      <c r="P678" s="12">
        <f t="shared" si="152"/>
        <v>-7.4832440240205883E-2</v>
      </c>
      <c r="Q678" s="12">
        <f t="shared" si="153"/>
        <v>3.3450445637327061E-2</v>
      </c>
      <c r="R678" s="113">
        <v>8.4244197912638832</v>
      </c>
      <c r="S678" s="12" t="s">
        <v>767</v>
      </c>
      <c r="T678" s="12" t="s">
        <v>1767</v>
      </c>
      <c r="U678" s="12" t="s">
        <v>708</v>
      </c>
      <c r="V678" s="68" t="s">
        <v>760</v>
      </c>
      <c r="W678" s="68">
        <v>0</v>
      </c>
      <c r="X678" s="68">
        <v>0</v>
      </c>
      <c r="Y678" s="68">
        <v>1</v>
      </c>
      <c r="Z678" s="68">
        <v>0</v>
      </c>
      <c r="AA678" s="68">
        <v>1</v>
      </c>
      <c r="AB678" s="68">
        <v>1</v>
      </c>
      <c r="AC678" s="68">
        <v>3</v>
      </c>
      <c r="AD678" s="68">
        <v>6</v>
      </c>
      <c r="AE678" s="68">
        <v>341</v>
      </c>
      <c r="AF678" s="68">
        <v>0</v>
      </c>
      <c r="AG678" s="68">
        <v>1</v>
      </c>
      <c r="AH678" s="68">
        <v>0</v>
      </c>
      <c r="AI678" s="68">
        <v>0</v>
      </c>
      <c r="AJ678" s="68">
        <v>0</v>
      </c>
      <c r="AK678" s="68">
        <v>0</v>
      </c>
      <c r="AL678" s="68">
        <v>0</v>
      </c>
      <c r="AM678" s="68">
        <v>0</v>
      </c>
      <c r="AN678" s="68">
        <v>0</v>
      </c>
      <c r="AO678" s="68">
        <v>0</v>
      </c>
      <c r="AP678" s="113">
        <v>5.8522024797744745</v>
      </c>
      <c r="AQ678" s="12">
        <v>1</v>
      </c>
      <c r="AR678" s="113">
        <v>5.8522024797744745</v>
      </c>
      <c r="AS678" s="12">
        <v>1</v>
      </c>
      <c r="AT678" s="12">
        <v>0</v>
      </c>
      <c r="AU678" s="12">
        <v>1</v>
      </c>
      <c r="AV678" s="113">
        <v>7.6098622009135539</v>
      </c>
      <c r="AW678" s="12">
        <v>1</v>
      </c>
      <c r="AX678" s="12">
        <v>0</v>
      </c>
      <c r="AY678" s="68">
        <v>1</v>
      </c>
      <c r="AZ678" s="68">
        <v>7.4669999999999996</v>
      </c>
      <c r="BA678" s="94">
        <v>3</v>
      </c>
      <c r="BB678" s="94">
        <v>70</v>
      </c>
      <c r="BC678" s="12">
        <v>1</v>
      </c>
      <c r="BD678" s="12">
        <v>0</v>
      </c>
      <c r="BE678" s="104">
        <f t="shared" si="158"/>
        <v>2.7080502011022101</v>
      </c>
      <c r="BF678" s="104">
        <v>1563.83</v>
      </c>
      <c r="BG678" s="104">
        <f t="shared" si="154"/>
        <v>0.36819707917794026</v>
      </c>
      <c r="BH678" s="68">
        <v>1</v>
      </c>
      <c r="BI678" s="68">
        <v>1</v>
      </c>
      <c r="BJ678" s="68">
        <v>0</v>
      </c>
      <c r="BK678" s="12">
        <v>0</v>
      </c>
      <c r="BL678" s="12">
        <v>1</v>
      </c>
      <c r="BM678" s="12">
        <v>1</v>
      </c>
      <c r="BN678" s="12">
        <v>0</v>
      </c>
      <c r="BO678" s="12">
        <v>1</v>
      </c>
      <c r="BP678" s="12">
        <v>0</v>
      </c>
      <c r="BQ678" s="12">
        <v>0</v>
      </c>
      <c r="BR678" s="12">
        <v>0</v>
      </c>
      <c r="BS678" s="12">
        <v>1</v>
      </c>
      <c r="BT678" s="12">
        <v>0</v>
      </c>
      <c r="BU678" s="12">
        <v>0</v>
      </c>
      <c r="BV678" s="12">
        <v>1</v>
      </c>
      <c r="BW678" s="12">
        <v>0</v>
      </c>
      <c r="BX678" s="12">
        <v>0</v>
      </c>
      <c r="BY678" s="12">
        <v>0.7</v>
      </c>
      <c r="BZ678" s="12">
        <f t="shared" si="155"/>
        <v>0.30000000000000004</v>
      </c>
      <c r="CA678" s="113">
        <v>2.9957322735539909</v>
      </c>
      <c r="CB678" s="12" t="s">
        <v>706</v>
      </c>
      <c r="CC678" s="12">
        <v>1</v>
      </c>
      <c r="CL678" s="68"/>
      <c r="CM678" s="68"/>
      <c r="CN678" s="68"/>
      <c r="CO678" s="68"/>
      <c r="CP678" s="68"/>
      <c r="CQ678" s="68"/>
      <c r="CR678" s="68"/>
      <c r="CS678" s="68"/>
      <c r="CT678" s="68"/>
      <c r="CU678" s="68"/>
      <c r="CV678" s="68"/>
      <c r="CW678" s="68"/>
      <c r="CX678" s="68"/>
      <c r="CY678" s="68"/>
      <c r="CZ678" s="68"/>
      <c r="DA678" s="68"/>
      <c r="DB678" s="68"/>
      <c r="DC678" s="68"/>
      <c r="DD678" s="68"/>
      <c r="DE678" s="68"/>
      <c r="DF678" s="68"/>
      <c r="DG678" s="68"/>
      <c r="DH678" s="68"/>
      <c r="DI678" s="68"/>
      <c r="DJ678" s="68"/>
      <c r="DK678" s="68"/>
      <c r="DL678" s="68"/>
      <c r="DM678" s="68"/>
      <c r="DN678" s="68"/>
      <c r="DO678" s="68"/>
      <c r="DP678" s="68"/>
      <c r="DQ678" s="68"/>
      <c r="DR678" s="68"/>
      <c r="DS678" s="68"/>
      <c r="DT678" s="68"/>
      <c r="DU678" s="68"/>
      <c r="DV678" s="68"/>
      <c r="DW678" s="68"/>
      <c r="DX678" s="68"/>
      <c r="DY678" s="68"/>
      <c r="DZ678" s="68"/>
      <c r="EA678" s="68"/>
      <c r="EB678" s="68"/>
      <c r="EC678" s="68"/>
      <c r="ED678" s="68"/>
      <c r="EE678" s="68"/>
      <c r="EF678" s="68"/>
      <c r="EG678" s="68"/>
      <c r="EH678" s="68"/>
      <c r="EI678" s="68"/>
      <c r="EJ678" s="68"/>
      <c r="EK678" s="68"/>
      <c r="EL678" s="68"/>
      <c r="EM678" s="68"/>
      <c r="EN678" s="68"/>
      <c r="EO678" s="68"/>
      <c r="EP678" s="68"/>
      <c r="EQ678" s="68"/>
      <c r="ER678" s="68"/>
      <c r="ES678" s="68"/>
      <c r="ET678" s="68"/>
      <c r="EU678" s="68"/>
      <c r="EV678" s="68"/>
      <c r="EW678" s="68"/>
      <c r="EX678" s="68"/>
      <c r="EY678" s="68"/>
      <c r="EZ678" s="68"/>
      <c r="FA678" s="68"/>
      <c r="FB678" s="68"/>
      <c r="FC678" s="68"/>
      <c r="FD678" s="68"/>
      <c r="FE678" s="68"/>
      <c r="FF678" s="68"/>
      <c r="FG678" s="68"/>
      <c r="FH678" s="68"/>
      <c r="FI678" s="68"/>
      <c r="FJ678" s="68"/>
      <c r="FK678" s="68"/>
    </row>
    <row r="679" spans="1:167" ht="15" customHeight="1" x14ac:dyDescent="0.3">
      <c r="A679" s="70">
        <v>678</v>
      </c>
      <c r="B679" s="12">
        <v>14</v>
      </c>
      <c r="C679" s="69" t="s">
        <v>126</v>
      </c>
      <c r="D679" s="37">
        <v>-6.0000000000000001E-3</v>
      </c>
      <c r="E679" s="68">
        <v>9.9000000000000005E-2</v>
      </c>
      <c r="F679" s="19">
        <f t="shared" si="157"/>
        <v>-6.0606060606060608E-2</v>
      </c>
      <c r="H679" s="12">
        <f t="shared" si="145"/>
        <v>-0.10500000000000001</v>
      </c>
      <c r="I679" s="12">
        <f t="shared" si="146"/>
        <v>9.2999999999999999E-2</v>
      </c>
      <c r="J679" s="12">
        <v>0.56399999999999995</v>
      </c>
      <c r="K679" s="12">
        <f t="shared" si="147"/>
        <v>-6.0000000000000001E-3</v>
      </c>
      <c r="L679" s="45">
        <f t="shared" si="148"/>
        <v>-6.0606060606060608E-2</v>
      </c>
      <c r="M679" s="15">
        <f t="shared" si="149"/>
        <v>-3.2819845123631163E-3</v>
      </c>
      <c r="N679" s="68">
        <f t="shared" si="150"/>
        <v>5.4152744453991417E-2</v>
      </c>
      <c r="O679" s="68">
        <f t="shared" si="151"/>
        <v>18.466284766963337</v>
      </c>
      <c r="P679" s="12">
        <f t="shared" si="152"/>
        <v>-5.7434728966354535E-2</v>
      </c>
      <c r="Q679" s="12">
        <f t="shared" si="153"/>
        <v>5.0870759941628298E-2</v>
      </c>
      <c r="R679" s="113">
        <v>8.4244197912638832</v>
      </c>
      <c r="S679" s="12" t="s">
        <v>767</v>
      </c>
      <c r="T679" s="12" t="s">
        <v>1767</v>
      </c>
      <c r="U679" s="12" t="s">
        <v>709</v>
      </c>
      <c r="V679" s="68" t="s">
        <v>761</v>
      </c>
      <c r="W679" s="68">
        <v>0</v>
      </c>
      <c r="X679" s="68">
        <v>0</v>
      </c>
      <c r="Y679" s="68">
        <v>1</v>
      </c>
      <c r="Z679" s="68">
        <v>0</v>
      </c>
      <c r="AA679" s="68">
        <v>1</v>
      </c>
      <c r="AB679" s="68">
        <v>1</v>
      </c>
      <c r="AC679" s="68">
        <v>3</v>
      </c>
      <c r="AD679" s="68">
        <v>6</v>
      </c>
      <c r="AE679" s="68">
        <v>341</v>
      </c>
      <c r="AF679" s="68">
        <v>0</v>
      </c>
      <c r="AG679" s="68">
        <v>1</v>
      </c>
      <c r="AH679" s="68">
        <v>0</v>
      </c>
      <c r="AI679" s="68">
        <v>0</v>
      </c>
      <c r="AJ679" s="68">
        <v>0</v>
      </c>
      <c r="AK679" s="68">
        <v>0</v>
      </c>
      <c r="AL679" s="68">
        <v>0</v>
      </c>
      <c r="AM679" s="68">
        <v>0</v>
      </c>
      <c r="AN679" s="68">
        <v>0</v>
      </c>
      <c r="AO679" s="68">
        <v>0</v>
      </c>
      <c r="AP679" s="113">
        <v>5.8522024797744745</v>
      </c>
      <c r="AQ679" s="12">
        <v>1</v>
      </c>
      <c r="AR679" s="113">
        <v>5.8522024797744745</v>
      </c>
      <c r="AS679" s="12">
        <v>1</v>
      </c>
      <c r="AT679" s="12">
        <v>0</v>
      </c>
      <c r="AU679" s="12">
        <v>1</v>
      </c>
      <c r="AV679" s="113">
        <v>7.6098622009135539</v>
      </c>
      <c r="AW679" s="12">
        <v>1</v>
      </c>
      <c r="AX679" s="12">
        <v>0</v>
      </c>
      <c r="AY679" s="68">
        <v>1</v>
      </c>
      <c r="AZ679" s="68">
        <v>7.4669999999999996</v>
      </c>
      <c r="BA679" s="94">
        <v>3</v>
      </c>
      <c r="BB679" s="94">
        <v>70</v>
      </c>
      <c r="BC679" s="12">
        <v>1</v>
      </c>
      <c r="BD679" s="12">
        <v>0</v>
      </c>
      <c r="BE679" s="104">
        <f t="shared" si="158"/>
        <v>2.7080502011022101</v>
      </c>
      <c r="BF679" s="104">
        <v>1563.83</v>
      </c>
      <c r="BG679" s="104">
        <f t="shared" si="154"/>
        <v>0.36819707917794026</v>
      </c>
      <c r="BH679" s="68">
        <v>1</v>
      </c>
      <c r="BI679" s="68">
        <v>1</v>
      </c>
      <c r="BJ679" s="68">
        <v>0</v>
      </c>
      <c r="BK679" s="12">
        <v>0</v>
      </c>
      <c r="BL679" s="12">
        <v>1</v>
      </c>
      <c r="BM679" s="12">
        <v>1</v>
      </c>
      <c r="BN679" s="12">
        <v>0</v>
      </c>
      <c r="BO679" s="12">
        <v>1</v>
      </c>
      <c r="BP679" s="12">
        <v>0</v>
      </c>
      <c r="BQ679" s="12">
        <v>0</v>
      </c>
      <c r="BR679" s="12">
        <v>0</v>
      </c>
      <c r="BS679" s="12">
        <v>1</v>
      </c>
      <c r="BT679" s="12">
        <v>0</v>
      </c>
      <c r="BU679" s="12">
        <v>0</v>
      </c>
      <c r="BV679" s="12">
        <v>1</v>
      </c>
      <c r="BW679" s="12">
        <v>0</v>
      </c>
      <c r="BX679" s="12">
        <v>0</v>
      </c>
      <c r="BY679" s="12">
        <v>0.7</v>
      </c>
      <c r="BZ679" s="12">
        <f t="shared" si="155"/>
        <v>0.30000000000000004</v>
      </c>
      <c r="CA679" s="113">
        <v>2.9957322735539909</v>
      </c>
      <c r="CB679" s="12" t="s">
        <v>706</v>
      </c>
      <c r="CC679" s="12">
        <v>1</v>
      </c>
      <c r="CL679" s="68"/>
      <c r="CM679" s="68"/>
      <c r="CN679" s="68"/>
      <c r="CO679" s="68"/>
      <c r="CP679" s="68"/>
      <c r="CQ679" s="68"/>
      <c r="CR679" s="68"/>
      <c r="CS679" s="68"/>
      <c r="CT679" s="68"/>
      <c r="CU679" s="68"/>
      <c r="CV679" s="68"/>
      <c r="CW679" s="68"/>
      <c r="CX679" s="68"/>
      <c r="CY679" s="68"/>
      <c r="CZ679" s="68"/>
      <c r="DA679" s="68"/>
      <c r="DB679" s="68"/>
      <c r="DC679" s="68"/>
      <c r="DD679" s="68"/>
      <c r="DE679" s="68"/>
      <c r="DF679" s="68"/>
      <c r="DG679" s="68"/>
      <c r="DH679" s="68"/>
      <c r="DI679" s="68"/>
      <c r="DJ679" s="68"/>
      <c r="DK679" s="68"/>
      <c r="DL679" s="68"/>
      <c r="DM679" s="68"/>
      <c r="DN679" s="68"/>
      <c r="DO679" s="68"/>
      <c r="DP679" s="68"/>
      <c r="DQ679" s="68"/>
      <c r="DR679" s="68"/>
      <c r="DS679" s="68"/>
      <c r="DT679" s="68"/>
      <c r="DU679" s="68"/>
      <c r="DV679" s="68"/>
      <c r="DW679" s="68"/>
      <c r="DX679" s="68"/>
      <c r="DY679" s="68"/>
      <c r="DZ679" s="68"/>
      <c r="EA679" s="68"/>
      <c r="EB679" s="68"/>
      <c r="EC679" s="68"/>
      <c r="ED679" s="68"/>
      <c r="EE679" s="68"/>
      <c r="EF679" s="68"/>
      <c r="EG679" s="68"/>
      <c r="EH679" s="68"/>
      <c r="EI679" s="68"/>
      <c r="EJ679" s="68"/>
      <c r="EK679" s="68"/>
      <c r="EL679" s="68"/>
      <c r="EM679" s="68"/>
      <c r="EN679" s="68"/>
      <c r="EO679" s="68"/>
      <c r="EP679" s="68"/>
      <c r="EQ679" s="68"/>
      <c r="ER679" s="68"/>
      <c r="ES679" s="68"/>
      <c r="ET679" s="68"/>
      <c r="EU679" s="68"/>
      <c r="EV679" s="68"/>
      <c r="EW679" s="68"/>
      <c r="EX679" s="68"/>
      <c r="EY679" s="68"/>
      <c r="EZ679" s="68"/>
      <c r="FA679" s="68"/>
      <c r="FB679" s="68"/>
      <c r="FC679" s="68"/>
      <c r="FD679" s="68"/>
      <c r="FE679" s="68"/>
      <c r="FF679" s="68"/>
      <c r="FG679" s="68"/>
      <c r="FH679" s="68"/>
      <c r="FI679" s="68"/>
      <c r="FJ679" s="68"/>
      <c r="FK679" s="68"/>
    </row>
    <row r="680" spans="1:167" ht="15" customHeight="1" x14ac:dyDescent="0.3">
      <c r="A680" s="70">
        <v>679</v>
      </c>
      <c r="B680" s="12">
        <v>14</v>
      </c>
      <c r="C680" s="69" t="s">
        <v>126</v>
      </c>
      <c r="D680" s="37">
        <v>0.20599999999999999</v>
      </c>
      <c r="E680" s="68">
        <v>0.127</v>
      </c>
      <c r="F680" s="19">
        <f t="shared" si="157"/>
        <v>1.622047244094488</v>
      </c>
      <c r="H680" s="12">
        <f t="shared" si="145"/>
        <v>7.8999999999999987E-2</v>
      </c>
      <c r="I680" s="12">
        <f t="shared" si="146"/>
        <v>0.33299999999999996</v>
      </c>
      <c r="J680" s="12">
        <v>0.56399999999999995</v>
      </c>
      <c r="K680" s="12">
        <f t="shared" si="147"/>
        <v>0.20599999999999999</v>
      </c>
      <c r="L680" s="45">
        <f t="shared" si="148"/>
        <v>1.622047244094488</v>
      </c>
      <c r="M680" s="15">
        <f t="shared" si="149"/>
        <v>8.7501864655148309E-2</v>
      </c>
      <c r="N680" s="68">
        <f t="shared" si="150"/>
        <v>5.3945324326232218E-2</v>
      </c>
      <c r="O680" s="68">
        <f t="shared" si="151"/>
        <v>18.537287753662198</v>
      </c>
      <c r="P680" s="12">
        <f t="shared" si="152"/>
        <v>3.3556540328916092E-2</v>
      </c>
      <c r="Q680" s="12">
        <f t="shared" si="153"/>
        <v>0.14144718898138053</v>
      </c>
      <c r="R680" s="113">
        <v>8.4222229538250097</v>
      </c>
      <c r="S680" s="12" t="s">
        <v>767</v>
      </c>
      <c r="T680" s="12" t="s">
        <v>1767</v>
      </c>
      <c r="U680" s="12" t="s">
        <v>710</v>
      </c>
      <c r="V680" s="68" t="s">
        <v>762</v>
      </c>
      <c r="W680" s="68">
        <v>0</v>
      </c>
      <c r="X680" s="68">
        <v>0</v>
      </c>
      <c r="Y680" s="68">
        <v>1</v>
      </c>
      <c r="Z680" s="68">
        <v>0</v>
      </c>
      <c r="AA680" s="68">
        <v>1</v>
      </c>
      <c r="AB680" s="68">
        <v>1</v>
      </c>
      <c r="AC680" s="68">
        <v>3</v>
      </c>
      <c r="AD680" s="68">
        <v>6</v>
      </c>
      <c r="AE680" s="68">
        <v>341</v>
      </c>
      <c r="AF680" s="68">
        <v>0</v>
      </c>
      <c r="AG680" s="68">
        <v>1</v>
      </c>
      <c r="AH680" s="68">
        <v>0</v>
      </c>
      <c r="AI680" s="68">
        <v>0</v>
      </c>
      <c r="AJ680" s="68">
        <v>0</v>
      </c>
      <c r="AK680" s="68">
        <v>0</v>
      </c>
      <c r="AL680" s="68">
        <v>0</v>
      </c>
      <c r="AM680" s="68">
        <v>0</v>
      </c>
      <c r="AN680" s="68">
        <v>0</v>
      </c>
      <c r="AO680" s="68">
        <v>0</v>
      </c>
      <c r="AP680" s="113">
        <v>5.8522024797744745</v>
      </c>
      <c r="AQ680" s="12">
        <v>1</v>
      </c>
      <c r="AR680" s="113">
        <v>5.8522024797744745</v>
      </c>
      <c r="AS680" s="12">
        <v>1</v>
      </c>
      <c r="AT680" s="12">
        <v>0</v>
      </c>
      <c r="AU680" s="12">
        <v>1</v>
      </c>
      <c r="AV680" s="113">
        <v>7.6098622009135539</v>
      </c>
      <c r="AW680" s="12">
        <v>1</v>
      </c>
      <c r="AX680" s="12">
        <v>0</v>
      </c>
      <c r="AY680" s="68">
        <v>1</v>
      </c>
      <c r="AZ680" s="68">
        <v>7.4669999999999996</v>
      </c>
      <c r="BA680" s="94">
        <v>3</v>
      </c>
      <c r="BB680" s="94">
        <v>70</v>
      </c>
      <c r="BC680" s="12">
        <v>1</v>
      </c>
      <c r="BD680" s="12">
        <v>0</v>
      </c>
      <c r="BE680" s="104">
        <f t="shared" si="158"/>
        <v>2.7080502011022101</v>
      </c>
      <c r="BF680" s="104">
        <v>1563.83</v>
      </c>
      <c r="BG680" s="104">
        <f t="shared" si="154"/>
        <v>0.36819707917794026</v>
      </c>
      <c r="BH680" s="68">
        <v>1</v>
      </c>
      <c r="BI680" s="68">
        <v>1</v>
      </c>
      <c r="BJ680" s="68">
        <v>0</v>
      </c>
      <c r="BK680" s="12">
        <v>0</v>
      </c>
      <c r="BL680" s="12">
        <v>1</v>
      </c>
      <c r="BM680" s="12">
        <v>1</v>
      </c>
      <c r="BN680" s="12">
        <v>0</v>
      </c>
      <c r="BO680" s="12">
        <v>1</v>
      </c>
      <c r="BP680" s="12">
        <v>0</v>
      </c>
      <c r="BQ680" s="12">
        <v>0</v>
      </c>
      <c r="BR680" s="12">
        <v>0</v>
      </c>
      <c r="BS680" s="12">
        <v>1</v>
      </c>
      <c r="BT680" s="12">
        <v>0</v>
      </c>
      <c r="BU680" s="12">
        <v>0</v>
      </c>
      <c r="BV680" s="12">
        <v>1</v>
      </c>
      <c r="BW680" s="12">
        <v>0</v>
      </c>
      <c r="BX680" s="12">
        <v>0</v>
      </c>
      <c r="BY680" s="12">
        <v>0.7</v>
      </c>
      <c r="BZ680" s="12">
        <f t="shared" si="155"/>
        <v>0.30000000000000004</v>
      </c>
      <c r="CA680" s="113">
        <v>2.9957322735539909</v>
      </c>
      <c r="CB680" s="12" t="s">
        <v>706</v>
      </c>
      <c r="CC680" s="12">
        <v>1</v>
      </c>
      <c r="CL680" s="68"/>
      <c r="CM680" s="68"/>
      <c r="CN680" s="68"/>
      <c r="CO680" s="68"/>
      <c r="CP680" s="68"/>
      <c r="CQ680" s="68"/>
      <c r="CR680" s="68"/>
      <c r="CS680" s="68"/>
      <c r="CT680" s="68"/>
      <c r="CU680" s="68"/>
      <c r="CV680" s="68"/>
      <c r="CW680" s="68"/>
      <c r="CX680" s="68"/>
      <c r="CY680" s="68"/>
      <c r="CZ680" s="68"/>
      <c r="DA680" s="68"/>
      <c r="DB680" s="68"/>
      <c r="DC680" s="68"/>
      <c r="DD680" s="68"/>
      <c r="DE680" s="68"/>
      <c r="DF680" s="68"/>
      <c r="DG680" s="68"/>
      <c r="DH680" s="68"/>
      <c r="DI680" s="68"/>
      <c r="DJ680" s="68"/>
      <c r="DK680" s="68"/>
      <c r="DL680" s="68"/>
      <c r="DM680" s="68"/>
      <c r="DN680" s="68"/>
      <c r="DO680" s="68"/>
      <c r="DP680" s="68"/>
      <c r="DQ680" s="68"/>
      <c r="DR680" s="68"/>
      <c r="DS680" s="68"/>
      <c r="DT680" s="68"/>
      <c r="DU680" s="68"/>
      <c r="DV680" s="68"/>
      <c r="DW680" s="68"/>
      <c r="DX680" s="68"/>
      <c r="DY680" s="68"/>
      <c r="DZ680" s="68"/>
      <c r="EA680" s="68"/>
      <c r="EB680" s="68"/>
      <c r="EC680" s="68"/>
      <c r="ED680" s="68"/>
      <c r="EE680" s="68"/>
      <c r="EF680" s="68"/>
      <c r="EG680" s="68"/>
      <c r="EH680" s="68"/>
      <c r="EI680" s="68"/>
      <c r="EJ680" s="68"/>
      <c r="EK680" s="68"/>
      <c r="EL680" s="68"/>
      <c r="EM680" s="68"/>
      <c r="EN680" s="68"/>
      <c r="EO680" s="68"/>
      <c r="EP680" s="68"/>
      <c r="EQ680" s="68"/>
      <c r="ER680" s="68"/>
      <c r="ES680" s="68"/>
      <c r="ET680" s="68"/>
      <c r="EU680" s="68"/>
      <c r="EV680" s="68"/>
      <c r="EW680" s="68"/>
      <c r="EX680" s="68"/>
      <c r="EY680" s="68"/>
      <c r="EZ680" s="68"/>
      <c r="FA680" s="68"/>
      <c r="FB680" s="68"/>
      <c r="FC680" s="68"/>
      <c r="FD680" s="68"/>
      <c r="FE680" s="68"/>
      <c r="FF680" s="68"/>
      <c r="FG680" s="68"/>
      <c r="FH680" s="68"/>
      <c r="FI680" s="68"/>
      <c r="FJ680" s="68"/>
      <c r="FK680" s="68"/>
    </row>
    <row r="681" spans="1:167" ht="15" customHeight="1" x14ac:dyDescent="0.3">
      <c r="A681" s="70">
        <v>680</v>
      </c>
      <c r="B681" s="12">
        <v>14</v>
      </c>
      <c r="C681" s="69" t="s">
        <v>126</v>
      </c>
      <c r="D681" s="37">
        <v>0.63800000000000001</v>
      </c>
      <c r="E681" s="68">
        <v>6.5000000000000002E-2</v>
      </c>
      <c r="F681" s="19">
        <f t="shared" si="157"/>
        <v>9.815384615384616</v>
      </c>
      <c r="G681" s="12" t="s">
        <v>353</v>
      </c>
      <c r="H681" s="12">
        <f t="shared" si="145"/>
        <v>0.57299999999999995</v>
      </c>
      <c r="I681" s="12">
        <f t="shared" si="146"/>
        <v>0.70300000000000007</v>
      </c>
      <c r="J681" s="12">
        <v>0.56399999999999995</v>
      </c>
      <c r="K681" s="12">
        <f t="shared" si="147"/>
        <v>0.63800000000000001</v>
      </c>
      <c r="L681" s="45">
        <f t="shared" si="148"/>
        <v>9.815384615384616</v>
      </c>
      <c r="M681" s="15">
        <f t="shared" si="149"/>
        <v>0.46935001964634299</v>
      </c>
      <c r="N681" s="68">
        <f t="shared" si="150"/>
        <v>4.78177919702387E-2</v>
      </c>
      <c r="O681" s="68">
        <f t="shared" si="151"/>
        <v>20.912718023918579</v>
      </c>
      <c r="P681" s="12">
        <f t="shared" si="152"/>
        <v>0.42153222767610427</v>
      </c>
      <c r="Q681" s="12">
        <f t="shared" si="153"/>
        <v>0.51716781161658165</v>
      </c>
      <c r="R681" s="113">
        <v>8.4222229538250097</v>
      </c>
      <c r="S681" s="12" t="s">
        <v>767</v>
      </c>
      <c r="T681" s="12" t="s">
        <v>1767</v>
      </c>
      <c r="U681" s="12" t="s">
        <v>711</v>
      </c>
      <c r="V681" s="68" t="s">
        <v>763</v>
      </c>
      <c r="W681" s="68">
        <v>0</v>
      </c>
      <c r="X681" s="68">
        <v>0</v>
      </c>
      <c r="Y681" s="68">
        <v>1</v>
      </c>
      <c r="Z681" s="68">
        <v>0</v>
      </c>
      <c r="AA681" s="68">
        <v>1</v>
      </c>
      <c r="AB681" s="68">
        <v>1</v>
      </c>
      <c r="AC681" s="68">
        <v>3</v>
      </c>
      <c r="AD681" s="68">
        <v>6</v>
      </c>
      <c r="AE681" s="68">
        <v>341</v>
      </c>
      <c r="AF681" s="68">
        <v>0</v>
      </c>
      <c r="AG681" s="68">
        <v>1</v>
      </c>
      <c r="AH681" s="68">
        <v>0</v>
      </c>
      <c r="AI681" s="68">
        <v>0</v>
      </c>
      <c r="AJ681" s="68">
        <v>0</v>
      </c>
      <c r="AK681" s="68">
        <v>0</v>
      </c>
      <c r="AL681" s="68">
        <v>0</v>
      </c>
      <c r="AM681" s="68">
        <v>0</v>
      </c>
      <c r="AN681" s="68">
        <v>0</v>
      </c>
      <c r="AO681" s="68">
        <v>0</v>
      </c>
      <c r="AP681" s="113">
        <v>5.8522024797744745</v>
      </c>
      <c r="AQ681" s="12">
        <v>1</v>
      </c>
      <c r="AR681" s="113">
        <v>5.8522024797744745</v>
      </c>
      <c r="AS681" s="12">
        <v>1</v>
      </c>
      <c r="AT681" s="12">
        <v>0</v>
      </c>
      <c r="AU681" s="12">
        <v>1</v>
      </c>
      <c r="AV681" s="113">
        <v>7.6098622009135539</v>
      </c>
      <c r="AW681" s="12">
        <v>1</v>
      </c>
      <c r="AX681" s="12">
        <v>0</v>
      </c>
      <c r="AY681" s="68">
        <v>1</v>
      </c>
      <c r="AZ681" s="68">
        <v>7.4669999999999996</v>
      </c>
      <c r="BA681" s="94">
        <v>3</v>
      </c>
      <c r="BB681" s="94">
        <v>70</v>
      </c>
      <c r="BC681" s="12">
        <v>1</v>
      </c>
      <c r="BD681" s="12">
        <v>0</v>
      </c>
      <c r="BE681" s="104">
        <f t="shared" si="158"/>
        <v>2.7080502011022101</v>
      </c>
      <c r="BF681" s="104">
        <v>1563.83</v>
      </c>
      <c r="BG681" s="104">
        <f t="shared" si="154"/>
        <v>0.36819707917794026</v>
      </c>
      <c r="BH681" s="68">
        <v>1</v>
      </c>
      <c r="BI681" s="68">
        <v>1</v>
      </c>
      <c r="BJ681" s="68">
        <v>0</v>
      </c>
      <c r="BK681" s="12">
        <v>0</v>
      </c>
      <c r="BL681" s="12">
        <v>1</v>
      </c>
      <c r="BM681" s="12">
        <v>1</v>
      </c>
      <c r="BN681" s="12">
        <v>0</v>
      </c>
      <c r="BO681" s="12">
        <v>1</v>
      </c>
      <c r="BP681" s="12">
        <v>0</v>
      </c>
      <c r="BQ681" s="12">
        <v>0</v>
      </c>
      <c r="BR681" s="12">
        <v>0</v>
      </c>
      <c r="BS681" s="12">
        <v>1</v>
      </c>
      <c r="BT681" s="12">
        <v>0</v>
      </c>
      <c r="BU681" s="12">
        <v>0</v>
      </c>
      <c r="BV681" s="12">
        <v>1</v>
      </c>
      <c r="BW681" s="12">
        <v>0</v>
      </c>
      <c r="BX681" s="12">
        <v>0</v>
      </c>
      <c r="BY681" s="12">
        <v>0.7</v>
      </c>
      <c r="BZ681" s="12">
        <f t="shared" si="155"/>
        <v>0.30000000000000004</v>
      </c>
      <c r="CA681" s="113">
        <v>2.9957322735539909</v>
      </c>
      <c r="CB681" s="12" t="s">
        <v>706</v>
      </c>
      <c r="CC681" s="12">
        <v>1</v>
      </c>
      <c r="CL681" s="68"/>
      <c r="CM681" s="68"/>
      <c r="CN681" s="68"/>
      <c r="CO681" s="68"/>
      <c r="CP681" s="68"/>
      <c r="CQ681" s="68"/>
      <c r="CR681" s="68"/>
      <c r="CS681" s="68"/>
      <c r="CT681" s="68"/>
      <c r="CU681" s="68"/>
      <c r="CV681" s="68"/>
      <c r="CW681" s="68"/>
      <c r="CX681" s="68"/>
      <c r="CY681" s="68"/>
      <c r="CZ681" s="68"/>
      <c r="DA681" s="68"/>
      <c r="DB681" s="68"/>
      <c r="DC681" s="68"/>
      <c r="DD681" s="68"/>
      <c r="DE681" s="68"/>
      <c r="DF681" s="68"/>
      <c r="DG681" s="68"/>
      <c r="DH681" s="68"/>
      <c r="DI681" s="68"/>
      <c r="DJ681" s="68"/>
      <c r="DK681" s="68"/>
      <c r="DL681" s="68"/>
      <c r="DM681" s="68"/>
      <c r="DN681" s="68"/>
      <c r="DO681" s="68"/>
      <c r="DP681" s="68"/>
      <c r="DQ681" s="68"/>
      <c r="DR681" s="68"/>
      <c r="DS681" s="68"/>
      <c r="DT681" s="68"/>
      <c r="DU681" s="68"/>
      <c r="DV681" s="68"/>
      <c r="DW681" s="68"/>
      <c r="DX681" s="68"/>
      <c r="DY681" s="68"/>
      <c r="DZ681" s="68"/>
      <c r="EA681" s="68"/>
      <c r="EB681" s="68"/>
      <c r="EC681" s="68"/>
      <c r="ED681" s="68"/>
      <c r="EE681" s="68"/>
      <c r="EF681" s="68"/>
      <c r="EG681" s="68"/>
      <c r="EH681" s="68"/>
      <c r="EI681" s="68"/>
      <c r="EJ681" s="68"/>
      <c r="EK681" s="68"/>
      <c r="EL681" s="68"/>
      <c r="EM681" s="68"/>
      <c r="EN681" s="68"/>
      <c r="EO681" s="68"/>
      <c r="EP681" s="68"/>
      <c r="EQ681" s="68"/>
      <c r="ER681" s="68"/>
      <c r="ES681" s="68"/>
      <c r="ET681" s="68"/>
      <c r="EU681" s="68"/>
      <c r="EV681" s="68"/>
      <c r="EW681" s="68"/>
      <c r="EX681" s="68"/>
      <c r="EY681" s="68"/>
      <c r="EZ681" s="68"/>
      <c r="FA681" s="68"/>
      <c r="FB681" s="68"/>
      <c r="FC681" s="68"/>
      <c r="FD681" s="68"/>
      <c r="FE681" s="68"/>
      <c r="FF681" s="68"/>
      <c r="FG681" s="68"/>
      <c r="FH681" s="68"/>
      <c r="FI681" s="68"/>
      <c r="FJ681" s="68"/>
      <c r="FK681" s="68"/>
    </row>
    <row r="682" spans="1:167" s="75" customFormat="1" ht="15" customHeight="1" x14ac:dyDescent="0.3">
      <c r="A682" s="75">
        <v>681</v>
      </c>
      <c r="B682" s="75">
        <v>14</v>
      </c>
      <c r="C682" s="77" t="s">
        <v>126</v>
      </c>
      <c r="D682" s="76">
        <v>2.8000000000000001E-2</v>
      </c>
      <c r="E682" s="77">
        <v>8.5000000000000006E-2</v>
      </c>
      <c r="F682" s="79">
        <f t="shared" si="157"/>
        <v>0.32941176470588235</v>
      </c>
      <c r="H682" s="75">
        <f t="shared" si="145"/>
        <v>-5.7000000000000009E-2</v>
      </c>
      <c r="I682" s="75">
        <f t="shared" si="146"/>
        <v>0.113</v>
      </c>
      <c r="J682" s="75">
        <v>0.56399999999999995</v>
      </c>
      <c r="K682" s="75">
        <f t="shared" si="147"/>
        <v>2.8000000000000001E-2</v>
      </c>
      <c r="L682" s="88">
        <f t="shared" si="148"/>
        <v>0.32941176470588235</v>
      </c>
      <c r="M682" s="78">
        <f t="shared" si="149"/>
        <v>1.783580958215893E-2</v>
      </c>
      <c r="N682" s="77">
        <f t="shared" si="150"/>
        <v>5.4144421945839606E-2</v>
      </c>
      <c r="O682" s="77">
        <f t="shared" si="151"/>
        <v>18.46912320904072</v>
      </c>
      <c r="P682" s="75">
        <f t="shared" si="152"/>
        <v>-3.6308612363680673E-2</v>
      </c>
      <c r="Q682" s="75">
        <f t="shared" si="153"/>
        <v>7.1980231527998539E-2</v>
      </c>
      <c r="R682" s="115">
        <v>8.1044013079216128</v>
      </c>
      <c r="S682" s="75" t="s">
        <v>767</v>
      </c>
      <c r="T682" s="75" t="s">
        <v>1767</v>
      </c>
      <c r="U682" s="83" t="s">
        <v>712</v>
      </c>
      <c r="V682" s="77" t="s">
        <v>764</v>
      </c>
      <c r="W682" s="77">
        <v>0</v>
      </c>
      <c r="X682" s="77">
        <v>0</v>
      </c>
      <c r="Y682" s="77">
        <v>1</v>
      </c>
      <c r="Z682" s="77">
        <v>0</v>
      </c>
      <c r="AA682" s="77">
        <v>1</v>
      </c>
      <c r="AB682" s="77">
        <v>1</v>
      </c>
      <c r="AC682" s="77">
        <v>3</v>
      </c>
      <c r="AD682" s="77">
        <v>6</v>
      </c>
      <c r="AE682" s="77">
        <v>341</v>
      </c>
      <c r="AF682" s="77">
        <v>0</v>
      </c>
      <c r="AG682" s="77">
        <v>1</v>
      </c>
      <c r="AH682" s="77">
        <v>0</v>
      </c>
      <c r="AI682" s="77">
        <v>0</v>
      </c>
      <c r="AJ682" s="77">
        <v>0</v>
      </c>
      <c r="AK682" s="77">
        <v>0</v>
      </c>
      <c r="AL682" s="77">
        <v>0</v>
      </c>
      <c r="AM682" s="77">
        <v>0</v>
      </c>
      <c r="AN682" s="77">
        <v>0</v>
      </c>
      <c r="AO682" s="77">
        <v>0</v>
      </c>
      <c r="AP682" s="115">
        <v>5.8522024797744745</v>
      </c>
      <c r="AQ682" s="75">
        <v>1</v>
      </c>
      <c r="AR682" s="115">
        <v>5.8522024797744745</v>
      </c>
      <c r="AS682" s="75">
        <v>1</v>
      </c>
      <c r="AT682" s="75">
        <v>0</v>
      </c>
      <c r="AU682" s="75">
        <v>1</v>
      </c>
      <c r="AV682" s="115">
        <v>7.6098622009135539</v>
      </c>
      <c r="AW682" s="75">
        <v>1</v>
      </c>
      <c r="AX682" s="75">
        <v>0</v>
      </c>
      <c r="AY682" s="77">
        <v>1</v>
      </c>
      <c r="AZ682" s="77">
        <v>7.4669999999999996</v>
      </c>
      <c r="BA682" s="52">
        <v>3</v>
      </c>
      <c r="BB682" s="52">
        <v>70</v>
      </c>
      <c r="BC682" s="75">
        <v>1</v>
      </c>
      <c r="BD682" s="75">
        <v>0</v>
      </c>
      <c r="BE682" s="105">
        <f t="shared" si="158"/>
        <v>2.7080502011022101</v>
      </c>
      <c r="BF682" s="105">
        <v>1563.83</v>
      </c>
      <c r="BG682" s="105">
        <f t="shared" si="154"/>
        <v>0.36819707917794026</v>
      </c>
      <c r="BH682" s="77">
        <v>1</v>
      </c>
      <c r="BI682" s="77">
        <v>1</v>
      </c>
      <c r="BJ682" s="77">
        <v>0</v>
      </c>
      <c r="BK682" s="75">
        <v>0</v>
      </c>
      <c r="BL682" s="75">
        <v>1</v>
      </c>
      <c r="BM682" s="75">
        <v>1</v>
      </c>
      <c r="BN682" s="75">
        <v>0</v>
      </c>
      <c r="BO682" s="75">
        <v>1</v>
      </c>
      <c r="BP682" s="75">
        <v>0</v>
      </c>
      <c r="BQ682" s="75">
        <v>0</v>
      </c>
      <c r="BR682" s="75">
        <v>0</v>
      </c>
      <c r="BS682" s="75">
        <v>1</v>
      </c>
      <c r="BT682" s="75">
        <v>0</v>
      </c>
      <c r="BU682" s="75">
        <v>0</v>
      </c>
      <c r="BV682" s="75">
        <v>1</v>
      </c>
      <c r="BW682" s="75">
        <v>0</v>
      </c>
      <c r="BX682" s="75">
        <v>0</v>
      </c>
      <c r="BY682" s="75">
        <v>0.7</v>
      </c>
      <c r="BZ682" s="75">
        <f t="shared" si="155"/>
        <v>0.30000000000000004</v>
      </c>
      <c r="CA682" s="115">
        <v>2.9957322735539909</v>
      </c>
      <c r="CB682" s="75" t="s">
        <v>706</v>
      </c>
      <c r="CC682" s="75">
        <v>1</v>
      </c>
      <c r="CL682" s="77"/>
      <c r="CM682" s="77"/>
      <c r="CN682" s="77"/>
      <c r="CO682" s="77"/>
      <c r="CP682" s="77"/>
      <c r="CQ682" s="77"/>
      <c r="CR682" s="77"/>
      <c r="CS682" s="77"/>
      <c r="CT682" s="77"/>
      <c r="CU682" s="77"/>
      <c r="CV682" s="77"/>
      <c r="CW682" s="77"/>
      <c r="CX682" s="77"/>
      <c r="CY682" s="77"/>
      <c r="CZ682" s="77"/>
      <c r="DA682" s="77"/>
      <c r="DB682" s="77"/>
      <c r="DC682" s="77"/>
      <c r="DD682" s="77"/>
      <c r="DE682" s="77"/>
      <c r="DF682" s="77"/>
      <c r="DG682" s="77"/>
      <c r="DH682" s="77"/>
      <c r="DI682" s="77"/>
      <c r="DJ682" s="77"/>
      <c r="DK682" s="77"/>
      <c r="DL682" s="77"/>
      <c r="DM682" s="77"/>
      <c r="DN682" s="77"/>
      <c r="DO682" s="77"/>
      <c r="DP682" s="77"/>
      <c r="DQ682" s="77"/>
      <c r="DR682" s="77"/>
      <c r="DS682" s="77"/>
      <c r="DT682" s="77"/>
      <c r="DU682" s="77"/>
      <c r="DV682" s="77"/>
      <c r="DW682" s="77"/>
      <c r="DX682" s="77"/>
      <c r="DY682" s="77"/>
      <c r="DZ682" s="77"/>
      <c r="EA682" s="77"/>
      <c r="EB682" s="77"/>
      <c r="EC682" s="77"/>
      <c r="ED682" s="77"/>
      <c r="EE682" s="77"/>
      <c r="EF682" s="77"/>
      <c r="EG682" s="77"/>
      <c r="EH682" s="77"/>
      <c r="EI682" s="77"/>
      <c r="EJ682" s="77"/>
      <c r="EK682" s="77"/>
      <c r="EL682" s="77"/>
      <c r="EM682" s="77"/>
      <c r="EN682" s="77"/>
      <c r="EO682" s="77"/>
      <c r="EP682" s="77"/>
      <c r="EQ682" s="77"/>
      <c r="ER682" s="77"/>
      <c r="ES682" s="77"/>
      <c r="ET682" s="77"/>
      <c r="EU682" s="77"/>
      <c r="EV682" s="77"/>
      <c r="EW682" s="77"/>
      <c r="EX682" s="77"/>
      <c r="EY682" s="77"/>
      <c r="EZ682" s="77"/>
      <c r="FA682" s="77"/>
      <c r="FB682" s="77"/>
      <c r="FC682" s="77"/>
      <c r="FD682" s="77"/>
      <c r="FE682" s="77"/>
      <c r="FF682" s="77"/>
      <c r="FG682" s="77"/>
      <c r="FH682" s="77"/>
      <c r="FI682" s="77"/>
      <c r="FJ682" s="77"/>
      <c r="FK682" s="77"/>
    </row>
    <row r="683" spans="1:167" ht="15" customHeight="1" x14ac:dyDescent="0.3">
      <c r="A683" s="70">
        <v>682</v>
      </c>
      <c r="B683" s="12">
        <v>15</v>
      </c>
      <c r="C683" s="69" t="s">
        <v>127</v>
      </c>
      <c r="D683" s="37">
        <v>-8.4000000000000005E-2</v>
      </c>
      <c r="E683" s="68">
        <v>8.5999999999999993E-2</v>
      </c>
      <c r="F683" s="19">
        <f t="shared" si="157"/>
        <v>-0.97674418604651181</v>
      </c>
      <c r="H683" s="12">
        <f t="shared" si="145"/>
        <v>-0.16999999999999998</v>
      </c>
      <c r="I683" s="12">
        <f t="shared" si="146"/>
        <v>1.9999999999999879E-3</v>
      </c>
      <c r="J683" s="12" t="s">
        <v>63</v>
      </c>
      <c r="K683" s="12">
        <f t="shared" si="147"/>
        <v>-8.4000000000000005E-2</v>
      </c>
      <c r="L683" s="45">
        <f t="shared" si="148"/>
        <v>-0.97674418604651181</v>
      </c>
      <c r="M683" s="15">
        <f t="shared" si="149"/>
        <v>-3.2220623610757081E-2</v>
      </c>
      <c r="N683" s="68">
        <f t="shared" si="150"/>
        <v>3.2987781315775101E-2</v>
      </c>
      <c r="O683" s="68">
        <f t="shared" si="151"/>
        <v>30.314254554664142</v>
      </c>
      <c r="P683" s="12">
        <f t="shared" si="152"/>
        <v>-6.5208404926532182E-2</v>
      </c>
      <c r="Q683" s="12">
        <f t="shared" si="153"/>
        <v>7.6715770501802061E-4</v>
      </c>
      <c r="R683" s="113">
        <v>8.1044013079216128</v>
      </c>
      <c r="S683" s="12" t="s">
        <v>780</v>
      </c>
      <c r="T683" s="12" t="s">
        <v>1768</v>
      </c>
      <c r="U683" s="12" t="s">
        <v>783</v>
      </c>
      <c r="V683" s="68" t="s">
        <v>791</v>
      </c>
      <c r="W683" s="68">
        <v>0</v>
      </c>
      <c r="X683" s="68">
        <v>0</v>
      </c>
      <c r="Y683" s="68">
        <v>1</v>
      </c>
      <c r="Z683" s="68">
        <v>0</v>
      </c>
      <c r="AA683" s="68">
        <v>1</v>
      </c>
      <c r="AB683" s="68">
        <v>1</v>
      </c>
      <c r="AC683" s="68">
        <v>1</v>
      </c>
      <c r="AD683" s="68">
        <v>9</v>
      </c>
      <c r="AE683" s="68">
        <v>918</v>
      </c>
      <c r="AF683" s="68">
        <v>0</v>
      </c>
      <c r="AG683" s="68">
        <v>0</v>
      </c>
      <c r="AH683" s="68">
        <v>0</v>
      </c>
      <c r="AI683" s="68">
        <v>0</v>
      </c>
      <c r="AJ683" s="68">
        <v>0</v>
      </c>
      <c r="AK683" s="68">
        <v>0</v>
      </c>
      <c r="AL683" s="68">
        <v>1</v>
      </c>
      <c r="AM683" s="68">
        <v>0</v>
      </c>
      <c r="AN683" s="68">
        <v>0</v>
      </c>
      <c r="AO683" s="68">
        <v>0</v>
      </c>
      <c r="AP683" s="113">
        <v>5.8777357817796387</v>
      </c>
      <c r="AQ683" s="12">
        <v>1</v>
      </c>
      <c r="AR683" s="113">
        <v>4.7535901911063645</v>
      </c>
      <c r="AS683" s="12">
        <v>1</v>
      </c>
      <c r="AT683" s="12">
        <v>0</v>
      </c>
      <c r="AU683" s="12">
        <v>1</v>
      </c>
      <c r="AV683" s="113">
        <v>7.6073814256397911</v>
      </c>
      <c r="AW683" s="12">
        <v>1</v>
      </c>
      <c r="AX683" s="12">
        <v>0</v>
      </c>
      <c r="AY683" s="68">
        <v>0</v>
      </c>
      <c r="AZ683" s="68">
        <v>7.4669999999999996</v>
      </c>
      <c r="BA683" s="94">
        <v>26</v>
      </c>
      <c r="BB683" s="94">
        <v>48</v>
      </c>
      <c r="BC683" s="12">
        <v>1</v>
      </c>
      <c r="BD683" s="12">
        <v>0</v>
      </c>
      <c r="BE683" s="104">
        <f t="shared" ref="BE683:BE730" si="159">LN(12.71)</f>
        <v>2.5423890852013629</v>
      </c>
      <c r="BF683" s="104">
        <v>1376.05</v>
      </c>
      <c r="BG683" s="104">
        <f t="shared" si="154"/>
        <v>0.35179172692247601</v>
      </c>
      <c r="BH683" s="68">
        <v>1</v>
      </c>
      <c r="BI683" s="68">
        <v>1</v>
      </c>
      <c r="BJ683" s="68">
        <v>0</v>
      </c>
      <c r="BK683" s="12">
        <v>1</v>
      </c>
      <c r="BL683" s="12">
        <v>0</v>
      </c>
      <c r="BM683" s="12">
        <v>1</v>
      </c>
      <c r="BN683" s="12">
        <v>0</v>
      </c>
      <c r="BO683" s="12">
        <v>1</v>
      </c>
      <c r="BP683" s="12">
        <v>0</v>
      </c>
      <c r="BQ683" s="12">
        <v>0</v>
      </c>
      <c r="BR683" s="12">
        <v>0</v>
      </c>
      <c r="BS683" s="12">
        <v>1</v>
      </c>
      <c r="BT683" s="12">
        <v>0</v>
      </c>
      <c r="BU683" s="12">
        <v>0</v>
      </c>
      <c r="BV683" s="12">
        <v>0</v>
      </c>
      <c r="BW683" s="12">
        <v>0</v>
      </c>
      <c r="BX683" s="12">
        <v>1</v>
      </c>
      <c r="BY683" s="12">
        <v>0.7</v>
      </c>
      <c r="BZ683" s="12">
        <f t="shared" si="155"/>
        <v>0.30000000000000004</v>
      </c>
      <c r="CA683" s="113">
        <v>2.9957322735539909</v>
      </c>
      <c r="CB683" s="12" t="s">
        <v>769</v>
      </c>
      <c r="CC683" s="12">
        <v>1</v>
      </c>
      <c r="CD683" s="12" t="s">
        <v>770</v>
      </c>
      <c r="CE683" s="12" t="s">
        <v>774</v>
      </c>
      <c r="CF683" s="12" t="s">
        <v>779</v>
      </c>
      <c r="CG683" s="12" t="s">
        <v>775</v>
      </c>
      <c r="CH683" s="12" t="s">
        <v>772</v>
      </c>
      <c r="CI683" s="46" t="s">
        <v>792</v>
      </c>
      <c r="CL683" s="68"/>
      <c r="CM683" s="68"/>
      <c r="CN683" s="68"/>
      <c r="CO683" s="68"/>
      <c r="CP683" s="68"/>
      <c r="CQ683" s="68"/>
      <c r="CR683" s="68"/>
      <c r="CS683" s="68"/>
      <c r="CT683" s="68"/>
      <c r="CU683" s="68"/>
      <c r="CV683" s="68"/>
      <c r="CW683" s="68"/>
      <c r="CX683" s="68"/>
      <c r="CY683" s="68"/>
      <c r="CZ683" s="68"/>
      <c r="DA683" s="68"/>
      <c r="DB683" s="68"/>
      <c r="DC683" s="68"/>
      <c r="DD683" s="68"/>
      <c r="DE683" s="68"/>
      <c r="DF683" s="68"/>
      <c r="DG683" s="68"/>
      <c r="DH683" s="68"/>
      <c r="DI683" s="68"/>
      <c r="DJ683" s="68"/>
      <c r="DK683" s="68"/>
      <c r="DL683" s="68"/>
      <c r="DM683" s="68"/>
      <c r="DN683" s="68"/>
      <c r="DO683" s="68"/>
      <c r="DP683" s="68"/>
      <c r="DQ683" s="68"/>
      <c r="DR683" s="68"/>
      <c r="DS683" s="68"/>
      <c r="DT683" s="68"/>
      <c r="DU683" s="68"/>
      <c r="DV683" s="68"/>
      <c r="DW683" s="68"/>
      <c r="DX683" s="68"/>
      <c r="DY683" s="68"/>
      <c r="DZ683" s="68"/>
      <c r="EA683" s="68"/>
      <c r="EB683" s="68"/>
      <c r="EC683" s="68"/>
      <c r="ED683" s="68"/>
      <c r="EE683" s="68"/>
      <c r="EF683" s="68"/>
      <c r="EG683" s="68"/>
      <c r="EH683" s="68"/>
      <c r="EI683" s="68"/>
      <c r="EJ683" s="68"/>
      <c r="EK683" s="68"/>
      <c r="EL683" s="68"/>
      <c r="EM683" s="68"/>
      <c r="EN683" s="68"/>
      <c r="EO683" s="68"/>
      <c r="EP683" s="68"/>
      <c r="EQ683" s="68"/>
      <c r="ER683" s="68"/>
      <c r="ES683" s="68"/>
      <c r="ET683" s="68"/>
      <c r="EU683" s="68"/>
      <c r="EV683" s="68"/>
      <c r="EW683" s="68"/>
      <c r="EX683" s="68"/>
      <c r="EY683" s="68"/>
      <c r="EZ683" s="68"/>
      <c r="FA683" s="68"/>
      <c r="FB683" s="68"/>
      <c r="FC683" s="68"/>
      <c r="FD683" s="68"/>
      <c r="FE683" s="68"/>
      <c r="FF683" s="68"/>
      <c r="FG683" s="68"/>
      <c r="FH683" s="68"/>
      <c r="FI683" s="68"/>
      <c r="FJ683" s="68"/>
      <c r="FK683" s="68"/>
    </row>
    <row r="684" spans="1:167" ht="15" customHeight="1" x14ac:dyDescent="0.3">
      <c r="A684" s="70">
        <v>683</v>
      </c>
      <c r="B684" s="12">
        <v>15</v>
      </c>
      <c r="C684" s="69" t="s">
        <v>127</v>
      </c>
      <c r="D684" s="37">
        <v>-9.1999999999999998E-2</v>
      </c>
      <c r="E684" s="68">
        <v>9.5000000000000001E-2</v>
      </c>
      <c r="F684" s="19">
        <f t="shared" si="157"/>
        <v>-0.96842105263157896</v>
      </c>
      <c r="H684" s="12">
        <f t="shared" si="145"/>
        <v>-0.187</v>
      </c>
      <c r="I684" s="12">
        <f t="shared" si="146"/>
        <v>3.0000000000000027E-3</v>
      </c>
      <c r="J684" s="12" t="s">
        <v>63</v>
      </c>
      <c r="K684" s="12">
        <f t="shared" si="147"/>
        <v>-9.1999999999999998E-2</v>
      </c>
      <c r="L684" s="45">
        <f t="shared" si="148"/>
        <v>-0.96842105263157896</v>
      </c>
      <c r="M684" s="15">
        <f t="shared" si="149"/>
        <v>-3.1946343317821889E-2</v>
      </c>
      <c r="N684" s="68">
        <f t="shared" si="150"/>
        <v>3.2988071904272609E-2</v>
      </c>
      <c r="O684" s="68">
        <f t="shared" si="151"/>
        <v>30.313987519545822</v>
      </c>
      <c r="P684" s="12">
        <f t="shared" si="152"/>
        <v>-6.4934415222094505E-2</v>
      </c>
      <c r="Q684" s="12">
        <f t="shared" si="153"/>
        <v>1.04172858645072E-3</v>
      </c>
      <c r="R684" s="113">
        <v>8.1271091853463755</v>
      </c>
      <c r="S684" s="12" t="s">
        <v>780</v>
      </c>
      <c r="T684" s="12" t="s">
        <v>1768</v>
      </c>
      <c r="U684" s="12" t="s">
        <v>784</v>
      </c>
      <c r="V684" s="68" t="s">
        <v>791</v>
      </c>
      <c r="W684" s="68">
        <v>0</v>
      </c>
      <c r="X684" s="68">
        <v>0</v>
      </c>
      <c r="Y684" s="68">
        <v>1</v>
      </c>
      <c r="Z684" s="68">
        <v>0</v>
      </c>
      <c r="AA684" s="68">
        <v>1</v>
      </c>
      <c r="AB684" s="68">
        <v>1</v>
      </c>
      <c r="AC684" s="68">
        <v>1</v>
      </c>
      <c r="AD684" s="68">
        <v>9</v>
      </c>
      <c r="AE684" s="68">
        <v>918</v>
      </c>
      <c r="AF684" s="68">
        <v>0</v>
      </c>
      <c r="AG684" s="68">
        <v>0</v>
      </c>
      <c r="AH684" s="68">
        <v>0</v>
      </c>
      <c r="AI684" s="68">
        <v>0</v>
      </c>
      <c r="AJ684" s="68">
        <v>0</v>
      </c>
      <c r="AK684" s="68">
        <v>0</v>
      </c>
      <c r="AL684" s="68">
        <v>1</v>
      </c>
      <c r="AM684" s="68">
        <v>0</v>
      </c>
      <c r="AN684" s="68">
        <v>0</v>
      </c>
      <c r="AO684" s="68">
        <v>0</v>
      </c>
      <c r="AP684" s="113">
        <v>5.8777357817796387</v>
      </c>
      <c r="AQ684" s="12">
        <v>1</v>
      </c>
      <c r="AR684" s="113">
        <v>4.7535901911063645</v>
      </c>
      <c r="AS684" s="12">
        <v>1</v>
      </c>
      <c r="AT684" s="12">
        <v>0</v>
      </c>
      <c r="AU684" s="12">
        <v>1</v>
      </c>
      <c r="AV684" s="113">
        <v>7.6073814256397911</v>
      </c>
      <c r="AW684" s="12">
        <v>1</v>
      </c>
      <c r="AX684" s="12">
        <v>0</v>
      </c>
      <c r="AY684" s="68">
        <v>0</v>
      </c>
      <c r="AZ684" s="68">
        <v>7.4669999999999996</v>
      </c>
      <c r="BA684" s="94">
        <v>26</v>
      </c>
      <c r="BB684" s="94">
        <v>48</v>
      </c>
      <c r="BC684" s="12">
        <v>1</v>
      </c>
      <c r="BD684" s="12">
        <v>0</v>
      </c>
      <c r="BE684" s="104">
        <f t="shared" si="159"/>
        <v>2.5423890852013629</v>
      </c>
      <c r="BF684" s="104">
        <v>1376.05</v>
      </c>
      <c r="BG684" s="104">
        <f t="shared" si="154"/>
        <v>0.35179172692247601</v>
      </c>
      <c r="BH684" s="68">
        <v>1</v>
      </c>
      <c r="BI684" s="68">
        <v>1</v>
      </c>
      <c r="BJ684" s="68">
        <v>0</v>
      </c>
      <c r="BK684" s="12">
        <v>1</v>
      </c>
      <c r="BL684" s="12">
        <v>0</v>
      </c>
      <c r="BM684" s="12">
        <v>1</v>
      </c>
      <c r="BN684" s="12">
        <v>0</v>
      </c>
      <c r="BO684" s="12">
        <v>1</v>
      </c>
      <c r="BP684" s="12">
        <v>0</v>
      </c>
      <c r="BQ684" s="12">
        <v>0</v>
      </c>
      <c r="BR684" s="12">
        <v>0</v>
      </c>
      <c r="BS684" s="12">
        <v>1</v>
      </c>
      <c r="BT684" s="12">
        <v>0</v>
      </c>
      <c r="BU684" s="12">
        <v>0</v>
      </c>
      <c r="BV684" s="12">
        <v>0</v>
      </c>
      <c r="BW684" s="12">
        <v>0</v>
      </c>
      <c r="BX684" s="12">
        <v>1</v>
      </c>
      <c r="BY684" s="12">
        <v>0.7</v>
      </c>
      <c r="BZ684" s="12">
        <f t="shared" si="155"/>
        <v>0.30000000000000004</v>
      </c>
      <c r="CA684" s="113">
        <v>2.9957322735539909</v>
      </c>
      <c r="CB684" s="12" t="s">
        <v>769</v>
      </c>
      <c r="CC684" s="12">
        <v>1</v>
      </c>
      <c r="CD684" s="12" t="s">
        <v>777</v>
      </c>
      <c r="CE684" s="12" t="s">
        <v>17</v>
      </c>
      <c r="CG684" s="12" t="s">
        <v>776</v>
      </c>
      <c r="CH684" s="12" t="s">
        <v>771</v>
      </c>
      <c r="CI684" s="12" t="s">
        <v>773</v>
      </c>
      <c r="CL684" s="68"/>
      <c r="CM684" s="68"/>
      <c r="CN684" s="68"/>
      <c r="CO684" s="68"/>
      <c r="CP684" s="68"/>
      <c r="CQ684" s="68"/>
      <c r="CR684" s="68"/>
      <c r="CS684" s="68"/>
      <c r="CT684" s="68"/>
      <c r="CU684" s="68"/>
      <c r="CV684" s="68"/>
      <c r="CW684" s="68"/>
      <c r="CX684" s="68"/>
      <c r="CY684" s="68"/>
      <c r="CZ684" s="68"/>
      <c r="DA684" s="68"/>
      <c r="DB684" s="68"/>
      <c r="DC684" s="68"/>
      <c r="DD684" s="68"/>
      <c r="DE684" s="68"/>
      <c r="DF684" s="68"/>
      <c r="DG684" s="68"/>
      <c r="DH684" s="68"/>
      <c r="DI684" s="68"/>
      <c r="DJ684" s="68"/>
      <c r="DK684" s="68"/>
      <c r="DL684" s="68"/>
      <c r="DM684" s="68"/>
      <c r="DN684" s="68"/>
      <c r="DO684" s="68"/>
      <c r="DP684" s="68"/>
      <c r="DQ684" s="68"/>
      <c r="DR684" s="68"/>
      <c r="DS684" s="68"/>
      <c r="DT684" s="68"/>
      <c r="DU684" s="68"/>
      <c r="DV684" s="68"/>
      <c r="DW684" s="68"/>
      <c r="DX684" s="68"/>
      <c r="DY684" s="68"/>
      <c r="DZ684" s="68"/>
      <c r="EA684" s="68"/>
      <c r="EB684" s="68"/>
      <c r="EC684" s="68"/>
      <c r="ED684" s="68"/>
      <c r="EE684" s="68"/>
      <c r="EF684" s="68"/>
      <c r="EG684" s="68"/>
      <c r="EH684" s="68"/>
      <c r="EI684" s="68"/>
      <c r="EJ684" s="68"/>
      <c r="EK684" s="68"/>
      <c r="EL684" s="68"/>
      <c r="EM684" s="68"/>
      <c r="EN684" s="68"/>
      <c r="EO684" s="68"/>
      <c r="EP684" s="68"/>
      <c r="EQ684" s="68"/>
      <c r="ER684" s="68"/>
      <c r="ES684" s="68"/>
      <c r="ET684" s="68"/>
      <c r="EU684" s="68"/>
      <c r="EV684" s="68"/>
      <c r="EW684" s="68"/>
      <c r="EX684" s="68"/>
      <c r="EY684" s="68"/>
      <c r="EZ684" s="68"/>
      <c r="FA684" s="68"/>
      <c r="FB684" s="68"/>
      <c r="FC684" s="68"/>
      <c r="FD684" s="68"/>
      <c r="FE684" s="68"/>
      <c r="FF684" s="68"/>
      <c r="FG684" s="68"/>
      <c r="FH684" s="68"/>
      <c r="FI684" s="68"/>
      <c r="FJ684" s="68"/>
      <c r="FK684" s="68"/>
    </row>
    <row r="685" spans="1:167" ht="15" customHeight="1" x14ac:dyDescent="0.3">
      <c r="A685" s="70">
        <v>684</v>
      </c>
      <c r="B685" s="12">
        <v>15</v>
      </c>
      <c r="C685" s="69" t="s">
        <v>127</v>
      </c>
      <c r="D685" s="37">
        <v>7.0000000000000001E-3</v>
      </c>
      <c r="E685" s="68">
        <v>9.0999999999999998E-2</v>
      </c>
      <c r="F685" s="19">
        <f t="shared" si="157"/>
        <v>7.6923076923076927E-2</v>
      </c>
      <c r="H685" s="12">
        <f t="shared" si="145"/>
        <v>-8.3999999999999991E-2</v>
      </c>
      <c r="I685" s="12">
        <f t="shared" si="146"/>
        <v>9.8000000000000004E-2</v>
      </c>
      <c r="J685" s="12" t="s">
        <v>63</v>
      </c>
      <c r="K685" s="12">
        <f t="shared" si="147"/>
        <v>7.0000000000000001E-3</v>
      </c>
      <c r="L685" s="45">
        <f t="shared" si="148"/>
        <v>7.6923076923076927E-2</v>
      </c>
      <c r="M685" s="15">
        <f t="shared" si="149"/>
        <v>2.5388316715159718E-3</v>
      </c>
      <c r="N685" s="68">
        <f t="shared" si="150"/>
        <v>3.300481172970763E-2</v>
      </c>
      <c r="O685" s="68">
        <f t="shared" si="151"/>
        <v>30.298612462615566</v>
      </c>
      <c r="P685" s="12">
        <f t="shared" si="152"/>
        <v>-3.0465980058191656E-2</v>
      </c>
      <c r="Q685" s="12">
        <f t="shared" si="153"/>
        <v>3.5543643401223603E-2</v>
      </c>
      <c r="R685" s="113">
        <v>8.1271091853463755</v>
      </c>
      <c r="S685" s="12" t="s">
        <v>780</v>
      </c>
      <c r="T685" s="12" t="s">
        <v>1768</v>
      </c>
      <c r="U685" s="12" t="s">
        <v>785</v>
      </c>
      <c r="V685" s="68" t="s">
        <v>791</v>
      </c>
      <c r="W685" s="68">
        <v>0</v>
      </c>
      <c r="X685" s="68">
        <v>0</v>
      </c>
      <c r="Y685" s="68">
        <v>1</v>
      </c>
      <c r="Z685" s="68">
        <v>0</v>
      </c>
      <c r="AA685" s="68">
        <v>1</v>
      </c>
      <c r="AB685" s="68">
        <v>1</v>
      </c>
      <c r="AC685" s="68">
        <v>1</v>
      </c>
      <c r="AD685" s="68">
        <v>9</v>
      </c>
      <c r="AE685" s="68">
        <v>918</v>
      </c>
      <c r="AF685" s="68">
        <v>0</v>
      </c>
      <c r="AG685" s="68">
        <v>0</v>
      </c>
      <c r="AH685" s="68">
        <v>0</v>
      </c>
      <c r="AI685" s="68">
        <v>0</v>
      </c>
      <c r="AJ685" s="68">
        <v>0</v>
      </c>
      <c r="AK685" s="68">
        <v>0</v>
      </c>
      <c r="AL685" s="68">
        <v>1</v>
      </c>
      <c r="AM685" s="68">
        <v>0</v>
      </c>
      <c r="AN685" s="68">
        <v>0</v>
      </c>
      <c r="AO685" s="68">
        <v>0</v>
      </c>
      <c r="AP685" s="113">
        <v>5.8777357817796387</v>
      </c>
      <c r="AQ685" s="12">
        <v>1</v>
      </c>
      <c r="AR685" s="113">
        <v>4.7535901911063645</v>
      </c>
      <c r="AS685" s="12">
        <v>1</v>
      </c>
      <c r="AT685" s="12">
        <v>0</v>
      </c>
      <c r="AU685" s="12">
        <v>1</v>
      </c>
      <c r="AV685" s="113">
        <v>7.6073814256397911</v>
      </c>
      <c r="AW685" s="12">
        <v>1</v>
      </c>
      <c r="AX685" s="12">
        <v>0</v>
      </c>
      <c r="AY685" s="68">
        <v>0</v>
      </c>
      <c r="AZ685" s="68">
        <v>7.4669999999999996</v>
      </c>
      <c r="BA685" s="94">
        <v>26</v>
      </c>
      <c r="BB685" s="94">
        <v>48</v>
      </c>
      <c r="BC685" s="12">
        <v>1</v>
      </c>
      <c r="BD685" s="12">
        <v>0</v>
      </c>
      <c r="BE685" s="104">
        <f t="shared" si="159"/>
        <v>2.5423890852013629</v>
      </c>
      <c r="BF685" s="104">
        <v>1376.05</v>
      </c>
      <c r="BG685" s="104">
        <f t="shared" si="154"/>
        <v>0.35179172692247601</v>
      </c>
      <c r="BH685" s="68">
        <v>1</v>
      </c>
      <c r="BI685" s="68">
        <v>1</v>
      </c>
      <c r="BJ685" s="68">
        <v>0</v>
      </c>
      <c r="BK685" s="12">
        <v>1</v>
      </c>
      <c r="BL685" s="12">
        <v>0</v>
      </c>
      <c r="BM685" s="12">
        <v>1</v>
      </c>
      <c r="BN685" s="12">
        <v>0</v>
      </c>
      <c r="BO685" s="12">
        <v>1</v>
      </c>
      <c r="BP685" s="12">
        <v>0</v>
      </c>
      <c r="BQ685" s="12">
        <v>0</v>
      </c>
      <c r="BR685" s="12">
        <v>0</v>
      </c>
      <c r="BS685" s="12">
        <v>1</v>
      </c>
      <c r="BT685" s="12">
        <v>0</v>
      </c>
      <c r="BU685" s="12">
        <v>0</v>
      </c>
      <c r="BV685" s="12">
        <v>0</v>
      </c>
      <c r="BW685" s="12">
        <v>0</v>
      </c>
      <c r="BX685" s="12">
        <v>1</v>
      </c>
      <c r="BY685" s="12">
        <v>0.7</v>
      </c>
      <c r="BZ685" s="12">
        <f t="shared" si="155"/>
        <v>0.30000000000000004</v>
      </c>
      <c r="CA685" s="113">
        <v>2.9957322735539909</v>
      </c>
      <c r="CB685" s="12" t="s">
        <v>769</v>
      </c>
      <c r="CC685" s="12">
        <v>1</v>
      </c>
      <c r="CI685" s="12" t="s">
        <v>778</v>
      </c>
      <c r="CL685" s="68"/>
      <c r="CM685" s="68"/>
      <c r="CN685" s="68"/>
      <c r="CO685" s="68"/>
      <c r="CP685" s="68"/>
      <c r="CQ685" s="68"/>
      <c r="CR685" s="68"/>
      <c r="CS685" s="68"/>
      <c r="CT685" s="68"/>
      <c r="CU685" s="68"/>
      <c r="CV685" s="68"/>
      <c r="CW685" s="68"/>
      <c r="CX685" s="68"/>
      <c r="CY685" s="68"/>
      <c r="CZ685" s="68"/>
      <c r="DA685" s="68"/>
      <c r="DB685" s="68"/>
      <c r="DC685" s="68"/>
      <c r="DD685" s="68"/>
      <c r="DE685" s="68"/>
      <c r="DF685" s="68"/>
      <c r="DG685" s="68"/>
      <c r="DH685" s="68"/>
      <c r="DI685" s="68"/>
      <c r="DJ685" s="68"/>
      <c r="DK685" s="68"/>
      <c r="DL685" s="68"/>
      <c r="DM685" s="68"/>
      <c r="DN685" s="68"/>
      <c r="DO685" s="68"/>
      <c r="DP685" s="68"/>
      <c r="DQ685" s="68"/>
      <c r="DR685" s="68"/>
      <c r="DS685" s="68"/>
      <c r="DT685" s="68"/>
      <c r="DU685" s="68"/>
      <c r="DV685" s="68"/>
      <c r="DW685" s="68"/>
      <c r="DX685" s="68"/>
      <c r="DY685" s="68"/>
      <c r="DZ685" s="68"/>
      <c r="EA685" s="68"/>
      <c r="EB685" s="68"/>
      <c r="EC685" s="68"/>
      <c r="ED685" s="68"/>
      <c r="EE685" s="68"/>
      <c r="EF685" s="68"/>
      <c r="EG685" s="68"/>
      <c r="EH685" s="68"/>
      <c r="EI685" s="68"/>
      <c r="EJ685" s="68"/>
      <c r="EK685" s="68"/>
      <c r="EL685" s="68"/>
      <c r="EM685" s="68"/>
      <c r="EN685" s="68"/>
      <c r="EO685" s="68"/>
      <c r="EP685" s="68"/>
      <c r="EQ685" s="68"/>
      <c r="ER685" s="68"/>
      <c r="ES685" s="68"/>
      <c r="ET685" s="68"/>
      <c r="EU685" s="68"/>
      <c r="EV685" s="68"/>
      <c r="EW685" s="68"/>
      <c r="EX685" s="68"/>
      <c r="EY685" s="68"/>
      <c r="EZ685" s="68"/>
      <c r="FA685" s="68"/>
      <c r="FB685" s="68"/>
      <c r="FC685" s="68"/>
      <c r="FD685" s="68"/>
      <c r="FE685" s="68"/>
      <c r="FF685" s="68"/>
      <c r="FG685" s="68"/>
      <c r="FH685" s="68"/>
      <c r="FI685" s="68"/>
      <c r="FJ685" s="68"/>
      <c r="FK685" s="68"/>
    </row>
    <row r="686" spans="1:167" ht="15" customHeight="1" x14ac:dyDescent="0.3">
      <c r="A686" s="70">
        <v>685</v>
      </c>
      <c r="B686" s="70">
        <v>15</v>
      </c>
      <c r="C686" s="69" t="s">
        <v>127</v>
      </c>
      <c r="D686" s="38">
        <v>-1.2E-2</v>
      </c>
      <c r="E686" s="69">
        <v>0.105</v>
      </c>
      <c r="F686" s="19">
        <f t="shared" si="157"/>
        <v>-0.1142857142857143</v>
      </c>
      <c r="G686" s="70"/>
      <c r="H686" s="70">
        <f t="shared" si="145"/>
        <v>-0.11699999999999999</v>
      </c>
      <c r="I686" s="70">
        <f t="shared" si="146"/>
        <v>9.2999999999999999E-2</v>
      </c>
      <c r="J686" s="70" t="s">
        <v>63</v>
      </c>
      <c r="K686" s="70">
        <f t="shared" si="147"/>
        <v>-1.2E-2</v>
      </c>
      <c r="L686" s="47">
        <f t="shared" si="148"/>
        <v>-0.1142857142857143</v>
      </c>
      <c r="M686" s="18">
        <f t="shared" si="149"/>
        <v>-3.7719638064194171E-3</v>
      </c>
      <c r="N686" s="69">
        <f t="shared" si="150"/>
        <v>3.3004683306169895E-2</v>
      </c>
      <c r="O686" s="69">
        <f t="shared" si="151"/>
        <v>30.29873035664184</v>
      </c>
      <c r="P686" s="70">
        <f t="shared" si="152"/>
        <v>-3.6776647112589309E-2</v>
      </c>
      <c r="Q686" s="70">
        <f t="shared" si="153"/>
        <v>2.9232719499750478E-2</v>
      </c>
      <c r="R686" s="114">
        <v>8.156797046675651</v>
      </c>
      <c r="S686" s="70" t="s">
        <v>780</v>
      </c>
      <c r="T686" s="70" t="s">
        <v>1768</v>
      </c>
      <c r="U686" s="70" t="s">
        <v>786</v>
      </c>
      <c r="V686" s="69" t="s">
        <v>791</v>
      </c>
      <c r="W686" s="69">
        <v>0</v>
      </c>
      <c r="X686" s="69">
        <v>0</v>
      </c>
      <c r="Y686" s="69">
        <v>1</v>
      </c>
      <c r="Z686" s="69">
        <v>0</v>
      </c>
      <c r="AA686" s="69">
        <v>1</v>
      </c>
      <c r="AB686" s="69">
        <v>1</v>
      </c>
      <c r="AC686" s="69">
        <v>1</v>
      </c>
      <c r="AD686" s="69">
        <v>9</v>
      </c>
      <c r="AE686" s="69">
        <v>918</v>
      </c>
      <c r="AF686" s="69">
        <v>0</v>
      </c>
      <c r="AG686" s="69">
        <v>0</v>
      </c>
      <c r="AH686" s="69">
        <v>0</v>
      </c>
      <c r="AI686" s="69">
        <v>0</v>
      </c>
      <c r="AJ686" s="69">
        <v>0</v>
      </c>
      <c r="AK686" s="69">
        <v>0</v>
      </c>
      <c r="AL686" s="69">
        <v>1</v>
      </c>
      <c r="AM686" s="69">
        <v>0</v>
      </c>
      <c r="AN686" s="69">
        <v>0</v>
      </c>
      <c r="AO686" s="69">
        <v>0</v>
      </c>
      <c r="AP686" s="114">
        <v>5.8777357817796387</v>
      </c>
      <c r="AQ686" s="70">
        <v>1</v>
      </c>
      <c r="AR686" s="114">
        <v>4.7535901911063645</v>
      </c>
      <c r="AS686" s="70">
        <v>1</v>
      </c>
      <c r="AT686" s="70">
        <v>0</v>
      </c>
      <c r="AU686" s="70">
        <v>1</v>
      </c>
      <c r="AV686" s="114">
        <v>7.6073814256397911</v>
      </c>
      <c r="AW686" s="70">
        <v>1</v>
      </c>
      <c r="AX686" s="70">
        <v>0</v>
      </c>
      <c r="AY686" s="69">
        <v>0</v>
      </c>
      <c r="AZ686" s="69">
        <v>7.4669999999999996</v>
      </c>
      <c r="BA686" s="32">
        <v>26</v>
      </c>
      <c r="BB686" s="32">
        <v>48</v>
      </c>
      <c r="BC686" s="70">
        <v>1</v>
      </c>
      <c r="BD686" s="70">
        <v>0</v>
      </c>
      <c r="BE686" s="106">
        <f t="shared" si="159"/>
        <v>2.5423890852013629</v>
      </c>
      <c r="BF686" s="106">
        <v>1376.05</v>
      </c>
      <c r="BG686" s="106">
        <f t="shared" si="154"/>
        <v>0.35179172692247601</v>
      </c>
      <c r="BH686" s="69">
        <v>1</v>
      </c>
      <c r="BI686" s="69">
        <v>1</v>
      </c>
      <c r="BJ686" s="69">
        <v>0</v>
      </c>
      <c r="BK686" s="70">
        <v>1</v>
      </c>
      <c r="BL686" s="70">
        <v>0</v>
      </c>
      <c r="BM686" s="70">
        <v>1</v>
      </c>
      <c r="BN686" s="70">
        <v>0</v>
      </c>
      <c r="BO686" s="70">
        <v>1</v>
      </c>
      <c r="BP686" s="70">
        <v>0</v>
      </c>
      <c r="BQ686" s="70">
        <v>0</v>
      </c>
      <c r="BR686" s="70">
        <v>0</v>
      </c>
      <c r="BS686" s="70">
        <v>1</v>
      </c>
      <c r="BT686" s="70">
        <v>0</v>
      </c>
      <c r="BU686" s="70">
        <v>0</v>
      </c>
      <c r="BV686" s="70">
        <v>0</v>
      </c>
      <c r="BW686" s="70">
        <v>0</v>
      </c>
      <c r="BX686" s="70">
        <v>1</v>
      </c>
      <c r="BY686" s="70">
        <v>0.7</v>
      </c>
      <c r="BZ686" s="70">
        <f t="shared" si="155"/>
        <v>0.30000000000000004</v>
      </c>
      <c r="CA686" s="114">
        <v>2.9957322735539909</v>
      </c>
      <c r="CB686" s="70" t="s">
        <v>769</v>
      </c>
      <c r="CC686" s="70">
        <v>1</v>
      </c>
      <c r="CD686" s="70"/>
      <c r="CE686" s="70"/>
      <c r="CF686" s="70"/>
      <c r="CG686" s="70"/>
      <c r="CH686" s="70"/>
      <c r="CI686" s="70"/>
      <c r="CJ686" s="70"/>
      <c r="CK686" s="70"/>
      <c r="CL686" s="69"/>
      <c r="CM686" s="69"/>
      <c r="CN686" s="69"/>
      <c r="CO686" s="69"/>
      <c r="CP686" s="69"/>
      <c r="CQ686" s="69"/>
      <c r="CR686" s="69"/>
      <c r="CS686" s="69"/>
      <c r="CT686" s="69"/>
      <c r="CU686" s="69"/>
      <c r="CV686" s="69"/>
      <c r="CW686" s="69"/>
      <c r="CX686" s="69"/>
      <c r="CY686" s="69"/>
      <c r="CZ686" s="69"/>
      <c r="DA686" s="69"/>
      <c r="DB686" s="69"/>
      <c r="DC686" s="69"/>
      <c r="DD686" s="69"/>
      <c r="DE686" s="69"/>
      <c r="DF686" s="69"/>
      <c r="DG686" s="69"/>
      <c r="DH686" s="69"/>
      <c r="DI686" s="69"/>
      <c r="DJ686" s="69"/>
      <c r="DK686" s="69"/>
      <c r="DL686" s="69"/>
      <c r="DM686" s="69"/>
      <c r="DN686" s="69"/>
      <c r="DO686" s="69"/>
      <c r="DP686" s="69"/>
      <c r="DQ686" s="69"/>
      <c r="DR686" s="69"/>
      <c r="DS686" s="69"/>
      <c r="DT686" s="69"/>
      <c r="DU686" s="69"/>
      <c r="DV686" s="69"/>
      <c r="DW686" s="69"/>
      <c r="DX686" s="69"/>
      <c r="DY686" s="69"/>
      <c r="DZ686" s="69"/>
      <c r="EA686" s="69"/>
      <c r="EB686" s="69"/>
      <c r="EC686" s="69"/>
      <c r="ED686" s="69"/>
      <c r="EE686" s="69"/>
      <c r="EF686" s="69"/>
      <c r="EG686" s="69"/>
      <c r="EH686" s="69"/>
      <c r="EI686" s="69"/>
      <c r="EJ686" s="69"/>
      <c r="EK686" s="69"/>
      <c r="EL686" s="69"/>
      <c r="EM686" s="69"/>
      <c r="EN686" s="69"/>
      <c r="EO686" s="69"/>
      <c r="EP686" s="69"/>
      <c r="EQ686" s="69"/>
      <c r="ER686" s="69"/>
      <c r="ES686" s="69"/>
      <c r="ET686" s="69"/>
      <c r="EU686" s="69"/>
      <c r="EV686" s="69"/>
      <c r="EW686" s="69"/>
      <c r="EX686" s="69"/>
      <c r="EY686" s="69"/>
      <c r="EZ686" s="69"/>
      <c r="FA686" s="69"/>
      <c r="FB686" s="69"/>
      <c r="FC686" s="69"/>
      <c r="FD686" s="69"/>
      <c r="FE686" s="69"/>
      <c r="FF686" s="69"/>
      <c r="FG686" s="69"/>
      <c r="FH686" s="69"/>
      <c r="FI686" s="69"/>
      <c r="FJ686" s="69"/>
      <c r="FK686" s="69"/>
    </row>
    <row r="687" spans="1:167" ht="15" customHeight="1" x14ac:dyDescent="0.3">
      <c r="A687" s="70">
        <v>686</v>
      </c>
      <c r="B687" s="12">
        <v>15</v>
      </c>
      <c r="C687" s="69" t="s">
        <v>127</v>
      </c>
      <c r="D687" s="37">
        <v>0.22700000000000001</v>
      </c>
      <c r="E687" s="13">
        <v>0.107</v>
      </c>
      <c r="F687" s="19">
        <f t="shared" si="157"/>
        <v>2.1214953271028039</v>
      </c>
      <c r="G687" s="12" t="s">
        <v>420</v>
      </c>
      <c r="H687" s="12">
        <f t="shared" si="145"/>
        <v>0.12000000000000001</v>
      </c>
      <c r="I687" s="12">
        <f t="shared" si="146"/>
        <v>0.33400000000000002</v>
      </c>
      <c r="J687" s="12" t="s">
        <v>63</v>
      </c>
      <c r="K687" s="12">
        <f t="shared" si="147"/>
        <v>0.22700000000000001</v>
      </c>
      <c r="L687" s="45">
        <f t="shared" si="148"/>
        <v>2.1214953271028039</v>
      </c>
      <c r="M687" s="15">
        <f t="shared" si="149"/>
        <v>6.9848762684163956E-2</v>
      </c>
      <c r="N687" s="13">
        <f t="shared" si="150"/>
        <v>3.2924306639671996E-2</v>
      </c>
      <c r="O687" s="68">
        <f t="shared" si="151"/>
        <v>30.372697318857263</v>
      </c>
      <c r="P687" s="12">
        <f t="shared" si="152"/>
        <v>3.692445604449196E-2</v>
      </c>
      <c r="Q687" s="12">
        <f t="shared" si="153"/>
        <v>0.10277306932383595</v>
      </c>
      <c r="R687" s="113">
        <v>8.156797046675651</v>
      </c>
      <c r="S687" s="12" t="s">
        <v>780</v>
      </c>
      <c r="T687" s="12" t="s">
        <v>1768</v>
      </c>
      <c r="U687" s="12" t="s">
        <v>787</v>
      </c>
      <c r="V687" s="13" t="s">
        <v>791</v>
      </c>
      <c r="W687" s="68">
        <v>0</v>
      </c>
      <c r="X687" s="68">
        <v>0</v>
      </c>
      <c r="Y687" s="68">
        <v>1</v>
      </c>
      <c r="Z687" s="68">
        <v>0</v>
      </c>
      <c r="AA687" s="68">
        <v>1</v>
      </c>
      <c r="AB687" s="68">
        <v>1</v>
      </c>
      <c r="AC687" s="68">
        <v>1</v>
      </c>
      <c r="AD687" s="68">
        <v>9</v>
      </c>
      <c r="AE687" s="68">
        <v>918</v>
      </c>
      <c r="AF687" s="68">
        <v>0</v>
      </c>
      <c r="AG687" s="13">
        <v>0</v>
      </c>
      <c r="AH687" s="13">
        <v>0</v>
      </c>
      <c r="AI687" s="13">
        <v>0</v>
      </c>
      <c r="AJ687" s="13">
        <v>0</v>
      </c>
      <c r="AK687" s="13">
        <v>0</v>
      </c>
      <c r="AL687" s="13">
        <v>1</v>
      </c>
      <c r="AM687" s="68">
        <v>0</v>
      </c>
      <c r="AN687" s="68">
        <v>0</v>
      </c>
      <c r="AO687" s="68">
        <v>0</v>
      </c>
      <c r="AP687" s="113">
        <v>5.8777357817796387</v>
      </c>
      <c r="AQ687" s="12">
        <v>1</v>
      </c>
      <c r="AR687" s="113">
        <v>4.7535901911063645</v>
      </c>
      <c r="AS687" s="12">
        <v>1</v>
      </c>
      <c r="AT687" s="12">
        <v>0</v>
      </c>
      <c r="AU687" s="12">
        <v>1</v>
      </c>
      <c r="AV687" s="113">
        <v>7.6073814256397911</v>
      </c>
      <c r="AW687" s="12">
        <v>1</v>
      </c>
      <c r="AX687" s="12">
        <v>0</v>
      </c>
      <c r="AY687" s="68">
        <v>0</v>
      </c>
      <c r="AZ687" s="68">
        <v>7.4669999999999996</v>
      </c>
      <c r="BA687" s="94">
        <v>26</v>
      </c>
      <c r="BB687" s="94">
        <v>48</v>
      </c>
      <c r="BC687" s="12">
        <v>1</v>
      </c>
      <c r="BD687" s="12">
        <v>0</v>
      </c>
      <c r="BE687" s="104">
        <f t="shared" si="159"/>
        <v>2.5423890852013629</v>
      </c>
      <c r="BF687" s="104">
        <v>1376.05</v>
      </c>
      <c r="BG687" s="104">
        <f t="shared" si="154"/>
        <v>0.35179172692247601</v>
      </c>
      <c r="BH687" s="68">
        <v>1</v>
      </c>
      <c r="BI687" s="68">
        <v>1</v>
      </c>
      <c r="BJ687" s="68">
        <v>0</v>
      </c>
      <c r="BK687" s="12">
        <v>1</v>
      </c>
      <c r="BL687" s="12">
        <v>0</v>
      </c>
      <c r="BM687" s="12">
        <v>1</v>
      </c>
      <c r="BN687" s="12">
        <v>0</v>
      </c>
      <c r="BO687" s="12">
        <v>1</v>
      </c>
      <c r="BP687" s="12">
        <v>0</v>
      </c>
      <c r="BQ687" s="12">
        <v>0</v>
      </c>
      <c r="BR687" s="12">
        <v>0</v>
      </c>
      <c r="BS687" s="12">
        <v>1</v>
      </c>
      <c r="BT687" s="12">
        <v>0</v>
      </c>
      <c r="BU687" s="12">
        <v>0</v>
      </c>
      <c r="BV687" s="12">
        <v>0</v>
      </c>
      <c r="BW687" s="12">
        <v>0</v>
      </c>
      <c r="BX687" s="12">
        <v>1</v>
      </c>
      <c r="BY687" s="12">
        <v>0.7</v>
      </c>
      <c r="BZ687" s="12">
        <f t="shared" si="155"/>
        <v>0.30000000000000004</v>
      </c>
      <c r="CA687" s="113">
        <v>2.9957322735539909</v>
      </c>
      <c r="CB687" s="12" t="s">
        <v>769</v>
      </c>
      <c r="CC687" s="12">
        <v>1</v>
      </c>
      <c r="CL687" s="68"/>
      <c r="CM687" s="68"/>
      <c r="CN687" s="68"/>
      <c r="CO687" s="68"/>
      <c r="CP687" s="68"/>
      <c r="CQ687" s="68"/>
      <c r="CR687" s="68"/>
      <c r="CS687" s="68"/>
      <c r="CT687" s="68"/>
      <c r="CU687" s="68"/>
      <c r="CV687" s="68"/>
      <c r="CW687" s="68"/>
      <c r="CX687" s="68"/>
      <c r="CY687" s="68"/>
      <c r="CZ687" s="68"/>
      <c r="DA687" s="68"/>
      <c r="DB687" s="68"/>
      <c r="DC687" s="68"/>
      <c r="DD687" s="68"/>
      <c r="DE687" s="68"/>
      <c r="DF687" s="68"/>
      <c r="DG687" s="68"/>
      <c r="DH687" s="68"/>
      <c r="DI687" s="68"/>
      <c r="DJ687" s="68"/>
      <c r="DK687" s="68"/>
      <c r="DL687" s="68"/>
      <c r="DM687" s="68"/>
      <c r="DN687" s="68"/>
      <c r="DO687" s="68"/>
      <c r="DP687" s="68"/>
      <c r="DQ687" s="68"/>
      <c r="DR687" s="68"/>
      <c r="DS687" s="68"/>
      <c r="DT687" s="68"/>
      <c r="DU687" s="68"/>
      <c r="DV687" s="68"/>
      <c r="DW687" s="68"/>
      <c r="DX687" s="68"/>
      <c r="DY687" s="68"/>
      <c r="DZ687" s="68"/>
      <c r="EA687" s="68"/>
      <c r="EB687" s="68"/>
      <c r="EC687" s="68"/>
      <c r="ED687" s="68"/>
      <c r="EE687" s="68"/>
      <c r="EF687" s="68"/>
      <c r="EG687" s="68"/>
      <c r="EH687" s="68"/>
      <c r="EI687" s="68"/>
      <c r="EJ687" s="68"/>
      <c r="EK687" s="68"/>
      <c r="EL687" s="68"/>
      <c r="EM687" s="68"/>
      <c r="EN687" s="68"/>
      <c r="EO687" s="68"/>
      <c r="EP687" s="68"/>
      <c r="EQ687" s="68"/>
      <c r="ER687" s="68"/>
      <c r="ES687" s="68"/>
      <c r="ET687" s="68"/>
      <c r="EU687" s="68"/>
      <c r="EV687" s="68"/>
      <c r="EW687" s="68"/>
      <c r="EX687" s="68"/>
      <c r="EY687" s="68"/>
      <c r="EZ687" s="68"/>
      <c r="FA687" s="68"/>
      <c r="FB687" s="68"/>
      <c r="FC687" s="68"/>
      <c r="FD687" s="68"/>
      <c r="FE687" s="68"/>
      <c r="FF687" s="68"/>
      <c r="FG687" s="68"/>
      <c r="FH687" s="68"/>
      <c r="FI687" s="68"/>
      <c r="FJ687" s="68"/>
      <c r="FK687" s="68"/>
    </row>
    <row r="688" spans="1:167" ht="15" customHeight="1" x14ac:dyDescent="0.3">
      <c r="A688" s="70">
        <v>687</v>
      </c>
      <c r="B688" s="70">
        <v>15</v>
      </c>
      <c r="C688" s="69" t="s">
        <v>127</v>
      </c>
      <c r="D688" s="38">
        <v>0.14000000000000001</v>
      </c>
      <c r="E688" s="69">
        <v>0.40100000000000002</v>
      </c>
      <c r="F688" s="19">
        <f t="shared" si="157"/>
        <v>0.3491271820448878</v>
      </c>
      <c r="G688" s="70"/>
      <c r="H688" s="70">
        <f t="shared" si="145"/>
        <v>-0.26100000000000001</v>
      </c>
      <c r="I688" s="70">
        <f t="shared" si="146"/>
        <v>0.54100000000000004</v>
      </c>
      <c r="J688" s="70" t="s">
        <v>63</v>
      </c>
      <c r="K688" s="70">
        <f t="shared" si="147"/>
        <v>0.14000000000000001</v>
      </c>
      <c r="L688" s="47">
        <f t="shared" si="148"/>
        <v>0.3491271820448878</v>
      </c>
      <c r="M688" s="18">
        <f t="shared" si="149"/>
        <v>1.1522149133637983E-2</v>
      </c>
      <c r="N688" s="69">
        <f t="shared" si="150"/>
        <v>3.3002727161348798E-2</v>
      </c>
      <c r="O688" s="69">
        <f t="shared" si="151"/>
        <v>30.300526229576317</v>
      </c>
      <c r="P688" s="70">
        <f t="shared" si="152"/>
        <v>-2.1480578027710813E-2</v>
      </c>
      <c r="Q688" s="70">
        <f t="shared" si="153"/>
        <v>4.4524876294986783E-2</v>
      </c>
      <c r="R688" s="114">
        <v>8.1353469489067063</v>
      </c>
      <c r="S688" s="70" t="s">
        <v>780</v>
      </c>
      <c r="T688" s="70" t="s">
        <v>1768</v>
      </c>
      <c r="U688" s="70" t="s">
        <v>788</v>
      </c>
      <c r="V688" s="69" t="s">
        <v>791</v>
      </c>
      <c r="W688" s="69">
        <v>0</v>
      </c>
      <c r="X688" s="69">
        <v>0</v>
      </c>
      <c r="Y688" s="69">
        <v>1</v>
      </c>
      <c r="Z688" s="69">
        <v>0</v>
      </c>
      <c r="AA688" s="69">
        <v>1</v>
      </c>
      <c r="AB688" s="69">
        <v>1</v>
      </c>
      <c r="AC688" s="69">
        <v>1</v>
      </c>
      <c r="AD688" s="69">
        <v>9</v>
      </c>
      <c r="AE688" s="69">
        <v>918</v>
      </c>
      <c r="AF688" s="69">
        <v>0</v>
      </c>
      <c r="AG688" s="69">
        <v>0</v>
      </c>
      <c r="AH688" s="69">
        <v>0</v>
      </c>
      <c r="AI688" s="69">
        <v>0</v>
      </c>
      <c r="AJ688" s="69">
        <v>0</v>
      </c>
      <c r="AK688" s="69">
        <v>0</v>
      </c>
      <c r="AL688" s="69">
        <v>1</v>
      </c>
      <c r="AM688" s="69">
        <v>0</v>
      </c>
      <c r="AN688" s="69">
        <v>0</v>
      </c>
      <c r="AO688" s="69">
        <v>0</v>
      </c>
      <c r="AP688" s="114">
        <v>5.8777357817796387</v>
      </c>
      <c r="AQ688" s="70">
        <v>1</v>
      </c>
      <c r="AR688" s="114">
        <v>4.7535901911063645</v>
      </c>
      <c r="AS688" s="70">
        <v>1</v>
      </c>
      <c r="AT688" s="70">
        <v>0</v>
      </c>
      <c r="AU688" s="70">
        <v>1</v>
      </c>
      <c r="AV688" s="114">
        <v>7.6073814256397911</v>
      </c>
      <c r="AW688" s="70">
        <v>1</v>
      </c>
      <c r="AX688" s="70">
        <v>0</v>
      </c>
      <c r="AY688" s="69">
        <v>0</v>
      </c>
      <c r="AZ688" s="69">
        <v>7.4669999999999996</v>
      </c>
      <c r="BA688" s="32">
        <v>26</v>
      </c>
      <c r="BB688" s="32">
        <v>48</v>
      </c>
      <c r="BC688" s="70">
        <v>1</v>
      </c>
      <c r="BD688" s="70">
        <v>0</v>
      </c>
      <c r="BE688" s="106">
        <f t="shared" si="159"/>
        <v>2.5423890852013629</v>
      </c>
      <c r="BF688" s="106">
        <v>1376.05</v>
      </c>
      <c r="BG688" s="106">
        <f t="shared" si="154"/>
        <v>0.35179172692247601</v>
      </c>
      <c r="BH688" s="69">
        <v>1</v>
      </c>
      <c r="BI688" s="69">
        <v>1</v>
      </c>
      <c r="BJ688" s="69">
        <v>0</v>
      </c>
      <c r="BK688" s="70">
        <v>1</v>
      </c>
      <c r="BL688" s="70">
        <v>0</v>
      </c>
      <c r="BM688" s="70">
        <v>1</v>
      </c>
      <c r="BN688" s="70">
        <v>0</v>
      </c>
      <c r="BO688" s="70">
        <v>1</v>
      </c>
      <c r="BP688" s="70">
        <v>0</v>
      </c>
      <c r="BQ688" s="70">
        <v>0</v>
      </c>
      <c r="BR688" s="70">
        <v>0</v>
      </c>
      <c r="BS688" s="70">
        <v>1</v>
      </c>
      <c r="BT688" s="70">
        <v>0</v>
      </c>
      <c r="BU688" s="70">
        <v>0</v>
      </c>
      <c r="BV688" s="70">
        <v>0</v>
      </c>
      <c r="BW688" s="70">
        <v>0</v>
      </c>
      <c r="BX688" s="70">
        <v>1</v>
      </c>
      <c r="BY688" s="70">
        <v>0.7</v>
      </c>
      <c r="BZ688" s="70">
        <f t="shared" si="155"/>
        <v>0.30000000000000004</v>
      </c>
      <c r="CA688" s="114">
        <v>2.9957322735539909</v>
      </c>
      <c r="CB688" s="70" t="s">
        <v>769</v>
      </c>
      <c r="CC688" s="70">
        <v>1</v>
      </c>
      <c r="CD688" s="70"/>
      <c r="CE688" s="70"/>
      <c r="CF688" s="70"/>
      <c r="CG688" s="70"/>
      <c r="CH688" s="70"/>
      <c r="CI688" s="70"/>
      <c r="CJ688" s="70"/>
      <c r="CK688" s="70"/>
      <c r="CL688" s="69"/>
      <c r="CM688" s="69"/>
      <c r="CN688" s="69"/>
      <c r="CO688" s="69"/>
      <c r="CP688" s="69"/>
      <c r="CQ688" s="69"/>
      <c r="CR688" s="69"/>
      <c r="CS688" s="69"/>
      <c r="CT688" s="69"/>
      <c r="CU688" s="69"/>
      <c r="CV688" s="69"/>
      <c r="CW688" s="69"/>
      <c r="CX688" s="69"/>
      <c r="CY688" s="69"/>
      <c r="CZ688" s="69"/>
      <c r="DA688" s="69"/>
      <c r="DB688" s="69"/>
      <c r="DC688" s="69"/>
      <c r="DD688" s="69"/>
      <c r="DE688" s="69"/>
      <c r="DF688" s="69"/>
      <c r="DG688" s="69"/>
      <c r="DH688" s="69"/>
      <c r="DI688" s="69"/>
      <c r="DJ688" s="69"/>
      <c r="DK688" s="69"/>
      <c r="DL688" s="69"/>
      <c r="DM688" s="69"/>
      <c r="DN688" s="69"/>
      <c r="DO688" s="69"/>
      <c r="DP688" s="69"/>
      <c r="DQ688" s="69"/>
      <c r="DR688" s="69"/>
      <c r="DS688" s="69"/>
      <c r="DT688" s="69"/>
      <c r="DU688" s="69"/>
      <c r="DV688" s="69"/>
      <c r="DW688" s="69"/>
      <c r="DX688" s="69"/>
      <c r="DY688" s="69"/>
      <c r="DZ688" s="69"/>
      <c r="EA688" s="69"/>
      <c r="EB688" s="69"/>
      <c r="EC688" s="69"/>
      <c r="ED688" s="69"/>
      <c r="EE688" s="69"/>
      <c r="EF688" s="69"/>
      <c r="EG688" s="69"/>
      <c r="EH688" s="69"/>
      <c r="EI688" s="69"/>
      <c r="EJ688" s="69"/>
      <c r="EK688" s="69"/>
      <c r="EL688" s="69"/>
      <c r="EM688" s="69"/>
      <c r="EN688" s="69"/>
      <c r="EO688" s="69"/>
      <c r="EP688" s="69"/>
      <c r="EQ688" s="69"/>
      <c r="ER688" s="69"/>
      <c r="ES688" s="69"/>
      <c r="ET688" s="69"/>
      <c r="EU688" s="69"/>
      <c r="EV688" s="69"/>
      <c r="EW688" s="69"/>
      <c r="EX688" s="69"/>
      <c r="EY688" s="69"/>
      <c r="EZ688" s="69"/>
      <c r="FA688" s="69"/>
      <c r="FB688" s="69"/>
      <c r="FC688" s="69"/>
      <c r="FD688" s="69"/>
      <c r="FE688" s="69"/>
      <c r="FF688" s="69"/>
      <c r="FG688" s="69"/>
      <c r="FH688" s="69"/>
      <c r="FI688" s="69"/>
      <c r="FJ688" s="69"/>
      <c r="FK688" s="69"/>
    </row>
    <row r="689" spans="1:167" ht="15" customHeight="1" x14ac:dyDescent="0.3">
      <c r="A689" s="70">
        <v>688</v>
      </c>
      <c r="B689" s="12">
        <v>15</v>
      </c>
      <c r="C689" s="69" t="s">
        <v>127</v>
      </c>
      <c r="D689" s="37">
        <v>0.109</v>
      </c>
      <c r="E689" s="68">
        <v>0.122</v>
      </c>
      <c r="F689" s="19">
        <f t="shared" si="157"/>
        <v>0.89344262295081966</v>
      </c>
      <c r="H689" s="12">
        <f t="shared" si="145"/>
        <v>-1.2999999999999998E-2</v>
      </c>
      <c r="I689" s="12">
        <f t="shared" si="146"/>
        <v>0.23099999999999998</v>
      </c>
      <c r="J689" s="12" t="s">
        <v>63</v>
      </c>
      <c r="K689" s="12">
        <f t="shared" si="147"/>
        <v>0.109</v>
      </c>
      <c r="L689" s="45">
        <f t="shared" si="148"/>
        <v>0.89344262295081966</v>
      </c>
      <c r="M689" s="15">
        <f t="shared" si="149"/>
        <v>2.9475188421636572E-2</v>
      </c>
      <c r="N689" s="68">
        <f t="shared" si="150"/>
        <v>3.2990577866418916E-2</v>
      </c>
      <c r="O689" s="68">
        <f t="shared" si="151"/>
        <v>30.311684871027957</v>
      </c>
      <c r="P689" s="12">
        <f t="shared" si="152"/>
        <v>-3.5153894447823436E-3</v>
      </c>
      <c r="Q689" s="12">
        <f t="shared" si="153"/>
        <v>6.2465766288055488E-2</v>
      </c>
      <c r="R689" s="113">
        <v>8.1353469489067063</v>
      </c>
      <c r="S689" s="12" t="s">
        <v>780</v>
      </c>
      <c r="T689" s="12" t="s">
        <v>1768</v>
      </c>
      <c r="U689" s="12" t="s">
        <v>789</v>
      </c>
      <c r="V689" s="68" t="s">
        <v>791</v>
      </c>
      <c r="W689" s="68">
        <v>0</v>
      </c>
      <c r="X689" s="68">
        <v>0</v>
      </c>
      <c r="Y689" s="68">
        <v>1</v>
      </c>
      <c r="Z689" s="68">
        <v>0</v>
      </c>
      <c r="AA689" s="68">
        <v>1</v>
      </c>
      <c r="AB689" s="68">
        <v>1</v>
      </c>
      <c r="AC689" s="68">
        <v>1</v>
      </c>
      <c r="AD689" s="68">
        <v>9</v>
      </c>
      <c r="AE689" s="68">
        <v>918</v>
      </c>
      <c r="AF689" s="68">
        <v>0</v>
      </c>
      <c r="AG689" s="68">
        <v>0</v>
      </c>
      <c r="AH689" s="68">
        <v>0</v>
      </c>
      <c r="AI689" s="68">
        <v>0</v>
      </c>
      <c r="AJ689" s="68">
        <v>0</v>
      </c>
      <c r="AK689" s="68">
        <v>0</v>
      </c>
      <c r="AL689" s="68">
        <v>1</v>
      </c>
      <c r="AM689" s="68">
        <v>0</v>
      </c>
      <c r="AN689" s="68">
        <v>0</v>
      </c>
      <c r="AO689" s="68">
        <v>0</v>
      </c>
      <c r="AP689" s="113">
        <v>5.8777357817796387</v>
      </c>
      <c r="AQ689" s="12">
        <v>1</v>
      </c>
      <c r="AR689" s="113">
        <v>4.7535901911063645</v>
      </c>
      <c r="AS689" s="12">
        <v>1</v>
      </c>
      <c r="AT689" s="12">
        <v>0</v>
      </c>
      <c r="AU689" s="12">
        <v>1</v>
      </c>
      <c r="AV689" s="113">
        <v>7.6073814256397911</v>
      </c>
      <c r="AW689" s="12">
        <v>1</v>
      </c>
      <c r="AX689" s="12">
        <v>0</v>
      </c>
      <c r="AY689" s="68">
        <v>0</v>
      </c>
      <c r="AZ689" s="68">
        <v>7.4669999999999996</v>
      </c>
      <c r="BA689" s="94">
        <v>26</v>
      </c>
      <c r="BB689" s="94">
        <v>48</v>
      </c>
      <c r="BC689" s="12">
        <v>1</v>
      </c>
      <c r="BD689" s="12">
        <v>0</v>
      </c>
      <c r="BE689" s="104">
        <f t="shared" si="159"/>
        <v>2.5423890852013629</v>
      </c>
      <c r="BF689" s="104">
        <v>1376.05</v>
      </c>
      <c r="BG689" s="104">
        <f t="shared" si="154"/>
        <v>0.35179172692247601</v>
      </c>
      <c r="BH689" s="68">
        <v>1</v>
      </c>
      <c r="BI689" s="68">
        <v>1</v>
      </c>
      <c r="BJ689" s="68">
        <v>0</v>
      </c>
      <c r="BK689" s="12">
        <v>1</v>
      </c>
      <c r="BL689" s="12">
        <v>0</v>
      </c>
      <c r="BM689" s="12">
        <v>1</v>
      </c>
      <c r="BN689" s="12">
        <v>0</v>
      </c>
      <c r="BO689" s="12">
        <v>1</v>
      </c>
      <c r="BP689" s="12">
        <v>0</v>
      </c>
      <c r="BQ689" s="12">
        <v>0</v>
      </c>
      <c r="BR689" s="12">
        <v>0</v>
      </c>
      <c r="BS689" s="12">
        <v>1</v>
      </c>
      <c r="BT689" s="12">
        <v>0</v>
      </c>
      <c r="BU689" s="12">
        <v>0</v>
      </c>
      <c r="BV689" s="12">
        <v>0</v>
      </c>
      <c r="BW689" s="12">
        <v>0</v>
      </c>
      <c r="BX689" s="12">
        <v>1</v>
      </c>
      <c r="BY689" s="12">
        <v>0.7</v>
      </c>
      <c r="BZ689" s="12">
        <f t="shared" si="155"/>
        <v>0.30000000000000004</v>
      </c>
      <c r="CA689" s="113">
        <v>2.9957322735539909</v>
      </c>
      <c r="CB689" s="12" t="s">
        <v>769</v>
      </c>
      <c r="CC689" s="12">
        <v>1</v>
      </c>
      <c r="CL689" s="68"/>
      <c r="CM689" s="68"/>
      <c r="CN689" s="68"/>
      <c r="CO689" s="68"/>
      <c r="CP689" s="68"/>
      <c r="CQ689" s="68"/>
      <c r="CR689" s="68"/>
      <c r="CS689" s="68"/>
      <c r="CT689" s="68"/>
      <c r="CU689" s="68"/>
      <c r="CV689" s="68"/>
      <c r="CW689" s="68"/>
      <c r="CX689" s="68"/>
      <c r="CY689" s="68"/>
      <c r="CZ689" s="68"/>
      <c r="DA689" s="68"/>
      <c r="DB689" s="68"/>
      <c r="DC689" s="68"/>
      <c r="DD689" s="68"/>
      <c r="DE689" s="68"/>
      <c r="DF689" s="68"/>
      <c r="DG689" s="68"/>
      <c r="DH689" s="68"/>
      <c r="DI689" s="68"/>
      <c r="DJ689" s="68"/>
      <c r="DK689" s="68"/>
      <c r="DL689" s="68"/>
      <c r="DM689" s="68"/>
      <c r="DN689" s="68"/>
      <c r="DO689" s="68"/>
      <c r="DP689" s="68"/>
      <c r="DQ689" s="68"/>
      <c r="DR689" s="68"/>
      <c r="DS689" s="68"/>
      <c r="DT689" s="68"/>
      <c r="DU689" s="68"/>
      <c r="DV689" s="68"/>
      <c r="DW689" s="68"/>
      <c r="DX689" s="68"/>
      <c r="DY689" s="68"/>
      <c r="DZ689" s="68"/>
      <c r="EA689" s="68"/>
      <c r="EB689" s="68"/>
      <c r="EC689" s="68"/>
      <c r="ED689" s="68"/>
      <c r="EE689" s="68"/>
      <c r="EF689" s="68"/>
      <c r="EG689" s="68"/>
      <c r="EH689" s="68"/>
      <c r="EI689" s="68"/>
      <c r="EJ689" s="68"/>
      <c r="EK689" s="68"/>
      <c r="EL689" s="68"/>
      <c r="EM689" s="68"/>
      <c r="EN689" s="68"/>
      <c r="EO689" s="68"/>
      <c r="EP689" s="68"/>
      <c r="EQ689" s="68"/>
      <c r="ER689" s="68"/>
      <c r="ES689" s="68"/>
      <c r="ET689" s="68"/>
      <c r="EU689" s="68"/>
      <c r="EV689" s="68"/>
      <c r="EW689" s="68"/>
      <c r="EX689" s="68"/>
      <c r="EY689" s="68"/>
      <c r="EZ689" s="68"/>
      <c r="FA689" s="68"/>
      <c r="FB689" s="68"/>
      <c r="FC689" s="68"/>
      <c r="FD689" s="68"/>
      <c r="FE689" s="68"/>
      <c r="FF689" s="68"/>
      <c r="FG689" s="68"/>
      <c r="FH689" s="68"/>
      <c r="FI689" s="68"/>
      <c r="FJ689" s="68"/>
      <c r="FK689" s="68"/>
    </row>
    <row r="690" spans="1:167" ht="15" customHeight="1" x14ac:dyDescent="0.3">
      <c r="A690" s="70">
        <v>689</v>
      </c>
      <c r="B690" s="12">
        <v>15</v>
      </c>
      <c r="C690" s="69" t="s">
        <v>127</v>
      </c>
      <c r="D690" s="37">
        <v>-1.2E-2</v>
      </c>
      <c r="E690" s="68">
        <v>0.13700000000000001</v>
      </c>
      <c r="F690" s="19">
        <f t="shared" si="157"/>
        <v>-8.7591240875912399E-2</v>
      </c>
      <c r="H690" s="12">
        <f t="shared" si="145"/>
        <v>-0.14900000000000002</v>
      </c>
      <c r="I690" s="12">
        <f t="shared" si="146"/>
        <v>0.125</v>
      </c>
      <c r="J690" s="12" t="s">
        <v>63</v>
      </c>
      <c r="K690" s="12">
        <f t="shared" si="147"/>
        <v>-1.2E-2</v>
      </c>
      <c r="L690" s="45">
        <f t="shared" si="148"/>
        <v>-8.7591240875912399E-2</v>
      </c>
      <c r="M690" s="15">
        <f t="shared" si="149"/>
        <v>-2.890929650807983E-3</v>
      </c>
      <c r="N690" s="68">
        <f t="shared" si="150"/>
        <v>3.3004780180057813E-2</v>
      </c>
      <c r="O690" s="68">
        <f t="shared" si="151"/>
        <v>30.298641425408466</v>
      </c>
      <c r="P690" s="12">
        <f t="shared" si="152"/>
        <v>-3.5895709830865798E-2</v>
      </c>
      <c r="Q690" s="12">
        <f t="shared" si="153"/>
        <v>3.0113850529249829E-2</v>
      </c>
      <c r="R690" s="113">
        <v>8.4226627075700033</v>
      </c>
      <c r="S690" s="12" t="s">
        <v>780</v>
      </c>
      <c r="T690" s="12" t="s">
        <v>1768</v>
      </c>
      <c r="U690" s="12" t="s">
        <v>790</v>
      </c>
      <c r="V690" s="68" t="s">
        <v>791</v>
      </c>
      <c r="W690" s="68">
        <v>0</v>
      </c>
      <c r="X690" s="68">
        <v>0</v>
      </c>
      <c r="Y690" s="68">
        <v>1</v>
      </c>
      <c r="Z690" s="68">
        <v>0</v>
      </c>
      <c r="AA690" s="68">
        <v>1</v>
      </c>
      <c r="AB690" s="68">
        <v>1</v>
      </c>
      <c r="AC690" s="68">
        <v>1</v>
      </c>
      <c r="AD690" s="68">
        <v>9</v>
      </c>
      <c r="AE690" s="68">
        <v>918</v>
      </c>
      <c r="AF690" s="68">
        <v>0</v>
      </c>
      <c r="AG690" s="68">
        <v>0</v>
      </c>
      <c r="AH690" s="68">
        <v>0</v>
      </c>
      <c r="AI690" s="68">
        <v>0</v>
      </c>
      <c r="AJ690" s="68">
        <v>0</v>
      </c>
      <c r="AK690" s="68">
        <v>0</v>
      </c>
      <c r="AL690" s="68">
        <v>1</v>
      </c>
      <c r="AM690" s="68">
        <v>0</v>
      </c>
      <c r="AN690" s="68">
        <v>0</v>
      </c>
      <c r="AO690" s="68">
        <v>0</v>
      </c>
      <c r="AP690" s="113">
        <v>5.8777357817796387</v>
      </c>
      <c r="AQ690" s="12">
        <v>1</v>
      </c>
      <c r="AR690" s="113">
        <v>4.7535901911063645</v>
      </c>
      <c r="AS690" s="12">
        <v>1</v>
      </c>
      <c r="AT690" s="12">
        <v>0</v>
      </c>
      <c r="AU690" s="12">
        <v>1</v>
      </c>
      <c r="AV690" s="113">
        <v>7.6073814256397911</v>
      </c>
      <c r="AW690" s="12">
        <v>1</v>
      </c>
      <c r="AX690" s="12">
        <v>0</v>
      </c>
      <c r="AY690" s="68">
        <v>0</v>
      </c>
      <c r="AZ690" s="68">
        <v>7.4669999999999996</v>
      </c>
      <c r="BA690" s="94">
        <v>26</v>
      </c>
      <c r="BB690" s="94">
        <v>48</v>
      </c>
      <c r="BC690" s="12">
        <v>1</v>
      </c>
      <c r="BD690" s="12">
        <v>0</v>
      </c>
      <c r="BE690" s="104">
        <f t="shared" si="159"/>
        <v>2.5423890852013629</v>
      </c>
      <c r="BF690" s="104">
        <v>1376.05</v>
      </c>
      <c r="BG690" s="104">
        <f t="shared" si="154"/>
        <v>0.35179172692247601</v>
      </c>
      <c r="BH690" s="68">
        <v>1</v>
      </c>
      <c r="BI690" s="68">
        <v>1</v>
      </c>
      <c r="BJ690" s="68">
        <v>0</v>
      </c>
      <c r="BK690" s="12">
        <v>1</v>
      </c>
      <c r="BL690" s="12">
        <v>0</v>
      </c>
      <c r="BM690" s="12">
        <v>1</v>
      </c>
      <c r="BN690" s="12">
        <v>0</v>
      </c>
      <c r="BO690" s="12">
        <v>1</v>
      </c>
      <c r="BP690" s="12">
        <v>0</v>
      </c>
      <c r="BQ690" s="12">
        <v>0</v>
      </c>
      <c r="BR690" s="12">
        <v>0</v>
      </c>
      <c r="BS690" s="12">
        <v>1</v>
      </c>
      <c r="BT690" s="12">
        <v>0</v>
      </c>
      <c r="BU690" s="12">
        <v>0</v>
      </c>
      <c r="BV690" s="12">
        <v>0</v>
      </c>
      <c r="BW690" s="12">
        <v>0</v>
      </c>
      <c r="BX690" s="12">
        <v>1</v>
      </c>
      <c r="BY690" s="12">
        <v>0.7</v>
      </c>
      <c r="BZ690" s="12">
        <f t="shared" si="155"/>
        <v>0.30000000000000004</v>
      </c>
      <c r="CA690" s="113">
        <v>2.9957322735539909</v>
      </c>
      <c r="CB690" s="12" t="s">
        <v>769</v>
      </c>
      <c r="CC690" s="12">
        <v>1</v>
      </c>
      <c r="CL690" s="68"/>
      <c r="CM690" s="68"/>
      <c r="CN690" s="68"/>
      <c r="CO690" s="68"/>
      <c r="CP690" s="68"/>
      <c r="CQ690" s="68"/>
      <c r="CR690" s="68"/>
      <c r="CS690" s="68"/>
      <c r="CT690" s="68"/>
      <c r="CU690" s="68"/>
      <c r="CV690" s="68"/>
      <c r="CW690" s="68"/>
      <c r="CX690" s="68"/>
      <c r="CY690" s="68"/>
      <c r="CZ690" s="68"/>
      <c r="DA690" s="68"/>
      <c r="DB690" s="68"/>
      <c r="DC690" s="68"/>
      <c r="DD690" s="68"/>
      <c r="DE690" s="68"/>
      <c r="DF690" s="68"/>
      <c r="DG690" s="68"/>
      <c r="DH690" s="68"/>
      <c r="DI690" s="68"/>
      <c r="DJ690" s="68"/>
      <c r="DK690" s="68"/>
      <c r="DL690" s="68"/>
      <c r="DM690" s="68"/>
      <c r="DN690" s="68"/>
      <c r="DO690" s="68"/>
      <c r="DP690" s="68"/>
      <c r="DQ690" s="68"/>
      <c r="DR690" s="68"/>
      <c r="DS690" s="68"/>
      <c r="DT690" s="68"/>
      <c r="DU690" s="68"/>
      <c r="DV690" s="68"/>
      <c r="DW690" s="68"/>
      <c r="DX690" s="68"/>
      <c r="DY690" s="68"/>
      <c r="DZ690" s="68"/>
      <c r="EA690" s="68"/>
      <c r="EB690" s="68"/>
      <c r="EC690" s="68"/>
      <c r="ED690" s="68"/>
      <c r="EE690" s="68"/>
      <c r="EF690" s="68"/>
      <c r="EG690" s="68"/>
      <c r="EH690" s="68"/>
      <c r="EI690" s="68"/>
      <c r="EJ690" s="68"/>
      <c r="EK690" s="68"/>
      <c r="EL690" s="68"/>
      <c r="EM690" s="68"/>
      <c r="EN690" s="68"/>
      <c r="EO690" s="68"/>
      <c r="EP690" s="68"/>
      <c r="EQ690" s="68"/>
      <c r="ER690" s="68"/>
      <c r="ES690" s="68"/>
      <c r="ET690" s="68"/>
      <c r="EU690" s="68"/>
      <c r="EV690" s="68"/>
      <c r="EW690" s="68"/>
      <c r="EX690" s="68"/>
      <c r="EY690" s="68"/>
      <c r="EZ690" s="68"/>
      <c r="FA690" s="68"/>
      <c r="FB690" s="68"/>
      <c r="FC690" s="68"/>
      <c r="FD690" s="68"/>
      <c r="FE690" s="68"/>
      <c r="FF690" s="68"/>
      <c r="FG690" s="68"/>
      <c r="FH690" s="68"/>
      <c r="FI690" s="68"/>
      <c r="FJ690" s="68"/>
      <c r="FK690" s="68"/>
    </row>
    <row r="691" spans="1:167" ht="15" customHeight="1" x14ac:dyDescent="0.3">
      <c r="A691" s="70">
        <v>690</v>
      </c>
      <c r="B691" s="12">
        <v>15</v>
      </c>
      <c r="C691" s="69" t="s">
        <v>127</v>
      </c>
      <c r="D691" s="37">
        <v>-0.16400000000000001</v>
      </c>
      <c r="E691" s="13">
        <v>9.4E-2</v>
      </c>
      <c r="F691" s="19">
        <f t="shared" si="157"/>
        <v>-1.7446808510638299</v>
      </c>
      <c r="G691" s="12" t="s">
        <v>421</v>
      </c>
      <c r="H691" s="12">
        <f t="shared" si="145"/>
        <v>-0.25800000000000001</v>
      </c>
      <c r="I691" s="12">
        <f t="shared" si="146"/>
        <v>-7.0000000000000007E-2</v>
      </c>
      <c r="J691" s="12" t="s">
        <v>63</v>
      </c>
      <c r="K691" s="12">
        <f t="shared" si="147"/>
        <v>-0.16400000000000001</v>
      </c>
      <c r="L691" s="45">
        <f t="shared" si="148"/>
        <v>-1.7446808510638299</v>
      </c>
      <c r="M691" s="15">
        <f t="shared" si="149"/>
        <v>-5.8251772278546575E-2</v>
      </c>
      <c r="N691" s="13">
        <f t="shared" si="150"/>
        <v>3.3388210940142549E-2</v>
      </c>
      <c r="O691" s="68">
        <f t="shared" si="151"/>
        <v>29.95069133212235</v>
      </c>
      <c r="P691" s="12">
        <f t="shared" si="152"/>
        <v>-9.1639983218689131E-2</v>
      </c>
      <c r="Q691" s="12">
        <f t="shared" si="153"/>
        <v>-2.4863561338404026E-2</v>
      </c>
      <c r="R691" s="113">
        <v>8.4226627075700033</v>
      </c>
      <c r="S691" s="12" t="s">
        <v>781</v>
      </c>
      <c r="T691" s="12" t="s">
        <v>1768</v>
      </c>
      <c r="U691" s="12" t="s">
        <v>783</v>
      </c>
      <c r="V691" s="13" t="s">
        <v>791</v>
      </c>
      <c r="W691" s="68">
        <v>0</v>
      </c>
      <c r="X691" s="68">
        <v>0</v>
      </c>
      <c r="Y691" s="68">
        <v>1</v>
      </c>
      <c r="Z691" s="68">
        <v>0</v>
      </c>
      <c r="AA691" s="68">
        <v>1</v>
      </c>
      <c r="AB691" s="68">
        <v>1</v>
      </c>
      <c r="AC691" s="68">
        <v>2</v>
      </c>
      <c r="AD691" s="68">
        <v>9</v>
      </c>
      <c r="AE691" s="68">
        <v>894</v>
      </c>
      <c r="AF691" s="68">
        <v>0</v>
      </c>
      <c r="AG691" s="13">
        <v>0</v>
      </c>
      <c r="AH691" s="13">
        <v>0</v>
      </c>
      <c r="AI691" s="13">
        <v>0</v>
      </c>
      <c r="AJ691" s="13">
        <v>0</v>
      </c>
      <c r="AK691" s="13">
        <v>0</v>
      </c>
      <c r="AL691" s="13">
        <v>1</v>
      </c>
      <c r="AM691" s="68">
        <v>0</v>
      </c>
      <c r="AN691" s="68">
        <v>0</v>
      </c>
      <c r="AO691" s="68">
        <v>0</v>
      </c>
      <c r="AP691" s="113">
        <v>5.8777357817796387</v>
      </c>
      <c r="AQ691" s="12">
        <v>1</v>
      </c>
      <c r="AR691" s="113">
        <v>4.7273878187123408</v>
      </c>
      <c r="AS691" s="12">
        <v>1</v>
      </c>
      <c r="AT691" s="12">
        <v>0</v>
      </c>
      <c r="AU691" s="12">
        <v>1</v>
      </c>
      <c r="AV691" s="113">
        <v>7.6073814256397911</v>
      </c>
      <c r="AW691" s="12">
        <v>1</v>
      </c>
      <c r="AX691" s="12">
        <v>0</v>
      </c>
      <c r="AY691" s="68">
        <v>0</v>
      </c>
      <c r="AZ691" s="68">
        <v>7.4669999999999996</v>
      </c>
      <c r="BA691" s="94">
        <v>26</v>
      </c>
      <c r="BB691" s="94">
        <v>48</v>
      </c>
      <c r="BC691" s="12">
        <v>1</v>
      </c>
      <c r="BD691" s="12">
        <v>0</v>
      </c>
      <c r="BE691" s="104">
        <f t="shared" si="159"/>
        <v>2.5423890852013629</v>
      </c>
      <c r="BF691" s="104">
        <v>1376.05</v>
      </c>
      <c r="BG691" s="104">
        <f t="shared" si="154"/>
        <v>0.35179172692247601</v>
      </c>
      <c r="BH691" s="68">
        <v>1</v>
      </c>
      <c r="BI691" s="68">
        <v>1</v>
      </c>
      <c r="BJ691" s="68">
        <v>0</v>
      </c>
      <c r="BK691" s="12">
        <v>1</v>
      </c>
      <c r="BL691" s="12">
        <v>0</v>
      </c>
      <c r="BM691" s="12">
        <v>1</v>
      </c>
      <c r="BN691" s="12">
        <v>0</v>
      </c>
      <c r="BO691" s="12">
        <v>1</v>
      </c>
      <c r="BP691" s="12">
        <v>0</v>
      </c>
      <c r="BQ691" s="12">
        <v>0</v>
      </c>
      <c r="BR691" s="12">
        <v>0</v>
      </c>
      <c r="BS691" s="12">
        <v>1</v>
      </c>
      <c r="BT691" s="12">
        <v>0</v>
      </c>
      <c r="BU691" s="12">
        <v>0</v>
      </c>
      <c r="BV691" s="12">
        <v>0</v>
      </c>
      <c r="BW691" s="12">
        <v>0</v>
      </c>
      <c r="BX691" s="12">
        <v>1</v>
      </c>
      <c r="BY691" s="12">
        <v>0.7</v>
      </c>
      <c r="BZ691" s="12">
        <f t="shared" si="155"/>
        <v>0.30000000000000004</v>
      </c>
      <c r="CA691" s="113">
        <v>2.9957322735539909</v>
      </c>
      <c r="CB691" s="12" t="s">
        <v>769</v>
      </c>
      <c r="CC691" s="12">
        <v>1</v>
      </c>
      <c r="CL691" s="68"/>
      <c r="CM691" s="68"/>
      <c r="CN691" s="68"/>
      <c r="CO691" s="68"/>
      <c r="CP691" s="68"/>
      <c r="CQ691" s="68"/>
      <c r="CR691" s="68"/>
      <c r="CS691" s="68"/>
      <c r="CT691" s="68"/>
      <c r="CU691" s="68"/>
      <c r="CV691" s="68"/>
      <c r="CW691" s="68"/>
      <c r="CX691" s="68"/>
      <c r="CY691" s="68"/>
      <c r="CZ691" s="68"/>
      <c r="DA691" s="68"/>
      <c r="DB691" s="68"/>
      <c r="DC691" s="68"/>
      <c r="DD691" s="68"/>
      <c r="DE691" s="68"/>
      <c r="DF691" s="68"/>
      <c r="DG691" s="68"/>
      <c r="DH691" s="68"/>
      <c r="DI691" s="68"/>
      <c r="DJ691" s="68"/>
      <c r="DK691" s="68"/>
      <c r="DL691" s="68"/>
      <c r="DM691" s="68"/>
      <c r="DN691" s="68"/>
      <c r="DO691" s="68"/>
      <c r="DP691" s="68"/>
      <c r="DQ691" s="68"/>
      <c r="DR691" s="68"/>
      <c r="DS691" s="68"/>
      <c r="DT691" s="68"/>
      <c r="DU691" s="68"/>
      <c r="DV691" s="68"/>
      <c r="DW691" s="68"/>
      <c r="DX691" s="68"/>
      <c r="DY691" s="68"/>
      <c r="DZ691" s="68"/>
      <c r="EA691" s="68"/>
      <c r="EB691" s="68"/>
      <c r="EC691" s="68"/>
      <c r="ED691" s="68"/>
      <c r="EE691" s="68"/>
      <c r="EF691" s="68"/>
      <c r="EG691" s="68"/>
      <c r="EH691" s="68"/>
      <c r="EI691" s="68"/>
      <c r="EJ691" s="68"/>
      <c r="EK691" s="68"/>
      <c r="EL691" s="68"/>
      <c r="EM691" s="68"/>
      <c r="EN691" s="68"/>
      <c r="EO691" s="68"/>
      <c r="EP691" s="68"/>
      <c r="EQ691" s="68"/>
      <c r="ER691" s="68"/>
      <c r="ES691" s="68"/>
      <c r="ET691" s="68"/>
      <c r="EU691" s="68"/>
      <c r="EV691" s="68"/>
      <c r="EW691" s="68"/>
      <c r="EX691" s="68"/>
      <c r="EY691" s="68"/>
      <c r="EZ691" s="68"/>
      <c r="FA691" s="68"/>
      <c r="FB691" s="68"/>
      <c r="FC691" s="68"/>
      <c r="FD691" s="68"/>
      <c r="FE691" s="68"/>
      <c r="FF691" s="68"/>
      <c r="FG691" s="68"/>
      <c r="FH691" s="68"/>
      <c r="FI691" s="68"/>
      <c r="FJ691" s="68"/>
      <c r="FK691" s="68"/>
    </row>
    <row r="692" spans="1:167" ht="15" customHeight="1" x14ac:dyDescent="0.3">
      <c r="A692" s="70">
        <v>691</v>
      </c>
      <c r="B692" s="12">
        <v>15</v>
      </c>
      <c r="C692" s="69" t="s">
        <v>127</v>
      </c>
      <c r="D692" s="37">
        <v>-0.217</v>
      </c>
      <c r="E692" s="13">
        <v>0.114</v>
      </c>
      <c r="F692" s="19">
        <f t="shared" si="157"/>
        <v>-1.9035087719298245</v>
      </c>
      <c r="G692" s="12" t="s">
        <v>421</v>
      </c>
      <c r="H692" s="12">
        <f t="shared" si="145"/>
        <v>-0.33100000000000002</v>
      </c>
      <c r="I692" s="12">
        <f t="shared" si="146"/>
        <v>-0.10299999999999999</v>
      </c>
      <c r="J692" s="12" t="s">
        <v>63</v>
      </c>
      <c r="K692" s="12">
        <f t="shared" si="147"/>
        <v>-0.217</v>
      </c>
      <c r="L692" s="45">
        <f t="shared" si="148"/>
        <v>-1.9035087719298245</v>
      </c>
      <c r="M692" s="15">
        <f t="shared" si="149"/>
        <v>-6.3534236140772304E-2</v>
      </c>
      <c r="N692" s="13">
        <f t="shared" si="150"/>
        <v>3.3377432811281312E-2</v>
      </c>
      <c r="O692" s="68">
        <f t="shared" si="151"/>
        <v>29.960362909097306</v>
      </c>
      <c r="P692" s="12">
        <f t="shared" si="152"/>
        <v>-9.6911668952053609E-2</v>
      </c>
      <c r="Q692" s="12">
        <f t="shared" si="153"/>
        <v>-3.0156803329490993E-2</v>
      </c>
      <c r="R692" s="113">
        <v>8.429235912657095</v>
      </c>
      <c r="S692" s="12" t="s">
        <v>781</v>
      </c>
      <c r="T692" s="12" t="s">
        <v>1768</v>
      </c>
      <c r="U692" s="12" t="s">
        <v>784</v>
      </c>
      <c r="V692" s="13" t="s">
        <v>791</v>
      </c>
      <c r="W692" s="68">
        <v>0</v>
      </c>
      <c r="X692" s="68">
        <v>0</v>
      </c>
      <c r="Y692" s="68">
        <v>1</v>
      </c>
      <c r="Z692" s="68">
        <v>0</v>
      </c>
      <c r="AA692" s="68">
        <v>1</v>
      </c>
      <c r="AB692" s="68">
        <v>1</v>
      </c>
      <c r="AC692" s="68">
        <v>2</v>
      </c>
      <c r="AD692" s="68">
        <v>9</v>
      </c>
      <c r="AE692" s="68">
        <v>894</v>
      </c>
      <c r="AF692" s="68">
        <v>0</v>
      </c>
      <c r="AG692" s="13">
        <v>0</v>
      </c>
      <c r="AH692" s="13">
        <v>0</v>
      </c>
      <c r="AI692" s="13">
        <v>0</v>
      </c>
      <c r="AJ692" s="13">
        <v>0</v>
      </c>
      <c r="AK692" s="13">
        <v>0</v>
      </c>
      <c r="AL692" s="13">
        <v>1</v>
      </c>
      <c r="AM692" s="68">
        <v>0</v>
      </c>
      <c r="AN692" s="68">
        <v>0</v>
      </c>
      <c r="AO692" s="68">
        <v>0</v>
      </c>
      <c r="AP692" s="113">
        <v>5.8777357817796387</v>
      </c>
      <c r="AQ692" s="12">
        <v>1</v>
      </c>
      <c r="AR692" s="113">
        <v>4.7273878187123408</v>
      </c>
      <c r="AS692" s="12">
        <v>1</v>
      </c>
      <c r="AT692" s="12">
        <v>0</v>
      </c>
      <c r="AU692" s="12">
        <v>1</v>
      </c>
      <c r="AV692" s="113">
        <v>7.6073814256397911</v>
      </c>
      <c r="AW692" s="12">
        <v>1</v>
      </c>
      <c r="AX692" s="12">
        <v>0</v>
      </c>
      <c r="AY692" s="68">
        <v>0</v>
      </c>
      <c r="AZ692" s="68">
        <v>7.4669999999999996</v>
      </c>
      <c r="BA692" s="94">
        <v>26</v>
      </c>
      <c r="BB692" s="94">
        <v>48</v>
      </c>
      <c r="BC692" s="12">
        <v>1</v>
      </c>
      <c r="BD692" s="12">
        <v>0</v>
      </c>
      <c r="BE692" s="104">
        <f t="shared" si="159"/>
        <v>2.5423890852013629</v>
      </c>
      <c r="BF692" s="104">
        <v>1376.05</v>
      </c>
      <c r="BG692" s="104">
        <f t="shared" si="154"/>
        <v>0.35179172692247601</v>
      </c>
      <c r="BH692" s="68">
        <v>1</v>
      </c>
      <c r="BI692" s="68">
        <v>1</v>
      </c>
      <c r="BJ692" s="68">
        <v>0</v>
      </c>
      <c r="BK692" s="12">
        <v>1</v>
      </c>
      <c r="BL692" s="12">
        <v>0</v>
      </c>
      <c r="BM692" s="12">
        <v>1</v>
      </c>
      <c r="BN692" s="12">
        <v>0</v>
      </c>
      <c r="BO692" s="12">
        <v>1</v>
      </c>
      <c r="BP692" s="12">
        <v>0</v>
      </c>
      <c r="BQ692" s="12">
        <v>0</v>
      </c>
      <c r="BR692" s="12">
        <v>0</v>
      </c>
      <c r="BS692" s="12">
        <v>1</v>
      </c>
      <c r="BT692" s="12">
        <v>0</v>
      </c>
      <c r="BU692" s="12">
        <v>0</v>
      </c>
      <c r="BV692" s="12">
        <v>0</v>
      </c>
      <c r="BW692" s="12">
        <v>0</v>
      </c>
      <c r="BX692" s="12">
        <v>1</v>
      </c>
      <c r="BY692" s="12">
        <v>0.7</v>
      </c>
      <c r="BZ692" s="12">
        <f t="shared" si="155"/>
        <v>0.30000000000000004</v>
      </c>
      <c r="CA692" s="113">
        <v>2.9957322735539909</v>
      </c>
      <c r="CB692" s="12" t="s">
        <v>769</v>
      </c>
      <c r="CC692" s="12">
        <v>1</v>
      </c>
      <c r="CL692" s="68"/>
      <c r="CM692" s="68"/>
      <c r="CN692" s="68"/>
      <c r="CO692" s="68"/>
      <c r="CP692" s="68"/>
      <c r="CQ692" s="68"/>
      <c r="CR692" s="68"/>
      <c r="CS692" s="68"/>
      <c r="CT692" s="68"/>
      <c r="CU692" s="68"/>
      <c r="CV692" s="68"/>
      <c r="CW692" s="68"/>
      <c r="CX692" s="68"/>
      <c r="CY692" s="68"/>
      <c r="CZ692" s="68"/>
      <c r="DA692" s="68"/>
      <c r="DB692" s="68"/>
      <c r="DC692" s="68"/>
      <c r="DD692" s="68"/>
      <c r="DE692" s="68"/>
      <c r="DF692" s="68"/>
      <c r="DG692" s="68"/>
      <c r="DH692" s="68"/>
      <c r="DI692" s="68"/>
      <c r="DJ692" s="68"/>
      <c r="DK692" s="68"/>
      <c r="DL692" s="68"/>
      <c r="DM692" s="68"/>
      <c r="DN692" s="68"/>
      <c r="DO692" s="68"/>
      <c r="DP692" s="68"/>
      <c r="DQ692" s="68"/>
      <c r="DR692" s="68"/>
      <c r="DS692" s="68"/>
      <c r="DT692" s="68"/>
      <c r="DU692" s="68"/>
      <c r="DV692" s="68"/>
      <c r="DW692" s="68"/>
      <c r="DX692" s="68"/>
      <c r="DY692" s="68"/>
      <c r="DZ692" s="68"/>
      <c r="EA692" s="68"/>
      <c r="EB692" s="68"/>
      <c r="EC692" s="68"/>
      <c r="ED692" s="68"/>
      <c r="EE692" s="68"/>
      <c r="EF692" s="68"/>
      <c r="EG692" s="68"/>
      <c r="EH692" s="68"/>
      <c r="EI692" s="68"/>
      <c r="EJ692" s="68"/>
      <c r="EK692" s="68"/>
      <c r="EL692" s="68"/>
      <c r="EM692" s="68"/>
      <c r="EN692" s="68"/>
      <c r="EO692" s="68"/>
      <c r="EP692" s="68"/>
      <c r="EQ692" s="68"/>
      <c r="ER692" s="68"/>
      <c r="ES692" s="68"/>
      <c r="ET692" s="68"/>
      <c r="EU692" s="68"/>
      <c r="EV692" s="68"/>
      <c r="EW692" s="68"/>
      <c r="EX692" s="68"/>
      <c r="EY692" s="68"/>
      <c r="EZ692" s="68"/>
      <c r="FA692" s="68"/>
      <c r="FB692" s="68"/>
      <c r="FC692" s="68"/>
      <c r="FD692" s="68"/>
      <c r="FE692" s="68"/>
      <c r="FF692" s="68"/>
      <c r="FG692" s="68"/>
      <c r="FH692" s="68"/>
      <c r="FI692" s="68"/>
      <c r="FJ692" s="68"/>
      <c r="FK692" s="68"/>
    </row>
    <row r="693" spans="1:167" ht="15" customHeight="1" x14ac:dyDescent="0.3">
      <c r="A693" s="70">
        <v>692</v>
      </c>
      <c r="B693" s="70">
        <v>15</v>
      </c>
      <c r="C693" s="69" t="s">
        <v>127</v>
      </c>
      <c r="D693" s="38">
        <v>7.9000000000000001E-2</v>
      </c>
      <c r="E693" s="69">
        <v>7.6999999999999999E-2</v>
      </c>
      <c r="F693" s="19">
        <f t="shared" si="157"/>
        <v>1.025974025974026</v>
      </c>
      <c r="G693" s="70"/>
      <c r="H693" s="70">
        <f t="shared" si="145"/>
        <v>2.0000000000000018E-3</v>
      </c>
      <c r="I693" s="70">
        <f t="shared" si="146"/>
        <v>0.156</v>
      </c>
      <c r="J693" s="70" t="s">
        <v>63</v>
      </c>
      <c r="K693" s="70">
        <f t="shared" si="147"/>
        <v>7.9000000000000001E-2</v>
      </c>
      <c r="L693" s="47">
        <f t="shared" si="148"/>
        <v>1.025974025974026</v>
      </c>
      <c r="M693" s="18">
        <f t="shared" si="149"/>
        <v>3.4293521307389579E-2</v>
      </c>
      <c r="N693" s="69">
        <f t="shared" si="150"/>
        <v>3.3425330894544275E-2</v>
      </c>
      <c r="O693" s="69">
        <f t="shared" si="151"/>
        <v>29.917430081843147</v>
      </c>
      <c r="P693" s="70">
        <f t="shared" si="152"/>
        <v>8.681904128453044E-4</v>
      </c>
      <c r="Q693" s="70">
        <f t="shared" si="153"/>
        <v>6.7718852201933855E-2</v>
      </c>
      <c r="R693" s="114">
        <v>8.429235912657095</v>
      </c>
      <c r="S693" s="70" t="s">
        <v>781</v>
      </c>
      <c r="T693" s="70" t="s">
        <v>1768</v>
      </c>
      <c r="U693" s="70" t="s">
        <v>785</v>
      </c>
      <c r="V693" s="69" t="s">
        <v>791</v>
      </c>
      <c r="W693" s="69">
        <v>0</v>
      </c>
      <c r="X693" s="69">
        <v>0</v>
      </c>
      <c r="Y693" s="69">
        <v>1</v>
      </c>
      <c r="Z693" s="69">
        <v>0</v>
      </c>
      <c r="AA693" s="69">
        <v>1</v>
      </c>
      <c r="AB693" s="69">
        <v>1</v>
      </c>
      <c r="AC693" s="69">
        <v>2</v>
      </c>
      <c r="AD693" s="69">
        <v>9</v>
      </c>
      <c r="AE693" s="69">
        <v>894</v>
      </c>
      <c r="AF693" s="69">
        <v>0</v>
      </c>
      <c r="AG693" s="69">
        <v>0</v>
      </c>
      <c r="AH693" s="69">
        <v>0</v>
      </c>
      <c r="AI693" s="69">
        <v>0</v>
      </c>
      <c r="AJ693" s="69">
        <v>0</v>
      </c>
      <c r="AK693" s="69">
        <v>0</v>
      </c>
      <c r="AL693" s="69">
        <v>1</v>
      </c>
      <c r="AM693" s="69">
        <v>0</v>
      </c>
      <c r="AN693" s="69">
        <v>0</v>
      </c>
      <c r="AO693" s="69">
        <v>0</v>
      </c>
      <c r="AP693" s="114">
        <v>5.8777357817796387</v>
      </c>
      <c r="AQ693" s="70">
        <v>1</v>
      </c>
      <c r="AR693" s="114">
        <v>4.7273878187123408</v>
      </c>
      <c r="AS693" s="70">
        <v>1</v>
      </c>
      <c r="AT693" s="70">
        <v>0</v>
      </c>
      <c r="AU693" s="70">
        <v>1</v>
      </c>
      <c r="AV693" s="114">
        <v>7.6073814256397911</v>
      </c>
      <c r="AW693" s="70">
        <v>1</v>
      </c>
      <c r="AX693" s="70">
        <v>0</v>
      </c>
      <c r="AY693" s="69">
        <v>0</v>
      </c>
      <c r="AZ693" s="69">
        <v>7.4669999999999996</v>
      </c>
      <c r="BA693" s="32">
        <v>26</v>
      </c>
      <c r="BB693" s="32">
        <v>48</v>
      </c>
      <c r="BC693" s="70">
        <v>1</v>
      </c>
      <c r="BD693" s="70">
        <v>0</v>
      </c>
      <c r="BE693" s="106">
        <f t="shared" si="159"/>
        <v>2.5423890852013629</v>
      </c>
      <c r="BF693" s="106">
        <v>1376.05</v>
      </c>
      <c r="BG693" s="106">
        <f t="shared" si="154"/>
        <v>0.35179172692247601</v>
      </c>
      <c r="BH693" s="69">
        <v>1</v>
      </c>
      <c r="BI693" s="69">
        <v>1</v>
      </c>
      <c r="BJ693" s="69">
        <v>0</v>
      </c>
      <c r="BK693" s="70">
        <v>1</v>
      </c>
      <c r="BL693" s="70">
        <v>0</v>
      </c>
      <c r="BM693" s="70">
        <v>1</v>
      </c>
      <c r="BN693" s="70">
        <v>0</v>
      </c>
      <c r="BO693" s="70">
        <v>1</v>
      </c>
      <c r="BP693" s="70">
        <v>0</v>
      </c>
      <c r="BQ693" s="70">
        <v>0</v>
      </c>
      <c r="BR693" s="70">
        <v>0</v>
      </c>
      <c r="BS693" s="70">
        <v>1</v>
      </c>
      <c r="BT693" s="70">
        <v>0</v>
      </c>
      <c r="BU693" s="70">
        <v>0</v>
      </c>
      <c r="BV693" s="70">
        <v>0</v>
      </c>
      <c r="BW693" s="70">
        <v>0</v>
      </c>
      <c r="BX693" s="70">
        <v>1</v>
      </c>
      <c r="BY693" s="70">
        <v>0.7</v>
      </c>
      <c r="BZ693" s="70">
        <f t="shared" si="155"/>
        <v>0.30000000000000004</v>
      </c>
      <c r="CA693" s="114">
        <v>2.9957322735539909</v>
      </c>
      <c r="CB693" s="70" t="s">
        <v>769</v>
      </c>
      <c r="CC693" s="70">
        <v>1</v>
      </c>
      <c r="CD693" s="70"/>
      <c r="CE693" s="70"/>
      <c r="CF693" s="70"/>
      <c r="CG693" s="70"/>
      <c r="CH693" s="70"/>
      <c r="CI693" s="70"/>
      <c r="CJ693" s="70"/>
      <c r="CK693" s="70"/>
      <c r="CL693" s="69"/>
      <c r="CM693" s="69"/>
      <c r="CN693" s="69"/>
      <c r="CO693" s="69"/>
      <c r="CP693" s="69"/>
      <c r="CQ693" s="69"/>
      <c r="CR693" s="69"/>
      <c r="CS693" s="69"/>
      <c r="CT693" s="69"/>
      <c r="CU693" s="69"/>
      <c r="CV693" s="69"/>
      <c r="CW693" s="69"/>
      <c r="CX693" s="69"/>
      <c r="CY693" s="69"/>
      <c r="CZ693" s="69"/>
      <c r="DA693" s="69"/>
      <c r="DB693" s="69"/>
      <c r="DC693" s="69"/>
      <c r="DD693" s="69"/>
      <c r="DE693" s="69"/>
      <c r="DF693" s="69"/>
      <c r="DG693" s="69"/>
      <c r="DH693" s="69"/>
      <c r="DI693" s="69"/>
      <c r="DJ693" s="69"/>
      <c r="DK693" s="69"/>
      <c r="DL693" s="69"/>
      <c r="DM693" s="69"/>
      <c r="DN693" s="69"/>
      <c r="DO693" s="69"/>
      <c r="DP693" s="69"/>
      <c r="DQ693" s="69"/>
      <c r="DR693" s="69"/>
      <c r="DS693" s="69"/>
      <c r="DT693" s="69"/>
      <c r="DU693" s="69"/>
      <c r="DV693" s="69"/>
      <c r="DW693" s="69"/>
      <c r="DX693" s="69"/>
      <c r="DY693" s="69"/>
      <c r="DZ693" s="69"/>
      <c r="EA693" s="69"/>
      <c r="EB693" s="69"/>
      <c r="EC693" s="69"/>
      <c r="ED693" s="69"/>
      <c r="EE693" s="69"/>
      <c r="EF693" s="69"/>
      <c r="EG693" s="69"/>
      <c r="EH693" s="69"/>
      <c r="EI693" s="69"/>
      <c r="EJ693" s="69"/>
      <c r="EK693" s="69"/>
      <c r="EL693" s="69"/>
      <c r="EM693" s="69"/>
      <c r="EN693" s="69"/>
      <c r="EO693" s="69"/>
      <c r="EP693" s="69"/>
      <c r="EQ693" s="69"/>
      <c r="ER693" s="69"/>
      <c r="ES693" s="69"/>
      <c r="ET693" s="69"/>
      <c r="EU693" s="69"/>
      <c r="EV693" s="69"/>
      <c r="EW693" s="69"/>
      <c r="EX693" s="69"/>
      <c r="EY693" s="69"/>
      <c r="EZ693" s="69"/>
      <c r="FA693" s="69"/>
      <c r="FB693" s="69"/>
      <c r="FC693" s="69"/>
      <c r="FD693" s="69"/>
      <c r="FE693" s="69"/>
      <c r="FF693" s="69"/>
      <c r="FG693" s="69"/>
      <c r="FH693" s="69"/>
      <c r="FI693" s="69"/>
      <c r="FJ693" s="69"/>
      <c r="FK693" s="69"/>
    </row>
    <row r="694" spans="1:167" ht="15" customHeight="1" x14ac:dyDescent="0.3">
      <c r="A694" s="70">
        <v>693</v>
      </c>
      <c r="B694" s="70">
        <v>15</v>
      </c>
      <c r="C694" s="69" t="s">
        <v>127</v>
      </c>
      <c r="D694" s="38">
        <v>0.15</v>
      </c>
      <c r="E694" s="69">
        <v>8.2000000000000003E-2</v>
      </c>
      <c r="F694" s="19">
        <f t="shared" si="157"/>
        <v>1.8292682926829267</v>
      </c>
      <c r="G694" s="70" t="s">
        <v>421</v>
      </c>
      <c r="H694" s="70">
        <f t="shared" si="145"/>
        <v>6.7999999999999991E-2</v>
      </c>
      <c r="I694" s="70">
        <f t="shared" si="146"/>
        <v>0.23199999999999998</v>
      </c>
      <c r="J694" s="70" t="s">
        <v>63</v>
      </c>
      <c r="K694" s="70">
        <f t="shared" si="147"/>
        <v>0.15</v>
      </c>
      <c r="L694" s="47">
        <f t="shared" si="148"/>
        <v>1.8292682926829267</v>
      </c>
      <c r="M694" s="18">
        <f t="shared" si="149"/>
        <v>6.1065706664996784E-2</v>
      </c>
      <c r="N694" s="69">
        <f t="shared" si="150"/>
        <v>3.3382586310198241E-2</v>
      </c>
      <c r="O694" s="69">
        <f t="shared" si="151"/>
        <v>29.955737722289786</v>
      </c>
      <c r="P694" s="70">
        <f t="shared" si="152"/>
        <v>2.7683120354798543E-2</v>
      </c>
      <c r="Q694" s="70">
        <f t="shared" si="153"/>
        <v>9.4448292975195025E-2</v>
      </c>
      <c r="R694" s="114">
        <v>8.4042484324001023</v>
      </c>
      <c r="S694" s="70" t="s">
        <v>781</v>
      </c>
      <c r="T694" s="70" t="s">
        <v>1768</v>
      </c>
      <c r="U694" s="70" t="s">
        <v>786</v>
      </c>
      <c r="V694" s="69" t="s">
        <v>791</v>
      </c>
      <c r="W694" s="69">
        <v>0</v>
      </c>
      <c r="X694" s="69">
        <v>0</v>
      </c>
      <c r="Y694" s="69">
        <v>1</v>
      </c>
      <c r="Z694" s="69">
        <v>0</v>
      </c>
      <c r="AA694" s="69">
        <v>1</v>
      </c>
      <c r="AB694" s="69">
        <v>1</v>
      </c>
      <c r="AC694" s="69">
        <v>2</v>
      </c>
      <c r="AD694" s="69">
        <v>9</v>
      </c>
      <c r="AE694" s="69">
        <v>894</v>
      </c>
      <c r="AF694" s="69">
        <v>0</v>
      </c>
      <c r="AG694" s="69">
        <v>0</v>
      </c>
      <c r="AH694" s="69">
        <v>0</v>
      </c>
      <c r="AI694" s="69">
        <v>0</v>
      </c>
      <c r="AJ694" s="69">
        <v>0</v>
      </c>
      <c r="AK694" s="69">
        <v>0</v>
      </c>
      <c r="AL694" s="69">
        <v>1</v>
      </c>
      <c r="AM694" s="69">
        <v>0</v>
      </c>
      <c r="AN694" s="69">
        <v>0</v>
      </c>
      <c r="AO694" s="69">
        <v>0</v>
      </c>
      <c r="AP694" s="114">
        <v>5.8777357817796387</v>
      </c>
      <c r="AQ694" s="70">
        <v>1</v>
      </c>
      <c r="AR694" s="114">
        <v>4.7273878187123408</v>
      </c>
      <c r="AS694" s="70">
        <v>1</v>
      </c>
      <c r="AT694" s="70">
        <v>0</v>
      </c>
      <c r="AU694" s="70">
        <v>1</v>
      </c>
      <c r="AV694" s="114">
        <v>7.6073814256397911</v>
      </c>
      <c r="AW694" s="70">
        <v>1</v>
      </c>
      <c r="AX694" s="70">
        <v>0</v>
      </c>
      <c r="AY694" s="69">
        <v>0</v>
      </c>
      <c r="AZ694" s="69">
        <v>7.4669999999999996</v>
      </c>
      <c r="BA694" s="32">
        <v>26</v>
      </c>
      <c r="BB694" s="32">
        <v>48</v>
      </c>
      <c r="BC694" s="70">
        <v>1</v>
      </c>
      <c r="BD694" s="70">
        <v>0</v>
      </c>
      <c r="BE694" s="106">
        <f t="shared" si="159"/>
        <v>2.5423890852013629</v>
      </c>
      <c r="BF694" s="106">
        <v>1376.05</v>
      </c>
      <c r="BG694" s="106">
        <f t="shared" si="154"/>
        <v>0.35179172692247601</v>
      </c>
      <c r="BH694" s="69">
        <v>1</v>
      </c>
      <c r="BI694" s="69">
        <v>1</v>
      </c>
      <c r="BJ694" s="69">
        <v>0</v>
      </c>
      <c r="BK694" s="70">
        <v>1</v>
      </c>
      <c r="BL694" s="70">
        <v>0</v>
      </c>
      <c r="BM694" s="70">
        <v>1</v>
      </c>
      <c r="BN694" s="70">
        <v>0</v>
      </c>
      <c r="BO694" s="70">
        <v>1</v>
      </c>
      <c r="BP694" s="70">
        <v>0</v>
      </c>
      <c r="BQ694" s="70">
        <v>0</v>
      </c>
      <c r="BR694" s="70">
        <v>0</v>
      </c>
      <c r="BS694" s="70">
        <v>1</v>
      </c>
      <c r="BT694" s="70">
        <v>0</v>
      </c>
      <c r="BU694" s="70">
        <v>0</v>
      </c>
      <c r="BV694" s="70">
        <v>0</v>
      </c>
      <c r="BW694" s="70">
        <v>0</v>
      </c>
      <c r="BX694" s="70">
        <v>1</v>
      </c>
      <c r="BY694" s="70">
        <v>0.7</v>
      </c>
      <c r="BZ694" s="70">
        <f t="shared" si="155"/>
        <v>0.30000000000000004</v>
      </c>
      <c r="CA694" s="114">
        <v>2.9957322735539909</v>
      </c>
      <c r="CB694" s="70" t="s">
        <v>769</v>
      </c>
      <c r="CC694" s="70">
        <v>1</v>
      </c>
      <c r="CD694" s="70"/>
      <c r="CE694" s="70"/>
      <c r="CF694" s="70"/>
      <c r="CG694" s="70"/>
      <c r="CH694" s="70"/>
      <c r="CI694" s="70"/>
      <c r="CJ694" s="70"/>
      <c r="CK694" s="70"/>
      <c r="CL694" s="69"/>
      <c r="CM694" s="69"/>
      <c r="CN694" s="69"/>
      <c r="CO694" s="69"/>
      <c r="CP694" s="69"/>
      <c r="CQ694" s="69"/>
      <c r="CR694" s="69"/>
      <c r="CS694" s="69"/>
      <c r="CT694" s="69"/>
      <c r="CU694" s="69"/>
      <c r="CV694" s="69"/>
      <c r="CW694" s="69"/>
      <c r="CX694" s="69"/>
      <c r="CY694" s="69"/>
      <c r="CZ694" s="69"/>
      <c r="DA694" s="69"/>
      <c r="DB694" s="69"/>
      <c r="DC694" s="69"/>
      <c r="DD694" s="69"/>
      <c r="DE694" s="69"/>
      <c r="DF694" s="69"/>
      <c r="DG694" s="69"/>
      <c r="DH694" s="69"/>
      <c r="DI694" s="69"/>
      <c r="DJ694" s="69"/>
      <c r="DK694" s="69"/>
      <c r="DL694" s="69"/>
      <c r="DM694" s="69"/>
      <c r="DN694" s="69"/>
      <c r="DO694" s="69"/>
      <c r="DP694" s="69"/>
      <c r="DQ694" s="69"/>
      <c r="DR694" s="69"/>
      <c r="DS694" s="69"/>
      <c r="DT694" s="69"/>
      <c r="DU694" s="69"/>
      <c r="DV694" s="69"/>
      <c r="DW694" s="69"/>
      <c r="DX694" s="69"/>
      <c r="DY694" s="69"/>
      <c r="DZ694" s="69"/>
      <c r="EA694" s="69"/>
      <c r="EB694" s="69"/>
      <c r="EC694" s="69"/>
      <c r="ED694" s="69"/>
      <c r="EE694" s="69"/>
      <c r="EF694" s="69"/>
      <c r="EG694" s="69"/>
      <c r="EH694" s="69"/>
      <c r="EI694" s="69"/>
      <c r="EJ694" s="69"/>
      <c r="EK694" s="69"/>
      <c r="EL694" s="69"/>
      <c r="EM694" s="69"/>
      <c r="EN694" s="69"/>
      <c r="EO694" s="69"/>
      <c r="EP694" s="69"/>
      <c r="EQ694" s="69"/>
      <c r="ER694" s="69"/>
      <c r="ES694" s="69"/>
      <c r="ET694" s="69"/>
      <c r="EU694" s="69"/>
      <c r="EV694" s="69"/>
      <c r="EW694" s="69"/>
      <c r="EX694" s="69"/>
      <c r="EY694" s="69"/>
      <c r="EZ694" s="69"/>
      <c r="FA694" s="69"/>
      <c r="FB694" s="69"/>
      <c r="FC694" s="69"/>
      <c r="FD694" s="69"/>
      <c r="FE694" s="69"/>
      <c r="FF694" s="69"/>
      <c r="FG694" s="69"/>
      <c r="FH694" s="69"/>
      <c r="FI694" s="69"/>
      <c r="FJ694" s="69"/>
      <c r="FK694" s="69"/>
    </row>
    <row r="695" spans="1:167" ht="15" customHeight="1" x14ac:dyDescent="0.3">
      <c r="A695" s="70">
        <v>694</v>
      </c>
      <c r="B695" s="12">
        <v>15</v>
      </c>
      <c r="C695" s="69" t="s">
        <v>127</v>
      </c>
      <c r="D695" s="37">
        <v>9.5000000000000001E-2</v>
      </c>
      <c r="E695" s="68">
        <v>0.112</v>
      </c>
      <c r="F695" s="19">
        <f t="shared" si="157"/>
        <v>0.8482142857142857</v>
      </c>
      <c r="H695" s="12">
        <f t="shared" si="145"/>
        <v>-1.7000000000000001E-2</v>
      </c>
      <c r="I695" s="12">
        <f t="shared" si="146"/>
        <v>0.20700000000000002</v>
      </c>
      <c r="J695" s="12" t="s">
        <v>63</v>
      </c>
      <c r="K695" s="12">
        <f t="shared" si="147"/>
        <v>9.5000000000000001E-2</v>
      </c>
      <c r="L695" s="45">
        <f t="shared" si="148"/>
        <v>0.8482142857142857</v>
      </c>
      <c r="M695" s="15">
        <f t="shared" si="149"/>
        <v>2.8357121184537155E-2</v>
      </c>
      <c r="N695" s="68">
        <f t="shared" si="150"/>
        <v>3.3431553396506955E-2</v>
      </c>
      <c r="O695" s="68">
        <f t="shared" si="151"/>
        <v>29.911861651767683</v>
      </c>
      <c r="P695" s="12">
        <f t="shared" si="152"/>
        <v>-5.0744322119697996E-3</v>
      </c>
      <c r="Q695" s="12">
        <f t="shared" si="153"/>
        <v>6.178867458104411E-2</v>
      </c>
      <c r="R695" s="113">
        <v>8.4042484324001023</v>
      </c>
      <c r="S695" s="12" t="s">
        <v>781</v>
      </c>
      <c r="T695" s="12" t="s">
        <v>1768</v>
      </c>
      <c r="U695" s="12" t="s">
        <v>787</v>
      </c>
      <c r="V695" s="68" t="s">
        <v>791</v>
      </c>
      <c r="W695" s="68">
        <v>0</v>
      </c>
      <c r="X695" s="68">
        <v>0</v>
      </c>
      <c r="Y695" s="68">
        <v>1</v>
      </c>
      <c r="Z695" s="68">
        <v>0</v>
      </c>
      <c r="AA695" s="68">
        <v>1</v>
      </c>
      <c r="AB695" s="68">
        <v>1</v>
      </c>
      <c r="AC695" s="68">
        <v>2</v>
      </c>
      <c r="AD695" s="68">
        <v>9</v>
      </c>
      <c r="AE695" s="68">
        <v>894</v>
      </c>
      <c r="AF695" s="68">
        <v>0</v>
      </c>
      <c r="AG695" s="68">
        <v>0</v>
      </c>
      <c r="AH695" s="68">
        <v>0</v>
      </c>
      <c r="AI695" s="68">
        <v>0</v>
      </c>
      <c r="AJ695" s="68">
        <v>0</v>
      </c>
      <c r="AK695" s="68">
        <v>0</v>
      </c>
      <c r="AL695" s="68">
        <v>1</v>
      </c>
      <c r="AM695" s="68">
        <v>0</v>
      </c>
      <c r="AN695" s="68">
        <v>0</v>
      </c>
      <c r="AO695" s="68">
        <v>0</v>
      </c>
      <c r="AP695" s="113">
        <v>5.8777357817796387</v>
      </c>
      <c r="AQ695" s="12">
        <v>1</v>
      </c>
      <c r="AR695" s="113">
        <v>4.7273878187123408</v>
      </c>
      <c r="AS695" s="12">
        <v>1</v>
      </c>
      <c r="AT695" s="12">
        <v>0</v>
      </c>
      <c r="AU695" s="12">
        <v>1</v>
      </c>
      <c r="AV695" s="113">
        <v>7.6073814256397911</v>
      </c>
      <c r="AW695" s="12">
        <v>1</v>
      </c>
      <c r="AX695" s="12">
        <v>0</v>
      </c>
      <c r="AY695" s="68">
        <v>0</v>
      </c>
      <c r="AZ695" s="68">
        <v>7.4669999999999996</v>
      </c>
      <c r="BA695" s="94">
        <v>26</v>
      </c>
      <c r="BB695" s="94">
        <v>48</v>
      </c>
      <c r="BC695" s="12">
        <v>1</v>
      </c>
      <c r="BD695" s="12">
        <v>0</v>
      </c>
      <c r="BE695" s="104">
        <f t="shared" si="159"/>
        <v>2.5423890852013629</v>
      </c>
      <c r="BF695" s="104">
        <v>1376.05</v>
      </c>
      <c r="BG695" s="104">
        <f t="shared" si="154"/>
        <v>0.35179172692247601</v>
      </c>
      <c r="BH695" s="68">
        <v>1</v>
      </c>
      <c r="BI695" s="68">
        <v>1</v>
      </c>
      <c r="BJ695" s="68">
        <v>0</v>
      </c>
      <c r="BK695" s="12">
        <v>1</v>
      </c>
      <c r="BL695" s="12">
        <v>0</v>
      </c>
      <c r="BM695" s="12">
        <v>1</v>
      </c>
      <c r="BN695" s="12">
        <v>0</v>
      </c>
      <c r="BO695" s="12">
        <v>1</v>
      </c>
      <c r="BP695" s="12">
        <v>0</v>
      </c>
      <c r="BQ695" s="12">
        <v>0</v>
      </c>
      <c r="BR695" s="12">
        <v>0</v>
      </c>
      <c r="BS695" s="12">
        <v>1</v>
      </c>
      <c r="BT695" s="12">
        <v>0</v>
      </c>
      <c r="BU695" s="12">
        <v>0</v>
      </c>
      <c r="BV695" s="12">
        <v>0</v>
      </c>
      <c r="BW695" s="12">
        <v>0</v>
      </c>
      <c r="BX695" s="12">
        <v>1</v>
      </c>
      <c r="BY695" s="12">
        <v>0.7</v>
      </c>
      <c r="BZ695" s="12">
        <f t="shared" si="155"/>
        <v>0.30000000000000004</v>
      </c>
      <c r="CA695" s="113">
        <v>2.9957322735539909</v>
      </c>
      <c r="CB695" s="12" t="s">
        <v>769</v>
      </c>
      <c r="CC695" s="12">
        <v>1</v>
      </c>
      <c r="CL695" s="68"/>
      <c r="CM695" s="68"/>
      <c r="CN695" s="68"/>
      <c r="CO695" s="68"/>
      <c r="CP695" s="68"/>
      <c r="CQ695" s="68"/>
      <c r="CR695" s="68"/>
      <c r="CS695" s="68"/>
      <c r="CT695" s="68"/>
      <c r="CU695" s="68"/>
      <c r="CV695" s="68"/>
      <c r="CW695" s="68"/>
      <c r="CX695" s="68"/>
      <c r="CY695" s="68"/>
      <c r="CZ695" s="68"/>
      <c r="DA695" s="68"/>
      <c r="DB695" s="68"/>
      <c r="DC695" s="68"/>
      <c r="DD695" s="68"/>
      <c r="DE695" s="68"/>
      <c r="DF695" s="68"/>
      <c r="DG695" s="68"/>
      <c r="DH695" s="68"/>
      <c r="DI695" s="68"/>
      <c r="DJ695" s="68"/>
      <c r="DK695" s="68"/>
      <c r="DL695" s="68"/>
      <c r="DM695" s="68"/>
      <c r="DN695" s="68"/>
      <c r="DO695" s="68"/>
      <c r="DP695" s="68"/>
      <c r="DQ695" s="68"/>
      <c r="DR695" s="68"/>
      <c r="DS695" s="68"/>
      <c r="DT695" s="68"/>
      <c r="DU695" s="68"/>
      <c r="DV695" s="68"/>
      <c r="DW695" s="68"/>
      <c r="DX695" s="68"/>
      <c r="DY695" s="68"/>
      <c r="DZ695" s="68"/>
      <c r="EA695" s="68"/>
      <c r="EB695" s="68"/>
      <c r="EC695" s="68"/>
      <c r="ED695" s="68"/>
      <c r="EE695" s="68"/>
      <c r="EF695" s="68"/>
      <c r="EG695" s="68"/>
      <c r="EH695" s="68"/>
      <c r="EI695" s="68"/>
      <c r="EJ695" s="68"/>
      <c r="EK695" s="68"/>
      <c r="EL695" s="68"/>
      <c r="EM695" s="68"/>
      <c r="EN695" s="68"/>
      <c r="EO695" s="68"/>
      <c r="EP695" s="68"/>
      <c r="EQ695" s="68"/>
      <c r="ER695" s="68"/>
      <c r="ES695" s="68"/>
      <c r="ET695" s="68"/>
      <c r="EU695" s="68"/>
      <c r="EV695" s="68"/>
      <c r="EW695" s="68"/>
      <c r="EX695" s="68"/>
      <c r="EY695" s="68"/>
      <c r="EZ695" s="68"/>
      <c r="FA695" s="68"/>
      <c r="FB695" s="68"/>
      <c r="FC695" s="68"/>
      <c r="FD695" s="68"/>
      <c r="FE695" s="68"/>
      <c r="FF695" s="68"/>
      <c r="FG695" s="68"/>
      <c r="FH695" s="68"/>
      <c r="FI695" s="68"/>
      <c r="FJ695" s="68"/>
      <c r="FK695" s="68"/>
    </row>
    <row r="696" spans="1:167" ht="15" customHeight="1" x14ac:dyDescent="0.3">
      <c r="A696" s="70">
        <v>695</v>
      </c>
      <c r="B696" s="12">
        <v>15</v>
      </c>
      <c r="C696" s="69" t="s">
        <v>127</v>
      </c>
      <c r="D696" s="37">
        <v>0.157</v>
      </c>
      <c r="E696" s="68">
        <v>9.0999999999999998E-2</v>
      </c>
      <c r="F696" s="19">
        <f t="shared" si="157"/>
        <v>1.7252747252747254</v>
      </c>
      <c r="G696" s="12" t="s">
        <v>421</v>
      </c>
      <c r="H696" s="12">
        <f t="shared" si="145"/>
        <v>6.6000000000000003E-2</v>
      </c>
      <c r="I696" s="12">
        <f t="shared" si="146"/>
        <v>0.248</v>
      </c>
      <c r="J696" s="12" t="s">
        <v>63</v>
      </c>
      <c r="K696" s="12">
        <f t="shared" si="147"/>
        <v>0.157</v>
      </c>
      <c r="L696" s="45">
        <f t="shared" si="148"/>
        <v>1.7252747252747254</v>
      </c>
      <c r="M696" s="15">
        <f t="shared" si="149"/>
        <v>5.7605998652468987E-2</v>
      </c>
      <c r="N696" s="68">
        <f t="shared" si="150"/>
        <v>3.3389464187099857E-2</v>
      </c>
      <c r="O696" s="68">
        <f t="shared" si="151"/>
        <v>29.949567156766587</v>
      </c>
      <c r="P696" s="12">
        <f t="shared" si="152"/>
        <v>2.421653446536913E-2</v>
      </c>
      <c r="Q696" s="12">
        <f t="shared" si="153"/>
        <v>9.0995462839568844E-2</v>
      </c>
      <c r="R696" s="113">
        <v>10.821436908133153</v>
      </c>
      <c r="S696" s="12" t="s">
        <v>781</v>
      </c>
      <c r="T696" s="12" t="s">
        <v>1768</v>
      </c>
      <c r="U696" s="12" t="s">
        <v>788</v>
      </c>
      <c r="V696" s="68" t="s">
        <v>791</v>
      </c>
      <c r="W696" s="68">
        <v>0</v>
      </c>
      <c r="X696" s="68">
        <v>0</v>
      </c>
      <c r="Y696" s="68">
        <v>1</v>
      </c>
      <c r="Z696" s="68">
        <v>0</v>
      </c>
      <c r="AA696" s="68">
        <v>1</v>
      </c>
      <c r="AB696" s="68">
        <v>1</v>
      </c>
      <c r="AC696" s="68">
        <v>2</v>
      </c>
      <c r="AD696" s="68">
        <v>9</v>
      </c>
      <c r="AE696" s="68">
        <v>894</v>
      </c>
      <c r="AF696" s="68">
        <v>0</v>
      </c>
      <c r="AG696" s="68">
        <v>0</v>
      </c>
      <c r="AH696" s="68">
        <v>0</v>
      </c>
      <c r="AI696" s="68">
        <v>0</v>
      </c>
      <c r="AJ696" s="68">
        <v>0</v>
      </c>
      <c r="AK696" s="68">
        <v>0</v>
      </c>
      <c r="AL696" s="68">
        <v>1</v>
      </c>
      <c r="AM696" s="68">
        <v>0</v>
      </c>
      <c r="AN696" s="68">
        <v>0</v>
      </c>
      <c r="AO696" s="68">
        <v>0</v>
      </c>
      <c r="AP696" s="113">
        <v>5.8777357817796387</v>
      </c>
      <c r="AQ696" s="12">
        <v>1</v>
      </c>
      <c r="AR696" s="113">
        <v>4.7273878187123408</v>
      </c>
      <c r="AS696" s="12">
        <v>1</v>
      </c>
      <c r="AT696" s="12">
        <v>0</v>
      </c>
      <c r="AU696" s="12">
        <v>1</v>
      </c>
      <c r="AV696" s="113">
        <v>7.6073814256397911</v>
      </c>
      <c r="AW696" s="12">
        <v>1</v>
      </c>
      <c r="AX696" s="12">
        <v>0</v>
      </c>
      <c r="AY696" s="68">
        <v>0</v>
      </c>
      <c r="AZ696" s="68">
        <v>7.4669999999999996</v>
      </c>
      <c r="BA696" s="94">
        <v>26</v>
      </c>
      <c r="BB696" s="94">
        <v>48</v>
      </c>
      <c r="BC696" s="12">
        <v>1</v>
      </c>
      <c r="BD696" s="12">
        <v>0</v>
      </c>
      <c r="BE696" s="104">
        <f t="shared" si="159"/>
        <v>2.5423890852013629</v>
      </c>
      <c r="BF696" s="104">
        <v>1376.05</v>
      </c>
      <c r="BG696" s="104">
        <f t="shared" si="154"/>
        <v>0.35179172692247601</v>
      </c>
      <c r="BH696" s="68">
        <v>1</v>
      </c>
      <c r="BI696" s="68">
        <v>1</v>
      </c>
      <c r="BJ696" s="68">
        <v>0</v>
      </c>
      <c r="BK696" s="12">
        <v>1</v>
      </c>
      <c r="BL696" s="12">
        <v>0</v>
      </c>
      <c r="BM696" s="12">
        <v>1</v>
      </c>
      <c r="BN696" s="12">
        <v>0</v>
      </c>
      <c r="BO696" s="12">
        <v>1</v>
      </c>
      <c r="BP696" s="12">
        <v>0</v>
      </c>
      <c r="BQ696" s="12">
        <v>0</v>
      </c>
      <c r="BR696" s="12">
        <v>0</v>
      </c>
      <c r="BS696" s="12">
        <v>1</v>
      </c>
      <c r="BT696" s="12">
        <v>0</v>
      </c>
      <c r="BU696" s="12">
        <v>0</v>
      </c>
      <c r="BV696" s="12">
        <v>0</v>
      </c>
      <c r="BW696" s="12">
        <v>0</v>
      </c>
      <c r="BX696" s="12">
        <v>1</v>
      </c>
      <c r="BY696" s="12">
        <v>0.7</v>
      </c>
      <c r="BZ696" s="12">
        <f t="shared" si="155"/>
        <v>0.30000000000000004</v>
      </c>
      <c r="CA696" s="113">
        <v>2.9957322735539909</v>
      </c>
      <c r="CB696" s="12" t="s">
        <v>769</v>
      </c>
      <c r="CC696" s="12">
        <v>1</v>
      </c>
      <c r="CL696" s="68"/>
      <c r="CM696" s="68"/>
      <c r="CN696" s="68"/>
      <c r="CO696" s="68"/>
      <c r="CP696" s="68"/>
      <c r="CQ696" s="68"/>
      <c r="CR696" s="68"/>
      <c r="CS696" s="68"/>
      <c r="CT696" s="68"/>
      <c r="CU696" s="68"/>
      <c r="CV696" s="68"/>
      <c r="CW696" s="68"/>
      <c r="CX696" s="68"/>
      <c r="CY696" s="68"/>
      <c r="CZ696" s="68"/>
      <c r="DA696" s="68"/>
      <c r="DB696" s="68"/>
      <c r="DC696" s="68"/>
      <c r="DD696" s="68"/>
      <c r="DE696" s="68"/>
      <c r="DF696" s="68"/>
      <c r="DG696" s="68"/>
      <c r="DH696" s="68"/>
      <c r="DI696" s="68"/>
      <c r="DJ696" s="68"/>
      <c r="DK696" s="68"/>
      <c r="DL696" s="68"/>
      <c r="DM696" s="68"/>
      <c r="DN696" s="68"/>
      <c r="DO696" s="68"/>
      <c r="DP696" s="68"/>
      <c r="DQ696" s="68"/>
      <c r="DR696" s="68"/>
      <c r="DS696" s="68"/>
      <c r="DT696" s="68"/>
      <c r="DU696" s="68"/>
      <c r="DV696" s="68"/>
      <c r="DW696" s="68"/>
      <c r="DX696" s="68"/>
      <c r="DY696" s="68"/>
      <c r="DZ696" s="68"/>
      <c r="EA696" s="68"/>
      <c r="EB696" s="68"/>
      <c r="EC696" s="68"/>
      <c r="ED696" s="68"/>
      <c r="EE696" s="68"/>
      <c r="EF696" s="68"/>
      <c r="EG696" s="68"/>
      <c r="EH696" s="68"/>
      <c r="EI696" s="68"/>
      <c r="EJ696" s="68"/>
      <c r="EK696" s="68"/>
      <c r="EL696" s="68"/>
      <c r="EM696" s="68"/>
      <c r="EN696" s="68"/>
      <c r="EO696" s="68"/>
      <c r="EP696" s="68"/>
      <c r="EQ696" s="68"/>
      <c r="ER696" s="68"/>
      <c r="ES696" s="68"/>
      <c r="ET696" s="68"/>
      <c r="EU696" s="68"/>
      <c r="EV696" s="68"/>
      <c r="EW696" s="68"/>
      <c r="EX696" s="68"/>
      <c r="EY696" s="68"/>
      <c r="EZ696" s="68"/>
      <c r="FA696" s="68"/>
      <c r="FB696" s="68"/>
      <c r="FC696" s="68"/>
      <c r="FD696" s="68"/>
      <c r="FE696" s="68"/>
      <c r="FF696" s="68"/>
      <c r="FG696" s="68"/>
      <c r="FH696" s="68"/>
      <c r="FI696" s="68"/>
      <c r="FJ696" s="68"/>
      <c r="FK696" s="68"/>
    </row>
    <row r="697" spans="1:167" ht="15" customHeight="1" x14ac:dyDescent="0.3">
      <c r="A697" s="70">
        <v>696</v>
      </c>
      <c r="B697" s="12">
        <v>15</v>
      </c>
      <c r="C697" s="69" t="s">
        <v>127</v>
      </c>
      <c r="D697" s="37">
        <v>0.30599999999999999</v>
      </c>
      <c r="E697" s="68">
        <v>0.106</v>
      </c>
      <c r="F697" s="19">
        <f t="shared" si="157"/>
        <v>2.8867924528301887</v>
      </c>
      <c r="G697" s="12" t="s">
        <v>353</v>
      </c>
      <c r="H697" s="12">
        <f t="shared" si="145"/>
        <v>0.2</v>
      </c>
      <c r="I697" s="12">
        <f t="shared" si="146"/>
        <v>0.41199999999999998</v>
      </c>
      <c r="J697" s="12" t="s">
        <v>63</v>
      </c>
      <c r="K697" s="12">
        <f t="shared" si="147"/>
        <v>0.30599999999999999</v>
      </c>
      <c r="L697" s="45">
        <f t="shared" si="148"/>
        <v>2.8867924528301887</v>
      </c>
      <c r="M697" s="15">
        <f t="shared" si="149"/>
        <v>9.61019065336223E-2</v>
      </c>
      <c r="N697" s="68">
        <f t="shared" si="150"/>
        <v>3.3290202916875698E-2</v>
      </c>
      <c r="O697" s="68">
        <f t="shared" si="151"/>
        <v>30.038867666170731</v>
      </c>
      <c r="P697" s="12">
        <f t="shared" si="152"/>
        <v>6.2811703616746595E-2</v>
      </c>
      <c r="Q697" s="12">
        <f t="shared" si="153"/>
        <v>0.12939210945049801</v>
      </c>
      <c r="R697" s="113">
        <v>10.821436908133153</v>
      </c>
      <c r="S697" s="12" t="s">
        <v>781</v>
      </c>
      <c r="T697" s="12" t="s">
        <v>1768</v>
      </c>
      <c r="U697" s="12" t="s">
        <v>789</v>
      </c>
      <c r="V697" s="68" t="s">
        <v>791</v>
      </c>
      <c r="W697" s="68">
        <v>0</v>
      </c>
      <c r="X697" s="68">
        <v>0</v>
      </c>
      <c r="Y697" s="68">
        <v>1</v>
      </c>
      <c r="Z697" s="68">
        <v>0</v>
      </c>
      <c r="AA697" s="68">
        <v>1</v>
      </c>
      <c r="AB697" s="68">
        <v>1</v>
      </c>
      <c r="AC697" s="68">
        <v>2</v>
      </c>
      <c r="AD697" s="68">
        <v>9</v>
      </c>
      <c r="AE697" s="68">
        <v>894</v>
      </c>
      <c r="AF697" s="68">
        <v>0</v>
      </c>
      <c r="AG697" s="68">
        <v>0</v>
      </c>
      <c r="AH697" s="68">
        <v>0</v>
      </c>
      <c r="AI697" s="68">
        <v>0</v>
      </c>
      <c r="AJ697" s="68">
        <v>0</v>
      </c>
      <c r="AK697" s="68">
        <v>0</v>
      </c>
      <c r="AL697" s="68">
        <v>1</v>
      </c>
      <c r="AM697" s="68">
        <v>0</v>
      </c>
      <c r="AN697" s="68">
        <v>0</v>
      </c>
      <c r="AO697" s="68">
        <v>0</v>
      </c>
      <c r="AP697" s="113">
        <v>5.8777357817796387</v>
      </c>
      <c r="AQ697" s="12">
        <v>1</v>
      </c>
      <c r="AR697" s="113">
        <v>4.7273878187123408</v>
      </c>
      <c r="AS697" s="12">
        <v>1</v>
      </c>
      <c r="AT697" s="12">
        <v>0</v>
      </c>
      <c r="AU697" s="12">
        <v>1</v>
      </c>
      <c r="AV697" s="113">
        <v>7.6073814256397911</v>
      </c>
      <c r="AW697" s="12">
        <v>1</v>
      </c>
      <c r="AX697" s="12">
        <v>0</v>
      </c>
      <c r="AY697" s="68">
        <v>0</v>
      </c>
      <c r="AZ697" s="68">
        <v>7.4669999999999996</v>
      </c>
      <c r="BA697" s="94">
        <v>26</v>
      </c>
      <c r="BB697" s="94">
        <v>48</v>
      </c>
      <c r="BC697" s="12">
        <v>1</v>
      </c>
      <c r="BD697" s="12">
        <v>0</v>
      </c>
      <c r="BE697" s="104">
        <f t="shared" si="159"/>
        <v>2.5423890852013629</v>
      </c>
      <c r="BF697" s="104">
        <v>1376.05</v>
      </c>
      <c r="BG697" s="104">
        <f t="shared" si="154"/>
        <v>0.35179172692247601</v>
      </c>
      <c r="BH697" s="68">
        <v>1</v>
      </c>
      <c r="BI697" s="68">
        <v>1</v>
      </c>
      <c r="BJ697" s="68">
        <v>0</v>
      </c>
      <c r="BK697" s="12">
        <v>1</v>
      </c>
      <c r="BL697" s="12">
        <v>0</v>
      </c>
      <c r="BM697" s="12">
        <v>1</v>
      </c>
      <c r="BN697" s="12">
        <v>0</v>
      </c>
      <c r="BO697" s="12">
        <v>1</v>
      </c>
      <c r="BP697" s="12">
        <v>0</v>
      </c>
      <c r="BQ697" s="12">
        <v>0</v>
      </c>
      <c r="BR697" s="12">
        <v>0</v>
      </c>
      <c r="BS697" s="12">
        <v>1</v>
      </c>
      <c r="BT697" s="12">
        <v>0</v>
      </c>
      <c r="BU697" s="12">
        <v>0</v>
      </c>
      <c r="BV697" s="12">
        <v>0</v>
      </c>
      <c r="BW697" s="12">
        <v>0</v>
      </c>
      <c r="BX697" s="12">
        <v>1</v>
      </c>
      <c r="BY697" s="12">
        <v>0.7</v>
      </c>
      <c r="BZ697" s="12">
        <f t="shared" si="155"/>
        <v>0.30000000000000004</v>
      </c>
      <c r="CA697" s="113">
        <v>2.9957322735539909</v>
      </c>
      <c r="CB697" s="12" t="s">
        <v>769</v>
      </c>
      <c r="CC697" s="12">
        <v>1</v>
      </c>
      <c r="CL697" s="68"/>
      <c r="CM697" s="68"/>
      <c r="CN697" s="68"/>
      <c r="CO697" s="68"/>
      <c r="CP697" s="68"/>
      <c r="CQ697" s="68"/>
      <c r="CR697" s="68"/>
      <c r="CS697" s="68"/>
      <c r="CT697" s="68"/>
      <c r="CU697" s="68"/>
      <c r="CV697" s="68"/>
      <c r="CW697" s="68"/>
      <c r="CX697" s="68"/>
      <c r="CY697" s="68"/>
      <c r="CZ697" s="68"/>
      <c r="DA697" s="68"/>
      <c r="DB697" s="68"/>
      <c r="DC697" s="68"/>
      <c r="DD697" s="68"/>
      <c r="DE697" s="68"/>
      <c r="DF697" s="68"/>
      <c r="DG697" s="68"/>
      <c r="DH697" s="68"/>
      <c r="DI697" s="68"/>
      <c r="DJ697" s="68"/>
      <c r="DK697" s="68"/>
      <c r="DL697" s="68"/>
      <c r="DM697" s="68"/>
      <c r="DN697" s="68"/>
      <c r="DO697" s="68"/>
      <c r="DP697" s="68"/>
      <c r="DQ697" s="68"/>
      <c r="DR697" s="68"/>
      <c r="DS697" s="68"/>
      <c r="DT697" s="68"/>
      <c r="DU697" s="68"/>
      <c r="DV697" s="68"/>
      <c r="DW697" s="68"/>
      <c r="DX697" s="68"/>
      <c r="DY697" s="68"/>
      <c r="DZ697" s="68"/>
      <c r="EA697" s="68"/>
      <c r="EB697" s="68"/>
      <c r="EC697" s="68"/>
      <c r="ED697" s="68"/>
      <c r="EE697" s="68"/>
      <c r="EF697" s="68"/>
      <c r="EG697" s="68"/>
      <c r="EH697" s="68"/>
      <c r="EI697" s="68"/>
      <c r="EJ697" s="68"/>
      <c r="EK697" s="68"/>
      <c r="EL697" s="68"/>
      <c r="EM697" s="68"/>
      <c r="EN697" s="68"/>
      <c r="EO697" s="68"/>
      <c r="EP697" s="68"/>
      <c r="EQ697" s="68"/>
      <c r="ER697" s="68"/>
      <c r="ES697" s="68"/>
      <c r="ET697" s="68"/>
      <c r="EU697" s="68"/>
      <c r="EV697" s="68"/>
      <c r="EW697" s="68"/>
      <c r="EX697" s="68"/>
      <c r="EY697" s="68"/>
      <c r="EZ697" s="68"/>
      <c r="FA697" s="68"/>
      <c r="FB697" s="68"/>
      <c r="FC697" s="68"/>
      <c r="FD697" s="68"/>
      <c r="FE697" s="68"/>
      <c r="FF697" s="68"/>
      <c r="FG697" s="68"/>
      <c r="FH697" s="68"/>
      <c r="FI697" s="68"/>
      <c r="FJ697" s="68"/>
      <c r="FK697" s="68"/>
    </row>
    <row r="698" spans="1:167" ht="15" customHeight="1" x14ac:dyDescent="0.3">
      <c r="A698" s="70">
        <v>697</v>
      </c>
      <c r="B698" s="12">
        <v>15</v>
      </c>
      <c r="C698" s="69" t="s">
        <v>127</v>
      </c>
      <c r="D698" s="37">
        <v>0.14000000000000001</v>
      </c>
      <c r="E698" s="68">
        <v>0.123</v>
      </c>
      <c r="F698" s="19">
        <f t="shared" si="157"/>
        <v>1.1382113821138213</v>
      </c>
      <c r="H698" s="12">
        <f t="shared" si="145"/>
        <v>1.7000000000000015E-2</v>
      </c>
      <c r="I698" s="12">
        <f t="shared" si="146"/>
        <v>0.26300000000000001</v>
      </c>
      <c r="J698" s="12" t="s">
        <v>63</v>
      </c>
      <c r="K698" s="12">
        <f t="shared" si="147"/>
        <v>0.14000000000000001</v>
      </c>
      <c r="L698" s="45">
        <f t="shared" si="148"/>
        <v>1.1382113821138213</v>
      </c>
      <c r="M698" s="15">
        <f t="shared" si="149"/>
        <v>3.8039930721856158E-2</v>
      </c>
      <c r="N698" s="68">
        <f t="shared" si="150"/>
        <v>3.3420796277059329E-2</v>
      </c>
      <c r="O698" s="68">
        <f t="shared" si="151"/>
        <v>29.921489353813481</v>
      </c>
      <c r="P698" s="12">
        <f t="shared" si="152"/>
        <v>4.6191344447968283E-3</v>
      </c>
      <c r="Q698" s="12">
        <f t="shared" si="153"/>
        <v>7.146072699891548E-2</v>
      </c>
      <c r="R698" s="113">
        <v>10.821436908133153</v>
      </c>
      <c r="S698" s="12" t="s">
        <v>781</v>
      </c>
      <c r="T698" s="12" t="s">
        <v>1768</v>
      </c>
      <c r="U698" s="12" t="s">
        <v>790</v>
      </c>
      <c r="V698" s="68" t="s">
        <v>791</v>
      </c>
      <c r="W698" s="68">
        <v>0</v>
      </c>
      <c r="X698" s="68">
        <v>0</v>
      </c>
      <c r="Y698" s="68">
        <v>1</v>
      </c>
      <c r="Z698" s="68">
        <v>0</v>
      </c>
      <c r="AA698" s="68">
        <v>1</v>
      </c>
      <c r="AB698" s="68">
        <v>1</v>
      </c>
      <c r="AC698" s="68">
        <v>2</v>
      </c>
      <c r="AD698" s="68">
        <v>9</v>
      </c>
      <c r="AE698" s="68">
        <v>894</v>
      </c>
      <c r="AF698" s="68">
        <v>0</v>
      </c>
      <c r="AG698" s="68">
        <v>0</v>
      </c>
      <c r="AH698" s="68">
        <v>0</v>
      </c>
      <c r="AI698" s="68">
        <v>0</v>
      </c>
      <c r="AJ698" s="68">
        <v>0</v>
      </c>
      <c r="AK698" s="68">
        <v>0</v>
      </c>
      <c r="AL698" s="68">
        <v>1</v>
      </c>
      <c r="AM698" s="68">
        <v>0</v>
      </c>
      <c r="AN698" s="68">
        <v>0</v>
      </c>
      <c r="AO698" s="68">
        <v>0</v>
      </c>
      <c r="AP698" s="113">
        <v>5.8777357817796387</v>
      </c>
      <c r="AQ698" s="12">
        <v>1</v>
      </c>
      <c r="AR698" s="113">
        <v>4.7273878187123408</v>
      </c>
      <c r="AS698" s="12">
        <v>1</v>
      </c>
      <c r="AT698" s="12">
        <v>0</v>
      </c>
      <c r="AU698" s="12">
        <v>1</v>
      </c>
      <c r="AV698" s="113">
        <v>7.6073814256397911</v>
      </c>
      <c r="AW698" s="12">
        <v>1</v>
      </c>
      <c r="AX698" s="12">
        <v>0</v>
      </c>
      <c r="AY698" s="68">
        <v>0</v>
      </c>
      <c r="AZ698" s="68">
        <v>7.4669999999999996</v>
      </c>
      <c r="BA698" s="94">
        <v>26</v>
      </c>
      <c r="BB698" s="94">
        <v>48</v>
      </c>
      <c r="BC698" s="12">
        <v>1</v>
      </c>
      <c r="BD698" s="12">
        <v>0</v>
      </c>
      <c r="BE698" s="104">
        <f t="shared" si="159"/>
        <v>2.5423890852013629</v>
      </c>
      <c r="BF698" s="104">
        <v>1376.05</v>
      </c>
      <c r="BG698" s="104">
        <f t="shared" si="154"/>
        <v>0.35179172692247601</v>
      </c>
      <c r="BH698" s="68">
        <v>1</v>
      </c>
      <c r="BI698" s="68">
        <v>1</v>
      </c>
      <c r="BJ698" s="68">
        <v>0</v>
      </c>
      <c r="BK698" s="12">
        <v>1</v>
      </c>
      <c r="BL698" s="12">
        <v>0</v>
      </c>
      <c r="BM698" s="12">
        <v>1</v>
      </c>
      <c r="BN698" s="12">
        <v>0</v>
      </c>
      <c r="BO698" s="12">
        <v>1</v>
      </c>
      <c r="BP698" s="12">
        <v>0</v>
      </c>
      <c r="BQ698" s="12">
        <v>0</v>
      </c>
      <c r="BR698" s="12">
        <v>0</v>
      </c>
      <c r="BS698" s="12">
        <v>1</v>
      </c>
      <c r="BT698" s="12">
        <v>0</v>
      </c>
      <c r="BU698" s="12">
        <v>0</v>
      </c>
      <c r="BV698" s="12">
        <v>0</v>
      </c>
      <c r="BW698" s="12">
        <v>0</v>
      </c>
      <c r="BX698" s="12">
        <v>1</v>
      </c>
      <c r="BY698" s="12">
        <v>0.7</v>
      </c>
      <c r="BZ698" s="12">
        <f t="shared" si="155"/>
        <v>0.30000000000000004</v>
      </c>
      <c r="CA698" s="113">
        <v>2.9957322735539909</v>
      </c>
      <c r="CB698" s="12" t="s">
        <v>769</v>
      </c>
      <c r="CC698" s="12">
        <v>1</v>
      </c>
      <c r="CL698" s="68"/>
      <c r="CM698" s="68"/>
      <c r="CN698" s="68"/>
      <c r="CO698" s="68"/>
      <c r="CP698" s="68"/>
      <c r="CQ698" s="68"/>
      <c r="CR698" s="68"/>
      <c r="CS698" s="68"/>
      <c r="CT698" s="68"/>
      <c r="CU698" s="68"/>
      <c r="CV698" s="68"/>
      <c r="CW698" s="68"/>
      <c r="CX698" s="68"/>
      <c r="CY698" s="68"/>
      <c r="CZ698" s="68"/>
      <c r="DA698" s="68"/>
      <c r="DB698" s="68"/>
      <c r="DC698" s="68"/>
      <c r="DD698" s="68"/>
      <c r="DE698" s="68"/>
      <c r="DF698" s="68"/>
      <c r="DG698" s="68"/>
      <c r="DH698" s="68"/>
      <c r="DI698" s="68"/>
      <c r="DJ698" s="68"/>
      <c r="DK698" s="68"/>
      <c r="DL698" s="68"/>
      <c r="DM698" s="68"/>
      <c r="DN698" s="68"/>
      <c r="DO698" s="68"/>
      <c r="DP698" s="68"/>
      <c r="DQ698" s="68"/>
      <c r="DR698" s="68"/>
      <c r="DS698" s="68"/>
      <c r="DT698" s="68"/>
      <c r="DU698" s="68"/>
      <c r="DV698" s="68"/>
      <c r="DW698" s="68"/>
      <c r="DX698" s="68"/>
      <c r="DY698" s="68"/>
      <c r="DZ698" s="68"/>
      <c r="EA698" s="68"/>
      <c r="EB698" s="68"/>
      <c r="EC698" s="68"/>
      <c r="ED698" s="68"/>
      <c r="EE698" s="68"/>
      <c r="EF698" s="68"/>
      <c r="EG698" s="68"/>
      <c r="EH698" s="68"/>
      <c r="EI698" s="68"/>
      <c r="EJ698" s="68"/>
      <c r="EK698" s="68"/>
      <c r="EL698" s="68"/>
      <c r="EM698" s="68"/>
      <c r="EN698" s="68"/>
      <c r="EO698" s="68"/>
      <c r="EP698" s="68"/>
      <c r="EQ698" s="68"/>
      <c r="ER698" s="68"/>
      <c r="ES698" s="68"/>
      <c r="ET698" s="68"/>
      <c r="EU698" s="68"/>
      <c r="EV698" s="68"/>
      <c r="EW698" s="68"/>
      <c r="EX698" s="68"/>
      <c r="EY698" s="68"/>
      <c r="EZ698" s="68"/>
      <c r="FA698" s="68"/>
      <c r="FB698" s="68"/>
      <c r="FC698" s="68"/>
      <c r="FD698" s="68"/>
      <c r="FE698" s="68"/>
      <c r="FF698" s="68"/>
      <c r="FG698" s="68"/>
      <c r="FH698" s="68"/>
      <c r="FI698" s="68"/>
      <c r="FJ698" s="68"/>
      <c r="FK698" s="68"/>
    </row>
    <row r="699" spans="1:167" ht="15" customHeight="1" x14ac:dyDescent="0.3">
      <c r="A699" s="70">
        <v>698</v>
      </c>
      <c r="B699" s="12">
        <v>15</v>
      </c>
      <c r="C699" s="69" t="s">
        <v>127</v>
      </c>
      <c r="D699" s="37">
        <v>-0.04</v>
      </c>
      <c r="E699" s="68">
        <v>6.5000000000000002E-2</v>
      </c>
      <c r="F699" s="19">
        <f t="shared" si="157"/>
        <v>-0.61538461538461542</v>
      </c>
      <c r="H699" s="12">
        <f t="shared" si="145"/>
        <v>-0.10500000000000001</v>
      </c>
      <c r="I699" s="12">
        <f t="shared" si="146"/>
        <v>2.5000000000000001E-2</v>
      </c>
      <c r="J699" s="12" t="s">
        <v>63</v>
      </c>
      <c r="K699" s="12">
        <f t="shared" si="147"/>
        <v>-0.04</v>
      </c>
      <c r="L699" s="45">
        <f t="shared" si="148"/>
        <v>-0.61538461538461542</v>
      </c>
      <c r="M699" s="15">
        <f t="shared" si="149"/>
        <v>-1.9321755154440498E-2</v>
      </c>
      <c r="N699" s="68">
        <f t="shared" si="150"/>
        <v>3.1397852125965811E-2</v>
      </c>
      <c r="O699" s="68">
        <f t="shared" si="151"/>
        <v>31.849312366593598</v>
      </c>
      <c r="P699" s="12">
        <f t="shared" si="152"/>
        <v>-5.0719607280406309E-2</v>
      </c>
      <c r="Q699" s="12">
        <f t="shared" si="153"/>
        <v>1.2076096971525313E-2</v>
      </c>
      <c r="R699" s="113">
        <v>10.821436908133153</v>
      </c>
      <c r="S699" s="12" t="s">
        <v>782</v>
      </c>
      <c r="T699" s="12" t="s">
        <v>1768</v>
      </c>
      <c r="U699" s="12" t="s">
        <v>783</v>
      </c>
      <c r="V699" s="68" t="s">
        <v>791</v>
      </c>
      <c r="W699" s="68">
        <v>0</v>
      </c>
      <c r="X699" s="68">
        <v>0</v>
      </c>
      <c r="Y699" s="68">
        <v>1</v>
      </c>
      <c r="Z699" s="68">
        <v>0</v>
      </c>
      <c r="AA699" s="68">
        <v>1</v>
      </c>
      <c r="AB699" s="68">
        <v>1</v>
      </c>
      <c r="AC699" s="68">
        <v>3</v>
      </c>
      <c r="AD699" s="68">
        <v>9</v>
      </c>
      <c r="AE699" s="68">
        <v>1014</v>
      </c>
      <c r="AF699" s="68">
        <v>0</v>
      </c>
      <c r="AG699" s="68">
        <v>0</v>
      </c>
      <c r="AH699" s="68">
        <v>0</v>
      </c>
      <c r="AI699" s="68">
        <v>0</v>
      </c>
      <c r="AJ699" s="68">
        <v>0</v>
      </c>
      <c r="AK699" s="68">
        <v>0</v>
      </c>
      <c r="AL699" s="68">
        <v>1</v>
      </c>
      <c r="AM699" s="68">
        <v>0</v>
      </c>
      <c r="AN699" s="68">
        <v>0</v>
      </c>
      <c r="AO699" s="68">
        <v>0</v>
      </c>
      <c r="AP699" s="113">
        <v>5.8777357817796387</v>
      </c>
      <c r="AQ699" s="12">
        <v>1</v>
      </c>
      <c r="AR699" s="113">
        <v>4.8520302639196169</v>
      </c>
      <c r="AS699" s="12">
        <v>1</v>
      </c>
      <c r="AT699" s="12">
        <v>0</v>
      </c>
      <c r="AU699" s="12">
        <v>1</v>
      </c>
      <c r="AV699" s="113">
        <v>7.6073814256397911</v>
      </c>
      <c r="AW699" s="12">
        <v>1</v>
      </c>
      <c r="AX699" s="12">
        <v>0</v>
      </c>
      <c r="AY699" s="68">
        <v>0</v>
      </c>
      <c r="AZ699" s="68">
        <v>7.4669999999999996</v>
      </c>
      <c r="BA699" s="94">
        <v>26</v>
      </c>
      <c r="BB699" s="94">
        <v>48</v>
      </c>
      <c r="BC699" s="12">
        <v>1</v>
      </c>
      <c r="BD699" s="12">
        <v>0</v>
      </c>
      <c r="BE699" s="104">
        <f t="shared" si="159"/>
        <v>2.5423890852013629</v>
      </c>
      <c r="BF699" s="104">
        <v>1376.05</v>
      </c>
      <c r="BG699" s="104">
        <f t="shared" si="154"/>
        <v>0.35179172692247601</v>
      </c>
      <c r="BH699" s="68">
        <v>1</v>
      </c>
      <c r="BI699" s="68">
        <v>1</v>
      </c>
      <c r="BJ699" s="68">
        <v>0</v>
      </c>
      <c r="BK699" s="12">
        <v>1</v>
      </c>
      <c r="BL699" s="12">
        <v>0</v>
      </c>
      <c r="BM699" s="12">
        <v>1</v>
      </c>
      <c r="BN699" s="12">
        <v>0</v>
      </c>
      <c r="BO699" s="12">
        <v>1</v>
      </c>
      <c r="BP699" s="12">
        <v>0</v>
      </c>
      <c r="BQ699" s="12">
        <v>0</v>
      </c>
      <c r="BR699" s="12">
        <v>0</v>
      </c>
      <c r="BS699" s="12">
        <v>1</v>
      </c>
      <c r="BT699" s="12">
        <v>0</v>
      </c>
      <c r="BU699" s="12">
        <v>0</v>
      </c>
      <c r="BV699" s="12">
        <v>0</v>
      </c>
      <c r="BW699" s="12">
        <v>0</v>
      </c>
      <c r="BX699" s="12">
        <v>1</v>
      </c>
      <c r="BY699" s="12">
        <v>0.7</v>
      </c>
      <c r="BZ699" s="12">
        <f t="shared" si="155"/>
        <v>0.30000000000000004</v>
      </c>
      <c r="CA699" s="113">
        <v>2.9957322735539909</v>
      </c>
      <c r="CB699" s="12" t="s">
        <v>769</v>
      </c>
      <c r="CC699" s="12">
        <v>1</v>
      </c>
      <c r="CL699" s="68"/>
      <c r="CM699" s="68"/>
      <c r="CN699" s="68"/>
      <c r="CO699" s="68"/>
      <c r="CP699" s="68"/>
      <c r="CQ699" s="68"/>
      <c r="CR699" s="68"/>
      <c r="CS699" s="68"/>
      <c r="CT699" s="68"/>
      <c r="CU699" s="68"/>
      <c r="CV699" s="68"/>
      <c r="CW699" s="68"/>
      <c r="CX699" s="68"/>
      <c r="CY699" s="68"/>
      <c r="CZ699" s="68"/>
      <c r="DA699" s="68"/>
      <c r="DB699" s="68"/>
      <c r="DC699" s="68"/>
      <c r="DD699" s="68"/>
      <c r="DE699" s="68"/>
      <c r="DF699" s="68"/>
      <c r="DG699" s="68"/>
      <c r="DH699" s="68"/>
      <c r="DI699" s="68"/>
      <c r="DJ699" s="68"/>
      <c r="DK699" s="68"/>
      <c r="DL699" s="68"/>
      <c r="DM699" s="68"/>
      <c r="DN699" s="68"/>
      <c r="DO699" s="68"/>
      <c r="DP699" s="68"/>
      <c r="DQ699" s="68"/>
      <c r="DR699" s="68"/>
      <c r="DS699" s="68"/>
      <c r="DT699" s="68"/>
      <c r="DU699" s="68"/>
      <c r="DV699" s="68"/>
      <c r="DW699" s="68"/>
      <c r="DX699" s="68"/>
      <c r="DY699" s="68"/>
      <c r="DZ699" s="68"/>
      <c r="EA699" s="68"/>
      <c r="EB699" s="68"/>
      <c r="EC699" s="68"/>
      <c r="ED699" s="68"/>
      <c r="EE699" s="68"/>
      <c r="EF699" s="68"/>
      <c r="EG699" s="68"/>
      <c r="EH699" s="68"/>
      <c r="EI699" s="68"/>
      <c r="EJ699" s="68"/>
      <c r="EK699" s="68"/>
      <c r="EL699" s="68"/>
      <c r="EM699" s="68"/>
      <c r="EN699" s="68"/>
      <c r="EO699" s="68"/>
      <c r="EP699" s="68"/>
      <c r="EQ699" s="68"/>
      <c r="ER699" s="68"/>
      <c r="ES699" s="68"/>
      <c r="ET699" s="68"/>
      <c r="EU699" s="68"/>
      <c r="EV699" s="68"/>
      <c r="EW699" s="68"/>
      <c r="EX699" s="68"/>
      <c r="EY699" s="68"/>
      <c r="EZ699" s="68"/>
      <c r="FA699" s="68"/>
      <c r="FB699" s="68"/>
      <c r="FC699" s="68"/>
      <c r="FD699" s="68"/>
      <c r="FE699" s="68"/>
      <c r="FF699" s="68"/>
      <c r="FG699" s="68"/>
      <c r="FH699" s="68"/>
      <c r="FI699" s="68"/>
      <c r="FJ699" s="68"/>
      <c r="FK699" s="68"/>
    </row>
    <row r="700" spans="1:167" ht="15" customHeight="1" x14ac:dyDescent="0.3">
      <c r="A700" s="70">
        <v>699</v>
      </c>
      <c r="B700" s="12">
        <v>15</v>
      </c>
      <c r="C700" s="69" t="s">
        <v>127</v>
      </c>
      <c r="D700" s="37">
        <v>-2.1999999999999999E-2</v>
      </c>
      <c r="E700" s="68">
        <v>6.9000000000000006E-2</v>
      </c>
      <c r="F700" s="19">
        <f t="shared" si="157"/>
        <v>-0.3188405797101449</v>
      </c>
      <c r="H700" s="12">
        <f t="shared" si="145"/>
        <v>-9.0999999999999998E-2</v>
      </c>
      <c r="I700" s="12">
        <f t="shared" si="146"/>
        <v>4.7000000000000007E-2</v>
      </c>
      <c r="J700" s="12" t="s">
        <v>63</v>
      </c>
      <c r="K700" s="12">
        <f t="shared" si="147"/>
        <v>-2.1999999999999999E-2</v>
      </c>
      <c r="L700" s="45">
        <f t="shared" si="148"/>
        <v>-0.3188405797101449</v>
      </c>
      <c r="M700" s="15">
        <f t="shared" si="149"/>
        <v>-1.0012276702896949E-2</v>
      </c>
      <c r="N700" s="68">
        <f t="shared" si="150"/>
        <v>3.1402140568176799E-2</v>
      </c>
      <c r="O700" s="68">
        <f t="shared" si="151"/>
        <v>31.844962856239444</v>
      </c>
      <c r="P700" s="12">
        <f t="shared" si="152"/>
        <v>-4.1414417271073749E-2</v>
      </c>
      <c r="Q700" s="12">
        <f t="shared" si="153"/>
        <v>2.138986386527985E-2</v>
      </c>
      <c r="R700" s="113">
        <v>10.821436908133153</v>
      </c>
      <c r="S700" s="12" t="s">
        <v>782</v>
      </c>
      <c r="T700" s="12" t="s">
        <v>1768</v>
      </c>
      <c r="U700" s="12" t="s">
        <v>784</v>
      </c>
      <c r="V700" s="68" t="s">
        <v>791</v>
      </c>
      <c r="W700" s="68">
        <v>0</v>
      </c>
      <c r="X700" s="68">
        <v>0</v>
      </c>
      <c r="Y700" s="68">
        <v>1</v>
      </c>
      <c r="Z700" s="68">
        <v>0</v>
      </c>
      <c r="AA700" s="68">
        <v>1</v>
      </c>
      <c r="AB700" s="68">
        <v>1</v>
      </c>
      <c r="AC700" s="68">
        <v>3</v>
      </c>
      <c r="AD700" s="68">
        <v>9</v>
      </c>
      <c r="AE700" s="68">
        <v>1014</v>
      </c>
      <c r="AF700" s="68">
        <v>0</v>
      </c>
      <c r="AG700" s="68">
        <v>0</v>
      </c>
      <c r="AH700" s="68">
        <v>0</v>
      </c>
      <c r="AI700" s="68">
        <v>0</v>
      </c>
      <c r="AJ700" s="68">
        <v>0</v>
      </c>
      <c r="AK700" s="68">
        <v>0</v>
      </c>
      <c r="AL700" s="68">
        <v>1</v>
      </c>
      <c r="AM700" s="68">
        <v>0</v>
      </c>
      <c r="AN700" s="68">
        <v>0</v>
      </c>
      <c r="AO700" s="68">
        <v>0</v>
      </c>
      <c r="AP700" s="113">
        <v>5.8777357817796387</v>
      </c>
      <c r="AQ700" s="12">
        <v>1</v>
      </c>
      <c r="AR700" s="113">
        <v>4.8520302639196169</v>
      </c>
      <c r="AS700" s="12">
        <v>1</v>
      </c>
      <c r="AT700" s="12">
        <v>0</v>
      </c>
      <c r="AU700" s="12">
        <v>1</v>
      </c>
      <c r="AV700" s="113">
        <v>7.6073814256397911</v>
      </c>
      <c r="AW700" s="12">
        <v>1</v>
      </c>
      <c r="AX700" s="12">
        <v>0</v>
      </c>
      <c r="AY700" s="68">
        <v>0</v>
      </c>
      <c r="AZ700" s="68">
        <v>7.4669999999999996</v>
      </c>
      <c r="BA700" s="94">
        <v>26</v>
      </c>
      <c r="BB700" s="94">
        <v>48</v>
      </c>
      <c r="BC700" s="12">
        <v>1</v>
      </c>
      <c r="BD700" s="12">
        <v>0</v>
      </c>
      <c r="BE700" s="104">
        <f t="shared" si="159"/>
        <v>2.5423890852013629</v>
      </c>
      <c r="BF700" s="104">
        <v>1376.05</v>
      </c>
      <c r="BG700" s="104">
        <f t="shared" si="154"/>
        <v>0.35179172692247601</v>
      </c>
      <c r="BH700" s="68">
        <v>1</v>
      </c>
      <c r="BI700" s="68">
        <v>1</v>
      </c>
      <c r="BJ700" s="68">
        <v>0</v>
      </c>
      <c r="BK700" s="12">
        <v>1</v>
      </c>
      <c r="BL700" s="12">
        <v>0</v>
      </c>
      <c r="BM700" s="12">
        <v>1</v>
      </c>
      <c r="BN700" s="12">
        <v>0</v>
      </c>
      <c r="BO700" s="12">
        <v>1</v>
      </c>
      <c r="BP700" s="12">
        <v>0</v>
      </c>
      <c r="BQ700" s="12">
        <v>0</v>
      </c>
      <c r="BR700" s="12">
        <v>0</v>
      </c>
      <c r="BS700" s="12">
        <v>1</v>
      </c>
      <c r="BT700" s="12">
        <v>0</v>
      </c>
      <c r="BU700" s="12">
        <v>0</v>
      </c>
      <c r="BV700" s="12">
        <v>0</v>
      </c>
      <c r="BW700" s="12">
        <v>0</v>
      </c>
      <c r="BX700" s="12">
        <v>1</v>
      </c>
      <c r="BY700" s="12">
        <v>0.7</v>
      </c>
      <c r="BZ700" s="12">
        <f t="shared" si="155"/>
        <v>0.30000000000000004</v>
      </c>
      <c r="CA700" s="113">
        <v>2.9957322735539909</v>
      </c>
      <c r="CB700" s="12" t="s">
        <v>769</v>
      </c>
      <c r="CC700" s="12">
        <v>1</v>
      </c>
      <c r="CL700" s="68"/>
      <c r="CM700" s="68"/>
      <c r="CN700" s="68"/>
      <c r="CO700" s="68"/>
      <c r="CP700" s="68"/>
      <c r="CQ700" s="68"/>
      <c r="CR700" s="68"/>
      <c r="CS700" s="68"/>
      <c r="CT700" s="68"/>
      <c r="CU700" s="68"/>
      <c r="CV700" s="68"/>
      <c r="CW700" s="68"/>
      <c r="CX700" s="68"/>
      <c r="CY700" s="68"/>
      <c r="CZ700" s="68"/>
      <c r="DA700" s="68"/>
      <c r="DB700" s="68"/>
      <c r="DC700" s="68"/>
      <c r="DD700" s="68"/>
      <c r="DE700" s="68"/>
      <c r="DF700" s="68"/>
      <c r="DG700" s="68"/>
      <c r="DH700" s="68"/>
      <c r="DI700" s="68"/>
      <c r="DJ700" s="68"/>
      <c r="DK700" s="68"/>
      <c r="DL700" s="68"/>
      <c r="DM700" s="68"/>
      <c r="DN700" s="68"/>
      <c r="DO700" s="68"/>
      <c r="DP700" s="68"/>
      <c r="DQ700" s="68"/>
      <c r="DR700" s="68"/>
      <c r="DS700" s="68"/>
      <c r="DT700" s="68"/>
      <c r="DU700" s="68"/>
      <c r="DV700" s="68"/>
      <c r="DW700" s="68"/>
      <c r="DX700" s="68"/>
      <c r="DY700" s="68"/>
      <c r="DZ700" s="68"/>
      <c r="EA700" s="68"/>
      <c r="EB700" s="68"/>
      <c r="EC700" s="68"/>
      <c r="ED700" s="68"/>
      <c r="EE700" s="68"/>
      <c r="EF700" s="68"/>
      <c r="EG700" s="68"/>
      <c r="EH700" s="68"/>
      <c r="EI700" s="68"/>
      <c r="EJ700" s="68"/>
      <c r="EK700" s="68"/>
      <c r="EL700" s="68"/>
      <c r="EM700" s="68"/>
      <c r="EN700" s="68"/>
      <c r="EO700" s="68"/>
      <c r="EP700" s="68"/>
      <c r="EQ700" s="68"/>
      <c r="ER700" s="68"/>
      <c r="ES700" s="68"/>
      <c r="ET700" s="68"/>
      <c r="EU700" s="68"/>
      <c r="EV700" s="68"/>
      <c r="EW700" s="68"/>
      <c r="EX700" s="68"/>
      <c r="EY700" s="68"/>
      <c r="EZ700" s="68"/>
      <c r="FA700" s="68"/>
      <c r="FB700" s="68"/>
      <c r="FC700" s="68"/>
      <c r="FD700" s="68"/>
      <c r="FE700" s="68"/>
      <c r="FF700" s="68"/>
      <c r="FG700" s="68"/>
      <c r="FH700" s="68"/>
      <c r="FI700" s="68"/>
      <c r="FJ700" s="68"/>
      <c r="FK700" s="68"/>
    </row>
    <row r="701" spans="1:167" ht="15" customHeight="1" x14ac:dyDescent="0.3">
      <c r="A701" s="70">
        <v>700</v>
      </c>
      <c r="B701" s="12">
        <v>15</v>
      </c>
      <c r="C701" s="69" t="s">
        <v>127</v>
      </c>
      <c r="D701" s="37">
        <v>0.14899999999999999</v>
      </c>
      <c r="E701" s="68">
        <v>7.4999999999999997E-2</v>
      </c>
      <c r="F701" s="19">
        <f t="shared" si="157"/>
        <v>1.9866666666666666</v>
      </c>
      <c r="G701" s="12" t="s">
        <v>420</v>
      </c>
      <c r="H701" s="12">
        <f t="shared" si="145"/>
        <v>7.3999999999999996E-2</v>
      </c>
      <c r="I701" s="12">
        <f t="shared" si="146"/>
        <v>0.22399999999999998</v>
      </c>
      <c r="J701" s="12" t="s">
        <v>63</v>
      </c>
      <c r="K701" s="12">
        <f t="shared" si="147"/>
        <v>0.14899999999999999</v>
      </c>
      <c r="L701" s="45">
        <f t="shared" si="148"/>
        <v>1.9866666666666666</v>
      </c>
      <c r="M701" s="15">
        <f t="shared" si="149"/>
        <v>6.2267647014967085E-2</v>
      </c>
      <c r="N701" s="68">
        <f t="shared" si="150"/>
        <v>3.1342775343104243E-2</v>
      </c>
      <c r="O701" s="68">
        <f t="shared" si="151"/>
        <v>31.9052792566441</v>
      </c>
      <c r="P701" s="12">
        <f t="shared" si="152"/>
        <v>3.0924871671862843E-2</v>
      </c>
      <c r="Q701" s="12">
        <f t="shared" si="153"/>
        <v>9.3610422358071321E-2</v>
      </c>
      <c r="R701" s="113">
        <v>10.821436908133153</v>
      </c>
      <c r="S701" s="12" t="s">
        <v>782</v>
      </c>
      <c r="T701" s="12" t="s">
        <v>1768</v>
      </c>
      <c r="U701" s="12" t="s">
        <v>785</v>
      </c>
      <c r="V701" s="68" t="s">
        <v>791</v>
      </c>
      <c r="W701" s="68">
        <v>0</v>
      </c>
      <c r="X701" s="68">
        <v>0</v>
      </c>
      <c r="Y701" s="68">
        <v>1</v>
      </c>
      <c r="Z701" s="68">
        <v>0</v>
      </c>
      <c r="AA701" s="68">
        <v>1</v>
      </c>
      <c r="AB701" s="68">
        <v>1</v>
      </c>
      <c r="AC701" s="68">
        <v>3</v>
      </c>
      <c r="AD701" s="68">
        <v>9</v>
      </c>
      <c r="AE701" s="68">
        <v>1014</v>
      </c>
      <c r="AF701" s="68">
        <v>0</v>
      </c>
      <c r="AG701" s="68">
        <v>0</v>
      </c>
      <c r="AH701" s="68">
        <v>0</v>
      </c>
      <c r="AI701" s="68">
        <v>0</v>
      </c>
      <c r="AJ701" s="68">
        <v>0</v>
      </c>
      <c r="AK701" s="68">
        <v>0</v>
      </c>
      <c r="AL701" s="68">
        <v>1</v>
      </c>
      <c r="AM701" s="68">
        <v>0</v>
      </c>
      <c r="AN701" s="68">
        <v>0</v>
      </c>
      <c r="AO701" s="68">
        <v>0</v>
      </c>
      <c r="AP701" s="113">
        <v>5.8777357817796387</v>
      </c>
      <c r="AQ701" s="12">
        <v>1</v>
      </c>
      <c r="AR701" s="113">
        <v>4.8520302639196169</v>
      </c>
      <c r="AS701" s="12">
        <v>1</v>
      </c>
      <c r="AT701" s="12">
        <v>0</v>
      </c>
      <c r="AU701" s="12">
        <v>1</v>
      </c>
      <c r="AV701" s="113">
        <v>7.6073814256397911</v>
      </c>
      <c r="AW701" s="12">
        <v>1</v>
      </c>
      <c r="AX701" s="12">
        <v>0</v>
      </c>
      <c r="AY701" s="68">
        <v>0</v>
      </c>
      <c r="AZ701" s="68">
        <v>7.4669999999999996</v>
      </c>
      <c r="BA701" s="94">
        <v>26</v>
      </c>
      <c r="BB701" s="94">
        <v>48</v>
      </c>
      <c r="BC701" s="12">
        <v>1</v>
      </c>
      <c r="BD701" s="12">
        <v>0</v>
      </c>
      <c r="BE701" s="104">
        <f t="shared" si="159"/>
        <v>2.5423890852013629</v>
      </c>
      <c r="BF701" s="104">
        <v>1376.05</v>
      </c>
      <c r="BG701" s="104">
        <f t="shared" si="154"/>
        <v>0.35179172692247601</v>
      </c>
      <c r="BH701" s="68">
        <v>1</v>
      </c>
      <c r="BI701" s="68">
        <v>1</v>
      </c>
      <c r="BJ701" s="68">
        <v>0</v>
      </c>
      <c r="BK701" s="12">
        <v>1</v>
      </c>
      <c r="BL701" s="12">
        <v>0</v>
      </c>
      <c r="BM701" s="12">
        <v>1</v>
      </c>
      <c r="BN701" s="12">
        <v>0</v>
      </c>
      <c r="BO701" s="12">
        <v>1</v>
      </c>
      <c r="BP701" s="12">
        <v>0</v>
      </c>
      <c r="BQ701" s="12">
        <v>0</v>
      </c>
      <c r="BR701" s="12">
        <v>0</v>
      </c>
      <c r="BS701" s="12">
        <v>1</v>
      </c>
      <c r="BT701" s="12">
        <v>0</v>
      </c>
      <c r="BU701" s="12">
        <v>0</v>
      </c>
      <c r="BV701" s="12">
        <v>0</v>
      </c>
      <c r="BW701" s="12">
        <v>0</v>
      </c>
      <c r="BX701" s="12">
        <v>1</v>
      </c>
      <c r="BY701" s="12">
        <v>0.7</v>
      </c>
      <c r="BZ701" s="12">
        <f t="shared" si="155"/>
        <v>0.30000000000000004</v>
      </c>
      <c r="CA701" s="113">
        <v>2.9957322735539909</v>
      </c>
      <c r="CB701" s="12" t="s">
        <v>769</v>
      </c>
      <c r="CC701" s="12">
        <v>1</v>
      </c>
      <c r="CL701" s="68"/>
      <c r="CM701" s="68"/>
      <c r="CN701" s="68"/>
      <c r="CO701" s="68"/>
      <c r="CP701" s="68"/>
      <c r="CQ701" s="68"/>
      <c r="CR701" s="68"/>
      <c r="CS701" s="68"/>
      <c r="CT701" s="68"/>
      <c r="CU701" s="68"/>
      <c r="CV701" s="68"/>
      <c r="CW701" s="68"/>
      <c r="CX701" s="68"/>
      <c r="CY701" s="68"/>
      <c r="CZ701" s="68"/>
      <c r="DA701" s="68"/>
      <c r="DB701" s="68"/>
      <c r="DC701" s="68"/>
      <c r="DD701" s="68"/>
      <c r="DE701" s="68"/>
      <c r="DF701" s="68"/>
      <c r="DG701" s="68"/>
      <c r="DH701" s="68"/>
      <c r="DI701" s="68"/>
      <c r="DJ701" s="68"/>
      <c r="DK701" s="68"/>
      <c r="DL701" s="68"/>
      <c r="DM701" s="68"/>
      <c r="DN701" s="68"/>
      <c r="DO701" s="68"/>
      <c r="DP701" s="68"/>
      <c r="DQ701" s="68"/>
      <c r="DR701" s="68"/>
      <c r="DS701" s="68"/>
      <c r="DT701" s="68"/>
      <c r="DU701" s="68"/>
      <c r="DV701" s="68"/>
      <c r="DW701" s="68"/>
      <c r="DX701" s="68"/>
      <c r="DY701" s="68"/>
      <c r="DZ701" s="68"/>
      <c r="EA701" s="68"/>
      <c r="EB701" s="68"/>
      <c r="EC701" s="68"/>
      <c r="ED701" s="68"/>
      <c r="EE701" s="68"/>
      <c r="EF701" s="68"/>
      <c r="EG701" s="68"/>
      <c r="EH701" s="68"/>
      <c r="EI701" s="68"/>
      <c r="EJ701" s="68"/>
      <c r="EK701" s="68"/>
      <c r="EL701" s="68"/>
      <c r="EM701" s="68"/>
      <c r="EN701" s="68"/>
      <c r="EO701" s="68"/>
      <c r="EP701" s="68"/>
      <c r="EQ701" s="68"/>
      <c r="ER701" s="68"/>
      <c r="ES701" s="68"/>
      <c r="ET701" s="68"/>
      <c r="EU701" s="68"/>
      <c r="EV701" s="68"/>
      <c r="EW701" s="68"/>
      <c r="EX701" s="68"/>
      <c r="EY701" s="68"/>
      <c r="EZ701" s="68"/>
      <c r="FA701" s="68"/>
      <c r="FB701" s="68"/>
      <c r="FC701" s="68"/>
      <c r="FD701" s="68"/>
      <c r="FE701" s="68"/>
      <c r="FF701" s="68"/>
      <c r="FG701" s="68"/>
      <c r="FH701" s="68"/>
      <c r="FI701" s="68"/>
      <c r="FJ701" s="68"/>
      <c r="FK701" s="68"/>
    </row>
    <row r="702" spans="1:167" ht="15" customHeight="1" x14ac:dyDescent="0.3">
      <c r="A702" s="70">
        <v>701</v>
      </c>
      <c r="B702" s="70">
        <v>15</v>
      </c>
      <c r="C702" s="69" t="s">
        <v>127</v>
      </c>
      <c r="D702" s="38">
        <v>0.122</v>
      </c>
      <c r="E702" s="69">
        <v>9.0999999999999998E-2</v>
      </c>
      <c r="F702" s="19">
        <f t="shared" si="157"/>
        <v>1.3406593406593406</v>
      </c>
      <c r="G702" s="70"/>
      <c r="H702" s="70">
        <f t="shared" si="145"/>
        <v>3.1E-2</v>
      </c>
      <c r="I702" s="70">
        <f t="shared" si="146"/>
        <v>0.21299999999999999</v>
      </c>
      <c r="J702" s="70" t="s">
        <v>63</v>
      </c>
      <c r="K702" s="70">
        <f t="shared" si="147"/>
        <v>0.122</v>
      </c>
      <c r="L702" s="47">
        <f t="shared" si="148"/>
        <v>1.3406593406593406</v>
      </c>
      <c r="M702" s="18">
        <f t="shared" si="149"/>
        <v>4.206441920441506E-2</v>
      </c>
      <c r="N702" s="69">
        <f t="shared" si="150"/>
        <v>3.1375919242637468E-2</v>
      </c>
      <c r="O702" s="69">
        <f t="shared" si="151"/>
        <v>31.871576168550202</v>
      </c>
      <c r="P702" s="70">
        <f t="shared" si="152"/>
        <v>1.0688499961777592E-2</v>
      </c>
      <c r="Q702" s="70">
        <f t="shared" si="153"/>
        <v>7.3440338447052528E-2</v>
      </c>
      <c r="R702" s="114">
        <v>10.821436908133153</v>
      </c>
      <c r="S702" s="70" t="s">
        <v>782</v>
      </c>
      <c r="T702" s="70" t="s">
        <v>1768</v>
      </c>
      <c r="U702" s="70" t="s">
        <v>786</v>
      </c>
      <c r="V702" s="69" t="s">
        <v>791</v>
      </c>
      <c r="W702" s="69">
        <v>0</v>
      </c>
      <c r="X702" s="69">
        <v>0</v>
      </c>
      <c r="Y702" s="69">
        <v>1</v>
      </c>
      <c r="Z702" s="69">
        <v>0</v>
      </c>
      <c r="AA702" s="69">
        <v>1</v>
      </c>
      <c r="AB702" s="69">
        <v>1</v>
      </c>
      <c r="AC702" s="69">
        <v>3</v>
      </c>
      <c r="AD702" s="69">
        <v>9</v>
      </c>
      <c r="AE702" s="69">
        <v>1014</v>
      </c>
      <c r="AF702" s="69">
        <v>0</v>
      </c>
      <c r="AG702" s="69">
        <v>0</v>
      </c>
      <c r="AH702" s="69">
        <v>0</v>
      </c>
      <c r="AI702" s="69">
        <v>0</v>
      </c>
      <c r="AJ702" s="69">
        <v>0</v>
      </c>
      <c r="AK702" s="69">
        <v>0</v>
      </c>
      <c r="AL702" s="69">
        <v>1</v>
      </c>
      <c r="AM702" s="69">
        <v>0</v>
      </c>
      <c r="AN702" s="69">
        <v>0</v>
      </c>
      <c r="AO702" s="69">
        <v>0</v>
      </c>
      <c r="AP702" s="114">
        <v>5.8777357817796387</v>
      </c>
      <c r="AQ702" s="70">
        <v>1</v>
      </c>
      <c r="AR702" s="114">
        <v>4.8520302639196169</v>
      </c>
      <c r="AS702" s="70">
        <v>1</v>
      </c>
      <c r="AT702" s="70">
        <v>0</v>
      </c>
      <c r="AU702" s="70">
        <v>1</v>
      </c>
      <c r="AV702" s="114">
        <v>7.6073814256397911</v>
      </c>
      <c r="AW702" s="70">
        <v>1</v>
      </c>
      <c r="AX702" s="70">
        <v>0</v>
      </c>
      <c r="AY702" s="69">
        <v>0</v>
      </c>
      <c r="AZ702" s="69">
        <v>7.4669999999999996</v>
      </c>
      <c r="BA702" s="32">
        <v>26</v>
      </c>
      <c r="BB702" s="32">
        <v>48</v>
      </c>
      <c r="BC702" s="70">
        <v>1</v>
      </c>
      <c r="BD702" s="70">
        <v>0</v>
      </c>
      <c r="BE702" s="106">
        <f t="shared" si="159"/>
        <v>2.5423890852013629</v>
      </c>
      <c r="BF702" s="106">
        <v>1376.05</v>
      </c>
      <c r="BG702" s="106">
        <f t="shared" si="154"/>
        <v>0.35179172692247601</v>
      </c>
      <c r="BH702" s="69">
        <v>1</v>
      </c>
      <c r="BI702" s="69">
        <v>1</v>
      </c>
      <c r="BJ702" s="69">
        <v>0</v>
      </c>
      <c r="BK702" s="70">
        <v>1</v>
      </c>
      <c r="BL702" s="70">
        <v>0</v>
      </c>
      <c r="BM702" s="70">
        <v>1</v>
      </c>
      <c r="BN702" s="70">
        <v>0</v>
      </c>
      <c r="BO702" s="70">
        <v>1</v>
      </c>
      <c r="BP702" s="70">
        <v>0</v>
      </c>
      <c r="BQ702" s="70">
        <v>0</v>
      </c>
      <c r="BR702" s="70">
        <v>0</v>
      </c>
      <c r="BS702" s="70">
        <v>1</v>
      </c>
      <c r="BT702" s="70">
        <v>0</v>
      </c>
      <c r="BU702" s="70">
        <v>0</v>
      </c>
      <c r="BV702" s="70">
        <v>0</v>
      </c>
      <c r="BW702" s="70">
        <v>0</v>
      </c>
      <c r="BX702" s="70">
        <v>1</v>
      </c>
      <c r="BY702" s="70">
        <v>0.7</v>
      </c>
      <c r="BZ702" s="70">
        <f t="shared" si="155"/>
        <v>0.30000000000000004</v>
      </c>
      <c r="CA702" s="114">
        <v>2.9957322735539909</v>
      </c>
      <c r="CB702" s="70" t="s">
        <v>769</v>
      </c>
      <c r="CC702" s="70">
        <v>1</v>
      </c>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0"/>
      <c r="DD702" s="70"/>
      <c r="DE702" s="70"/>
      <c r="DF702" s="70"/>
      <c r="DG702" s="70"/>
      <c r="DH702" s="70"/>
      <c r="DI702" s="70"/>
      <c r="DJ702" s="70"/>
      <c r="DK702" s="70"/>
      <c r="DL702" s="70"/>
      <c r="DM702" s="70"/>
      <c r="DN702" s="70"/>
      <c r="DO702" s="70"/>
      <c r="DP702" s="70"/>
      <c r="DQ702" s="70"/>
      <c r="DR702" s="70"/>
      <c r="DS702" s="70"/>
      <c r="DT702" s="70"/>
      <c r="DU702" s="70"/>
      <c r="DV702" s="70"/>
      <c r="DW702" s="70"/>
      <c r="DX702" s="70"/>
      <c r="DY702" s="70"/>
      <c r="DZ702" s="70"/>
      <c r="EA702" s="70"/>
      <c r="EB702" s="70"/>
      <c r="EC702" s="70"/>
      <c r="ED702" s="70"/>
      <c r="EE702" s="70"/>
      <c r="EF702" s="70"/>
      <c r="EG702" s="70"/>
      <c r="EH702" s="70"/>
      <c r="EI702" s="70"/>
      <c r="EJ702" s="70"/>
      <c r="EK702" s="70"/>
      <c r="EL702" s="70"/>
      <c r="EM702" s="70"/>
      <c r="EN702" s="70"/>
      <c r="EO702" s="70"/>
      <c r="EP702" s="70"/>
      <c r="EQ702" s="70"/>
      <c r="ER702" s="70"/>
      <c r="ES702" s="70"/>
      <c r="ET702" s="70"/>
      <c r="EU702" s="70"/>
      <c r="EV702" s="70"/>
      <c r="EW702" s="70"/>
      <c r="EX702" s="70"/>
      <c r="EY702" s="70"/>
      <c r="EZ702" s="70"/>
      <c r="FA702" s="70"/>
      <c r="FB702" s="70"/>
      <c r="FC702" s="70"/>
      <c r="FD702" s="70"/>
      <c r="FE702" s="70"/>
      <c r="FF702" s="70"/>
      <c r="FG702" s="70"/>
      <c r="FH702" s="70"/>
      <c r="FI702" s="70"/>
      <c r="FJ702" s="70"/>
      <c r="FK702" s="70"/>
    </row>
    <row r="703" spans="1:167" ht="15" customHeight="1" x14ac:dyDescent="0.3">
      <c r="A703" s="17">
        <v>702</v>
      </c>
      <c r="B703" s="12">
        <v>15</v>
      </c>
      <c r="C703" s="69" t="s">
        <v>127</v>
      </c>
      <c r="D703" s="37">
        <v>0.22</v>
      </c>
      <c r="E703" s="68">
        <v>0.10199999999999999</v>
      </c>
      <c r="F703" s="19">
        <f t="shared" si="157"/>
        <v>2.1568627450980395</v>
      </c>
      <c r="G703" s="12" t="s">
        <v>420</v>
      </c>
      <c r="H703" s="12">
        <f t="shared" si="145"/>
        <v>0.11800000000000001</v>
      </c>
      <c r="I703" s="12">
        <f t="shared" si="146"/>
        <v>0.32200000000000001</v>
      </c>
      <c r="J703" s="12" t="s">
        <v>63</v>
      </c>
      <c r="K703" s="12">
        <f t="shared" si="147"/>
        <v>0.22</v>
      </c>
      <c r="L703" s="45">
        <f t="shared" si="148"/>
        <v>2.1568627450980395</v>
      </c>
      <c r="M703" s="15">
        <f t="shared" si="149"/>
        <v>6.7578659971492247E-2</v>
      </c>
      <c r="N703" s="68">
        <f t="shared" si="150"/>
        <v>3.1331924168600943E-2</v>
      </c>
      <c r="O703" s="68">
        <f t="shared" si="151"/>
        <v>31.91632900101752</v>
      </c>
      <c r="P703" s="12">
        <f t="shared" si="152"/>
        <v>3.6246735802891304E-2</v>
      </c>
      <c r="Q703" s="12">
        <f t="shared" si="153"/>
        <v>9.8910584140093183E-2</v>
      </c>
      <c r="R703" s="113">
        <v>10.821436908133153</v>
      </c>
      <c r="S703" s="12" t="s">
        <v>782</v>
      </c>
      <c r="T703" s="12" t="s">
        <v>1768</v>
      </c>
      <c r="U703" s="12" t="s">
        <v>787</v>
      </c>
      <c r="V703" s="68" t="s">
        <v>791</v>
      </c>
      <c r="W703" s="68">
        <v>0</v>
      </c>
      <c r="X703" s="68">
        <v>0</v>
      </c>
      <c r="Y703" s="68">
        <v>1</v>
      </c>
      <c r="Z703" s="68">
        <v>0</v>
      </c>
      <c r="AA703" s="68">
        <v>1</v>
      </c>
      <c r="AB703" s="68">
        <v>1</v>
      </c>
      <c r="AC703" s="68">
        <v>3</v>
      </c>
      <c r="AD703" s="68">
        <v>9</v>
      </c>
      <c r="AE703" s="68">
        <v>1014</v>
      </c>
      <c r="AF703" s="68">
        <v>0</v>
      </c>
      <c r="AG703" s="68">
        <v>0</v>
      </c>
      <c r="AH703" s="68">
        <v>0</v>
      </c>
      <c r="AI703" s="68">
        <v>0</v>
      </c>
      <c r="AJ703" s="68">
        <v>0</v>
      </c>
      <c r="AK703" s="68">
        <v>0</v>
      </c>
      <c r="AL703" s="68">
        <v>1</v>
      </c>
      <c r="AM703" s="68">
        <v>0</v>
      </c>
      <c r="AN703" s="68">
        <v>0</v>
      </c>
      <c r="AO703" s="68">
        <v>0</v>
      </c>
      <c r="AP703" s="113">
        <v>5.8777357817796387</v>
      </c>
      <c r="AQ703" s="12">
        <v>1</v>
      </c>
      <c r="AR703" s="113">
        <v>4.8520302639196169</v>
      </c>
      <c r="AS703" s="12">
        <v>1</v>
      </c>
      <c r="AT703" s="12">
        <v>0</v>
      </c>
      <c r="AU703" s="12">
        <v>1</v>
      </c>
      <c r="AV703" s="113">
        <v>7.6073814256397911</v>
      </c>
      <c r="AW703" s="12">
        <v>1</v>
      </c>
      <c r="AX703" s="12">
        <v>0</v>
      </c>
      <c r="AY703" s="68">
        <v>0</v>
      </c>
      <c r="AZ703" s="68">
        <v>7.4669999999999996</v>
      </c>
      <c r="BA703" s="94">
        <v>26</v>
      </c>
      <c r="BB703" s="94">
        <v>48</v>
      </c>
      <c r="BC703" s="12">
        <v>1</v>
      </c>
      <c r="BD703" s="12">
        <v>0</v>
      </c>
      <c r="BE703" s="104">
        <f t="shared" si="159"/>
        <v>2.5423890852013629</v>
      </c>
      <c r="BF703" s="104">
        <v>1376.05</v>
      </c>
      <c r="BG703" s="104">
        <f t="shared" si="154"/>
        <v>0.35179172692247601</v>
      </c>
      <c r="BH703" s="68">
        <v>1</v>
      </c>
      <c r="BI703" s="68">
        <v>1</v>
      </c>
      <c r="BJ703" s="68">
        <v>0</v>
      </c>
      <c r="BK703" s="12">
        <v>1</v>
      </c>
      <c r="BL703" s="12">
        <v>0</v>
      </c>
      <c r="BM703" s="12">
        <v>1</v>
      </c>
      <c r="BN703" s="12">
        <v>0</v>
      </c>
      <c r="BO703" s="12">
        <v>1</v>
      </c>
      <c r="BP703" s="12">
        <v>0</v>
      </c>
      <c r="BQ703" s="12">
        <v>0</v>
      </c>
      <c r="BR703" s="12">
        <v>0</v>
      </c>
      <c r="BS703" s="12">
        <v>1</v>
      </c>
      <c r="BT703" s="12">
        <v>0</v>
      </c>
      <c r="BU703" s="12">
        <v>0</v>
      </c>
      <c r="BV703" s="12">
        <v>0</v>
      </c>
      <c r="BW703" s="12">
        <v>0</v>
      </c>
      <c r="BX703" s="12">
        <v>1</v>
      </c>
      <c r="BY703" s="12">
        <v>0.7</v>
      </c>
      <c r="BZ703" s="12">
        <f t="shared" si="155"/>
        <v>0.30000000000000004</v>
      </c>
      <c r="CA703" s="113">
        <v>2.9957322735539909</v>
      </c>
      <c r="CB703" s="12" t="s">
        <v>769</v>
      </c>
      <c r="CC703" s="12">
        <v>1</v>
      </c>
    </row>
    <row r="704" spans="1:167" ht="15" customHeight="1" x14ac:dyDescent="0.3">
      <c r="A704" s="17">
        <v>703</v>
      </c>
      <c r="B704" s="12">
        <v>15</v>
      </c>
      <c r="C704" s="69" t="s">
        <v>127</v>
      </c>
      <c r="D704" s="37">
        <v>0.215</v>
      </c>
      <c r="E704" s="13">
        <v>8.1000000000000003E-2</v>
      </c>
      <c r="F704" s="19">
        <f t="shared" si="157"/>
        <v>2.6543209876543208</v>
      </c>
      <c r="G704" s="12" t="s">
        <v>353</v>
      </c>
      <c r="H704" s="12">
        <f t="shared" si="145"/>
        <v>0.13400000000000001</v>
      </c>
      <c r="I704" s="12">
        <f t="shared" si="146"/>
        <v>0.29599999999999999</v>
      </c>
      <c r="J704" s="12" t="s">
        <v>63</v>
      </c>
      <c r="K704" s="12">
        <f t="shared" si="147"/>
        <v>0.215</v>
      </c>
      <c r="L704" s="45">
        <f t="shared" si="148"/>
        <v>2.6543209876543208</v>
      </c>
      <c r="M704" s="15">
        <f t="shared" si="149"/>
        <v>8.3067456032327458E-2</v>
      </c>
      <c r="N704" s="13">
        <f t="shared" si="150"/>
        <v>3.1295181109853604E-2</v>
      </c>
      <c r="O704" s="68">
        <f t="shared" si="151"/>
        <v>31.953801337329214</v>
      </c>
      <c r="P704" s="12">
        <f t="shared" si="152"/>
        <v>5.1772274922473854E-2</v>
      </c>
      <c r="Q704" s="12">
        <f t="shared" si="153"/>
        <v>0.11436263714218106</v>
      </c>
      <c r="R704" s="113">
        <v>10.821436908133153</v>
      </c>
      <c r="S704" s="12" t="s">
        <v>782</v>
      </c>
      <c r="T704" s="12" t="s">
        <v>1768</v>
      </c>
      <c r="U704" s="12" t="s">
        <v>788</v>
      </c>
      <c r="V704" s="13" t="s">
        <v>791</v>
      </c>
      <c r="W704" s="68">
        <v>0</v>
      </c>
      <c r="X704" s="68">
        <v>0</v>
      </c>
      <c r="Y704" s="68">
        <v>1</v>
      </c>
      <c r="Z704" s="68">
        <v>0</v>
      </c>
      <c r="AA704" s="13">
        <v>1</v>
      </c>
      <c r="AB704" s="13">
        <v>1</v>
      </c>
      <c r="AC704" s="68">
        <v>3</v>
      </c>
      <c r="AD704" s="68">
        <v>9</v>
      </c>
      <c r="AE704" s="13">
        <v>1014</v>
      </c>
      <c r="AF704" s="13">
        <v>0</v>
      </c>
      <c r="AG704" s="13">
        <v>0</v>
      </c>
      <c r="AH704" s="13">
        <v>0</v>
      </c>
      <c r="AI704" s="13">
        <v>0</v>
      </c>
      <c r="AJ704" s="13">
        <v>0</v>
      </c>
      <c r="AK704" s="13">
        <v>0</v>
      </c>
      <c r="AL704" s="13">
        <v>1</v>
      </c>
      <c r="AM704" s="68">
        <v>0</v>
      </c>
      <c r="AN704" s="68">
        <v>0</v>
      </c>
      <c r="AO704" s="68">
        <v>0</v>
      </c>
      <c r="AP704" s="113">
        <v>5.8777357817796387</v>
      </c>
      <c r="AQ704" s="12">
        <v>1</v>
      </c>
      <c r="AR704" s="113">
        <v>4.8520302639196169</v>
      </c>
      <c r="AS704" s="12">
        <v>1</v>
      </c>
      <c r="AT704" s="12">
        <v>0</v>
      </c>
      <c r="AU704" s="12">
        <v>1</v>
      </c>
      <c r="AV704" s="113">
        <v>7.6073814256397911</v>
      </c>
      <c r="AW704" s="12">
        <v>1</v>
      </c>
      <c r="AX704" s="12">
        <v>0</v>
      </c>
      <c r="AY704" s="68">
        <v>0</v>
      </c>
      <c r="AZ704" s="68">
        <v>7.4669999999999996</v>
      </c>
      <c r="BA704" s="94">
        <v>26</v>
      </c>
      <c r="BB704" s="94">
        <v>48</v>
      </c>
      <c r="BC704" s="12">
        <v>1</v>
      </c>
      <c r="BD704" s="12">
        <v>0</v>
      </c>
      <c r="BE704" s="104">
        <f t="shared" si="159"/>
        <v>2.5423890852013629</v>
      </c>
      <c r="BF704" s="104">
        <v>1376.05</v>
      </c>
      <c r="BG704" s="104">
        <f t="shared" si="154"/>
        <v>0.35179172692247601</v>
      </c>
      <c r="BH704" s="68">
        <v>1</v>
      </c>
      <c r="BI704" s="68">
        <v>1</v>
      </c>
      <c r="BJ704" s="68">
        <v>0</v>
      </c>
      <c r="BK704" s="12">
        <v>1</v>
      </c>
      <c r="BL704" s="12">
        <v>0</v>
      </c>
      <c r="BM704" s="12">
        <v>1</v>
      </c>
      <c r="BN704" s="12">
        <v>0</v>
      </c>
      <c r="BO704" s="12">
        <v>1</v>
      </c>
      <c r="BP704" s="12">
        <v>0</v>
      </c>
      <c r="BQ704" s="12">
        <v>0</v>
      </c>
      <c r="BR704" s="12">
        <v>0</v>
      </c>
      <c r="BS704" s="12">
        <v>1</v>
      </c>
      <c r="BT704" s="12">
        <v>0</v>
      </c>
      <c r="BU704" s="12">
        <v>0</v>
      </c>
      <c r="BV704" s="12">
        <v>0</v>
      </c>
      <c r="BW704" s="12">
        <v>0</v>
      </c>
      <c r="BX704" s="12">
        <v>1</v>
      </c>
      <c r="BY704" s="12">
        <v>0.7</v>
      </c>
      <c r="BZ704" s="12">
        <f t="shared" si="155"/>
        <v>0.30000000000000004</v>
      </c>
      <c r="CA704" s="113">
        <v>2.9957322735539909</v>
      </c>
      <c r="CB704" s="12" t="s">
        <v>769</v>
      </c>
      <c r="CC704" s="12">
        <v>1</v>
      </c>
    </row>
    <row r="705" spans="1:167" ht="15" customHeight="1" x14ac:dyDescent="0.3">
      <c r="A705" s="17">
        <v>704</v>
      </c>
      <c r="B705" s="12">
        <v>15</v>
      </c>
      <c r="C705" s="69" t="s">
        <v>127</v>
      </c>
      <c r="D705" s="37">
        <v>0.218</v>
      </c>
      <c r="E705" s="13">
        <v>9.2999999999999999E-2</v>
      </c>
      <c r="F705" s="19">
        <f t="shared" si="157"/>
        <v>2.3440860215053765</v>
      </c>
      <c r="G705" s="12" t="s">
        <v>420</v>
      </c>
      <c r="H705" s="12">
        <f t="shared" si="145"/>
        <v>0.125</v>
      </c>
      <c r="I705" s="12">
        <f t="shared" si="146"/>
        <v>0.311</v>
      </c>
      <c r="J705" s="12" t="s">
        <v>63</v>
      </c>
      <c r="K705" s="12">
        <f t="shared" si="147"/>
        <v>0.218</v>
      </c>
      <c r="L705" s="45">
        <f t="shared" si="148"/>
        <v>2.3440860215053765</v>
      </c>
      <c r="M705" s="15">
        <f t="shared" si="149"/>
        <v>7.3414365642326826E-2</v>
      </c>
      <c r="N705" s="13">
        <f t="shared" si="150"/>
        <v>3.1318972498790801E-2</v>
      </c>
      <c r="O705" s="68">
        <f t="shared" si="151"/>
        <v>31.929527702053736</v>
      </c>
      <c r="P705" s="12">
        <f t="shared" si="152"/>
        <v>4.2095393143536025E-2</v>
      </c>
      <c r="Q705" s="12">
        <f t="shared" si="153"/>
        <v>0.10473333814111763</v>
      </c>
      <c r="R705" s="113">
        <v>10.174163334295654</v>
      </c>
      <c r="S705" s="12" t="s">
        <v>782</v>
      </c>
      <c r="T705" s="12" t="s">
        <v>1768</v>
      </c>
      <c r="U705" s="12" t="s">
        <v>789</v>
      </c>
      <c r="V705" s="13" t="s">
        <v>791</v>
      </c>
      <c r="W705" s="68">
        <v>0</v>
      </c>
      <c r="X705" s="68">
        <v>0</v>
      </c>
      <c r="Y705" s="68">
        <v>1</v>
      </c>
      <c r="Z705" s="68">
        <v>0</v>
      </c>
      <c r="AA705" s="13">
        <v>1</v>
      </c>
      <c r="AB705" s="13">
        <v>1</v>
      </c>
      <c r="AC705" s="68">
        <v>3</v>
      </c>
      <c r="AD705" s="68">
        <v>9</v>
      </c>
      <c r="AE705" s="13">
        <v>1014</v>
      </c>
      <c r="AF705" s="13">
        <v>0</v>
      </c>
      <c r="AG705" s="13">
        <v>0</v>
      </c>
      <c r="AH705" s="13">
        <v>0</v>
      </c>
      <c r="AI705" s="13">
        <v>0</v>
      </c>
      <c r="AJ705" s="13">
        <v>0</v>
      </c>
      <c r="AK705" s="13">
        <v>0</v>
      </c>
      <c r="AL705" s="13">
        <v>1</v>
      </c>
      <c r="AM705" s="68">
        <v>0</v>
      </c>
      <c r="AN705" s="68">
        <v>0</v>
      </c>
      <c r="AO705" s="68">
        <v>0</v>
      </c>
      <c r="AP705" s="113">
        <v>5.8777357817796387</v>
      </c>
      <c r="AQ705" s="12">
        <v>1</v>
      </c>
      <c r="AR705" s="113">
        <v>4.8520302639196169</v>
      </c>
      <c r="AS705" s="12">
        <v>1</v>
      </c>
      <c r="AT705" s="12">
        <v>0</v>
      </c>
      <c r="AU705" s="12">
        <v>1</v>
      </c>
      <c r="AV705" s="113">
        <v>7.6073814256397911</v>
      </c>
      <c r="AW705" s="12">
        <v>1</v>
      </c>
      <c r="AX705" s="12">
        <v>0</v>
      </c>
      <c r="AY705" s="68">
        <v>0</v>
      </c>
      <c r="AZ705" s="68">
        <v>7.4669999999999996</v>
      </c>
      <c r="BA705" s="94">
        <v>26</v>
      </c>
      <c r="BB705" s="94">
        <v>48</v>
      </c>
      <c r="BC705" s="12">
        <v>1</v>
      </c>
      <c r="BD705" s="12">
        <v>0</v>
      </c>
      <c r="BE705" s="104">
        <f t="shared" si="159"/>
        <v>2.5423890852013629</v>
      </c>
      <c r="BF705" s="104">
        <v>1376.05</v>
      </c>
      <c r="BG705" s="104">
        <f t="shared" si="154"/>
        <v>0.35179172692247601</v>
      </c>
      <c r="BH705" s="68">
        <v>1</v>
      </c>
      <c r="BI705" s="68">
        <v>1</v>
      </c>
      <c r="BJ705" s="68">
        <v>0</v>
      </c>
      <c r="BK705" s="12">
        <v>1</v>
      </c>
      <c r="BL705" s="12">
        <v>0</v>
      </c>
      <c r="BM705" s="12">
        <v>1</v>
      </c>
      <c r="BN705" s="12">
        <v>0</v>
      </c>
      <c r="BO705" s="12">
        <v>1</v>
      </c>
      <c r="BP705" s="12">
        <v>0</v>
      </c>
      <c r="BQ705" s="12">
        <v>0</v>
      </c>
      <c r="BR705" s="12">
        <v>0</v>
      </c>
      <c r="BS705" s="12">
        <v>1</v>
      </c>
      <c r="BT705" s="12">
        <v>0</v>
      </c>
      <c r="BU705" s="12">
        <v>0</v>
      </c>
      <c r="BV705" s="12">
        <v>0</v>
      </c>
      <c r="BW705" s="12">
        <v>0</v>
      </c>
      <c r="BX705" s="12">
        <v>1</v>
      </c>
      <c r="BY705" s="12">
        <v>0.7</v>
      </c>
      <c r="BZ705" s="12">
        <f t="shared" si="155"/>
        <v>0.30000000000000004</v>
      </c>
      <c r="CA705" s="113">
        <v>2.9957322735539909</v>
      </c>
      <c r="CB705" s="12" t="s">
        <v>769</v>
      </c>
      <c r="CC705" s="12">
        <v>1</v>
      </c>
    </row>
    <row r="706" spans="1:167" ht="15" customHeight="1" x14ac:dyDescent="0.3">
      <c r="A706" s="17">
        <v>705</v>
      </c>
      <c r="B706" s="12">
        <v>15</v>
      </c>
      <c r="C706" s="69" t="s">
        <v>127</v>
      </c>
      <c r="D706" s="37">
        <v>0.16300000000000001</v>
      </c>
      <c r="E706" s="13">
        <v>0.11</v>
      </c>
      <c r="F706" s="19">
        <f t="shared" si="157"/>
        <v>1.4818181818181819</v>
      </c>
      <c r="H706" s="12">
        <f t="shared" ref="H706:H769" si="160">D706-E706</f>
        <v>5.3000000000000005E-2</v>
      </c>
      <c r="I706" s="12">
        <f t="shared" ref="I706:I769" si="161">D706+E706</f>
        <v>0.27300000000000002</v>
      </c>
      <c r="J706" s="12" t="s">
        <v>63</v>
      </c>
      <c r="K706" s="12">
        <f t="shared" ref="K706:K769" si="162">IF(AA706=1,D706,-D706)</f>
        <v>0.16300000000000001</v>
      </c>
      <c r="L706" s="45">
        <f t="shared" ref="L706:L769" si="163">K706/E706</f>
        <v>1.4818181818181819</v>
      </c>
      <c r="M706" s="15">
        <f t="shared" ref="M706:M769" si="164">L706/SQRT(L706^2+AE706)</f>
        <v>4.648429242721399E-2</v>
      </c>
      <c r="N706" s="13">
        <f t="shared" ref="N706:N769" si="165">SQRT((1-M706^2)/AE706)</f>
        <v>3.1369767895665882E-2</v>
      </c>
      <c r="O706" s="68">
        <f t="shared" ref="O706:O769" si="166">1/N706</f>
        <v>31.877825915892807</v>
      </c>
      <c r="P706" s="12">
        <f t="shared" ref="P706:P769" si="167">M706-N706</f>
        <v>1.5114524531548108E-2</v>
      </c>
      <c r="Q706" s="12">
        <f t="shared" ref="Q706:Q769" si="168">M706+N706</f>
        <v>7.7854060322879864E-2</v>
      </c>
      <c r="R706" s="113">
        <v>10.174163334295654</v>
      </c>
      <c r="S706" s="12" t="s">
        <v>782</v>
      </c>
      <c r="T706" s="12" t="s">
        <v>1768</v>
      </c>
      <c r="U706" s="12" t="s">
        <v>790</v>
      </c>
      <c r="V706" s="13" t="s">
        <v>791</v>
      </c>
      <c r="W706" s="68">
        <v>0</v>
      </c>
      <c r="X706" s="68">
        <v>0</v>
      </c>
      <c r="Y706" s="68">
        <v>1</v>
      </c>
      <c r="Z706" s="68">
        <v>0</v>
      </c>
      <c r="AA706" s="13">
        <v>1</v>
      </c>
      <c r="AB706" s="13">
        <v>1</v>
      </c>
      <c r="AC706" s="68">
        <v>3</v>
      </c>
      <c r="AD706" s="68">
        <v>9</v>
      </c>
      <c r="AE706" s="13">
        <v>1014</v>
      </c>
      <c r="AF706" s="13">
        <v>0</v>
      </c>
      <c r="AG706" s="13">
        <v>0</v>
      </c>
      <c r="AH706" s="13">
        <v>0</v>
      </c>
      <c r="AI706" s="13">
        <v>0</v>
      </c>
      <c r="AJ706" s="13">
        <v>0</v>
      </c>
      <c r="AK706" s="13">
        <v>0</v>
      </c>
      <c r="AL706" s="13">
        <v>1</v>
      </c>
      <c r="AM706" s="68">
        <v>0</v>
      </c>
      <c r="AN706" s="68">
        <v>0</v>
      </c>
      <c r="AO706" s="68">
        <v>0</v>
      </c>
      <c r="AP706" s="113">
        <v>5.8777357817796387</v>
      </c>
      <c r="AQ706" s="12">
        <v>1</v>
      </c>
      <c r="AR706" s="113">
        <v>4.8520302639196169</v>
      </c>
      <c r="AS706" s="12">
        <v>1</v>
      </c>
      <c r="AT706" s="12">
        <v>0</v>
      </c>
      <c r="AU706" s="12">
        <v>1</v>
      </c>
      <c r="AV706" s="113">
        <v>7.6073814256397911</v>
      </c>
      <c r="AW706" s="12">
        <v>1</v>
      </c>
      <c r="AX706" s="12">
        <v>0</v>
      </c>
      <c r="AY706" s="68">
        <v>0</v>
      </c>
      <c r="AZ706" s="68">
        <v>7.4669999999999996</v>
      </c>
      <c r="BA706" s="94">
        <v>26</v>
      </c>
      <c r="BB706" s="94">
        <v>48</v>
      </c>
      <c r="BC706" s="12">
        <v>1</v>
      </c>
      <c r="BD706" s="12">
        <v>0</v>
      </c>
      <c r="BE706" s="104">
        <f t="shared" si="159"/>
        <v>2.5423890852013629</v>
      </c>
      <c r="BF706" s="104">
        <v>1376.05</v>
      </c>
      <c r="BG706" s="104">
        <f t="shared" ref="BG706:BG769" si="169">BE706/LN(BF706)</f>
        <v>0.35179172692247601</v>
      </c>
      <c r="BH706" s="68">
        <v>1</v>
      </c>
      <c r="BI706" s="68">
        <v>1</v>
      </c>
      <c r="BJ706" s="68">
        <v>0</v>
      </c>
      <c r="BK706" s="12">
        <v>1</v>
      </c>
      <c r="BL706" s="12">
        <v>0</v>
      </c>
      <c r="BM706" s="12">
        <v>1</v>
      </c>
      <c r="BN706" s="12">
        <v>0</v>
      </c>
      <c r="BO706" s="12">
        <v>1</v>
      </c>
      <c r="BP706" s="12">
        <v>0</v>
      </c>
      <c r="BQ706" s="12">
        <v>0</v>
      </c>
      <c r="BR706" s="12">
        <v>0</v>
      </c>
      <c r="BS706" s="12">
        <v>1</v>
      </c>
      <c r="BT706" s="12">
        <v>0</v>
      </c>
      <c r="BU706" s="12">
        <v>0</v>
      </c>
      <c r="BV706" s="12">
        <v>0</v>
      </c>
      <c r="BW706" s="12">
        <v>0</v>
      </c>
      <c r="BX706" s="12">
        <v>1</v>
      </c>
      <c r="BY706" s="12">
        <v>0.7</v>
      </c>
      <c r="BZ706" s="12">
        <f t="shared" ref="BZ706:BZ769" si="170">1-BY706</f>
        <v>0.30000000000000004</v>
      </c>
      <c r="CA706" s="113">
        <v>2.9957322735539909</v>
      </c>
      <c r="CB706" s="12" t="s">
        <v>769</v>
      </c>
      <c r="CC706" s="12">
        <v>1</v>
      </c>
    </row>
    <row r="707" spans="1:167" ht="15" customHeight="1" x14ac:dyDescent="0.3">
      <c r="A707" s="17">
        <v>706</v>
      </c>
      <c r="B707" s="70">
        <v>15</v>
      </c>
      <c r="C707" s="69" t="s">
        <v>127</v>
      </c>
      <c r="D707" s="38">
        <v>3.5000000000000003E-2</v>
      </c>
      <c r="E707" s="69">
        <v>0.1</v>
      </c>
      <c r="F707" s="19">
        <f t="shared" si="157"/>
        <v>0.35000000000000003</v>
      </c>
      <c r="G707" s="70"/>
      <c r="H707" s="70">
        <f t="shared" si="160"/>
        <v>-6.5000000000000002E-2</v>
      </c>
      <c r="I707" s="70">
        <f t="shared" si="161"/>
        <v>0.13500000000000001</v>
      </c>
      <c r="J707" s="70">
        <v>5.8000000000000003E-2</v>
      </c>
      <c r="K707" s="70">
        <f t="shared" si="162"/>
        <v>3.5000000000000003E-2</v>
      </c>
      <c r="L707" s="47">
        <f t="shared" si="163"/>
        <v>0.35000000000000003</v>
      </c>
      <c r="M707" s="18">
        <f t="shared" si="164"/>
        <v>2.4378408143015201E-2</v>
      </c>
      <c r="N707" s="69">
        <f t="shared" si="165"/>
        <v>6.9652594694329134E-2</v>
      </c>
      <c r="O707" s="69">
        <f t="shared" si="166"/>
        <v>14.35696694988186</v>
      </c>
      <c r="P707" s="70">
        <f t="shared" si="167"/>
        <v>-4.5274186551313933E-2</v>
      </c>
      <c r="Q707" s="70">
        <f t="shared" si="168"/>
        <v>9.4031002837344335E-2</v>
      </c>
      <c r="R707" s="114">
        <v>10.174163334295654</v>
      </c>
      <c r="S707" s="70" t="s">
        <v>780</v>
      </c>
      <c r="T707" s="70" t="s">
        <v>1769</v>
      </c>
      <c r="U707" s="70" t="s">
        <v>794</v>
      </c>
      <c r="V707" s="69" t="s">
        <v>797</v>
      </c>
      <c r="W707" s="69">
        <v>0</v>
      </c>
      <c r="X707" s="69">
        <v>0</v>
      </c>
      <c r="Y707" s="69">
        <v>1</v>
      </c>
      <c r="Z707" s="69">
        <v>0</v>
      </c>
      <c r="AA707" s="69">
        <v>1</v>
      </c>
      <c r="AB707" s="69">
        <v>1</v>
      </c>
      <c r="AC707" s="69">
        <v>1</v>
      </c>
      <c r="AD707" s="69">
        <v>4</v>
      </c>
      <c r="AE707" s="69">
        <v>206</v>
      </c>
      <c r="AF707" s="69">
        <v>0</v>
      </c>
      <c r="AG707" s="69">
        <v>1</v>
      </c>
      <c r="AH707" s="69">
        <v>0</v>
      </c>
      <c r="AI707" s="69">
        <v>0</v>
      </c>
      <c r="AJ707" s="69">
        <v>0</v>
      </c>
      <c r="AK707" s="69">
        <v>0</v>
      </c>
      <c r="AL707" s="69">
        <v>0</v>
      </c>
      <c r="AM707" s="69">
        <v>0</v>
      </c>
      <c r="AN707" s="69">
        <v>0</v>
      </c>
      <c r="AO707" s="69">
        <v>0</v>
      </c>
      <c r="AP707" s="114">
        <v>5.8777357817796387</v>
      </c>
      <c r="AQ707" s="70">
        <v>1</v>
      </c>
      <c r="AR707" s="114">
        <v>4.7535901911063645</v>
      </c>
      <c r="AS707" s="70">
        <v>1</v>
      </c>
      <c r="AT707" s="70">
        <v>0</v>
      </c>
      <c r="AU707" s="70">
        <v>1</v>
      </c>
      <c r="AV707" s="114">
        <v>7.6073814256397911</v>
      </c>
      <c r="AW707" s="70">
        <v>1</v>
      </c>
      <c r="AX707" s="70">
        <v>0</v>
      </c>
      <c r="AY707" s="69">
        <v>0</v>
      </c>
      <c r="AZ707" s="69">
        <v>7.4669999999999996</v>
      </c>
      <c r="BA707" s="32">
        <v>26</v>
      </c>
      <c r="BB707" s="32">
        <v>48</v>
      </c>
      <c r="BC707" s="70">
        <v>1</v>
      </c>
      <c r="BD707" s="70">
        <v>0</v>
      </c>
      <c r="BE707" s="106">
        <f t="shared" si="159"/>
        <v>2.5423890852013629</v>
      </c>
      <c r="BF707" s="106">
        <v>1376.05</v>
      </c>
      <c r="BG707" s="106">
        <f t="shared" si="169"/>
        <v>0.35179172692247601</v>
      </c>
      <c r="BH707" s="69">
        <v>1</v>
      </c>
      <c r="BI707" s="69">
        <v>1</v>
      </c>
      <c r="BJ707" s="69">
        <v>0</v>
      </c>
      <c r="BK707" s="70">
        <v>1</v>
      </c>
      <c r="BL707" s="70">
        <v>0</v>
      </c>
      <c r="BM707" s="70">
        <v>1</v>
      </c>
      <c r="BN707" s="70">
        <v>0</v>
      </c>
      <c r="BO707" s="70">
        <v>1</v>
      </c>
      <c r="BP707" s="70">
        <v>0</v>
      </c>
      <c r="BQ707" s="70">
        <v>0</v>
      </c>
      <c r="BR707" s="70">
        <v>0</v>
      </c>
      <c r="BS707" s="70">
        <v>1</v>
      </c>
      <c r="BT707" s="70">
        <v>0</v>
      </c>
      <c r="BU707" s="70">
        <v>0</v>
      </c>
      <c r="BV707" s="70">
        <v>0</v>
      </c>
      <c r="BW707" s="70">
        <v>0</v>
      </c>
      <c r="BX707" s="70">
        <v>1</v>
      </c>
      <c r="BY707" s="70">
        <v>0.7</v>
      </c>
      <c r="BZ707" s="70">
        <f t="shared" si="170"/>
        <v>0.30000000000000004</v>
      </c>
      <c r="CA707" s="114">
        <v>2.9957322735539909</v>
      </c>
      <c r="CB707" s="70" t="s">
        <v>769</v>
      </c>
      <c r="CC707" s="70">
        <v>1</v>
      </c>
      <c r="CD707" s="70"/>
      <c r="CE707" s="70"/>
      <c r="CF707" s="70"/>
      <c r="CG707" s="70"/>
      <c r="CH707" s="70"/>
      <c r="CI707" s="53" t="s">
        <v>793</v>
      </c>
      <c r="CJ707" s="70"/>
      <c r="CK707" s="70"/>
      <c r="CL707" s="70"/>
      <c r="CM707" s="70"/>
      <c r="CN707" s="70"/>
      <c r="CO707" s="70"/>
      <c r="CP707" s="70"/>
      <c r="CQ707" s="70"/>
      <c r="CR707" s="70"/>
      <c r="CS707" s="70"/>
      <c r="CT707" s="70"/>
      <c r="CU707" s="70"/>
      <c r="CV707" s="70"/>
      <c r="CW707" s="70"/>
      <c r="CX707" s="70"/>
      <c r="CY707" s="70"/>
      <c r="CZ707" s="70"/>
      <c r="DA707" s="70"/>
      <c r="DB707" s="70"/>
      <c r="DC707" s="70"/>
      <c r="DD707" s="70"/>
      <c r="DE707" s="70"/>
      <c r="DF707" s="70"/>
      <c r="DG707" s="70"/>
      <c r="DH707" s="70"/>
      <c r="DI707" s="70"/>
      <c r="DJ707" s="70"/>
      <c r="DK707" s="70"/>
      <c r="DL707" s="70"/>
      <c r="DM707" s="70"/>
      <c r="DN707" s="70"/>
      <c r="DO707" s="70"/>
      <c r="DP707" s="70"/>
      <c r="DQ707" s="70"/>
      <c r="DR707" s="70"/>
      <c r="DS707" s="70"/>
      <c r="DT707" s="70"/>
      <c r="DU707" s="70"/>
      <c r="DV707" s="70"/>
      <c r="DW707" s="70"/>
      <c r="DX707" s="70"/>
      <c r="DY707" s="70"/>
      <c r="DZ707" s="70"/>
      <c r="EA707" s="70"/>
      <c r="EB707" s="70"/>
      <c r="EC707" s="70"/>
      <c r="ED707" s="70"/>
      <c r="EE707" s="70"/>
      <c r="EF707" s="70"/>
      <c r="EG707" s="70"/>
      <c r="EH707" s="70"/>
      <c r="EI707" s="70"/>
      <c r="EJ707" s="70"/>
      <c r="EK707" s="70"/>
      <c r="EL707" s="70"/>
      <c r="EM707" s="70"/>
      <c r="EN707" s="70"/>
      <c r="EO707" s="70"/>
      <c r="EP707" s="70"/>
      <c r="EQ707" s="70"/>
      <c r="ER707" s="70"/>
      <c r="ES707" s="70"/>
      <c r="ET707" s="70"/>
      <c r="EU707" s="70"/>
      <c r="EV707" s="70"/>
      <c r="EW707" s="70"/>
      <c r="EX707" s="70"/>
      <c r="EY707" s="70"/>
      <c r="EZ707" s="70"/>
      <c r="FA707" s="70"/>
      <c r="FB707" s="70"/>
      <c r="FC707" s="70"/>
      <c r="FD707" s="70"/>
      <c r="FE707" s="70"/>
      <c r="FF707" s="70"/>
      <c r="FG707" s="70"/>
      <c r="FH707" s="70"/>
      <c r="FI707" s="70"/>
      <c r="FJ707" s="70"/>
      <c r="FK707" s="70"/>
    </row>
    <row r="708" spans="1:167" ht="15" customHeight="1" x14ac:dyDescent="0.3">
      <c r="A708" s="17">
        <v>707</v>
      </c>
      <c r="B708" s="12">
        <v>15</v>
      </c>
      <c r="C708" s="69" t="s">
        <v>127</v>
      </c>
      <c r="D708" s="37">
        <v>-6.2E-2</v>
      </c>
      <c r="E708" s="13">
        <v>9.0999999999999998E-2</v>
      </c>
      <c r="F708" s="19">
        <f t="shared" si="157"/>
        <v>-0.68131868131868134</v>
      </c>
      <c r="H708" s="12">
        <f t="shared" si="160"/>
        <v>-0.153</v>
      </c>
      <c r="I708" s="12">
        <f t="shared" si="161"/>
        <v>2.8999999999999998E-2</v>
      </c>
      <c r="J708" s="12">
        <v>5.8000000000000003E-2</v>
      </c>
      <c r="K708" s="12">
        <f t="shared" si="162"/>
        <v>-6.2E-2</v>
      </c>
      <c r="L708" s="45">
        <f t="shared" si="163"/>
        <v>-0.68131868131868134</v>
      </c>
      <c r="M708" s="15">
        <f t="shared" si="164"/>
        <v>-4.7416328542051911E-2</v>
      </c>
      <c r="N708" s="13">
        <f t="shared" si="165"/>
        <v>6.9594933827850383E-2</v>
      </c>
      <c r="O708" s="68">
        <f t="shared" si="166"/>
        <v>14.368861998972427</v>
      </c>
      <c r="P708" s="12">
        <f t="shared" si="167"/>
        <v>-0.11701126236990229</v>
      </c>
      <c r="Q708" s="12">
        <f t="shared" si="168"/>
        <v>2.2178605285798472E-2</v>
      </c>
      <c r="R708" s="113">
        <v>10.174163334295654</v>
      </c>
      <c r="S708" s="12" t="s">
        <v>780</v>
      </c>
      <c r="T708" s="12" t="s">
        <v>1769</v>
      </c>
      <c r="U708" s="12" t="s">
        <v>795</v>
      </c>
      <c r="V708" s="13" t="s">
        <v>797</v>
      </c>
      <c r="W708" s="68">
        <v>0</v>
      </c>
      <c r="X708" s="68">
        <v>0</v>
      </c>
      <c r="Y708" s="68">
        <v>1</v>
      </c>
      <c r="Z708" s="68">
        <v>0</v>
      </c>
      <c r="AA708" s="13">
        <v>1</v>
      </c>
      <c r="AB708" s="13">
        <v>1</v>
      </c>
      <c r="AC708" s="68">
        <v>2</v>
      </c>
      <c r="AD708" s="13">
        <v>4</v>
      </c>
      <c r="AE708" s="13">
        <v>206</v>
      </c>
      <c r="AF708" s="13">
        <v>0</v>
      </c>
      <c r="AG708" s="13">
        <v>1</v>
      </c>
      <c r="AH708" s="13">
        <v>0</v>
      </c>
      <c r="AI708" s="13">
        <v>0</v>
      </c>
      <c r="AJ708" s="13">
        <v>0</v>
      </c>
      <c r="AK708" s="13">
        <v>0</v>
      </c>
      <c r="AL708" s="13">
        <v>0</v>
      </c>
      <c r="AM708" s="68">
        <v>0</v>
      </c>
      <c r="AN708" s="68">
        <v>0</v>
      </c>
      <c r="AO708" s="68">
        <v>0</v>
      </c>
      <c r="AP708" s="113">
        <v>5.8777357817796387</v>
      </c>
      <c r="AQ708" s="12">
        <v>1</v>
      </c>
      <c r="AR708" s="113">
        <v>4.7535901911063645</v>
      </c>
      <c r="AS708" s="12">
        <v>1</v>
      </c>
      <c r="AT708" s="12">
        <v>0</v>
      </c>
      <c r="AU708" s="12">
        <v>1</v>
      </c>
      <c r="AV708" s="113">
        <v>7.6073814256397911</v>
      </c>
      <c r="AW708" s="12">
        <v>1</v>
      </c>
      <c r="AX708" s="12">
        <v>0</v>
      </c>
      <c r="AY708" s="68">
        <v>0</v>
      </c>
      <c r="AZ708" s="68">
        <v>7.4669999999999996</v>
      </c>
      <c r="BA708" s="94">
        <v>26</v>
      </c>
      <c r="BB708" s="94">
        <v>48</v>
      </c>
      <c r="BC708" s="12">
        <v>1</v>
      </c>
      <c r="BD708" s="12">
        <v>0</v>
      </c>
      <c r="BE708" s="104">
        <f t="shared" si="159"/>
        <v>2.5423890852013629</v>
      </c>
      <c r="BF708" s="104">
        <v>1376.05</v>
      </c>
      <c r="BG708" s="104">
        <f t="shared" si="169"/>
        <v>0.35179172692247601</v>
      </c>
      <c r="BH708" s="68">
        <v>1</v>
      </c>
      <c r="BI708" s="68">
        <v>1</v>
      </c>
      <c r="BJ708" s="68">
        <v>0</v>
      </c>
      <c r="BK708" s="12">
        <v>1</v>
      </c>
      <c r="BL708" s="12">
        <v>0</v>
      </c>
      <c r="BM708" s="12">
        <v>1</v>
      </c>
      <c r="BN708" s="12">
        <v>0</v>
      </c>
      <c r="BO708" s="12">
        <v>1</v>
      </c>
      <c r="BP708" s="12">
        <v>0</v>
      </c>
      <c r="BQ708" s="12">
        <v>0</v>
      </c>
      <c r="BR708" s="12">
        <v>0</v>
      </c>
      <c r="BS708" s="12">
        <v>1</v>
      </c>
      <c r="BT708" s="12">
        <v>0</v>
      </c>
      <c r="BU708" s="12">
        <v>0</v>
      </c>
      <c r="BV708" s="12">
        <v>0</v>
      </c>
      <c r="BW708" s="12">
        <v>0</v>
      </c>
      <c r="BX708" s="12">
        <v>1</v>
      </c>
      <c r="BY708" s="12">
        <v>0.7</v>
      </c>
      <c r="BZ708" s="12">
        <f t="shared" si="170"/>
        <v>0.30000000000000004</v>
      </c>
      <c r="CA708" s="113">
        <v>2.9957322735539909</v>
      </c>
      <c r="CB708" s="12" t="s">
        <v>769</v>
      </c>
      <c r="CC708" s="12">
        <v>1</v>
      </c>
    </row>
    <row r="709" spans="1:167" ht="15" customHeight="1" x14ac:dyDescent="0.3">
      <c r="A709" s="17">
        <v>708</v>
      </c>
      <c r="B709" s="12">
        <v>15</v>
      </c>
      <c r="C709" s="69" t="s">
        <v>127</v>
      </c>
      <c r="D709" s="37">
        <v>0.14599999999999999</v>
      </c>
      <c r="E709" s="68">
        <v>0.125</v>
      </c>
      <c r="F709" s="19">
        <f t="shared" si="157"/>
        <v>1.1679999999999999</v>
      </c>
      <c r="H709" s="12">
        <f t="shared" si="160"/>
        <v>2.0999999999999991E-2</v>
      </c>
      <c r="I709" s="12">
        <f t="shared" si="161"/>
        <v>0.27100000000000002</v>
      </c>
      <c r="J709" s="12">
        <v>5.8000000000000003E-2</v>
      </c>
      <c r="K709" s="12">
        <f t="shared" si="162"/>
        <v>0.14599999999999999</v>
      </c>
      <c r="L709" s="45">
        <f t="shared" si="163"/>
        <v>1.1679999999999999</v>
      </c>
      <c r="M709" s="15">
        <f t="shared" si="164"/>
        <v>8.1110284992045104E-2</v>
      </c>
      <c r="N709" s="68">
        <f t="shared" si="165"/>
        <v>6.944373715072355E-2</v>
      </c>
      <c r="O709" s="68">
        <f t="shared" si="166"/>
        <v>14.400146665919761</v>
      </c>
      <c r="P709" s="12">
        <f t="shared" si="167"/>
        <v>1.1666547841321553E-2</v>
      </c>
      <c r="Q709" s="12">
        <f t="shared" si="168"/>
        <v>0.15055402214276864</v>
      </c>
      <c r="R709" s="113">
        <v>10.174163334295654</v>
      </c>
      <c r="S709" s="12" t="s">
        <v>780</v>
      </c>
      <c r="T709" s="12" t="s">
        <v>1769</v>
      </c>
      <c r="U709" s="12" t="s">
        <v>796</v>
      </c>
      <c r="V709" s="68" t="s">
        <v>797</v>
      </c>
      <c r="W709" s="68">
        <v>0</v>
      </c>
      <c r="X709" s="68">
        <v>0</v>
      </c>
      <c r="Y709" s="68">
        <v>1</v>
      </c>
      <c r="Z709" s="68">
        <v>0</v>
      </c>
      <c r="AA709" s="68">
        <v>1</v>
      </c>
      <c r="AB709" s="68">
        <v>1</v>
      </c>
      <c r="AC709" s="68">
        <v>3</v>
      </c>
      <c r="AD709" s="68">
        <v>4</v>
      </c>
      <c r="AE709" s="68">
        <v>206</v>
      </c>
      <c r="AF709" s="68">
        <v>0</v>
      </c>
      <c r="AG709" s="68">
        <v>1</v>
      </c>
      <c r="AH709" s="68">
        <v>0</v>
      </c>
      <c r="AI709" s="68">
        <v>0</v>
      </c>
      <c r="AJ709" s="68">
        <v>0</v>
      </c>
      <c r="AK709" s="68">
        <v>0</v>
      </c>
      <c r="AL709" s="68">
        <v>0</v>
      </c>
      <c r="AM709" s="68">
        <v>0</v>
      </c>
      <c r="AN709" s="68">
        <v>0</v>
      </c>
      <c r="AO709" s="68">
        <v>0</v>
      </c>
      <c r="AP709" s="113">
        <v>5.8777357817796387</v>
      </c>
      <c r="AQ709" s="12">
        <v>1</v>
      </c>
      <c r="AR709" s="113">
        <v>4.7535901911063645</v>
      </c>
      <c r="AS709" s="12">
        <v>1</v>
      </c>
      <c r="AT709" s="12">
        <v>0</v>
      </c>
      <c r="AU709" s="12">
        <v>1</v>
      </c>
      <c r="AV709" s="113">
        <v>7.6073814256397911</v>
      </c>
      <c r="AW709" s="12">
        <v>1</v>
      </c>
      <c r="AX709" s="12">
        <v>0</v>
      </c>
      <c r="AY709" s="68">
        <v>0</v>
      </c>
      <c r="AZ709" s="68">
        <v>7.4669999999999996</v>
      </c>
      <c r="BA709" s="94">
        <v>26</v>
      </c>
      <c r="BB709" s="94">
        <v>48</v>
      </c>
      <c r="BC709" s="12">
        <v>1</v>
      </c>
      <c r="BD709" s="12">
        <v>0</v>
      </c>
      <c r="BE709" s="104">
        <f t="shared" si="159"/>
        <v>2.5423890852013629</v>
      </c>
      <c r="BF709" s="104">
        <v>1376.05</v>
      </c>
      <c r="BG709" s="104">
        <f t="shared" si="169"/>
        <v>0.35179172692247601</v>
      </c>
      <c r="BH709" s="68">
        <v>1</v>
      </c>
      <c r="BI709" s="68">
        <v>1</v>
      </c>
      <c r="BJ709" s="68">
        <v>0</v>
      </c>
      <c r="BK709" s="12">
        <v>1</v>
      </c>
      <c r="BL709" s="12">
        <v>0</v>
      </c>
      <c r="BM709" s="12">
        <v>1</v>
      </c>
      <c r="BN709" s="12">
        <v>0</v>
      </c>
      <c r="BO709" s="12">
        <v>1</v>
      </c>
      <c r="BP709" s="12">
        <v>0</v>
      </c>
      <c r="BQ709" s="12">
        <v>0</v>
      </c>
      <c r="BR709" s="12">
        <v>0</v>
      </c>
      <c r="BS709" s="12">
        <v>1</v>
      </c>
      <c r="BT709" s="12">
        <v>0</v>
      </c>
      <c r="BU709" s="12">
        <v>0</v>
      </c>
      <c r="BV709" s="12">
        <v>0</v>
      </c>
      <c r="BW709" s="12">
        <v>0</v>
      </c>
      <c r="BX709" s="12">
        <v>1</v>
      </c>
      <c r="BY709" s="12">
        <v>0.7</v>
      </c>
      <c r="BZ709" s="12">
        <f t="shared" si="170"/>
        <v>0.30000000000000004</v>
      </c>
      <c r="CA709" s="113">
        <v>2.9957322735539909</v>
      </c>
      <c r="CB709" s="12" t="s">
        <v>769</v>
      </c>
      <c r="CC709" s="12">
        <v>1</v>
      </c>
    </row>
    <row r="710" spans="1:167" ht="15" customHeight="1" x14ac:dyDescent="0.3">
      <c r="A710" s="70">
        <v>709</v>
      </c>
      <c r="B710" s="12">
        <v>15</v>
      </c>
      <c r="C710" s="69" t="s">
        <v>127</v>
      </c>
      <c r="D710" s="37">
        <v>0.10100000000000001</v>
      </c>
      <c r="E710" s="68">
        <v>7.1999999999999995E-2</v>
      </c>
      <c r="F710" s="19">
        <f t="shared" si="157"/>
        <v>1.4027777777777779</v>
      </c>
      <c r="H710" s="12">
        <f t="shared" si="160"/>
        <v>2.9000000000000012E-2</v>
      </c>
      <c r="I710" s="12">
        <f t="shared" si="161"/>
        <v>0.17299999999999999</v>
      </c>
      <c r="J710" s="12">
        <v>5.3999999999999999E-2</v>
      </c>
      <c r="K710" s="12">
        <f t="shared" si="162"/>
        <v>0.10100000000000001</v>
      </c>
      <c r="L710" s="45">
        <f t="shared" si="163"/>
        <v>1.4027777777777779</v>
      </c>
      <c r="M710" s="15">
        <f t="shared" si="164"/>
        <v>9.7272671536758087E-2</v>
      </c>
      <c r="N710" s="68">
        <f t="shared" si="165"/>
        <v>6.9342894560857238E-2</v>
      </c>
      <c r="O710" s="68">
        <f t="shared" si="166"/>
        <v>14.421088221553434</v>
      </c>
      <c r="P710" s="12">
        <f t="shared" si="167"/>
        <v>2.792977697590085E-2</v>
      </c>
      <c r="Q710" s="12">
        <f t="shared" si="168"/>
        <v>0.16661556609761533</v>
      </c>
      <c r="R710" s="113">
        <v>10.174163334295654</v>
      </c>
      <c r="S710" s="12" t="s">
        <v>781</v>
      </c>
      <c r="T710" s="12" t="s">
        <v>1769</v>
      </c>
      <c r="U710" s="12" t="s">
        <v>794</v>
      </c>
      <c r="V710" s="68" t="s">
        <v>797</v>
      </c>
      <c r="W710" s="68">
        <v>0</v>
      </c>
      <c r="X710" s="68">
        <v>0</v>
      </c>
      <c r="Y710" s="68">
        <v>1</v>
      </c>
      <c r="Z710" s="68">
        <v>0</v>
      </c>
      <c r="AA710" s="68">
        <v>1</v>
      </c>
      <c r="AB710" s="68">
        <v>1</v>
      </c>
      <c r="AC710" s="68">
        <v>1</v>
      </c>
      <c r="AD710" s="68">
        <v>4</v>
      </c>
      <c r="AE710" s="68">
        <v>206</v>
      </c>
      <c r="AF710" s="68">
        <v>0</v>
      </c>
      <c r="AG710" s="68">
        <v>1</v>
      </c>
      <c r="AH710" s="68">
        <v>0</v>
      </c>
      <c r="AI710" s="68">
        <v>0</v>
      </c>
      <c r="AJ710" s="68">
        <v>0</v>
      </c>
      <c r="AK710" s="68">
        <v>0</v>
      </c>
      <c r="AL710" s="68">
        <v>0</v>
      </c>
      <c r="AM710" s="68">
        <v>0</v>
      </c>
      <c r="AN710" s="68">
        <v>0</v>
      </c>
      <c r="AO710" s="68">
        <v>0</v>
      </c>
      <c r="AP710" s="113">
        <v>5.8777357817796387</v>
      </c>
      <c r="AQ710" s="12">
        <v>1</v>
      </c>
      <c r="AR710" s="113">
        <v>4.7273878187123408</v>
      </c>
      <c r="AS710" s="12">
        <v>1</v>
      </c>
      <c r="AT710" s="12">
        <v>0</v>
      </c>
      <c r="AU710" s="12">
        <v>1</v>
      </c>
      <c r="AV710" s="113">
        <v>7.6073814256397911</v>
      </c>
      <c r="AW710" s="12">
        <v>1</v>
      </c>
      <c r="AX710" s="12">
        <v>0</v>
      </c>
      <c r="AY710" s="68">
        <v>0</v>
      </c>
      <c r="AZ710" s="68">
        <v>7.4669999999999996</v>
      </c>
      <c r="BA710" s="94">
        <v>26</v>
      </c>
      <c r="BB710" s="94">
        <v>48</v>
      </c>
      <c r="BC710" s="12">
        <v>1</v>
      </c>
      <c r="BD710" s="12">
        <v>0</v>
      </c>
      <c r="BE710" s="104">
        <f t="shared" si="159"/>
        <v>2.5423890852013629</v>
      </c>
      <c r="BF710" s="104">
        <v>1376.05</v>
      </c>
      <c r="BG710" s="104">
        <f t="shared" si="169"/>
        <v>0.35179172692247601</v>
      </c>
      <c r="BH710" s="68">
        <v>1</v>
      </c>
      <c r="BI710" s="68">
        <v>1</v>
      </c>
      <c r="BJ710" s="68">
        <v>0</v>
      </c>
      <c r="BK710" s="12">
        <v>1</v>
      </c>
      <c r="BL710" s="12">
        <v>0</v>
      </c>
      <c r="BM710" s="12">
        <v>1</v>
      </c>
      <c r="BN710" s="12">
        <v>0</v>
      </c>
      <c r="BO710" s="12">
        <v>1</v>
      </c>
      <c r="BP710" s="12">
        <v>0</v>
      </c>
      <c r="BQ710" s="12">
        <v>0</v>
      </c>
      <c r="BR710" s="12">
        <v>0</v>
      </c>
      <c r="BS710" s="12">
        <v>1</v>
      </c>
      <c r="BT710" s="12">
        <v>0</v>
      </c>
      <c r="BU710" s="12">
        <v>0</v>
      </c>
      <c r="BV710" s="12">
        <v>0</v>
      </c>
      <c r="BW710" s="12">
        <v>0</v>
      </c>
      <c r="BX710" s="12">
        <v>1</v>
      </c>
      <c r="BY710" s="12">
        <v>0.7</v>
      </c>
      <c r="BZ710" s="12">
        <f t="shared" si="170"/>
        <v>0.30000000000000004</v>
      </c>
      <c r="CA710" s="113">
        <v>2.9957322735539909</v>
      </c>
      <c r="CB710" s="12" t="s">
        <v>769</v>
      </c>
      <c r="CC710" s="12">
        <v>1</v>
      </c>
    </row>
    <row r="711" spans="1:167" ht="15" customHeight="1" x14ac:dyDescent="0.3">
      <c r="A711" s="70">
        <v>710</v>
      </c>
      <c r="B711" s="70">
        <v>15</v>
      </c>
      <c r="C711" s="69" t="s">
        <v>127</v>
      </c>
      <c r="D711" s="38">
        <v>-0.03</v>
      </c>
      <c r="E711" s="69">
        <v>7.3999999999999996E-2</v>
      </c>
      <c r="F711" s="19">
        <f t="shared" si="157"/>
        <v>-0.40540540540540543</v>
      </c>
      <c r="G711" s="70"/>
      <c r="H711" s="70">
        <f t="shared" si="160"/>
        <v>-0.104</v>
      </c>
      <c r="I711" s="70">
        <f t="shared" si="161"/>
        <v>4.3999999999999997E-2</v>
      </c>
      <c r="J711" s="70">
        <v>5.3999999999999999E-2</v>
      </c>
      <c r="K711" s="70">
        <f t="shared" si="162"/>
        <v>-0.03</v>
      </c>
      <c r="L711" s="47">
        <f t="shared" si="163"/>
        <v>-0.40540540540540543</v>
      </c>
      <c r="M711" s="18">
        <f t="shared" si="164"/>
        <v>-2.8234671984739276E-2</v>
      </c>
      <c r="N711" s="69">
        <f t="shared" si="165"/>
        <v>6.964552422902355E-2</v>
      </c>
      <c r="O711" s="69">
        <f t="shared" si="166"/>
        <v>14.358424479821311</v>
      </c>
      <c r="P711" s="70">
        <f t="shared" si="167"/>
        <v>-9.788019621376283E-2</v>
      </c>
      <c r="Q711" s="70">
        <f t="shared" si="168"/>
        <v>4.1410852244284271E-2</v>
      </c>
      <c r="R711" s="114">
        <v>10.174163334295654</v>
      </c>
      <c r="S711" s="70" t="s">
        <v>781</v>
      </c>
      <c r="T711" s="70" t="s">
        <v>1769</v>
      </c>
      <c r="U711" s="70" t="s">
        <v>795</v>
      </c>
      <c r="V711" s="69" t="s">
        <v>797</v>
      </c>
      <c r="W711" s="69">
        <v>0</v>
      </c>
      <c r="X711" s="69">
        <v>0</v>
      </c>
      <c r="Y711" s="69">
        <v>1</v>
      </c>
      <c r="Z711" s="69">
        <v>0</v>
      </c>
      <c r="AA711" s="69">
        <v>1</v>
      </c>
      <c r="AB711" s="69">
        <v>1</v>
      </c>
      <c r="AC711" s="69">
        <v>2</v>
      </c>
      <c r="AD711" s="69">
        <v>4</v>
      </c>
      <c r="AE711" s="69">
        <v>206</v>
      </c>
      <c r="AF711" s="69">
        <v>0</v>
      </c>
      <c r="AG711" s="69">
        <v>1</v>
      </c>
      <c r="AH711" s="69">
        <v>0</v>
      </c>
      <c r="AI711" s="69">
        <v>0</v>
      </c>
      <c r="AJ711" s="69">
        <v>0</v>
      </c>
      <c r="AK711" s="69">
        <v>0</v>
      </c>
      <c r="AL711" s="69">
        <v>0</v>
      </c>
      <c r="AM711" s="69">
        <v>0</v>
      </c>
      <c r="AN711" s="69">
        <v>0</v>
      </c>
      <c r="AO711" s="69">
        <v>0</v>
      </c>
      <c r="AP711" s="114">
        <v>5.8777357817796387</v>
      </c>
      <c r="AQ711" s="70">
        <v>1</v>
      </c>
      <c r="AR711" s="114">
        <v>4.7273878187123408</v>
      </c>
      <c r="AS711" s="70">
        <v>1</v>
      </c>
      <c r="AT711" s="70">
        <v>0</v>
      </c>
      <c r="AU711" s="70">
        <v>1</v>
      </c>
      <c r="AV711" s="114">
        <v>7.6073814256397911</v>
      </c>
      <c r="AW711" s="70">
        <v>1</v>
      </c>
      <c r="AX711" s="70">
        <v>0</v>
      </c>
      <c r="AY711" s="69">
        <v>0</v>
      </c>
      <c r="AZ711" s="69">
        <v>7.4669999999999996</v>
      </c>
      <c r="BA711" s="32">
        <v>26</v>
      </c>
      <c r="BB711" s="32">
        <v>48</v>
      </c>
      <c r="BC711" s="70">
        <v>1</v>
      </c>
      <c r="BD711" s="70">
        <v>0</v>
      </c>
      <c r="BE711" s="106">
        <f t="shared" si="159"/>
        <v>2.5423890852013629</v>
      </c>
      <c r="BF711" s="106">
        <v>1376.05</v>
      </c>
      <c r="BG711" s="106">
        <f t="shared" si="169"/>
        <v>0.35179172692247601</v>
      </c>
      <c r="BH711" s="69">
        <v>1</v>
      </c>
      <c r="BI711" s="69">
        <v>1</v>
      </c>
      <c r="BJ711" s="69">
        <v>0</v>
      </c>
      <c r="BK711" s="70">
        <v>1</v>
      </c>
      <c r="BL711" s="70">
        <v>0</v>
      </c>
      <c r="BM711" s="70">
        <v>1</v>
      </c>
      <c r="BN711" s="70">
        <v>0</v>
      </c>
      <c r="BO711" s="70">
        <v>1</v>
      </c>
      <c r="BP711" s="70">
        <v>0</v>
      </c>
      <c r="BQ711" s="70">
        <v>0</v>
      </c>
      <c r="BR711" s="70">
        <v>0</v>
      </c>
      <c r="BS711" s="70">
        <v>1</v>
      </c>
      <c r="BT711" s="70">
        <v>0</v>
      </c>
      <c r="BU711" s="70">
        <v>0</v>
      </c>
      <c r="BV711" s="70">
        <v>0</v>
      </c>
      <c r="BW711" s="70">
        <v>0</v>
      </c>
      <c r="BX711" s="70">
        <v>1</v>
      </c>
      <c r="BY711" s="70">
        <v>0.7</v>
      </c>
      <c r="BZ711" s="70">
        <f t="shared" si="170"/>
        <v>0.30000000000000004</v>
      </c>
      <c r="CA711" s="114">
        <v>2.9957322735539909</v>
      </c>
      <c r="CB711" s="70" t="s">
        <v>769</v>
      </c>
      <c r="CC711" s="70">
        <v>1</v>
      </c>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0"/>
      <c r="DD711" s="70"/>
      <c r="DE711" s="70"/>
      <c r="DF711" s="70"/>
      <c r="DG711" s="70"/>
      <c r="DH711" s="70"/>
      <c r="DI711" s="70"/>
      <c r="DJ711" s="70"/>
      <c r="DK711" s="70"/>
      <c r="DL711" s="70"/>
      <c r="DM711" s="70"/>
      <c r="DN711" s="70"/>
      <c r="DO711" s="70"/>
      <c r="DP711" s="70"/>
      <c r="DQ711" s="70"/>
      <c r="DR711" s="70"/>
      <c r="DS711" s="70"/>
      <c r="DT711" s="70"/>
      <c r="DU711" s="70"/>
      <c r="DV711" s="70"/>
      <c r="DW711" s="70"/>
      <c r="DX711" s="70"/>
      <c r="DY711" s="70"/>
      <c r="DZ711" s="70"/>
      <c r="EA711" s="70"/>
      <c r="EB711" s="70"/>
      <c r="EC711" s="70"/>
      <c r="ED711" s="70"/>
      <c r="EE711" s="70"/>
      <c r="EF711" s="70"/>
      <c r="EG711" s="70"/>
      <c r="EH711" s="70"/>
      <c r="EI711" s="70"/>
      <c r="EJ711" s="70"/>
      <c r="EK711" s="70"/>
      <c r="EL711" s="70"/>
      <c r="EM711" s="70"/>
      <c r="EN711" s="70"/>
      <c r="EO711" s="70"/>
      <c r="EP711" s="70"/>
      <c r="EQ711" s="70"/>
      <c r="ER711" s="70"/>
      <c r="ES711" s="70"/>
      <c r="ET711" s="70"/>
      <c r="EU711" s="70"/>
      <c r="EV711" s="70"/>
      <c r="EW711" s="70"/>
      <c r="EX711" s="70"/>
      <c r="EY711" s="70"/>
      <c r="EZ711" s="70"/>
      <c r="FA711" s="70"/>
      <c r="FB711" s="70"/>
      <c r="FC711" s="70"/>
      <c r="FD711" s="70"/>
      <c r="FE711" s="70"/>
      <c r="FF711" s="70"/>
      <c r="FG711" s="70"/>
      <c r="FH711" s="70"/>
      <c r="FI711" s="70"/>
      <c r="FJ711" s="70"/>
      <c r="FK711" s="70"/>
    </row>
    <row r="712" spans="1:167" ht="15" customHeight="1" x14ac:dyDescent="0.3">
      <c r="A712" s="70">
        <v>711</v>
      </c>
      <c r="B712" s="12">
        <v>15</v>
      </c>
      <c r="C712" s="69" t="s">
        <v>127</v>
      </c>
      <c r="D712" s="37">
        <v>0.22500000000000001</v>
      </c>
      <c r="E712" s="68">
        <v>9.4E-2</v>
      </c>
      <c r="F712" s="19">
        <f t="shared" si="157"/>
        <v>2.3936170212765959</v>
      </c>
      <c r="G712" s="12" t="s">
        <v>420</v>
      </c>
      <c r="H712" s="12">
        <f t="shared" si="160"/>
        <v>0.13100000000000001</v>
      </c>
      <c r="I712" s="12">
        <f t="shared" si="161"/>
        <v>0.31900000000000001</v>
      </c>
      <c r="J712" s="12">
        <v>5.3999999999999999E-2</v>
      </c>
      <c r="K712" s="12">
        <f t="shared" si="162"/>
        <v>0.22500000000000001</v>
      </c>
      <c r="L712" s="45">
        <f t="shared" si="163"/>
        <v>2.3936170212765959</v>
      </c>
      <c r="M712" s="15">
        <f t="shared" si="164"/>
        <v>0.16449930923392017</v>
      </c>
      <c r="N712" s="68">
        <f t="shared" si="165"/>
        <v>6.8724155857726635E-2</v>
      </c>
      <c r="O712" s="68">
        <f t="shared" si="166"/>
        <v>14.550924453262242</v>
      </c>
      <c r="P712" s="12">
        <f t="shared" si="167"/>
        <v>9.5775153376193536E-2</v>
      </c>
      <c r="Q712" s="12">
        <f t="shared" si="168"/>
        <v>0.23322346509164682</v>
      </c>
      <c r="R712" s="113">
        <v>10.174163334295654</v>
      </c>
      <c r="S712" s="12" t="s">
        <v>781</v>
      </c>
      <c r="T712" s="12" t="s">
        <v>1769</v>
      </c>
      <c r="U712" s="12" t="s">
        <v>796</v>
      </c>
      <c r="V712" s="68" t="s">
        <v>797</v>
      </c>
      <c r="W712" s="68">
        <v>0</v>
      </c>
      <c r="X712" s="68">
        <v>0</v>
      </c>
      <c r="Y712" s="68">
        <v>1</v>
      </c>
      <c r="Z712" s="68">
        <v>0</v>
      </c>
      <c r="AA712" s="68">
        <v>1</v>
      </c>
      <c r="AB712" s="68">
        <v>1</v>
      </c>
      <c r="AC712" s="68">
        <v>3</v>
      </c>
      <c r="AD712" s="68">
        <v>4</v>
      </c>
      <c r="AE712" s="68">
        <v>206</v>
      </c>
      <c r="AF712" s="68">
        <v>0</v>
      </c>
      <c r="AG712" s="68">
        <v>1</v>
      </c>
      <c r="AH712" s="68">
        <v>0</v>
      </c>
      <c r="AI712" s="68">
        <v>0</v>
      </c>
      <c r="AJ712" s="68">
        <v>0</v>
      </c>
      <c r="AK712" s="68">
        <v>0</v>
      </c>
      <c r="AL712" s="68">
        <v>0</v>
      </c>
      <c r="AM712" s="68">
        <v>0</v>
      </c>
      <c r="AN712" s="68">
        <v>0</v>
      </c>
      <c r="AO712" s="68">
        <v>0</v>
      </c>
      <c r="AP712" s="113">
        <v>5.8777357817796387</v>
      </c>
      <c r="AQ712" s="12">
        <v>1</v>
      </c>
      <c r="AR712" s="113">
        <v>4.7273878187123408</v>
      </c>
      <c r="AS712" s="12">
        <v>1</v>
      </c>
      <c r="AT712" s="12">
        <v>0</v>
      </c>
      <c r="AU712" s="12">
        <v>1</v>
      </c>
      <c r="AV712" s="113">
        <v>7.6073814256397911</v>
      </c>
      <c r="AW712" s="12">
        <v>1</v>
      </c>
      <c r="AX712" s="12">
        <v>0</v>
      </c>
      <c r="AY712" s="68">
        <v>0</v>
      </c>
      <c r="AZ712" s="68">
        <v>7.4669999999999996</v>
      </c>
      <c r="BA712" s="94">
        <v>26</v>
      </c>
      <c r="BB712" s="94">
        <v>48</v>
      </c>
      <c r="BC712" s="12">
        <v>1</v>
      </c>
      <c r="BD712" s="12">
        <v>0</v>
      </c>
      <c r="BE712" s="104">
        <f t="shared" si="159"/>
        <v>2.5423890852013629</v>
      </c>
      <c r="BF712" s="104">
        <v>1376.05</v>
      </c>
      <c r="BG712" s="104">
        <f t="shared" si="169"/>
        <v>0.35179172692247601</v>
      </c>
      <c r="BH712" s="68">
        <v>1</v>
      </c>
      <c r="BI712" s="68">
        <v>1</v>
      </c>
      <c r="BJ712" s="68">
        <v>0</v>
      </c>
      <c r="BK712" s="12">
        <v>1</v>
      </c>
      <c r="BL712" s="12">
        <v>0</v>
      </c>
      <c r="BM712" s="12">
        <v>1</v>
      </c>
      <c r="BN712" s="12">
        <v>0</v>
      </c>
      <c r="BO712" s="12">
        <v>1</v>
      </c>
      <c r="BP712" s="12">
        <v>0</v>
      </c>
      <c r="BQ712" s="12">
        <v>0</v>
      </c>
      <c r="BR712" s="12">
        <v>0</v>
      </c>
      <c r="BS712" s="12">
        <v>1</v>
      </c>
      <c r="BT712" s="12">
        <v>0</v>
      </c>
      <c r="BU712" s="12">
        <v>0</v>
      </c>
      <c r="BV712" s="12">
        <v>0</v>
      </c>
      <c r="BW712" s="12">
        <v>0</v>
      </c>
      <c r="BX712" s="12">
        <v>1</v>
      </c>
      <c r="BY712" s="12">
        <v>0.7</v>
      </c>
      <c r="BZ712" s="12">
        <f t="shared" si="170"/>
        <v>0.30000000000000004</v>
      </c>
      <c r="CA712" s="113">
        <v>2.9957322735539909</v>
      </c>
      <c r="CB712" s="12" t="s">
        <v>769</v>
      </c>
      <c r="CC712" s="12">
        <v>1</v>
      </c>
    </row>
    <row r="713" spans="1:167" ht="15" customHeight="1" x14ac:dyDescent="0.3">
      <c r="A713" s="70">
        <v>712</v>
      </c>
      <c r="B713" s="12">
        <v>15</v>
      </c>
      <c r="C713" s="69" t="s">
        <v>127</v>
      </c>
      <c r="D713" s="37">
        <v>0.14799999999999999</v>
      </c>
      <c r="E713" s="68">
        <v>7.0000000000000007E-2</v>
      </c>
      <c r="F713" s="19">
        <f t="shared" si="157"/>
        <v>2.1142857142857139</v>
      </c>
      <c r="G713" s="12" t="s">
        <v>420</v>
      </c>
      <c r="H713" s="12">
        <f t="shared" si="160"/>
        <v>7.7999999999999986E-2</v>
      </c>
      <c r="I713" s="12">
        <f t="shared" si="161"/>
        <v>0.218</v>
      </c>
      <c r="J713" s="12">
        <v>5.8999999999999997E-2</v>
      </c>
      <c r="K713" s="12">
        <f t="shared" si="162"/>
        <v>0.14799999999999999</v>
      </c>
      <c r="L713" s="45">
        <f t="shared" si="163"/>
        <v>2.1142857142857139</v>
      </c>
      <c r="M713" s="15">
        <f t="shared" si="164"/>
        <v>0.1457365097226789</v>
      </c>
      <c r="N713" s="68">
        <f t="shared" si="165"/>
        <v>6.8929430274240033E-2</v>
      </c>
      <c r="O713" s="68">
        <f t="shared" si="166"/>
        <v>14.507591257049967</v>
      </c>
      <c r="P713" s="12">
        <f t="shared" si="167"/>
        <v>7.680707944843887E-2</v>
      </c>
      <c r="Q713" s="12">
        <f t="shared" si="168"/>
        <v>0.21466593999691894</v>
      </c>
      <c r="R713" s="113">
        <v>10.174163334295654</v>
      </c>
      <c r="S713" s="12" t="s">
        <v>782</v>
      </c>
      <c r="T713" s="12" t="s">
        <v>1769</v>
      </c>
      <c r="U713" s="12" t="s">
        <v>794</v>
      </c>
      <c r="V713" s="68" t="s">
        <v>797</v>
      </c>
      <c r="W713" s="68">
        <v>0</v>
      </c>
      <c r="X713" s="68">
        <v>0</v>
      </c>
      <c r="Y713" s="68">
        <v>1</v>
      </c>
      <c r="Z713" s="68">
        <v>0</v>
      </c>
      <c r="AA713" s="68">
        <v>1</v>
      </c>
      <c r="AB713" s="68">
        <v>1</v>
      </c>
      <c r="AC713" s="68">
        <v>1</v>
      </c>
      <c r="AD713" s="68">
        <v>4</v>
      </c>
      <c r="AE713" s="68">
        <v>206</v>
      </c>
      <c r="AF713" s="68">
        <v>0</v>
      </c>
      <c r="AG713" s="68">
        <v>1</v>
      </c>
      <c r="AH713" s="68">
        <v>0</v>
      </c>
      <c r="AI713" s="68">
        <v>0</v>
      </c>
      <c r="AJ713" s="68">
        <v>0</v>
      </c>
      <c r="AK713" s="68">
        <v>0</v>
      </c>
      <c r="AL713" s="68">
        <v>0</v>
      </c>
      <c r="AM713" s="68">
        <v>0</v>
      </c>
      <c r="AN713" s="68">
        <v>0</v>
      </c>
      <c r="AO713" s="68">
        <v>0</v>
      </c>
      <c r="AP713" s="113">
        <v>5.8777357817796387</v>
      </c>
      <c r="AQ713" s="12">
        <v>1</v>
      </c>
      <c r="AR713" s="113">
        <v>4.8520302639196169</v>
      </c>
      <c r="AS713" s="12">
        <v>1</v>
      </c>
      <c r="AT713" s="12">
        <v>0</v>
      </c>
      <c r="AU713" s="12">
        <v>1</v>
      </c>
      <c r="AV713" s="113">
        <v>7.6073814256397911</v>
      </c>
      <c r="AW713" s="12">
        <v>1</v>
      </c>
      <c r="AX713" s="12">
        <v>0</v>
      </c>
      <c r="AY713" s="68">
        <v>0</v>
      </c>
      <c r="AZ713" s="68">
        <v>7.4669999999999996</v>
      </c>
      <c r="BA713" s="94">
        <v>26</v>
      </c>
      <c r="BB713" s="94">
        <v>48</v>
      </c>
      <c r="BC713" s="12">
        <v>1</v>
      </c>
      <c r="BD713" s="12">
        <v>0</v>
      </c>
      <c r="BE713" s="104">
        <f t="shared" si="159"/>
        <v>2.5423890852013629</v>
      </c>
      <c r="BF713" s="104">
        <v>1376.05</v>
      </c>
      <c r="BG713" s="104">
        <f t="shared" si="169"/>
        <v>0.35179172692247601</v>
      </c>
      <c r="BH713" s="68">
        <v>1</v>
      </c>
      <c r="BI713" s="68">
        <v>1</v>
      </c>
      <c r="BJ713" s="68">
        <v>0</v>
      </c>
      <c r="BK713" s="12">
        <v>1</v>
      </c>
      <c r="BL713" s="12">
        <v>0</v>
      </c>
      <c r="BM713" s="12">
        <v>1</v>
      </c>
      <c r="BN713" s="12">
        <v>0</v>
      </c>
      <c r="BO713" s="12">
        <v>1</v>
      </c>
      <c r="BP713" s="12">
        <v>0</v>
      </c>
      <c r="BQ713" s="12">
        <v>0</v>
      </c>
      <c r="BR713" s="12">
        <v>0</v>
      </c>
      <c r="BS713" s="12">
        <v>1</v>
      </c>
      <c r="BT713" s="12">
        <v>0</v>
      </c>
      <c r="BU713" s="12">
        <v>0</v>
      </c>
      <c r="BV713" s="12">
        <v>0</v>
      </c>
      <c r="BW713" s="12">
        <v>0</v>
      </c>
      <c r="BX713" s="12">
        <v>1</v>
      </c>
      <c r="BY713" s="12">
        <v>0.7</v>
      </c>
      <c r="BZ713" s="12">
        <f t="shared" si="170"/>
        <v>0.30000000000000004</v>
      </c>
      <c r="CA713" s="113">
        <v>2.9957322735539909</v>
      </c>
      <c r="CB713" s="12" t="s">
        <v>769</v>
      </c>
      <c r="CC713" s="12">
        <v>1</v>
      </c>
    </row>
    <row r="714" spans="1:167" ht="15" customHeight="1" x14ac:dyDescent="0.3">
      <c r="A714" s="70">
        <v>713</v>
      </c>
      <c r="B714" s="12">
        <v>15</v>
      </c>
      <c r="C714" s="69" t="s">
        <v>127</v>
      </c>
      <c r="D714" s="37">
        <v>0.06</v>
      </c>
      <c r="E714" s="68">
        <v>6.2E-2</v>
      </c>
      <c r="F714" s="19">
        <f t="shared" si="157"/>
        <v>0.96774193548387089</v>
      </c>
      <c r="H714" s="12">
        <f t="shared" si="160"/>
        <v>-2.0000000000000018E-3</v>
      </c>
      <c r="I714" s="12">
        <f t="shared" si="161"/>
        <v>0.122</v>
      </c>
      <c r="J714" s="12">
        <v>5.8999999999999997E-2</v>
      </c>
      <c r="K714" s="12">
        <f t="shared" si="162"/>
        <v>0.06</v>
      </c>
      <c r="L714" s="45">
        <f t="shared" si="163"/>
        <v>0.96774193548387089</v>
      </c>
      <c r="M714" s="15">
        <f t="shared" si="164"/>
        <v>6.7273029476950769E-2</v>
      </c>
      <c r="N714" s="68">
        <f t="shared" si="165"/>
        <v>6.9515463792849133E-2</v>
      </c>
      <c r="O714" s="68">
        <f t="shared" si="166"/>
        <v>14.385288473078809</v>
      </c>
      <c r="P714" s="12">
        <f t="shared" si="167"/>
        <v>-2.2424343158983645E-3</v>
      </c>
      <c r="Q714" s="12">
        <f t="shared" si="168"/>
        <v>0.13678849326979992</v>
      </c>
      <c r="R714" s="113">
        <v>10.080210130929601</v>
      </c>
      <c r="S714" s="12" t="s">
        <v>782</v>
      </c>
      <c r="T714" s="12" t="s">
        <v>1769</v>
      </c>
      <c r="U714" s="12" t="s">
        <v>795</v>
      </c>
      <c r="V714" s="68" t="s">
        <v>797</v>
      </c>
      <c r="W714" s="68">
        <v>0</v>
      </c>
      <c r="X714" s="68">
        <v>0</v>
      </c>
      <c r="Y714" s="68">
        <v>1</v>
      </c>
      <c r="Z714" s="68">
        <v>0</v>
      </c>
      <c r="AA714" s="68">
        <v>1</v>
      </c>
      <c r="AB714" s="68">
        <v>1</v>
      </c>
      <c r="AC714" s="68">
        <v>2</v>
      </c>
      <c r="AD714" s="68">
        <v>4</v>
      </c>
      <c r="AE714" s="68">
        <v>206</v>
      </c>
      <c r="AF714" s="68">
        <v>0</v>
      </c>
      <c r="AG714" s="68">
        <v>1</v>
      </c>
      <c r="AH714" s="68">
        <v>0</v>
      </c>
      <c r="AI714" s="68">
        <v>0</v>
      </c>
      <c r="AJ714" s="68">
        <v>0</v>
      </c>
      <c r="AK714" s="68">
        <v>0</v>
      </c>
      <c r="AL714" s="68">
        <v>0</v>
      </c>
      <c r="AM714" s="68">
        <v>0</v>
      </c>
      <c r="AN714" s="68">
        <v>0</v>
      </c>
      <c r="AO714" s="68">
        <v>0</v>
      </c>
      <c r="AP714" s="113">
        <v>5.8777357817796387</v>
      </c>
      <c r="AQ714" s="12">
        <v>1</v>
      </c>
      <c r="AR714" s="113">
        <v>4.8520302639196169</v>
      </c>
      <c r="AS714" s="12">
        <v>1</v>
      </c>
      <c r="AT714" s="12">
        <v>0</v>
      </c>
      <c r="AU714" s="12">
        <v>1</v>
      </c>
      <c r="AV714" s="113">
        <v>7.6073814256397911</v>
      </c>
      <c r="AW714" s="12">
        <v>1</v>
      </c>
      <c r="AX714" s="12">
        <v>0</v>
      </c>
      <c r="AY714" s="68">
        <v>0</v>
      </c>
      <c r="AZ714" s="68">
        <v>7.4669999999999996</v>
      </c>
      <c r="BA714" s="94">
        <v>26</v>
      </c>
      <c r="BB714" s="94">
        <v>48</v>
      </c>
      <c r="BC714" s="12">
        <v>1</v>
      </c>
      <c r="BD714" s="12">
        <v>0</v>
      </c>
      <c r="BE714" s="104">
        <f t="shared" si="159"/>
        <v>2.5423890852013629</v>
      </c>
      <c r="BF714" s="104">
        <v>1376.05</v>
      </c>
      <c r="BG714" s="104">
        <f t="shared" si="169"/>
        <v>0.35179172692247601</v>
      </c>
      <c r="BH714" s="68">
        <v>1</v>
      </c>
      <c r="BI714" s="68">
        <v>1</v>
      </c>
      <c r="BJ714" s="68">
        <v>0</v>
      </c>
      <c r="BK714" s="12">
        <v>1</v>
      </c>
      <c r="BL714" s="12">
        <v>0</v>
      </c>
      <c r="BM714" s="12">
        <v>1</v>
      </c>
      <c r="BN714" s="12">
        <v>0</v>
      </c>
      <c r="BO714" s="12">
        <v>1</v>
      </c>
      <c r="BP714" s="12">
        <v>0</v>
      </c>
      <c r="BQ714" s="12">
        <v>0</v>
      </c>
      <c r="BR714" s="12">
        <v>0</v>
      </c>
      <c r="BS714" s="12">
        <v>1</v>
      </c>
      <c r="BT714" s="12">
        <v>0</v>
      </c>
      <c r="BU714" s="12">
        <v>0</v>
      </c>
      <c r="BV714" s="12">
        <v>0</v>
      </c>
      <c r="BW714" s="12">
        <v>0</v>
      </c>
      <c r="BX714" s="12">
        <v>1</v>
      </c>
      <c r="BY714" s="12">
        <v>0.7</v>
      </c>
      <c r="BZ714" s="12">
        <f t="shared" si="170"/>
        <v>0.30000000000000004</v>
      </c>
      <c r="CA714" s="113">
        <v>2.9957322735539909</v>
      </c>
      <c r="CB714" s="12" t="s">
        <v>769</v>
      </c>
      <c r="CC714" s="12">
        <v>1</v>
      </c>
    </row>
    <row r="715" spans="1:167" ht="15" customHeight="1" x14ac:dyDescent="0.3">
      <c r="A715" s="17">
        <v>714</v>
      </c>
      <c r="B715" s="12">
        <v>15</v>
      </c>
      <c r="C715" s="69" t="s">
        <v>127</v>
      </c>
      <c r="D715" s="37">
        <v>0.25600000000000001</v>
      </c>
      <c r="E715" s="13">
        <v>9.0999999999999998E-2</v>
      </c>
      <c r="F715" s="19">
        <f t="shared" si="157"/>
        <v>2.8131868131868134</v>
      </c>
      <c r="G715" s="12" t="s">
        <v>353</v>
      </c>
      <c r="H715" s="12">
        <f t="shared" si="160"/>
        <v>0.16500000000000001</v>
      </c>
      <c r="I715" s="12">
        <f t="shared" si="161"/>
        <v>0.34699999999999998</v>
      </c>
      <c r="J715" s="12">
        <v>5.8999999999999997E-2</v>
      </c>
      <c r="K715" s="12">
        <f t="shared" si="162"/>
        <v>0.25600000000000001</v>
      </c>
      <c r="L715" s="45">
        <f t="shared" si="163"/>
        <v>2.8131868131868134</v>
      </c>
      <c r="M715" s="15">
        <f t="shared" si="164"/>
        <v>0.19234413501968722</v>
      </c>
      <c r="N715" s="13">
        <f t="shared" si="165"/>
        <v>6.8372329245279445E-2</v>
      </c>
      <c r="O715" s="68">
        <f t="shared" si="166"/>
        <v>14.625799808758773</v>
      </c>
      <c r="P715" s="12">
        <f t="shared" si="167"/>
        <v>0.12397180577440778</v>
      </c>
      <c r="Q715" s="12">
        <f t="shared" si="168"/>
        <v>0.26071646426496664</v>
      </c>
      <c r="R715" s="113">
        <v>10.080210130929601</v>
      </c>
      <c r="S715" s="12" t="s">
        <v>782</v>
      </c>
      <c r="T715" s="12" t="s">
        <v>1769</v>
      </c>
      <c r="U715" s="12" t="s">
        <v>796</v>
      </c>
      <c r="V715" s="13" t="s">
        <v>797</v>
      </c>
      <c r="W715" s="68">
        <v>0</v>
      </c>
      <c r="X715" s="68">
        <v>0</v>
      </c>
      <c r="Y715" s="68">
        <v>1</v>
      </c>
      <c r="Z715" s="68">
        <v>0</v>
      </c>
      <c r="AA715" s="13">
        <v>1</v>
      </c>
      <c r="AB715" s="13">
        <v>1</v>
      </c>
      <c r="AC715" s="68">
        <v>3</v>
      </c>
      <c r="AD715" s="13">
        <v>4</v>
      </c>
      <c r="AE715" s="13">
        <v>206</v>
      </c>
      <c r="AF715" s="13">
        <v>0</v>
      </c>
      <c r="AG715" s="13">
        <v>1</v>
      </c>
      <c r="AH715" s="13">
        <v>0</v>
      </c>
      <c r="AI715" s="13">
        <v>0</v>
      </c>
      <c r="AJ715" s="13">
        <v>0</v>
      </c>
      <c r="AK715" s="13">
        <v>0</v>
      </c>
      <c r="AL715" s="13">
        <v>0</v>
      </c>
      <c r="AM715" s="68">
        <v>0</v>
      </c>
      <c r="AN715" s="68">
        <v>0</v>
      </c>
      <c r="AO715" s="68">
        <v>0</v>
      </c>
      <c r="AP715" s="113">
        <v>5.8777357817796387</v>
      </c>
      <c r="AQ715" s="12">
        <v>1</v>
      </c>
      <c r="AR715" s="113">
        <v>4.8520302639196169</v>
      </c>
      <c r="AS715" s="12">
        <v>1</v>
      </c>
      <c r="AT715" s="12">
        <v>0</v>
      </c>
      <c r="AU715" s="12">
        <v>1</v>
      </c>
      <c r="AV715" s="113">
        <v>7.6073814256397911</v>
      </c>
      <c r="AW715" s="12">
        <v>1</v>
      </c>
      <c r="AX715" s="12">
        <v>0</v>
      </c>
      <c r="AY715" s="68">
        <v>0</v>
      </c>
      <c r="AZ715" s="68">
        <v>7.4669999999999996</v>
      </c>
      <c r="BA715" s="94">
        <v>26</v>
      </c>
      <c r="BB715" s="94">
        <v>48</v>
      </c>
      <c r="BC715" s="12">
        <v>1</v>
      </c>
      <c r="BD715" s="12">
        <v>0</v>
      </c>
      <c r="BE715" s="104">
        <f t="shared" si="159"/>
        <v>2.5423890852013629</v>
      </c>
      <c r="BF715" s="104">
        <v>1376.05</v>
      </c>
      <c r="BG715" s="104">
        <f t="shared" si="169"/>
        <v>0.35179172692247601</v>
      </c>
      <c r="BH715" s="68">
        <v>1</v>
      </c>
      <c r="BI715" s="68">
        <v>1</v>
      </c>
      <c r="BJ715" s="68">
        <v>0</v>
      </c>
      <c r="BK715" s="12">
        <v>1</v>
      </c>
      <c r="BL715" s="12">
        <v>0</v>
      </c>
      <c r="BM715" s="12">
        <v>1</v>
      </c>
      <c r="BN715" s="12">
        <v>0</v>
      </c>
      <c r="BO715" s="12">
        <v>1</v>
      </c>
      <c r="BP715" s="12">
        <v>0</v>
      </c>
      <c r="BQ715" s="12">
        <v>0</v>
      </c>
      <c r="BR715" s="12">
        <v>0</v>
      </c>
      <c r="BS715" s="12">
        <v>1</v>
      </c>
      <c r="BT715" s="12">
        <v>0</v>
      </c>
      <c r="BU715" s="12">
        <v>0</v>
      </c>
      <c r="BV715" s="12">
        <v>0</v>
      </c>
      <c r="BW715" s="12">
        <v>0</v>
      </c>
      <c r="BX715" s="12">
        <v>1</v>
      </c>
      <c r="BY715" s="12">
        <v>0.7</v>
      </c>
      <c r="BZ715" s="12">
        <f t="shared" si="170"/>
        <v>0.30000000000000004</v>
      </c>
      <c r="CA715" s="113">
        <v>2.9957322735539909</v>
      </c>
      <c r="CB715" s="12" t="s">
        <v>769</v>
      </c>
      <c r="CC715" s="12">
        <v>1</v>
      </c>
    </row>
    <row r="716" spans="1:167" ht="15" customHeight="1" x14ac:dyDescent="0.3">
      <c r="A716" s="70">
        <v>715</v>
      </c>
      <c r="B716" s="12">
        <v>15</v>
      </c>
      <c r="C716" s="69" t="s">
        <v>127</v>
      </c>
      <c r="D716" s="37">
        <v>-2.5999999999999999E-2</v>
      </c>
      <c r="E716" s="13">
        <v>0.114</v>
      </c>
      <c r="F716" s="19">
        <f t="shared" si="157"/>
        <v>-0.22807017543859648</v>
      </c>
      <c r="G716" s="12" t="s">
        <v>421</v>
      </c>
      <c r="H716" s="12">
        <f t="shared" si="160"/>
        <v>-0.14000000000000001</v>
      </c>
      <c r="I716" s="12">
        <f t="shared" si="161"/>
        <v>8.8000000000000009E-2</v>
      </c>
      <c r="J716" s="12">
        <v>0.14000000000000001</v>
      </c>
      <c r="K716" s="12">
        <f t="shared" si="162"/>
        <v>-2.5999999999999999E-2</v>
      </c>
      <c r="L716" s="45">
        <f t="shared" si="163"/>
        <v>-0.22807017543859648</v>
      </c>
      <c r="M716" s="15">
        <f t="shared" si="164"/>
        <v>-2.1740498363001654E-2</v>
      </c>
      <c r="N716" s="13">
        <f t="shared" si="165"/>
        <v>9.5323723591622653E-2</v>
      </c>
      <c r="O716" s="68">
        <f t="shared" si="166"/>
        <v>10.490567954354262</v>
      </c>
      <c r="P716" s="12">
        <f t="shared" si="167"/>
        <v>-0.11706422195462431</v>
      </c>
      <c r="Q716" s="12">
        <f t="shared" si="168"/>
        <v>7.3583225228620999E-2</v>
      </c>
      <c r="R716" s="113">
        <v>10.080210130929601</v>
      </c>
      <c r="S716" s="12" t="s">
        <v>780</v>
      </c>
      <c r="T716" s="12" t="s">
        <v>1770</v>
      </c>
      <c r="U716" s="12" t="s">
        <v>568</v>
      </c>
      <c r="V716" s="13" t="s">
        <v>800</v>
      </c>
      <c r="W716" s="68">
        <v>0</v>
      </c>
      <c r="X716" s="68">
        <v>0</v>
      </c>
      <c r="Y716" s="68">
        <v>1</v>
      </c>
      <c r="Z716" s="68">
        <v>0</v>
      </c>
      <c r="AA716" s="13">
        <v>1</v>
      </c>
      <c r="AB716" s="13">
        <v>1</v>
      </c>
      <c r="AC716" s="68">
        <v>1</v>
      </c>
      <c r="AD716" s="13">
        <v>5</v>
      </c>
      <c r="AE716" s="13">
        <v>110</v>
      </c>
      <c r="AF716" s="13">
        <v>0</v>
      </c>
      <c r="AG716" s="13">
        <v>1</v>
      </c>
      <c r="AH716" s="13">
        <v>0</v>
      </c>
      <c r="AI716" s="13">
        <v>0</v>
      </c>
      <c r="AJ716" s="13">
        <v>0</v>
      </c>
      <c r="AK716" s="13">
        <v>0</v>
      </c>
      <c r="AL716" s="13">
        <v>0</v>
      </c>
      <c r="AM716" s="68">
        <v>0</v>
      </c>
      <c r="AN716" s="68">
        <v>0</v>
      </c>
      <c r="AO716" s="68">
        <v>0</v>
      </c>
      <c r="AP716" s="113">
        <v>5.8777357817796387</v>
      </c>
      <c r="AQ716" s="12">
        <v>1</v>
      </c>
      <c r="AR716" s="113">
        <v>4.7535901911063645</v>
      </c>
      <c r="AS716" s="12">
        <v>1</v>
      </c>
      <c r="AT716" s="12">
        <v>0</v>
      </c>
      <c r="AU716" s="12">
        <v>1</v>
      </c>
      <c r="AV716" s="113">
        <v>7.6073814256397911</v>
      </c>
      <c r="AW716" s="12">
        <v>1</v>
      </c>
      <c r="AX716" s="12">
        <v>0</v>
      </c>
      <c r="AY716" s="68">
        <v>0</v>
      </c>
      <c r="AZ716" s="68">
        <v>7.4669999999999996</v>
      </c>
      <c r="BA716" s="94">
        <v>26</v>
      </c>
      <c r="BB716" s="94">
        <v>48</v>
      </c>
      <c r="BC716" s="12">
        <v>1</v>
      </c>
      <c r="BD716" s="12">
        <v>0</v>
      </c>
      <c r="BE716" s="104">
        <f t="shared" si="159"/>
        <v>2.5423890852013629</v>
      </c>
      <c r="BF716" s="104">
        <v>1376.05</v>
      </c>
      <c r="BG716" s="104">
        <f t="shared" si="169"/>
        <v>0.35179172692247601</v>
      </c>
      <c r="BH716" s="68">
        <v>1</v>
      </c>
      <c r="BI716" s="68">
        <v>1</v>
      </c>
      <c r="BJ716" s="68">
        <v>0</v>
      </c>
      <c r="BK716" s="12">
        <v>1</v>
      </c>
      <c r="BL716" s="12">
        <v>0</v>
      </c>
      <c r="BM716" s="12">
        <v>1</v>
      </c>
      <c r="BN716" s="12">
        <v>0</v>
      </c>
      <c r="BO716" s="12">
        <v>1</v>
      </c>
      <c r="BP716" s="12">
        <v>0</v>
      </c>
      <c r="BQ716" s="12">
        <v>0</v>
      </c>
      <c r="BR716" s="12">
        <v>0</v>
      </c>
      <c r="BS716" s="12">
        <v>1</v>
      </c>
      <c r="BT716" s="12">
        <v>0</v>
      </c>
      <c r="BU716" s="12">
        <v>0</v>
      </c>
      <c r="BV716" s="12">
        <v>0</v>
      </c>
      <c r="BW716" s="12">
        <v>0</v>
      </c>
      <c r="BX716" s="12">
        <v>1</v>
      </c>
      <c r="BY716" s="12">
        <v>0.7</v>
      </c>
      <c r="BZ716" s="12">
        <f t="shared" si="170"/>
        <v>0.30000000000000004</v>
      </c>
      <c r="CA716" s="113">
        <v>2.9957322735539909</v>
      </c>
      <c r="CB716" s="12" t="s">
        <v>769</v>
      </c>
      <c r="CC716" s="12">
        <v>1</v>
      </c>
      <c r="CI716" s="46" t="s">
        <v>798</v>
      </c>
    </row>
    <row r="717" spans="1:167" ht="15" customHeight="1" x14ac:dyDescent="0.3">
      <c r="A717" s="70">
        <v>716</v>
      </c>
      <c r="B717" s="12">
        <v>15</v>
      </c>
      <c r="C717" s="69" t="s">
        <v>127</v>
      </c>
      <c r="D717" s="37">
        <v>0.33500000000000002</v>
      </c>
      <c r="E717" s="68">
        <v>0.192</v>
      </c>
      <c r="F717" s="19">
        <f t="shared" si="157"/>
        <v>1.7447916666666667</v>
      </c>
      <c r="H717" s="12">
        <f t="shared" si="160"/>
        <v>0.14300000000000002</v>
      </c>
      <c r="I717" s="12">
        <f t="shared" si="161"/>
        <v>0.52700000000000002</v>
      </c>
      <c r="J717" s="12">
        <v>0.14000000000000001</v>
      </c>
      <c r="K717" s="12">
        <f t="shared" si="162"/>
        <v>0.33500000000000002</v>
      </c>
      <c r="L717" s="45">
        <f t="shared" si="163"/>
        <v>1.7447916666666667</v>
      </c>
      <c r="M717" s="15">
        <f t="shared" si="164"/>
        <v>0.16410403052004904</v>
      </c>
      <c r="N717" s="68">
        <f t="shared" si="165"/>
        <v>9.4053653312983335E-2</v>
      </c>
      <c r="O717" s="68">
        <f t="shared" si="166"/>
        <v>10.632229209345962</v>
      </c>
      <c r="P717" s="12">
        <f t="shared" si="167"/>
        <v>7.0050377207065709E-2</v>
      </c>
      <c r="Q717" s="12">
        <f t="shared" si="168"/>
        <v>0.25815768383303239</v>
      </c>
      <c r="R717" s="113">
        <v>10.080210130929601</v>
      </c>
      <c r="S717" s="12" t="s">
        <v>780</v>
      </c>
      <c r="T717" s="12" t="s">
        <v>1770</v>
      </c>
      <c r="U717" s="12" t="s">
        <v>799</v>
      </c>
      <c r="V717" s="68" t="s">
        <v>800</v>
      </c>
      <c r="W717" s="68">
        <v>0</v>
      </c>
      <c r="X717" s="68">
        <v>0</v>
      </c>
      <c r="Y717" s="68">
        <v>1</v>
      </c>
      <c r="Z717" s="68">
        <v>0</v>
      </c>
      <c r="AA717" s="68">
        <v>1</v>
      </c>
      <c r="AB717" s="68">
        <v>1</v>
      </c>
      <c r="AC717" s="68">
        <v>1</v>
      </c>
      <c r="AD717" s="68">
        <v>5</v>
      </c>
      <c r="AE717" s="68">
        <v>110</v>
      </c>
      <c r="AF717" s="68">
        <v>0</v>
      </c>
      <c r="AG717" s="68">
        <v>1</v>
      </c>
      <c r="AH717" s="68">
        <v>0</v>
      </c>
      <c r="AI717" s="68">
        <v>0</v>
      </c>
      <c r="AJ717" s="68">
        <v>0</v>
      </c>
      <c r="AK717" s="68">
        <v>0</v>
      </c>
      <c r="AL717" s="68">
        <v>0</v>
      </c>
      <c r="AM717" s="68">
        <v>0</v>
      </c>
      <c r="AN717" s="68">
        <v>0</v>
      </c>
      <c r="AO717" s="68">
        <v>0</v>
      </c>
      <c r="AP717" s="113">
        <v>5.8777357817796387</v>
      </c>
      <c r="AQ717" s="12">
        <v>1</v>
      </c>
      <c r="AR717" s="113">
        <v>4.7535901911063645</v>
      </c>
      <c r="AS717" s="12">
        <v>1</v>
      </c>
      <c r="AT717" s="12">
        <v>0</v>
      </c>
      <c r="AU717" s="12">
        <v>1</v>
      </c>
      <c r="AV717" s="113">
        <v>7.6073814256397911</v>
      </c>
      <c r="AW717" s="12">
        <v>1</v>
      </c>
      <c r="AX717" s="12">
        <v>0</v>
      </c>
      <c r="AY717" s="68">
        <v>0</v>
      </c>
      <c r="AZ717" s="68">
        <v>7.4669999999999996</v>
      </c>
      <c r="BA717" s="94">
        <v>26</v>
      </c>
      <c r="BB717" s="94">
        <v>48</v>
      </c>
      <c r="BC717" s="12">
        <v>1</v>
      </c>
      <c r="BD717" s="12">
        <v>0</v>
      </c>
      <c r="BE717" s="104">
        <f t="shared" si="159"/>
        <v>2.5423890852013629</v>
      </c>
      <c r="BF717" s="104">
        <v>1376.05</v>
      </c>
      <c r="BG717" s="104">
        <f t="shared" si="169"/>
        <v>0.35179172692247601</v>
      </c>
      <c r="BH717" s="68">
        <v>1</v>
      </c>
      <c r="BI717" s="68">
        <v>1</v>
      </c>
      <c r="BJ717" s="68">
        <v>0</v>
      </c>
      <c r="BK717" s="12">
        <v>1</v>
      </c>
      <c r="BL717" s="12">
        <v>0</v>
      </c>
      <c r="BM717" s="12">
        <v>1</v>
      </c>
      <c r="BN717" s="12">
        <v>0</v>
      </c>
      <c r="BO717" s="12">
        <v>1</v>
      </c>
      <c r="BP717" s="12">
        <v>0</v>
      </c>
      <c r="BQ717" s="12">
        <v>0</v>
      </c>
      <c r="BR717" s="12">
        <v>0</v>
      </c>
      <c r="BS717" s="12">
        <v>1</v>
      </c>
      <c r="BT717" s="12">
        <v>0</v>
      </c>
      <c r="BU717" s="12">
        <v>0</v>
      </c>
      <c r="BV717" s="12">
        <v>0</v>
      </c>
      <c r="BW717" s="12">
        <v>0</v>
      </c>
      <c r="BX717" s="12">
        <v>1</v>
      </c>
      <c r="BY717" s="12">
        <v>0.7</v>
      </c>
      <c r="BZ717" s="12">
        <f t="shared" si="170"/>
        <v>0.30000000000000004</v>
      </c>
      <c r="CA717" s="113">
        <v>2.9957322735539909</v>
      </c>
      <c r="CB717" s="12" t="s">
        <v>769</v>
      </c>
      <c r="CC717" s="12">
        <v>1</v>
      </c>
    </row>
    <row r="718" spans="1:167" ht="15" customHeight="1" x14ac:dyDescent="0.3">
      <c r="A718" s="70">
        <v>717</v>
      </c>
      <c r="B718" s="12">
        <v>15</v>
      </c>
      <c r="C718" s="69" t="s">
        <v>127</v>
      </c>
      <c r="D718" s="37">
        <v>-6.3E-2</v>
      </c>
      <c r="E718" s="68">
        <v>8.5000000000000006E-2</v>
      </c>
      <c r="F718" s="19">
        <f t="shared" ref="F718:F781" si="171">D718/E718</f>
        <v>-0.74117647058823521</v>
      </c>
      <c r="H718" s="12">
        <f t="shared" si="160"/>
        <v>-0.14800000000000002</v>
      </c>
      <c r="I718" s="12">
        <f t="shared" si="161"/>
        <v>2.2000000000000006E-2</v>
      </c>
      <c r="J718" s="12">
        <v>0.14000000000000001</v>
      </c>
      <c r="K718" s="12">
        <f t="shared" si="162"/>
        <v>-6.3E-2</v>
      </c>
      <c r="L718" s="45">
        <f t="shared" si="163"/>
        <v>-0.74117647058823521</v>
      </c>
      <c r="M718" s="15">
        <f t="shared" si="164"/>
        <v>-7.0492602041752325E-2</v>
      </c>
      <c r="N718" s="68">
        <f t="shared" si="165"/>
        <v>9.5109066246808704E-2</v>
      </c>
      <c r="O718" s="68">
        <f t="shared" si="166"/>
        <v>10.514244745132844</v>
      </c>
      <c r="P718" s="12">
        <f t="shared" si="167"/>
        <v>-0.16560166828856104</v>
      </c>
      <c r="Q718" s="12">
        <f t="shared" si="168"/>
        <v>2.4616464205056379E-2</v>
      </c>
      <c r="R718" s="113">
        <v>10.080210130929601</v>
      </c>
      <c r="S718" s="12" t="s">
        <v>780</v>
      </c>
      <c r="T718" s="12" t="s">
        <v>1770</v>
      </c>
      <c r="U718" s="12" t="s">
        <v>436</v>
      </c>
      <c r="V718" s="68" t="s">
        <v>801</v>
      </c>
      <c r="W718" s="68">
        <v>0</v>
      </c>
      <c r="X718" s="68">
        <v>0</v>
      </c>
      <c r="Y718" s="68">
        <v>1</v>
      </c>
      <c r="Z718" s="68">
        <v>0</v>
      </c>
      <c r="AA718" s="68">
        <v>1</v>
      </c>
      <c r="AB718" s="68">
        <v>1</v>
      </c>
      <c r="AC718" s="68">
        <v>1</v>
      </c>
      <c r="AD718" s="68">
        <v>5</v>
      </c>
      <c r="AE718" s="68">
        <v>110</v>
      </c>
      <c r="AF718" s="68">
        <v>0</v>
      </c>
      <c r="AG718" s="68">
        <v>1</v>
      </c>
      <c r="AH718" s="68">
        <v>0</v>
      </c>
      <c r="AI718" s="68">
        <v>0</v>
      </c>
      <c r="AJ718" s="68">
        <v>0</v>
      </c>
      <c r="AK718" s="68">
        <v>0</v>
      </c>
      <c r="AL718" s="68">
        <v>0</v>
      </c>
      <c r="AM718" s="68">
        <v>0</v>
      </c>
      <c r="AN718" s="68">
        <v>0</v>
      </c>
      <c r="AO718" s="68">
        <v>0</v>
      </c>
      <c r="AP718" s="113">
        <v>5.8777357817796387</v>
      </c>
      <c r="AQ718" s="12">
        <v>1</v>
      </c>
      <c r="AR718" s="113">
        <v>4.7535901911063645</v>
      </c>
      <c r="AS718" s="12">
        <v>1</v>
      </c>
      <c r="AT718" s="12">
        <v>0</v>
      </c>
      <c r="AU718" s="12">
        <v>1</v>
      </c>
      <c r="AV718" s="113">
        <v>7.6073814256397911</v>
      </c>
      <c r="AW718" s="12">
        <v>1</v>
      </c>
      <c r="AX718" s="12">
        <v>0</v>
      </c>
      <c r="AY718" s="68">
        <v>0</v>
      </c>
      <c r="AZ718" s="68">
        <v>7.4669999999999996</v>
      </c>
      <c r="BA718" s="94">
        <v>26</v>
      </c>
      <c r="BB718" s="94">
        <v>48</v>
      </c>
      <c r="BC718" s="12">
        <v>1</v>
      </c>
      <c r="BD718" s="12">
        <v>0</v>
      </c>
      <c r="BE718" s="104">
        <f t="shared" si="159"/>
        <v>2.5423890852013629</v>
      </c>
      <c r="BF718" s="104">
        <v>1376.05</v>
      </c>
      <c r="BG718" s="104">
        <f t="shared" si="169"/>
        <v>0.35179172692247601</v>
      </c>
      <c r="BH718" s="68">
        <v>1</v>
      </c>
      <c r="BI718" s="68">
        <v>1</v>
      </c>
      <c r="BJ718" s="68">
        <v>0</v>
      </c>
      <c r="BK718" s="12">
        <v>1</v>
      </c>
      <c r="BL718" s="12">
        <v>0</v>
      </c>
      <c r="BM718" s="12">
        <v>1</v>
      </c>
      <c r="BN718" s="12">
        <v>0</v>
      </c>
      <c r="BO718" s="12">
        <v>1</v>
      </c>
      <c r="BP718" s="12">
        <v>0</v>
      </c>
      <c r="BQ718" s="12">
        <v>0</v>
      </c>
      <c r="BR718" s="12">
        <v>0</v>
      </c>
      <c r="BS718" s="12">
        <v>1</v>
      </c>
      <c r="BT718" s="12">
        <v>0</v>
      </c>
      <c r="BU718" s="12">
        <v>0</v>
      </c>
      <c r="BV718" s="12">
        <v>0</v>
      </c>
      <c r="BW718" s="12">
        <v>0</v>
      </c>
      <c r="BX718" s="12">
        <v>1</v>
      </c>
      <c r="BY718" s="12">
        <v>0.7</v>
      </c>
      <c r="BZ718" s="12">
        <f t="shared" si="170"/>
        <v>0.30000000000000004</v>
      </c>
      <c r="CA718" s="113">
        <v>2.9957322735539909</v>
      </c>
      <c r="CB718" s="12" t="s">
        <v>769</v>
      </c>
      <c r="CC718" s="12">
        <v>1</v>
      </c>
    </row>
    <row r="719" spans="1:167" ht="15" customHeight="1" x14ac:dyDescent="0.3">
      <c r="A719" s="17">
        <v>718</v>
      </c>
      <c r="B719" s="12">
        <v>15</v>
      </c>
      <c r="C719" s="69" t="s">
        <v>127</v>
      </c>
      <c r="D719" s="37">
        <v>0.107</v>
      </c>
      <c r="E719" s="13">
        <v>7.5999999999999998E-2</v>
      </c>
      <c r="F719" s="19">
        <f t="shared" si="171"/>
        <v>1.4078947368421053</v>
      </c>
      <c r="H719" s="12">
        <f t="shared" si="160"/>
        <v>3.1E-2</v>
      </c>
      <c r="I719" s="12">
        <f t="shared" si="161"/>
        <v>0.183</v>
      </c>
      <c r="J719" s="12">
        <v>7.0999999999999994E-2</v>
      </c>
      <c r="K719" s="12">
        <f t="shared" si="162"/>
        <v>0.107</v>
      </c>
      <c r="L719" s="45">
        <f t="shared" si="163"/>
        <v>1.4078947368421053</v>
      </c>
      <c r="M719" s="15">
        <f t="shared" si="164"/>
        <v>0.13548592005205201</v>
      </c>
      <c r="N719" s="13">
        <f t="shared" si="165"/>
        <v>9.6232989943513592E-2</v>
      </c>
      <c r="O719" s="68">
        <f t="shared" si="166"/>
        <v>10.391446847769933</v>
      </c>
      <c r="P719" s="12">
        <f t="shared" si="167"/>
        <v>3.925293010853842E-2</v>
      </c>
      <c r="Q719" s="12">
        <f t="shared" si="168"/>
        <v>0.2317189099955656</v>
      </c>
      <c r="R719" s="113">
        <v>10.080210130929601</v>
      </c>
      <c r="S719" s="12" t="s">
        <v>781</v>
      </c>
      <c r="T719" s="12" t="s">
        <v>1770</v>
      </c>
      <c r="U719" s="12" t="s">
        <v>568</v>
      </c>
      <c r="V719" s="13" t="s">
        <v>800</v>
      </c>
      <c r="W719" s="68">
        <v>0</v>
      </c>
      <c r="X719" s="68">
        <v>0</v>
      </c>
      <c r="Y719" s="68">
        <v>1</v>
      </c>
      <c r="Z719" s="68">
        <v>0</v>
      </c>
      <c r="AA719" s="13">
        <v>1</v>
      </c>
      <c r="AB719" s="13">
        <v>1</v>
      </c>
      <c r="AC719" s="68">
        <v>2</v>
      </c>
      <c r="AD719" s="68">
        <v>5</v>
      </c>
      <c r="AE719" s="13">
        <v>106</v>
      </c>
      <c r="AF719" s="13">
        <v>0</v>
      </c>
      <c r="AG719" s="13">
        <v>1</v>
      </c>
      <c r="AH719" s="13">
        <v>0</v>
      </c>
      <c r="AI719" s="13">
        <v>0</v>
      </c>
      <c r="AJ719" s="13">
        <v>0</v>
      </c>
      <c r="AK719" s="13">
        <v>0</v>
      </c>
      <c r="AL719" s="13">
        <v>0</v>
      </c>
      <c r="AM719" s="68">
        <v>0</v>
      </c>
      <c r="AN719" s="68">
        <v>0</v>
      </c>
      <c r="AO719" s="68">
        <v>0</v>
      </c>
      <c r="AP719" s="113">
        <v>5.8777357817796387</v>
      </c>
      <c r="AQ719" s="12">
        <v>1</v>
      </c>
      <c r="AR719" s="113">
        <v>4.7184988712950942</v>
      </c>
      <c r="AS719" s="12">
        <v>1</v>
      </c>
      <c r="AT719" s="12">
        <v>0</v>
      </c>
      <c r="AU719" s="12">
        <v>1</v>
      </c>
      <c r="AV719" s="113">
        <v>7.6073814256397911</v>
      </c>
      <c r="AW719" s="12">
        <v>1</v>
      </c>
      <c r="AX719" s="12">
        <v>0</v>
      </c>
      <c r="AY719" s="68">
        <v>0</v>
      </c>
      <c r="AZ719" s="68">
        <v>7.4669999999999996</v>
      </c>
      <c r="BA719" s="94">
        <v>26</v>
      </c>
      <c r="BB719" s="94">
        <v>48</v>
      </c>
      <c r="BC719" s="12">
        <v>1</v>
      </c>
      <c r="BD719" s="12">
        <v>0</v>
      </c>
      <c r="BE719" s="104">
        <f t="shared" si="159"/>
        <v>2.5423890852013629</v>
      </c>
      <c r="BF719" s="104">
        <v>1376.05</v>
      </c>
      <c r="BG719" s="104">
        <f t="shared" si="169"/>
        <v>0.35179172692247601</v>
      </c>
      <c r="BH719" s="68">
        <v>1</v>
      </c>
      <c r="BI719" s="68">
        <v>1</v>
      </c>
      <c r="BJ719" s="68">
        <v>0</v>
      </c>
      <c r="BK719" s="12">
        <v>1</v>
      </c>
      <c r="BL719" s="12">
        <v>0</v>
      </c>
      <c r="BM719" s="12">
        <v>1</v>
      </c>
      <c r="BN719" s="12">
        <v>0</v>
      </c>
      <c r="BO719" s="12">
        <v>1</v>
      </c>
      <c r="BP719" s="12">
        <v>0</v>
      </c>
      <c r="BQ719" s="12">
        <v>0</v>
      </c>
      <c r="BR719" s="12">
        <v>0</v>
      </c>
      <c r="BS719" s="12">
        <v>1</v>
      </c>
      <c r="BT719" s="12">
        <v>0</v>
      </c>
      <c r="BU719" s="12">
        <v>0</v>
      </c>
      <c r="BV719" s="12">
        <v>0</v>
      </c>
      <c r="BW719" s="12">
        <v>0</v>
      </c>
      <c r="BX719" s="12">
        <v>1</v>
      </c>
      <c r="BY719" s="12">
        <v>0.7</v>
      </c>
      <c r="BZ719" s="12">
        <f t="shared" si="170"/>
        <v>0.30000000000000004</v>
      </c>
      <c r="CA719" s="113">
        <v>2.9957322735539909</v>
      </c>
      <c r="CB719" s="12" t="s">
        <v>769</v>
      </c>
      <c r="CC719" s="12">
        <v>1</v>
      </c>
    </row>
    <row r="720" spans="1:167" ht="15" customHeight="1" x14ac:dyDescent="0.3">
      <c r="A720" s="17">
        <v>719</v>
      </c>
      <c r="B720" s="12">
        <v>15</v>
      </c>
      <c r="C720" s="69" t="s">
        <v>127</v>
      </c>
      <c r="D720" s="37">
        <v>5.1999999999999998E-2</v>
      </c>
      <c r="E720" s="68">
        <v>6.7000000000000004E-2</v>
      </c>
      <c r="F720" s="19">
        <f t="shared" si="171"/>
        <v>0.77611940298507454</v>
      </c>
      <c r="H720" s="12">
        <f t="shared" si="160"/>
        <v>-1.5000000000000006E-2</v>
      </c>
      <c r="I720" s="12">
        <f t="shared" si="161"/>
        <v>0.11899999999999999</v>
      </c>
      <c r="J720" s="12">
        <v>7.0999999999999994E-2</v>
      </c>
      <c r="K720" s="12">
        <f t="shared" si="162"/>
        <v>5.1999999999999998E-2</v>
      </c>
      <c r="L720" s="45">
        <f t="shared" si="163"/>
        <v>0.77611940298507454</v>
      </c>
      <c r="M720" s="15">
        <f t="shared" si="164"/>
        <v>7.5170100096002029E-2</v>
      </c>
      <c r="N720" s="68">
        <f t="shared" si="165"/>
        <v>9.6853782816002626E-2</v>
      </c>
      <c r="O720" s="68">
        <f t="shared" si="166"/>
        <v>10.324841951705116</v>
      </c>
      <c r="P720" s="12">
        <f t="shared" si="167"/>
        <v>-2.1683682720000597E-2</v>
      </c>
      <c r="Q720" s="12">
        <f t="shared" si="168"/>
        <v>0.17202388291200466</v>
      </c>
      <c r="R720" s="113">
        <v>10.080210130929601</v>
      </c>
      <c r="S720" s="12" t="s">
        <v>781</v>
      </c>
      <c r="T720" s="12" t="s">
        <v>1770</v>
      </c>
      <c r="U720" s="12" t="s">
        <v>799</v>
      </c>
      <c r="V720" s="68" t="s">
        <v>800</v>
      </c>
      <c r="W720" s="68">
        <v>0</v>
      </c>
      <c r="X720" s="68">
        <v>0</v>
      </c>
      <c r="Y720" s="68">
        <v>1</v>
      </c>
      <c r="Z720" s="68">
        <v>0</v>
      </c>
      <c r="AA720" s="68">
        <v>1</v>
      </c>
      <c r="AB720" s="68">
        <v>1</v>
      </c>
      <c r="AC720" s="68">
        <v>2</v>
      </c>
      <c r="AD720" s="68">
        <v>5</v>
      </c>
      <c r="AE720" s="68">
        <v>106</v>
      </c>
      <c r="AF720" s="68">
        <v>0</v>
      </c>
      <c r="AG720" s="68">
        <v>1</v>
      </c>
      <c r="AH720" s="68">
        <v>0</v>
      </c>
      <c r="AI720" s="68">
        <v>0</v>
      </c>
      <c r="AJ720" s="68">
        <v>0</v>
      </c>
      <c r="AK720" s="68">
        <v>0</v>
      </c>
      <c r="AL720" s="68">
        <v>0</v>
      </c>
      <c r="AM720" s="68">
        <v>0</v>
      </c>
      <c r="AN720" s="68">
        <v>0</v>
      </c>
      <c r="AO720" s="68">
        <v>0</v>
      </c>
      <c r="AP720" s="113">
        <v>5.8777357817796387</v>
      </c>
      <c r="AQ720" s="12">
        <v>1</v>
      </c>
      <c r="AR720" s="113">
        <v>4.7184988712950942</v>
      </c>
      <c r="AS720" s="12">
        <v>1</v>
      </c>
      <c r="AT720" s="12">
        <v>0</v>
      </c>
      <c r="AU720" s="12">
        <v>1</v>
      </c>
      <c r="AV720" s="113">
        <v>7.6073814256397911</v>
      </c>
      <c r="AW720" s="12">
        <v>1</v>
      </c>
      <c r="AX720" s="12">
        <v>0</v>
      </c>
      <c r="AY720" s="68">
        <v>0</v>
      </c>
      <c r="AZ720" s="68">
        <v>7.4669999999999996</v>
      </c>
      <c r="BA720" s="94">
        <v>26</v>
      </c>
      <c r="BB720" s="94">
        <v>48</v>
      </c>
      <c r="BC720" s="12">
        <v>1</v>
      </c>
      <c r="BD720" s="12">
        <v>0</v>
      </c>
      <c r="BE720" s="104">
        <f t="shared" si="159"/>
        <v>2.5423890852013629</v>
      </c>
      <c r="BF720" s="104">
        <v>1376.05</v>
      </c>
      <c r="BG720" s="104">
        <f t="shared" si="169"/>
        <v>0.35179172692247601</v>
      </c>
      <c r="BH720" s="68">
        <v>1</v>
      </c>
      <c r="BI720" s="68">
        <v>1</v>
      </c>
      <c r="BJ720" s="68">
        <v>0</v>
      </c>
      <c r="BK720" s="12">
        <v>1</v>
      </c>
      <c r="BL720" s="12">
        <v>0</v>
      </c>
      <c r="BM720" s="12">
        <v>1</v>
      </c>
      <c r="BN720" s="12">
        <v>0</v>
      </c>
      <c r="BO720" s="12">
        <v>1</v>
      </c>
      <c r="BP720" s="12">
        <v>0</v>
      </c>
      <c r="BQ720" s="12">
        <v>0</v>
      </c>
      <c r="BR720" s="12">
        <v>0</v>
      </c>
      <c r="BS720" s="12">
        <v>1</v>
      </c>
      <c r="BT720" s="12">
        <v>0</v>
      </c>
      <c r="BU720" s="12">
        <v>0</v>
      </c>
      <c r="BV720" s="12">
        <v>0</v>
      </c>
      <c r="BW720" s="12">
        <v>0</v>
      </c>
      <c r="BX720" s="12">
        <v>1</v>
      </c>
      <c r="BY720" s="12">
        <v>0.7</v>
      </c>
      <c r="BZ720" s="12">
        <f t="shared" si="170"/>
        <v>0.30000000000000004</v>
      </c>
      <c r="CA720" s="113">
        <v>2.9957322735539909</v>
      </c>
      <c r="CB720" s="12" t="s">
        <v>769</v>
      </c>
      <c r="CC720" s="12">
        <v>1</v>
      </c>
    </row>
    <row r="721" spans="1:167" ht="15" customHeight="1" x14ac:dyDescent="0.3">
      <c r="A721" s="17">
        <v>720</v>
      </c>
      <c r="B721" s="12">
        <v>15</v>
      </c>
      <c r="C721" s="69" t="s">
        <v>127</v>
      </c>
      <c r="D721" s="37">
        <v>2.3E-2</v>
      </c>
      <c r="E721" s="68">
        <v>8.2000000000000003E-2</v>
      </c>
      <c r="F721" s="19">
        <f t="shared" si="171"/>
        <v>0.28048780487804875</v>
      </c>
      <c r="H721" s="12">
        <f t="shared" si="160"/>
        <v>-5.9000000000000004E-2</v>
      </c>
      <c r="I721" s="12">
        <f t="shared" si="161"/>
        <v>0.10500000000000001</v>
      </c>
      <c r="J721" s="12">
        <v>7.0999999999999994E-2</v>
      </c>
      <c r="K721" s="12">
        <f t="shared" si="162"/>
        <v>2.3E-2</v>
      </c>
      <c r="L721" s="45">
        <f t="shared" si="163"/>
        <v>0.28048780487804875</v>
      </c>
      <c r="M721" s="15">
        <f t="shared" si="164"/>
        <v>2.7233279521861897E-2</v>
      </c>
      <c r="N721" s="68">
        <f t="shared" si="165"/>
        <v>9.7092561773594599E-2</v>
      </c>
      <c r="O721" s="68">
        <f t="shared" si="166"/>
        <v>10.299450150793746</v>
      </c>
      <c r="P721" s="12">
        <f t="shared" si="167"/>
        <v>-6.9859282251732699E-2</v>
      </c>
      <c r="Q721" s="12">
        <f t="shared" si="168"/>
        <v>0.1243258412954565</v>
      </c>
      <c r="R721" s="113">
        <v>10.080210130929601</v>
      </c>
      <c r="S721" s="12" t="s">
        <v>781</v>
      </c>
      <c r="T721" s="12" t="s">
        <v>1770</v>
      </c>
      <c r="U721" s="12" t="s">
        <v>436</v>
      </c>
      <c r="V721" s="68" t="s">
        <v>801</v>
      </c>
      <c r="W721" s="68">
        <v>0</v>
      </c>
      <c r="X721" s="68">
        <v>0</v>
      </c>
      <c r="Y721" s="68">
        <v>1</v>
      </c>
      <c r="Z721" s="68">
        <v>0</v>
      </c>
      <c r="AA721" s="68">
        <v>1</v>
      </c>
      <c r="AB721" s="68">
        <v>1</v>
      </c>
      <c r="AC721" s="68">
        <v>2</v>
      </c>
      <c r="AD721" s="68">
        <v>5</v>
      </c>
      <c r="AE721" s="68">
        <v>106</v>
      </c>
      <c r="AF721" s="68">
        <v>0</v>
      </c>
      <c r="AG721" s="68">
        <v>1</v>
      </c>
      <c r="AH721" s="68">
        <v>0</v>
      </c>
      <c r="AI721" s="68">
        <v>0</v>
      </c>
      <c r="AJ721" s="68">
        <v>0</v>
      </c>
      <c r="AK721" s="68">
        <v>0</v>
      </c>
      <c r="AL721" s="68">
        <v>0</v>
      </c>
      <c r="AM721" s="68">
        <v>0</v>
      </c>
      <c r="AN721" s="68">
        <v>0</v>
      </c>
      <c r="AO721" s="68">
        <v>0</v>
      </c>
      <c r="AP721" s="113">
        <v>5.8777357817796387</v>
      </c>
      <c r="AQ721" s="12">
        <v>1</v>
      </c>
      <c r="AR721" s="113">
        <v>4.7184988712950942</v>
      </c>
      <c r="AS721" s="12">
        <v>1</v>
      </c>
      <c r="AT721" s="12">
        <v>0</v>
      </c>
      <c r="AU721" s="12">
        <v>1</v>
      </c>
      <c r="AV721" s="113">
        <v>7.6073814256397911</v>
      </c>
      <c r="AW721" s="12">
        <v>1</v>
      </c>
      <c r="AX721" s="12">
        <v>0</v>
      </c>
      <c r="AY721" s="68">
        <v>0</v>
      </c>
      <c r="AZ721" s="68">
        <v>7.4669999999999996</v>
      </c>
      <c r="BA721" s="94">
        <v>26</v>
      </c>
      <c r="BB721" s="94">
        <v>48</v>
      </c>
      <c r="BC721" s="12">
        <v>1</v>
      </c>
      <c r="BD721" s="12">
        <v>0</v>
      </c>
      <c r="BE721" s="104">
        <f t="shared" si="159"/>
        <v>2.5423890852013629</v>
      </c>
      <c r="BF721" s="104">
        <v>1376.05</v>
      </c>
      <c r="BG721" s="104">
        <f t="shared" si="169"/>
        <v>0.35179172692247601</v>
      </c>
      <c r="BH721" s="68">
        <v>1</v>
      </c>
      <c r="BI721" s="68">
        <v>1</v>
      </c>
      <c r="BJ721" s="68">
        <v>0</v>
      </c>
      <c r="BK721" s="12">
        <v>1</v>
      </c>
      <c r="BL721" s="12">
        <v>0</v>
      </c>
      <c r="BM721" s="12">
        <v>1</v>
      </c>
      <c r="BN721" s="12">
        <v>0</v>
      </c>
      <c r="BO721" s="12">
        <v>1</v>
      </c>
      <c r="BP721" s="12">
        <v>0</v>
      </c>
      <c r="BQ721" s="12">
        <v>0</v>
      </c>
      <c r="BR721" s="12">
        <v>0</v>
      </c>
      <c r="BS721" s="12">
        <v>1</v>
      </c>
      <c r="BT721" s="12">
        <v>0</v>
      </c>
      <c r="BU721" s="12">
        <v>0</v>
      </c>
      <c r="BV721" s="12">
        <v>0</v>
      </c>
      <c r="BW721" s="12">
        <v>0</v>
      </c>
      <c r="BX721" s="12">
        <v>1</v>
      </c>
      <c r="BY721" s="12">
        <v>0.7</v>
      </c>
      <c r="BZ721" s="12">
        <f t="shared" si="170"/>
        <v>0.30000000000000004</v>
      </c>
      <c r="CA721" s="113">
        <v>2.9957322735539909</v>
      </c>
      <c r="CB721" s="12" t="s">
        <v>769</v>
      </c>
      <c r="CC721" s="12">
        <v>1</v>
      </c>
    </row>
    <row r="722" spans="1:167" ht="15" customHeight="1" x14ac:dyDescent="0.3">
      <c r="A722" s="17">
        <v>721</v>
      </c>
      <c r="B722" s="12">
        <v>15</v>
      </c>
      <c r="C722" s="69" t="s">
        <v>127</v>
      </c>
      <c r="D722" s="37">
        <v>0.14499999999999999</v>
      </c>
      <c r="E722" s="68">
        <v>7.0999999999999994E-2</v>
      </c>
      <c r="F722" s="19">
        <f t="shared" si="171"/>
        <v>2.0422535211267605</v>
      </c>
      <c r="G722" s="12" t="s">
        <v>420</v>
      </c>
      <c r="H722" s="12">
        <f t="shared" si="160"/>
        <v>7.3999999999999996E-2</v>
      </c>
      <c r="I722" s="12">
        <f t="shared" si="161"/>
        <v>0.21599999999999997</v>
      </c>
      <c r="J722" s="12">
        <v>9.9000000000000005E-2</v>
      </c>
      <c r="K722" s="12">
        <f t="shared" si="162"/>
        <v>0.14499999999999999</v>
      </c>
      <c r="L722" s="45">
        <f t="shared" si="163"/>
        <v>2.0422535211267605</v>
      </c>
      <c r="M722" s="15">
        <f t="shared" si="164"/>
        <v>0.18254003964363077</v>
      </c>
      <c r="N722" s="68">
        <f t="shared" si="165"/>
        <v>8.9381674584122661E-2</v>
      </c>
      <c r="O722" s="68">
        <f t="shared" si="166"/>
        <v>11.187975663387663</v>
      </c>
      <c r="P722" s="12">
        <f t="shared" si="167"/>
        <v>9.3158365059508114E-2</v>
      </c>
      <c r="Q722" s="12">
        <f t="shared" si="168"/>
        <v>0.27192171422775346</v>
      </c>
      <c r="R722" s="113">
        <v>10.080210130929601</v>
      </c>
      <c r="S722" s="12" t="s">
        <v>782</v>
      </c>
      <c r="T722" s="12" t="s">
        <v>1770</v>
      </c>
      <c r="U722" s="12" t="s">
        <v>568</v>
      </c>
      <c r="V722" s="68" t="s">
        <v>800</v>
      </c>
      <c r="W722" s="68">
        <v>0</v>
      </c>
      <c r="X722" s="68">
        <v>0</v>
      </c>
      <c r="Y722" s="68">
        <v>1</v>
      </c>
      <c r="Z722" s="68">
        <v>0</v>
      </c>
      <c r="AA722" s="68">
        <v>1</v>
      </c>
      <c r="AB722" s="68">
        <v>1</v>
      </c>
      <c r="AC722" s="68">
        <v>3</v>
      </c>
      <c r="AD722" s="68">
        <v>5</v>
      </c>
      <c r="AE722" s="68">
        <v>121</v>
      </c>
      <c r="AF722" s="68">
        <v>0</v>
      </c>
      <c r="AG722" s="68">
        <v>1</v>
      </c>
      <c r="AH722" s="68">
        <v>0</v>
      </c>
      <c r="AI722" s="68">
        <v>0</v>
      </c>
      <c r="AJ722" s="68">
        <v>0</v>
      </c>
      <c r="AK722" s="68">
        <v>0</v>
      </c>
      <c r="AL722" s="68">
        <v>0</v>
      </c>
      <c r="AM722" s="68">
        <v>0</v>
      </c>
      <c r="AN722" s="68">
        <v>0</v>
      </c>
      <c r="AO722" s="68">
        <v>0</v>
      </c>
      <c r="AP722" s="113">
        <v>5.8777357817796387</v>
      </c>
      <c r="AQ722" s="12">
        <v>1</v>
      </c>
      <c r="AR722" s="113">
        <v>4.8441870864585912</v>
      </c>
      <c r="AS722" s="12">
        <v>1</v>
      </c>
      <c r="AT722" s="12">
        <v>0</v>
      </c>
      <c r="AU722" s="12">
        <v>1</v>
      </c>
      <c r="AV722" s="113">
        <v>7.6073814256397911</v>
      </c>
      <c r="AW722" s="12">
        <v>1</v>
      </c>
      <c r="AX722" s="12">
        <v>0</v>
      </c>
      <c r="AY722" s="68">
        <v>0</v>
      </c>
      <c r="AZ722" s="68">
        <v>7.4669999999999996</v>
      </c>
      <c r="BA722" s="94">
        <v>26</v>
      </c>
      <c r="BB722" s="94">
        <v>48</v>
      </c>
      <c r="BC722" s="12">
        <v>1</v>
      </c>
      <c r="BD722" s="12">
        <v>0</v>
      </c>
      <c r="BE722" s="104">
        <f t="shared" si="159"/>
        <v>2.5423890852013629</v>
      </c>
      <c r="BF722" s="104">
        <v>1376.05</v>
      </c>
      <c r="BG722" s="104">
        <f t="shared" si="169"/>
        <v>0.35179172692247601</v>
      </c>
      <c r="BH722" s="68">
        <v>1</v>
      </c>
      <c r="BI722" s="68">
        <v>1</v>
      </c>
      <c r="BJ722" s="68">
        <v>0</v>
      </c>
      <c r="BK722" s="12">
        <v>1</v>
      </c>
      <c r="BL722" s="12">
        <v>0</v>
      </c>
      <c r="BM722" s="12">
        <v>1</v>
      </c>
      <c r="BN722" s="12">
        <v>0</v>
      </c>
      <c r="BO722" s="12">
        <v>1</v>
      </c>
      <c r="BP722" s="12">
        <v>0</v>
      </c>
      <c r="BQ722" s="12">
        <v>0</v>
      </c>
      <c r="BR722" s="12">
        <v>0</v>
      </c>
      <c r="BS722" s="12">
        <v>1</v>
      </c>
      <c r="BT722" s="12">
        <v>0</v>
      </c>
      <c r="BU722" s="12">
        <v>0</v>
      </c>
      <c r="BV722" s="12">
        <v>0</v>
      </c>
      <c r="BW722" s="12">
        <v>0</v>
      </c>
      <c r="BX722" s="12">
        <v>1</v>
      </c>
      <c r="BY722" s="12">
        <v>0.7</v>
      </c>
      <c r="BZ722" s="12">
        <f t="shared" si="170"/>
        <v>0.30000000000000004</v>
      </c>
      <c r="CA722" s="113">
        <v>2.9957322735539909</v>
      </c>
      <c r="CB722" s="12" t="s">
        <v>769</v>
      </c>
      <c r="CC722" s="12">
        <v>1</v>
      </c>
    </row>
    <row r="723" spans="1:167" ht="15" customHeight="1" x14ac:dyDescent="0.3">
      <c r="A723" s="70">
        <v>722</v>
      </c>
      <c r="B723" s="70">
        <v>15</v>
      </c>
      <c r="C723" s="69" t="s">
        <v>127</v>
      </c>
      <c r="D723" s="38">
        <v>0.13</v>
      </c>
      <c r="E723" s="69">
        <v>6.5000000000000002E-2</v>
      </c>
      <c r="F723" s="19">
        <f t="shared" si="171"/>
        <v>2</v>
      </c>
      <c r="G723" s="70" t="s">
        <v>420</v>
      </c>
      <c r="H723" s="70">
        <f t="shared" si="160"/>
        <v>6.5000000000000002E-2</v>
      </c>
      <c r="I723" s="70">
        <f t="shared" si="161"/>
        <v>0.19500000000000001</v>
      </c>
      <c r="J723" s="70">
        <v>9.9000000000000005E-2</v>
      </c>
      <c r="K723" s="70">
        <f t="shared" si="162"/>
        <v>0.13</v>
      </c>
      <c r="L723" s="47">
        <f t="shared" si="163"/>
        <v>2</v>
      </c>
      <c r="M723" s="18">
        <f t="shared" si="164"/>
        <v>0.17888543819998318</v>
      </c>
      <c r="N723" s="69">
        <f t="shared" si="165"/>
        <v>8.9442719099991588E-2</v>
      </c>
      <c r="O723" s="69">
        <f t="shared" si="166"/>
        <v>11.180339887498949</v>
      </c>
      <c r="P723" s="70">
        <f t="shared" si="167"/>
        <v>8.9442719099991588E-2</v>
      </c>
      <c r="Q723" s="70">
        <f t="shared" si="168"/>
        <v>0.26832815729997478</v>
      </c>
      <c r="R723" s="114">
        <v>10.115651043007174</v>
      </c>
      <c r="S723" s="70" t="s">
        <v>782</v>
      </c>
      <c r="T723" s="70" t="s">
        <v>1770</v>
      </c>
      <c r="U723" s="70" t="s">
        <v>799</v>
      </c>
      <c r="V723" s="69" t="s">
        <v>800</v>
      </c>
      <c r="W723" s="69">
        <v>0</v>
      </c>
      <c r="X723" s="69">
        <v>0</v>
      </c>
      <c r="Y723" s="69">
        <v>1</v>
      </c>
      <c r="Z723" s="69">
        <v>0</v>
      </c>
      <c r="AA723" s="69">
        <v>1</v>
      </c>
      <c r="AB723" s="69">
        <v>1</v>
      </c>
      <c r="AC723" s="69">
        <v>3</v>
      </c>
      <c r="AD723" s="69">
        <v>5</v>
      </c>
      <c r="AE723" s="69">
        <v>121</v>
      </c>
      <c r="AF723" s="69">
        <v>0</v>
      </c>
      <c r="AG723" s="69">
        <v>1</v>
      </c>
      <c r="AH723" s="69">
        <v>0</v>
      </c>
      <c r="AI723" s="69">
        <v>0</v>
      </c>
      <c r="AJ723" s="69">
        <v>0</v>
      </c>
      <c r="AK723" s="69">
        <v>0</v>
      </c>
      <c r="AL723" s="69">
        <v>0</v>
      </c>
      <c r="AM723" s="69">
        <v>0</v>
      </c>
      <c r="AN723" s="69">
        <v>0</v>
      </c>
      <c r="AO723" s="69">
        <v>0</v>
      </c>
      <c r="AP723" s="114">
        <v>5.8777357817796387</v>
      </c>
      <c r="AQ723" s="70">
        <v>1</v>
      </c>
      <c r="AR723" s="114">
        <v>4.8441870864585912</v>
      </c>
      <c r="AS723" s="70">
        <v>1</v>
      </c>
      <c r="AT723" s="70">
        <v>0</v>
      </c>
      <c r="AU723" s="70">
        <v>1</v>
      </c>
      <c r="AV723" s="114">
        <v>7.6073814256397911</v>
      </c>
      <c r="AW723" s="70">
        <v>1</v>
      </c>
      <c r="AX723" s="70">
        <v>0</v>
      </c>
      <c r="AY723" s="69">
        <v>0</v>
      </c>
      <c r="AZ723" s="69">
        <v>7.4669999999999996</v>
      </c>
      <c r="BA723" s="32">
        <v>26</v>
      </c>
      <c r="BB723" s="32">
        <v>48</v>
      </c>
      <c r="BC723" s="70">
        <v>1</v>
      </c>
      <c r="BD723" s="70">
        <v>0</v>
      </c>
      <c r="BE723" s="106">
        <f t="shared" si="159"/>
        <v>2.5423890852013629</v>
      </c>
      <c r="BF723" s="106">
        <v>1376.05</v>
      </c>
      <c r="BG723" s="106">
        <f t="shared" si="169"/>
        <v>0.35179172692247601</v>
      </c>
      <c r="BH723" s="69">
        <v>1</v>
      </c>
      <c r="BI723" s="69">
        <v>1</v>
      </c>
      <c r="BJ723" s="69">
        <v>0</v>
      </c>
      <c r="BK723" s="70">
        <v>1</v>
      </c>
      <c r="BL723" s="70">
        <v>0</v>
      </c>
      <c r="BM723" s="70">
        <v>1</v>
      </c>
      <c r="BN723" s="70">
        <v>0</v>
      </c>
      <c r="BO723" s="70">
        <v>1</v>
      </c>
      <c r="BP723" s="70">
        <v>0</v>
      </c>
      <c r="BQ723" s="70">
        <v>0</v>
      </c>
      <c r="BR723" s="70">
        <v>0</v>
      </c>
      <c r="BS723" s="70">
        <v>1</v>
      </c>
      <c r="BT723" s="70">
        <v>0</v>
      </c>
      <c r="BU723" s="70">
        <v>0</v>
      </c>
      <c r="BV723" s="70">
        <v>0</v>
      </c>
      <c r="BW723" s="70">
        <v>0</v>
      </c>
      <c r="BX723" s="70">
        <v>1</v>
      </c>
      <c r="BY723" s="70">
        <v>0.7</v>
      </c>
      <c r="BZ723" s="70">
        <f t="shared" si="170"/>
        <v>0.30000000000000004</v>
      </c>
      <c r="CA723" s="114">
        <v>2.9957322735539909</v>
      </c>
      <c r="CB723" s="70" t="s">
        <v>769</v>
      </c>
      <c r="CC723" s="70">
        <v>1</v>
      </c>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0"/>
      <c r="DD723" s="70"/>
      <c r="DE723" s="70"/>
      <c r="DF723" s="70"/>
      <c r="DG723" s="70"/>
      <c r="DH723" s="70"/>
      <c r="DI723" s="70"/>
      <c r="DJ723" s="70"/>
      <c r="DK723" s="70"/>
      <c r="DL723" s="70"/>
      <c r="DM723" s="70"/>
      <c r="DN723" s="70"/>
      <c r="DO723" s="70"/>
      <c r="DP723" s="70"/>
      <c r="DQ723" s="70"/>
      <c r="DR723" s="70"/>
      <c r="DS723" s="70"/>
      <c r="DT723" s="70"/>
      <c r="DU723" s="70"/>
      <c r="DV723" s="70"/>
      <c r="DW723" s="70"/>
      <c r="DX723" s="70"/>
      <c r="DY723" s="70"/>
      <c r="DZ723" s="70"/>
      <c r="EA723" s="70"/>
      <c r="EB723" s="70"/>
      <c r="EC723" s="70"/>
      <c r="ED723" s="70"/>
      <c r="EE723" s="70"/>
      <c r="EF723" s="70"/>
      <c r="EG723" s="70"/>
      <c r="EH723" s="70"/>
      <c r="EI723" s="70"/>
      <c r="EJ723" s="70"/>
      <c r="EK723" s="70"/>
      <c r="EL723" s="70"/>
      <c r="EM723" s="70"/>
      <c r="EN723" s="70"/>
      <c r="EO723" s="70"/>
      <c r="EP723" s="70"/>
      <c r="EQ723" s="70"/>
      <c r="ER723" s="70"/>
      <c r="ES723" s="70"/>
      <c r="ET723" s="70"/>
      <c r="EU723" s="70"/>
      <c r="EV723" s="70"/>
      <c r="EW723" s="70"/>
      <c r="EX723" s="70"/>
      <c r="EY723" s="70"/>
      <c r="EZ723" s="70"/>
      <c r="FA723" s="70"/>
      <c r="FB723" s="70"/>
      <c r="FC723" s="70"/>
      <c r="FD723" s="70"/>
      <c r="FE723" s="70"/>
      <c r="FF723" s="70"/>
      <c r="FG723" s="70"/>
      <c r="FH723" s="70"/>
      <c r="FI723" s="70"/>
      <c r="FJ723" s="70"/>
      <c r="FK723" s="70"/>
    </row>
    <row r="724" spans="1:167" ht="15" customHeight="1" x14ac:dyDescent="0.3">
      <c r="A724" s="17">
        <v>723</v>
      </c>
      <c r="B724" s="12">
        <v>15</v>
      </c>
      <c r="C724" s="69" t="s">
        <v>127</v>
      </c>
      <c r="D724" s="37">
        <v>-1.6E-2</v>
      </c>
      <c r="E724" s="68">
        <v>7.0999999999999994E-2</v>
      </c>
      <c r="F724" s="19">
        <f t="shared" si="171"/>
        <v>-0.22535211267605637</v>
      </c>
      <c r="H724" s="12">
        <f t="shared" si="160"/>
        <v>-8.6999999999999994E-2</v>
      </c>
      <c r="I724" s="12">
        <f t="shared" si="161"/>
        <v>5.4999999999999993E-2</v>
      </c>
      <c r="J724" s="12">
        <v>9.9000000000000005E-2</v>
      </c>
      <c r="K724" s="12">
        <f t="shared" si="162"/>
        <v>-1.6E-2</v>
      </c>
      <c r="L724" s="45">
        <f t="shared" si="163"/>
        <v>-0.22535211267605637</v>
      </c>
      <c r="M724" s="15">
        <f t="shared" si="164"/>
        <v>-2.0482257957489036E-2</v>
      </c>
      <c r="N724" s="68">
        <f t="shared" si="165"/>
        <v>9.0890019686357584E-2</v>
      </c>
      <c r="O724" s="68">
        <f t="shared" si="166"/>
        <v>11.002308102152364</v>
      </c>
      <c r="P724" s="12">
        <f t="shared" si="167"/>
        <v>-0.11137227764384662</v>
      </c>
      <c r="Q724" s="12">
        <f t="shared" si="168"/>
        <v>7.0407761728868548E-2</v>
      </c>
      <c r="R724" s="113">
        <v>10.115651043007174</v>
      </c>
      <c r="S724" s="12" t="s">
        <v>782</v>
      </c>
      <c r="T724" s="12" t="s">
        <v>1770</v>
      </c>
      <c r="U724" s="12" t="s">
        <v>436</v>
      </c>
      <c r="V724" s="68" t="s">
        <v>801</v>
      </c>
      <c r="W724" s="68">
        <v>0</v>
      </c>
      <c r="X724" s="68">
        <v>0</v>
      </c>
      <c r="Y724" s="68">
        <v>1</v>
      </c>
      <c r="Z724" s="68">
        <v>0</v>
      </c>
      <c r="AA724" s="68">
        <v>1</v>
      </c>
      <c r="AB724" s="68">
        <v>1</v>
      </c>
      <c r="AC724" s="68">
        <v>3</v>
      </c>
      <c r="AD724" s="68">
        <v>5</v>
      </c>
      <c r="AE724" s="68">
        <v>121</v>
      </c>
      <c r="AF724" s="68">
        <v>0</v>
      </c>
      <c r="AG724" s="68">
        <v>1</v>
      </c>
      <c r="AH724" s="68">
        <v>0</v>
      </c>
      <c r="AI724" s="68">
        <v>0</v>
      </c>
      <c r="AJ724" s="68">
        <v>0</v>
      </c>
      <c r="AK724" s="68">
        <v>0</v>
      </c>
      <c r="AL724" s="68">
        <v>0</v>
      </c>
      <c r="AM724" s="68">
        <v>0</v>
      </c>
      <c r="AN724" s="68">
        <v>0</v>
      </c>
      <c r="AO724" s="68">
        <v>0</v>
      </c>
      <c r="AP724" s="113">
        <v>5.8777357817796387</v>
      </c>
      <c r="AQ724" s="12">
        <v>1</v>
      </c>
      <c r="AR724" s="113">
        <v>4.8441870864585912</v>
      </c>
      <c r="AS724" s="12">
        <v>1</v>
      </c>
      <c r="AT724" s="12">
        <v>0</v>
      </c>
      <c r="AU724" s="12">
        <v>1</v>
      </c>
      <c r="AV724" s="113">
        <v>7.6073814256397911</v>
      </c>
      <c r="AW724" s="12">
        <v>1</v>
      </c>
      <c r="AX724" s="12">
        <v>0</v>
      </c>
      <c r="AY724" s="68">
        <v>0</v>
      </c>
      <c r="AZ724" s="68">
        <v>7.4669999999999996</v>
      </c>
      <c r="BA724" s="94">
        <v>26</v>
      </c>
      <c r="BB724" s="94">
        <v>48</v>
      </c>
      <c r="BC724" s="12">
        <v>1</v>
      </c>
      <c r="BD724" s="12">
        <v>0</v>
      </c>
      <c r="BE724" s="104">
        <f t="shared" si="159"/>
        <v>2.5423890852013629</v>
      </c>
      <c r="BF724" s="104">
        <v>1376.05</v>
      </c>
      <c r="BG724" s="104">
        <f t="shared" si="169"/>
        <v>0.35179172692247601</v>
      </c>
      <c r="BH724" s="68">
        <v>1</v>
      </c>
      <c r="BI724" s="68">
        <v>1</v>
      </c>
      <c r="BJ724" s="68">
        <v>0</v>
      </c>
      <c r="BK724" s="12">
        <v>1</v>
      </c>
      <c r="BL724" s="12">
        <v>0</v>
      </c>
      <c r="BM724" s="12">
        <v>1</v>
      </c>
      <c r="BN724" s="12">
        <v>0</v>
      </c>
      <c r="BO724" s="12">
        <v>1</v>
      </c>
      <c r="BP724" s="12">
        <v>0</v>
      </c>
      <c r="BQ724" s="12">
        <v>0</v>
      </c>
      <c r="BR724" s="12">
        <v>0</v>
      </c>
      <c r="BS724" s="12">
        <v>1</v>
      </c>
      <c r="BT724" s="12">
        <v>0</v>
      </c>
      <c r="BU724" s="12">
        <v>0</v>
      </c>
      <c r="BV724" s="12">
        <v>0</v>
      </c>
      <c r="BW724" s="12">
        <v>0</v>
      </c>
      <c r="BX724" s="12">
        <v>1</v>
      </c>
      <c r="BY724" s="12">
        <v>0.7</v>
      </c>
      <c r="BZ724" s="12">
        <f t="shared" si="170"/>
        <v>0.30000000000000004</v>
      </c>
      <c r="CA724" s="113">
        <v>2.9957322735539909</v>
      </c>
      <c r="CB724" s="12" t="s">
        <v>769</v>
      </c>
      <c r="CC724" s="12">
        <v>1</v>
      </c>
    </row>
    <row r="725" spans="1:167" ht="15" customHeight="1" x14ac:dyDescent="0.3">
      <c r="A725" s="17">
        <v>724</v>
      </c>
      <c r="B725" s="12">
        <v>15</v>
      </c>
      <c r="C725" s="69" t="s">
        <v>127</v>
      </c>
      <c r="D725" s="37">
        <v>2.3E-2</v>
      </c>
      <c r="E725" s="68">
        <v>0.11600000000000001</v>
      </c>
      <c r="F725" s="19">
        <f t="shared" si="171"/>
        <v>0.1982758620689655</v>
      </c>
      <c r="H725" s="12">
        <f t="shared" si="160"/>
        <v>-9.2999999999999999E-2</v>
      </c>
      <c r="I725" s="12">
        <f t="shared" si="161"/>
        <v>0.13900000000000001</v>
      </c>
      <c r="J725" s="12">
        <v>6.0999999999999999E-2</v>
      </c>
      <c r="K725" s="12">
        <f t="shared" si="162"/>
        <v>2.3E-2</v>
      </c>
      <c r="L725" s="45">
        <f t="shared" si="163"/>
        <v>0.1982758620689655</v>
      </c>
      <c r="M725" s="15">
        <f t="shared" si="164"/>
        <v>1.699955806543765E-2</v>
      </c>
      <c r="N725" s="68">
        <f t="shared" si="165"/>
        <v>8.5736901547424679E-2</v>
      </c>
      <c r="O725" s="68">
        <f t="shared" si="166"/>
        <v>11.663589212479973</v>
      </c>
      <c r="P725" s="12">
        <f t="shared" si="167"/>
        <v>-6.8737343481987026E-2</v>
      </c>
      <c r="Q725" s="12">
        <f t="shared" si="168"/>
        <v>0.10273645961286233</v>
      </c>
      <c r="R725" s="113">
        <v>10.115651043007174</v>
      </c>
      <c r="S725" s="12" t="s">
        <v>802</v>
      </c>
      <c r="T725" s="12" t="s">
        <v>1769</v>
      </c>
      <c r="U725" s="12" t="s">
        <v>794</v>
      </c>
      <c r="V725" s="68" t="s">
        <v>805</v>
      </c>
      <c r="W725" s="68">
        <v>0</v>
      </c>
      <c r="X725" s="68">
        <v>0</v>
      </c>
      <c r="Y725" s="68">
        <v>1</v>
      </c>
      <c r="Z725" s="68">
        <v>0</v>
      </c>
      <c r="AA725" s="68">
        <v>1</v>
      </c>
      <c r="AB725" s="68">
        <v>1</v>
      </c>
      <c r="AC725" s="68">
        <v>1</v>
      </c>
      <c r="AD725" s="68">
        <v>3</v>
      </c>
      <c r="AE725" s="68">
        <v>136</v>
      </c>
      <c r="AF725" s="68">
        <v>0</v>
      </c>
      <c r="AG725" s="68">
        <v>1</v>
      </c>
      <c r="AH725" s="68">
        <v>0</v>
      </c>
      <c r="AI725" s="68">
        <v>0</v>
      </c>
      <c r="AJ725" s="68">
        <v>0</v>
      </c>
      <c r="AK725" s="68">
        <v>0</v>
      </c>
      <c r="AL725" s="68">
        <v>0</v>
      </c>
      <c r="AM725" s="68">
        <v>0</v>
      </c>
      <c r="AN725" s="68">
        <v>0</v>
      </c>
      <c r="AO725" s="68">
        <v>0</v>
      </c>
      <c r="AP725" s="113">
        <v>5.6347896031692493</v>
      </c>
      <c r="AQ725" s="12">
        <v>1</v>
      </c>
      <c r="AR725" s="113">
        <v>4.9416424226093039</v>
      </c>
      <c r="AS725" s="12">
        <v>1</v>
      </c>
      <c r="AT725" s="12">
        <v>0</v>
      </c>
      <c r="AU725" s="12">
        <v>1</v>
      </c>
      <c r="AV725" s="113">
        <v>7.6073814256397911</v>
      </c>
      <c r="AW725" s="12">
        <v>1</v>
      </c>
      <c r="AX725" s="12">
        <v>0</v>
      </c>
      <c r="AY725" s="68">
        <v>0</v>
      </c>
      <c r="AZ725" s="68">
        <v>7.4669999999999996</v>
      </c>
      <c r="BA725" s="94">
        <v>26</v>
      </c>
      <c r="BB725" s="94">
        <v>48</v>
      </c>
      <c r="BC725" s="12">
        <v>1</v>
      </c>
      <c r="BD725" s="12">
        <v>0</v>
      </c>
      <c r="BE725" s="104">
        <f t="shared" si="159"/>
        <v>2.5423890852013629</v>
      </c>
      <c r="BF725" s="104">
        <v>1376.05</v>
      </c>
      <c r="BG725" s="104">
        <f t="shared" si="169"/>
        <v>0.35179172692247601</v>
      </c>
      <c r="BH725" s="68">
        <v>1</v>
      </c>
      <c r="BI725" s="68">
        <v>1</v>
      </c>
      <c r="BJ725" s="68">
        <v>0</v>
      </c>
      <c r="BK725" s="12">
        <v>1</v>
      </c>
      <c r="BL725" s="12">
        <v>0</v>
      </c>
      <c r="BM725" s="12">
        <v>1</v>
      </c>
      <c r="BN725" s="12">
        <v>0</v>
      </c>
      <c r="BO725" s="12">
        <v>1</v>
      </c>
      <c r="BP725" s="12">
        <v>0</v>
      </c>
      <c r="BQ725" s="12">
        <v>0</v>
      </c>
      <c r="BR725" s="12">
        <v>0</v>
      </c>
      <c r="BS725" s="12">
        <v>1</v>
      </c>
      <c r="BT725" s="12">
        <v>0</v>
      </c>
      <c r="BU725" s="12">
        <v>0</v>
      </c>
      <c r="BV725" s="12">
        <v>0</v>
      </c>
      <c r="BW725" s="12">
        <v>0</v>
      </c>
      <c r="BX725" s="12">
        <v>1</v>
      </c>
      <c r="BY725" s="12">
        <v>0.7</v>
      </c>
      <c r="BZ725" s="12">
        <f t="shared" si="170"/>
        <v>0.30000000000000004</v>
      </c>
      <c r="CA725" s="113">
        <v>2.9957322735539909</v>
      </c>
      <c r="CB725" s="12" t="s">
        <v>769</v>
      </c>
      <c r="CC725" s="12">
        <v>1</v>
      </c>
      <c r="CI725" s="46" t="s">
        <v>804</v>
      </c>
    </row>
    <row r="726" spans="1:167" ht="15" customHeight="1" x14ac:dyDescent="0.3">
      <c r="A726" s="70">
        <v>725</v>
      </c>
      <c r="B726" s="12">
        <v>15</v>
      </c>
      <c r="C726" s="69" t="s">
        <v>127</v>
      </c>
      <c r="D726" s="37">
        <v>-2.8000000000000001E-2</v>
      </c>
      <c r="E726" s="68">
        <v>0.112</v>
      </c>
      <c r="F726" s="19">
        <f t="shared" si="171"/>
        <v>-0.25</v>
      </c>
      <c r="H726" s="12">
        <f t="shared" si="160"/>
        <v>-0.14000000000000001</v>
      </c>
      <c r="I726" s="12">
        <f t="shared" si="161"/>
        <v>8.4000000000000005E-2</v>
      </c>
      <c r="J726" s="12">
        <v>6.2E-2</v>
      </c>
      <c r="K726" s="12">
        <f t="shared" si="162"/>
        <v>-2.8000000000000001E-2</v>
      </c>
      <c r="L726" s="45">
        <f t="shared" si="163"/>
        <v>-0.25</v>
      </c>
      <c r="M726" s="15">
        <f t="shared" si="164"/>
        <v>-2.1432398984452372E-2</v>
      </c>
      <c r="N726" s="68">
        <f t="shared" si="165"/>
        <v>8.5729595937809502E-2</v>
      </c>
      <c r="O726" s="68">
        <f t="shared" si="166"/>
        <v>11.664583147288203</v>
      </c>
      <c r="P726" s="12">
        <f t="shared" si="167"/>
        <v>-0.10716199492226187</v>
      </c>
      <c r="Q726" s="12">
        <f t="shared" si="168"/>
        <v>6.429719695335713E-2</v>
      </c>
      <c r="R726" s="113">
        <v>10.115651043007174</v>
      </c>
      <c r="S726" s="12" t="s">
        <v>802</v>
      </c>
      <c r="T726" s="12" t="s">
        <v>1769</v>
      </c>
      <c r="U726" s="12" t="s">
        <v>795</v>
      </c>
      <c r="V726" s="68" t="s">
        <v>805</v>
      </c>
      <c r="W726" s="68">
        <v>0</v>
      </c>
      <c r="X726" s="68">
        <v>0</v>
      </c>
      <c r="Y726" s="68">
        <v>1</v>
      </c>
      <c r="Z726" s="68">
        <v>0</v>
      </c>
      <c r="AA726" s="68">
        <v>1</v>
      </c>
      <c r="AB726" s="68">
        <v>1</v>
      </c>
      <c r="AC726" s="68">
        <v>2</v>
      </c>
      <c r="AD726" s="68">
        <v>3</v>
      </c>
      <c r="AE726" s="68">
        <v>136</v>
      </c>
      <c r="AF726" s="68">
        <v>0</v>
      </c>
      <c r="AG726" s="68">
        <v>1</v>
      </c>
      <c r="AH726" s="68">
        <v>0</v>
      </c>
      <c r="AI726" s="68">
        <v>0</v>
      </c>
      <c r="AJ726" s="68">
        <v>0</v>
      </c>
      <c r="AK726" s="68">
        <v>0</v>
      </c>
      <c r="AL726" s="68">
        <v>0</v>
      </c>
      <c r="AM726" s="68">
        <v>0</v>
      </c>
      <c r="AN726" s="68">
        <v>0</v>
      </c>
      <c r="AO726" s="68">
        <v>0</v>
      </c>
      <c r="AP726" s="113">
        <v>5.6347896031692493</v>
      </c>
      <c r="AQ726" s="12">
        <v>1</v>
      </c>
      <c r="AR726" s="113">
        <v>4.9416424226093039</v>
      </c>
      <c r="AS726" s="12">
        <v>1</v>
      </c>
      <c r="AT726" s="12">
        <v>0</v>
      </c>
      <c r="AU726" s="12">
        <v>1</v>
      </c>
      <c r="AV726" s="113">
        <v>7.6073814256397911</v>
      </c>
      <c r="AW726" s="12">
        <v>1</v>
      </c>
      <c r="AX726" s="12">
        <v>0</v>
      </c>
      <c r="AY726" s="68">
        <v>0</v>
      </c>
      <c r="AZ726" s="68">
        <v>7.4669999999999996</v>
      </c>
      <c r="BA726" s="94">
        <v>26</v>
      </c>
      <c r="BB726" s="94">
        <v>48</v>
      </c>
      <c r="BC726" s="12">
        <v>1</v>
      </c>
      <c r="BD726" s="12">
        <v>0</v>
      </c>
      <c r="BE726" s="104">
        <f t="shared" si="159"/>
        <v>2.5423890852013629</v>
      </c>
      <c r="BF726" s="104">
        <v>1376.05</v>
      </c>
      <c r="BG726" s="104">
        <f t="shared" si="169"/>
        <v>0.35179172692247601</v>
      </c>
      <c r="BH726" s="68">
        <v>1</v>
      </c>
      <c r="BI726" s="68">
        <v>1</v>
      </c>
      <c r="BJ726" s="68">
        <v>0</v>
      </c>
      <c r="BK726" s="12">
        <v>1</v>
      </c>
      <c r="BL726" s="12">
        <v>0</v>
      </c>
      <c r="BM726" s="12">
        <v>1</v>
      </c>
      <c r="BN726" s="12">
        <v>0</v>
      </c>
      <c r="BO726" s="12">
        <v>1</v>
      </c>
      <c r="BP726" s="12">
        <v>0</v>
      </c>
      <c r="BQ726" s="12">
        <v>0</v>
      </c>
      <c r="BR726" s="12">
        <v>0</v>
      </c>
      <c r="BS726" s="12">
        <v>1</v>
      </c>
      <c r="BT726" s="12">
        <v>0</v>
      </c>
      <c r="BU726" s="12">
        <v>0</v>
      </c>
      <c r="BV726" s="12">
        <v>0</v>
      </c>
      <c r="BW726" s="12">
        <v>0</v>
      </c>
      <c r="BX726" s="12">
        <v>1</v>
      </c>
      <c r="BY726" s="12">
        <v>0.7</v>
      </c>
      <c r="BZ726" s="12">
        <f t="shared" si="170"/>
        <v>0.30000000000000004</v>
      </c>
      <c r="CA726" s="113">
        <v>2.9957322735539909</v>
      </c>
      <c r="CB726" s="12" t="s">
        <v>769</v>
      </c>
      <c r="CC726" s="12">
        <v>1</v>
      </c>
      <c r="CI726" s="44"/>
    </row>
    <row r="727" spans="1:167" ht="15" customHeight="1" x14ac:dyDescent="0.3">
      <c r="A727" s="70">
        <v>726</v>
      </c>
      <c r="B727" s="12">
        <v>15</v>
      </c>
      <c r="C727" s="69" t="s">
        <v>127</v>
      </c>
      <c r="D727" s="37">
        <v>3.7999999999999999E-2</v>
      </c>
      <c r="E727" s="68">
        <v>0.11899999999999999</v>
      </c>
      <c r="F727" s="19">
        <f t="shared" si="171"/>
        <v>0.31932773109243701</v>
      </c>
      <c r="H727" s="12">
        <f t="shared" si="160"/>
        <v>-8.0999999999999989E-2</v>
      </c>
      <c r="I727" s="12">
        <f t="shared" si="161"/>
        <v>0.157</v>
      </c>
      <c r="J727" s="12">
        <v>4.8000000000000001E-2</v>
      </c>
      <c r="K727" s="12">
        <f t="shared" si="162"/>
        <v>3.7999999999999999E-2</v>
      </c>
      <c r="L727" s="45">
        <f t="shared" si="163"/>
        <v>0.31932773109243701</v>
      </c>
      <c r="M727" s="15">
        <f t="shared" si="164"/>
        <v>2.7371867510828197E-2</v>
      </c>
      <c r="N727" s="68">
        <f t="shared" si="165"/>
        <v>8.5717164047067237E-2</v>
      </c>
      <c r="O727" s="68">
        <f t="shared" si="166"/>
        <v>11.666274906749139</v>
      </c>
      <c r="P727" s="12">
        <f t="shared" si="167"/>
        <v>-5.8345296536239044E-2</v>
      </c>
      <c r="Q727" s="12">
        <f t="shared" si="168"/>
        <v>0.11308903155789543</v>
      </c>
      <c r="R727" s="113">
        <v>10.115651043007174</v>
      </c>
      <c r="S727" s="12" t="s">
        <v>802</v>
      </c>
      <c r="T727" s="12" t="s">
        <v>1769</v>
      </c>
      <c r="U727" s="12" t="s">
        <v>796</v>
      </c>
      <c r="V727" s="68" t="s">
        <v>805</v>
      </c>
      <c r="W727" s="68">
        <v>0</v>
      </c>
      <c r="X727" s="68">
        <v>0</v>
      </c>
      <c r="Y727" s="68">
        <v>1</v>
      </c>
      <c r="Z727" s="68">
        <v>0</v>
      </c>
      <c r="AA727" s="68">
        <v>1</v>
      </c>
      <c r="AB727" s="68">
        <v>1</v>
      </c>
      <c r="AC727" s="68">
        <v>3</v>
      </c>
      <c r="AD727" s="68">
        <v>3</v>
      </c>
      <c r="AE727" s="68">
        <v>136</v>
      </c>
      <c r="AF727" s="68">
        <v>0</v>
      </c>
      <c r="AG727" s="68">
        <v>1</v>
      </c>
      <c r="AH727" s="68">
        <v>0</v>
      </c>
      <c r="AI727" s="68">
        <v>0</v>
      </c>
      <c r="AJ727" s="68">
        <v>0</v>
      </c>
      <c r="AK727" s="68">
        <v>0</v>
      </c>
      <c r="AL727" s="68">
        <v>0</v>
      </c>
      <c r="AM727" s="68">
        <v>0</v>
      </c>
      <c r="AN727" s="68">
        <v>0</v>
      </c>
      <c r="AO727" s="68">
        <v>0</v>
      </c>
      <c r="AP727" s="113">
        <v>5.6347896031692493</v>
      </c>
      <c r="AQ727" s="12">
        <v>1</v>
      </c>
      <c r="AR727" s="113">
        <v>4.9416424226093039</v>
      </c>
      <c r="AS727" s="12">
        <v>1</v>
      </c>
      <c r="AT727" s="12">
        <v>0</v>
      </c>
      <c r="AU727" s="12">
        <v>1</v>
      </c>
      <c r="AV727" s="113">
        <v>7.6073814256397911</v>
      </c>
      <c r="AW727" s="12">
        <v>1</v>
      </c>
      <c r="AX727" s="12">
        <v>0</v>
      </c>
      <c r="AY727" s="68">
        <v>0</v>
      </c>
      <c r="AZ727" s="68">
        <v>7.4669999999999996</v>
      </c>
      <c r="BA727" s="94">
        <v>26</v>
      </c>
      <c r="BB727" s="94">
        <v>48</v>
      </c>
      <c r="BC727" s="12">
        <v>1</v>
      </c>
      <c r="BD727" s="12">
        <v>0</v>
      </c>
      <c r="BE727" s="104">
        <f t="shared" si="159"/>
        <v>2.5423890852013629</v>
      </c>
      <c r="BF727" s="104">
        <v>1376.05</v>
      </c>
      <c r="BG727" s="104">
        <f t="shared" si="169"/>
        <v>0.35179172692247601</v>
      </c>
      <c r="BH727" s="68">
        <v>1</v>
      </c>
      <c r="BI727" s="68">
        <v>1</v>
      </c>
      <c r="BJ727" s="68">
        <v>0</v>
      </c>
      <c r="BK727" s="12">
        <v>1</v>
      </c>
      <c r="BL727" s="12">
        <v>0</v>
      </c>
      <c r="BM727" s="12">
        <v>1</v>
      </c>
      <c r="BN727" s="12">
        <v>0</v>
      </c>
      <c r="BO727" s="12">
        <v>1</v>
      </c>
      <c r="BP727" s="12">
        <v>0</v>
      </c>
      <c r="BQ727" s="12">
        <v>0</v>
      </c>
      <c r="BR727" s="12">
        <v>0</v>
      </c>
      <c r="BS727" s="12">
        <v>1</v>
      </c>
      <c r="BT727" s="12">
        <v>0</v>
      </c>
      <c r="BU727" s="12">
        <v>0</v>
      </c>
      <c r="BV727" s="12">
        <v>0</v>
      </c>
      <c r="BW727" s="12">
        <v>0</v>
      </c>
      <c r="BX727" s="12">
        <v>1</v>
      </c>
      <c r="BY727" s="12">
        <v>0.7</v>
      </c>
      <c r="BZ727" s="12">
        <f t="shared" si="170"/>
        <v>0.30000000000000004</v>
      </c>
      <c r="CA727" s="113">
        <v>2.9957322735539909</v>
      </c>
      <c r="CB727" s="12" t="s">
        <v>769</v>
      </c>
      <c r="CC727" s="12">
        <v>1</v>
      </c>
    </row>
    <row r="728" spans="1:167" ht="15" customHeight="1" x14ac:dyDescent="0.3">
      <c r="A728" s="70">
        <v>727</v>
      </c>
      <c r="B728" s="12">
        <v>15</v>
      </c>
      <c r="C728" s="69" t="s">
        <v>127</v>
      </c>
      <c r="D728" s="37">
        <v>3.6999999999999998E-2</v>
      </c>
      <c r="E728" s="13">
        <v>0.13400000000000001</v>
      </c>
      <c r="F728" s="19">
        <f t="shared" si="171"/>
        <v>0.27611940298507459</v>
      </c>
      <c r="H728" s="12">
        <f t="shared" si="160"/>
        <v>-9.7000000000000003E-2</v>
      </c>
      <c r="I728" s="12">
        <f t="shared" si="161"/>
        <v>0.17100000000000001</v>
      </c>
      <c r="J728" s="12">
        <v>6.0999999999999999E-2</v>
      </c>
      <c r="K728" s="12">
        <f t="shared" si="162"/>
        <v>3.6999999999999998E-2</v>
      </c>
      <c r="L728" s="45">
        <f t="shared" si="163"/>
        <v>0.27611940298507459</v>
      </c>
      <c r="M728" s="15">
        <f t="shared" si="164"/>
        <v>2.3670409556728337E-2</v>
      </c>
      <c r="N728" s="13">
        <f t="shared" si="165"/>
        <v>8.5725267043286424E-2</v>
      </c>
      <c r="O728" s="68">
        <f t="shared" si="166"/>
        <v>11.665172177242171</v>
      </c>
      <c r="P728" s="12">
        <f t="shared" si="167"/>
        <v>-6.205485748655809E-2</v>
      </c>
      <c r="Q728" s="12">
        <f t="shared" si="168"/>
        <v>0.10939567660001476</v>
      </c>
      <c r="R728" s="113">
        <v>10.115651043007174</v>
      </c>
      <c r="S728" s="12" t="s">
        <v>803</v>
      </c>
      <c r="T728" s="12" t="s">
        <v>1769</v>
      </c>
      <c r="U728" s="12" t="s">
        <v>794</v>
      </c>
      <c r="V728" s="13" t="s">
        <v>805</v>
      </c>
      <c r="W728" s="68">
        <v>0</v>
      </c>
      <c r="X728" s="68">
        <v>0</v>
      </c>
      <c r="Y728" s="68">
        <v>1</v>
      </c>
      <c r="Z728" s="68">
        <v>0</v>
      </c>
      <c r="AA728" s="13">
        <v>1</v>
      </c>
      <c r="AB728" s="13">
        <v>1</v>
      </c>
      <c r="AC728" s="68">
        <v>1</v>
      </c>
      <c r="AD728" s="13">
        <v>3</v>
      </c>
      <c r="AE728" s="13">
        <v>136</v>
      </c>
      <c r="AF728" s="13">
        <v>0</v>
      </c>
      <c r="AG728" s="13">
        <v>1</v>
      </c>
      <c r="AH728" s="13">
        <v>0</v>
      </c>
      <c r="AI728" s="13">
        <v>0</v>
      </c>
      <c r="AJ728" s="13">
        <v>0</v>
      </c>
      <c r="AK728" s="13">
        <v>0</v>
      </c>
      <c r="AL728" s="13">
        <v>0</v>
      </c>
      <c r="AM728" s="68">
        <v>0</v>
      </c>
      <c r="AN728" s="68">
        <v>0</v>
      </c>
      <c r="AO728" s="68">
        <v>0</v>
      </c>
      <c r="AP728" s="113">
        <v>5.6347896031692493</v>
      </c>
      <c r="AQ728" s="12">
        <v>1</v>
      </c>
      <c r="AR728" s="113">
        <v>4.9416424226093039</v>
      </c>
      <c r="AS728" s="12">
        <v>1</v>
      </c>
      <c r="AT728" s="12">
        <v>0</v>
      </c>
      <c r="AU728" s="12">
        <v>1</v>
      </c>
      <c r="AV728" s="113">
        <v>7.6073814256397911</v>
      </c>
      <c r="AW728" s="12">
        <v>1</v>
      </c>
      <c r="AX728" s="12">
        <v>0</v>
      </c>
      <c r="AY728" s="68">
        <v>0</v>
      </c>
      <c r="AZ728" s="68">
        <v>7.4669999999999996</v>
      </c>
      <c r="BA728" s="94">
        <v>26</v>
      </c>
      <c r="BB728" s="94">
        <v>48</v>
      </c>
      <c r="BC728" s="12">
        <v>1</v>
      </c>
      <c r="BD728" s="12">
        <v>0</v>
      </c>
      <c r="BE728" s="104">
        <f t="shared" si="159"/>
        <v>2.5423890852013629</v>
      </c>
      <c r="BF728" s="104">
        <v>1376.05</v>
      </c>
      <c r="BG728" s="104">
        <f t="shared" si="169"/>
        <v>0.35179172692247601</v>
      </c>
      <c r="BH728" s="68">
        <v>1</v>
      </c>
      <c r="BI728" s="68">
        <v>1</v>
      </c>
      <c r="BJ728" s="68">
        <v>0</v>
      </c>
      <c r="BK728" s="12">
        <v>1</v>
      </c>
      <c r="BL728" s="12">
        <v>0</v>
      </c>
      <c r="BM728" s="12">
        <v>1</v>
      </c>
      <c r="BN728" s="12">
        <v>0</v>
      </c>
      <c r="BO728" s="12">
        <v>1</v>
      </c>
      <c r="BP728" s="12">
        <v>0</v>
      </c>
      <c r="BQ728" s="12">
        <v>0</v>
      </c>
      <c r="BR728" s="12">
        <v>0</v>
      </c>
      <c r="BS728" s="12">
        <v>1</v>
      </c>
      <c r="BT728" s="12">
        <v>0</v>
      </c>
      <c r="BU728" s="12">
        <v>0</v>
      </c>
      <c r="BV728" s="12">
        <v>0</v>
      </c>
      <c r="BW728" s="12">
        <v>0</v>
      </c>
      <c r="BX728" s="12">
        <v>1</v>
      </c>
      <c r="BY728" s="12">
        <v>0.7</v>
      </c>
      <c r="BZ728" s="12">
        <f t="shared" si="170"/>
        <v>0.30000000000000004</v>
      </c>
      <c r="CA728" s="113">
        <v>2.9957322735539909</v>
      </c>
      <c r="CB728" s="12" t="s">
        <v>769</v>
      </c>
      <c r="CC728" s="12">
        <v>1</v>
      </c>
    </row>
    <row r="729" spans="1:167" ht="15" customHeight="1" x14ac:dyDescent="0.3">
      <c r="A729" s="70">
        <v>728</v>
      </c>
      <c r="B729" s="12">
        <v>15</v>
      </c>
      <c r="C729" s="69" t="s">
        <v>127</v>
      </c>
      <c r="D729" s="37">
        <v>0.05</v>
      </c>
      <c r="E729" s="68">
        <v>0.109</v>
      </c>
      <c r="F729" s="19">
        <f t="shared" si="171"/>
        <v>0.45871559633027525</v>
      </c>
      <c r="H729" s="12">
        <f t="shared" si="160"/>
        <v>-5.8999999999999997E-2</v>
      </c>
      <c r="I729" s="12">
        <f t="shared" si="161"/>
        <v>0.159</v>
      </c>
      <c r="J729" s="12">
        <v>6.2E-2</v>
      </c>
      <c r="K729" s="12">
        <f t="shared" si="162"/>
        <v>0.05</v>
      </c>
      <c r="L729" s="45">
        <f t="shared" si="163"/>
        <v>0.45871559633027525</v>
      </c>
      <c r="M729" s="15">
        <f t="shared" si="164"/>
        <v>3.9304143827618883E-2</v>
      </c>
      <c r="N729" s="68">
        <f t="shared" si="165"/>
        <v>8.5683033544209156E-2</v>
      </c>
      <c r="O729" s="68">
        <f t="shared" si="166"/>
        <v>11.670921985786585</v>
      </c>
      <c r="P729" s="12">
        <f t="shared" si="167"/>
        <v>-4.6378889716590273E-2</v>
      </c>
      <c r="Q729" s="12">
        <f t="shared" si="168"/>
        <v>0.12498717737182805</v>
      </c>
      <c r="R729" s="113">
        <v>10.115651043007174</v>
      </c>
      <c r="S729" s="12" t="s">
        <v>803</v>
      </c>
      <c r="T729" s="12" t="s">
        <v>1769</v>
      </c>
      <c r="U729" s="12" t="s">
        <v>795</v>
      </c>
      <c r="V729" s="68" t="s">
        <v>805</v>
      </c>
      <c r="W729" s="68">
        <v>0</v>
      </c>
      <c r="X729" s="68">
        <v>0</v>
      </c>
      <c r="Y729" s="68">
        <v>1</v>
      </c>
      <c r="Z729" s="68">
        <v>0</v>
      </c>
      <c r="AA729" s="68">
        <v>1</v>
      </c>
      <c r="AB729" s="68">
        <v>1</v>
      </c>
      <c r="AC729" s="68">
        <v>2</v>
      </c>
      <c r="AD729" s="68">
        <v>3</v>
      </c>
      <c r="AE729" s="68">
        <v>136</v>
      </c>
      <c r="AF729" s="68">
        <v>0</v>
      </c>
      <c r="AG729" s="68">
        <v>1</v>
      </c>
      <c r="AH729" s="68">
        <v>0</v>
      </c>
      <c r="AI729" s="68">
        <v>0</v>
      </c>
      <c r="AJ729" s="68">
        <v>0</v>
      </c>
      <c r="AK729" s="68">
        <v>0</v>
      </c>
      <c r="AL729" s="68">
        <v>0</v>
      </c>
      <c r="AM729" s="68">
        <v>0</v>
      </c>
      <c r="AN729" s="68">
        <v>0</v>
      </c>
      <c r="AO729" s="68">
        <v>0</v>
      </c>
      <c r="AP729" s="113">
        <v>5.6347896031692493</v>
      </c>
      <c r="AQ729" s="12">
        <v>1</v>
      </c>
      <c r="AR729" s="113">
        <v>4.9416424226093039</v>
      </c>
      <c r="AS729" s="12">
        <v>1</v>
      </c>
      <c r="AT729" s="12">
        <v>0</v>
      </c>
      <c r="AU729" s="12">
        <v>1</v>
      </c>
      <c r="AV729" s="113">
        <v>7.6073814256397911</v>
      </c>
      <c r="AW729" s="12">
        <v>1</v>
      </c>
      <c r="AX729" s="12">
        <v>0</v>
      </c>
      <c r="AY729" s="68">
        <v>0</v>
      </c>
      <c r="AZ729" s="68">
        <v>7.4669999999999996</v>
      </c>
      <c r="BA729" s="94">
        <v>26</v>
      </c>
      <c r="BB729" s="94">
        <v>48</v>
      </c>
      <c r="BC729" s="12">
        <v>1</v>
      </c>
      <c r="BD729" s="12">
        <v>0</v>
      </c>
      <c r="BE729" s="104">
        <f t="shared" si="159"/>
        <v>2.5423890852013629</v>
      </c>
      <c r="BF729" s="104">
        <v>1376.05</v>
      </c>
      <c r="BG729" s="104">
        <f t="shared" si="169"/>
        <v>0.35179172692247601</v>
      </c>
      <c r="BH729" s="68">
        <v>1</v>
      </c>
      <c r="BI729" s="68">
        <v>1</v>
      </c>
      <c r="BJ729" s="68">
        <v>0</v>
      </c>
      <c r="BK729" s="12">
        <v>1</v>
      </c>
      <c r="BL729" s="12">
        <v>0</v>
      </c>
      <c r="BM729" s="12">
        <v>1</v>
      </c>
      <c r="BN729" s="12">
        <v>0</v>
      </c>
      <c r="BO729" s="12">
        <v>1</v>
      </c>
      <c r="BP729" s="12">
        <v>0</v>
      </c>
      <c r="BQ729" s="12">
        <v>0</v>
      </c>
      <c r="BR729" s="12">
        <v>0</v>
      </c>
      <c r="BS729" s="12">
        <v>1</v>
      </c>
      <c r="BT729" s="12">
        <v>0</v>
      </c>
      <c r="BU729" s="12">
        <v>0</v>
      </c>
      <c r="BV729" s="12">
        <v>0</v>
      </c>
      <c r="BW729" s="12">
        <v>0</v>
      </c>
      <c r="BX729" s="12">
        <v>1</v>
      </c>
      <c r="BY729" s="12">
        <v>0.7</v>
      </c>
      <c r="BZ729" s="12">
        <f t="shared" si="170"/>
        <v>0.30000000000000004</v>
      </c>
      <c r="CA729" s="113">
        <v>2.9957322735539909</v>
      </c>
      <c r="CB729" s="12" t="s">
        <v>769</v>
      </c>
      <c r="CC729" s="12">
        <v>1</v>
      </c>
    </row>
    <row r="730" spans="1:167" s="40" customFormat="1" ht="15" customHeight="1" x14ac:dyDescent="0.3">
      <c r="A730" s="75">
        <v>729</v>
      </c>
      <c r="B730" s="75">
        <v>15</v>
      </c>
      <c r="C730" s="77" t="s">
        <v>127</v>
      </c>
      <c r="D730" s="76">
        <v>-2.7E-2</v>
      </c>
      <c r="E730" s="77">
        <v>0.16200000000000001</v>
      </c>
      <c r="F730" s="79">
        <f t="shared" si="171"/>
        <v>-0.16666666666666666</v>
      </c>
      <c r="G730" s="75"/>
      <c r="H730" s="75">
        <f t="shared" si="160"/>
        <v>-0.189</v>
      </c>
      <c r="I730" s="75">
        <f t="shared" si="161"/>
        <v>0.13500000000000001</v>
      </c>
      <c r="J730" s="75">
        <v>4.8000000000000001E-2</v>
      </c>
      <c r="K730" s="75">
        <f t="shared" si="162"/>
        <v>-2.7E-2</v>
      </c>
      <c r="L730" s="88">
        <f t="shared" si="163"/>
        <v>-0.16666666666666666</v>
      </c>
      <c r="M730" s="78">
        <f t="shared" si="164"/>
        <v>-1.4290089472673803E-2</v>
      </c>
      <c r="N730" s="77">
        <f t="shared" si="165"/>
        <v>8.5740536836042824E-2</v>
      </c>
      <c r="O730" s="77">
        <f t="shared" si="166"/>
        <v>11.663094691280602</v>
      </c>
      <c r="P730" s="75">
        <f t="shared" si="167"/>
        <v>-0.10003062630871663</v>
      </c>
      <c r="Q730" s="75">
        <f t="shared" si="168"/>
        <v>7.1450447363369016E-2</v>
      </c>
      <c r="R730" s="115">
        <v>10.115651043007174</v>
      </c>
      <c r="S730" s="75" t="s">
        <v>803</v>
      </c>
      <c r="T730" s="75" t="s">
        <v>1769</v>
      </c>
      <c r="U730" s="75" t="s">
        <v>796</v>
      </c>
      <c r="V730" s="77" t="s">
        <v>805</v>
      </c>
      <c r="W730" s="77">
        <v>0</v>
      </c>
      <c r="X730" s="77">
        <v>0</v>
      </c>
      <c r="Y730" s="77">
        <v>1</v>
      </c>
      <c r="Z730" s="77">
        <v>0</v>
      </c>
      <c r="AA730" s="77">
        <v>1</v>
      </c>
      <c r="AB730" s="77">
        <v>1</v>
      </c>
      <c r="AC730" s="77">
        <v>3</v>
      </c>
      <c r="AD730" s="77">
        <v>3</v>
      </c>
      <c r="AE730" s="77">
        <v>136</v>
      </c>
      <c r="AF730" s="77">
        <v>0</v>
      </c>
      <c r="AG730" s="77">
        <v>1</v>
      </c>
      <c r="AH730" s="77">
        <v>0</v>
      </c>
      <c r="AI730" s="77">
        <v>0</v>
      </c>
      <c r="AJ730" s="77">
        <v>0</v>
      </c>
      <c r="AK730" s="77">
        <v>0</v>
      </c>
      <c r="AL730" s="77">
        <v>0</v>
      </c>
      <c r="AM730" s="77">
        <v>0</v>
      </c>
      <c r="AN730" s="77">
        <v>0</v>
      </c>
      <c r="AO730" s="77">
        <v>0</v>
      </c>
      <c r="AP730" s="115">
        <v>5.6347896031692493</v>
      </c>
      <c r="AQ730" s="75">
        <v>1</v>
      </c>
      <c r="AR730" s="115">
        <v>4.9416424226093039</v>
      </c>
      <c r="AS730" s="75">
        <v>1</v>
      </c>
      <c r="AT730" s="75">
        <v>0</v>
      </c>
      <c r="AU730" s="75">
        <v>1</v>
      </c>
      <c r="AV730" s="115">
        <v>7.6073814256397911</v>
      </c>
      <c r="AW730" s="75">
        <v>1</v>
      </c>
      <c r="AX730" s="75">
        <v>0</v>
      </c>
      <c r="AY730" s="77">
        <v>0</v>
      </c>
      <c r="AZ730" s="77">
        <v>7.4669999999999996</v>
      </c>
      <c r="BA730" s="52">
        <v>26</v>
      </c>
      <c r="BB730" s="52">
        <v>48</v>
      </c>
      <c r="BC730" s="75">
        <v>1</v>
      </c>
      <c r="BD730" s="75">
        <v>0</v>
      </c>
      <c r="BE730" s="105">
        <f t="shared" si="159"/>
        <v>2.5423890852013629</v>
      </c>
      <c r="BF730" s="105">
        <v>1376.05</v>
      </c>
      <c r="BG730" s="105">
        <f t="shared" si="169"/>
        <v>0.35179172692247601</v>
      </c>
      <c r="BH730" s="77">
        <v>1</v>
      </c>
      <c r="BI730" s="77">
        <v>1</v>
      </c>
      <c r="BJ730" s="77">
        <v>0</v>
      </c>
      <c r="BK730" s="75">
        <v>1</v>
      </c>
      <c r="BL730" s="75">
        <v>0</v>
      </c>
      <c r="BM730" s="75">
        <v>1</v>
      </c>
      <c r="BN730" s="75">
        <v>0</v>
      </c>
      <c r="BO730" s="75">
        <v>1</v>
      </c>
      <c r="BP730" s="75">
        <v>0</v>
      </c>
      <c r="BQ730" s="75">
        <v>0</v>
      </c>
      <c r="BR730" s="75">
        <v>0</v>
      </c>
      <c r="BS730" s="75">
        <v>1</v>
      </c>
      <c r="BT730" s="75">
        <v>0</v>
      </c>
      <c r="BU730" s="75">
        <v>0</v>
      </c>
      <c r="BV730" s="75">
        <v>0</v>
      </c>
      <c r="BW730" s="75">
        <v>0</v>
      </c>
      <c r="BX730" s="75">
        <v>1</v>
      </c>
      <c r="BY730" s="75">
        <v>0.7</v>
      </c>
      <c r="BZ730" s="75">
        <f t="shared" si="170"/>
        <v>0.30000000000000004</v>
      </c>
      <c r="CA730" s="115">
        <v>2.9957322735539909</v>
      </c>
      <c r="CB730" s="75" t="s">
        <v>769</v>
      </c>
      <c r="CC730" s="75">
        <v>1</v>
      </c>
      <c r="CD730" s="75"/>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5"/>
      <c r="DA730" s="75"/>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c r="EC730" s="75"/>
      <c r="ED730" s="75"/>
      <c r="EE730" s="75"/>
      <c r="EF730" s="75"/>
      <c r="EG730" s="75"/>
      <c r="EH730" s="75"/>
      <c r="EI730" s="75"/>
      <c r="EJ730" s="75"/>
      <c r="EK730" s="75"/>
      <c r="EL730" s="75"/>
      <c r="EM730" s="75"/>
      <c r="EN730" s="75"/>
      <c r="EO730" s="75"/>
      <c r="EP730" s="75"/>
      <c r="EQ730" s="75"/>
      <c r="ER730" s="75"/>
      <c r="ES730" s="75"/>
      <c r="ET730" s="75"/>
      <c r="EU730" s="75"/>
      <c r="EV730" s="75"/>
      <c r="EW730" s="75"/>
      <c r="EX730" s="75"/>
      <c r="EY730" s="75"/>
      <c r="EZ730" s="75"/>
      <c r="FA730" s="75"/>
      <c r="FB730" s="75"/>
      <c r="FC730" s="75"/>
      <c r="FD730" s="75"/>
      <c r="FE730" s="75"/>
      <c r="FF730" s="75"/>
      <c r="FG730" s="75"/>
      <c r="FH730" s="75"/>
      <c r="FI730" s="75"/>
      <c r="FJ730" s="75"/>
      <c r="FK730" s="75"/>
    </row>
    <row r="731" spans="1:167" ht="15" customHeight="1" x14ac:dyDescent="0.3">
      <c r="A731" s="70">
        <v>730</v>
      </c>
      <c r="B731" s="12">
        <v>16</v>
      </c>
      <c r="C731" s="69" t="s">
        <v>128</v>
      </c>
      <c r="D731" s="37">
        <v>0.27</v>
      </c>
      <c r="E731" s="68">
        <v>0.05</v>
      </c>
      <c r="F731" s="19">
        <f t="shared" si="171"/>
        <v>5.4</v>
      </c>
      <c r="G731" s="12" t="s">
        <v>353</v>
      </c>
      <c r="H731" s="12">
        <f t="shared" si="160"/>
        <v>0.22000000000000003</v>
      </c>
      <c r="I731" s="12">
        <f t="shared" si="161"/>
        <v>0.32</v>
      </c>
      <c r="J731" s="12">
        <v>0.13500000000000001</v>
      </c>
      <c r="K731" s="12">
        <f t="shared" si="162"/>
        <v>0.27</v>
      </c>
      <c r="L731" s="45">
        <f t="shared" si="163"/>
        <v>5.4</v>
      </c>
      <c r="M731" s="15">
        <f t="shared" si="164"/>
        <v>0.35828434289611483</v>
      </c>
      <c r="N731" s="68">
        <f t="shared" si="165"/>
        <v>6.6348952388169416E-2</v>
      </c>
      <c r="O731" s="68">
        <f t="shared" si="166"/>
        <v>15.071828024496563</v>
      </c>
      <c r="P731" s="12">
        <f t="shared" si="167"/>
        <v>0.29193539050794542</v>
      </c>
      <c r="Q731" s="12">
        <f t="shared" si="168"/>
        <v>0.42463329528428423</v>
      </c>
      <c r="R731" s="113">
        <v>10.115651043007174</v>
      </c>
      <c r="S731" s="12" t="s">
        <v>819</v>
      </c>
      <c r="T731" s="12" t="s">
        <v>1772</v>
      </c>
      <c r="U731" s="12" t="s">
        <v>832</v>
      </c>
      <c r="V731" s="68" t="s">
        <v>839</v>
      </c>
      <c r="W731" s="68">
        <v>0</v>
      </c>
      <c r="X731" s="68">
        <v>0</v>
      </c>
      <c r="Y731" s="68">
        <v>1</v>
      </c>
      <c r="Z731" s="68">
        <v>0</v>
      </c>
      <c r="AA731" s="68">
        <v>1</v>
      </c>
      <c r="AB731" s="68">
        <v>1</v>
      </c>
      <c r="AC731" s="68">
        <v>1</v>
      </c>
      <c r="AD731" s="68">
        <v>1</v>
      </c>
      <c r="AE731" s="68">
        <v>198</v>
      </c>
      <c r="AF731" s="68">
        <v>0</v>
      </c>
      <c r="AG731" s="68">
        <v>1</v>
      </c>
      <c r="AH731" s="68">
        <v>0</v>
      </c>
      <c r="AI731" s="68">
        <v>0</v>
      </c>
      <c r="AJ731" s="68">
        <v>0</v>
      </c>
      <c r="AK731" s="68">
        <v>0</v>
      </c>
      <c r="AL731" s="68">
        <v>0</v>
      </c>
      <c r="AM731" s="68">
        <v>0</v>
      </c>
      <c r="AN731" s="68">
        <v>0</v>
      </c>
      <c r="AO731" s="68">
        <v>0</v>
      </c>
      <c r="AP731" s="113">
        <v>5.2983173665480363</v>
      </c>
      <c r="AQ731" s="12">
        <v>1</v>
      </c>
      <c r="AR731" s="113">
        <v>5.2983173665480363</v>
      </c>
      <c r="AS731" s="12">
        <v>1</v>
      </c>
      <c r="AT731" s="12">
        <v>0</v>
      </c>
      <c r="AU731" s="12">
        <v>1</v>
      </c>
      <c r="AV731" s="113">
        <v>7.6093665379542115</v>
      </c>
      <c r="AW731" s="12">
        <v>1</v>
      </c>
      <c r="AX731" s="12">
        <v>0</v>
      </c>
      <c r="AY731" s="68">
        <v>1</v>
      </c>
      <c r="AZ731" s="30">
        <v>3.222</v>
      </c>
      <c r="BA731" s="94">
        <v>59</v>
      </c>
      <c r="BB731" s="94">
        <v>25</v>
      </c>
      <c r="BC731" s="12">
        <v>1</v>
      </c>
      <c r="BD731" s="12">
        <v>0</v>
      </c>
      <c r="BE731" s="104">
        <f t="shared" ref="BE731:BE755" si="172">LN(35)</f>
        <v>3.5553480614894135</v>
      </c>
      <c r="BF731" s="104">
        <v>1914.83</v>
      </c>
      <c r="BG731" s="104">
        <f t="shared" si="169"/>
        <v>0.47044691691785778</v>
      </c>
      <c r="BH731" s="68">
        <v>1</v>
      </c>
      <c r="BI731" s="68">
        <v>1</v>
      </c>
      <c r="BJ731" s="68">
        <v>0</v>
      </c>
      <c r="BK731" s="12">
        <v>1</v>
      </c>
      <c r="BL731" s="12">
        <v>0</v>
      </c>
      <c r="BM731" s="12">
        <v>1</v>
      </c>
      <c r="BN731" s="12">
        <v>0</v>
      </c>
      <c r="BO731" s="12">
        <v>1</v>
      </c>
      <c r="BP731" s="12">
        <v>0</v>
      </c>
      <c r="BQ731" s="12">
        <v>0</v>
      </c>
      <c r="BR731" s="12">
        <v>0</v>
      </c>
      <c r="BS731" s="12">
        <v>0</v>
      </c>
      <c r="BT731" s="12">
        <v>1</v>
      </c>
      <c r="BU731" s="12">
        <v>0</v>
      </c>
      <c r="BV731" s="12">
        <v>1</v>
      </c>
      <c r="BW731" s="12">
        <v>0</v>
      </c>
      <c r="BX731" s="12">
        <v>0</v>
      </c>
      <c r="BY731" s="12">
        <v>0.7</v>
      </c>
      <c r="BZ731" s="12">
        <f t="shared" si="170"/>
        <v>0.30000000000000004</v>
      </c>
      <c r="CA731" s="113">
        <v>2.9957322735539909</v>
      </c>
      <c r="CB731" s="12" t="s">
        <v>813</v>
      </c>
      <c r="CC731" s="12">
        <v>1</v>
      </c>
      <c r="CD731" s="12" t="s">
        <v>806</v>
      </c>
      <c r="CE731" s="12" t="s">
        <v>811</v>
      </c>
      <c r="CF731" s="12" t="s">
        <v>429</v>
      </c>
      <c r="CG731" s="12" t="s">
        <v>810</v>
      </c>
      <c r="CH731" s="12" t="s">
        <v>807</v>
      </c>
      <c r="CI731" s="46" t="s">
        <v>1771</v>
      </c>
    </row>
    <row r="732" spans="1:167" ht="15" customHeight="1" x14ac:dyDescent="0.3">
      <c r="A732" s="70">
        <v>731</v>
      </c>
      <c r="B732" s="70">
        <v>16</v>
      </c>
      <c r="C732" s="69" t="s">
        <v>128</v>
      </c>
      <c r="D732" s="38">
        <v>0.08</v>
      </c>
      <c r="E732" s="69">
        <v>0.05</v>
      </c>
      <c r="F732" s="19">
        <f t="shared" si="171"/>
        <v>1.5999999999999999</v>
      </c>
      <c r="G732" s="70" t="s">
        <v>421</v>
      </c>
      <c r="H732" s="70">
        <f t="shared" si="160"/>
        <v>0.03</v>
      </c>
      <c r="I732" s="70">
        <f t="shared" si="161"/>
        <v>0.13</v>
      </c>
      <c r="J732" s="70">
        <v>1.4E-2</v>
      </c>
      <c r="K732" s="70">
        <f t="shared" si="162"/>
        <v>0.08</v>
      </c>
      <c r="L732" s="47">
        <f t="shared" si="163"/>
        <v>1.5999999999999999</v>
      </c>
      <c r="M732" s="18">
        <f t="shared" si="164"/>
        <v>0.11297902491966799</v>
      </c>
      <c r="N732" s="69">
        <f t="shared" si="165"/>
        <v>7.0611890574792502E-2</v>
      </c>
      <c r="O732" s="69">
        <f t="shared" si="166"/>
        <v>14.161920773680384</v>
      </c>
      <c r="P732" s="70">
        <f t="shared" si="167"/>
        <v>4.236713434487549E-2</v>
      </c>
      <c r="Q732" s="70">
        <f t="shared" si="168"/>
        <v>0.18359091549446049</v>
      </c>
      <c r="R732" s="114">
        <v>10.140770667404057</v>
      </c>
      <c r="S732" s="70" t="s">
        <v>819</v>
      </c>
      <c r="T732" s="70" t="s">
        <v>1772</v>
      </c>
      <c r="U732" s="70" t="s">
        <v>833</v>
      </c>
      <c r="V732" s="69" t="s">
        <v>839</v>
      </c>
      <c r="W732" s="69">
        <v>0</v>
      </c>
      <c r="X732" s="69">
        <v>0</v>
      </c>
      <c r="Y732" s="69">
        <v>1</v>
      </c>
      <c r="Z732" s="69">
        <v>0</v>
      </c>
      <c r="AA732" s="69">
        <v>1</v>
      </c>
      <c r="AB732" s="69">
        <v>1</v>
      </c>
      <c r="AC732" s="69">
        <v>2</v>
      </c>
      <c r="AD732" s="69">
        <v>1</v>
      </c>
      <c r="AE732" s="69">
        <v>198</v>
      </c>
      <c r="AF732" s="69">
        <v>0</v>
      </c>
      <c r="AG732" s="69">
        <v>1</v>
      </c>
      <c r="AH732" s="69">
        <v>0</v>
      </c>
      <c r="AI732" s="69">
        <v>0</v>
      </c>
      <c r="AJ732" s="69">
        <v>0</v>
      </c>
      <c r="AK732" s="69">
        <v>0</v>
      </c>
      <c r="AL732" s="69">
        <v>0</v>
      </c>
      <c r="AM732" s="69">
        <v>0</v>
      </c>
      <c r="AN732" s="69">
        <v>0</v>
      </c>
      <c r="AO732" s="69">
        <v>0</v>
      </c>
      <c r="AP732" s="114">
        <v>5.2983173665480363</v>
      </c>
      <c r="AQ732" s="70">
        <v>1</v>
      </c>
      <c r="AR732" s="114">
        <v>5.2983173665480363</v>
      </c>
      <c r="AS732" s="70">
        <v>1</v>
      </c>
      <c r="AT732" s="70">
        <v>0</v>
      </c>
      <c r="AU732" s="70">
        <v>1</v>
      </c>
      <c r="AV732" s="114">
        <v>7.6093665379542115</v>
      </c>
      <c r="AW732" s="70">
        <v>1</v>
      </c>
      <c r="AX732" s="70">
        <v>0</v>
      </c>
      <c r="AY732" s="69">
        <v>1</v>
      </c>
      <c r="AZ732" s="69">
        <v>3.222</v>
      </c>
      <c r="BA732" s="32">
        <v>59</v>
      </c>
      <c r="BB732" s="32">
        <v>25</v>
      </c>
      <c r="BC732" s="70">
        <v>1</v>
      </c>
      <c r="BD732" s="70">
        <v>0</v>
      </c>
      <c r="BE732" s="106">
        <f t="shared" si="172"/>
        <v>3.5553480614894135</v>
      </c>
      <c r="BF732" s="106">
        <v>1914.83</v>
      </c>
      <c r="BG732" s="106">
        <f t="shared" si="169"/>
        <v>0.47044691691785778</v>
      </c>
      <c r="BH732" s="69">
        <v>1</v>
      </c>
      <c r="BI732" s="69">
        <v>1</v>
      </c>
      <c r="BJ732" s="69">
        <v>0</v>
      </c>
      <c r="BK732" s="70">
        <v>1</v>
      </c>
      <c r="BL732" s="70">
        <v>0</v>
      </c>
      <c r="BM732" s="70">
        <v>1</v>
      </c>
      <c r="BN732" s="70">
        <v>0</v>
      </c>
      <c r="BO732" s="70">
        <v>1</v>
      </c>
      <c r="BP732" s="70">
        <v>0</v>
      </c>
      <c r="BQ732" s="70">
        <v>0</v>
      </c>
      <c r="BR732" s="70">
        <v>0</v>
      </c>
      <c r="BS732" s="70">
        <v>0</v>
      </c>
      <c r="BT732" s="70">
        <v>1</v>
      </c>
      <c r="BU732" s="70">
        <v>0</v>
      </c>
      <c r="BV732" s="70">
        <v>1</v>
      </c>
      <c r="BW732" s="70">
        <v>0</v>
      </c>
      <c r="BX732" s="70">
        <v>0</v>
      </c>
      <c r="BY732" s="70">
        <v>0.7</v>
      </c>
      <c r="BZ732" s="70">
        <f t="shared" si="170"/>
        <v>0.30000000000000004</v>
      </c>
      <c r="CA732" s="114">
        <v>2.9957322735539909</v>
      </c>
      <c r="CB732" s="70" t="s">
        <v>813</v>
      </c>
      <c r="CC732" s="70">
        <v>1</v>
      </c>
      <c r="CD732" s="70" t="s">
        <v>814</v>
      </c>
      <c r="CE732" s="70" t="s">
        <v>815</v>
      </c>
      <c r="CF732" s="70" t="s">
        <v>17</v>
      </c>
      <c r="CG732" s="70"/>
      <c r="CH732" s="70"/>
      <c r="CI732" s="70" t="s">
        <v>808</v>
      </c>
      <c r="CJ732" s="70"/>
      <c r="CK732" s="70"/>
    </row>
    <row r="733" spans="1:167" ht="15" customHeight="1" x14ac:dyDescent="0.3">
      <c r="A733" s="70">
        <v>732</v>
      </c>
      <c r="B733" s="12">
        <v>16</v>
      </c>
      <c r="C733" s="69" t="s">
        <v>128</v>
      </c>
      <c r="D733" s="37">
        <v>0.2</v>
      </c>
      <c r="E733" s="68">
        <v>7.0000000000000007E-2</v>
      </c>
      <c r="F733" s="19">
        <f t="shared" si="171"/>
        <v>2.8571428571428572</v>
      </c>
      <c r="G733" s="12" t="s">
        <v>353</v>
      </c>
      <c r="H733" s="12">
        <f t="shared" si="160"/>
        <v>0.13</v>
      </c>
      <c r="I733" s="12">
        <f t="shared" si="161"/>
        <v>0.27</v>
      </c>
      <c r="J733" s="12">
        <v>0.157</v>
      </c>
      <c r="K733" s="12">
        <f t="shared" si="162"/>
        <v>0.2</v>
      </c>
      <c r="L733" s="45">
        <f t="shared" si="163"/>
        <v>2.8571428571428572</v>
      </c>
      <c r="M733" s="15">
        <f t="shared" si="164"/>
        <v>0.19996001199600141</v>
      </c>
      <c r="N733" s="68">
        <f t="shared" si="165"/>
        <v>6.9986004198600488E-2</v>
      </c>
      <c r="O733" s="68">
        <f t="shared" si="166"/>
        <v>14.288571142914272</v>
      </c>
      <c r="P733" s="12">
        <f t="shared" si="167"/>
        <v>0.12997400779740093</v>
      </c>
      <c r="Q733" s="12">
        <f t="shared" si="168"/>
        <v>0.2699460161946019</v>
      </c>
      <c r="R733" s="113">
        <v>10.140770667404057</v>
      </c>
      <c r="S733" s="12" t="s">
        <v>819</v>
      </c>
      <c r="T733" s="12" t="s">
        <v>1772</v>
      </c>
      <c r="U733" s="12" t="s">
        <v>832</v>
      </c>
      <c r="V733" s="68" t="s">
        <v>839</v>
      </c>
      <c r="W733" s="68">
        <v>0</v>
      </c>
      <c r="X733" s="68">
        <v>0</v>
      </c>
      <c r="Y733" s="68">
        <v>1</v>
      </c>
      <c r="Z733" s="68">
        <v>0</v>
      </c>
      <c r="AA733" s="68">
        <v>1</v>
      </c>
      <c r="AB733" s="68">
        <v>1</v>
      </c>
      <c r="AC733" s="68">
        <v>3</v>
      </c>
      <c r="AD733" s="68">
        <v>3</v>
      </c>
      <c r="AE733" s="68">
        <v>196</v>
      </c>
      <c r="AF733" s="68">
        <v>0</v>
      </c>
      <c r="AG733" s="68">
        <v>1</v>
      </c>
      <c r="AH733" s="68">
        <v>0</v>
      </c>
      <c r="AI733" s="68">
        <v>0</v>
      </c>
      <c r="AJ733" s="68">
        <v>0</v>
      </c>
      <c r="AK733" s="68">
        <v>0</v>
      </c>
      <c r="AL733" s="68">
        <v>0</v>
      </c>
      <c r="AM733" s="68">
        <v>0</v>
      </c>
      <c r="AN733" s="68">
        <v>0</v>
      </c>
      <c r="AO733" s="68">
        <v>0</v>
      </c>
      <c r="AP733" s="113">
        <v>5.2983173665480363</v>
      </c>
      <c r="AQ733" s="12">
        <v>1</v>
      </c>
      <c r="AR733" s="113">
        <v>5.2983173665480363</v>
      </c>
      <c r="AS733" s="12">
        <v>1</v>
      </c>
      <c r="AT733" s="12">
        <v>0</v>
      </c>
      <c r="AU733" s="12">
        <v>1</v>
      </c>
      <c r="AV733" s="113">
        <v>7.6093665379542115</v>
      </c>
      <c r="AW733" s="12">
        <v>1</v>
      </c>
      <c r="AX733" s="12">
        <v>0</v>
      </c>
      <c r="AY733" s="68">
        <v>1</v>
      </c>
      <c r="AZ733" s="68">
        <v>3.222</v>
      </c>
      <c r="BA733" s="94">
        <v>59</v>
      </c>
      <c r="BB733" s="94">
        <v>25</v>
      </c>
      <c r="BC733" s="12">
        <v>1</v>
      </c>
      <c r="BD733" s="12">
        <v>0</v>
      </c>
      <c r="BE733" s="104">
        <f t="shared" si="172"/>
        <v>3.5553480614894135</v>
      </c>
      <c r="BF733" s="104">
        <v>1914.83</v>
      </c>
      <c r="BG733" s="104">
        <f t="shared" si="169"/>
        <v>0.47044691691785778</v>
      </c>
      <c r="BH733" s="68">
        <v>1</v>
      </c>
      <c r="BI733" s="68">
        <v>1</v>
      </c>
      <c r="BJ733" s="68">
        <v>0</v>
      </c>
      <c r="BK733" s="12">
        <v>1</v>
      </c>
      <c r="BL733" s="12">
        <v>0</v>
      </c>
      <c r="BM733" s="12">
        <v>1</v>
      </c>
      <c r="BN733" s="12">
        <v>0</v>
      </c>
      <c r="BO733" s="12">
        <v>1</v>
      </c>
      <c r="BP733" s="12">
        <v>0</v>
      </c>
      <c r="BQ733" s="12">
        <v>0</v>
      </c>
      <c r="BR733" s="12">
        <v>0</v>
      </c>
      <c r="BS733" s="12">
        <v>0</v>
      </c>
      <c r="BT733" s="12">
        <v>1</v>
      </c>
      <c r="BU733" s="12">
        <v>0</v>
      </c>
      <c r="BV733" s="12">
        <v>1</v>
      </c>
      <c r="BW733" s="12">
        <v>0</v>
      </c>
      <c r="BX733" s="12">
        <v>0</v>
      </c>
      <c r="BY733" s="12">
        <v>0.7</v>
      </c>
      <c r="BZ733" s="12">
        <f t="shared" si="170"/>
        <v>0.30000000000000004</v>
      </c>
      <c r="CA733" s="113">
        <v>2.9957322735539909</v>
      </c>
      <c r="CB733" s="12" t="s">
        <v>813</v>
      </c>
      <c r="CC733" s="12">
        <v>1</v>
      </c>
      <c r="CI733" s="12" t="s">
        <v>809</v>
      </c>
    </row>
    <row r="734" spans="1:167" ht="15" customHeight="1" x14ac:dyDescent="0.3">
      <c r="A734" s="70">
        <v>733</v>
      </c>
      <c r="B734" s="12">
        <v>16</v>
      </c>
      <c r="C734" s="69" t="s">
        <v>128</v>
      </c>
      <c r="D734" s="37">
        <v>0</v>
      </c>
      <c r="E734" s="68">
        <v>0.08</v>
      </c>
      <c r="F734" s="19">
        <f t="shared" si="171"/>
        <v>0</v>
      </c>
      <c r="H734" s="12">
        <f t="shared" si="160"/>
        <v>-0.08</v>
      </c>
      <c r="I734" s="12">
        <f t="shared" si="161"/>
        <v>0.08</v>
      </c>
      <c r="J734" s="12">
        <v>0.157</v>
      </c>
      <c r="K734" s="12">
        <f t="shared" si="162"/>
        <v>0</v>
      </c>
      <c r="L734" s="45">
        <f t="shared" si="163"/>
        <v>0</v>
      </c>
      <c r="M734" s="15">
        <f t="shared" si="164"/>
        <v>0</v>
      </c>
      <c r="N734" s="68">
        <f t="shared" si="165"/>
        <v>7.1428571428571425E-2</v>
      </c>
      <c r="O734" s="68">
        <f t="shared" si="166"/>
        <v>14</v>
      </c>
      <c r="P734" s="12">
        <f t="shared" si="167"/>
        <v>-7.1428571428571425E-2</v>
      </c>
      <c r="Q734" s="12">
        <f t="shared" si="168"/>
        <v>7.1428571428571425E-2</v>
      </c>
      <c r="R734" s="113">
        <v>10.140770667404057</v>
      </c>
      <c r="S734" s="12" t="s">
        <v>819</v>
      </c>
      <c r="T734" s="12" t="s">
        <v>1772</v>
      </c>
      <c r="U734" s="12" t="s">
        <v>833</v>
      </c>
      <c r="V734" s="68" t="s">
        <v>839</v>
      </c>
      <c r="W734" s="68">
        <v>0</v>
      </c>
      <c r="X734" s="68">
        <v>0</v>
      </c>
      <c r="Y734" s="68">
        <v>1</v>
      </c>
      <c r="Z734" s="68">
        <v>0</v>
      </c>
      <c r="AA734" s="68">
        <v>1</v>
      </c>
      <c r="AB734" s="68">
        <v>1</v>
      </c>
      <c r="AC734" s="68">
        <v>3</v>
      </c>
      <c r="AD734" s="68">
        <v>3</v>
      </c>
      <c r="AE734" s="68">
        <v>196</v>
      </c>
      <c r="AF734" s="68">
        <v>0</v>
      </c>
      <c r="AG734" s="68">
        <v>1</v>
      </c>
      <c r="AH734" s="68">
        <v>0</v>
      </c>
      <c r="AI734" s="68">
        <v>0</v>
      </c>
      <c r="AJ734" s="68">
        <v>0</v>
      </c>
      <c r="AK734" s="68">
        <v>0</v>
      </c>
      <c r="AL734" s="68">
        <v>0</v>
      </c>
      <c r="AM734" s="68">
        <v>0</v>
      </c>
      <c r="AN734" s="68">
        <v>0</v>
      </c>
      <c r="AO734" s="68">
        <v>0</v>
      </c>
      <c r="AP734" s="113">
        <v>5.2983173665480363</v>
      </c>
      <c r="AQ734" s="12">
        <v>1</v>
      </c>
      <c r="AR734" s="113">
        <v>5.2983173665480363</v>
      </c>
      <c r="AS734" s="12">
        <v>1</v>
      </c>
      <c r="AT734" s="12">
        <v>0</v>
      </c>
      <c r="AU734" s="12">
        <v>1</v>
      </c>
      <c r="AV734" s="113">
        <v>7.6093665379542115</v>
      </c>
      <c r="AW734" s="12">
        <v>1</v>
      </c>
      <c r="AX734" s="12">
        <v>0</v>
      </c>
      <c r="AY734" s="68">
        <v>1</v>
      </c>
      <c r="AZ734" s="68">
        <v>3.222</v>
      </c>
      <c r="BA734" s="94">
        <v>59</v>
      </c>
      <c r="BB734" s="94">
        <v>25</v>
      </c>
      <c r="BC734" s="12">
        <v>1</v>
      </c>
      <c r="BD734" s="12">
        <v>0</v>
      </c>
      <c r="BE734" s="104">
        <f t="shared" si="172"/>
        <v>3.5553480614894135</v>
      </c>
      <c r="BF734" s="104">
        <v>1914.83</v>
      </c>
      <c r="BG734" s="104">
        <f t="shared" si="169"/>
        <v>0.47044691691785778</v>
      </c>
      <c r="BH734" s="68">
        <v>1</v>
      </c>
      <c r="BI734" s="68">
        <v>1</v>
      </c>
      <c r="BJ734" s="68">
        <v>0</v>
      </c>
      <c r="BK734" s="12">
        <v>1</v>
      </c>
      <c r="BL734" s="12">
        <v>0</v>
      </c>
      <c r="BM734" s="12">
        <v>1</v>
      </c>
      <c r="BN734" s="12">
        <v>0</v>
      </c>
      <c r="BO734" s="12">
        <v>1</v>
      </c>
      <c r="BP734" s="12">
        <v>0</v>
      </c>
      <c r="BQ734" s="12">
        <v>0</v>
      </c>
      <c r="BR734" s="12">
        <v>0</v>
      </c>
      <c r="BS734" s="12">
        <v>0</v>
      </c>
      <c r="BT734" s="12">
        <v>1</v>
      </c>
      <c r="BU734" s="12">
        <v>0</v>
      </c>
      <c r="BV734" s="12">
        <v>1</v>
      </c>
      <c r="BW734" s="12">
        <v>0</v>
      </c>
      <c r="BX734" s="12">
        <v>0</v>
      </c>
      <c r="BY734" s="12">
        <v>0.7</v>
      </c>
      <c r="BZ734" s="12">
        <f t="shared" si="170"/>
        <v>0.30000000000000004</v>
      </c>
      <c r="CA734" s="113">
        <v>2.9957322735539909</v>
      </c>
      <c r="CB734" s="12" t="s">
        <v>813</v>
      </c>
      <c r="CC734" s="12">
        <v>1</v>
      </c>
      <c r="CI734" s="12" t="s">
        <v>812</v>
      </c>
    </row>
    <row r="735" spans="1:167" ht="15" customHeight="1" x14ac:dyDescent="0.3">
      <c r="A735" s="70">
        <v>734</v>
      </c>
      <c r="B735" s="12">
        <v>16</v>
      </c>
      <c r="C735" s="69" t="s">
        <v>128</v>
      </c>
      <c r="D735" s="37">
        <v>0.13</v>
      </c>
      <c r="E735" s="13">
        <v>0.09</v>
      </c>
      <c r="F735" s="19">
        <f t="shared" si="171"/>
        <v>1.4444444444444446</v>
      </c>
      <c r="H735" s="12">
        <f t="shared" si="160"/>
        <v>4.0000000000000008E-2</v>
      </c>
      <c r="I735" s="12">
        <f t="shared" si="161"/>
        <v>0.22</v>
      </c>
      <c r="J735" s="12">
        <v>0.157</v>
      </c>
      <c r="K735" s="12">
        <f t="shared" si="162"/>
        <v>0.13</v>
      </c>
      <c r="L735" s="45">
        <f t="shared" si="163"/>
        <v>1.4444444444444446</v>
      </c>
      <c r="M735" s="15">
        <f t="shared" si="164"/>
        <v>0.10262980213099498</v>
      </c>
      <c r="N735" s="13">
        <f t="shared" si="165"/>
        <v>7.1051401475304213E-2</v>
      </c>
      <c r="O735" s="68">
        <f t="shared" si="166"/>
        <v>14.074317736682174</v>
      </c>
      <c r="P735" s="12">
        <f t="shared" si="167"/>
        <v>3.1578400655690772E-2</v>
      </c>
      <c r="Q735" s="12">
        <f t="shared" si="168"/>
        <v>0.17368120360629918</v>
      </c>
      <c r="R735" s="113">
        <v>10.140770667404057</v>
      </c>
      <c r="S735" s="12" t="s">
        <v>819</v>
      </c>
      <c r="T735" s="12" t="s">
        <v>1772</v>
      </c>
      <c r="U735" s="12" t="s">
        <v>834</v>
      </c>
      <c r="V735" s="68" t="s">
        <v>839</v>
      </c>
      <c r="W735" s="68">
        <v>0</v>
      </c>
      <c r="X735" s="68">
        <v>0</v>
      </c>
      <c r="Y735" s="68">
        <v>1</v>
      </c>
      <c r="Z735" s="68">
        <v>0</v>
      </c>
      <c r="AA735" s="13">
        <v>1</v>
      </c>
      <c r="AB735" s="13">
        <v>1</v>
      </c>
      <c r="AC735" s="68">
        <v>3</v>
      </c>
      <c r="AD735" s="13">
        <v>3</v>
      </c>
      <c r="AE735" s="13">
        <v>196</v>
      </c>
      <c r="AF735" s="13">
        <v>0</v>
      </c>
      <c r="AG735" s="13">
        <v>1</v>
      </c>
      <c r="AH735" s="13">
        <v>0</v>
      </c>
      <c r="AI735" s="13">
        <v>0</v>
      </c>
      <c r="AJ735" s="13">
        <v>0</v>
      </c>
      <c r="AK735" s="13">
        <v>0</v>
      </c>
      <c r="AL735" s="13">
        <v>0</v>
      </c>
      <c r="AM735" s="68">
        <v>0</v>
      </c>
      <c r="AN735" s="68">
        <v>0</v>
      </c>
      <c r="AO735" s="68">
        <v>0</v>
      </c>
      <c r="AP735" s="113">
        <v>5.2983173665480363</v>
      </c>
      <c r="AQ735" s="12">
        <v>1</v>
      </c>
      <c r="AR735" s="113">
        <v>5.2983173665480363</v>
      </c>
      <c r="AS735" s="12">
        <v>1</v>
      </c>
      <c r="AT735" s="12">
        <v>0</v>
      </c>
      <c r="AU735" s="12">
        <v>1</v>
      </c>
      <c r="AV735" s="113">
        <v>7.6093665379542115</v>
      </c>
      <c r="AW735" s="12">
        <v>1</v>
      </c>
      <c r="AX735" s="12">
        <v>0</v>
      </c>
      <c r="AY735" s="68">
        <v>1</v>
      </c>
      <c r="AZ735" s="68">
        <v>3.222</v>
      </c>
      <c r="BA735" s="94">
        <v>59</v>
      </c>
      <c r="BB735" s="94">
        <v>25</v>
      </c>
      <c r="BC735" s="12">
        <v>1</v>
      </c>
      <c r="BD735" s="12">
        <v>0</v>
      </c>
      <c r="BE735" s="104">
        <f t="shared" si="172"/>
        <v>3.5553480614894135</v>
      </c>
      <c r="BF735" s="104">
        <v>1914.83</v>
      </c>
      <c r="BG735" s="104">
        <f t="shared" si="169"/>
        <v>0.47044691691785778</v>
      </c>
      <c r="BH735" s="68">
        <v>1</v>
      </c>
      <c r="BI735" s="68">
        <v>1</v>
      </c>
      <c r="BJ735" s="68">
        <v>0</v>
      </c>
      <c r="BK735" s="12">
        <v>1</v>
      </c>
      <c r="BL735" s="12">
        <v>0</v>
      </c>
      <c r="BM735" s="12">
        <v>1</v>
      </c>
      <c r="BN735" s="12">
        <v>0</v>
      </c>
      <c r="BO735" s="12">
        <v>1</v>
      </c>
      <c r="BP735" s="12">
        <v>0</v>
      </c>
      <c r="BQ735" s="12">
        <v>0</v>
      </c>
      <c r="BR735" s="12">
        <v>0</v>
      </c>
      <c r="BS735" s="12">
        <v>0</v>
      </c>
      <c r="BT735" s="12">
        <v>1</v>
      </c>
      <c r="BU735" s="12">
        <v>0</v>
      </c>
      <c r="BV735" s="12">
        <v>1</v>
      </c>
      <c r="BW735" s="12">
        <v>0</v>
      </c>
      <c r="BX735" s="12">
        <v>0</v>
      </c>
      <c r="BY735" s="12">
        <v>0.7</v>
      </c>
      <c r="BZ735" s="12">
        <f t="shared" si="170"/>
        <v>0.30000000000000004</v>
      </c>
      <c r="CA735" s="113">
        <v>2.9957322735539909</v>
      </c>
      <c r="CB735" s="12" t="s">
        <v>813</v>
      </c>
      <c r="CC735" s="12">
        <v>1</v>
      </c>
      <c r="CI735" s="12" t="s">
        <v>816</v>
      </c>
    </row>
    <row r="736" spans="1:167" ht="15" customHeight="1" x14ac:dyDescent="0.3">
      <c r="A736" s="70">
        <v>735</v>
      </c>
      <c r="B736" s="12">
        <v>16</v>
      </c>
      <c r="C736" s="69" t="s">
        <v>128</v>
      </c>
      <c r="D736" s="37">
        <v>0.18</v>
      </c>
      <c r="E736" s="68">
        <v>7.0000000000000007E-2</v>
      </c>
      <c r="F736" s="19">
        <f t="shared" si="171"/>
        <v>2.5714285714285712</v>
      </c>
      <c r="G736" s="12" t="s">
        <v>353</v>
      </c>
      <c r="H736" s="12">
        <f t="shared" si="160"/>
        <v>0.10999999999999999</v>
      </c>
      <c r="I736" s="12">
        <f t="shared" si="161"/>
        <v>0.25</v>
      </c>
      <c r="J736" s="12">
        <v>0.23899999999999999</v>
      </c>
      <c r="K736" s="12">
        <f t="shared" si="162"/>
        <v>0.18</v>
      </c>
      <c r="L736" s="45">
        <f t="shared" si="163"/>
        <v>2.5714285714285712</v>
      </c>
      <c r="M736" s="15">
        <f t="shared" si="164"/>
        <v>0.18292267308119933</v>
      </c>
      <c r="N736" s="68">
        <f t="shared" si="165"/>
        <v>7.1136595087133075E-2</v>
      </c>
      <c r="O736" s="68">
        <f t="shared" si="166"/>
        <v>14.057462249565502</v>
      </c>
      <c r="P736" s="12">
        <f t="shared" si="167"/>
        <v>0.11178607799406626</v>
      </c>
      <c r="Q736" s="12">
        <f t="shared" si="168"/>
        <v>0.25405926816833241</v>
      </c>
      <c r="R736" s="113">
        <v>10.140770667404057</v>
      </c>
      <c r="S736" s="12" t="s">
        <v>819</v>
      </c>
      <c r="T736" s="12" t="s">
        <v>1772</v>
      </c>
      <c r="U736" s="12" t="s">
        <v>832</v>
      </c>
      <c r="V736" s="68" t="s">
        <v>839</v>
      </c>
      <c r="W736" s="68">
        <v>0</v>
      </c>
      <c r="X736" s="68">
        <v>0</v>
      </c>
      <c r="Y736" s="68">
        <v>1</v>
      </c>
      <c r="Z736" s="68">
        <v>0</v>
      </c>
      <c r="AA736" s="68">
        <v>1</v>
      </c>
      <c r="AB736" s="68">
        <v>1</v>
      </c>
      <c r="AC736" s="68">
        <v>4</v>
      </c>
      <c r="AD736" s="68">
        <v>8</v>
      </c>
      <c r="AE736" s="68">
        <v>191</v>
      </c>
      <c r="AF736" s="68">
        <v>0</v>
      </c>
      <c r="AG736" s="68">
        <v>1</v>
      </c>
      <c r="AH736" s="68">
        <v>0</v>
      </c>
      <c r="AI736" s="68">
        <v>0</v>
      </c>
      <c r="AJ736" s="68">
        <v>0</v>
      </c>
      <c r="AK736" s="68">
        <v>0</v>
      </c>
      <c r="AL736" s="68">
        <v>0</v>
      </c>
      <c r="AM736" s="68">
        <v>0</v>
      </c>
      <c r="AN736" s="68">
        <v>0</v>
      </c>
      <c r="AO736" s="68">
        <v>0</v>
      </c>
      <c r="AP736" s="113">
        <v>5.2983173665480363</v>
      </c>
      <c r="AQ736" s="12">
        <v>1</v>
      </c>
      <c r="AR736" s="113">
        <v>5.2983173665480363</v>
      </c>
      <c r="AS736" s="12">
        <v>1</v>
      </c>
      <c r="AT736" s="12">
        <v>0</v>
      </c>
      <c r="AU736" s="12">
        <v>1</v>
      </c>
      <c r="AV736" s="113">
        <v>7.6093665379542115</v>
      </c>
      <c r="AW736" s="12">
        <v>1</v>
      </c>
      <c r="AX736" s="12">
        <v>0</v>
      </c>
      <c r="AY736" s="68">
        <v>1</v>
      </c>
      <c r="AZ736" s="68">
        <v>3.222</v>
      </c>
      <c r="BA736" s="94">
        <v>59</v>
      </c>
      <c r="BB736" s="94">
        <v>25</v>
      </c>
      <c r="BC736" s="12">
        <v>1</v>
      </c>
      <c r="BD736" s="12">
        <v>0</v>
      </c>
      <c r="BE736" s="104">
        <f t="shared" si="172"/>
        <v>3.5553480614894135</v>
      </c>
      <c r="BF736" s="104">
        <v>1914.83</v>
      </c>
      <c r="BG736" s="104">
        <f t="shared" si="169"/>
        <v>0.47044691691785778</v>
      </c>
      <c r="BH736" s="68">
        <v>1</v>
      </c>
      <c r="BI736" s="68">
        <v>1</v>
      </c>
      <c r="BJ736" s="68">
        <v>0</v>
      </c>
      <c r="BK736" s="12">
        <v>1</v>
      </c>
      <c r="BL736" s="12">
        <v>0</v>
      </c>
      <c r="BM736" s="12">
        <v>1</v>
      </c>
      <c r="BN736" s="12">
        <v>0</v>
      </c>
      <c r="BO736" s="12">
        <v>1</v>
      </c>
      <c r="BP736" s="12">
        <v>0</v>
      </c>
      <c r="BQ736" s="12">
        <v>0</v>
      </c>
      <c r="BR736" s="12">
        <v>0</v>
      </c>
      <c r="BS736" s="12">
        <v>0</v>
      </c>
      <c r="BT736" s="12">
        <v>1</v>
      </c>
      <c r="BU736" s="12">
        <v>0</v>
      </c>
      <c r="BV736" s="12">
        <v>1</v>
      </c>
      <c r="BW736" s="12">
        <v>0</v>
      </c>
      <c r="BX736" s="12">
        <v>0</v>
      </c>
      <c r="BY736" s="12">
        <v>0.7</v>
      </c>
      <c r="BZ736" s="12">
        <f t="shared" si="170"/>
        <v>0.30000000000000004</v>
      </c>
      <c r="CA736" s="113">
        <v>2.9957322735539909</v>
      </c>
      <c r="CB736" s="12" t="s">
        <v>813</v>
      </c>
      <c r="CC736" s="12">
        <v>1</v>
      </c>
      <c r="CI736" s="12" t="s">
        <v>817</v>
      </c>
    </row>
    <row r="737" spans="1:167" ht="15" customHeight="1" x14ac:dyDescent="0.3">
      <c r="A737" s="70">
        <v>736</v>
      </c>
      <c r="B737" s="12">
        <v>16</v>
      </c>
      <c r="C737" s="69" t="s">
        <v>128</v>
      </c>
      <c r="D737" s="37">
        <v>0.02</v>
      </c>
      <c r="E737" s="68">
        <v>7.0000000000000007E-2</v>
      </c>
      <c r="F737" s="19">
        <f t="shared" si="171"/>
        <v>0.2857142857142857</v>
      </c>
      <c r="H737" s="12">
        <f t="shared" si="160"/>
        <v>-0.05</v>
      </c>
      <c r="I737" s="12">
        <f t="shared" si="161"/>
        <v>9.0000000000000011E-2</v>
      </c>
      <c r="J737" s="12">
        <v>0.23899999999999999</v>
      </c>
      <c r="K737" s="12">
        <f t="shared" si="162"/>
        <v>0.02</v>
      </c>
      <c r="L737" s="45">
        <f t="shared" si="163"/>
        <v>0.2857142857142857</v>
      </c>
      <c r="M737" s="15">
        <f t="shared" si="164"/>
        <v>2.0669143667472009E-2</v>
      </c>
      <c r="N737" s="68">
        <f t="shared" si="165"/>
        <v>7.2342002836152039E-2</v>
      </c>
      <c r="O737" s="68">
        <f t="shared" si="166"/>
        <v>13.823228011324316</v>
      </c>
      <c r="P737" s="12">
        <f t="shared" si="167"/>
        <v>-5.167285916868003E-2</v>
      </c>
      <c r="Q737" s="12">
        <f t="shared" si="168"/>
        <v>9.3011146503624048E-2</v>
      </c>
      <c r="R737" s="113">
        <v>10.140770667404057</v>
      </c>
      <c r="S737" s="12" t="s">
        <v>819</v>
      </c>
      <c r="T737" s="12" t="s">
        <v>1772</v>
      </c>
      <c r="U737" s="12" t="s">
        <v>833</v>
      </c>
      <c r="V737" s="68" t="s">
        <v>839</v>
      </c>
      <c r="W737" s="68">
        <v>0</v>
      </c>
      <c r="X737" s="68">
        <v>0</v>
      </c>
      <c r="Y737" s="68">
        <v>1</v>
      </c>
      <c r="Z737" s="68">
        <v>0</v>
      </c>
      <c r="AA737" s="68">
        <v>1</v>
      </c>
      <c r="AB737" s="68">
        <v>1</v>
      </c>
      <c r="AC737" s="68">
        <v>4</v>
      </c>
      <c r="AD737" s="68">
        <v>8</v>
      </c>
      <c r="AE737" s="68">
        <v>191</v>
      </c>
      <c r="AF737" s="68">
        <v>0</v>
      </c>
      <c r="AG737" s="68">
        <v>1</v>
      </c>
      <c r="AH737" s="68">
        <v>0</v>
      </c>
      <c r="AI737" s="68">
        <v>0</v>
      </c>
      <c r="AJ737" s="68">
        <v>0</v>
      </c>
      <c r="AK737" s="68">
        <v>0</v>
      </c>
      <c r="AL737" s="68">
        <v>0</v>
      </c>
      <c r="AM737" s="68">
        <v>0</v>
      </c>
      <c r="AN737" s="68">
        <v>0</v>
      </c>
      <c r="AO737" s="68">
        <v>0</v>
      </c>
      <c r="AP737" s="113">
        <v>5.2983173665480363</v>
      </c>
      <c r="AQ737" s="12">
        <v>1</v>
      </c>
      <c r="AR737" s="113">
        <v>5.2983173665480363</v>
      </c>
      <c r="AS737" s="12">
        <v>1</v>
      </c>
      <c r="AT737" s="12">
        <v>0</v>
      </c>
      <c r="AU737" s="12">
        <v>1</v>
      </c>
      <c r="AV737" s="113">
        <v>7.6093665379542115</v>
      </c>
      <c r="AW737" s="12">
        <v>1</v>
      </c>
      <c r="AX737" s="12">
        <v>0</v>
      </c>
      <c r="AY737" s="68">
        <v>1</v>
      </c>
      <c r="AZ737" s="68">
        <v>3.222</v>
      </c>
      <c r="BA737" s="94">
        <v>59</v>
      </c>
      <c r="BB737" s="94">
        <v>25</v>
      </c>
      <c r="BC737" s="12">
        <v>1</v>
      </c>
      <c r="BD737" s="12">
        <v>0</v>
      </c>
      <c r="BE737" s="104">
        <f t="shared" si="172"/>
        <v>3.5553480614894135</v>
      </c>
      <c r="BF737" s="104">
        <v>1914.83</v>
      </c>
      <c r="BG737" s="104">
        <f t="shared" si="169"/>
        <v>0.47044691691785778</v>
      </c>
      <c r="BH737" s="68">
        <v>1</v>
      </c>
      <c r="BI737" s="68">
        <v>1</v>
      </c>
      <c r="BJ737" s="68">
        <v>0</v>
      </c>
      <c r="BK737" s="12">
        <v>1</v>
      </c>
      <c r="BL737" s="12">
        <v>0</v>
      </c>
      <c r="BM737" s="12">
        <v>1</v>
      </c>
      <c r="BN737" s="12">
        <v>0</v>
      </c>
      <c r="BO737" s="12">
        <v>1</v>
      </c>
      <c r="BP737" s="12">
        <v>0</v>
      </c>
      <c r="BQ737" s="12">
        <v>0</v>
      </c>
      <c r="BR737" s="12">
        <v>0</v>
      </c>
      <c r="BS737" s="12">
        <v>0</v>
      </c>
      <c r="BT737" s="12">
        <v>1</v>
      </c>
      <c r="BU737" s="12">
        <v>0</v>
      </c>
      <c r="BV737" s="12">
        <v>1</v>
      </c>
      <c r="BW737" s="12">
        <v>0</v>
      </c>
      <c r="BX737" s="12">
        <v>0</v>
      </c>
      <c r="BY737" s="12">
        <v>0.7</v>
      </c>
      <c r="BZ737" s="12">
        <f t="shared" si="170"/>
        <v>0.30000000000000004</v>
      </c>
      <c r="CA737" s="113">
        <v>2.9957322735539909</v>
      </c>
      <c r="CB737" s="12" t="s">
        <v>813</v>
      </c>
      <c r="CC737" s="12">
        <v>1</v>
      </c>
      <c r="CI737" s="12" t="s">
        <v>818</v>
      </c>
    </row>
    <row r="738" spans="1:167" ht="15" customHeight="1" x14ac:dyDescent="0.3">
      <c r="A738" s="70">
        <v>737</v>
      </c>
      <c r="B738" s="12">
        <v>16</v>
      </c>
      <c r="C738" s="69" t="s">
        <v>128</v>
      </c>
      <c r="D738" s="37">
        <v>0.11</v>
      </c>
      <c r="E738" s="13">
        <v>0.09</v>
      </c>
      <c r="F738" s="19">
        <f t="shared" si="171"/>
        <v>1.2222222222222223</v>
      </c>
      <c r="H738" s="12">
        <f t="shared" si="160"/>
        <v>2.0000000000000004E-2</v>
      </c>
      <c r="I738" s="12">
        <f t="shared" si="161"/>
        <v>0.2</v>
      </c>
      <c r="J738" s="12">
        <v>0.23899999999999999</v>
      </c>
      <c r="K738" s="12">
        <f t="shared" si="162"/>
        <v>0.11</v>
      </c>
      <c r="L738" s="45">
        <f t="shared" si="163"/>
        <v>1.2222222222222223</v>
      </c>
      <c r="M738" s="15">
        <f t="shared" si="164"/>
        <v>8.8093075457500072E-2</v>
      </c>
      <c r="N738" s="13">
        <f t="shared" si="165"/>
        <v>7.2076152647045505E-2</v>
      </c>
      <c r="O738" s="68">
        <f t="shared" si="166"/>
        <v>13.874214470033749</v>
      </c>
      <c r="P738" s="12">
        <f t="shared" si="167"/>
        <v>1.6016922810454567E-2</v>
      </c>
      <c r="Q738" s="12">
        <f t="shared" si="168"/>
        <v>0.16016922810454559</v>
      </c>
      <c r="R738" s="113">
        <v>10.140770667404057</v>
      </c>
      <c r="S738" s="12" t="s">
        <v>819</v>
      </c>
      <c r="T738" s="12" t="s">
        <v>1772</v>
      </c>
      <c r="U738" s="12" t="s">
        <v>834</v>
      </c>
      <c r="V738" s="68" t="s">
        <v>839</v>
      </c>
      <c r="W738" s="68">
        <v>0</v>
      </c>
      <c r="X738" s="68">
        <v>0</v>
      </c>
      <c r="Y738" s="68">
        <v>1</v>
      </c>
      <c r="Z738" s="68">
        <v>0</v>
      </c>
      <c r="AA738" s="13">
        <v>1</v>
      </c>
      <c r="AB738" s="13">
        <v>1</v>
      </c>
      <c r="AC738" s="68">
        <v>4</v>
      </c>
      <c r="AD738" s="13">
        <v>8</v>
      </c>
      <c r="AE738" s="13">
        <v>191</v>
      </c>
      <c r="AF738" s="13">
        <v>0</v>
      </c>
      <c r="AG738" s="13">
        <v>1</v>
      </c>
      <c r="AH738" s="13">
        <v>0</v>
      </c>
      <c r="AI738" s="13">
        <v>0</v>
      </c>
      <c r="AJ738" s="13">
        <v>0</v>
      </c>
      <c r="AK738" s="13">
        <v>0</v>
      </c>
      <c r="AL738" s="13">
        <v>0</v>
      </c>
      <c r="AM738" s="68">
        <v>0</v>
      </c>
      <c r="AN738" s="68">
        <v>0</v>
      </c>
      <c r="AO738" s="68">
        <v>0</v>
      </c>
      <c r="AP738" s="113">
        <v>5.2983173665480363</v>
      </c>
      <c r="AQ738" s="12">
        <v>1</v>
      </c>
      <c r="AR738" s="113">
        <v>5.2983173665480363</v>
      </c>
      <c r="AS738" s="12">
        <v>1</v>
      </c>
      <c r="AT738" s="12">
        <v>0</v>
      </c>
      <c r="AU738" s="12">
        <v>1</v>
      </c>
      <c r="AV738" s="113">
        <v>7.6093665379542115</v>
      </c>
      <c r="AW738" s="12">
        <v>1</v>
      </c>
      <c r="AX738" s="12">
        <v>0</v>
      </c>
      <c r="AY738" s="68">
        <v>1</v>
      </c>
      <c r="AZ738" s="68">
        <v>3.222</v>
      </c>
      <c r="BA738" s="94">
        <v>59</v>
      </c>
      <c r="BB738" s="94">
        <v>25</v>
      </c>
      <c r="BC738" s="12">
        <v>1</v>
      </c>
      <c r="BD738" s="12">
        <v>0</v>
      </c>
      <c r="BE738" s="104">
        <f t="shared" si="172"/>
        <v>3.5553480614894135</v>
      </c>
      <c r="BF738" s="104">
        <v>1914.83</v>
      </c>
      <c r="BG738" s="104">
        <f t="shared" si="169"/>
        <v>0.47044691691785778</v>
      </c>
      <c r="BH738" s="68">
        <v>1</v>
      </c>
      <c r="BI738" s="68">
        <v>1</v>
      </c>
      <c r="BJ738" s="68">
        <v>0</v>
      </c>
      <c r="BK738" s="12">
        <v>1</v>
      </c>
      <c r="BL738" s="12">
        <v>0</v>
      </c>
      <c r="BM738" s="12">
        <v>1</v>
      </c>
      <c r="BN738" s="12">
        <v>0</v>
      </c>
      <c r="BO738" s="12">
        <v>1</v>
      </c>
      <c r="BP738" s="12">
        <v>0</v>
      </c>
      <c r="BQ738" s="12">
        <v>0</v>
      </c>
      <c r="BR738" s="12">
        <v>0</v>
      </c>
      <c r="BS738" s="12">
        <v>0</v>
      </c>
      <c r="BT738" s="12">
        <v>1</v>
      </c>
      <c r="BU738" s="12">
        <v>0</v>
      </c>
      <c r="BV738" s="12">
        <v>1</v>
      </c>
      <c r="BW738" s="12">
        <v>0</v>
      </c>
      <c r="BX738" s="12">
        <v>0</v>
      </c>
      <c r="BY738" s="12">
        <v>0.7</v>
      </c>
      <c r="BZ738" s="12">
        <f t="shared" si="170"/>
        <v>0.30000000000000004</v>
      </c>
      <c r="CA738" s="113">
        <v>2.9957322735539909</v>
      </c>
      <c r="CB738" s="12" t="s">
        <v>813</v>
      </c>
      <c r="CC738" s="12">
        <v>1</v>
      </c>
    </row>
    <row r="739" spans="1:167" ht="15" customHeight="1" x14ac:dyDescent="0.3">
      <c r="A739" s="70">
        <v>738</v>
      </c>
      <c r="B739" s="12">
        <v>16</v>
      </c>
      <c r="C739" s="69" t="s">
        <v>128</v>
      </c>
      <c r="D739" s="37">
        <v>0.08</v>
      </c>
      <c r="E739" s="68">
        <v>0.05</v>
      </c>
      <c r="F739" s="19">
        <f t="shared" si="171"/>
        <v>1.5999999999999999</v>
      </c>
      <c r="G739" s="12" t="s">
        <v>421</v>
      </c>
      <c r="H739" s="12">
        <f t="shared" si="160"/>
        <v>0.03</v>
      </c>
      <c r="I739" s="12">
        <f t="shared" si="161"/>
        <v>0.13</v>
      </c>
      <c r="J739" s="12">
        <v>0.23899999999999999</v>
      </c>
      <c r="K739" s="12">
        <f t="shared" si="162"/>
        <v>0.08</v>
      </c>
      <c r="L739" s="45">
        <f t="shared" si="163"/>
        <v>1.5999999999999999</v>
      </c>
      <c r="M739" s="15">
        <f t="shared" si="164"/>
        <v>0.11500379608638929</v>
      </c>
      <c r="N739" s="68">
        <f t="shared" si="165"/>
        <v>7.1877372553993304E-2</v>
      </c>
      <c r="O739" s="68">
        <f t="shared" si="166"/>
        <v>13.912584231550946</v>
      </c>
      <c r="P739" s="12">
        <f t="shared" si="167"/>
        <v>4.3126423532395985E-2</v>
      </c>
      <c r="Q739" s="12">
        <f t="shared" si="168"/>
        <v>0.18688116864038259</v>
      </c>
      <c r="R739" s="113">
        <v>10.140770667404057</v>
      </c>
      <c r="S739" s="12" t="s">
        <v>819</v>
      </c>
      <c r="T739" s="12" t="s">
        <v>1772</v>
      </c>
      <c r="U739" s="12" t="s">
        <v>835</v>
      </c>
      <c r="V739" s="68" t="s">
        <v>839</v>
      </c>
      <c r="W739" s="68">
        <v>0</v>
      </c>
      <c r="X739" s="68">
        <v>0</v>
      </c>
      <c r="Y739" s="68">
        <v>1</v>
      </c>
      <c r="Z739" s="68">
        <v>0</v>
      </c>
      <c r="AA739" s="68">
        <v>1</v>
      </c>
      <c r="AB739" s="68">
        <v>1</v>
      </c>
      <c r="AC739" s="68">
        <v>4</v>
      </c>
      <c r="AD739" s="68">
        <v>8</v>
      </c>
      <c r="AE739" s="68">
        <v>191</v>
      </c>
      <c r="AF739" s="68">
        <v>0</v>
      </c>
      <c r="AG739" s="68">
        <v>1</v>
      </c>
      <c r="AH739" s="68">
        <v>0</v>
      </c>
      <c r="AI739" s="68">
        <v>0</v>
      </c>
      <c r="AJ739" s="68">
        <v>0</v>
      </c>
      <c r="AK739" s="68">
        <v>0</v>
      </c>
      <c r="AL739" s="68">
        <v>0</v>
      </c>
      <c r="AM739" s="68">
        <v>0</v>
      </c>
      <c r="AN739" s="68">
        <v>0</v>
      </c>
      <c r="AO739" s="68">
        <v>0</v>
      </c>
      <c r="AP739" s="113">
        <v>5.2983173665480363</v>
      </c>
      <c r="AQ739" s="12">
        <v>1</v>
      </c>
      <c r="AR739" s="113">
        <v>5.2983173665480363</v>
      </c>
      <c r="AS739" s="12">
        <v>1</v>
      </c>
      <c r="AT739" s="12">
        <v>0</v>
      </c>
      <c r="AU739" s="12">
        <v>1</v>
      </c>
      <c r="AV739" s="113">
        <v>7.6093665379542115</v>
      </c>
      <c r="AW739" s="12">
        <v>1</v>
      </c>
      <c r="AX739" s="12">
        <v>0</v>
      </c>
      <c r="AY739" s="68">
        <v>1</v>
      </c>
      <c r="AZ739" s="68">
        <v>3.222</v>
      </c>
      <c r="BA739" s="94">
        <v>59</v>
      </c>
      <c r="BB739" s="94">
        <v>25</v>
      </c>
      <c r="BC739" s="12">
        <v>1</v>
      </c>
      <c r="BD739" s="12">
        <v>0</v>
      </c>
      <c r="BE739" s="104">
        <f t="shared" si="172"/>
        <v>3.5553480614894135</v>
      </c>
      <c r="BF739" s="104">
        <v>1914.83</v>
      </c>
      <c r="BG739" s="104">
        <f t="shared" si="169"/>
        <v>0.47044691691785778</v>
      </c>
      <c r="BH739" s="68">
        <v>1</v>
      </c>
      <c r="BI739" s="68">
        <v>1</v>
      </c>
      <c r="BJ739" s="68">
        <v>0</v>
      </c>
      <c r="BK739" s="12">
        <v>1</v>
      </c>
      <c r="BL739" s="12">
        <v>0</v>
      </c>
      <c r="BM739" s="12">
        <v>1</v>
      </c>
      <c r="BN739" s="12">
        <v>0</v>
      </c>
      <c r="BO739" s="12">
        <v>1</v>
      </c>
      <c r="BP739" s="12">
        <v>0</v>
      </c>
      <c r="BQ739" s="12">
        <v>0</v>
      </c>
      <c r="BR739" s="12">
        <v>0</v>
      </c>
      <c r="BS739" s="12">
        <v>0</v>
      </c>
      <c r="BT739" s="12">
        <v>1</v>
      </c>
      <c r="BU739" s="12">
        <v>0</v>
      </c>
      <c r="BV739" s="12">
        <v>1</v>
      </c>
      <c r="BW739" s="12">
        <v>0</v>
      </c>
      <c r="BX739" s="12">
        <v>0</v>
      </c>
      <c r="BY739" s="12">
        <v>0.7</v>
      </c>
      <c r="BZ739" s="12">
        <f t="shared" si="170"/>
        <v>0.30000000000000004</v>
      </c>
      <c r="CA739" s="113">
        <v>2.9957322735539909</v>
      </c>
      <c r="CB739" s="12" t="s">
        <v>813</v>
      </c>
      <c r="CC739" s="12">
        <v>1</v>
      </c>
    </row>
    <row r="740" spans="1:167" ht="15" customHeight="1" x14ac:dyDescent="0.3">
      <c r="A740" s="70">
        <v>739</v>
      </c>
      <c r="B740" s="12">
        <v>16</v>
      </c>
      <c r="C740" s="69" t="s">
        <v>128</v>
      </c>
      <c r="D740" s="37">
        <v>0.1</v>
      </c>
      <c r="E740" s="13">
        <v>0.05</v>
      </c>
      <c r="F740" s="19">
        <f t="shared" si="171"/>
        <v>2</v>
      </c>
      <c r="G740" s="12" t="s">
        <v>421</v>
      </c>
      <c r="H740" s="12">
        <f t="shared" si="160"/>
        <v>0.05</v>
      </c>
      <c r="I740" s="12">
        <f t="shared" si="161"/>
        <v>0.15000000000000002</v>
      </c>
      <c r="J740" s="12">
        <v>0.23899999999999999</v>
      </c>
      <c r="K740" s="12">
        <f t="shared" si="162"/>
        <v>0.1</v>
      </c>
      <c r="L740" s="45">
        <f t="shared" si="163"/>
        <v>2</v>
      </c>
      <c r="M740" s="15">
        <f t="shared" si="164"/>
        <v>0.14322297480788659</v>
      </c>
      <c r="N740" s="13">
        <f t="shared" si="165"/>
        <v>7.1611487403943283E-2</v>
      </c>
      <c r="O740" s="68">
        <f t="shared" si="166"/>
        <v>13.964240043768942</v>
      </c>
      <c r="P740" s="12">
        <f t="shared" si="167"/>
        <v>7.1611487403943311E-2</v>
      </c>
      <c r="Q740" s="12">
        <f t="shared" si="168"/>
        <v>0.21483446221182989</v>
      </c>
      <c r="R740" s="113">
        <v>10.140770667404057</v>
      </c>
      <c r="S740" s="12" t="s">
        <v>819</v>
      </c>
      <c r="T740" s="12" t="s">
        <v>1772</v>
      </c>
      <c r="U740" s="12" t="s">
        <v>836</v>
      </c>
      <c r="V740" s="68" t="s">
        <v>839</v>
      </c>
      <c r="W740" s="68">
        <v>0</v>
      </c>
      <c r="X740" s="68">
        <v>0</v>
      </c>
      <c r="Y740" s="68">
        <v>1</v>
      </c>
      <c r="Z740" s="68">
        <v>0</v>
      </c>
      <c r="AA740" s="13">
        <v>1</v>
      </c>
      <c r="AB740" s="13">
        <v>1</v>
      </c>
      <c r="AC740" s="68">
        <v>4</v>
      </c>
      <c r="AD740" s="13">
        <v>8</v>
      </c>
      <c r="AE740" s="13">
        <v>191</v>
      </c>
      <c r="AF740" s="13">
        <v>0</v>
      </c>
      <c r="AG740" s="13">
        <v>1</v>
      </c>
      <c r="AH740" s="13">
        <v>0</v>
      </c>
      <c r="AI740" s="13">
        <v>0</v>
      </c>
      <c r="AJ740" s="13">
        <v>0</v>
      </c>
      <c r="AK740" s="13">
        <v>0</v>
      </c>
      <c r="AL740" s="13">
        <v>0</v>
      </c>
      <c r="AM740" s="68">
        <v>0</v>
      </c>
      <c r="AN740" s="68">
        <v>0</v>
      </c>
      <c r="AO740" s="68">
        <v>0</v>
      </c>
      <c r="AP740" s="113">
        <v>5.2983173665480363</v>
      </c>
      <c r="AQ740" s="12">
        <v>1</v>
      </c>
      <c r="AR740" s="113">
        <v>5.2983173665480363</v>
      </c>
      <c r="AS740" s="12">
        <v>1</v>
      </c>
      <c r="AT740" s="12">
        <v>0</v>
      </c>
      <c r="AU740" s="12">
        <v>1</v>
      </c>
      <c r="AV740" s="113">
        <v>7.6093665379542115</v>
      </c>
      <c r="AW740" s="12">
        <v>1</v>
      </c>
      <c r="AX740" s="12">
        <v>0</v>
      </c>
      <c r="AY740" s="68">
        <v>1</v>
      </c>
      <c r="AZ740" s="68">
        <v>3.222</v>
      </c>
      <c r="BA740" s="94">
        <v>59</v>
      </c>
      <c r="BB740" s="94">
        <v>25</v>
      </c>
      <c r="BC740" s="12">
        <v>1</v>
      </c>
      <c r="BD740" s="12">
        <v>0</v>
      </c>
      <c r="BE740" s="104">
        <f t="shared" si="172"/>
        <v>3.5553480614894135</v>
      </c>
      <c r="BF740" s="104">
        <v>1914.83</v>
      </c>
      <c r="BG740" s="104">
        <f t="shared" si="169"/>
        <v>0.47044691691785778</v>
      </c>
      <c r="BH740" s="68">
        <v>1</v>
      </c>
      <c r="BI740" s="68">
        <v>1</v>
      </c>
      <c r="BJ740" s="68">
        <v>0</v>
      </c>
      <c r="BK740" s="12">
        <v>1</v>
      </c>
      <c r="BL740" s="12">
        <v>0</v>
      </c>
      <c r="BM740" s="12">
        <v>1</v>
      </c>
      <c r="BN740" s="12">
        <v>0</v>
      </c>
      <c r="BO740" s="12">
        <v>1</v>
      </c>
      <c r="BP740" s="12">
        <v>0</v>
      </c>
      <c r="BQ740" s="12">
        <v>0</v>
      </c>
      <c r="BR740" s="12">
        <v>0</v>
      </c>
      <c r="BS740" s="12">
        <v>0</v>
      </c>
      <c r="BT740" s="12">
        <v>1</v>
      </c>
      <c r="BU740" s="12">
        <v>0</v>
      </c>
      <c r="BV740" s="12">
        <v>1</v>
      </c>
      <c r="BW740" s="12">
        <v>0</v>
      </c>
      <c r="BX740" s="12">
        <v>0</v>
      </c>
      <c r="BY740" s="12">
        <v>0.7</v>
      </c>
      <c r="BZ740" s="12">
        <f t="shared" si="170"/>
        <v>0.30000000000000004</v>
      </c>
      <c r="CA740" s="113">
        <v>2.9957322735539909</v>
      </c>
      <c r="CB740" s="12" t="s">
        <v>813</v>
      </c>
      <c r="CC740" s="12">
        <v>1</v>
      </c>
    </row>
    <row r="741" spans="1:167" ht="15" customHeight="1" x14ac:dyDescent="0.3">
      <c r="A741" s="70">
        <v>740</v>
      </c>
      <c r="B741" s="12">
        <v>16</v>
      </c>
      <c r="C741" s="69" t="s">
        <v>128</v>
      </c>
      <c r="D741" s="37">
        <v>0.03</v>
      </c>
      <c r="E741" s="68">
        <v>0.05</v>
      </c>
      <c r="F741" s="19">
        <f t="shared" si="171"/>
        <v>0.6</v>
      </c>
      <c r="H741" s="12">
        <f t="shared" si="160"/>
        <v>-2.0000000000000004E-2</v>
      </c>
      <c r="I741" s="12">
        <f t="shared" si="161"/>
        <v>0.08</v>
      </c>
      <c r="J741" s="12">
        <v>0.23899999999999999</v>
      </c>
      <c r="K741" s="12">
        <f t="shared" si="162"/>
        <v>0.03</v>
      </c>
      <c r="L741" s="45">
        <f t="shared" si="163"/>
        <v>0.6</v>
      </c>
      <c r="M741" s="15">
        <f t="shared" si="164"/>
        <v>4.3373619897468019E-2</v>
      </c>
      <c r="N741" s="68">
        <f t="shared" si="165"/>
        <v>7.2289366495780022E-2</v>
      </c>
      <c r="O741" s="68">
        <f t="shared" si="166"/>
        <v>13.833293172632468</v>
      </c>
      <c r="P741" s="12">
        <f t="shared" si="167"/>
        <v>-2.8915746598312003E-2</v>
      </c>
      <c r="Q741" s="12">
        <f t="shared" si="168"/>
        <v>0.11566298639324804</v>
      </c>
      <c r="R741" s="113">
        <v>10.821436908133153</v>
      </c>
      <c r="S741" s="12" t="s">
        <v>819</v>
      </c>
      <c r="T741" s="12" t="s">
        <v>1772</v>
      </c>
      <c r="U741" s="12" t="s">
        <v>436</v>
      </c>
      <c r="V741" s="68" t="s">
        <v>839</v>
      </c>
      <c r="W741" s="68">
        <v>0</v>
      </c>
      <c r="X741" s="68">
        <v>0</v>
      </c>
      <c r="Y741" s="68">
        <v>1</v>
      </c>
      <c r="Z741" s="68">
        <v>0</v>
      </c>
      <c r="AA741" s="68">
        <v>1</v>
      </c>
      <c r="AB741" s="68">
        <v>1</v>
      </c>
      <c r="AC741" s="68">
        <v>4</v>
      </c>
      <c r="AD741" s="68">
        <v>8</v>
      </c>
      <c r="AE741" s="68">
        <v>191</v>
      </c>
      <c r="AF741" s="68">
        <v>0</v>
      </c>
      <c r="AG741" s="68">
        <v>1</v>
      </c>
      <c r="AH741" s="68">
        <v>0</v>
      </c>
      <c r="AI741" s="68">
        <v>0</v>
      </c>
      <c r="AJ741" s="68">
        <v>0</v>
      </c>
      <c r="AK741" s="68">
        <v>0</v>
      </c>
      <c r="AL741" s="68">
        <v>0</v>
      </c>
      <c r="AM741" s="68">
        <v>0</v>
      </c>
      <c r="AN741" s="68">
        <v>0</v>
      </c>
      <c r="AO741" s="68">
        <v>0</v>
      </c>
      <c r="AP741" s="113">
        <v>5.2983173665480363</v>
      </c>
      <c r="AQ741" s="12">
        <v>1</v>
      </c>
      <c r="AR741" s="113">
        <v>5.2983173665480363</v>
      </c>
      <c r="AS741" s="12">
        <v>1</v>
      </c>
      <c r="AT741" s="12">
        <v>0</v>
      </c>
      <c r="AU741" s="12">
        <v>1</v>
      </c>
      <c r="AV741" s="113">
        <v>7.6093665379542115</v>
      </c>
      <c r="AW741" s="12">
        <v>1</v>
      </c>
      <c r="AX741" s="12">
        <v>0</v>
      </c>
      <c r="AY741" s="68">
        <v>1</v>
      </c>
      <c r="AZ741" s="68">
        <v>3.222</v>
      </c>
      <c r="BA741" s="94">
        <v>59</v>
      </c>
      <c r="BB741" s="94">
        <v>25</v>
      </c>
      <c r="BC741" s="12">
        <v>1</v>
      </c>
      <c r="BD741" s="12">
        <v>0</v>
      </c>
      <c r="BE741" s="104">
        <f t="shared" si="172"/>
        <v>3.5553480614894135</v>
      </c>
      <c r="BF741" s="104">
        <v>1914.83</v>
      </c>
      <c r="BG741" s="104">
        <f t="shared" si="169"/>
        <v>0.47044691691785778</v>
      </c>
      <c r="BH741" s="68">
        <v>1</v>
      </c>
      <c r="BI741" s="68">
        <v>1</v>
      </c>
      <c r="BJ741" s="68">
        <v>0</v>
      </c>
      <c r="BK741" s="12">
        <v>1</v>
      </c>
      <c r="BL741" s="12">
        <v>0</v>
      </c>
      <c r="BM741" s="12">
        <v>1</v>
      </c>
      <c r="BN741" s="12">
        <v>0</v>
      </c>
      <c r="BO741" s="12">
        <v>1</v>
      </c>
      <c r="BP741" s="12">
        <v>0</v>
      </c>
      <c r="BQ741" s="12">
        <v>0</v>
      </c>
      <c r="BR741" s="12">
        <v>0</v>
      </c>
      <c r="BS741" s="12">
        <v>0</v>
      </c>
      <c r="BT741" s="12">
        <v>1</v>
      </c>
      <c r="BU741" s="12">
        <v>0</v>
      </c>
      <c r="BV741" s="12">
        <v>1</v>
      </c>
      <c r="BW741" s="12">
        <v>0</v>
      </c>
      <c r="BX741" s="12">
        <v>0</v>
      </c>
      <c r="BY741" s="12">
        <v>0.7</v>
      </c>
      <c r="BZ741" s="12">
        <f t="shared" si="170"/>
        <v>0.30000000000000004</v>
      </c>
      <c r="CA741" s="113">
        <v>2.9957322735539909</v>
      </c>
      <c r="CB741" s="12" t="s">
        <v>813</v>
      </c>
      <c r="CC741" s="12">
        <v>1</v>
      </c>
    </row>
    <row r="742" spans="1:167" ht="15" customHeight="1" x14ac:dyDescent="0.3">
      <c r="A742" s="70">
        <v>741</v>
      </c>
      <c r="B742" s="12">
        <v>16</v>
      </c>
      <c r="C742" s="69" t="s">
        <v>128</v>
      </c>
      <c r="D742" s="37">
        <v>0.04</v>
      </c>
      <c r="E742" s="68">
        <v>0.01</v>
      </c>
      <c r="F742" s="19">
        <f t="shared" si="171"/>
        <v>4</v>
      </c>
      <c r="G742" s="12" t="s">
        <v>353</v>
      </c>
      <c r="H742" s="12">
        <f t="shared" si="160"/>
        <v>0.03</v>
      </c>
      <c r="I742" s="12">
        <f t="shared" si="161"/>
        <v>0.05</v>
      </c>
      <c r="J742" s="12">
        <v>0.23899999999999999</v>
      </c>
      <c r="K742" s="12">
        <f t="shared" si="162"/>
        <v>0.04</v>
      </c>
      <c r="L742" s="45">
        <f t="shared" si="163"/>
        <v>4</v>
      </c>
      <c r="M742" s="15">
        <f t="shared" si="164"/>
        <v>0.27801921874276636</v>
      </c>
      <c r="N742" s="68">
        <f t="shared" si="165"/>
        <v>6.950480468569159E-2</v>
      </c>
      <c r="O742" s="68">
        <f t="shared" si="166"/>
        <v>14.387494569938157</v>
      </c>
      <c r="P742" s="12">
        <f t="shared" si="167"/>
        <v>0.20851441405707477</v>
      </c>
      <c r="Q742" s="12">
        <f t="shared" si="168"/>
        <v>0.34752402342845795</v>
      </c>
      <c r="R742" s="113">
        <v>10.821436908133153</v>
      </c>
      <c r="S742" s="12" t="s">
        <v>819</v>
      </c>
      <c r="T742" s="12" t="s">
        <v>1772</v>
      </c>
      <c r="U742" s="12" t="s">
        <v>837</v>
      </c>
      <c r="V742" s="68" t="s">
        <v>839</v>
      </c>
      <c r="W742" s="68">
        <v>0</v>
      </c>
      <c r="X742" s="68">
        <v>0</v>
      </c>
      <c r="Y742" s="68">
        <v>1</v>
      </c>
      <c r="Z742" s="68">
        <v>0</v>
      </c>
      <c r="AA742" s="68">
        <v>1</v>
      </c>
      <c r="AB742" s="68">
        <v>1</v>
      </c>
      <c r="AC742" s="68">
        <v>4</v>
      </c>
      <c r="AD742" s="68">
        <v>8</v>
      </c>
      <c r="AE742" s="68">
        <v>191</v>
      </c>
      <c r="AF742" s="68">
        <v>0</v>
      </c>
      <c r="AG742" s="68">
        <v>1</v>
      </c>
      <c r="AH742" s="68">
        <v>0</v>
      </c>
      <c r="AI742" s="68">
        <v>0</v>
      </c>
      <c r="AJ742" s="68">
        <v>0</v>
      </c>
      <c r="AK742" s="68">
        <v>0</v>
      </c>
      <c r="AL742" s="68">
        <v>0</v>
      </c>
      <c r="AM742" s="68">
        <v>0</v>
      </c>
      <c r="AN742" s="68">
        <v>0</v>
      </c>
      <c r="AO742" s="68">
        <v>0</v>
      </c>
      <c r="AP742" s="113">
        <v>5.2983173665480363</v>
      </c>
      <c r="AQ742" s="12">
        <v>1</v>
      </c>
      <c r="AR742" s="113">
        <v>5.2983173665480363</v>
      </c>
      <c r="AS742" s="12">
        <v>1</v>
      </c>
      <c r="AT742" s="12">
        <v>0</v>
      </c>
      <c r="AU742" s="12">
        <v>1</v>
      </c>
      <c r="AV742" s="113">
        <v>7.6093665379542115</v>
      </c>
      <c r="AW742" s="12">
        <v>1</v>
      </c>
      <c r="AX742" s="12">
        <v>0</v>
      </c>
      <c r="AY742" s="68">
        <v>1</v>
      </c>
      <c r="AZ742" s="68">
        <v>3.222</v>
      </c>
      <c r="BA742" s="94">
        <v>59</v>
      </c>
      <c r="BB742" s="94">
        <v>25</v>
      </c>
      <c r="BC742" s="12">
        <v>1</v>
      </c>
      <c r="BD742" s="12">
        <v>0</v>
      </c>
      <c r="BE742" s="104">
        <f t="shared" si="172"/>
        <v>3.5553480614894135</v>
      </c>
      <c r="BF742" s="104">
        <v>1914.83</v>
      </c>
      <c r="BG742" s="104">
        <f t="shared" si="169"/>
        <v>0.47044691691785778</v>
      </c>
      <c r="BH742" s="68">
        <v>1</v>
      </c>
      <c r="BI742" s="68">
        <v>1</v>
      </c>
      <c r="BJ742" s="68">
        <v>0</v>
      </c>
      <c r="BK742" s="12">
        <v>1</v>
      </c>
      <c r="BL742" s="12">
        <v>0</v>
      </c>
      <c r="BM742" s="12">
        <v>1</v>
      </c>
      <c r="BN742" s="12">
        <v>0</v>
      </c>
      <c r="BO742" s="12">
        <v>1</v>
      </c>
      <c r="BP742" s="12">
        <v>0</v>
      </c>
      <c r="BQ742" s="12">
        <v>0</v>
      </c>
      <c r="BR742" s="12">
        <v>0</v>
      </c>
      <c r="BS742" s="12">
        <v>0</v>
      </c>
      <c r="BT742" s="12">
        <v>1</v>
      </c>
      <c r="BU742" s="12">
        <v>0</v>
      </c>
      <c r="BV742" s="12">
        <v>1</v>
      </c>
      <c r="BW742" s="12">
        <v>0</v>
      </c>
      <c r="BX742" s="12">
        <v>0</v>
      </c>
      <c r="BY742" s="12">
        <v>0.7</v>
      </c>
      <c r="BZ742" s="12">
        <f t="shared" si="170"/>
        <v>0.30000000000000004</v>
      </c>
      <c r="CA742" s="113">
        <v>2.9957322735539909</v>
      </c>
      <c r="CB742" s="12" t="s">
        <v>813</v>
      </c>
      <c r="CC742" s="12">
        <v>1</v>
      </c>
    </row>
    <row r="743" spans="1:167" ht="15" customHeight="1" x14ac:dyDescent="0.3">
      <c r="A743" s="70">
        <v>742</v>
      </c>
      <c r="B743" s="12">
        <v>16</v>
      </c>
      <c r="C743" s="69" t="s">
        <v>128</v>
      </c>
      <c r="D743" s="37">
        <v>-0.08</v>
      </c>
      <c r="E743" s="13">
        <v>0.02</v>
      </c>
      <c r="F743" s="19">
        <f t="shared" si="171"/>
        <v>-4</v>
      </c>
      <c r="G743" s="12" t="s">
        <v>353</v>
      </c>
      <c r="H743" s="12">
        <f t="shared" si="160"/>
        <v>-0.1</v>
      </c>
      <c r="I743" s="12">
        <f t="shared" si="161"/>
        <v>-0.06</v>
      </c>
      <c r="J743" s="12">
        <v>0.23899999999999999</v>
      </c>
      <c r="K743" s="12">
        <f t="shared" si="162"/>
        <v>-0.08</v>
      </c>
      <c r="L743" s="45">
        <f t="shared" si="163"/>
        <v>-4</v>
      </c>
      <c r="M743" s="15">
        <f t="shared" si="164"/>
        <v>-0.27801921874276636</v>
      </c>
      <c r="N743" s="13">
        <f t="shared" si="165"/>
        <v>6.950480468569159E-2</v>
      </c>
      <c r="O743" s="68">
        <f t="shared" si="166"/>
        <v>14.387494569938157</v>
      </c>
      <c r="P743" s="12">
        <f t="shared" si="167"/>
        <v>-0.34752402342845795</v>
      </c>
      <c r="Q743" s="12">
        <f t="shared" si="168"/>
        <v>-0.20851441405707477</v>
      </c>
      <c r="R743" s="113">
        <v>10.821436908133153</v>
      </c>
      <c r="S743" s="12" t="s">
        <v>819</v>
      </c>
      <c r="T743" s="12" t="s">
        <v>1772</v>
      </c>
      <c r="U743" s="12" t="s">
        <v>838</v>
      </c>
      <c r="V743" s="13" t="s">
        <v>839</v>
      </c>
      <c r="W743" s="68">
        <v>0</v>
      </c>
      <c r="X743" s="68">
        <v>0</v>
      </c>
      <c r="Y743" s="68">
        <v>1</v>
      </c>
      <c r="Z743" s="68">
        <v>0</v>
      </c>
      <c r="AA743" s="13">
        <v>1</v>
      </c>
      <c r="AB743" s="13">
        <v>1</v>
      </c>
      <c r="AC743" s="68">
        <v>4</v>
      </c>
      <c r="AD743" s="13">
        <v>8</v>
      </c>
      <c r="AE743" s="13">
        <v>191</v>
      </c>
      <c r="AF743" s="13">
        <v>0</v>
      </c>
      <c r="AG743" s="13">
        <v>1</v>
      </c>
      <c r="AH743" s="13">
        <v>0</v>
      </c>
      <c r="AI743" s="13">
        <v>0</v>
      </c>
      <c r="AJ743" s="13">
        <v>0</v>
      </c>
      <c r="AK743" s="13">
        <v>0</v>
      </c>
      <c r="AL743" s="13">
        <v>0</v>
      </c>
      <c r="AM743" s="68">
        <v>0</v>
      </c>
      <c r="AN743" s="68">
        <v>0</v>
      </c>
      <c r="AO743" s="68">
        <v>0</v>
      </c>
      <c r="AP743" s="113">
        <v>5.2983173665480363</v>
      </c>
      <c r="AQ743" s="12">
        <v>1</v>
      </c>
      <c r="AR743" s="113">
        <v>5.2983173665480363</v>
      </c>
      <c r="AS743" s="12">
        <v>1</v>
      </c>
      <c r="AT743" s="12">
        <v>0</v>
      </c>
      <c r="AU743" s="12">
        <v>1</v>
      </c>
      <c r="AV743" s="113">
        <v>7.6093665379542115</v>
      </c>
      <c r="AW743" s="12">
        <v>1</v>
      </c>
      <c r="AX743" s="12">
        <v>0</v>
      </c>
      <c r="AY743" s="68">
        <v>1</v>
      </c>
      <c r="AZ743" s="68">
        <v>3.222</v>
      </c>
      <c r="BA743" s="94">
        <v>59</v>
      </c>
      <c r="BB743" s="94">
        <v>25</v>
      </c>
      <c r="BC743" s="12">
        <v>1</v>
      </c>
      <c r="BD743" s="12">
        <v>0</v>
      </c>
      <c r="BE743" s="104">
        <f t="shared" si="172"/>
        <v>3.5553480614894135</v>
      </c>
      <c r="BF743" s="104">
        <v>1914.83</v>
      </c>
      <c r="BG743" s="104">
        <f t="shared" si="169"/>
        <v>0.47044691691785778</v>
      </c>
      <c r="BH743" s="68">
        <v>1</v>
      </c>
      <c r="BI743" s="68">
        <v>1</v>
      </c>
      <c r="BJ743" s="68">
        <v>0</v>
      </c>
      <c r="BK743" s="12">
        <v>1</v>
      </c>
      <c r="BL743" s="12">
        <v>0</v>
      </c>
      <c r="BM743" s="12">
        <v>1</v>
      </c>
      <c r="BN743" s="12">
        <v>0</v>
      </c>
      <c r="BO743" s="12">
        <v>1</v>
      </c>
      <c r="BP743" s="12">
        <v>0</v>
      </c>
      <c r="BQ743" s="12">
        <v>0</v>
      </c>
      <c r="BR743" s="12">
        <v>0</v>
      </c>
      <c r="BS743" s="12">
        <v>0</v>
      </c>
      <c r="BT743" s="12">
        <v>1</v>
      </c>
      <c r="BU743" s="12">
        <v>0</v>
      </c>
      <c r="BV743" s="12">
        <v>1</v>
      </c>
      <c r="BW743" s="12">
        <v>0</v>
      </c>
      <c r="BX743" s="12">
        <v>0</v>
      </c>
      <c r="BY743" s="12">
        <v>0.7</v>
      </c>
      <c r="BZ743" s="12">
        <f t="shared" si="170"/>
        <v>0.30000000000000004</v>
      </c>
      <c r="CA743" s="113">
        <v>2.9957322735539909</v>
      </c>
      <c r="CB743" s="12" t="s">
        <v>813</v>
      </c>
      <c r="CC743" s="12">
        <v>1</v>
      </c>
    </row>
    <row r="744" spans="1:167" ht="15" customHeight="1" x14ac:dyDescent="0.3">
      <c r="A744" s="70">
        <v>743</v>
      </c>
      <c r="B744" s="12">
        <v>16</v>
      </c>
      <c r="C744" s="69" t="s">
        <v>128</v>
      </c>
      <c r="D744" s="37">
        <v>0.18</v>
      </c>
      <c r="E744" s="68">
        <v>7.0000000000000007E-2</v>
      </c>
      <c r="F744" s="19">
        <f t="shared" si="171"/>
        <v>2.5714285714285712</v>
      </c>
      <c r="G744" s="12" t="s">
        <v>353</v>
      </c>
      <c r="H744" s="12">
        <f t="shared" si="160"/>
        <v>0.10999999999999999</v>
      </c>
      <c r="I744" s="12">
        <f t="shared" si="161"/>
        <v>0.25</v>
      </c>
      <c r="J744" s="12">
        <v>0.188</v>
      </c>
      <c r="K744" s="12">
        <f t="shared" si="162"/>
        <v>0.18</v>
      </c>
      <c r="L744" s="45">
        <f t="shared" si="163"/>
        <v>2.5714285714285712</v>
      </c>
      <c r="M744" s="15">
        <f t="shared" si="164"/>
        <v>0.26026892282599301</v>
      </c>
      <c r="N744" s="68">
        <f t="shared" si="165"/>
        <v>0.1012156922101084</v>
      </c>
      <c r="O744" s="68">
        <f t="shared" si="166"/>
        <v>9.879890935529561</v>
      </c>
      <c r="P744" s="12">
        <f t="shared" si="167"/>
        <v>0.15905323061588461</v>
      </c>
      <c r="Q744" s="12">
        <f t="shared" si="168"/>
        <v>0.36148461503610141</v>
      </c>
      <c r="R744" s="113">
        <v>10.821436908133153</v>
      </c>
      <c r="S744" s="12" t="s">
        <v>820</v>
      </c>
      <c r="T744" s="12" t="s">
        <v>1772</v>
      </c>
      <c r="U744" s="12" t="s">
        <v>832</v>
      </c>
      <c r="V744" s="68" t="s">
        <v>839</v>
      </c>
      <c r="W744" s="68">
        <v>0</v>
      </c>
      <c r="X744" s="68">
        <v>0</v>
      </c>
      <c r="Y744" s="68">
        <v>1</v>
      </c>
      <c r="Z744" s="68">
        <v>0</v>
      </c>
      <c r="AA744" s="68">
        <v>1</v>
      </c>
      <c r="AB744" s="68">
        <v>1</v>
      </c>
      <c r="AC744" s="68">
        <v>5</v>
      </c>
      <c r="AD744" s="68">
        <v>6</v>
      </c>
      <c r="AE744" s="68">
        <v>91</v>
      </c>
      <c r="AF744" s="68">
        <v>0</v>
      </c>
      <c r="AG744" s="68">
        <v>1</v>
      </c>
      <c r="AH744" s="68">
        <v>0</v>
      </c>
      <c r="AI744" s="68">
        <v>0</v>
      </c>
      <c r="AJ744" s="68">
        <v>0</v>
      </c>
      <c r="AK744" s="68">
        <v>0</v>
      </c>
      <c r="AL744" s="68">
        <v>0</v>
      </c>
      <c r="AM744" s="68">
        <v>0</v>
      </c>
      <c r="AN744" s="68">
        <v>0</v>
      </c>
      <c r="AO744" s="68">
        <v>0</v>
      </c>
      <c r="AP744" s="113">
        <v>5.2983173665480363</v>
      </c>
      <c r="AQ744" s="12">
        <v>1</v>
      </c>
      <c r="AR744" s="113">
        <v>4.5849674786705723</v>
      </c>
      <c r="AS744" s="12">
        <v>1</v>
      </c>
      <c r="AT744" s="12">
        <v>0</v>
      </c>
      <c r="AU744" s="12">
        <v>1</v>
      </c>
      <c r="AV744" s="113">
        <v>7.6093665379542115</v>
      </c>
      <c r="AW744" s="12">
        <v>1</v>
      </c>
      <c r="AX744" s="12">
        <v>0</v>
      </c>
      <c r="AY744" s="68">
        <v>1</v>
      </c>
      <c r="AZ744" s="68">
        <v>3.222</v>
      </c>
      <c r="BA744" s="94">
        <v>59</v>
      </c>
      <c r="BB744" s="94">
        <v>25</v>
      </c>
      <c r="BC744" s="12">
        <v>1</v>
      </c>
      <c r="BD744" s="12">
        <v>0</v>
      </c>
      <c r="BE744" s="104">
        <f t="shared" si="172"/>
        <v>3.5553480614894135</v>
      </c>
      <c r="BF744" s="104">
        <v>1914.83</v>
      </c>
      <c r="BG744" s="104">
        <f t="shared" si="169"/>
        <v>0.47044691691785778</v>
      </c>
      <c r="BH744" s="68">
        <v>1</v>
      </c>
      <c r="BI744" s="68">
        <v>1</v>
      </c>
      <c r="BJ744" s="68">
        <v>0</v>
      </c>
      <c r="BK744" s="12">
        <v>1</v>
      </c>
      <c r="BL744" s="12">
        <v>0</v>
      </c>
      <c r="BM744" s="12">
        <v>1</v>
      </c>
      <c r="BN744" s="12">
        <v>0</v>
      </c>
      <c r="BO744" s="12">
        <v>1</v>
      </c>
      <c r="BP744" s="12">
        <v>0</v>
      </c>
      <c r="BQ744" s="12">
        <v>0</v>
      </c>
      <c r="BR744" s="12">
        <v>0</v>
      </c>
      <c r="BS744" s="12">
        <v>0</v>
      </c>
      <c r="BT744" s="12">
        <v>1</v>
      </c>
      <c r="BU744" s="12">
        <v>0</v>
      </c>
      <c r="BV744" s="12">
        <v>1</v>
      </c>
      <c r="BW744" s="12">
        <v>0</v>
      </c>
      <c r="BX744" s="12">
        <v>0</v>
      </c>
      <c r="BY744" s="12">
        <v>0.7</v>
      </c>
      <c r="BZ744" s="12">
        <f t="shared" si="170"/>
        <v>0.30000000000000004</v>
      </c>
      <c r="CA744" s="113">
        <v>2.9957322735539909</v>
      </c>
      <c r="CB744" s="12" t="s">
        <v>813</v>
      </c>
      <c r="CC744" s="12">
        <v>1</v>
      </c>
    </row>
    <row r="745" spans="1:167" ht="15" customHeight="1" x14ac:dyDescent="0.3">
      <c r="A745" s="70">
        <v>744</v>
      </c>
      <c r="B745" s="70">
        <v>16</v>
      </c>
      <c r="C745" s="69" t="s">
        <v>128</v>
      </c>
      <c r="D745" s="38">
        <v>0.17</v>
      </c>
      <c r="E745" s="69">
        <v>7.0000000000000007E-2</v>
      </c>
      <c r="F745" s="19">
        <f t="shared" si="171"/>
        <v>2.4285714285714284</v>
      </c>
      <c r="G745" s="70" t="s">
        <v>420</v>
      </c>
      <c r="H745" s="70">
        <f t="shared" si="160"/>
        <v>0.1</v>
      </c>
      <c r="I745" s="70">
        <f t="shared" si="161"/>
        <v>0.24000000000000002</v>
      </c>
      <c r="J745" s="70">
        <v>0.188</v>
      </c>
      <c r="K745" s="70">
        <f t="shared" si="162"/>
        <v>0.17</v>
      </c>
      <c r="L745" s="47">
        <f t="shared" si="163"/>
        <v>2.4285714285714284</v>
      </c>
      <c r="M745" s="18">
        <f t="shared" si="164"/>
        <v>0.24671387026806035</v>
      </c>
      <c r="N745" s="69">
        <f t="shared" si="165"/>
        <v>0.10158806422802485</v>
      </c>
      <c r="O745" s="69">
        <f t="shared" si="166"/>
        <v>9.8436761011155518</v>
      </c>
      <c r="P745" s="70">
        <f t="shared" si="167"/>
        <v>0.1451258060400355</v>
      </c>
      <c r="Q745" s="70">
        <f t="shared" si="168"/>
        <v>0.34830193449608521</v>
      </c>
      <c r="R745" s="114">
        <v>10.821436908133153</v>
      </c>
      <c r="S745" s="70" t="s">
        <v>822</v>
      </c>
      <c r="T745" s="70" t="s">
        <v>1772</v>
      </c>
      <c r="U745" s="70" t="s">
        <v>835</v>
      </c>
      <c r="V745" s="69" t="s">
        <v>839</v>
      </c>
      <c r="W745" s="69">
        <v>0</v>
      </c>
      <c r="X745" s="69">
        <v>0</v>
      </c>
      <c r="Y745" s="69">
        <v>1</v>
      </c>
      <c r="Z745" s="69">
        <v>0</v>
      </c>
      <c r="AA745" s="69">
        <v>1</v>
      </c>
      <c r="AB745" s="69">
        <v>1</v>
      </c>
      <c r="AC745" s="69">
        <v>5</v>
      </c>
      <c r="AD745" s="69">
        <v>6</v>
      </c>
      <c r="AE745" s="69">
        <v>91</v>
      </c>
      <c r="AF745" s="69">
        <v>0</v>
      </c>
      <c r="AG745" s="69">
        <v>1</v>
      </c>
      <c r="AH745" s="69">
        <v>0</v>
      </c>
      <c r="AI745" s="69">
        <v>0</v>
      </c>
      <c r="AJ745" s="69">
        <v>0</v>
      </c>
      <c r="AK745" s="69">
        <v>0</v>
      </c>
      <c r="AL745" s="69">
        <v>0</v>
      </c>
      <c r="AM745" s="69">
        <v>0</v>
      </c>
      <c r="AN745" s="69">
        <v>0</v>
      </c>
      <c r="AO745" s="69">
        <v>0</v>
      </c>
      <c r="AP745" s="114">
        <v>5.2983173665480363</v>
      </c>
      <c r="AQ745" s="70">
        <v>1</v>
      </c>
      <c r="AR745" s="114">
        <v>4.5849674786705723</v>
      </c>
      <c r="AS745" s="70">
        <v>1</v>
      </c>
      <c r="AT745" s="70">
        <v>0</v>
      </c>
      <c r="AU745" s="70">
        <v>1</v>
      </c>
      <c r="AV745" s="114">
        <v>7.6093665379542115</v>
      </c>
      <c r="AW745" s="70">
        <v>1</v>
      </c>
      <c r="AX745" s="70">
        <v>0</v>
      </c>
      <c r="AY745" s="69">
        <v>1</v>
      </c>
      <c r="AZ745" s="69">
        <v>3.222</v>
      </c>
      <c r="BA745" s="32">
        <v>59</v>
      </c>
      <c r="BB745" s="32">
        <v>25</v>
      </c>
      <c r="BC745" s="70">
        <v>1</v>
      </c>
      <c r="BD745" s="70">
        <v>0</v>
      </c>
      <c r="BE745" s="106">
        <f t="shared" si="172"/>
        <v>3.5553480614894135</v>
      </c>
      <c r="BF745" s="106">
        <v>1914.83</v>
      </c>
      <c r="BG745" s="106">
        <f t="shared" si="169"/>
        <v>0.47044691691785778</v>
      </c>
      <c r="BH745" s="69">
        <v>1</v>
      </c>
      <c r="BI745" s="69">
        <v>1</v>
      </c>
      <c r="BJ745" s="69">
        <v>0</v>
      </c>
      <c r="BK745" s="70">
        <v>1</v>
      </c>
      <c r="BL745" s="70">
        <v>0</v>
      </c>
      <c r="BM745" s="70">
        <v>1</v>
      </c>
      <c r="BN745" s="70">
        <v>0</v>
      </c>
      <c r="BO745" s="70">
        <v>1</v>
      </c>
      <c r="BP745" s="70">
        <v>0</v>
      </c>
      <c r="BQ745" s="70">
        <v>0</v>
      </c>
      <c r="BR745" s="70">
        <v>0</v>
      </c>
      <c r="BS745" s="70">
        <v>0</v>
      </c>
      <c r="BT745" s="70">
        <v>1</v>
      </c>
      <c r="BU745" s="70">
        <v>0</v>
      </c>
      <c r="BV745" s="70">
        <v>1</v>
      </c>
      <c r="BW745" s="70">
        <v>0</v>
      </c>
      <c r="BX745" s="70">
        <v>0</v>
      </c>
      <c r="BY745" s="70">
        <v>0.7</v>
      </c>
      <c r="BZ745" s="70">
        <f t="shared" si="170"/>
        <v>0.30000000000000004</v>
      </c>
      <c r="CA745" s="114">
        <v>2.9957322735539909</v>
      </c>
      <c r="CB745" s="70" t="s">
        <v>813</v>
      </c>
      <c r="CC745" s="70">
        <v>1</v>
      </c>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0"/>
      <c r="DD745" s="70"/>
      <c r="DE745" s="70"/>
      <c r="DF745" s="70"/>
      <c r="DG745" s="70"/>
      <c r="DH745" s="70"/>
      <c r="DI745" s="70"/>
      <c r="DJ745" s="70"/>
      <c r="DK745" s="70"/>
      <c r="DL745" s="70"/>
      <c r="DM745" s="70"/>
      <c r="DN745" s="70"/>
      <c r="DO745" s="70"/>
      <c r="DP745" s="70"/>
      <c r="DQ745" s="70"/>
      <c r="DR745" s="70"/>
      <c r="DS745" s="70"/>
      <c r="DT745" s="70"/>
      <c r="DU745" s="70"/>
      <c r="DV745" s="70"/>
      <c r="DW745" s="70"/>
      <c r="DX745" s="70"/>
      <c r="DY745" s="70"/>
      <c r="DZ745" s="70"/>
      <c r="EA745" s="70"/>
      <c r="EB745" s="70"/>
      <c r="EC745" s="70"/>
      <c r="ED745" s="70"/>
      <c r="EE745" s="70"/>
      <c r="EF745" s="70"/>
      <c r="EG745" s="70"/>
      <c r="EH745" s="70"/>
      <c r="EI745" s="70"/>
      <c r="EJ745" s="70"/>
      <c r="EK745" s="70"/>
      <c r="EL745" s="70"/>
      <c r="EM745" s="70"/>
      <c r="EN745" s="70"/>
      <c r="EO745" s="70"/>
      <c r="EP745" s="70"/>
      <c r="EQ745" s="70"/>
      <c r="ER745" s="70"/>
      <c r="ES745" s="70"/>
      <c r="ET745" s="70"/>
      <c r="EU745" s="70"/>
      <c r="EV745" s="70"/>
      <c r="EW745" s="70"/>
      <c r="EX745" s="70"/>
      <c r="EY745" s="70"/>
      <c r="EZ745" s="70"/>
      <c r="FA745" s="70"/>
      <c r="FB745" s="70"/>
      <c r="FC745" s="70"/>
      <c r="FD745" s="70"/>
      <c r="FE745" s="70"/>
      <c r="FF745" s="70"/>
      <c r="FG745" s="70"/>
      <c r="FH745" s="70"/>
      <c r="FI745" s="70"/>
      <c r="FJ745" s="70"/>
      <c r="FK745" s="70"/>
    </row>
    <row r="746" spans="1:167" ht="15" customHeight="1" x14ac:dyDescent="0.3">
      <c r="A746" s="70">
        <v>745</v>
      </c>
      <c r="B746" s="12">
        <v>16</v>
      </c>
      <c r="C746" s="69" t="s">
        <v>128</v>
      </c>
      <c r="D746" s="37">
        <v>0.16</v>
      </c>
      <c r="E746" s="68">
        <v>0.08</v>
      </c>
      <c r="F746" s="19">
        <f t="shared" si="171"/>
        <v>2</v>
      </c>
      <c r="G746" s="12" t="s">
        <v>420</v>
      </c>
      <c r="H746" s="12">
        <f t="shared" si="160"/>
        <v>0.08</v>
      </c>
      <c r="I746" s="12">
        <f t="shared" si="161"/>
        <v>0.24</v>
      </c>
      <c r="J746" s="12">
        <v>0.188</v>
      </c>
      <c r="K746" s="12">
        <f t="shared" si="162"/>
        <v>0.16</v>
      </c>
      <c r="L746" s="45">
        <f t="shared" si="163"/>
        <v>2</v>
      </c>
      <c r="M746" s="15">
        <f t="shared" si="164"/>
        <v>0.20519567041703082</v>
      </c>
      <c r="N746" s="68">
        <f t="shared" si="165"/>
        <v>0.10259783520851541</v>
      </c>
      <c r="O746" s="68">
        <f t="shared" si="166"/>
        <v>9.7467943448089631</v>
      </c>
      <c r="P746" s="12">
        <f t="shared" si="167"/>
        <v>0.10259783520851541</v>
      </c>
      <c r="Q746" s="12">
        <f t="shared" si="168"/>
        <v>0.30779350562554625</v>
      </c>
      <c r="R746" s="113">
        <v>10.821436908133153</v>
      </c>
      <c r="S746" s="12" t="s">
        <v>823</v>
      </c>
      <c r="T746" s="12" t="s">
        <v>1772</v>
      </c>
      <c r="U746" s="12" t="s">
        <v>836</v>
      </c>
      <c r="V746" s="68" t="s">
        <v>839</v>
      </c>
      <c r="W746" s="68">
        <v>0</v>
      </c>
      <c r="X746" s="68">
        <v>0</v>
      </c>
      <c r="Y746" s="68">
        <v>1</v>
      </c>
      <c r="Z746" s="68">
        <v>0</v>
      </c>
      <c r="AA746" s="68">
        <v>1</v>
      </c>
      <c r="AB746" s="68">
        <v>1</v>
      </c>
      <c r="AC746" s="68">
        <v>5</v>
      </c>
      <c r="AD746" s="68">
        <v>6</v>
      </c>
      <c r="AE746" s="68">
        <v>91</v>
      </c>
      <c r="AF746" s="68">
        <v>0</v>
      </c>
      <c r="AG746" s="68">
        <v>1</v>
      </c>
      <c r="AH746" s="68">
        <v>0</v>
      </c>
      <c r="AI746" s="68">
        <v>0</v>
      </c>
      <c r="AJ746" s="68">
        <v>0</v>
      </c>
      <c r="AK746" s="68">
        <v>0</v>
      </c>
      <c r="AL746" s="68">
        <v>0</v>
      </c>
      <c r="AM746" s="68">
        <v>0</v>
      </c>
      <c r="AN746" s="68">
        <v>0</v>
      </c>
      <c r="AO746" s="68">
        <v>0</v>
      </c>
      <c r="AP746" s="113">
        <v>5.2983173665480363</v>
      </c>
      <c r="AQ746" s="12">
        <v>1</v>
      </c>
      <c r="AR746" s="113">
        <v>4.5849674786705723</v>
      </c>
      <c r="AS746" s="12">
        <v>1</v>
      </c>
      <c r="AT746" s="12">
        <v>0</v>
      </c>
      <c r="AU746" s="12">
        <v>1</v>
      </c>
      <c r="AV746" s="113">
        <v>7.6093665379542115</v>
      </c>
      <c r="AW746" s="12">
        <v>1</v>
      </c>
      <c r="AX746" s="12">
        <v>0</v>
      </c>
      <c r="AY746" s="68">
        <v>1</v>
      </c>
      <c r="AZ746" s="68">
        <v>3.222</v>
      </c>
      <c r="BA746" s="94">
        <v>59</v>
      </c>
      <c r="BB746" s="94">
        <v>25</v>
      </c>
      <c r="BC746" s="12">
        <v>1</v>
      </c>
      <c r="BD746" s="12">
        <v>0</v>
      </c>
      <c r="BE746" s="104">
        <f t="shared" si="172"/>
        <v>3.5553480614894135</v>
      </c>
      <c r="BF746" s="104">
        <v>1914.83</v>
      </c>
      <c r="BG746" s="104">
        <f t="shared" si="169"/>
        <v>0.47044691691785778</v>
      </c>
      <c r="BH746" s="68">
        <v>1</v>
      </c>
      <c r="BI746" s="68">
        <v>1</v>
      </c>
      <c r="BJ746" s="68">
        <v>0</v>
      </c>
      <c r="BK746" s="12">
        <v>1</v>
      </c>
      <c r="BL746" s="12">
        <v>0</v>
      </c>
      <c r="BM746" s="12">
        <v>1</v>
      </c>
      <c r="BN746" s="12">
        <v>0</v>
      </c>
      <c r="BO746" s="12">
        <v>1</v>
      </c>
      <c r="BP746" s="12">
        <v>0</v>
      </c>
      <c r="BQ746" s="12">
        <v>0</v>
      </c>
      <c r="BR746" s="12">
        <v>0</v>
      </c>
      <c r="BS746" s="12">
        <v>0</v>
      </c>
      <c r="BT746" s="12">
        <v>1</v>
      </c>
      <c r="BU746" s="12">
        <v>0</v>
      </c>
      <c r="BV746" s="12">
        <v>1</v>
      </c>
      <c r="BW746" s="12">
        <v>0</v>
      </c>
      <c r="BX746" s="12">
        <v>0</v>
      </c>
      <c r="BY746" s="12">
        <v>0.7</v>
      </c>
      <c r="BZ746" s="12">
        <f t="shared" si="170"/>
        <v>0.30000000000000004</v>
      </c>
      <c r="CA746" s="113">
        <v>2.9957322735539909</v>
      </c>
      <c r="CB746" s="12" t="s">
        <v>813</v>
      </c>
      <c r="CC746" s="12">
        <v>1</v>
      </c>
    </row>
    <row r="747" spans="1:167" ht="15" customHeight="1" x14ac:dyDescent="0.3">
      <c r="A747" s="70">
        <v>746</v>
      </c>
      <c r="B747" s="12">
        <v>16</v>
      </c>
      <c r="C747" s="69" t="s">
        <v>128</v>
      </c>
      <c r="D747" s="37">
        <v>-0.01</v>
      </c>
      <c r="E747" s="13">
        <v>7.0000000000000007E-2</v>
      </c>
      <c r="F747" s="19">
        <f t="shared" si="171"/>
        <v>-0.14285714285714285</v>
      </c>
      <c r="H747" s="12">
        <f t="shared" si="160"/>
        <v>-0.08</v>
      </c>
      <c r="I747" s="12">
        <f t="shared" si="161"/>
        <v>6.0000000000000005E-2</v>
      </c>
      <c r="J747" s="12">
        <v>0.188</v>
      </c>
      <c r="K747" s="12">
        <f t="shared" si="162"/>
        <v>-0.01</v>
      </c>
      <c r="L747" s="45">
        <f t="shared" si="163"/>
        <v>-0.14285714285714285</v>
      </c>
      <c r="M747" s="15">
        <f t="shared" si="164"/>
        <v>-1.4973818705886995E-2</v>
      </c>
      <c r="N747" s="13">
        <f t="shared" si="165"/>
        <v>0.10481673094120897</v>
      </c>
      <c r="O747" s="68">
        <f t="shared" si="166"/>
        <v>9.5404616326080003</v>
      </c>
      <c r="P747" s="12">
        <f t="shared" si="167"/>
        <v>-0.11979054964709596</v>
      </c>
      <c r="Q747" s="12">
        <f t="shared" si="168"/>
        <v>8.9842912235321981E-2</v>
      </c>
      <c r="R747" s="113">
        <v>10.821436908133153</v>
      </c>
      <c r="S747" s="12" t="s">
        <v>824</v>
      </c>
      <c r="T747" s="12" t="s">
        <v>1772</v>
      </c>
      <c r="U747" s="12" t="s">
        <v>436</v>
      </c>
      <c r="V747" s="13" t="s">
        <v>839</v>
      </c>
      <c r="W747" s="68">
        <v>0</v>
      </c>
      <c r="X747" s="68">
        <v>0</v>
      </c>
      <c r="Y747" s="68">
        <v>1</v>
      </c>
      <c r="Z747" s="68">
        <v>0</v>
      </c>
      <c r="AA747" s="13">
        <v>1</v>
      </c>
      <c r="AB747" s="13">
        <v>1</v>
      </c>
      <c r="AC747" s="68">
        <v>5</v>
      </c>
      <c r="AD747" s="13">
        <v>6</v>
      </c>
      <c r="AE747" s="13">
        <v>91</v>
      </c>
      <c r="AF747" s="13">
        <v>0</v>
      </c>
      <c r="AG747" s="13">
        <v>1</v>
      </c>
      <c r="AH747" s="13">
        <v>0</v>
      </c>
      <c r="AI747" s="13">
        <v>0</v>
      </c>
      <c r="AJ747" s="13">
        <v>0</v>
      </c>
      <c r="AK747" s="13">
        <v>0</v>
      </c>
      <c r="AL747" s="13">
        <v>0</v>
      </c>
      <c r="AM747" s="68">
        <v>0</v>
      </c>
      <c r="AN747" s="68">
        <v>0</v>
      </c>
      <c r="AO747" s="68">
        <v>0</v>
      </c>
      <c r="AP747" s="113">
        <v>5.2983173665480363</v>
      </c>
      <c r="AQ747" s="12">
        <v>1</v>
      </c>
      <c r="AR747" s="113">
        <v>4.5849674786705723</v>
      </c>
      <c r="AS747" s="12">
        <v>1</v>
      </c>
      <c r="AT747" s="12">
        <v>0</v>
      </c>
      <c r="AU747" s="12">
        <v>1</v>
      </c>
      <c r="AV747" s="113">
        <v>7.6093665379542115</v>
      </c>
      <c r="AW747" s="12">
        <v>1</v>
      </c>
      <c r="AX747" s="12">
        <v>0</v>
      </c>
      <c r="AY747" s="68">
        <v>1</v>
      </c>
      <c r="AZ747" s="68">
        <v>3.222</v>
      </c>
      <c r="BA747" s="94">
        <v>59</v>
      </c>
      <c r="BB747" s="94">
        <v>25</v>
      </c>
      <c r="BC747" s="12">
        <v>1</v>
      </c>
      <c r="BD747" s="12">
        <v>0</v>
      </c>
      <c r="BE747" s="104">
        <f t="shared" si="172"/>
        <v>3.5553480614894135</v>
      </c>
      <c r="BF747" s="104">
        <v>1914.83</v>
      </c>
      <c r="BG747" s="104">
        <f t="shared" si="169"/>
        <v>0.47044691691785778</v>
      </c>
      <c r="BH747" s="68">
        <v>1</v>
      </c>
      <c r="BI747" s="68">
        <v>1</v>
      </c>
      <c r="BJ747" s="68">
        <v>0</v>
      </c>
      <c r="BK747" s="12">
        <v>1</v>
      </c>
      <c r="BL747" s="12">
        <v>0</v>
      </c>
      <c r="BM747" s="12">
        <v>1</v>
      </c>
      <c r="BN747" s="12">
        <v>0</v>
      </c>
      <c r="BO747" s="12">
        <v>1</v>
      </c>
      <c r="BP747" s="12">
        <v>0</v>
      </c>
      <c r="BQ747" s="12">
        <v>0</v>
      </c>
      <c r="BR747" s="12">
        <v>0</v>
      </c>
      <c r="BS747" s="12">
        <v>0</v>
      </c>
      <c r="BT747" s="12">
        <v>1</v>
      </c>
      <c r="BU747" s="12">
        <v>0</v>
      </c>
      <c r="BV747" s="12">
        <v>1</v>
      </c>
      <c r="BW747" s="12">
        <v>0</v>
      </c>
      <c r="BX747" s="12">
        <v>0</v>
      </c>
      <c r="BY747" s="12">
        <v>0.7</v>
      </c>
      <c r="BZ747" s="12">
        <f t="shared" si="170"/>
        <v>0.30000000000000004</v>
      </c>
      <c r="CA747" s="113">
        <v>2.9957322735539909</v>
      </c>
      <c r="CB747" s="12" t="s">
        <v>813</v>
      </c>
      <c r="CC747" s="12">
        <v>1</v>
      </c>
    </row>
    <row r="748" spans="1:167" ht="15" customHeight="1" x14ac:dyDescent="0.3">
      <c r="A748" s="70">
        <v>747</v>
      </c>
      <c r="B748" s="70">
        <v>16</v>
      </c>
      <c r="C748" s="69" t="s">
        <v>128</v>
      </c>
      <c r="D748" s="38">
        <v>0</v>
      </c>
      <c r="E748" s="69">
        <v>0.02</v>
      </c>
      <c r="F748" s="19">
        <f t="shared" si="171"/>
        <v>0</v>
      </c>
      <c r="G748" s="70"/>
      <c r="H748" s="70">
        <f t="shared" si="160"/>
        <v>-0.02</v>
      </c>
      <c r="I748" s="70">
        <f t="shared" si="161"/>
        <v>0.02</v>
      </c>
      <c r="J748" s="70">
        <v>0.188</v>
      </c>
      <c r="K748" s="70">
        <f t="shared" si="162"/>
        <v>0</v>
      </c>
      <c r="L748" s="47">
        <f t="shared" si="163"/>
        <v>0</v>
      </c>
      <c r="M748" s="18">
        <f t="shared" si="164"/>
        <v>0</v>
      </c>
      <c r="N748" s="69">
        <f t="shared" si="165"/>
        <v>0.10482848367219183</v>
      </c>
      <c r="O748" s="69">
        <f t="shared" si="166"/>
        <v>9.5393920141694561</v>
      </c>
      <c r="P748" s="70">
        <f t="shared" si="167"/>
        <v>-0.10482848367219183</v>
      </c>
      <c r="Q748" s="70">
        <f t="shared" si="168"/>
        <v>0.10482848367219183</v>
      </c>
      <c r="R748" s="114">
        <v>10.821436908133153</v>
      </c>
      <c r="S748" s="70" t="s">
        <v>825</v>
      </c>
      <c r="T748" s="70" t="s">
        <v>1772</v>
      </c>
      <c r="U748" s="70" t="s">
        <v>837</v>
      </c>
      <c r="V748" s="69" t="s">
        <v>839</v>
      </c>
      <c r="W748" s="69">
        <v>0</v>
      </c>
      <c r="X748" s="69">
        <v>0</v>
      </c>
      <c r="Y748" s="69">
        <v>1</v>
      </c>
      <c r="Z748" s="69">
        <v>0</v>
      </c>
      <c r="AA748" s="69">
        <v>1</v>
      </c>
      <c r="AB748" s="69">
        <v>1</v>
      </c>
      <c r="AC748" s="69">
        <v>5</v>
      </c>
      <c r="AD748" s="69">
        <v>6</v>
      </c>
      <c r="AE748" s="69">
        <v>91</v>
      </c>
      <c r="AF748" s="69">
        <v>0</v>
      </c>
      <c r="AG748" s="69">
        <v>1</v>
      </c>
      <c r="AH748" s="69">
        <v>0</v>
      </c>
      <c r="AI748" s="69">
        <v>0</v>
      </c>
      <c r="AJ748" s="69">
        <v>0</v>
      </c>
      <c r="AK748" s="69">
        <v>0</v>
      </c>
      <c r="AL748" s="69">
        <v>0</v>
      </c>
      <c r="AM748" s="69">
        <v>0</v>
      </c>
      <c r="AN748" s="69">
        <v>0</v>
      </c>
      <c r="AO748" s="69">
        <v>0</v>
      </c>
      <c r="AP748" s="114">
        <v>5.2983173665480363</v>
      </c>
      <c r="AQ748" s="70">
        <v>1</v>
      </c>
      <c r="AR748" s="114">
        <v>4.5849674786705723</v>
      </c>
      <c r="AS748" s="70">
        <v>1</v>
      </c>
      <c r="AT748" s="70">
        <v>0</v>
      </c>
      <c r="AU748" s="70">
        <v>1</v>
      </c>
      <c r="AV748" s="114">
        <v>7.6093665379542115</v>
      </c>
      <c r="AW748" s="70">
        <v>1</v>
      </c>
      <c r="AX748" s="70">
        <v>0</v>
      </c>
      <c r="AY748" s="69">
        <v>1</v>
      </c>
      <c r="AZ748" s="69">
        <v>3.222</v>
      </c>
      <c r="BA748" s="32">
        <v>59</v>
      </c>
      <c r="BB748" s="32">
        <v>25</v>
      </c>
      <c r="BC748" s="70">
        <v>1</v>
      </c>
      <c r="BD748" s="70">
        <v>0</v>
      </c>
      <c r="BE748" s="106">
        <f t="shared" si="172"/>
        <v>3.5553480614894135</v>
      </c>
      <c r="BF748" s="106">
        <v>1914.83</v>
      </c>
      <c r="BG748" s="106">
        <f t="shared" si="169"/>
        <v>0.47044691691785778</v>
      </c>
      <c r="BH748" s="69">
        <v>1</v>
      </c>
      <c r="BI748" s="69">
        <v>1</v>
      </c>
      <c r="BJ748" s="69">
        <v>0</v>
      </c>
      <c r="BK748" s="70">
        <v>1</v>
      </c>
      <c r="BL748" s="70">
        <v>0</v>
      </c>
      <c r="BM748" s="70">
        <v>1</v>
      </c>
      <c r="BN748" s="70">
        <v>0</v>
      </c>
      <c r="BO748" s="70">
        <v>1</v>
      </c>
      <c r="BP748" s="70">
        <v>0</v>
      </c>
      <c r="BQ748" s="70">
        <v>0</v>
      </c>
      <c r="BR748" s="70">
        <v>0</v>
      </c>
      <c r="BS748" s="70">
        <v>0</v>
      </c>
      <c r="BT748" s="70">
        <v>1</v>
      </c>
      <c r="BU748" s="70">
        <v>0</v>
      </c>
      <c r="BV748" s="70">
        <v>1</v>
      </c>
      <c r="BW748" s="70">
        <v>0</v>
      </c>
      <c r="BX748" s="70">
        <v>0</v>
      </c>
      <c r="BY748" s="70">
        <v>0.7</v>
      </c>
      <c r="BZ748" s="70">
        <f t="shared" si="170"/>
        <v>0.30000000000000004</v>
      </c>
      <c r="CA748" s="114">
        <v>2.9957322735539909</v>
      </c>
      <c r="CB748" s="70" t="s">
        <v>813</v>
      </c>
      <c r="CC748" s="70">
        <v>1</v>
      </c>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0"/>
      <c r="DD748" s="70"/>
      <c r="DE748" s="70"/>
      <c r="DF748" s="70"/>
      <c r="DG748" s="70"/>
      <c r="DH748" s="70"/>
      <c r="DI748" s="70"/>
      <c r="DJ748" s="70"/>
      <c r="DK748" s="70"/>
      <c r="DL748" s="70"/>
      <c r="DM748" s="70"/>
      <c r="DN748" s="70"/>
      <c r="DO748" s="70"/>
      <c r="DP748" s="70"/>
      <c r="DQ748" s="70"/>
      <c r="DR748" s="70"/>
      <c r="DS748" s="70"/>
      <c r="DT748" s="70"/>
      <c r="DU748" s="70"/>
      <c r="DV748" s="70"/>
      <c r="DW748" s="70"/>
      <c r="DX748" s="70"/>
      <c r="DY748" s="70"/>
      <c r="DZ748" s="70"/>
      <c r="EA748" s="70"/>
      <c r="EB748" s="70"/>
      <c r="EC748" s="70"/>
      <c r="ED748" s="70"/>
      <c r="EE748" s="70"/>
      <c r="EF748" s="70"/>
      <c r="EG748" s="70"/>
      <c r="EH748" s="70"/>
      <c r="EI748" s="70"/>
      <c r="EJ748" s="70"/>
      <c r="EK748" s="70"/>
      <c r="EL748" s="70"/>
      <c r="EM748" s="70"/>
      <c r="EN748" s="70"/>
      <c r="EO748" s="70"/>
      <c r="EP748" s="70"/>
      <c r="EQ748" s="70"/>
      <c r="ER748" s="70"/>
      <c r="ES748" s="70"/>
      <c r="ET748" s="70"/>
      <c r="EU748" s="70"/>
      <c r="EV748" s="70"/>
      <c r="EW748" s="70"/>
      <c r="EX748" s="70"/>
      <c r="EY748" s="70"/>
      <c r="EZ748" s="70"/>
      <c r="FA748" s="70"/>
      <c r="FB748" s="70"/>
      <c r="FC748" s="70"/>
      <c r="FD748" s="70"/>
      <c r="FE748" s="70"/>
      <c r="FF748" s="70"/>
      <c r="FG748" s="70"/>
      <c r="FH748" s="70"/>
      <c r="FI748" s="70"/>
      <c r="FJ748" s="70"/>
      <c r="FK748" s="70"/>
    </row>
    <row r="749" spans="1:167" ht="15" customHeight="1" x14ac:dyDescent="0.3">
      <c r="A749" s="70">
        <v>748</v>
      </c>
      <c r="B749" s="12">
        <v>16</v>
      </c>
      <c r="C749" s="69" t="s">
        <v>128</v>
      </c>
      <c r="D749" s="37">
        <v>-0.03</v>
      </c>
      <c r="E749" s="13">
        <v>0.03</v>
      </c>
      <c r="F749" s="19">
        <f t="shared" si="171"/>
        <v>-1</v>
      </c>
      <c r="H749" s="12">
        <f t="shared" si="160"/>
        <v>-0.06</v>
      </c>
      <c r="I749" s="12">
        <f t="shared" si="161"/>
        <v>0</v>
      </c>
      <c r="J749" s="12">
        <v>0.188</v>
      </c>
      <c r="K749" s="12">
        <f t="shared" si="162"/>
        <v>-0.03</v>
      </c>
      <c r="L749" s="45">
        <f t="shared" si="163"/>
        <v>-1</v>
      </c>
      <c r="M749" s="15">
        <f t="shared" si="164"/>
        <v>-0.10425720702853739</v>
      </c>
      <c r="N749" s="13">
        <f t="shared" si="165"/>
        <v>0.10425720702853739</v>
      </c>
      <c r="O749" s="68">
        <f t="shared" si="166"/>
        <v>9.5916630466254382</v>
      </c>
      <c r="P749" s="12">
        <f t="shared" si="167"/>
        <v>-0.20851441405707477</v>
      </c>
      <c r="Q749" s="12">
        <f t="shared" si="168"/>
        <v>0</v>
      </c>
      <c r="R749" s="113">
        <v>10.821436908133153</v>
      </c>
      <c r="S749" s="12" t="s">
        <v>826</v>
      </c>
      <c r="T749" s="12" t="s">
        <v>1772</v>
      </c>
      <c r="U749" s="12" t="s">
        <v>838</v>
      </c>
      <c r="V749" s="13" t="s">
        <v>839</v>
      </c>
      <c r="W749" s="68">
        <v>0</v>
      </c>
      <c r="X749" s="68">
        <v>0</v>
      </c>
      <c r="Y749" s="68">
        <v>1</v>
      </c>
      <c r="Z749" s="68">
        <v>0</v>
      </c>
      <c r="AA749" s="13">
        <v>1</v>
      </c>
      <c r="AB749" s="13">
        <v>1</v>
      </c>
      <c r="AC749" s="68">
        <v>5</v>
      </c>
      <c r="AD749" s="13">
        <v>6</v>
      </c>
      <c r="AE749" s="13">
        <v>91</v>
      </c>
      <c r="AF749" s="13">
        <v>0</v>
      </c>
      <c r="AG749" s="13">
        <v>1</v>
      </c>
      <c r="AH749" s="13">
        <v>0</v>
      </c>
      <c r="AI749" s="13">
        <v>0</v>
      </c>
      <c r="AJ749" s="13">
        <v>0</v>
      </c>
      <c r="AK749" s="13">
        <v>0</v>
      </c>
      <c r="AL749" s="13">
        <v>0</v>
      </c>
      <c r="AM749" s="68">
        <v>0</v>
      </c>
      <c r="AN749" s="68">
        <v>0</v>
      </c>
      <c r="AO749" s="68">
        <v>0</v>
      </c>
      <c r="AP749" s="113">
        <v>5.2983173665480363</v>
      </c>
      <c r="AQ749" s="12">
        <v>1</v>
      </c>
      <c r="AR749" s="113">
        <v>4.5849674786705723</v>
      </c>
      <c r="AS749" s="12">
        <v>1</v>
      </c>
      <c r="AT749" s="12">
        <v>0</v>
      </c>
      <c r="AU749" s="12">
        <v>1</v>
      </c>
      <c r="AV749" s="113">
        <v>7.6093665379542115</v>
      </c>
      <c r="AW749" s="12">
        <v>1</v>
      </c>
      <c r="AX749" s="12">
        <v>0</v>
      </c>
      <c r="AY749" s="68">
        <v>1</v>
      </c>
      <c r="AZ749" s="68">
        <v>3.222</v>
      </c>
      <c r="BA749" s="94">
        <v>59</v>
      </c>
      <c r="BB749" s="94">
        <v>25</v>
      </c>
      <c r="BC749" s="12">
        <v>1</v>
      </c>
      <c r="BD749" s="12">
        <v>0</v>
      </c>
      <c r="BE749" s="104">
        <f t="shared" si="172"/>
        <v>3.5553480614894135</v>
      </c>
      <c r="BF749" s="104">
        <v>1914.83</v>
      </c>
      <c r="BG749" s="104">
        <f t="shared" si="169"/>
        <v>0.47044691691785778</v>
      </c>
      <c r="BH749" s="68">
        <v>1</v>
      </c>
      <c r="BI749" s="68">
        <v>1</v>
      </c>
      <c r="BJ749" s="68">
        <v>0</v>
      </c>
      <c r="BK749" s="12">
        <v>1</v>
      </c>
      <c r="BL749" s="12">
        <v>0</v>
      </c>
      <c r="BM749" s="12">
        <v>1</v>
      </c>
      <c r="BN749" s="12">
        <v>0</v>
      </c>
      <c r="BO749" s="12">
        <v>1</v>
      </c>
      <c r="BP749" s="12">
        <v>0</v>
      </c>
      <c r="BQ749" s="12">
        <v>0</v>
      </c>
      <c r="BR749" s="12">
        <v>0</v>
      </c>
      <c r="BS749" s="12">
        <v>0</v>
      </c>
      <c r="BT749" s="12">
        <v>1</v>
      </c>
      <c r="BU749" s="12">
        <v>0</v>
      </c>
      <c r="BV749" s="12">
        <v>1</v>
      </c>
      <c r="BW749" s="12">
        <v>0</v>
      </c>
      <c r="BX749" s="12">
        <v>0</v>
      </c>
      <c r="BY749" s="12">
        <v>0.7</v>
      </c>
      <c r="BZ749" s="12">
        <f t="shared" si="170"/>
        <v>0.30000000000000004</v>
      </c>
      <c r="CA749" s="113">
        <v>2.9957322735539909</v>
      </c>
      <c r="CB749" s="12" t="s">
        <v>813</v>
      </c>
      <c r="CC749" s="12">
        <v>1</v>
      </c>
    </row>
    <row r="750" spans="1:167" ht="15" customHeight="1" x14ac:dyDescent="0.3">
      <c r="A750" s="70">
        <v>749</v>
      </c>
      <c r="B750" s="12">
        <v>16</v>
      </c>
      <c r="C750" s="69" t="s">
        <v>128</v>
      </c>
      <c r="D750" s="37">
        <v>0.28000000000000003</v>
      </c>
      <c r="E750" s="68">
        <v>0.06</v>
      </c>
      <c r="F750" s="19">
        <f t="shared" si="171"/>
        <v>4.666666666666667</v>
      </c>
      <c r="G750" s="12" t="s">
        <v>353</v>
      </c>
      <c r="H750" s="12">
        <f t="shared" si="160"/>
        <v>0.22000000000000003</v>
      </c>
      <c r="I750" s="12">
        <f t="shared" si="161"/>
        <v>0.34</v>
      </c>
      <c r="J750" s="12">
        <v>0.33400000000000002</v>
      </c>
      <c r="K750" s="12">
        <f t="shared" si="162"/>
        <v>0.28000000000000003</v>
      </c>
      <c r="L750" s="45">
        <f t="shared" si="163"/>
        <v>4.666666666666667</v>
      </c>
      <c r="M750" s="15">
        <f t="shared" si="164"/>
        <v>0.43184378893294501</v>
      </c>
      <c r="N750" s="68">
        <f t="shared" si="165"/>
        <v>9.2537954771345354E-2</v>
      </c>
      <c r="O750" s="68">
        <f t="shared" si="166"/>
        <v>10.806376718298219</v>
      </c>
      <c r="P750" s="12">
        <f t="shared" si="167"/>
        <v>0.33930583416159965</v>
      </c>
      <c r="Q750" s="12">
        <f t="shared" si="168"/>
        <v>0.52438174370429036</v>
      </c>
      <c r="R750" s="113">
        <v>10.174163334295654</v>
      </c>
      <c r="S750" s="12" t="s">
        <v>821</v>
      </c>
      <c r="T750" s="12" t="s">
        <v>1772</v>
      </c>
      <c r="U750" s="12" t="s">
        <v>832</v>
      </c>
      <c r="V750" s="68" t="s">
        <v>839</v>
      </c>
      <c r="W750" s="68">
        <v>0</v>
      </c>
      <c r="X750" s="68">
        <v>0</v>
      </c>
      <c r="Y750" s="68">
        <v>1</v>
      </c>
      <c r="Z750" s="68">
        <v>0</v>
      </c>
      <c r="AA750" s="68">
        <v>1</v>
      </c>
      <c r="AB750" s="68">
        <v>1</v>
      </c>
      <c r="AC750" s="68">
        <v>6</v>
      </c>
      <c r="AD750" s="68">
        <v>6</v>
      </c>
      <c r="AE750" s="68">
        <v>95</v>
      </c>
      <c r="AF750" s="68">
        <v>0</v>
      </c>
      <c r="AG750" s="68">
        <v>1</v>
      </c>
      <c r="AH750" s="68">
        <v>0</v>
      </c>
      <c r="AI750" s="68">
        <v>0</v>
      </c>
      <c r="AJ750" s="68">
        <v>0</v>
      </c>
      <c r="AK750" s="68">
        <v>0</v>
      </c>
      <c r="AL750" s="68">
        <v>0</v>
      </c>
      <c r="AM750" s="68">
        <v>0</v>
      </c>
      <c r="AN750" s="68">
        <v>0</v>
      </c>
      <c r="AO750" s="68">
        <v>0</v>
      </c>
      <c r="AP750" s="113">
        <v>5.2983173665480363</v>
      </c>
      <c r="AQ750" s="12">
        <v>1</v>
      </c>
      <c r="AR750" s="113">
        <v>4.6249728132842707</v>
      </c>
      <c r="AS750" s="12">
        <v>1</v>
      </c>
      <c r="AT750" s="12">
        <v>0</v>
      </c>
      <c r="AU750" s="12">
        <v>1</v>
      </c>
      <c r="AV750" s="113">
        <v>7.6093665379542115</v>
      </c>
      <c r="AW750" s="12">
        <v>1</v>
      </c>
      <c r="AX750" s="12">
        <v>0</v>
      </c>
      <c r="AY750" s="68">
        <v>1</v>
      </c>
      <c r="AZ750" s="68">
        <v>3.222</v>
      </c>
      <c r="BA750" s="94">
        <v>59</v>
      </c>
      <c r="BB750" s="94">
        <v>25</v>
      </c>
      <c r="BC750" s="12">
        <v>1</v>
      </c>
      <c r="BD750" s="12">
        <v>0</v>
      </c>
      <c r="BE750" s="104">
        <f t="shared" si="172"/>
        <v>3.5553480614894135</v>
      </c>
      <c r="BF750" s="104">
        <v>1914.83</v>
      </c>
      <c r="BG750" s="104">
        <f t="shared" si="169"/>
        <v>0.47044691691785778</v>
      </c>
      <c r="BH750" s="68">
        <v>1</v>
      </c>
      <c r="BI750" s="68">
        <v>1</v>
      </c>
      <c r="BJ750" s="68">
        <v>0</v>
      </c>
      <c r="BK750" s="12">
        <v>1</v>
      </c>
      <c r="BL750" s="12">
        <v>0</v>
      </c>
      <c r="BM750" s="12">
        <v>1</v>
      </c>
      <c r="BN750" s="12">
        <v>0</v>
      </c>
      <c r="BO750" s="12">
        <v>1</v>
      </c>
      <c r="BP750" s="12">
        <v>0</v>
      </c>
      <c r="BQ750" s="12">
        <v>0</v>
      </c>
      <c r="BR750" s="12">
        <v>0</v>
      </c>
      <c r="BS750" s="12">
        <v>0</v>
      </c>
      <c r="BT750" s="12">
        <v>1</v>
      </c>
      <c r="BU750" s="12">
        <v>0</v>
      </c>
      <c r="BV750" s="12">
        <v>1</v>
      </c>
      <c r="BW750" s="12">
        <v>0</v>
      </c>
      <c r="BX750" s="12">
        <v>0</v>
      </c>
      <c r="BY750" s="12">
        <v>0.7</v>
      </c>
      <c r="BZ750" s="12">
        <f t="shared" si="170"/>
        <v>0.30000000000000004</v>
      </c>
      <c r="CA750" s="113">
        <v>2.9957322735539909</v>
      </c>
      <c r="CB750" s="12" t="s">
        <v>813</v>
      </c>
      <c r="CC750" s="12">
        <v>1</v>
      </c>
    </row>
    <row r="751" spans="1:167" ht="15" customHeight="1" x14ac:dyDescent="0.3">
      <c r="A751" s="70">
        <v>750</v>
      </c>
      <c r="B751" s="12">
        <v>16</v>
      </c>
      <c r="C751" s="69" t="s">
        <v>128</v>
      </c>
      <c r="D751" s="37">
        <v>0.03</v>
      </c>
      <c r="E751" s="13">
        <v>7.0000000000000007E-2</v>
      </c>
      <c r="F751" s="19">
        <f t="shared" si="171"/>
        <v>0.42857142857142849</v>
      </c>
      <c r="H751" s="12">
        <f t="shared" si="160"/>
        <v>-4.0000000000000008E-2</v>
      </c>
      <c r="I751" s="12">
        <f t="shared" si="161"/>
        <v>0.1</v>
      </c>
      <c r="J751" s="12">
        <v>0.33400000000000002</v>
      </c>
      <c r="K751" s="12">
        <f t="shared" si="162"/>
        <v>0.03</v>
      </c>
      <c r="L751" s="45">
        <f t="shared" si="163"/>
        <v>0.42857142857142849</v>
      </c>
      <c r="M751" s="15">
        <f t="shared" si="164"/>
        <v>4.3928055949306696E-2</v>
      </c>
      <c r="N751" s="13">
        <f t="shared" si="165"/>
        <v>0.10249879721504898</v>
      </c>
      <c r="O751" s="68">
        <f t="shared" si="166"/>
        <v>9.7562120451222132</v>
      </c>
      <c r="P751" s="12">
        <f t="shared" si="167"/>
        <v>-5.8570741265742285E-2</v>
      </c>
      <c r="Q751" s="12">
        <f t="shared" si="168"/>
        <v>0.14642685316435566</v>
      </c>
      <c r="R751" s="113">
        <v>10.174163334295654</v>
      </c>
      <c r="S751" s="12" t="s">
        <v>827</v>
      </c>
      <c r="T751" s="12" t="s">
        <v>1772</v>
      </c>
      <c r="U751" s="12" t="s">
        <v>835</v>
      </c>
      <c r="V751" s="13" t="s">
        <v>839</v>
      </c>
      <c r="W751" s="68">
        <v>0</v>
      </c>
      <c r="X751" s="68">
        <v>0</v>
      </c>
      <c r="Y751" s="68">
        <v>1</v>
      </c>
      <c r="Z751" s="68">
        <v>0</v>
      </c>
      <c r="AA751" s="13">
        <v>1</v>
      </c>
      <c r="AB751" s="13">
        <v>1</v>
      </c>
      <c r="AC751" s="68">
        <v>6</v>
      </c>
      <c r="AD751" s="69">
        <v>6</v>
      </c>
      <c r="AE751" s="13">
        <v>95</v>
      </c>
      <c r="AF751" s="13">
        <v>0</v>
      </c>
      <c r="AG751" s="13">
        <v>1</v>
      </c>
      <c r="AH751" s="13">
        <v>0</v>
      </c>
      <c r="AI751" s="13">
        <v>0</v>
      </c>
      <c r="AJ751" s="13">
        <v>0</v>
      </c>
      <c r="AK751" s="13">
        <v>0</v>
      </c>
      <c r="AL751" s="13">
        <v>0</v>
      </c>
      <c r="AM751" s="68">
        <v>0</v>
      </c>
      <c r="AN751" s="68">
        <v>0</v>
      </c>
      <c r="AO751" s="68">
        <v>0</v>
      </c>
      <c r="AP751" s="113">
        <v>5.2983173665480363</v>
      </c>
      <c r="AQ751" s="12">
        <v>1</v>
      </c>
      <c r="AR751" s="113">
        <v>4.6249728132842707</v>
      </c>
      <c r="AS751" s="12">
        <v>1</v>
      </c>
      <c r="AT751" s="12">
        <v>0</v>
      </c>
      <c r="AU751" s="12">
        <v>1</v>
      </c>
      <c r="AV751" s="113">
        <v>7.6093665379542115</v>
      </c>
      <c r="AW751" s="12">
        <v>1</v>
      </c>
      <c r="AX751" s="12">
        <v>0</v>
      </c>
      <c r="AY751" s="68">
        <v>1</v>
      </c>
      <c r="AZ751" s="68">
        <v>3.222</v>
      </c>
      <c r="BA751" s="94">
        <v>59</v>
      </c>
      <c r="BB751" s="94">
        <v>25</v>
      </c>
      <c r="BC751" s="12">
        <v>1</v>
      </c>
      <c r="BD751" s="12">
        <v>0</v>
      </c>
      <c r="BE751" s="104">
        <f t="shared" si="172"/>
        <v>3.5553480614894135</v>
      </c>
      <c r="BF751" s="104">
        <v>1914.83</v>
      </c>
      <c r="BG751" s="104">
        <f t="shared" si="169"/>
        <v>0.47044691691785778</v>
      </c>
      <c r="BH751" s="68">
        <v>1</v>
      </c>
      <c r="BI751" s="68">
        <v>1</v>
      </c>
      <c r="BJ751" s="68">
        <v>0</v>
      </c>
      <c r="BK751" s="12">
        <v>1</v>
      </c>
      <c r="BL751" s="12">
        <v>0</v>
      </c>
      <c r="BM751" s="12">
        <v>1</v>
      </c>
      <c r="BN751" s="12">
        <v>0</v>
      </c>
      <c r="BO751" s="12">
        <v>1</v>
      </c>
      <c r="BP751" s="12">
        <v>0</v>
      </c>
      <c r="BQ751" s="12">
        <v>0</v>
      </c>
      <c r="BR751" s="12">
        <v>0</v>
      </c>
      <c r="BS751" s="12">
        <v>0</v>
      </c>
      <c r="BT751" s="12">
        <v>1</v>
      </c>
      <c r="BU751" s="12">
        <v>0</v>
      </c>
      <c r="BV751" s="12">
        <v>1</v>
      </c>
      <c r="BW751" s="12">
        <v>0</v>
      </c>
      <c r="BX751" s="12">
        <v>0</v>
      </c>
      <c r="BY751" s="12">
        <v>0.7</v>
      </c>
      <c r="BZ751" s="12">
        <f t="shared" si="170"/>
        <v>0.30000000000000004</v>
      </c>
      <c r="CA751" s="113">
        <v>2.9957322735539909</v>
      </c>
      <c r="CB751" s="12" t="s">
        <v>813</v>
      </c>
      <c r="CC751" s="12">
        <v>1</v>
      </c>
    </row>
    <row r="752" spans="1:167" ht="15" customHeight="1" x14ac:dyDescent="0.3">
      <c r="A752" s="70">
        <v>751</v>
      </c>
      <c r="B752" s="12">
        <v>16</v>
      </c>
      <c r="C752" s="69" t="s">
        <v>128</v>
      </c>
      <c r="D752" s="37">
        <v>0.06</v>
      </c>
      <c r="E752" s="68">
        <v>7.0000000000000007E-2</v>
      </c>
      <c r="F752" s="19">
        <f t="shared" si="171"/>
        <v>0.85714285714285698</v>
      </c>
      <c r="H752" s="12">
        <f t="shared" si="160"/>
        <v>-1.0000000000000009E-2</v>
      </c>
      <c r="I752" s="12">
        <f t="shared" si="161"/>
        <v>0.13</v>
      </c>
      <c r="J752" s="12">
        <v>0.33400000000000002</v>
      </c>
      <c r="K752" s="12">
        <f t="shared" si="162"/>
        <v>0.06</v>
      </c>
      <c r="L752" s="45">
        <f t="shared" si="163"/>
        <v>0.85714285714285698</v>
      </c>
      <c r="M752" s="15">
        <f t="shared" si="164"/>
        <v>8.7602910217016897E-2</v>
      </c>
      <c r="N752" s="68">
        <f t="shared" si="165"/>
        <v>0.1022033952531864</v>
      </c>
      <c r="O752" s="68">
        <f t="shared" si="166"/>
        <v>9.7844107578101518</v>
      </c>
      <c r="P752" s="12">
        <f t="shared" si="167"/>
        <v>-1.4600485036169508E-2</v>
      </c>
      <c r="Q752" s="12">
        <f t="shared" si="168"/>
        <v>0.1898063054702033</v>
      </c>
      <c r="R752" s="113">
        <v>10.174163334295654</v>
      </c>
      <c r="S752" s="12" t="s">
        <v>828</v>
      </c>
      <c r="T752" s="12" t="s">
        <v>1772</v>
      </c>
      <c r="U752" s="12" t="s">
        <v>836</v>
      </c>
      <c r="V752" s="68" t="s">
        <v>839</v>
      </c>
      <c r="W752" s="68">
        <v>0</v>
      </c>
      <c r="X752" s="68">
        <v>0</v>
      </c>
      <c r="Y752" s="68">
        <v>1</v>
      </c>
      <c r="Z752" s="68">
        <v>0</v>
      </c>
      <c r="AA752" s="68">
        <v>1</v>
      </c>
      <c r="AB752" s="68">
        <v>1</v>
      </c>
      <c r="AC752" s="68">
        <v>6</v>
      </c>
      <c r="AD752" s="68">
        <v>6</v>
      </c>
      <c r="AE752" s="68">
        <v>95</v>
      </c>
      <c r="AF752" s="68">
        <v>0</v>
      </c>
      <c r="AG752" s="68">
        <v>1</v>
      </c>
      <c r="AH752" s="68">
        <v>0</v>
      </c>
      <c r="AI752" s="68">
        <v>0</v>
      </c>
      <c r="AJ752" s="68">
        <v>0</v>
      </c>
      <c r="AK752" s="68">
        <v>0</v>
      </c>
      <c r="AL752" s="68">
        <v>0</v>
      </c>
      <c r="AM752" s="68">
        <v>0</v>
      </c>
      <c r="AN752" s="68">
        <v>0</v>
      </c>
      <c r="AO752" s="68">
        <v>0</v>
      </c>
      <c r="AP752" s="113">
        <v>5.2983173665480363</v>
      </c>
      <c r="AQ752" s="12">
        <v>1</v>
      </c>
      <c r="AR752" s="113">
        <v>4.6249728132842707</v>
      </c>
      <c r="AS752" s="12">
        <v>1</v>
      </c>
      <c r="AT752" s="12">
        <v>0</v>
      </c>
      <c r="AU752" s="12">
        <v>1</v>
      </c>
      <c r="AV752" s="113">
        <v>7.6093665379542115</v>
      </c>
      <c r="AW752" s="12">
        <v>1</v>
      </c>
      <c r="AX752" s="12">
        <v>0</v>
      </c>
      <c r="AY752" s="68">
        <v>1</v>
      </c>
      <c r="AZ752" s="68">
        <v>3.222</v>
      </c>
      <c r="BA752" s="94">
        <v>59</v>
      </c>
      <c r="BB752" s="94">
        <v>25</v>
      </c>
      <c r="BC752" s="12">
        <v>1</v>
      </c>
      <c r="BD752" s="12">
        <v>0</v>
      </c>
      <c r="BE752" s="104">
        <f t="shared" si="172"/>
        <v>3.5553480614894135</v>
      </c>
      <c r="BF752" s="104">
        <v>1914.83</v>
      </c>
      <c r="BG752" s="104">
        <f t="shared" si="169"/>
        <v>0.47044691691785778</v>
      </c>
      <c r="BH752" s="68">
        <v>1</v>
      </c>
      <c r="BI752" s="68">
        <v>1</v>
      </c>
      <c r="BJ752" s="68">
        <v>0</v>
      </c>
      <c r="BK752" s="12">
        <v>1</v>
      </c>
      <c r="BL752" s="12">
        <v>0</v>
      </c>
      <c r="BM752" s="12">
        <v>1</v>
      </c>
      <c r="BN752" s="12">
        <v>0</v>
      </c>
      <c r="BO752" s="12">
        <v>1</v>
      </c>
      <c r="BP752" s="12">
        <v>0</v>
      </c>
      <c r="BQ752" s="12">
        <v>0</v>
      </c>
      <c r="BR752" s="12">
        <v>0</v>
      </c>
      <c r="BS752" s="12">
        <v>0</v>
      </c>
      <c r="BT752" s="12">
        <v>1</v>
      </c>
      <c r="BU752" s="12">
        <v>0</v>
      </c>
      <c r="BV752" s="12">
        <v>1</v>
      </c>
      <c r="BW752" s="12">
        <v>0</v>
      </c>
      <c r="BX752" s="12">
        <v>0</v>
      </c>
      <c r="BY752" s="12">
        <v>0.7</v>
      </c>
      <c r="BZ752" s="12">
        <f t="shared" si="170"/>
        <v>0.30000000000000004</v>
      </c>
      <c r="CA752" s="113">
        <v>2.9957322735539909</v>
      </c>
      <c r="CB752" s="12" t="s">
        <v>813</v>
      </c>
      <c r="CC752" s="12">
        <v>1</v>
      </c>
    </row>
    <row r="753" spans="1:167" ht="15" customHeight="1" x14ac:dyDescent="0.3">
      <c r="A753" s="70">
        <v>752</v>
      </c>
      <c r="B753" s="12">
        <v>16</v>
      </c>
      <c r="C753" s="69" t="s">
        <v>128</v>
      </c>
      <c r="D753" s="37">
        <v>0.04</v>
      </c>
      <c r="E753" s="68">
        <v>7.0000000000000007E-2</v>
      </c>
      <c r="F753" s="19">
        <f t="shared" si="171"/>
        <v>0.5714285714285714</v>
      </c>
      <c r="H753" s="12">
        <f t="shared" si="160"/>
        <v>-3.0000000000000006E-2</v>
      </c>
      <c r="I753" s="12">
        <f t="shared" si="161"/>
        <v>0.11000000000000001</v>
      </c>
      <c r="J753" s="12">
        <v>0.33400000000000002</v>
      </c>
      <c r="K753" s="12">
        <f t="shared" si="162"/>
        <v>0.04</v>
      </c>
      <c r="L753" s="45">
        <f t="shared" si="163"/>
        <v>0.5714285714285714</v>
      </c>
      <c r="M753" s="15">
        <f t="shared" si="164"/>
        <v>5.852683750748628E-2</v>
      </c>
      <c r="N753" s="68">
        <f t="shared" si="165"/>
        <v>0.10242196563810099</v>
      </c>
      <c r="O753" s="68">
        <f t="shared" si="166"/>
        <v>9.7635306427667281</v>
      </c>
      <c r="P753" s="12">
        <f t="shared" si="167"/>
        <v>-4.3895128130614712E-2</v>
      </c>
      <c r="Q753" s="12">
        <f t="shared" si="168"/>
        <v>0.16094880314558727</v>
      </c>
      <c r="R753" s="113">
        <v>10.174163334295654</v>
      </c>
      <c r="S753" s="12" t="s">
        <v>829</v>
      </c>
      <c r="T753" s="12" t="s">
        <v>1772</v>
      </c>
      <c r="U753" s="12" t="s">
        <v>436</v>
      </c>
      <c r="V753" s="68" t="s">
        <v>839</v>
      </c>
      <c r="W753" s="68">
        <v>0</v>
      </c>
      <c r="X753" s="68">
        <v>0</v>
      </c>
      <c r="Y753" s="68">
        <v>1</v>
      </c>
      <c r="Z753" s="68">
        <v>0</v>
      </c>
      <c r="AA753" s="68">
        <v>1</v>
      </c>
      <c r="AB753" s="68">
        <v>1</v>
      </c>
      <c r="AC753" s="68">
        <v>6</v>
      </c>
      <c r="AD753" s="68">
        <v>6</v>
      </c>
      <c r="AE753" s="68">
        <v>95</v>
      </c>
      <c r="AF753" s="68">
        <v>0</v>
      </c>
      <c r="AG753" s="68">
        <v>1</v>
      </c>
      <c r="AH753" s="68">
        <v>0</v>
      </c>
      <c r="AI753" s="68">
        <v>0</v>
      </c>
      <c r="AJ753" s="68">
        <v>0</v>
      </c>
      <c r="AK753" s="68">
        <v>0</v>
      </c>
      <c r="AL753" s="68">
        <v>0</v>
      </c>
      <c r="AM753" s="68">
        <v>0</v>
      </c>
      <c r="AN753" s="68">
        <v>0</v>
      </c>
      <c r="AO753" s="68">
        <v>0</v>
      </c>
      <c r="AP753" s="113">
        <v>5.2983173665480363</v>
      </c>
      <c r="AQ753" s="12">
        <v>1</v>
      </c>
      <c r="AR753" s="113">
        <v>4.6249728132842707</v>
      </c>
      <c r="AS753" s="12">
        <v>1</v>
      </c>
      <c r="AT753" s="12">
        <v>0</v>
      </c>
      <c r="AU753" s="12">
        <v>1</v>
      </c>
      <c r="AV753" s="113">
        <v>7.6093665379542115</v>
      </c>
      <c r="AW753" s="12">
        <v>1</v>
      </c>
      <c r="AX753" s="12">
        <v>0</v>
      </c>
      <c r="AY753" s="68">
        <v>1</v>
      </c>
      <c r="AZ753" s="68">
        <v>3.222</v>
      </c>
      <c r="BA753" s="94">
        <v>59</v>
      </c>
      <c r="BB753" s="94">
        <v>25</v>
      </c>
      <c r="BC753" s="12">
        <v>1</v>
      </c>
      <c r="BD753" s="12">
        <v>0</v>
      </c>
      <c r="BE753" s="104">
        <f t="shared" si="172"/>
        <v>3.5553480614894135</v>
      </c>
      <c r="BF753" s="104">
        <v>1914.83</v>
      </c>
      <c r="BG753" s="104">
        <f t="shared" si="169"/>
        <v>0.47044691691785778</v>
      </c>
      <c r="BH753" s="68">
        <v>1</v>
      </c>
      <c r="BI753" s="68">
        <v>1</v>
      </c>
      <c r="BJ753" s="68">
        <v>0</v>
      </c>
      <c r="BK753" s="12">
        <v>1</v>
      </c>
      <c r="BL753" s="12">
        <v>0</v>
      </c>
      <c r="BM753" s="12">
        <v>1</v>
      </c>
      <c r="BN753" s="12">
        <v>0</v>
      </c>
      <c r="BO753" s="12">
        <v>1</v>
      </c>
      <c r="BP753" s="12">
        <v>0</v>
      </c>
      <c r="BQ753" s="12">
        <v>0</v>
      </c>
      <c r="BR753" s="12">
        <v>0</v>
      </c>
      <c r="BS753" s="12">
        <v>0</v>
      </c>
      <c r="BT753" s="12">
        <v>1</v>
      </c>
      <c r="BU753" s="12">
        <v>0</v>
      </c>
      <c r="BV753" s="12">
        <v>1</v>
      </c>
      <c r="BW753" s="12">
        <v>0</v>
      </c>
      <c r="BX753" s="12">
        <v>0</v>
      </c>
      <c r="BY753" s="12">
        <v>0.7</v>
      </c>
      <c r="BZ753" s="12">
        <f t="shared" si="170"/>
        <v>0.30000000000000004</v>
      </c>
      <c r="CA753" s="113">
        <v>2.9957322735539909</v>
      </c>
      <c r="CB753" s="12" t="s">
        <v>813</v>
      </c>
      <c r="CC753" s="12">
        <v>1</v>
      </c>
    </row>
    <row r="754" spans="1:167" ht="15" customHeight="1" x14ac:dyDescent="0.3">
      <c r="A754" s="70">
        <v>753</v>
      </c>
      <c r="B754" s="70">
        <v>16</v>
      </c>
      <c r="C754" s="69" t="s">
        <v>128</v>
      </c>
      <c r="D754" s="38">
        <v>0.09</v>
      </c>
      <c r="E754" s="69">
        <v>0.02</v>
      </c>
      <c r="F754" s="19">
        <f t="shared" si="171"/>
        <v>4.5</v>
      </c>
      <c r="G754" s="70" t="s">
        <v>353</v>
      </c>
      <c r="H754" s="70">
        <f t="shared" si="160"/>
        <v>6.9999999999999993E-2</v>
      </c>
      <c r="I754" s="70">
        <f t="shared" si="161"/>
        <v>0.11</v>
      </c>
      <c r="J754" s="70">
        <v>0.33400000000000002</v>
      </c>
      <c r="K754" s="70">
        <f t="shared" si="162"/>
        <v>0.09</v>
      </c>
      <c r="L754" s="47">
        <f t="shared" si="163"/>
        <v>4.5</v>
      </c>
      <c r="M754" s="18">
        <f t="shared" si="164"/>
        <v>0.41917178954936007</v>
      </c>
      <c r="N754" s="69">
        <f t="shared" si="165"/>
        <v>9.3149286566524464E-2</v>
      </c>
      <c r="O754" s="69">
        <f t="shared" si="166"/>
        <v>10.735455276791944</v>
      </c>
      <c r="P754" s="70">
        <f t="shared" si="167"/>
        <v>0.32602250298283564</v>
      </c>
      <c r="Q754" s="70">
        <f t="shared" si="168"/>
        <v>0.51232107611588451</v>
      </c>
      <c r="R754" s="114">
        <v>10.174163334295654</v>
      </c>
      <c r="S754" s="70" t="s">
        <v>830</v>
      </c>
      <c r="T754" s="70" t="s">
        <v>1772</v>
      </c>
      <c r="U754" s="70" t="s">
        <v>837</v>
      </c>
      <c r="V754" s="69" t="s">
        <v>839</v>
      </c>
      <c r="W754" s="69">
        <v>0</v>
      </c>
      <c r="X754" s="69">
        <v>0</v>
      </c>
      <c r="Y754" s="69">
        <v>1</v>
      </c>
      <c r="Z754" s="69">
        <v>0</v>
      </c>
      <c r="AA754" s="69">
        <v>1</v>
      </c>
      <c r="AB754" s="69">
        <v>1</v>
      </c>
      <c r="AC754" s="69">
        <v>6</v>
      </c>
      <c r="AD754" s="69">
        <v>6</v>
      </c>
      <c r="AE754" s="69">
        <v>95</v>
      </c>
      <c r="AF754" s="69">
        <v>0</v>
      </c>
      <c r="AG754" s="69">
        <v>1</v>
      </c>
      <c r="AH754" s="69">
        <v>0</v>
      </c>
      <c r="AI754" s="69">
        <v>0</v>
      </c>
      <c r="AJ754" s="69">
        <v>0</v>
      </c>
      <c r="AK754" s="69">
        <v>0</v>
      </c>
      <c r="AL754" s="69">
        <v>0</v>
      </c>
      <c r="AM754" s="69">
        <v>0</v>
      </c>
      <c r="AN754" s="69">
        <v>0</v>
      </c>
      <c r="AO754" s="69">
        <v>0</v>
      </c>
      <c r="AP754" s="114">
        <v>5.2983173665480363</v>
      </c>
      <c r="AQ754" s="70">
        <v>1</v>
      </c>
      <c r="AR754" s="114">
        <v>4.6249728132842707</v>
      </c>
      <c r="AS754" s="70">
        <v>1</v>
      </c>
      <c r="AT754" s="70">
        <v>0</v>
      </c>
      <c r="AU754" s="70">
        <v>1</v>
      </c>
      <c r="AV754" s="114">
        <v>7.6093665379542115</v>
      </c>
      <c r="AW754" s="70">
        <v>1</v>
      </c>
      <c r="AX754" s="70">
        <v>0</v>
      </c>
      <c r="AY754" s="69">
        <v>1</v>
      </c>
      <c r="AZ754" s="69">
        <v>3.222</v>
      </c>
      <c r="BA754" s="32">
        <v>59</v>
      </c>
      <c r="BB754" s="32">
        <v>25</v>
      </c>
      <c r="BC754" s="70">
        <v>1</v>
      </c>
      <c r="BD754" s="70">
        <v>0</v>
      </c>
      <c r="BE754" s="106">
        <f t="shared" si="172"/>
        <v>3.5553480614894135</v>
      </c>
      <c r="BF754" s="106">
        <v>1914.83</v>
      </c>
      <c r="BG754" s="106">
        <f t="shared" si="169"/>
        <v>0.47044691691785778</v>
      </c>
      <c r="BH754" s="69">
        <v>1</v>
      </c>
      <c r="BI754" s="69">
        <v>1</v>
      </c>
      <c r="BJ754" s="69">
        <v>0</v>
      </c>
      <c r="BK754" s="70">
        <v>1</v>
      </c>
      <c r="BL754" s="70">
        <v>0</v>
      </c>
      <c r="BM754" s="70">
        <v>1</v>
      </c>
      <c r="BN754" s="70">
        <v>0</v>
      </c>
      <c r="BO754" s="70">
        <v>1</v>
      </c>
      <c r="BP754" s="70">
        <v>0</v>
      </c>
      <c r="BQ754" s="70">
        <v>0</v>
      </c>
      <c r="BR754" s="70">
        <v>0</v>
      </c>
      <c r="BS754" s="70">
        <v>0</v>
      </c>
      <c r="BT754" s="70">
        <v>1</v>
      </c>
      <c r="BU754" s="70">
        <v>0</v>
      </c>
      <c r="BV754" s="70">
        <v>1</v>
      </c>
      <c r="BW754" s="70">
        <v>0</v>
      </c>
      <c r="BX754" s="70">
        <v>0</v>
      </c>
      <c r="BY754" s="70">
        <v>0.7</v>
      </c>
      <c r="BZ754" s="70">
        <f t="shared" si="170"/>
        <v>0.30000000000000004</v>
      </c>
      <c r="CA754" s="114">
        <v>2.9957322735539909</v>
      </c>
      <c r="CB754" s="70" t="s">
        <v>813</v>
      </c>
      <c r="CC754" s="70">
        <v>1</v>
      </c>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0"/>
      <c r="DD754" s="70"/>
      <c r="DE754" s="70"/>
      <c r="DF754" s="70"/>
      <c r="DG754" s="70"/>
      <c r="DH754" s="70"/>
      <c r="DI754" s="70"/>
      <c r="DJ754" s="70"/>
      <c r="DK754" s="70"/>
      <c r="DL754" s="70"/>
      <c r="DM754" s="70"/>
      <c r="DN754" s="70"/>
      <c r="DO754" s="70"/>
      <c r="DP754" s="70"/>
      <c r="DQ754" s="70"/>
      <c r="DR754" s="70"/>
      <c r="DS754" s="70"/>
      <c r="DT754" s="70"/>
      <c r="DU754" s="70"/>
      <c r="DV754" s="70"/>
      <c r="DW754" s="70"/>
      <c r="DX754" s="70"/>
      <c r="DY754" s="70"/>
      <c r="DZ754" s="70"/>
      <c r="EA754" s="70"/>
      <c r="EB754" s="70"/>
      <c r="EC754" s="70"/>
      <c r="ED754" s="70"/>
      <c r="EE754" s="70"/>
      <c r="EF754" s="70"/>
      <c r="EG754" s="70"/>
      <c r="EH754" s="70"/>
      <c r="EI754" s="70"/>
      <c r="EJ754" s="70"/>
      <c r="EK754" s="70"/>
      <c r="EL754" s="70"/>
      <c r="EM754" s="70"/>
      <c r="EN754" s="70"/>
      <c r="EO754" s="70"/>
      <c r="EP754" s="70"/>
      <c r="EQ754" s="70"/>
      <c r="ER754" s="70"/>
      <c r="ES754" s="70"/>
      <c r="ET754" s="70"/>
      <c r="EU754" s="70"/>
      <c r="EV754" s="70"/>
      <c r="EW754" s="70"/>
      <c r="EX754" s="70"/>
      <c r="EY754" s="70"/>
      <c r="EZ754" s="70"/>
      <c r="FA754" s="70"/>
      <c r="FB754" s="70"/>
      <c r="FC754" s="70"/>
      <c r="FD754" s="70"/>
      <c r="FE754" s="70"/>
      <c r="FF754" s="70"/>
      <c r="FG754" s="70"/>
      <c r="FH754" s="70"/>
      <c r="FI754" s="70"/>
      <c r="FJ754" s="70"/>
      <c r="FK754" s="70"/>
    </row>
    <row r="755" spans="1:167" s="75" customFormat="1" ht="15" customHeight="1" x14ac:dyDescent="0.3">
      <c r="A755" s="75">
        <v>754</v>
      </c>
      <c r="B755" s="75">
        <v>16</v>
      </c>
      <c r="C755" s="77" t="s">
        <v>128</v>
      </c>
      <c r="D755" s="76">
        <v>-0.13</v>
      </c>
      <c r="E755" s="77">
        <v>0.03</v>
      </c>
      <c r="F755" s="79">
        <f t="shared" si="171"/>
        <v>-4.3333333333333339</v>
      </c>
      <c r="G755" s="75" t="s">
        <v>353</v>
      </c>
      <c r="H755" s="75">
        <f t="shared" si="160"/>
        <v>-0.16</v>
      </c>
      <c r="I755" s="75">
        <f t="shared" si="161"/>
        <v>-0.1</v>
      </c>
      <c r="J755" s="75">
        <v>0.33400000000000002</v>
      </c>
      <c r="K755" s="75">
        <f t="shared" si="162"/>
        <v>-0.13</v>
      </c>
      <c r="L755" s="88">
        <f t="shared" si="163"/>
        <v>-4.3333333333333339</v>
      </c>
      <c r="M755" s="78">
        <f t="shared" si="164"/>
        <v>-0.40625</v>
      </c>
      <c r="N755" s="77">
        <f t="shared" si="165"/>
        <v>9.375E-2</v>
      </c>
      <c r="O755" s="77">
        <f t="shared" si="166"/>
        <v>10.666666666666666</v>
      </c>
      <c r="P755" s="75">
        <f t="shared" si="167"/>
        <v>-0.5</v>
      </c>
      <c r="Q755" s="75">
        <f t="shared" si="168"/>
        <v>-0.3125</v>
      </c>
      <c r="R755" s="115">
        <v>10.174163334295654</v>
      </c>
      <c r="S755" s="75" t="s">
        <v>831</v>
      </c>
      <c r="T755" s="75" t="s">
        <v>1772</v>
      </c>
      <c r="U755" s="75" t="s">
        <v>838</v>
      </c>
      <c r="V755" s="77" t="s">
        <v>839</v>
      </c>
      <c r="W755" s="77">
        <v>0</v>
      </c>
      <c r="X755" s="77">
        <v>0</v>
      </c>
      <c r="Y755" s="77">
        <v>1</v>
      </c>
      <c r="Z755" s="77">
        <v>0</v>
      </c>
      <c r="AA755" s="77">
        <v>1</v>
      </c>
      <c r="AB755" s="77">
        <v>1</v>
      </c>
      <c r="AC755" s="77">
        <v>6</v>
      </c>
      <c r="AD755" s="77">
        <v>6</v>
      </c>
      <c r="AE755" s="77">
        <v>95</v>
      </c>
      <c r="AF755" s="77">
        <v>0</v>
      </c>
      <c r="AG755" s="77">
        <v>1</v>
      </c>
      <c r="AH755" s="77">
        <v>0</v>
      </c>
      <c r="AI755" s="77">
        <v>0</v>
      </c>
      <c r="AJ755" s="77">
        <v>0</v>
      </c>
      <c r="AK755" s="77">
        <v>0</v>
      </c>
      <c r="AL755" s="77">
        <v>0</v>
      </c>
      <c r="AM755" s="77">
        <v>0</v>
      </c>
      <c r="AN755" s="77">
        <v>0</v>
      </c>
      <c r="AO755" s="77">
        <v>0</v>
      </c>
      <c r="AP755" s="115">
        <v>5.2983173665480363</v>
      </c>
      <c r="AQ755" s="75">
        <v>1</v>
      </c>
      <c r="AR755" s="115">
        <v>4.6249728132842707</v>
      </c>
      <c r="AS755" s="75">
        <v>1</v>
      </c>
      <c r="AT755" s="75">
        <v>0</v>
      </c>
      <c r="AU755" s="75">
        <v>1</v>
      </c>
      <c r="AV755" s="115">
        <v>7.6093665379542115</v>
      </c>
      <c r="AW755" s="75">
        <v>1</v>
      </c>
      <c r="AX755" s="75">
        <v>0</v>
      </c>
      <c r="AY755" s="77">
        <v>1</v>
      </c>
      <c r="AZ755" s="77">
        <v>3.222</v>
      </c>
      <c r="BA755" s="52">
        <v>59</v>
      </c>
      <c r="BB755" s="52">
        <v>25</v>
      </c>
      <c r="BC755" s="75">
        <v>1</v>
      </c>
      <c r="BD755" s="75">
        <v>0</v>
      </c>
      <c r="BE755" s="105">
        <f t="shared" si="172"/>
        <v>3.5553480614894135</v>
      </c>
      <c r="BF755" s="105">
        <v>1914.83</v>
      </c>
      <c r="BG755" s="105">
        <f t="shared" si="169"/>
        <v>0.47044691691785778</v>
      </c>
      <c r="BH755" s="77">
        <v>1</v>
      </c>
      <c r="BI755" s="77">
        <v>1</v>
      </c>
      <c r="BJ755" s="77">
        <v>0</v>
      </c>
      <c r="BK755" s="75">
        <v>1</v>
      </c>
      <c r="BL755" s="75">
        <v>0</v>
      </c>
      <c r="BM755" s="75">
        <v>1</v>
      </c>
      <c r="BN755" s="75">
        <v>0</v>
      </c>
      <c r="BO755" s="75">
        <v>1</v>
      </c>
      <c r="BP755" s="75">
        <v>0</v>
      </c>
      <c r="BQ755" s="75">
        <v>0</v>
      </c>
      <c r="BR755" s="75">
        <v>0</v>
      </c>
      <c r="BS755" s="75">
        <v>0</v>
      </c>
      <c r="BT755" s="75">
        <v>1</v>
      </c>
      <c r="BU755" s="75">
        <v>0</v>
      </c>
      <c r="BV755" s="75">
        <v>1</v>
      </c>
      <c r="BW755" s="75">
        <v>0</v>
      </c>
      <c r="BX755" s="75">
        <v>0</v>
      </c>
      <c r="BY755" s="75">
        <v>0.7</v>
      </c>
      <c r="BZ755" s="75">
        <f t="shared" si="170"/>
        <v>0.30000000000000004</v>
      </c>
      <c r="CA755" s="115">
        <v>2.9957322735539909</v>
      </c>
      <c r="CB755" s="75" t="s">
        <v>813</v>
      </c>
      <c r="CC755" s="75">
        <v>1</v>
      </c>
    </row>
    <row r="756" spans="1:167" ht="15" customHeight="1" x14ac:dyDescent="0.3">
      <c r="A756" s="70">
        <v>755</v>
      </c>
      <c r="B756" s="70">
        <v>17</v>
      </c>
      <c r="C756" s="69" t="s">
        <v>129</v>
      </c>
      <c r="D756" s="38">
        <v>0.35699999999999998</v>
      </c>
      <c r="E756" s="69">
        <v>0.32600000000000001</v>
      </c>
      <c r="F756" s="19">
        <f t="shared" si="171"/>
        <v>1.0950920245398772</v>
      </c>
      <c r="G756" s="70">
        <v>0.27400000000000002</v>
      </c>
      <c r="H756" s="70">
        <f t="shared" si="160"/>
        <v>3.0999999999999972E-2</v>
      </c>
      <c r="I756" s="70">
        <f t="shared" si="161"/>
        <v>0.68300000000000005</v>
      </c>
      <c r="J756" s="70" t="s">
        <v>863</v>
      </c>
      <c r="K756" s="70">
        <f t="shared" si="162"/>
        <v>0.35699999999999998</v>
      </c>
      <c r="L756" s="47">
        <f t="shared" si="163"/>
        <v>1.0950920245398772</v>
      </c>
      <c r="M756" s="18">
        <f t="shared" si="164"/>
        <v>6.8283502095963539E-2</v>
      </c>
      <c r="N756" s="69">
        <f t="shared" si="165"/>
        <v>6.2354122362140385E-2</v>
      </c>
      <c r="O756" s="69">
        <f t="shared" si="166"/>
        <v>16.037432043260878</v>
      </c>
      <c r="P756" s="70">
        <f t="shared" si="167"/>
        <v>5.9293797338231535E-3</v>
      </c>
      <c r="Q756" s="70">
        <f t="shared" si="168"/>
        <v>0.13063762445810392</v>
      </c>
      <c r="R756" s="114">
        <v>10.174163334295654</v>
      </c>
      <c r="S756" s="70" t="s">
        <v>854</v>
      </c>
      <c r="T756" s="70" t="s">
        <v>1774</v>
      </c>
      <c r="U756" s="70" t="s">
        <v>857</v>
      </c>
      <c r="V756" s="69" t="s">
        <v>862</v>
      </c>
      <c r="W756" s="69">
        <v>0</v>
      </c>
      <c r="X756" s="69">
        <v>1</v>
      </c>
      <c r="Y756" s="69">
        <v>0</v>
      </c>
      <c r="Z756" s="69">
        <v>0</v>
      </c>
      <c r="AA756" s="69">
        <v>1</v>
      </c>
      <c r="AB756" s="69">
        <v>1</v>
      </c>
      <c r="AC756" s="69">
        <v>1</v>
      </c>
      <c r="AD756" s="69">
        <v>5</v>
      </c>
      <c r="AE756" s="69">
        <v>256</v>
      </c>
      <c r="AF756" s="69">
        <v>0</v>
      </c>
      <c r="AG756" s="69">
        <v>0</v>
      </c>
      <c r="AH756" s="69">
        <v>1</v>
      </c>
      <c r="AI756" s="69">
        <v>0</v>
      </c>
      <c r="AJ756" s="69">
        <v>0</v>
      </c>
      <c r="AK756" s="69">
        <v>0</v>
      </c>
      <c r="AL756" s="69">
        <v>0</v>
      </c>
      <c r="AM756" s="69">
        <v>0</v>
      </c>
      <c r="AN756" s="69">
        <v>0</v>
      </c>
      <c r="AO756" s="69">
        <v>0</v>
      </c>
      <c r="AP756" s="114">
        <v>5.5683445037610966</v>
      </c>
      <c r="AQ756" s="70">
        <v>1</v>
      </c>
      <c r="AR756" s="114">
        <v>5.5683445037610966</v>
      </c>
      <c r="AS756" s="70">
        <v>1</v>
      </c>
      <c r="AT756" s="70">
        <v>0</v>
      </c>
      <c r="AU756" s="70">
        <v>1</v>
      </c>
      <c r="AV756" s="114">
        <v>7.6048944808116197</v>
      </c>
      <c r="AW756" s="70">
        <v>0</v>
      </c>
      <c r="AX756" s="70">
        <v>1</v>
      </c>
      <c r="AY756" s="69">
        <v>1</v>
      </c>
      <c r="AZ756" s="69">
        <v>3.222</v>
      </c>
      <c r="BA756" s="32">
        <v>639</v>
      </c>
      <c r="BB756" s="32">
        <v>13</v>
      </c>
      <c r="BC756" s="70">
        <v>1</v>
      </c>
      <c r="BD756" s="70">
        <v>0</v>
      </c>
      <c r="BE756" s="106">
        <f t="shared" ref="BE756:BE768" si="173">LN(7)</f>
        <v>1.9459101490553132</v>
      </c>
      <c r="BF756" s="106">
        <v>1288.3499999999999</v>
      </c>
      <c r="BG756" s="106">
        <f t="shared" si="169"/>
        <v>0.27173274554829724</v>
      </c>
      <c r="BH756" s="69">
        <v>1</v>
      </c>
      <c r="BI756" s="69">
        <v>0</v>
      </c>
      <c r="BJ756" s="69">
        <v>1</v>
      </c>
      <c r="BK756" s="70">
        <v>1</v>
      </c>
      <c r="BL756" s="70">
        <v>0</v>
      </c>
      <c r="BM756" s="70">
        <v>0</v>
      </c>
      <c r="BN756" s="70">
        <v>1</v>
      </c>
      <c r="BO756" s="70">
        <v>0</v>
      </c>
      <c r="BP756" s="70">
        <v>1</v>
      </c>
      <c r="BQ756" s="70">
        <v>1</v>
      </c>
      <c r="BR756" s="70">
        <v>0</v>
      </c>
      <c r="BS756" s="70">
        <v>0</v>
      </c>
      <c r="BT756" s="70">
        <v>0</v>
      </c>
      <c r="BU756" s="70">
        <v>0</v>
      </c>
      <c r="BV756" s="70">
        <v>1</v>
      </c>
      <c r="BW756" s="70">
        <v>0</v>
      </c>
      <c r="BX756" s="70">
        <v>0</v>
      </c>
      <c r="BY756" s="47">
        <v>0.7</v>
      </c>
      <c r="BZ756" s="47">
        <f t="shared" si="170"/>
        <v>0.30000000000000004</v>
      </c>
      <c r="CA756" s="114">
        <v>2.9957322735539909</v>
      </c>
      <c r="CB756" s="70" t="s">
        <v>849</v>
      </c>
      <c r="CC756" s="70">
        <v>1</v>
      </c>
      <c r="CD756" s="70" t="s">
        <v>843</v>
      </c>
      <c r="CE756" s="70" t="s">
        <v>845</v>
      </c>
      <c r="CF756" s="70" t="s">
        <v>848</v>
      </c>
      <c r="CG756" s="70" t="s">
        <v>850</v>
      </c>
      <c r="CH756" s="70" t="s">
        <v>841</v>
      </c>
      <c r="CI756" s="53" t="s">
        <v>1773</v>
      </c>
      <c r="CJ756" s="70"/>
      <c r="CK756" s="70"/>
    </row>
    <row r="757" spans="1:167" ht="15" customHeight="1" x14ac:dyDescent="0.3">
      <c r="A757" s="70">
        <v>756</v>
      </c>
      <c r="B757" s="12">
        <v>17</v>
      </c>
      <c r="C757" s="69" t="s">
        <v>129</v>
      </c>
      <c r="D757" s="37">
        <v>0.442</v>
      </c>
      <c r="E757" s="68">
        <v>0.32600000000000001</v>
      </c>
      <c r="F757" s="19">
        <f t="shared" si="171"/>
        <v>1.3558282208588956</v>
      </c>
      <c r="G757" s="12">
        <v>0.17399999999999999</v>
      </c>
      <c r="H757" s="12">
        <f t="shared" si="160"/>
        <v>0.11599999999999999</v>
      </c>
      <c r="I757" s="12">
        <f t="shared" si="161"/>
        <v>0.76800000000000002</v>
      </c>
      <c r="J757" s="12" t="s">
        <v>863</v>
      </c>
      <c r="K757" s="12">
        <f t="shared" si="162"/>
        <v>0.442</v>
      </c>
      <c r="L757" s="45">
        <f t="shared" si="163"/>
        <v>1.3558282208588956</v>
      </c>
      <c r="M757" s="15">
        <f t="shared" si="164"/>
        <v>8.4436647160655451E-2</v>
      </c>
      <c r="N757" s="68">
        <f t="shared" si="165"/>
        <v>6.2276803109442704E-2</v>
      </c>
      <c r="O757" s="68">
        <f t="shared" si="166"/>
        <v>16.057343185112455</v>
      </c>
      <c r="P757" s="12">
        <f t="shared" si="167"/>
        <v>2.2159844051212747E-2</v>
      </c>
      <c r="Q757" s="12">
        <f t="shared" si="168"/>
        <v>0.14671345027009816</v>
      </c>
      <c r="R757" s="113">
        <v>10.174163334295654</v>
      </c>
      <c r="S757" s="12" t="s">
        <v>854</v>
      </c>
      <c r="T757" s="12" t="s">
        <v>1774</v>
      </c>
      <c r="U757" s="12" t="s">
        <v>858</v>
      </c>
      <c r="V757" s="68" t="s">
        <v>862</v>
      </c>
      <c r="W757" s="68">
        <v>0</v>
      </c>
      <c r="X757" s="68">
        <v>1</v>
      </c>
      <c r="Y757" s="68">
        <v>0</v>
      </c>
      <c r="Z757" s="68">
        <v>0</v>
      </c>
      <c r="AA757" s="68">
        <v>1</v>
      </c>
      <c r="AB757" s="68">
        <v>1</v>
      </c>
      <c r="AC757" s="68">
        <v>1</v>
      </c>
      <c r="AD757" s="68">
        <v>5</v>
      </c>
      <c r="AE757" s="68">
        <v>256</v>
      </c>
      <c r="AF757" s="68">
        <v>0</v>
      </c>
      <c r="AG757" s="68">
        <v>0</v>
      </c>
      <c r="AH757" s="68">
        <v>1</v>
      </c>
      <c r="AI757" s="68">
        <v>0</v>
      </c>
      <c r="AJ757" s="68">
        <v>0</v>
      </c>
      <c r="AK757" s="68">
        <v>0</v>
      </c>
      <c r="AL757" s="68">
        <v>0</v>
      </c>
      <c r="AM757" s="68">
        <v>0</v>
      </c>
      <c r="AN757" s="68">
        <v>0</v>
      </c>
      <c r="AO757" s="68">
        <v>0</v>
      </c>
      <c r="AP757" s="113">
        <v>5.5683445037610966</v>
      </c>
      <c r="AQ757" s="12">
        <v>1</v>
      </c>
      <c r="AR757" s="113">
        <v>5.5683445037610966</v>
      </c>
      <c r="AS757" s="12">
        <v>1</v>
      </c>
      <c r="AT757" s="12">
        <v>0</v>
      </c>
      <c r="AU757" s="12">
        <v>1</v>
      </c>
      <c r="AV757" s="113">
        <v>7.6048944808116197</v>
      </c>
      <c r="AW757" s="12">
        <v>0</v>
      </c>
      <c r="AX757" s="12">
        <v>1</v>
      </c>
      <c r="AY757" s="68">
        <v>1</v>
      </c>
      <c r="AZ757" s="68">
        <v>3.222</v>
      </c>
      <c r="BA757" s="94">
        <v>639</v>
      </c>
      <c r="BB757" s="94">
        <v>13</v>
      </c>
      <c r="BC757" s="12">
        <v>1</v>
      </c>
      <c r="BD757" s="12">
        <v>0</v>
      </c>
      <c r="BE757" s="104">
        <f t="shared" si="173"/>
        <v>1.9459101490553132</v>
      </c>
      <c r="BF757" s="104">
        <v>1288.3499999999999</v>
      </c>
      <c r="BG757" s="104">
        <f t="shared" si="169"/>
        <v>0.27173274554829724</v>
      </c>
      <c r="BH757" s="68">
        <v>1</v>
      </c>
      <c r="BI757" s="68">
        <v>0</v>
      </c>
      <c r="BJ757" s="68">
        <v>1</v>
      </c>
      <c r="BK757" s="12">
        <v>1</v>
      </c>
      <c r="BL757" s="12">
        <v>0</v>
      </c>
      <c r="BM757" s="12">
        <v>0</v>
      </c>
      <c r="BN757" s="12">
        <v>1</v>
      </c>
      <c r="BO757" s="12">
        <v>0</v>
      </c>
      <c r="BP757" s="12">
        <v>1</v>
      </c>
      <c r="BQ757" s="12">
        <v>1</v>
      </c>
      <c r="BR757" s="12">
        <v>0</v>
      </c>
      <c r="BS757" s="12">
        <v>0</v>
      </c>
      <c r="BT757" s="12">
        <v>0</v>
      </c>
      <c r="BU757" s="12">
        <v>0</v>
      </c>
      <c r="BV757" s="12">
        <v>1</v>
      </c>
      <c r="BW757" s="12">
        <v>0</v>
      </c>
      <c r="BX757" s="12">
        <v>0</v>
      </c>
      <c r="BY757" s="45">
        <v>0.7</v>
      </c>
      <c r="BZ757" s="45">
        <f t="shared" si="170"/>
        <v>0.30000000000000004</v>
      </c>
      <c r="CA757" s="114">
        <v>2.9957322735539909</v>
      </c>
      <c r="CB757" s="12" t="s">
        <v>849</v>
      </c>
      <c r="CC757" s="12">
        <v>1</v>
      </c>
      <c r="CD757" s="12" t="s">
        <v>844</v>
      </c>
      <c r="CE757" s="12" t="s">
        <v>17</v>
      </c>
      <c r="CG757" s="12" t="s">
        <v>851</v>
      </c>
      <c r="CH757" s="12" t="s">
        <v>852</v>
      </c>
      <c r="CI757" s="12" t="s">
        <v>842</v>
      </c>
    </row>
    <row r="758" spans="1:167" ht="15" customHeight="1" x14ac:dyDescent="0.3">
      <c r="A758" s="70">
        <v>757</v>
      </c>
      <c r="B758" s="12">
        <v>17</v>
      </c>
      <c r="C758" s="69" t="s">
        <v>129</v>
      </c>
      <c r="D758" s="37">
        <v>-0.97699999999999998</v>
      </c>
      <c r="E758" s="13">
        <v>0.41699999999999998</v>
      </c>
      <c r="F758" s="19">
        <f t="shared" si="171"/>
        <v>-2.3429256594724222</v>
      </c>
      <c r="G758" s="12">
        <v>1.9E-2</v>
      </c>
      <c r="H758" s="12">
        <f t="shared" si="160"/>
        <v>-1.3939999999999999</v>
      </c>
      <c r="I758" s="12">
        <f t="shared" si="161"/>
        <v>-0.56000000000000005</v>
      </c>
      <c r="J758" s="12" t="s">
        <v>863</v>
      </c>
      <c r="K758" s="12">
        <f t="shared" si="162"/>
        <v>-0.97699999999999998</v>
      </c>
      <c r="L758" s="45">
        <f t="shared" si="163"/>
        <v>-2.3429256594724222</v>
      </c>
      <c r="M758" s="15">
        <f t="shared" si="164"/>
        <v>-0.14488770955579366</v>
      </c>
      <c r="N758" s="13">
        <f t="shared" si="165"/>
        <v>6.1840506535072622E-2</v>
      </c>
      <c r="O758" s="68">
        <f t="shared" si="166"/>
        <v>16.170630805439046</v>
      </c>
      <c r="P758" s="12">
        <f t="shared" si="167"/>
        <v>-0.20672821609086628</v>
      </c>
      <c r="Q758" s="12">
        <f t="shared" si="168"/>
        <v>-8.304720302072105E-2</v>
      </c>
      <c r="R758" s="113">
        <v>10.174163334295654</v>
      </c>
      <c r="S758" s="12" t="s">
        <v>854</v>
      </c>
      <c r="T758" s="12" t="s">
        <v>1774</v>
      </c>
      <c r="U758" s="12" t="s">
        <v>859</v>
      </c>
      <c r="V758" s="13" t="s">
        <v>862</v>
      </c>
      <c r="W758" s="68">
        <v>0</v>
      </c>
      <c r="X758" s="68">
        <v>1</v>
      </c>
      <c r="Y758" s="68">
        <v>0</v>
      </c>
      <c r="Z758" s="68">
        <v>0</v>
      </c>
      <c r="AA758" s="13">
        <v>1</v>
      </c>
      <c r="AB758" s="13">
        <v>1</v>
      </c>
      <c r="AC758" s="68">
        <v>1</v>
      </c>
      <c r="AD758" s="13">
        <v>5</v>
      </c>
      <c r="AE758" s="13">
        <v>256</v>
      </c>
      <c r="AF758" s="13">
        <v>0</v>
      </c>
      <c r="AG758" s="13">
        <v>0</v>
      </c>
      <c r="AH758" s="13">
        <v>1</v>
      </c>
      <c r="AI758" s="13">
        <v>0</v>
      </c>
      <c r="AJ758" s="13">
        <v>0</v>
      </c>
      <c r="AK758" s="13">
        <v>0</v>
      </c>
      <c r="AL758" s="13">
        <v>0</v>
      </c>
      <c r="AM758" s="68">
        <v>0</v>
      </c>
      <c r="AN758" s="68">
        <v>0</v>
      </c>
      <c r="AO758" s="68">
        <v>0</v>
      </c>
      <c r="AP758" s="113">
        <v>5.5683445037610966</v>
      </c>
      <c r="AQ758" s="12">
        <v>1</v>
      </c>
      <c r="AR758" s="113">
        <v>5.5683445037610966</v>
      </c>
      <c r="AS758" s="12">
        <v>1</v>
      </c>
      <c r="AT758" s="12">
        <v>0</v>
      </c>
      <c r="AU758" s="12">
        <v>1</v>
      </c>
      <c r="AV758" s="113">
        <v>7.6048944808116197</v>
      </c>
      <c r="AW758" s="12">
        <v>0</v>
      </c>
      <c r="AX758" s="12">
        <v>1</v>
      </c>
      <c r="AY758" s="68">
        <v>1</v>
      </c>
      <c r="AZ758" s="68">
        <v>3.222</v>
      </c>
      <c r="BA758" s="94">
        <v>639</v>
      </c>
      <c r="BB758" s="94">
        <v>13</v>
      </c>
      <c r="BC758" s="12">
        <v>1</v>
      </c>
      <c r="BD758" s="12">
        <v>0</v>
      </c>
      <c r="BE758" s="104">
        <f t="shared" si="173"/>
        <v>1.9459101490553132</v>
      </c>
      <c r="BF758" s="104">
        <v>1288.3499999999999</v>
      </c>
      <c r="BG758" s="104">
        <f t="shared" si="169"/>
        <v>0.27173274554829724</v>
      </c>
      <c r="BH758" s="68">
        <v>1</v>
      </c>
      <c r="BI758" s="68">
        <v>0</v>
      </c>
      <c r="BJ758" s="68">
        <v>1</v>
      </c>
      <c r="BK758" s="12">
        <v>1</v>
      </c>
      <c r="BL758" s="12">
        <v>0</v>
      </c>
      <c r="BM758" s="12">
        <v>0</v>
      </c>
      <c r="BN758" s="12">
        <v>1</v>
      </c>
      <c r="BO758" s="12">
        <v>0</v>
      </c>
      <c r="BP758" s="12">
        <v>1</v>
      </c>
      <c r="BQ758" s="12">
        <v>1</v>
      </c>
      <c r="BR758" s="12">
        <v>0</v>
      </c>
      <c r="BS758" s="12">
        <v>0</v>
      </c>
      <c r="BT758" s="12">
        <v>0</v>
      </c>
      <c r="BU758" s="12">
        <v>0</v>
      </c>
      <c r="BV758" s="12">
        <v>1</v>
      </c>
      <c r="BW758" s="12">
        <v>0</v>
      </c>
      <c r="BX758" s="12">
        <v>0</v>
      </c>
      <c r="BY758" s="45">
        <v>0.7</v>
      </c>
      <c r="BZ758" s="45">
        <f t="shared" si="170"/>
        <v>0.30000000000000004</v>
      </c>
      <c r="CA758" s="113">
        <v>2.9957322735539909</v>
      </c>
      <c r="CB758" s="12" t="s">
        <v>849</v>
      </c>
      <c r="CC758" s="12">
        <v>1</v>
      </c>
      <c r="CD758" s="12" t="s">
        <v>846</v>
      </c>
      <c r="CE758" s="12" t="s">
        <v>17</v>
      </c>
      <c r="CH758" s="12" t="s">
        <v>853</v>
      </c>
      <c r="CI758" s="12" t="s">
        <v>847</v>
      </c>
    </row>
    <row r="759" spans="1:167" ht="15" customHeight="1" x14ac:dyDescent="0.3">
      <c r="A759" s="70">
        <v>758</v>
      </c>
      <c r="B759" s="12">
        <v>17</v>
      </c>
      <c r="C759" s="69" t="s">
        <v>129</v>
      </c>
      <c r="D759" s="37">
        <v>-1.526</v>
      </c>
      <c r="E759" s="68">
        <v>0.432</v>
      </c>
      <c r="F759" s="19">
        <f t="shared" si="171"/>
        <v>-3.5324074074074074</v>
      </c>
      <c r="G759" s="12" t="s">
        <v>597</v>
      </c>
      <c r="H759" s="12">
        <f t="shared" si="160"/>
        <v>-1.958</v>
      </c>
      <c r="I759" s="12">
        <f t="shared" si="161"/>
        <v>-1.0940000000000001</v>
      </c>
      <c r="J759" s="12" t="s">
        <v>863</v>
      </c>
      <c r="K759" s="12">
        <f t="shared" si="162"/>
        <v>-1.526</v>
      </c>
      <c r="L759" s="45">
        <f t="shared" si="163"/>
        <v>-3.5324074074074074</v>
      </c>
      <c r="M759" s="15">
        <f t="shared" si="164"/>
        <v>-0.21558399422019964</v>
      </c>
      <c r="N759" s="68">
        <f t="shared" si="165"/>
        <v>6.1030331260240003E-2</v>
      </c>
      <c r="O759" s="68">
        <f t="shared" si="166"/>
        <v>16.385295300723353</v>
      </c>
      <c r="P759" s="12">
        <f t="shared" si="167"/>
        <v>-0.27661432548043963</v>
      </c>
      <c r="Q759" s="12">
        <f t="shared" si="168"/>
        <v>-0.15455366295995965</v>
      </c>
      <c r="R759" s="113">
        <v>10.080210130929601</v>
      </c>
      <c r="S759" s="12" t="s">
        <v>854</v>
      </c>
      <c r="T759" s="12" t="s">
        <v>1774</v>
      </c>
      <c r="U759" s="12" t="s">
        <v>860</v>
      </c>
      <c r="V759" s="68" t="s">
        <v>862</v>
      </c>
      <c r="W759" s="68">
        <v>0</v>
      </c>
      <c r="X759" s="68">
        <v>1</v>
      </c>
      <c r="Y759" s="68">
        <v>0</v>
      </c>
      <c r="Z759" s="68">
        <v>0</v>
      </c>
      <c r="AA759" s="68">
        <v>1</v>
      </c>
      <c r="AB759" s="68">
        <v>1</v>
      </c>
      <c r="AC759" s="68">
        <v>1</v>
      </c>
      <c r="AD759" s="68">
        <v>5</v>
      </c>
      <c r="AE759" s="68">
        <v>256</v>
      </c>
      <c r="AF759" s="68">
        <v>0</v>
      </c>
      <c r="AG759" s="68">
        <v>0</v>
      </c>
      <c r="AH759" s="68">
        <v>1</v>
      </c>
      <c r="AI759" s="68">
        <v>0</v>
      </c>
      <c r="AJ759" s="68">
        <v>0</v>
      </c>
      <c r="AK759" s="68">
        <v>0</v>
      </c>
      <c r="AL759" s="68">
        <v>0</v>
      </c>
      <c r="AM759" s="68">
        <v>0</v>
      </c>
      <c r="AN759" s="68">
        <v>0</v>
      </c>
      <c r="AO759" s="68">
        <v>0</v>
      </c>
      <c r="AP759" s="113">
        <v>5.5683445037610966</v>
      </c>
      <c r="AQ759" s="12">
        <v>1</v>
      </c>
      <c r="AR759" s="113">
        <v>5.5683445037610966</v>
      </c>
      <c r="AS759" s="12">
        <v>1</v>
      </c>
      <c r="AT759" s="12">
        <v>0</v>
      </c>
      <c r="AU759" s="12">
        <v>1</v>
      </c>
      <c r="AV759" s="113">
        <v>7.6048944808116197</v>
      </c>
      <c r="AW759" s="12">
        <v>0</v>
      </c>
      <c r="AX759" s="12">
        <v>1</v>
      </c>
      <c r="AY759" s="68">
        <v>1</v>
      </c>
      <c r="AZ759" s="68">
        <v>3.222</v>
      </c>
      <c r="BA759" s="94">
        <v>639</v>
      </c>
      <c r="BB759" s="94">
        <v>13</v>
      </c>
      <c r="BC759" s="12">
        <v>1</v>
      </c>
      <c r="BD759" s="12">
        <v>0</v>
      </c>
      <c r="BE759" s="104">
        <f t="shared" si="173"/>
        <v>1.9459101490553132</v>
      </c>
      <c r="BF759" s="104">
        <v>1288.3499999999999</v>
      </c>
      <c r="BG759" s="104">
        <f t="shared" si="169"/>
        <v>0.27173274554829724</v>
      </c>
      <c r="BH759" s="68">
        <v>1</v>
      </c>
      <c r="BI759" s="68">
        <v>0</v>
      </c>
      <c r="BJ759" s="68">
        <v>1</v>
      </c>
      <c r="BK759" s="12">
        <v>1</v>
      </c>
      <c r="BL759" s="12">
        <v>0</v>
      </c>
      <c r="BM759" s="12">
        <v>0</v>
      </c>
      <c r="BN759" s="12">
        <v>1</v>
      </c>
      <c r="BO759" s="12">
        <v>0</v>
      </c>
      <c r="BP759" s="12">
        <v>1</v>
      </c>
      <c r="BQ759" s="12">
        <v>1</v>
      </c>
      <c r="BR759" s="12">
        <v>0</v>
      </c>
      <c r="BS759" s="12">
        <v>0</v>
      </c>
      <c r="BT759" s="12">
        <v>0</v>
      </c>
      <c r="BU759" s="12">
        <v>0</v>
      </c>
      <c r="BV759" s="12">
        <v>1</v>
      </c>
      <c r="BW759" s="12">
        <v>0</v>
      </c>
      <c r="BX759" s="12">
        <v>0</v>
      </c>
      <c r="BY759" s="45">
        <v>0.7</v>
      </c>
      <c r="BZ759" s="45">
        <f t="shared" si="170"/>
        <v>0.30000000000000004</v>
      </c>
      <c r="CA759" s="113">
        <v>2.9957322735539909</v>
      </c>
      <c r="CB759" s="12" t="s">
        <v>849</v>
      </c>
      <c r="CC759" s="12">
        <v>1</v>
      </c>
      <c r="CI759" s="12" t="s">
        <v>866</v>
      </c>
    </row>
    <row r="760" spans="1:167" ht="15" customHeight="1" x14ac:dyDescent="0.3">
      <c r="A760" s="70">
        <v>759</v>
      </c>
      <c r="B760" s="70">
        <v>17</v>
      </c>
      <c r="C760" s="69" t="s">
        <v>129</v>
      </c>
      <c r="D760" s="38">
        <v>-0.54100000000000004</v>
      </c>
      <c r="E760" s="69">
        <v>0.27600000000000002</v>
      </c>
      <c r="F760" s="19">
        <f t="shared" si="171"/>
        <v>-1.9601449275362319</v>
      </c>
      <c r="G760" s="70">
        <v>0.05</v>
      </c>
      <c r="H760" s="70">
        <f t="shared" si="160"/>
        <v>-0.81700000000000006</v>
      </c>
      <c r="I760" s="70">
        <f t="shared" si="161"/>
        <v>-0.26500000000000001</v>
      </c>
      <c r="J760" s="70" t="s">
        <v>863</v>
      </c>
      <c r="K760" s="70">
        <f t="shared" si="162"/>
        <v>-0.54100000000000004</v>
      </c>
      <c r="L760" s="47">
        <f t="shared" si="163"/>
        <v>-1.9601449275362319</v>
      </c>
      <c r="M760" s="18">
        <f t="shared" si="164"/>
        <v>-0.12159994188112387</v>
      </c>
      <c r="N760" s="69">
        <f t="shared" si="165"/>
        <v>6.2036199554880204E-2</v>
      </c>
      <c r="O760" s="69">
        <f t="shared" si="166"/>
        <v>16.11962059531632</v>
      </c>
      <c r="P760" s="70">
        <f t="shared" si="167"/>
        <v>-0.18363614143600407</v>
      </c>
      <c r="Q760" s="70">
        <f t="shared" si="168"/>
        <v>-5.9563742326243667E-2</v>
      </c>
      <c r="R760" s="114">
        <v>10.080210130929601</v>
      </c>
      <c r="S760" s="70" t="s">
        <v>854</v>
      </c>
      <c r="T760" s="70" t="s">
        <v>1774</v>
      </c>
      <c r="U760" s="70" t="s">
        <v>861</v>
      </c>
      <c r="V760" s="69" t="s">
        <v>862</v>
      </c>
      <c r="W760" s="69">
        <v>0</v>
      </c>
      <c r="X760" s="69">
        <v>1</v>
      </c>
      <c r="Y760" s="69">
        <v>0</v>
      </c>
      <c r="Z760" s="69">
        <v>0</v>
      </c>
      <c r="AA760" s="69">
        <v>1</v>
      </c>
      <c r="AB760" s="69">
        <v>1</v>
      </c>
      <c r="AC760" s="69">
        <v>1</v>
      </c>
      <c r="AD760" s="69">
        <v>5</v>
      </c>
      <c r="AE760" s="69">
        <v>256</v>
      </c>
      <c r="AF760" s="69">
        <v>0</v>
      </c>
      <c r="AG760" s="69">
        <v>0</v>
      </c>
      <c r="AH760" s="69">
        <v>1</v>
      </c>
      <c r="AI760" s="69">
        <v>0</v>
      </c>
      <c r="AJ760" s="69">
        <v>0</v>
      </c>
      <c r="AK760" s="69">
        <v>0</v>
      </c>
      <c r="AL760" s="69">
        <v>0</v>
      </c>
      <c r="AM760" s="69">
        <v>0</v>
      </c>
      <c r="AN760" s="69">
        <v>0</v>
      </c>
      <c r="AO760" s="69">
        <v>0</v>
      </c>
      <c r="AP760" s="114">
        <v>5.5683445037610966</v>
      </c>
      <c r="AQ760" s="70">
        <v>1</v>
      </c>
      <c r="AR760" s="114">
        <v>5.5683445037610966</v>
      </c>
      <c r="AS760" s="70">
        <v>1</v>
      </c>
      <c r="AT760" s="70">
        <v>0</v>
      </c>
      <c r="AU760" s="70">
        <v>1</v>
      </c>
      <c r="AV760" s="114">
        <v>7.6048944808116197</v>
      </c>
      <c r="AW760" s="70">
        <v>0</v>
      </c>
      <c r="AX760" s="70">
        <v>1</v>
      </c>
      <c r="AY760" s="69">
        <v>1</v>
      </c>
      <c r="AZ760" s="69">
        <v>3.222</v>
      </c>
      <c r="BA760" s="32">
        <v>639</v>
      </c>
      <c r="BB760" s="32">
        <v>13</v>
      </c>
      <c r="BC760" s="70">
        <v>1</v>
      </c>
      <c r="BD760" s="70">
        <v>0</v>
      </c>
      <c r="BE760" s="106">
        <f t="shared" si="173"/>
        <v>1.9459101490553132</v>
      </c>
      <c r="BF760" s="106">
        <v>1288.3499999999999</v>
      </c>
      <c r="BG760" s="106">
        <f t="shared" si="169"/>
        <v>0.27173274554829724</v>
      </c>
      <c r="BH760" s="69">
        <v>1</v>
      </c>
      <c r="BI760" s="69">
        <v>0</v>
      </c>
      <c r="BJ760" s="69">
        <v>1</v>
      </c>
      <c r="BK760" s="70">
        <v>1</v>
      </c>
      <c r="BL760" s="70">
        <v>0</v>
      </c>
      <c r="BM760" s="70">
        <v>0</v>
      </c>
      <c r="BN760" s="70">
        <v>1</v>
      </c>
      <c r="BO760" s="70">
        <v>0</v>
      </c>
      <c r="BP760" s="70">
        <v>1</v>
      </c>
      <c r="BQ760" s="70">
        <v>1</v>
      </c>
      <c r="BR760" s="70">
        <v>0</v>
      </c>
      <c r="BS760" s="70">
        <v>0</v>
      </c>
      <c r="BT760" s="70">
        <v>0</v>
      </c>
      <c r="BU760" s="70">
        <v>0</v>
      </c>
      <c r="BV760" s="70">
        <v>1</v>
      </c>
      <c r="BW760" s="70">
        <v>0</v>
      </c>
      <c r="BX760" s="70">
        <v>0</v>
      </c>
      <c r="BY760" s="47">
        <v>0.7</v>
      </c>
      <c r="BZ760" s="47">
        <f t="shared" si="170"/>
        <v>0.30000000000000004</v>
      </c>
      <c r="CA760" s="114">
        <v>2.9957322735539909</v>
      </c>
      <c r="CB760" s="70" t="s">
        <v>849</v>
      </c>
      <c r="CC760" s="70">
        <v>1</v>
      </c>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0"/>
      <c r="DD760" s="70"/>
      <c r="DE760" s="70"/>
      <c r="DF760" s="70"/>
      <c r="DG760" s="70"/>
      <c r="DH760" s="70"/>
      <c r="DI760" s="70"/>
      <c r="DJ760" s="70"/>
      <c r="DK760" s="70"/>
      <c r="DL760" s="70"/>
      <c r="DM760" s="70"/>
      <c r="DN760" s="70"/>
      <c r="DO760" s="70"/>
      <c r="DP760" s="70"/>
      <c r="DQ760" s="70"/>
      <c r="DR760" s="70"/>
      <c r="DS760" s="70"/>
      <c r="DT760" s="70"/>
      <c r="DU760" s="70"/>
      <c r="DV760" s="70"/>
      <c r="DW760" s="70"/>
      <c r="DX760" s="70"/>
      <c r="DY760" s="70"/>
      <c r="DZ760" s="70"/>
      <c r="EA760" s="70"/>
      <c r="EB760" s="70"/>
      <c r="EC760" s="70"/>
      <c r="ED760" s="70"/>
      <c r="EE760" s="70"/>
      <c r="EF760" s="70"/>
      <c r="EG760" s="70"/>
      <c r="EH760" s="70"/>
      <c r="EI760" s="70"/>
      <c r="EJ760" s="70"/>
      <c r="EK760" s="70"/>
      <c r="EL760" s="70"/>
      <c r="EM760" s="70"/>
      <c r="EN760" s="70"/>
      <c r="EO760" s="70"/>
      <c r="EP760" s="70"/>
      <c r="EQ760" s="70"/>
      <c r="ER760" s="70"/>
      <c r="ES760" s="70"/>
      <c r="ET760" s="70"/>
      <c r="EU760" s="70"/>
      <c r="EV760" s="70"/>
      <c r="EW760" s="70"/>
      <c r="EX760" s="70"/>
      <c r="EY760" s="70"/>
      <c r="EZ760" s="70"/>
      <c r="FA760" s="70"/>
      <c r="FB760" s="70"/>
      <c r="FC760" s="70"/>
      <c r="FD760" s="70"/>
      <c r="FE760" s="70"/>
      <c r="FF760" s="70"/>
      <c r="FG760" s="70"/>
      <c r="FH760" s="70"/>
      <c r="FI760" s="70"/>
      <c r="FJ760" s="70"/>
      <c r="FK760" s="70"/>
    </row>
    <row r="761" spans="1:167" ht="15" customHeight="1" x14ac:dyDescent="0.3">
      <c r="A761" s="70">
        <v>760</v>
      </c>
      <c r="B761" s="70">
        <v>17</v>
      </c>
      <c r="C761" s="69" t="s">
        <v>129</v>
      </c>
      <c r="D761" s="38">
        <v>-0.45900000000000002</v>
      </c>
      <c r="E761" s="69">
        <v>0.55700000000000005</v>
      </c>
      <c r="F761" s="19">
        <f t="shared" si="171"/>
        <v>-0.82405745062836622</v>
      </c>
      <c r="G761" s="70">
        <v>0.41</v>
      </c>
      <c r="H761" s="70">
        <f t="shared" si="160"/>
        <v>-1.016</v>
      </c>
      <c r="I761" s="70">
        <f t="shared" si="161"/>
        <v>9.8000000000000032E-2</v>
      </c>
      <c r="J761" s="70" t="s">
        <v>864</v>
      </c>
      <c r="K761" s="70">
        <f t="shared" si="162"/>
        <v>-0.45900000000000002</v>
      </c>
      <c r="L761" s="47">
        <f t="shared" si="163"/>
        <v>-0.82405745062836622</v>
      </c>
      <c r="M761" s="18">
        <f t="shared" si="164"/>
        <v>-8.0542955367466321E-2</v>
      </c>
      <c r="N761" s="69">
        <f t="shared" si="165"/>
        <v>9.7739490500389423E-2</v>
      </c>
      <c r="O761" s="69">
        <f t="shared" si="166"/>
        <v>10.23127903450669</v>
      </c>
      <c r="P761" s="70">
        <f t="shared" si="167"/>
        <v>-0.17828244586785574</v>
      </c>
      <c r="Q761" s="70">
        <f t="shared" si="168"/>
        <v>1.7196535132923102E-2</v>
      </c>
      <c r="R761" s="114">
        <v>10.080210130929601</v>
      </c>
      <c r="S761" s="70" t="s">
        <v>855</v>
      </c>
      <c r="T761" s="70" t="s">
        <v>1774</v>
      </c>
      <c r="U761" s="70" t="s">
        <v>857</v>
      </c>
      <c r="V761" s="69" t="s">
        <v>862</v>
      </c>
      <c r="W761" s="69">
        <v>0</v>
      </c>
      <c r="X761" s="69">
        <v>1</v>
      </c>
      <c r="Y761" s="69">
        <v>0</v>
      </c>
      <c r="Z761" s="69">
        <v>0</v>
      </c>
      <c r="AA761" s="69">
        <v>1</v>
      </c>
      <c r="AB761" s="69">
        <v>1</v>
      </c>
      <c r="AC761" s="69">
        <v>2</v>
      </c>
      <c r="AD761" s="69">
        <v>4</v>
      </c>
      <c r="AE761" s="69">
        <v>104</v>
      </c>
      <c r="AF761" s="69">
        <v>0</v>
      </c>
      <c r="AG761" s="69">
        <v>0</v>
      </c>
      <c r="AH761" s="69">
        <v>1</v>
      </c>
      <c r="AI761" s="69">
        <v>0</v>
      </c>
      <c r="AJ761" s="69">
        <v>0</v>
      </c>
      <c r="AK761" s="69">
        <v>0</v>
      </c>
      <c r="AL761" s="69">
        <v>0</v>
      </c>
      <c r="AM761" s="69">
        <v>0</v>
      </c>
      <c r="AN761" s="69">
        <v>0</v>
      </c>
      <c r="AO761" s="69">
        <v>0</v>
      </c>
      <c r="AP761" s="114">
        <v>5.5683445037610966</v>
      </c>
      <c r="AQ761" s="70">
        <v>1</v>
      </c>
      <c r="AR761" s="114">
        <v>4.6913478822291435</v>
      </c>
      <c r="AS761" s="70">
        <v>1</v>
      </c>
      <c r="AT761" s="70">
        <v>0</v>
      </c>
      <c r="AU761" s="70">
        <v>1</v>
      </c>
      <c r="AV761" s="114">
        <v>7.6048944808116197</v>
      </c>
      <c r="AW761" s="70">
        <v>0</v>
      </c>
      <c r="AX761" s="70">
        <v>1</v>
      </c>
      <c r="AY761" s="69">
        <v>1</v>
      </c>
      <c r="AZ761" s="69">
        <v>3.222</v>
      </c>
      <c r="BA761" s="32">
        <v>639</v>
      </c>
      <c r="BB761" s="32">
        <v>13</v>
      </c>
      <c r="BC761" s="70">
        <v>1</v>
      </c>
      <c r="BD761" s="70">
        <v>0</v>
      </c>
      <c r="BE761" s="106">
        <f t="shared" si="173"/>
        <v>1.9459101490553132</v>
      </c>
      <c r="BF761" s="106">
        <v>1288.3499999999999</v>
      </c>
      <c r="BG761" s="106">
        <f t="shared" si="169"/>
        <v>0.27173274554829724</v>
      </c>
      <c r="BH761" s="69">
        <v>1</v>
      </c>
      <c r="BI761" s="69">
        <v>0</v>
      </c>
      <c r="BJ761" s="69">
        <v>1</v>
      </c>
      <c r="BK761" s="70">
        <v>1</v>
      </c>
      <c r="BL761" s="70">
        <v>0</v>
      </c>
      <c r="BM761" s="70">
        <v>0</v>
      </c>
      <c r="BN761" s="70">
        <v>1</v>
      </c>
      <c r="BO761" s="70">
        <v>0</v>
      </c>
      <c r="BP761" s="70">
        <v>1</v>
      </c>
      <c r="BQ761" s="70">
        <v>1</v>
      </c>
      <c r="BR761" s="70">
        <v>0</v>
      </c>
      <c r="BS761" s="70">
        <v>0</v>
      </c>
      <c r="BT761" s="70">
        <v>0</v>
      </c>
      <c r="BU761" s="70">
        <v>0</v>
      </c>
      <c r="BV761" s="70">
        <v>1</v>
      </c>
      <c r="BW761" s="70">
        <v>0</v>
      </c>
      <c r="BX761" s="70">
        <v>0</v>
      </c>
      <c r="BY761" s="70">
        <v>0.7</v>
      </c>
      <c r="BZ761" s="70">
        <f t="shared" si="170"/>
        <v>0.30000000000000004</v>
      </c>
      <c r="CA761" s="114">
        <v>2.9957322735539909</v>
      </c>
      <c r="CB761" s="70" t="s">
        <v>849</v>
      </c>
      <c r="CC761" s="70">
        <v>1</v>
      </c>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0"/>
      <c r="DD761" s="70"/>
      <c r="DE761" s="70"/>
      <c r="DF761" s="70"/>
      <c r="DG761" s="70"/>
      <c r="DH761" s="70"/>
      <c r="DI761" s="70"/>
      <c r="DJ761" s="70"/>
      <c r="DK761" s="70"/>
      <c r="DL761" s="70"/>
      <c r="DM761" s="70"/>
      <c r="DN761" s="70"/>
      <c r="DO761" s="70"/>
      <c r="DP761" s="70"/>
      <c r="DQ761" s="70"/>
      <c r="DR761" s="70"/>
      <c r="DS761" s="70"/>
      <c r="DT761" s="70"/>
      <c r="DU761" s="70"/>
      <c r="DV761" s="70"/>
      <c r="DW761" s="70"/>
      <c r="DX761" s="70"/>
      <c r="DY761" s="70"/>
      <c r="DZ761" s="70"/>
      <c r="EA761" s="70"/>
      <c r="EB761" s="70"/>
      <c r="EC761" s="70"/>
      <c r="ED761" s="70"/>
      <c r="EE761" s="70"/>
      <c r="EF761" s="70"/>
      <c r="EG761" s="70"/>
      <c r="EH761" s="70"/>
      <c r="EI761" s="70"/>
      <c r="EJ761" s="70"/>
      <c r="EK761" s="70"/>
      <c r="EL761" s="70"/>
      <c r="EM761" s="70"/>
      <c r="EN761" s="70"/>
      <c r="EO761" s="70"/>
      <c r="EP761" s="70"/>
      <c r="EQ761" s="70"/>
      <c r="ER761" s="70"/>
      <c r="ES761" s="70"/>
      <c r="ET761" s="70"/>
      <c r="EU761" s="70"/>
      <c r="EV761" s="70"/>
      <c r="EW761" s="70"/>
      <c r="EX761" s="70"/>
      <c r="EY761" s="70"/>
      <c r="EZ761" s="70"/>
      <c r="FA761" s="70"/>
      <c r="FB761" s="70"/>
      <c r="FC761" s="70"/>
      <c r="FD761" s="70"/>
      <c r="FE761" s="70"/>
      <c r="FF761" s="70"/>
      <c r="FG761" s="70"/>
      <c r="FH761" s="70"/>
      <c r="FI761" s="70"/>
      <c r="FJ761" s="70"/>
      <c r="FK761" s="70"/>
    </row>
    <row r="762" spans="1:167" ht="15" customHeight="1" x14ac:dyDescent="0.3">
      <c r="A762" s="70">
        <v>761</v>
      </c>
      <c r="B762" s="12">
        <v>17</v>
      </c>
      <c r="C762" s="69" t="s">
        <v>129</v>
      </c>
      <c r="D762" s="37">
        <v>-0.312</v>
      </c>
      <c r="E762" s="13">
        <v>0.52900000000000003</v>
      </c>
      <c r="F762" s="19">
        <f t="shared" si="171"/>
        <v>-0.58979206049149335</v>
      </c>
      <c r="G762" s="12">
        <v>0.55600000000000005</v>
      </c>
      <c r="H762" s="12">
        <f t="shared" si="160"/>
        <v>-0.84099999999999997</v>
      </c>
      <c r="I762" s="12">
        <f t="shared" si="161"/>
        <v>0.21700000000000003</v>
      </c>
      <c r="J762" s="12" t="s">
        <v>864</v>
      </c>
      <c r="K762" s="12">
        <f t="shared" si="162"/>
        <v>-0.312</v>
      </c>
      <c r="L762" s="45">
        <f t="shared" si="163"/>
        <v>-0.58979206049149335</v>
      </c>
      <c r="M762" s="15">
        <f t="shared" si="164"/>
        <v>-5.7737391568535405E-2</v>
      </c>
      <c r="N762" s="13">
        <f t="shared" si="165"/>
        <v>9.7894487627420618E-2</v>
      </c>
      <c r="O762" s="68">
        <f t="shared" si="166"/>
        <v>10.215079768392354</v>
      </c>
      <c r="P762" s="12">
        <f t="shared" si="167"/>
        <v>-0.15563187919595603</v>
      </c>
      <c r="Q762" s="12">
        <f t="shared" si="168"/>
        <v>4.0157096058885212E-2</v>
      </c>
      <c r="R762" s="113">
        <v>10.080210130929601</v>
      </c>
      <c r="S762" s="12" t="s">
        <v>855</v>
      </c>
      <c r="T762" s="12" t="s">
        <v>1774</v>
      </c>
      <c r="U762" s="12" t="s">
        <v>858</v>
      </c>
      <c r="V762" s="13" t="s">
        <v>862</v>
      </c>
      <c r="W762" s="68">
        <v>0</v>
      </c>
      <c r="X762" s="68">
        <v>1</v>
      </c>
      <c r="Y762" s="68">
        <v>0</v>
      </c>
      <c r="Z762" s="68">
        <v>0</v>
      </c>
      <c r="AA762" s="13">
        <v>1</v>
      </c>
      <c r="AB762" s="13">
        <v>1</v>
      </c>
      <c r="AC762" s="68">
        <v>2</v>
      </c>
      <c r="AD762" s="13">
        <v>4</v>
      </c>
      <c r="AE762" s="13">
        <v>104</v>
      </c>
      <c r="AF762" s="13">
        <v>0</v>
      </c>
      <c r="AG762" s="13">
        <v>0</v>
      </c>
      <c r="AH762" s="13">
        <v>1</v>
      </c>
      <c r="AI762" s="13">
        <v>0</v>
      </c>
      <c r="AJ762" s="13">
        <v>0</v>
      </c>
      <c r="AK762" s="13">
        <v>0</v>
      </c>
      <c r="AL762" s="13">
        <v>0</v>
      </c>
      <c r="AM762" s="68">
        <v>0</v>
      </c>
      <c r="AN762" s="68">
        <v>0</v>
      </c>
      <c r="AO762" s="68">
        <v>0</v>
      </c>
      <c r="AP762" s="113">
        <v>5.5683445037610966</v>
      </c>
      <c r="AQ762" s="12">
        <v>1</v>
      </c>
      <c r="AR762" s="113">
        <v>4.6913478822291435</v>
      </c>
      <c r="AS762" s="12">
        <v>1</v>
      </c>
      <c r="AT762" s="12">
        <v>0</v>
      </c>
      <c r="AU762" s="12">
        <v>1</v>
      </c>
      <c r="AV762" s="113">
        <v>7.6048944808116197</v>
      </c>
      <c r="AW762" s="12">
        <v>0</v>
      </c>
      <c r="AX762" s="12">
        <v>1</v>
      </c>
      <c r="AY762" s="68">
        <v>1</v>
      </c>
      <c r="AZ762" s="68">
        <v>3.222</v>
      </c>
      <c r="BA762" s="94">
        <v>639</v>
      </c>
      <c r="BB762" s="94">
        <v>13</v>
      </c>
      <c r="BC762" s="12">
        <v>1</v>
      </c>
      <c r="BD762" s="12">
        <v>0</v>
      </c>
      <c r="BE762" s="104">
        <f t="shared" si="173"/>
        <v>1.9459101490553132</v>
      </c>
      <c r="BF762" s="104">
        <v>1288.3499999999999</v>
      </c>
      <c r="BG762" s="104">
        <f t="shared" si="169"/>
        <v>0.27173274554829724</v>
      </c>
      <c r="BH762" s="68">
        <v>1</v>
      </c>
      <c r="BI762" s="68">
        <v>0</v>
      </c>
      <c r="BJ762" s="68">
        <v>1</v>
      </c>
      <c r="BK762" s="12">
        <v>1</v>
      </c>
      <c r="BL762" s="12">
        <v>0</v>
      </c>
      <c r="BM762" s="12">
        <v>0</v>
      </c>
      <c r="BN762" s="12">
        <v>1</v>
      </c>
      <c r="BO762" s="12">
        <v>0</v>
      </c>
      <c r="BP762" s="12">
        <v>1</v>
      </c>
      <c r="BQ762" s="12">
        <v>1</v>
      </c>
      <c r="BR762" s="12">
        <v>0</v>
      </c>
      <c r="BS762" s="12">
        <v>0</v>
      </c>
      <c r="BT762" s="12">
        <v>0</v>
      </c>
      <c r="BU762" s="12">
        <v>0</v>
      </c>
      <c r="BV762" s="12">
        <v>1</v>
      </c>
      <c r="BW762" s="12">
        <v>0</v>
      </c>
      <c r="BX762" s="12">
        <v>0</v>
      </c>
      <c r="BY762" s="12">
        <v>0.7</v>
      </c>
      <c r="BZ762" s="12">
        <f t="shared" si="170"/>
        <v>0.30000000000000004</v>
      </c>
      <c r="CA762" s="113">
        <v>2.9957322735539909</v>
      </c>
      <c r="CB762" s="12" t="s">
        <v>849</v>
      </c>
      <c r="CC762" s="12">
        <v>1</v>
      </c>
    </row>
    <row r="763" spans="1:167" ht="15" customHeight="1" x14ac:dyDescent="0.3">
      <c r="A763" s="70">
        <v>762</v>
      </c>
      <c r="B763" s="70">
        <v>17</v>
      </c>
      <c r="C763" s="69" t="s">
        <v>129</v>
      </c>
      <c r="D763" s="38">
        <v>2.7E-2</v>
      </c>
      <c r="E763" s="69">
        <v>0.72599999999999998</v>
      </c>
      <c r="F763" s="19">
        <f t="shared" si="171"/>
        <v>3.71900826446281E-2</v>
      </c>
      <c r="G763" s="70">
        <v>0.97</v>
      </c>
      <c r="H763" s="70">
        <f t="shared" si="160"/>
        <v>-0.69899999999999995</v>
      </c>
      <c r="I763" s="70">
        <f t="shared" si="161"/>
        <v>0.753</v>
      </c>
      <c r="J763" s="70" t="s">
        <v>864</v>
      </c>
      <c r="K763" s="70">
        <f t="shared" si="162"/>
        <v>2.7E-2</v>
      </c>
      <c r="L763" s="47">
        <f t="shared" si="163"/>
        <v>3.71900826446281E-2</v>
      </c>
      <c r="M763" s="18">
        <f t="shared" si="164"/>
        <v>3.6467633876850068E-3</v>
      </c>
      <c r="N763" s="69">
        <f t="shared" si="165"/>
        <v>9.8057415535530185E-2</v>
      </c>
      <c r="O763" s="69">
        <f t="shared" si="166"/>
        <v>10.198106839126913</v>
      </c>
      <c r="P763" s="70">
        <f t="shared" si="167"/>
        <v>-9.4410652147845178E-2</v>
      </c>
      <c r="Q763" s="70">
        <f t="shared" si="168"/>
        <v>0.10170417892321519</v>
      </c>
      <c r="R763" s="114">
        <v>10.080210130929601</v>
      </c>
      <c r="S763" s="70" t="s">
        <v>855</v>
      </c>
      <c r="T763" s="70" t="s">
        <v>1774</v>
      </c>
      <c r="U763" s="70" t="s">
        <v>859</v>
      </c>
      <c r="V763" s="69" t="s">
        <v>862</v>
      </c>
      <c r="W763" s="69">
        <v>0</v>
      </c>
      <c r="X763" s="69">
        <v>1</v>
      </c>
      <c r="Y763" s="69">
        <v>0</v>
      </c>
      <c r="Z763" s="69">
        <v>0</v>
      </c>
      <c r="AA763" s="69">
        <v>1</v>
      </c>
      <c r="AB763" s="69">
        <v>1</v>
      </c>
      <c r="AC763" s="69">
        <v>2</v>
      </c>
      <c r="AD763" s="69">
        <v>4</v>
      </c>
      <c r="AE763" s="69">
        <v>104</v>
      </c>
      <c r="AF763" s="69">
        <v>0</v>
      </c>
      <c r="AG763" s="69">
        <v>0</v>
      </c>
      <c r="AH763" s="69">
        <v>1</v>
      </c>
      <c r="AI763" s="69">
        <v>0</v>
      </c>
      <c r="AJ763" s="69">
        <v>0</v>
      </c>
      <c r="AK763" s="69">
        <v>0</v>
      </c>
      <c r="AL763" s="69">
        <v>0</v>
      </c>
      <c r="AM763" s="69">
        <v>0</v>
      </c>
      <c r="AN763" s="69">
        <v>0</v>
      </c>
      <c r="AO763" s="69">
        <v>0</v>
      </c>
      <c r="AP763" s="114">
        <v>5.5683445037610966</v>
      </c>
      <c r="AQ763" s="70">
        <v>1</v>
      </c>
      <c r="AR763" s="114">
        <v>4.6913478822291435</v>
      </c>
      <c r="AS763" s="70">
        <v>1</v>
      </c>
      <c r="AT763" s="70">
        <v>0</v>
      </c>
      <c r="AU763" s="70">
        <v>1</v>
      </c>
      <c r="AV763" s="114">
        <v>7.6048944808116197</v>
      </c>
      <c r="AW763" s="70">
        <v>0</v>
      </c>
      <c r="AX763" s="70">
        <v>1</v>
      </c>
      <c r="AY763" s="69">
        <v>1</v>
      </c>
      <c r="AZ763" s="69">
        <v>3.222</v>
      </c>
      <c r="BA763" s="32">
        <v>639</v>
      </c>
      <c r="BB763" s="32">
        <v>13</v>
      </c>
      <c r="BC763" s="70">
        <v>1</v>
      </c>
      <c r="BD763" s="70">
        <v>0</v>
      </c>
      <c r="BE763" s="106">
        <f t="shared" si="173"/>
        <v>1.9459101490553132</v>
      </c>
      <c r="BF763" s="106">
        <v>1288.3499999999999</v>
      </c>
      <c r="BG763" s="106">
        <f t="shared" si="169"/>
        <v>0.27173274554829724</v>
      </c>
      <c r="BH763" s="69">
        <v>1</v>
      </c>
      <c r="BI763" s="69">
        <v>0</v>
      </c>
      <c r="BJ763" s="69">
        <v>1</v>
      </c>
      <c r="BK763" s="70">
        <v>1</v>
      </c>
      <c r="BL763" s="70">
        <v>0</v>
      </c>
      <c r="BM763" s="70">
        <v>0</v>
      </c>
      <c r="BN763" s="70">
        <v>1</v>
      </c>
      <c r="BO763" s="70">
        <v>0</v>
      </c>
      <c r="BP763" s="70">
        <v>1</v>
      </c>
      <c r="BQ763" s="70">
        <v>1</v>
      </c>
      <c r="BR763" s="70">
        <v>0</v>
      </c>
      <c r="BS763" s="70">
        <v>0</v>
      </c>
      <c r="BT763" s="70">
        <v>0</v>
      </c>
      <c r="BU763" s="70">
        <v>0</v>
      </c>
      <c r="BV763" s="70">
        <v>1</v>
      </c>
      <c r="BW763" s="70">
        <v>0</v>
      </c>
      <c r="BX763" s="70">
        <v>0</v>
      </c>
      <c r="BY763" s="70">
        <v>0.7</v>
      </c>
      <c r="BZ763" s="70">
        <f t="shared" si="170"/>
        <v>0.30000000000000004</v>
      </c>
      <c r="CA763" s="114">
        <v>2.9957322735539909</v>
      </c>
      <c r="CB763" s="70" t="s">
        <v>849</v>
      </c>
      <c r="CC763" s="70">
        <v>1</v>
      </c>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0"/>
      <c r="DD763" s="70"/>
      <c r="DE763" s="70"/>
      <c r="DF763" s="70"/>
      <c r="DG763" s="70"/>
      <c r="DH763" s="70"/>
      <c r="DI763" s="70"/>
      <c r="DJ763" s="70"/>
      <c r="DK763" s="70"/>
      <c r="DL763" s="70"/>
      <c r="DM763" s="70"/>
      <c r="DN763" s="70"/>
      <c r="DO763" s="70"/>
      <c r="DP763" s="70"/>
      <c r="DQ763" s="70"/>
      <c r="DR763" s="70"/>
      <c r="DS763" s="70"/>
      <c r="DT763" s="70"/>
      <c r="DU763" s="70"/>
      <c r="DV763" s="70"/>
      <c r="DW763" s="70"/>
      <c r="DX763" s="70"/>
      <c r="DY763" s="70"/>
      <c r="DZ763" s="70"/>
      <c r="EA763" s="70"/>
      <c r="EB763" s="70"/>
      <c r="EC763" s="70"/>
      <c r="ED763" s="70"/>
      <c r="EE763" s="70"/>
      <c r="EF763" s="70"/>
      <c r="EG763" s="70"/>
      <c r="EH763" s="70"/>
      <c r="EI763" s="70"/>
      <c r="EJ763" s="70"/>
      <c r="EK763" s="70"/>
      <c r="EL763" s="70"/>
      <c r="EM763" s="70"/>
      <c r="EN763" s="70"/>
      <c r="EO763" s="70"/>
      <c r="EP763" s="70"/>
      <c r="EQ763" s="70"/>
      <c r="ER763" s="70"/>
      <c r="ES763" s="70"/>
      <c r="ET763" s="70"/>
      <c r="EU763" s="70"/>
      <c r="EV763" s="70"/>
      <c r="EW763" s="70"/>
      <c r="EX763" s="70"/>
      <c r="EY763" s="70"/>
      <c r="EZ763" s="70"/>
      <c r="FA763" s="70"/>
      <c r="FB763" s="70"/>
      <c r="FC763" s="70"/>
      <c r="FD763" s="70"/>
      <c r="FE763" s="70"/>
      <c r="FF763" s="70"/>
      <c r="FG763" s="70"/>
      <c r="FH763" s="70"/>
      <c r="FI763" s="70"/>
      <c r="FJ763" s="70"/>
      <c r="FK763" s="70"/>
    </row>
    <row r="764" spans="1:167" ht="15" customHeight="1" x14ac:dyDescent="0.3">
      <c r="A764" s="70">
        <v>763</v>
      </c>
      <c r="B764" s="12">
        <v>17</v>
      </c>
      <c r="C764" s="69" t="s">
        <v>129</v>
      </c>
      <c r="D764" s="37">
        <v>-0.24690000000000001</v>
      </c>
      <c r="E764" s="13">
        <v>1.0009999999999999</v>
      </c>
      <c r="F764" s="19">
        <f t="shared" si="171"/>
        <v>-0.24665334665334668</v>
      </c>
      <c r="G764" s="12">
        <v>1.4E-2</v>
      </c>
      <c r="H764" s="12">
        <f t="shared" si="160"/>
        <v>-1.2479</v>
      </c>
      <c r="I764" s="12">
        <f t="shared" si="161"/>
        <v>0.75409999999999988</v>
      </c>
      <c r="J764" s="12" t="s">
        <v>864</v>
      </c>
      <c r="K764" s="12">
        <f t="shared" si="162"/>
        <v>-0.24690000000000001</v>
      </c>
      <c r="L764" s="45">
        <f t="shared" si="163"/>
        <v>-0.24665334665334668</v>
      </c>
      <c r="M764" s="15">
        <f t="shared" si="164"/>
        <v>-2.4179279374237212E-2</v>
      </c>
      <c r="N764" s="13">
        <f t="shared" si="165"/>
        <v>9.8029399164080364E-2</v>
      </c>
      <c r="O764" s="68">
        <f t="shared" si="166"/>
        <v>10.201021413241682</v>
      </c>
      <c r="P764" s="12">
        <f t="shared" si="167"/>
        <v>-0.12220867853831757</v>
      </c>
      <c r="Q764" s="12">
        <f t="shared" si="168"/>
        <v>7.3850119789843155E-2</v>
      </c>
      <c r="R764" s="113">
        <v>10.080210130929601</v>
      </c>
      <c r="S764" s="12" t="s">
        <v>855</v>
      </c>
      <c r="T764" s="12" t="s">
        <v>1774</v>
      </c>
      <c r="U764" s="12" t="s">
        <v>860</v>
      </c>
      <c r="V764" s="13" t="s">
        <v>862</v>
      </c>
      <c r="W764" s="68">
        <v>0</v>
      </c>
      <c r="X764" s="68">
        <v>1</v>
      </c>
      <c r="Y764" s="68">
        <v>0</v>
      </c>
      <c r="Z764" s="68">
        <v>0</v>
      </c>
      <c r="AA764" s="13">
        <v>1</v>
      </c>
      <c r="AB764" s="13">
        <v>1</v>
      </c>
      <c r="AC764" s="68">
        <v>2</v>
      </c>
      <c r="AD764" s="13">
        <v>4</v>
      </c>
      <c r="AE764" s="13">
        <v>104</v>
      </c>
      <c r="AF764" s="13">
        <v>0</v>
      </c>
      <c r="AG764" s="13">
        <v>0</v>
      </c>
      <c r="AH764" s="13">
        <v>1</v>
      </c>
      <c r="AI764" s="13">
        <v>0</v>
      </c>
      <c r="AJ764" s="13">
        <v>0</v>
      </c>
      <c r="AK764" s="13">
        <v>0</v>
      </c>
      <c r="AL764" s="13">
        <v>0</v>
      </c>
      <c r="AM764" s="68">
        <v>0</v>
      </c>
      <c r="AN764" s="68">
        <v>0</v>
      </c>
      <c r="AO764" s="68">
        <v>0</v>
      </c>
      <c r="AP764" s="113">
        <v>5.5683445037610966</v>
      </c>
      <c r="AQ764" s="12">
        <v>1</v>
      </c>
      <c r="AR764" s="113">
        <v>4.6913478822291435</v>
      </c>
      <c r="AS764" s="12">
        <v>1</v>
      </c>
      <c r="AT764" s="12">
        <v>0</v>
      </c>
      <c r="AU764" s="12">
        <v>1</v>
      </c>
      <c r="AV764" s="113">
        <v>7.6048944808116197</v>
      </c>
      <c r="AW764" s="12">
        <v>0</v>
      </c>
      <c r="AX764" s="12">
        <v>1</v>
      </c>
      <c r="AY764" s="68">
        <v>1</v>
      </c>
      <c r="AZ764" s="68">
        <v>3.222</v>
      </c>
      <c r="BA764" s="94">
        <v>639</v>
      </c>
      <c r="BB764" s="94">
        <v>13</v>
      </c>
      <c r="BC764" s="12">
        <v>1</v>
      </c>
      <c r="BD764" s="12">
        <v>0</v>
      </c>
      <c r="BE764" s="104">
        <f t="shared" si="173"/>
        <v>1.9459101490553132</v>
      </c>
      <c r="BF764" s="104">
        <v>1288.3499999999999</v>
      </c>
      <c r="BG764" s="104">
        <f t="shared" si="169"/>
        <v>0.27173274554829724</v>
      </c>
      <c r="BH764" s="68">
        <v>1</v>
      </c>
      <c r="BI764" s="68">
        <v>0</v>
      </c>
      <c r="BJ764" s="68">
        <v>1</v>
      </c>
      <c r="BK764" s="12">
        <v>1</v>
      </c>
      <c r="BL764" s="12">
        <v>0</v>
      </c>
      <c r="BM764" s="12">
        <v>0</v>
      </c>
      <c r="BN764" s="12">
        <v>1</v>
      </c>
      <c r="BO764" s="12">
        <v>0</v>
      </c>
      <c r="BP764" s="12">
        <v>1</v>
      </c>
      <c r="BQ764" s="12">
        <v>1</v>
      </c>
      <c r="BR764" s="12">
        <v>0</v>
      </c>
      <c r="BS764" s="12">
        <v>0</v>
      </c>
      <c r="BT764" s="12">
        <v>0</v>
      </c>
      <c r="BU764" s="12">
        <v>0</v>
      </c>
      <c r="BV764" s="12">
        <v>1</v>
      </c>
      <c r="BW764" s="12">
        <v>0</v>
      </c>
      <c r="BX764" s="12">
        <v>0</v>
      </c>
      <c r="BY764" s="12">
        <v>0.7</v>
      </c>
      <c r="BZ764" s="12">
        <f t="shared" si="170"/>
        <v>0.30000000000000004</v>
      </c>
      <c r="CA764" s="113">
        <v>2.9957322735539909</v>
      </c>
      <c r="CB764" s="12" t="s">
        <v>849</v>
      </c>
      <c r="CC764" s="12">
        <v>1</v>
      </c>
    </row>
    <row r="765" spans="1:167" ht="15" customHeight="1" x14ac:dyDescent="0.3">
      <c r="A765" s="70">
        <v>764</v>
      </c>
      <c r="B765" s="12">
        <v>17</v>
      </c>
      <c r="C765" s="69" t="s">
        <v>129</v>
      </c>
      <c r="D765" s="37">
        <v>0.79800000000000004</v>
      </c>
      <c r="E765" s="68">
        <v>0.42799999999999999</v>
      </c>
      <c r="F765" s="19">
        <f t="shared" si="171"/>
        <v>1.8644859813084114</v>
      </c>
      <c r="G765" s="12">
        <v>6.2E-2</v>
      </c>
      <c r="H765" s="12">
        <f t="shared" si="160"/>
        <v>0.37000000000000005</v>
      </c>
      <c r="I765" s="12">
        <f t="shared" si="161"/>
        <v>1.226</v>
      </c>
      <c r="J765" s="12" t="s">
        <v>865</v>
      </c>
      <c r="K765" s="12">
        <f t="shared" si="162"/>
        <v>0.79800000000000004</v>
      </c>
      <c r="L765" s="45">
        <f t="shared" si="163"/>
        <v>1.8644859813084114</v>
      </c>
      <c r="M765" s="15">
        <f t="shared" si="164"/>
        <v>0.15149097708684767</v>
      </c>
      <c r="N765" s="68">
        <f t="shared" si="165"/>
        <v>8.1250799740815532E-2</v>
      </c>
      <c r="O765" s="68">
        <f t="shared" si="166"/>
        <v>12.30757116471384</v>
      </c>
      <c r="P765" s="12">
        <f t="shared" si="167"/>
        <v>7.0240177346032134E-2</v>
      </c>
      <c r="Q765" s="12">
        <f t="shared" si="168"/>
        <v>0.2327417768276632</v>
      </c>
      <c r="R765" s="113">
        <v>10.080210130929601</v>
      </c>
      <c r="S765" s="12" t="s">
        <v>856</v>
      </c>
      <c r="T765" s="12" t="s">
        <v>1774</v>
      </c>
      <c r="U765" s="12" t="s">
        <v>857</v>
      </c>
      <c r="V765" s="68" t="s">
        <v>862</v>
      </c>
      <c r="W765" s="68">
        <v>0</v>
      </c>
      <c r="X765" s="68">
        <v>1</v>
      </c>
      <c r="Y765" s="68">
        <v>0</v>
      </c>
      <c r="Z765" s="68">
        <v>0</v>
      </c>
      <c r="AA765" s="68">
        <v>1</v>
      </c>
      <c r="AB765" s="68">
        <v>1</v>
      </c>
      <c r="AC765" s="68">
        <v>3</v>
      </c>
      <c r="AD765" s="68">
        <v>4</v>
      </c>
      <c r="AE765" s="68">
        <v>148</v>
      </c>
      <c r="AF765" s="68">
        <v>0</v>
      </c>
      <c r="AG765" s="68">
        <v>0</v>
      </c>
      <c r="AH765" s="68">
        <v>1</v>
      </c>
      <c r="AI765" s="68">
        <v>0</v>
      </c>
      <c r="AJ765" s="68">
        <v>0</v>
      </c>
      <c r="AK765" s="68">
        <v>0</v>
      </c>
      <c r="AL765" s="68">
        <v>0</v>
      </c>
      <c r="AM765" s="68">
        <v>0</v>
      </c>
      <c r="AN765" s="68">
        <v>0</v>
      </c>
      <c r="AO765" s="68">
        <v>0</v>
      </c>
      <c r="AP765" s="113">
        <v>5.5683445037610966</v>
      </c>
      <c r="AQ765" s="12">
        <v>1</v>
      </c>
      <c r="AR765" s="113">
        <v>5.0304379213924353</v>
      </c>
      <c r="AS765" s="12">
        <v>1</v>
      </c>
      <c r="AT765" s="12">
        <v>0</v>
      </c>
      <c r="AU765" s="12">
        <v>1</v>
      </c>
      <c r="AV765" s="113">
        <v>7.6048944808116197</v>
      </c>
      <c r="AW765" s="12">
        <v>0</v>
      </c>
      <c r="AX765" s="12">
        <v>1</v>
      </c>
      <c r="AY765" s="68">
        <v>1</v>
      </c>
      <c r="AZ765" s="68">
        <v>3.222</v>
      </c>
      <c r="BA765" s="94">
        <v>639</v>
      </c>
      <c r="BB765" s="94">
        <v>13</v>
      </c>
      <c r="BC765" s="12">
        <v>1</v>
      </c>
      <c r="BD765" s="12">
        <v>0</v>
      </c>
      <c r="BE765" s="104">
        <f t="shared" si="173"/>
        <v>1.9459101490553132</v>
      </c>
      <c r="BF765" s="104">
        <v>1288.3499999999999</v>
      </c>
      <c r="BG765" s="104">
        <f t="shared" si="169"/>
        <v>0.27173274554829724</v>
      </c>
      <c r="BH765" s="68">
        <v>1</v>
      </c>
      <c r="BI765" s="68">
        <v>0</v>
      </c>
      <c r="BJ765" s="68">
        <v>1</v>
      </c>
      <c r="BK765" s="12">
        <v>1</v>
      </c>
      <c r="BL765" s="12">
        <v>0</v>
      </c>
      <c r="BM765" s="12">
        <v>0</v>
      </c>
      <c r="BN765" s="12">
        <v>1</v>
      </c>
      <c r="BO765" s="12">
        <v>0</v>
      </c>
      <c r="BP765" s="12">
        <v>1</v>
      </c>
      <c r="BQ765" s="12">
        <v>1</v>
      </c>
      <c r="BR765" s="12">
        <v>0</v>
      </c>
      <c r="BS765" s="12">
        <v>0</v>
      </c>
      <c r="BT765" s="12">
        <v>0</v>
      </c>
      <c r="BU765" s="12">
        <v>0</v>
      </c>
      <c r="BV765" s="12">
        <v>1</v>
      </c>
      <c r="BW765" s="12">
        <v>0</v>
      </c>
      <c r="BX765" s="12">
        <v>0</v>
      </c>
      <c r="BY765" s="12">
        <v>0.7</v>
      </c>
      <c r="BZ765" s="12">
        <f t="shared" si="170"/>
        <v>0.30000000000000004</v>
      </c>
      <c r="CA765" s="113">
        <v>2.9957322735539909</v>
      </c>
      <c r="CB765" s="12" t="s">
        <v>849</v>
      </c>
      <c r="CC765" s="12">
        <v>1</v>
      </c>
    </row>
    <row r="766" spans="1:167" ht="15" customHeight="1" x14ac:dyDescent="0.3">
      <c r="A766" s="70">
        <v>765</v>
      </c>
      <c r="B766" s="12">
        <v>17</v>
      </c>
      <c r="C766" s="69" t="s">
        <v>129</v>
      </c>
      <c r="D766" s="37">
        <v>0.93899999999999995</v>
      </c>
      <c r="E766" s="68">
        <v>0.435</v>
      </c>
      <c r="F766" s="19">
        <f t="shared" si="171"/>
        <v>2.1586206896551725</v>
      </c>
      <c r="G766" s="12">
        <v>3.1E-2</v>
      </c>
      <c r="H766" s="12">
        <f t="shared" si="160"/>
        <v>0.504</v>
      </c>
      <c r="I766" s="12">
        <f t="shared" si="161"/>
        <v>1.3739999999999999</v>
      </c>
      <c r="J766" s="12" t="s">
        <v>865</v>
      </c>
      <c r="K766" s="12">
        <f t="shared" si="162"/>
        <v>0.93899999999999995</v>
      </c>
      <c r="L766" s="45">
        <f t="shared" si="163"/>
        <v>2.1586206896551725</v>
      </c>
      <c r="M766" s="15">
        <f t="shared" si="164"/>
        <v>0.17470857188674407</v>
      </c>
      <c r="N766" s="68">
        <f t="shared" si="165"/>
        <v>8.0935280905999635E-2</v>
      </c>
      <c r="O766" s="68">
        <f t="shared" si="166"/>
        <v>12.355551112022782</v>
      </c>
      <c r="P766" s="12">
        <f t="shared" si="167"/>
        <v>9.3773290980744439E-2</v>
      </c>
      <c r="Q766" s="12">
        <f t="shared" si="168"/>
        <v>0.25564385279274371</v>
      </c>
      <c r="R766" s="113">
        <v>10.080210130929601</v>
      </c>
      <c r="S766" s="12" t="s">
        <v>856</v>
      </c>
      <c r="T766" s="12" t="s">
        <v>1774</v>
      </c>
      <c r="U766" s="12" t="s">
        <v>858</v>
      </c>
      <c r="V766" s="68" t="s">
        <v>862</v>
      </c>
      <c r="W766" s="68">
        <v>0</v>
      </c>
      <c r="X766" s="68">
        <v>1</v>
      </c>
      <c r="Y766" s="68">
        <v>0</v>
      </c>
      <c r="Z766" s="68">
        <v>0</v>
      </c>
      <c r="AA766" s="68">
        <v>1</v>
      </c>
      <c r="AB766" s="68">
        <v>1</v>
      </c>
      <c r="AC766" s="68">
        <v>3</v>
      </c>
      <c r="AD766" s="68">
        <v>4</v>
      </c>
      <c r="AE766" s="68">
        <v>148</v>
      </c>
      <c r="AF766" s="68">
        <v>0</v>
      </c>
      <c r="AG766" s="68">
        <v>0</v>
      </c>
      <c r="AH766" s="68">
        <v>1</v>
      </c>
      <c r="AI766" s="68">
        <v>0</v>
      </c>
      <c r="AJ766" s="68">
        <v>0</v>
      </c>
      <c r="AK766" s="68">
        <v>0</v>
      </c>
      <c r="AL766" s="68">
        <v>0</v>
      </c>
      <c r="AM766" s="68">
        <v>0</v>
      </c>
      <c r="AN766" s="68">
        <v>0</v>
      </c>
      <c r="AO766" s="68">
        <v>0</v>
      </c>
      <c r="AP766" s="113">
        <v>5.5683445037610966</v>
      </c>
      <c r="AQ766" s="12">
        <v>1</v>
      </c>
      <c r="AR766" s="113">
        <v>5.0304379213924353</v>
      </c>
      <c r="AS766" s="12">
        <v>1</v>
      </c>
      <c r="AT766" s="12">
        <v>0</v>
      </c>
      <c r="AU766" s="12">
        <v>1</v>
      </c>
      <c r="AV766" s="113">
        <v>7.6048944808116197</v>
      </c>
      <c r="AW766" s="12">
        <v>0</v>
      </c>
      <c r="AX766" s="12">
        <v>1</v>
      </c>
      <c r="AY766" s="68">
        <v>1</v>
      </c>
      <c r="AZ766" s="68">
        <v>3.222</v>
      </c>
      <c r="BA766" s="94">
        <v>639</v>
      </c>
      <c r="BB766" s="94">
        <v>13</v>
      </c>
      <c r="BC766" s="12">
        <v>1</v>
      </c>
      <c r="BD766" s="12">
        <v>0</v>
      </c>
      <c r="BE766" s="104">
        <f t="shared" si="173"/>
        <v>1.9459101490553132</v>
      </c>
      <c r="BF766" s="104">
        <v>1288.3499999999999</v>
      </c>
      <c r="BG766" s="104">
        <f t="shared" si="169"/>
        <v>0.27173274554829724</v>
      </c>
      <c r="BH766" s="68">
        <v>1</v>
      </c>
      <c r="BI766" s="68">
        <v>0</v>
      </c>
      <c r="BJ766" s="68">
        <v>1</v>
      </c>
      <c r="BK766" s="12">
        <v>1</v>
      </c>
      <c r="BL766" s="12">
        <v>0</v>
      </c>
      <c r="BM766" s="12">
        <v>0</v>
      </c>
      <c r="BN766" s="12">
        <v>1</v>
      </c>
      <c r="BO766" s="12">
        <v>0</v>
      </c>
      <c r="BP766" s="12">
        <v>1</v>
      </c>
      <c r="BQ766" s="12">
        <v>1</v>
      </c>
      <c r="BR766" s="12">
        <v>0</v>
      </c>
      <c r="BS766" s="12">
        <v>0</v>
      </c>
      <c r="BT766" s="12">
        <v>0</v>
      </c>
      <c r="BU766" s="12">
        <v>0</v>
      </c>
      <c r="BV766" s="12">
        <v>1</v>
      </c>
      <c r="BW766" s="12">
        <v>0</v>
      </c>
      <c r="BX766" s="12">
        <v>0</v>
      </c>
      <c r="BY766" s="12">
        <v>0.7</v>
      </c>
      <c r="BZ766" s="12">
        <f t="shared" si="170"/>
        <v>0.30000000000000004</v>
      </c>
      <c r="CA766" s="113">
        <v>2.9957322735539909</v>
      </c>
      <c r="CB766" s="12" t="s">
        <v>849</v>
      </c>
      <c r="CC766" s="12">
        <v>1</v>
      </c>
    </row>
    <row r="767" spans="1:167" ht="15" customHeight="1" x14ac:dyDescent="0.3">
      <c r="A767" s="70">
        <v>766</v>
      </c>
      <c r="B767" s="12">
        <v>17</v>
      </c>
      <c r="C767" s="69" t="s">
        <v>129</v>
      </c>
      <c r="D767" s="37">
        <v>-1.6679999999999999</v>
      </c>
      <c r="E767" s="68">
        <v>0.54800000000000004</v>
      </c>
      <c r="F767" s="19">
        <f t="shared" si="171"/>
        <v>-3.0437956204379559</v>
      </c>
      <c r="G767" s="12">
        <v>2E-3</v>
      </c>
      <c r="H767" s="12">
        <f t="shared" si="160"/>
        <v>-2.2160000000000002</v>
      </c>
      <c r="I767" s="12">
        <f t="shared" si="161"/>
        <v>-1.1199999999999999</v>
      </c>
      <c r="J767" s="12" t="s">
        <v>865</v>
      </c>
      <c r="K767" s="12">
        <f t="shared" si="162"/>
        <v>-1.6679999999999999</v>
      </c>
      <c r="L767" s="45">
        <f t="shared" si="163"/>
        <v>-3.0437956204379559</v>
      </c>
      <c r="M767" s="15">
        <f t="shared" si="164"/>
        <v>-0.24271682015238466</v>
      </c>
      <c r="N767" s="68">
        <f t="shared" si="165"/>
        <v>7.9741497268289455E-2</v>
      </c>
      <c r="O767" s="68">
        <f t="shared" si="166"/>
        <v>12.540521989893294</v>
      </c>
      <c r="P767" s="12">
        <f t="shared" si="167"/>
        <v>-0.3224583174206741</v>
      </c>
      <c r="Q767" s="12">
        <f t="shared" si="168"/>
        <v>-0.16297532288409522</v>
      </c>
      <c r="R767" s="113">
        <v>10.080210130929601</v>
      </c>
      <c r="S767" s="12" t="s">
        <v>856</v>
      </c>
      <c r="T767" s="12" t="s">
        <v>1774</v>
      </c>
      <c r="U767" s="12" t="s">
        <v>859</v>
      </c>
      <c r="V767" s="68" t="s">
        <v>862</v>
      </c>
      <c r="W767" s="68">
        <v>0</v>
      </c>
      <c r="X767" s="68">
        <v>1</v>
      </c>
      <c r="Y767" s="68">
        <v>0</v>
      </c>
      <c r="Z767" s="68">
        <v>0</v>
      </c>
      <c r="AA767" s="68">
        <v>1</v>
      </c>
      <c r="AB767" s="68">
        <v>1</v>
      </c>
      <c r="AC767" s="68">
        <v>3</v>
      </c>
      <c r="AD767" s="68">
        <v>4</v>
      </c>
      <c r="AE767" s="68">
        <v>148</v>
      </c>
      <c r="AF767" s="68">
        <v>0</v>
      </c>
      <c r="AG767" s="68">
        <v>0</v>
      </c>
      <c r="AH767" s="68">
        <v>1</v>
      </c>
      <c r="AI767" s="68">
        <v>0</v>
      </c>
      <c r="AJ767" s="68">
        <v>0</v>
      </c>
      <c r="AK767" s="68">
        <v>0</v>
      </c>
      <c r="AL767" s="68">
        <v>0</v>
      </c>
      <c r="AM767" s="68">
        <v>0</v>
      </c>
      <c r="AN767" s="68">
        <v>0</v>
      </c>
      <c r="AO767" s="68">
        <v>0</v>
      </c>
      <c r="AP767" s="113">
        <v>5.5683445037610966</v>
      </c>
      <c r="AQ767" s="12">
        <v>1</v>
      </c>
      <c r="AR767" s="113">
        <v>5.0304379213924353</v>
      </c>
      <c r="AS767" s="12">
        <v>1</v>
      </c>
      <c r="AT767" s="12">
        <v>0</v>
      </c>
      <c r="AU767" s="12">
        <v>1</v>
      </c>
      <c r="AV767" s="113">
        <v>7.6048944808116197</v>
      </c>
      <c r="AW767" s="12">
        <v>0</v>
      </c>
      <c r="AX767" s="12">
        <v>1</v>
      </c>
      <c r="AY767" s="68">
        <v>1</v>
      </c>
      <c r="AZ767" s="68">
        <v>3.222</v>
      </c>
      <c r="BA767" s="94">
        <v>639</v>
      </c>
      <c r="BB767" s="94">
        <v>13</v>
      </c>
      <c r="BC767" s="12">
        <v>1</v>
      </c>
      <c r="BD767" s="12">
        <v>0</v>
      </c>
      <c r="BE767" s="104">
        <f t="shared" si="173"/>
        <v>1.9459101490553132</v>
      </c>
      <c r="BF767" s="104">
        <v>1288.3499999999999</v>
      </c>
      <c r="BG767" s="104">
        <f t="shared" si="169"/>
        <v>0.27173274554829724</v>
      </c>
      <c r="BH767" s="68">
        <v>1</v>
      </c>
      <c r="BI767" s="68">
        <v>0</v>
      </c>
      <c r="BJ767" s="68">
        <v>1</v>
      </c>
      <c r="BK767" s="12">
        <v>1</v>
      </c>
      <c r="BL767" s="12">
        <v>0</v>
      </c>
      <c r="BM767" s="12">
        <v>0</v>
      </c>
      <c r="BN767" s="12">
        <v>1</v>
      </c>
      <c r="BO767" s="12">
        <v>0</v>
      </c>
      <c r="BP767" s="12">
        <v>1</v>
      </c>
      <c r="BQ767" s="12">
        <v>1</v>
      </c>
      <c r="BR767" s="12">
        <v>0</v>
      </c>
      <c r="BS767" s="12">
        <v>0</v>
      </c>
      <c r="BT767" s="12">
        <v>0</v>
      </c>
      <c r="BU767" s="12">
        <v>0</v>
      </c>
      <c r="BV767" s="12">
        <v>1</v>
      </c>
      <c r="BW767" s="12">
        <v>0</v>
      </c>
      <c r="BX767" s="12">
        <v>0</v>
      </c>
      <c r="BY767" s="12">
        <v>0.7</v>
      </c>
      <c r="BZ767" s="12">
        <f t="shared" si="170"/>
        <v>0.30000000000000004</v>
      </c>
      <c r="CA767" s="113">
        <v>2.9957322735539909</v>
      </c>
      <c r="CB767" s="12" t="s">
        <v>849</v>
      </c>
      <c r="CC767" s="12">
        <v>1</v>
      </c>
    </row>
    <row r="768" spans="1:167" s="40" customFormat="1" ht="15" customHeight="1" x14ac:dyDescent="0.3">
      <c r="A768" s="75">
        <v>767</v>
      </c>
      <c r="B768" s="75">
        <v>17</v>
      </c>
      <c r="C768" s="77" t="s">
        <v>129</v>
      </c>
      <c r="D768" s="76">
        <v>-1.4039999999999999</v>
      </c>
      <c r="E768" s="77">
        <v>0.53900000000000003</v>
      </c>
      <c r="F768" s="79">
        <f t="shared" si="171"/>
        <v>-2.6048237476808902</v>
      </c>
      <c r="G768" s="75">
        <v>8.9999999999999993E-3</v>
      </c>
      <c r="H768" s="75">
        <f t="shared" si="160"/>
        <v>-1.9430000000000001</v>
      </c>
      <c r="I768" s="75">
        <f t="shared" si="161"/>
        <v>-0.86499999999999988</v>
      </c>
      <c r="J768" s="75" t="s">
        <v>865</v>
      </c>
      <c r="K768" s="75">
        <f t="shared" si="162"/>
        <v>-1.4039999999999999</v>
      </c>
      <c r="L768" s="88">
        <f t="shared" si="163"/>
        <v>-2.6048237476808902</v>
      </c>
      <c r="M768" s="78">
        <f t="shared" si="164"/>
        <v>-0.20936966448272001</v>
      </c>
      <c r="N768" s="77">
        <f t="shared" si="165"/>
        <v>8.037767033916389E-2</v>
      </c>
      <c r="O768" s="77">
        <f t="shared" si="166"/>
        <v>12.441266284284824</v>
      </c>
      <c r="P768" s="75">
        <f t="shared" si="167"/>
        <v>-0.28974733482188392</v>
      </c>
      <c r="Q768" s="75">
        <f t="shared" si="168"/>
        <v>-0.12899199414355611</v>
      </c>
      <c r="R768" s="115">
        <v>10.115651043007174</v>
      </c>
      <c r="S768" s="75" t="s">
        <v>856</v>
      </c>
      <c r="T768" s="75" t="s">
        <v>1774</v>
      </c>
      <c r="U768" s="75" t="s">
        <v>860</v>
      </c>
      <c r="V768" s="77" t="s">
        <v>862</v>
      </c>
      <c r="W768" s="77">
        <v>0</v>
      </c>
      <c r="X768" s="77">
        <v>1</v>
      </c>
      <c r="Y768" s="77">
        <v>0</v>
      </c>
      <c r="Z768" s="77">
        <v>0</v>
      </c>
      <c r="AA768" s="77">
        <v>1</v>
      </c>
      <c r="AB768" s="77">
        <v>1</v>
      </c>
      <c r="AC768" s="77">
        <v>3</v>
      </c>
      <c r="AD768" s="77">
        <v>4</v>
      </c>
      <c r="AE768" s="77">
        <v>148</v>
      </c>
      <c r="AF768" s="77">
        <v>0</v>
      </c>
      <c r="AG768" s="77">
        <v>0</v>
      </c>
      <c r="AH768" s="77">
        <v>1</v>
      </c>
      <c r="AI768" s="77">
        <v>0</v>
      </c>
      <c r="AJ768" s="77">
        <v>0</v>
      </c>
      <c r="AK768" s="77">
        <v>0</v>
      </c>
      <c r="AL768" s="77">
        <v>0</v>
      </c>
      <c r="AM768" s="77">
        <v>0</v>
      </c>
      <c r="AN768" s="77">
        <v>0</v>
      </c>
      <c r="AO768" s="77">
        <v>0</v>
      </c>
      <c r="AP768" s="115">
        <v>5.5683445037610966</v>
      </c>
      <c r="AQ768" s="75">
        <v>1</v>
      </c>
      <c r="AR768" s="115">
        <v>5.0304379213924353</v>
      </c>
      <c r="AS768" s="75">
        <v>1</v>
      </c>
      <c r="AT768" s="75">
        <v>0</v>
      </c>
      <c r="AU768" s="75">
        <v>1</v>
      </c>
      <c r="AV768" s="115">
        <v>7.6048944808116197</v>
      </c>
      <c r="AW768" s="75">
        <v>0</v>
      </c>
      <c r="AX768" s="75">
        <v>1</v>
      </c>
      <c r="AY768" s="77">
        <v>1</v>
      </c>
      <c r="AZ768" s="77">
        <v>3.222</v>
      </c>
      <c r="BA768" s="52">
        <v>639</v>
      </c>
      <c r="BB768" s="52">
        <v>13</v>
      </c>
      <c r="BC768" s="75">
        <v>1</v>
      </c>
      <c r="BD768" s="75">
        <v>0</v>
      </c>
      <c r="BE768" s="105">
        <f t="shared" si="173"/>
        <v>1.9459101490553132</v>
      </c>
      <c r="BF768" s="105">
        <v>1288.3499999999999</v>
      </c>
      <c r="BG768" s="105">
        <f t="shared" si="169"/>
        <v>0.27173274554829724</v>
      </c>
      <c r="BH768" s="77">
        <v>1</v>
      </c>
      <c r="BI768" s="77">
        <v>0</v>
      </c>
      <c r="BJ768" s="77">
        <v>1</v>
      </c>
      <c r="BK768" s="75">
        <v>1</v>
      </c>
      <c r="BL768" s="75">
        <v>0</v>
      </c>
      <c r="BM768" s="75">
        <v>0</v>
      </c>
      <c r="BN768" s="75">
        <v>1</v>
      </c>
      <c r="BO768" s="75">
        <v>0</v>
      </c>
      <c r="BP768" s="75">
        <v>1</v>
      </c>
      <c r="BQ768" s="75">
        <v>1</v>
      </c>
      <c r="BR768" s="75">
        <v>0</v>
      </c>
      <c r="BS768" s="75">
        <v>0</v>
      </c>
      <c r="BT768" s="75">
        <v>0</v>
      </c>
      <c r="BU768" s="75">
        <v>0</v>
      </c>
      <c r="BV768" s="75">
        <v>1</v>
      </c>
      <c r="BW768" s="75">
        <v>0</v>
      </c>
      <c r="BX768" s="75">
        <v>0</v>
      </c>
      <c r="BY768" s="75">
        <v>0.7</v>
      </c>
      <c r="BZ768" s="75">
        <f t="shared" si="170"/>
        <v>0.30000000000000004</v>
      </c>
      <c r="CA768" s="115">
        <v>2.9957322735539909</v>
      </c>
      <c r="CB768" s="75" t="s">
        <v>849</v>
      </c>
      <c r="CC768" s="75">
        <v>1</v>
      </c>
      <c r="CD768" s="75"/>
      <c r="CE768" s="75"/>
      <c r="CF768" s="75"/>
      <c r="CG768" s="75"/>
      <c r="CH768" s="75"/>
      <c r="CI768" s="75"/>
      <c r="CJ768" s="75"/>
      <c r="CK768" s="75"/>
      <c r="CL768" s="75"/>
      <c r="CM768" s="75"/>
      <c r="CN768" s="75"/>
      <c r="CO768" s="75"/>
      <c r="CP768" s="75"/>
      <c r="CQ768" s="75"/>
      <c r="CR768" s="75"/>
      <c r="CS768" s="75"/>
      <c r="CT768" s="75"/>
      <c r="CU768" s="75"/>
      <c r="CV768" s="75"/>
      <c r="CW768" s="75"/>
      <c r="CX768" s="75"/>
      <c r="CY768" s="75"/>
      <c r="CZ768" s="75"/>
      <c r="DA768" s="75"/>
      <c r="DB768" s="75"/>
      <c r="DC768" s="75"/>
      <c r="DD768" s="75"/>
      <c r="DE768" s="75"/>
      <c r="DF768" s="75"/>
      <c r="DG768" s="75"/>
      <c r="DH768" s="75"/>
      <c r="DI768" s="75"/>
      <c r="DJ768" s="75"/>
      <c r="DK768" s="75"/>
      <c r="DL768" s="75"/>
      <c r="DM768" s="75"/>
      <c r="DN768" s="75"/>
      <c r="DO768" s="75"/>
      <c r="DP768" s="75"/>
      <c r="DQ768" s="75"/>
      <c r="DR768" s="75"/>
      <c r="DS768" s="75"/>
      <c r="DT768" s="75"/>
      <c r="DU768" s="75"/>
      <c r="DV768" s="75"/>
      <c r="DW768" s="75"/>
      <c r="DX768" s="75"/>
      <c r="DY768" s="75"/>
      <c r="DZ768" s="75"/>
      <c r="EA768" s="75"/>
      <c r="EB768" s="75"/>
      <c r="EC768" s="75"/>
      <c r="ED768" s="75"/>
      <c r="EE768" s="75"/>
      <c r="EF768" s="75"/>
      <c r="EG768" s="75"/>
      <c r="EH768" s="75"/>
      <c r="EI768" s="75"/>
      <c r="EJ768" s="75"/>
      <c r="EK768" s="75"/>
      <c r="EL768" s="75"/>
      <c r="EM768" s="75"/>
      <c r="EN768" s="75"/>
      <c r="EO768" s="75"/>
      <c r="EP768" s="75"/>
      <c r="EQ768" s="75"/>
      <c r="ER768" s="75"/>
      <c r="ES768" s="75"/>
      <c r="ET768" s="75"/>
      <c r="EU768" s="75"/>
      <c r="EV768" s="75"/>
      <c r="EW768" s="75"/>
      <c r="EX768" s="75"/>
      <c r="EY768" s="75"/>
      <c r="EZ768" s="75"/>
      <c r="FA768" s="75"/>
      <c r="FB768" s="75"/>
      <c r="FC768" s="75"/>
      <c r="FD768" s="75"/>
      <c r="FE768" s="75"/>
      <c r="FF768" s="75"/>
      <c r="FG768" s="75"/>
      <c r="FH768" s="75"/>
      <c r="FI768" s="75"/>
      <c r="FJ768" s="75"/>
      <c r="FK768" s="75"/>
    </row>
    <row r="769" spans="1:167" s="68" customFormat="1" ht="15" customHeight="1" x14ac:dyDescent="0.3">
      <c r="A769" s="69">
        <v>768</v>
      </c>
      <c r="B769" s="69">
        <v>18</v>
      </c>
      <c r="C769" s="69" t="s">
        <v>130</v>
      </c>
      <c r="D769" s="38">
        <v>-0.56000000000000005</v>
      </c>
      <c r="E769" s="69">
        <v>0.32700000000000001</v>
      </c>
      <c r="F769" s="19">
        <f t="shared" si="171"/>
        <v>-1.7125382262996942</v>
      </c>
      <c r="G769" s="69"/>
      <c r="H769" s="69">
        <f t="shared" si="160"/>
        <v>-0.88700000000000001</v>
      </c>
      <c r="I769" s="69">
        <f t="shared" si="161"/>
        <v>-0.23300000000000004</v>
      </c>
      <c r="J769" s="69" t="s">
        <v>63</v>
      </c>
      <c r="K769" s="69">
        <f t="shared" si="162"/>
        <v>0.56000000000000005</v>
      </c>
      <c r="L769" s="19">
        <f t="shared" si="163"/>
        <v>1.7125382262996942</v>
      </c>
      <c r="M769" s="18">
        <f t="shared" si="164"/>
        <v>0.2613639786044018</v>
      </c>
      <c r="N769" s="69">
        <f t="shared" si="165"/>
        <v>0.15261789464935607</v>
      </c>
      <c r="O769" s="69">
        <f t="shared" si="166"/>
        <v>6.5523115903120557</v>
      </c>
      <c r="P769" s="69">
        <f t="shared" si="167"/>
        <v>0.10874608395504573</v>
      </c>
      <c r="Q769" s="69">
        <f t="shared" si="168"/>
        <v>0.4139818732537579</v>
      </c>
      <c r="R769" s="65">
        <v>10.115651043007174</v>
      </c>
      <c r="S769" s="69" t="s">
        <v>882</v>
      </c>
      <c r="T769" s="69" t="s">
        <v>63</v>
      </c>
      <c r="U769" s="69" t="s">
        <v>886</v>
      </c>
      <c r="V769" s="69" t="s">
        <v>890</v>
      </c>
      <c r="W769" s="69">
        <v>0</v>
      </c>
      <c r="X769" s="69">
        <v>0</v>
      </c>
      <c r="Y769" s="69">
        <v>1</v>
      </c>
      <c r="Z769" s="69">
        <v>0</v>
      </c>
      <c r="AA769" s="69">
        <v>0</v>
      </c>
      <c r="AB769" s="69">
        <v>0</v>
      </c>
      <c r="AC769" s="69" t="s">
        <v>63</v>
      </c>
      <c r="AD769" s="69" t="s">
        <v>63</v>
      </c>
      <c r="AE769" s="69">
        <v>40</v>
      </c>
      <c r="AF769" s="69">
        <v>1</v>
      </c>
      <c r="AG769" s="69">
        <v>0</v>
      </c>
      <c r="AH769" s="69">
        <v>0</v>
      </c>
      <c r="AI769" s="69">
        <v>0</v>
      </c>
      <c r="AJ769" s="69">
        <v>0</v>
      </c>
      <c r="AK769" s="69">
        <v>0</v>
      </c>
      <c r="AL769" s="69">
        <v>0</v>
      </c>
      <c r="AM769" s="69">
        <v>1</v>
      </c>
      <c r="AN769" s="69">
        <v>0</v>
      </c>
      <c r="AO769" s="69">
        <v>0</v>
      </c>
      <c r="AP769" s="65">
        <v>6.1548580940164177</v>
      </c>
      <c r="AQ769" s="69">
        <v>0</v>
      </c>
      <c r="AR769" s="65">
        <v>3.713572066704308</v>
      </c>
      <c r="AS769" s="69">
        <v>1</v>
      </c>
      <c r="AT769" s="69">
        <v>0</v>
      </c>
      <c r="AU769" s="69">
        <v>1</v>
      </c>
      <c r="AV769" s="65">
        <v>7.6063873897726522</v>
      </c>
      <c r="AW769" s="69">
        <v>0</v>
      </c>
      <c r="AX769" s="69">
        <v>1</v>
      </c>
      <c r="AY769" s="69">
        <v>1</v>
      </c>
      <c r="AZ769" s="69">
        <v>3.222</v>
      </c>
      <c r="BA769" s="32">
        <v>70</v>
      </c>
      <c r="BB769" s="32">
        <v>28</v>
      </c>
      <c r="BC769" s="69">
        <v>1</v>
      </c>
      <c r="BD769" s="69">
        <v>0</v>
      </c>
      <c r="BE769" s="106">
        <f t="shared" ref="BE769:BE796" si="174">LN(6)</f>
        <v>1.791759469228055</v>
      </c>
      <c r="BF769" s="106">
        <v>721.22</v>
      </c>
      <c r="BG769" s="106">
        <f t="shared" si="169"/>
        <v>0.27226480101460754</v>
      </c>
      <c r="BH769" s="69">
        <v>1</v>
      </c>
      <c r="BI769" s="69">
        <v>1</v>
      </c>
      <c r="BJ769" s="69">
        <v>0</v>
      </c>
      <c r="BK769" s="69">
        <v>1</v>
      </c>
      <c r="BL769" s="69">
        <v>0</v>
      </c>
      <c r="BM769" s="69">
        <v>0</v>
      </c>
      <c r="BN769" s="69">
        <v>1</v>
      </c>
      <c r="BO769" s="69">
        <v>1</v>
      </c>
      <c r="BP769" s="69">
        <v>0</v>
      </c>
      <c r="BQ769" s="69">
        <v>0</v>
      </c>
      <c r="BR769" s="69">
        <v>0</v>
      </c>
      <c r="BS769" s="69">
        <v>0</v>
      </c>
      <c r="BT769" s="69">
        <v>0</v>
      </c>
      <c r="BU769" s="69">
        <v>1</v>
      </c>
      <c r="BV769" s="69">
        <v>1</v>
      </c>
      <c r="BW769" s="69">
        <v>0</v>
      </c>
      <c r="BX769" s="69">
        <v>0</v>
      </c>
      <c r="BY769" s="69">
        <v>0.7</v>
      </c>
      <c r="BZ769" s="69">
        <f t="shared" si="170"/>
        <v>0.30000000000000004</v>
      </c>
      <c r="CA769" s="65">
        <v>2.9957322735539909</v>
      </c>
      <c r="CB769" s="69" t="s">
        <v>874</v>
      </c>
      <c r="CC769" s="69">
        <v>1</v>
      </c>
      <c r="CD769" s="69" t="s">
        <v>869</v>
      </c>
      <c r="CE769" s="69" t="s">
        <v>872</v>
      </c>
      <c r="CF769" s="69" t="s">
        <v>429</v>
      </c>
      <c r="CG769" s="69" t="s">
        <v>871</v>
      </c>
      <c r="CH769" s="69" t="s">
        <v>868</v>
      </c>
      <c r="CI769" s="124" t="s">
        <v>1775</v>
      </c>
      <c r="CJ769" s="69"/>
      <c r="CK769" s="69"/>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row>
    <row r="770" spans="1:167" s="68" customFormat="1" ht="15" customHeight="1" x14ac:dyDescent="0.3">
      <c r="A770" s="69">
        <v>769</v>
      </c>
      <c r="B770" s="69">
        <v>18</v>
      </c>
      <c r="C770" s="69" t="s">
        <v>130</v>
      </c>
      <c r="D770" s="38">
        <v>0.106</v>
      </c>
      <c r="E770" s="69">
        <v>0.56499999999999995</v>
      </c>
      <c r="F770" s="19">
        <f t="shared" si="171"/>
        <v>0.18761061946902657</v>
      </c>
      <c r="G770" s="69"/>
      <c r="H770" s="69">
        <f t="shared" ref="H770:H833" si="175">D770-E770</f>
        <v>-0.45899999999999996</v>
      </c>
      <c r="I770" s="69">
        <f t="shared" ref="I770:I833" si="176">D770+E770</f>
        <v>0.67099999999999993</v>
      </c>
      <c r="J770" s="69" t="s">
        <v>63</v>
      </c>
      <c r="K770" s="69">
        <f t="shared" ref="K770:K833" si="177">IF(AA770=1,D770,-D770)</f>
        <v>-0.106</v>
      </c>
      <c r="L770" s="19">
        <f t="shared" ref="L770:L833" si="178">K770/E770</f>
        <v>-0.18761061946902657</v>
      </c>
      <c r="M770" s="18">
        <f t="shared" ref="M770:M833" si="179">L770/SQRT(L770^2+AE770)</f>
        <v>-2.9287287611244533E-2</v>
      </c>
      <c r="N770" s="69">
        <f t="shared" ref="N770:N833" si="180">SQRT((1-M770^2)/AE770)</f>
        <v>0.15610676887125624</v>
      </c>
      <c r="O770" s="69">
        <f t="shared" ref="O770:O833" si="181">1/N770</f>
        <v>6.4058721298928178</v>
      </c>
      <c r="P770" s="69">
        <f t="shared" ref="P770:P833" si="182">M770-N770</f>
        <v>-0.18539405648250076</v>
      </c>
      <c r="Q770" s="69">
        <f t="shared" ref="Q770:Q833" si="183">M770+N770</f>
        <v>0.12681948126001172</v>
      </c>
      <c r="R770" s="65">
        <v>10.115651043007174</v>
      </c>
      <c r="S770" s="69" t="s">
        <v>883</v>
      </c>
      <c r="T770" s="69" t="s">
        <v>63</v>
      </c>
      <c r="U770" s="69" t="s">
        <v>887</v>
      </c>
      <c r="V770" s="69" t="s">
        <v>890</v>
      </c>
      <c r="W770" s="69">
        <v>0</v>
      </c>
      <c r="X770" s="69">
        <v>0</v>
      </c>
      <c r="Y770" s="69">
        <v>1</v>
      </c>
      <c r="Z770" s="69">
        <v>0</v>
      </c>
      <c r="AA770" s="69">
        <v>0</v>
      </c>
      <c r="AB770" s="69">
        <v>0</v>
      </c>
      <c r="AC770" s="69" t="s">
        <v>63</v>
      </c>
      <c r="AD770" s="69" t="s">
        <v>63</v>
      </c>
      <c r="AE770" s="69">
        <v>41</v>
      </c>
      <c r="AF770" s="69">
        <v>1</v>
      </c>
      <c r="AG770" s="69">
        <v>0</v>
      </c>
      <c r="AH770" s="69">
        <v>0</v>
      </c>
      <c r="AI770" s="69">
        <v>0</v>
      </c>
      <c r="AJ770" s="69">
        <v>0</v>
      </c>
      <c r="AK770" s="69">
        <v>0</v>
      </c>
      <c r="AL770" s="69">
        <v>0</v>
      </c>
      <c r="AM770" s="69">
        <v>1</v>
      </c>
      <c r="AN770" s="69">
        <v>0</v>
      </c>
      <c r="AO770" s="69">
        <v>0</v>
      </c>
      <c r="AP770" s="65">
        <v>6.1548580940164177</v>
      </c>
      <c r="AQ770" s="69">
        <v>1</v>
      </c>
      <c r="AR770" s="65">
        <v>3.7376696182833684</v>
      </c>
      <c r="AS770" s="69">
        <v>1</v>
      </c>
      <c r="AT770" s="69">
        <v>0</v>
      </c>
      <c r="AU770" s="69">
        <v>1</v>
      </c>
      <c r="AV770" s="65">
        <v>7.6063873897726522</v>
      </c>
      <c r="AW770" s="69">
        <v>0</v>
      </c>
      <c r="AX770" s="69">
        <v>1</v>
      </c>
      <c r="AY770" s="69">
        <v>1</v>
      </c>
      <c r="AZ770" s="69">
        <v>3.222</v>
      </c>
      <c r="BA770" s="32">
        <v>70</v>
      </c>
      <c r="BB770" s="32">
        <v>28</v>
      </c>
      <c r="BC770" s="69">
        <v>1</v>
      </c>
      <c r="BD770" s="69">
        <v>0</v>
      </c>
      <c r="BE770" s="106">
        <f t="shared" si="174"/>
        <v>1.791759469228055</v>
      </c>
      <c r="BF770" s="106">
        <v>721.22</v>
      </c>
      <c r="BG770" s="106">
        <f t="shared" ref="BG770:BG833" si="184">BE770/LN(BF770)</f>
        <v>0.27226480101460754</v>
      </c>
      <c r="BH770" s="69">
        <v>1</v>
      </c>
      <c r="BI770" s="69">
        <v>1</v>
      </c>
      <c r="BJ770" s="69">
        <v>0</v>
      </c>
      <c r="BK770" s="69">
        <v>1</v>
      </c>
      <c r="BL770" s="69">
        <v>0</v>
      </c>
      <c r="BM770" s="69">
        <v>0</v>
      </c>
      <c r="BN770" s="69">
        <v>1</v>
      </c>
      <c r="BO770" s="69">
        <v>1</v>
      </c>
      <c r="BP770" s="69">
        <v>0</v>
      </c>
      <c r="BQ770" s="69">
        <v>0</v>
      </c>
      <c r="BR770" s="69">
        <v>0</v>
      </c>
      <c r="BS770" s="69">
        <v>0</v>
      </c>
      <c r="BT770" s="69">
        <v>0</v>
      </c>
      <c r="BU770" s="69">
        <v>1</v>
      </c>
      <c r="BV770" s="69">
        <v>1</v>
      </c>
      <c r="BW770" s="69">
        <v>0</v>
      </c>
      <c r="BX770" s="69">
        <v>0</v>
      </c>
      <c r="BY770" s="69">
        <v>0.7</v>
      </c>
      <c r="BZ770" s="69">
        <f t="shared" ref="BZ770:BZ833" si="185">1-BY770</f>
        <v>0.30000000000000004</v>
      </c>
      <c r="CA770" s="65">
        <v>2.9957322735539909</v>
      </c>
      <c r="CB770" s="69" t="s">
        <v>874</v>
      </c>
      <c r="CC770" s="69">
        <v>1</v>
      </c>
      <c r="CD770" s="69"/>
      <c r="CE770" s="69"/>
      <c r="CF770" s="69"/>
      <c r="CG770" s="69"/>
      <c r="CH770" s="69"/>
      <c r="CI770" s="69" t="s">
        <v>870</v>
      </c>
      <c r="CJ770" s="69"/>
      <c r="CK770" s="69"/>
      <c r="CL770" s="70"/>
      <c r="CM770" s="70"/>
      <c r="CN770" s="70"/>
      <c r="CO770" s="70"/>
      <c r="CP770" s="70"/>
      <c r="CQ770" s="70"/>
      <c r="CR770" s="70"/>
      <c r="CS770" s="70"/>
      <c r="CT770" s="70"/>
      <c r="CU770" s="70"/>
      <c r="CV770" s="70"/>
      <c r="CW770" s="70"/>
      <c r="CX770" s="70"/>
      <c r="CY770" s="70"/>
      <c r="CZ770" s="70"/>
      <c r="DA770" s="70"/>
      <c r="DB770" s="70"/>
      <c r="DC770" s="70"/>
      <c r="DD770" s="70"/>
      <c r="DE770" s="70"/>
      <c r="DF770" s="70"/>
      <c r="DG770" s="70"/>
      <c r="DH770" s="70"/>
      <c r="DI770" s="70"/>
      <c r="DJ770" s="70"/>
      <c r="DK770" s="70"/>
      <c r="DL770" s="70"/>
      <c r="DM770" s="70"/>
      <c r="DN770" s="70"/>
      <c r="DO770" s="70"/>
      <c r="DP770" s="70"/>
      <c r="DQ770" s="70"/>
      <c r="DR770" s="70"/>
      <c r="DS770" s="70"/>
      <c r="DT770" s="70"/>
      <c r="DU770" s="70"/>
      <c r="DV770" s="70"/>
      <c r="DW770" s="70"/>
      <c r="DX770" s="70"/>
      <c r="DY770" s="70"/>
      <c r="DZ770" s="70"/>
      <c r="EA770" s="70"/>
      <c r="EB770" s="70"/>
      <c r="EC770" s="70"/>
      <c r="ED770" s="70"/>
      <c r="EE770" s="70"/>
      <c r="EF770" s="70"/>
      <c r="EG770" s="70"/>
      <c r="EH770" s="70"/>
      <c r="EI770" s="70"/>
      <c r="EJ770" s="70"/>
      <c r="EK770" s="70"/>
      <c r="EL770" s="70"/>
      <c r="EM770" s="70"/>
      <c r="EN770" s="70"/>
      <c r="EO770" s="70"/>
      <c r="EP770" s="70"/>
      <c r="EQ770" s="70"/>
      <c r="ER770" s="70"/>
      <c r="ES770" s="70"/>
      <c r="ET770" s="70"/>
      <c r="EU770" s="70"/>
      <c r="EV770" s="70"/>
      <c r="EW770" s="70"/>
      <c r="EX770" s="70"/>
      <c r="EY770" s="70"/>
      <c r="EZ770" s="70"/>
      <c r="FA770" s="70"/>
      <c r="FB770" s="70"/>
      <c r="FC770" s="70"/>
      <c r="FD770" s="70"/>
      <c r="FE770" s="70"/>
      <c r="FF770" s="70"/>
      <c r="FG770" s="70"/>
      <c r="FH770" s="70"/>
      <c r="FI770" s="70"/>
      <c r="FJ770" s="70"/>
      <c r="FK770" s="70"/>
    </row>
    <row r="771" spans="1:167" s="68" customFormat="1" ht="15" customHeight="1" x14ac:dyDescent="0.3">
      <c r="A771" s="69">
        <v>770</v>
      </c>
      <c r="B771" s="68">
        <v>18</v>
      </c>
      <c r="C771" s="68" t="s">
        <v>130</v>
      </c>
      <c r="D771" s="37">
        <v>0.11</v>
      </c>
      <c r="E771" s="68">
        <v>0.59399999999999997</v>
      </c>
      <c r="F771" s="19">
        <f t="shared" si="171"/>
        <v>0.1851851851851852</v>
      </c>
      <c r="H771" s="68">
        <f t="shared" si="175"/>
        <v>-0.48399999999999999</v>
      </c>
      <c r="I771" s="68">
        <f t="shared" si="176"/>
        <v>0.70399999999999996</v>
      </c>
      <c r="J771" s="68" t="s">
        <v>63</v>
      </c>
      <c r="K771" s="68">
        <f t="shared" si="177"/>
        <v>-0.11</v>
      </c>
      <c r="L771" s="64">
        <f t="shared" si="178"/>
        <v>-0.1851851851851852</v>
      </c>
      <c r="M771" s="15">
        <f t="shared" si="179"/>
        <v>-2.3324792839439876E-2</v>
      </c>
      <c r="N771" s="68">
        <f t="shared" si="180"/>
        <v>0.1259538813329753</v>
      </c>
      <c r="O771" s="68">
        <f t="shared" si="181"/>
        <v>7.939413930058822</v>
      </c>
      <c r="P771" s="68">
        <f t="shared" si="182"/>
        <v>-0.14927867417241519</v>
      </c>
      <c r="Q771" s="68">
        <f t="shared" si="183"/>
        <v>0.10262908849353543</v>
      </c>
      <c r="R771" s="112">
        <v>10.115651043007174</v>
      </c>
      <c r="S771" s="68" t="s">
        <v>883</v>
      </c>
      <c r="T771" s="68" t="s">
        <v>63</v>
      </c>
      <c r="U771" s="68" t="s">
        <v>888</v>
      </c>
      <c r="V771" s="68" t="s">
        <v>890</v>
      </c>
      <c r="W771" s="68">
        <v>0</v>
      </c>
      <c r="X771" s="68">
        <v>0</v>
      </c>
      <c r="Y771" s="68">
        <v>1</v>
      </c>
      <c r="Z771" s="68">
        <v>0</v>
      </c>
      <c r="AA771" s="68">
        <v>0</v>
      </c>
      <c r="AB771" s="68">
        <v>0</v>
      </c>
      <c r="AC771" s="68" t="s">
        <v>63</v>
      </c>
      <c r="AD771" s="68" t="s">
        <v>63</v>
      </c>
      <c r="AE771" s="68">
        <v>63</v>
      </c>
      <c r="AF771" s="68">
        <v>1</v>
      </c>
      <c r="AG771" s="68">
        <v>0</v>
      </c>
      <c r="AH771" s="68">
        <v>0</v>
      </c>
      <c r="AI771" s="68">
        <v>0</v>
      </c>
      <c r="AJ771" s="68">
        <v>0</v>
      </c>
      <c r="AK771" s="68">
        <v>0</v>
      </c>
      <c r="AL771" s="68">
        <v>0</v>
      </c>
      <c r="AM771" s="68">
        <v>1</v>
      </c>
      <c r="AN771" s="68">
        <v>0</v>
      </c>
      <c r="AO771" s="68">
        <v>0</v>
      </c>
      <c r="AP771" s="112">
        <v>6.1548580940164177</v>
      </c>
      <c r="AQ771" s="68">
        <v>1</v>
      </c>
      <c r="AR771" s="112">
        <v>4.1588830833596715</v>
      </c>
      <c r="AS771" s="68">
        <v>1</v>
      </c>
      <c r="AT771" s="68">
        <v>0</v>
      </c>
      <c r="AU771" s="68">
        <v>1</v>
      </c>
      <c r="AV771" s="112">
        <v>7.6063873897726522</v>
      </c>
      <c r="AW771" s="68">
        <v>0</v>
      </c>
      <c r="AX771" s="68">
        <v>1</v>
      </c>
      <c r="AY771" s="68">
        <v>1</v>
      </c>
      <c r="AZ771" s="68">
        <v>3.222</v>
      </c>
      <c r="BA771" s="94">
        <v>70</v>
      </c>
      <c r="BB771" s="94">
        <v>28</v>
      </c>
      <c r="BC771" s="68">
        <v>1</v>
      </c>
      <c r="BD771" s="68">
        <v>0</v>
      </c>
      <c r="BE771" s="104">
        <f t="shared" si="174"/>
        <v>1.791759469228055</v>
      </c>
      <c r="BF771" s="104">
        <v>721.22</v>
      </c>
      <c r="BG771" s="104">
        <f t="shared" si="184"/>
        <v>0.27226480101460754</v>
      </c>
      <c r="BH771" s="68">
        <v>1</v>
      </c>
      <c r="BI771" s="68">
        <v>1</v>
      </c>
      <c r="BJ771" s="68">
        <v>0</v>
      </c>
      <c r="BK771" s="68">
        <v>1</v>
      </c>
      <c r="BL771" s="68">
        <v>0</v>
      </c>
      <c r="BM771" s="68">
        <v>0</v>
      </c>
      <c r="BN771" s="68">
        <v>1</v>
      </c>
      <c r="BO771" s="68">
        <v>1</v>
      </c>
      <c r="BP771" s="68">
        <v>0</v>
      </c>
      <c r="BQ771" s="68">
        <v>0</v>
      </c>
      <c r="BR771" s="68">
        <v>0</v>
      </c>
      <c r="BS771" s="68">
        <v>0</v>
      </c>
      <c r="BT771" s="68">
        <v>0</v>
      </c>
      <c r="BU771" s="68">
        <v>1</v>
      </c>
      <c r="BV771" s="68">
        <v>1</v>
      </c>
      <c r="BW771" s="68">
        <v>0</v>
      </c>
      <c r="BX771" s="68">
        <v>0</v>
      </c>
      <c r="BY771" s="68">
        <v>0.7</v>
      </c>
      <c r="BZ771" s="68">
        <f t="shared" si="185"/>
        <v>0.30000000000000004</v>
      </c>
      <c r="CA771" s="112">
        <v>2.9957322735539909</v>
      </c>
      <c r="CB771" s="68" t="s">
        <v>874</v>
      </c>
      <c r="CC771" s="68">
        <v>1</v>
      </c>
      <c r="CI771" s="68" t="s">
        <v>873</v>
      </c>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row>
    <row r="772" spans="1:167" s="68" customFormat="1" ht="15" customHeight="1" x14ac:dyDescent="0.3">
      <c r="A772" s="69">
        <v>771</v>
      </c>
      <c r="B772" s="69">
        <v>18</v>
      </c>
      <c r="C772" s="69" t="s">
        <v>130</v>
      </c>
      <c r="D772" s="38">
        <v>-0.184</v>
      </c>
      <c r="E772" s="69">
        <v>0.55300000000000005</v>
      </c>
      <c r="F772" s="19">
        <f t="shared" si="171"/>
        <v>-0.33273056057866179</v>
      </c>
      <c r="G772" s="69"/>
      <c r="H772" s="69">
        <f t="shared" si="175"/>
        <v>-0.7370000000000001</v>
      </c>
      <c r="I772" s="69">
        <f t="shared" si="176"/>
        <v>0.36900000000000005</v>
      </c>
      <c r="J772" s="69" t="s">
        <v>63</v>
      </c>
      <c r="K772" s="69">
        <f t="shared" si="177"/>
        <v>0.184</v>
      </c>
      <c r="L772" s="19">
        <f t="shared" si="178"/>
        <v>0.33273056057866179</v>
      </c>
      <c r="M772" s="18">
        <f t="shared" si="179"/>
        <v>6.9212741399072145E-2</v>
      </c>
      <c r="N772" s="69">
        <f t="shared" si="180"/>
        <v>0.20801438040047232</v>
      </c>
      <c r="O772" s="69">
        <f t="shared" si="181"/>
        <v>4.8073599434557623</v>
      </c>
      <c r="P772" s="69">
        <f t="shared" si="182"/>
        <v>-0.13880163900140019</v>
      </c>
      <c r="Q772" s="69">
        <f t="shared" si="183"/>
        <v>0.27722712179954445</v>
      </c>
      <c r="R772" s="65">
        <v>10.115651043007174</v>
      </c>
      <c r="S772" s="69" t="s">
        <v>883</v>
      </c>
      <c r="T772" s="69" t="s">
        <v>63</v>
      </c>
      <c r="U772" s="69" t="s">
        <v>889</v>
      </c>
      <c r="V772" s="69" t="s">
        <v>890</v>
      </c>
      <c r="W772" s="69">
        <v>0</v>
      </c>
      <c r="X772" s="69">
        <v>0</v>
      </c>
      <c r="Y772" s="69">
        <v>1</v>
      </c>
      <c r="Z772" s="69">
        <v>0</v>
      </c>
      <c r="AA772" s="69">
        <v>0</v>
      </c>
      <c r="AB772" s="69">
        <v>0</v>
      </c>
      <c r="AC772" s="69" t="s">
        <v>63</v>
      </c>
      <c r="AD772" s="69" t="s">
        <v>63</v>
      </c>
      <c r="AE772" s="69">
        <v>23</v>
      </c>
      <c r="AF772" s="69">
        <v>1</v>
      </c>
      <c r="AG772" s="69">
        <v>0</v>
      </c>
      <c r="AH772" s="69">
        <v>0</v>
      </c>
      <c r="AI772" s="69">
        <v>0</v>
      </c>
      <c r="AJ772" s="69">
        <v>0</v>
      </c>
      <c r="AK772" s="69">
        <v>0</v>
      </c>
      <c r="AL772" s="69">
        <v>0</v>
      </c>
      <c r="AM772" s="69">
        <v>1</v>
      </c>
      <c r="AN772" s="69">
        <v>0</v>
      </c>
      <c r="AO772" s="69">
        <v>0</v>
      </c>
      <c r="AP772" s="65">
        <v>6.1548580940164177</v>
      </c>
      <c r="AQ772" s="69">
        <v>1</v>
      </c>
      <c r="AR772" s="65">
        <v>3.1780538303479458</v>
      </c>
      <c r="AS772" s="69">
        <v>1</v>
      </c>
      <c r="AT772" s="69">
        <v>0</v>
      </c>
      <c r="AU772" s="69">
        <v>1</v>
      </c>
      <c r="AV772" s="65">
        <v>7.6063873897726522</v>
      </c>
      <c r="AW772" s="69">
        <v>0</v>
      </c>
      <c r="AX772" s="69">
        <v>1</v>
      </c>
      <c r="AY772" s="69">
        <v>1</v>
      </c>
      <c r="AZ772" s="69">
        <v>3.222</v>
      </c>
      <c r="BA772" s="32">
        <v>70</v>
      </c>
      <c r="BB772" s="32">
        <v>28</v>
      </c>
      <c r="BC772" s="69">
        <v>1</v>
      </c>
      <c r="BD772" s="69">
        <v>0</v>
      </c>
      <c r="BE772" s="106">
        <f t="shared" si="174"/>
        <v>1.791759469228055</v>
      </c>
      <c r="BF772" s="106">
        <v>721.22</v>
      </c>
      <c r="BG772" s="106">
        <f t="shared" si="184"/>
        <v>0.27226480101460754</v>
      </c>
      <c r="BH772" s="69">
        <v>1</v>
      </c>
      <c r="BI772" s="69">
        <v>1</v>
      </c>
      <c r="BJ772" s="69">
        <v>0</v>
      </c>
      <c r="BK772" s="69">
        <v>1</v>
      </c>
      <c r="BL772" s="69">
        <v>0</v>
      </c>
      <c r="BM772" s="69">
        <v>0</v>
      </c>
      <c r="BN772" s="69">
        <v>1</v>
      </c>
      <c r="BO772" s="69">
        <v>1</v>
      </c>
      <c r="BP772" s="69">
        <v>0</v>
      </c>
      <c r="BQ772" s="69">
        <v>0</v>
      </c>
      <c r="BR772" s="69">
        <v>0</v>
      </c>
      <c r="BS772" s="69">
        <v>0</v>
      </c>
      <c r="BT772" s="69">
        <v>0</v>
      </c>
      <c r="BU772" s="69">
        <v>1</v>
      </c>
      <c r="BV772" s="69">
        <v>1</v>
      </c>
      <c r="BW772" s="69">
        <v>0</v>
      </c>
      <c r="BX772" s="69">
        <v>0</v>
      </c>
      <c r="BY772" s="69">
        <v>0.7</v>
      </c>
      <c r="BZ772" s="69">
        <f t="shared" si="185"/>
        <v>0.30000000000000004</v>
      </c>
      <c r="CA772" s="65">
        <v>2.9957322735539909</v>
      </c>
      <c r="CB772" s="69" t="s">
        <v>874</v>
      </c>
      <c r="CC772" s="69">
        <v>1</v>
      </c>
      <c r="CD772" s="69"/>
      <c r="CE772" s="69"/>
      <c r="CF772" s="68" t="s">
        <v>879</v>
      </c>
      <c r="CI772" s="69" t="s">
        <v>875</v>
      </c>
      <c r="CK772" s="69"/>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row>
    <row r="773" spans="1:167" s="68" customFormat="1" ht="15" customHeight="1" x14ac:dyDescent="0.3">
      <c r="A773" s="69">
        <v>772</v>
      </c>
      <c r="B773" s="68">
        <v>18</v>
      </c>
      <c r="C773" s="68" t="s">
        <v>130</v>
      </c>
      <c r="D773" s="37">
        <v>-6.5000000000000002E-2</v>
      </c>
      <c r="E773" s="68">
        <v>0.42399999999999999</v>
      </c>
      <c r="F773" s="19">
        <f t="shared" si="171"/>
        <v>-0.15330188679245285</v>
      </c>
      <c r="H773" s="68">
        <f t="shared" si="175"/>
        <v>-0.48899999999999999</v>
      </c>
      <c r="I773" s="68">
        <f t="shared" si="176"/>
        <v>0.35899999999999999</v>
      </c>
      <c r="J773" s="68" t="s">
        <v>63</v>
      </c>
      <c r="K773" s="68">
        <f t="shared" si="177"/>
        <v>6.5000000000000002E-2</v>
      </c>
      <c r="L773" s="64">
        <f t="shared" si="178"/>
        <v>0.15330188679245285</v>
      </c>
      <c r="M773" s="15">
        <f t="shared" si="179"/>
        <v>1.819057638986242E-2</v>
      </c>
      <c r="N773" s="68">
        <f t="shared" si="180"/>
        <v>0.11865852906617948</v>
      </c>
      <c r="O773" s="68">
        <f t="shared" si="181"/>
        <v>8.427544213381152</v>
      </c>
      <c r="P773" s="68">
        <f t="shared" si="182"/>
        <v>-0.10046795267631706</v>
      </c>
      <c r="Q773" s="68">
        <f t="shared" si="183"/>
        <v>0.1368491054560419</v>
      </c>
      <c r="R773" s="112">
        <v>10.115651043007174</v>
      </c>
      <c r="S773" s="68" t="s">
        <v>884</v>
      </c>
      <c r="T773" s="68" t="s">
        <v>63</v>
      </c>
      <c r="U773" s="68" t="s">
        <v>887</v>
      </c>
      <c r="V773" s="68" t="s">
        <v>890</v>
      </c>
      <c r="W773" s="68">
        <v>0</v>
      </c>
      <c r="X773" s="68">
        <v>0</v>
      </c>
      <c r="Y773" s="68">
        <v>1</v>
      </c>
      <c r="Z773" s="68">
        <v>0</v>
      </c>
      <c r="AA773" s="68">
        <v>0</v>
      </c>
      <c r="AB773" s="68">
        <v>0</v>
      </c>
      <c r="AC773" s="68" t="s">
        <v>63</v>
      </c>
      <c r="AD773" s="68" t="s">
        <v>63</v>
      </c>
      <c r="AE773" s="68">
        <v>71</v>
      </c>
      <c r="AF773" s="68">
        <v>1</v>
      </c>
      <c r="AG773" s="68">
        <v>0</v>
      </c>
      <c r="AH773" s="68">
        <v>0</v>
      </c>
      <c r="AI773" s="68">
        <v>0</v>
      </c>
      <c r="AJ773" s="68">
        <v>0</v>
      </c>
      <c r="AK773" s="68">
        <v>0</v>
      </c>
      <c r="AL773" s="68">
        <v>0</v>
      </c>
      <c r="AM773" s="68">
        <v>1</v>
      </c>
      <c r="AN773" s="68">
        <v>0</v>
      </c>
      <c r="AO773" s="68">
        <v>0</v>
      </c>
      <c r="AP773" s="112">
        <v>6.1548580940164177</v>
      </c>
      <c r="AQ773" s="68">
        <v>1</v>
      </c>
      <c r="AR773" s="112">
        <v>4.2766661190160553</v>
      </c>
      <c r="AS773" s="68">
        <v>1</v>
      </c>
      <c r="AT773" s="68">
        <v>0</v>
      </c>
      <c r="AU773" s="68">
        <v>1</v>
      </c>
      <c r="AV773" s="112">
        <v>7.6063873897726522</v>
      </c>
      <c r="AW773" s="68">
        <v>0</v>
      </c>
      <c r="AX773" s="68">
        <v>1</v>
      </c>
      <c r="AY773" s="68">
        <v>1</v>
      </c>
      <c r="AZ773" s="68">
        <v>3.222</v>
      </c>
      <c r="BA773" s="94">
        <v>70</v>
      </c>
      <c r="BB773" s="94">
        <v>28</v>
      </c>
      <c r="BC773" s="68">
        <v>1</v>
      </c>
      <c r="BD773" s="68">
        <v>0</v>
      </c>
      <c r="BE773" s="104">
        <f t="shared" si="174"/>
        <v>1.791759469228055</v>
      </c>
      <c r="BF773" s="104">
        <v>721.22</v>
      </c>
      <c r="BG773" s="104">
        <f t="shared" si="184"/>
        <v>0.27226480101460754</v>
      </c>
      <c r="BH773" s="68">
        <v>1</v>
      </c>
      <c r="BI773" s="68">
        <v>1</v>
      </c>
      <c r="BJ773" s="68">
        <v>0</v>
      </c>
      <c r="BK773" s="68">
        <v>1</v>
      </c>
      <c r="BL773" s="68">
        <v>0</v>
      </c>
      <c r="BM773" s="68">
        <v>0</v>
      </c>
      <c r="BN773" s="68">
        <v>1</v>
      </c>
      <c r="BO773" s="68">
        <v>1</v>
      </c>
      <c r="BP773" s="68">
        <v>0</v>
      </c>
      <c r="BQ773" s="68">
        <v>0</v>
      </c>
      <c r="BR773" s="68">
        <v>0</v>
      </c>
      <c r="BS773" s="68">
        <v>0</v>
      </c>
      <c r="BT773" s="68">
        <v>0</v>
      </c>
      <c r="BU773" s="68">
        <v>1</v>
      </c>
      <c r="BV773" s="68">
        <v>1</v>
      </c>
      <c r="BW773" s="68">
        <v>0</v>
      </c>
      <c r="BX773" s="68">
        <v>0</v>
      </c>
      <c r="BY773" s="68">
        <v>0.7</v>
      </c>
      <c r="BZ773" s="68">
        <f t="shared" si="185"/>
        <v>0.30000000000000004</v>
      </c>
      <c r="CA773" s="112">
        <v>2.9957322735539909</v>
      </c>
      <c r="CB773" s="68" t="s">
        <v>874</v>
      </c>
      <c r="CC773" s="68">
        <v>1</v>
      </c>
      <c r="CI773" s="68" t="s">
        <v>876</v>
      </c>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row>
    <row r="774" spans="1:167" s="68" customFormat="1" ht="15" customHeight="1" x14ac:dyDescent="0.3">
      <c r="A774" s="69">
        <v>773</v>
      </c>
      <c r="B774" s="68">
        <v>18</v>
      </c>
      <c r="C774" s="68" t="s">
        <v>130</v>
      </c>
      <c r="D774" s="37">
        <v>4.0000000000000001E-3</v>
      </c>
      <c r="E774" s="68">
        <v>0.312</v>
      </c>
      <c r="F774" s="19">
        <f t="shared" si="171"/>
        <v>1.282051282051282E-2</v>
      </c>
      <c r="H774" s="68">
        <f t="shared" si="175"/>
        <v>-0.308</v>
      </c>
      <c r="I774" s="68">
        <f t="shared" si="176"/>
        <v>0.316</v>
      </c>
      <c r="J774" s="68" t="s">
        <v>63</v>
      </c>
      <c r="K774" s="68">
        <f t="shared" si="177"/>
        <v>-4.0000000000000001E-3</v>
      </c>
      <c r="L774" s="64">
        <f t="shared" si="178"/>
        <v>-1.282051282051282E-2</v>
      </c>
      <c r="M774" s="15">
        <f t="shared" si="179"/>
        <v>-1.6981159581466241E-3</v>
      </c>
      <c r="N774" s="68">
        <f t="shared" si="180"/>
        <v>0.13245304473543668</v>
      </c>
      <c r="O774" s="68">
        <f t="shared" si="181"/>
        <v>7.5498453206373037</v>
      </c>
      <c r="P774" s="68">
        <f t="shared" si="182"/>
        <v>-0.13415116069358329</v>
      </c>
      <c r="Q774" s="68">
        <f t="shared" si="183"/>
        <v>0.13075492877729006</v>
      </c>
      <c r="R774" s="112">
        <v>10.115651043007174</v>
      </c>
      <c r="S774" s="68" t="s">
        <v>884</v>
      </c>
      <c r="T774" s="68" t="s">
        <v>63</v>
      </c>
      <c r="U774" s="68" t="s">
        <v>888</v>
      </c>
      <c r="V774" s="68" t="s">
        <v>890</v>
      </c>
      <c r="W774" s="68">
        <v>0</v>
      </c>
      <c r="X774" s="68">
        <v>0</v>
      </c>
      <c r="Y774" s="68">
        <v>1</v>
      </c>
      <c r="Z774" s="68">
        <v>0</v>
      </c>
      <c r="AA774" s="68">
        <v>0</v>
      </c>
      <c r="AB774" s="68">
        <v>0</v>
      </c>
      <c r="AC774" s="68" t="s">
        <v>63</v>
      </c>
      <c r="AD774" s="68" t="s">
        <v>63</v>
      </c>
      <c r="AE774" s="68">
        <v>57</v>
      </c>
      <c r="AF774" s="68">
        <v>1</v>
      </c>
      <c r="AG774" s="68">
        <v>0</v>
      </c>
      <c r="AH774" s="68">
        <v>0</v>
      </c>
      <c r="AI774" s="68">
        <v>0</v>
      </c>
      <c r="AJ774" s="68">
        <v>0</v>
      </c>
      <c r="AK774" s="68">
        <v>0</v>
      </c>
      <c r="AL774" s="68">
        <v>0</v>
      </c>
      <c r="AM774" s="68">
        <v>1</v>
      </c>
      <c r="AN774" s="68">
        <v>0</v>
      </c>
      <c r="AO774" s="68">
        <v>0</v>
      </c>
      <c r="AP774" s="112">
        <v>6.1548580940164177</v>
      </c>
      <c r="AQ774" s="68">
        <v>1</v>
      </c>
      <c r="AR774" s="112">
        <v>4.0604430105464191</v>
      </c>
      <c r="AS774" s="68">
        <v>1</v>
      </c>
      <c r="AT774" s="68">
        <v>0</v>
      </c>
      <c r="AU774" s="68">
        <v>1</v>
      </c>
      <c r="AV774" s="112">
        <v>7.6063873897726522</v>
      </c>
      <c r="AW774" s="68">
        <v>0</v>
      </c>
      <c r="AX774" s="68">
        <v>1</v>
      </c>
      <c r="AY774" s="68">
        <v>1</v>
      </c>
      <c r="AZ774" s="68">
        <v>3.222</v>
      </c>
      <c r="BA774" s="94">
        <v>70</v>
      </c>
      <c r="BB774" s="94">
        <v>28</v>
      </c>
      <c r="BC774" s="68">
        <v>1</v>
      </c>
      <c r="BD774" s="68">
        <v>0</v>
      </c>
      <c r="BE774" s="104">
        <f t="shared" si="174"/>
        <v>1.791759469228055</v>
      </c>
      <c r="BF774" s="104">
        <v>721.22</v>
      </c>
      <c r="BG774" s="104">
        <f t="shared" si="184"/>
        <v>0.27226480101460754</v>
      </c>
      <c r="BH774" s="68">
        <v>1</v>
      </c>
      <c r="BI774" s="68">
        <v>1</v>
      </c>
      <c r="BJ774" s="68">
        <v>0</v>
      </c>
      <c r="BK774" s="68">
        <v>1</v>
      </c>
      <c r="BL774" s="68">
        <v>0</v>
      </c>
      <c r="BM774" s="68">
        <v>0</v>
      </c>
      <c r="BN774" s="68">
        <v>1</v>
      </c>
      <c r="BO774" s="68">
        <v>1</v>
      </c>
      <c r="BP774" s="68">
        <v>0</v>
      </c>
      <c r="BQ774" s="68">
        <v>0</v>
      </c>
      <c r="BR774" s="68">
        <v>0</v>
      </c>
      <c r="BS774" s="68">
        <v>0</v>
      </c>
      <c r="BT774" s="68">
        <v>0</v>
      </c>
      <c r="BU774" s="68">
        <v>1</v>
      </c>
      <c r="BV774" s="68">
        <v>1</v>
      </c>
      <c r="BW774" s="68">
        <v>0</v>
      </c>
      <c r="BX774" s="68">
        <v>0</v>
      </c>
      <c r="BY774" s="68">
        <v>0.7</v>
      </c>
      <c r="BZ774" s="68">
        <f t="shared" si="185"/>
        <v>0.30000000000000004</v>
      </c>
      <c r="CA774" s="112">
        <v>2.9957322735539909</v>
      </c>
      <c r="CB774" s="68" t="s">
        <v>874</v>
      </c>
      <c r="CC774" s="68">
        <v>1</v>
      </c>
      <c r="CI774" s="68" t="s">
        <v>877</v>
      </c>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row>
    <row r="775" spans="1:167" s="68" customFormat="1" ht="15" customHeight="1" x14ac:dyDescent="0.3">
      <c r="A775" s="69">
        <v>774</v>
      </c>
      <c r="B775" s="69">
        <v>18</v>
      </c>
      <c r="C775" s="69" t="s">
        <v>130</v>
      </c>
      <c r="D775" s="38">
        <v>-0.38300000000000001</v>
      </c>
      <c r="E775" s="69">
        <v>0.65700000000000003</v>
      </c>
      <c r="F775" s="19">
        <f t="shared" si="171"/>
        <v>-0.58295281582952818</v>
      </c>
      <c r="G775" s="69"/>
      <c r="H775" s="69">
        <f t="shared" si="175"/>
        <v>-1.04</v>
      </c>
      <c r="I775" s="69">
        <f t="shared" si="176"/>
        <v>0.27400000000000002</v>
      </c>
      <c r="J775" s="69" t="s">
        <v>63</v>
      </c>
      <c r="K775" s="69">
        <f t="shared" si="177"/>
        <v>0.38300000000000001</v>
      </c>
      <c r="L775" s="19">
        <f t="shared" si="178"/>
        <v>0.58295281582952818</v>
      </c>
      <c r="M775" s="18">
        <f t="shared" si="179"/>
        <v>0.10096054538233969</v>
      </c>
      <c r="N775" s="69">
        <f t="shared" si="180"/>
        <v>0.17318819403706831</v>
      </c>
      <c r="O775" s="69">
        <f t="shared" si="181"/>
        <v>5.7740656374415753</v>
      </c>
      <c r="P775" s="69">
        <f t="shared" si="182"/>
        <v>-7.2227648654728624E-2</v>
      </c>
      <c r="Q775" s="69">
        <f t="shared" si="183"/>
        <v>0.27414873941940798</v>
      </c>
      <c r="R775" s="65">
        <v>10.115651043007174</v>
      </c>
      <c r="S775" s="69" t="s">
        <v>884</v>
      </c>
      <c r="T775" s="69" t="s">
        <v>63</v>
      </c>
      <c r="U775" s="69" t="s">
        <v>889</v>
      </c>
      <c r="V775" s="69" t="s">
        <v>890</v>
      </c>
      <c r="W775" s="69">
        <v>0</v>
      </c>
      <c r="X775" s="69">
        <v>0</v>
      </c>
      <c r="Y775" s="69">
        <v>1</v>
      </c>
      <c r="Z775" s="69">
        <v>0</v>
      </c>
      <c r="AA775" s="69">
        <v>0</v>
      </c>
      <c r="AB775" s="69">
        <v>0</v>
      </c>
      <c r="AC775" s="69" t="s">
        <v>63</v>
      </c>
      <c r="AD775" s="69" t="s">
        <v>63</v>
      </c>
      <c r="AE775" s="69">
        <v>33</v>
      </c>
      <c r="AF775" s="69">
        <v>1</v>
      </c>
      <c r="AG775" s="69">
        <v>0</v>
      </c>
      <c r="AH775" s="69">
        <v>0</v>
      </c>
      <c r="AI775" s="69">
        <v>0</v>
      </c>
      <c r="AJ775" s="69">
        <v>0</v>
      </c>
      <c r="AK775" s="69">
        <v>0</v>
      </c>
      <c r="AL775" s="69">
        <v>0</v>
      </c>
      <c r="AM775" s="69">
        <v>1</v>
      </c>
      <c r="AN775" s="69">
        <v>0</v>
      </c>
      <c r="AO775" s="69">
        <v>0</v>
      </c>
      <c r="AP775" s="65">
        <v>6.1548580940164177</v>
      </c>
      <c r="AQ775" s="69">
        <v>1</v>
      </c>
      <c r="AR775" s="65">
        <v>3.5263605246161616</v>
      </c>
      <c r="AS775" s="69">
        <v>1</v>
      </c>
      <c r="AT775" s="69">
        <v>0</v>
      </c>
      <c r="AU775" s="69">
        <v>1</v>
      </c>
      <c r="AV775" s="65">
        <v>7.6063873897726522</v>
      </c>
      <c r="AW775" s="69">
        <v>0</v>
      </c>
      <c r="AX775" s="69">
        <v>1</v>
      </c>
      <c r="AY775" s="69">
        <v>1</v>
      </c>
      <c r="AZ775" s="69">
        <v>3.222</v>
      </c>
      <c r="BA775" s="32">
        <v>70</v>
      </c>
      <c r="BB775" s="32">
        <v>28</v>
      </c>
      <c r="BC775" s="69">
        <v>1</v>
      </c>
      <c r="BD775" s="69">
        <v>0</v>
      </c>
      <c r="BE775" s="106">
        <f t="shared" si="174"/>
        <v>1.791759469228055</v>
      </c>
      <c r="BF775" s="106">
        <v>721.22</v>
      </c>
      <c r="BG775" s="106">
        <f t="shared" si="184"/>
        <v>0.27226480101460754</v>
      </c>
      <c r="BH775" s="69">
        <v>1</v>
      </c>
      <c r="BI775" s="69">
        <v>1</v>
      </c>
      <c r="BJ775" s="69">
        <v>0</v>
      </c>
      <c r="BK775" s="69">
        <v>1</v>
      </c>
      <c r="BL775" s="69">
        <v>0</v>
      </c>
      <c r="BM775" s="69">
        <v>0</v>
      </c>
      <c r="BN775" s="69">
        <v>1</v>
      </c>
      <c r="BO775" s="69">
        <v>1</v>
      </c>
      <c r="BP775" s="69">
        <v>0</v>
      </c>
      <c r="BQ775" s="69">
        <v>0</v>
      </c>
      <c r="BR775" s="69">
        <v>0</v>
      </c>
      <c r="BS775" s="69">
        <v>0</v>
      </c>
      <c r="BT775" s="69">
        <v>0</v>
      </c>
      <c r="BU775" s="69">
        <v>1</v>
      </c>
      <c r="BV775" s="69">
        <v>1</v>
      </c>
      <c r="BW775" s="69">
        <v>0</v>
      </c>
      <c r="BX775" s="69">
        <v>0</v>
      </c>
      <c r="BY775" s="69">
        <v>0.7</v>
      </c>
      <c r="BZ775" s="69">
        <f t="shared" si="185"/>
        <v>0.30000000000000004</v>
      </c>
      <c r="CA775" s="65">
        <v>2.9957322735539909</v>
      </c>
      <c r="CB775" s="69" t="s">
        <v>874</v>
      </c>
      <c r="CC775" s="69">
        <v>1</v>
      </c>
      <c r="CD775" s="69"/>
      <c r="CE775" s="69"/>
      <c r="CF775" s="69"/>
      <c r="CG775" s="69"/>
      <c r="CH775" s="69"/>
      <c r="CI775" s="69" t="s">
        <v>878</v>
      </c>
      <c r="CJ775" s="69"/>
      <c r="CK775" s="69"/>
      <c r="CL775" s="70"/>
      <c r="CM775" s="70"/>
      <c r="CN775" s="70"/>
      <c r="CO775" s="70"/>
      <c r="CP775" s="70"/>
      <c r="CQ775" s="70"/>
      <c r="CR775" s="70"/>
      <c r="CS775" s="70"/>
      <c r="CT775" s="70"/>
      <c r="CU775" s="70"/>
      <c r="CV775" s="70"/>
      <c r="CW775" s="70"/>
      <c r="CX775" s="70"/>
      <c r="CY775" s="70"/>
      <c r="CZ775" s="70"/>
      <c r="DA775" s="70"/>
      <c r="DB775" s="70"/>
      <c r="DC775" s="70"/>
      <c r="DD775" s="70"/>
      <c r="DE775" s="70"/>
      <c r="DF775" s="70"/>
      <c r="DG775" s="70"/>
      <c r="DH775" s="70"/>
      <c r="DI775" s="70"/>
      <c r="DJ775" s="70"/>
      <c r="DK775" s="70"/>
      <c r="DL775" s="70"/>
      <c r="DM775" s="70"/>
      <c r="DN775" s="70"/>
      <c r="DO775" s="70"/>
      <c r="DP775" s="70"/>
      <c r="DQ775" s="70"/>
      <c r="DR775" s="70"/>
      <c r="DS775" s="70"/>
      <c r="DT775" s="70"/>
      <c r="DU775" s="70"/>
      <c r="DV775" s="70"/>
      <c r="DW775" s="70"/>
      <c r="DX775" s="70"/>
      <c r="DY775" s="70"/>
      <c r="DZ775" s="70"/>
      <c r="EA775" s="70"/>
      <c r="EB775" s="70"/>
      <c r="EC775" s="70"/>
      <c r="ED775" s="70"/>
      <c r="EE775" s="70"/>
      <c r="EF775" s="70"/>
      <c r="EG775" s="70"/>
      <c r="EH775" s="70"/>
      <c r="EI775" s="70"/>
      <c r="EJ775" s="70"/>
      <c r="EK775" s="70"/>
      <c r="EL775" s="70"/>
      <c r="EM775" s="70"/>
      <c r="EN775" s="70"/>
      <c r="EO775" s="70"/>
      <c r="EP775" s="70"/>
      <c r="EQ775" s="70"/>
      <c r="ER775" s="70"/>
      <c r="ES775" s="70"/>
      <c r="ET775" s="70"/>
      <c r="EU775" s="70"/>
      <c r="EV775" s="70"/>
      <c r="EW775" s="70"/>
      <c r="EX775" s="70"/>
      <c r="EY775" s="70"/>
      <c r="EZ775" s="70"/>
      <c r="FA775" s="70"/>
      <c r="FB775" s="70"/>
      <c r="FC775" s="70"/>
      <c r="FD775" s="70"/>
      <c r="FE775" s="70"/>
      <c r="FF775" s="70"/>
      <c r="FG775" s="70"/>
      <c r="FH775" s="70"/>
      <c r="FI775" s="70"/>
      <c r="FJ775" s="70"/>
      <c r="FK775" s="70"/>
    </row>
    <row r="776" spans="1:167" s="68" customFormat="1" ht="15" customHeight="1" x14ac:dyDescent="0.3">
      <c r="A776" s="69">
        <v>775</v>
      </c>
      <c r="B776" s="68">
        <v>18</v>
      </c>
      <c r="C776" s="68" t="s">
        <v>130</v>
      </c>
      <c r="D776" s="37">
        <v>-7.6999999999999999E-2</v>
      </c>
      <c r="E776" s="68">
        <v>0.39900000000000002</v>
      </c>
      <c r="F776" s="19">
        <f t="shared" si="171"/>
        <v>-0.19298245614035087</v>
      </c>
      <c r="H776" s="68">
        <f t="shared" si="175"/>
        <v>-0.47600000000000003</v>
      </c>
      <c r="I776" s="68">
        <f t="shared" si="176"/>
        <v>0.32200000000000001</v>
      </c>
      <c r="J776" s="68" t="s">
        <v>63</v>
      </c>
      <c r="K776" s="68">
        <f t="shared" si="177"/>
        <v>7.6999999999999999E-2</v>
      </c>
      <c r="L776" s="64">
        <f t="shared" si="178"/>
        <v>0.19298245614035087</v>
      </c>
      <c r="M776" s="15">
        <f t="shared" si="179"/>
        <v>3.7113903441922204E-2</v>
      </c>
      <c r="N776" s="68">
        <f t="shared" si="180"/>
        <v>0.1923174996535969</v>
      </c>
      <c r="O776" s="68">
        <f t="shared" si="181"/>
        <v>5.1997348228902949</v>
      </c>
      <c r="P776" s="68">
        <f t="shared" si="182"/>
        <v>-0.1552035962116747</v>
      </c>
      <c r="Q776" s="68">
        <f t="shared" si="183"/>
        <v>0.2294314030955191</v>
      </c>
      <c r="R776" s="112">
        <v>10.115651043007174</v>
      </c>
      <c r="S776" s="68" t="s">
        <v>885</v>
      </c>
      <c r="T776" s="68" t="s">
        <v>63</v>
      </c>
      <c r="U776" s="68" t="s">
        <v>887</v>
      </c>
      <c r="V776" s="68" t="s">
        <v>890</v>
      </c>
      <c r="W776" s="68">
        <v>0</v>
      </c>
      <c r="X776" s="68">
        <v>0</v>
      </c>
      <c r="Y776" s="68">
        <v>1</v>
      </c>
      <c r="Z776" s="68">
        <v>0</v>
      </c>
      <c r="AA776" s="68">
        <v>0</v>
      </c>
      <c r="AB776" s="68">
        <v>0</v>
      </c>
      <c r="AC776" s="68" t="s">
        <v>63</v>
      </c>
      <c r="AD776" s="68" t="s">
        <v>63</v>
      </c>
      <c r="AE776" s="68">
        <v>27</v>
      </c>
      <c r="AF776" s="68">
        <v>1</v>
      </c>
      <c r="AG776" s="68">
        <v>0</v>
      </c>
      <c r="AH776" s="68">
        <v>0</v>
      </c>
      <c r="AI776" s="68">
        <v>0</v>
      </c>
      <c r="AJ776" s="68">
        <v>0</v>
      </c>
      <c r="AK776" s="68">
        <v>0</v>
      </c>
      <c r="AL776" s="68">
        <v>0</v>
      </c>
      <c r="AM776" s="68">
        <v>1</v>
      </c>
      <c r="AN776" s="68">
        <v>0</v>
      </c>
      <c r="AO776" s="68">
        <v>0</v>
      </c>
      <c r="AP776" s="112">
        <v>6.1548580940164177</v>
      </c>
      <c r="AQ776" s="68">
        <v>1</v>
      </c>
      <c r="AR776" s="112">
        <v>3.3322045101752038</v>
      </c>
      <c r="AS776" s="68">
        <v>1</v>
      </c>
      <c r="AT776" s="68">
        <v>0</v>
      </c>
      <c r="AU776" s="68">
        <v>1</v>
      </c>
      <c r="AV776" s="112">
        <v>7.6063873897726522</v>
      </c>
      <c r="AW776" s="68">
        <v>0</v>
      </c>
      <c r="AX776" s="68">
        <v>1</v>
      </c>
      <c r="AY776" s="68">
        <v>1</v>
      </c>
      <c r="AZ776" s="68">
        <v>3.222</v>
      </c>
      <c r="BA776" s="94">
        <v>70</v>
      </c>
      <c r="BB776" s="94">
        <v>28</v>
      </c>
      <c r="BC776" s="68">
        <v>1</v>
      </c>
      <c r="BD776" s="68">
        <v>0</v>
      </c>
      <c r="BE776" s="104">
        <f t="shared" si="174"/>
        <v>1.791759469228055</v>
      </c>
      <c r="BF776" s="104">
        <v>721.22</v>
      </c>
      <c r="BG776" s="104">
        <f t="shared" si="184"/>
        <v>0.27226480101460754</v>
      </c>
      <c r="BH776" s="68">
        <v>1</v>
      </c>
      <c r="BI776" s="68">
        <v>1</v>
      </c>
      <c r="BJ776" s="68">
        <v>0</v>
      </c>
      <c r="BK776" s="68">
        <v>1</v>
      </c>
      <c r="BL776" s="68">
        <v>0</v>
      </c>
      <c r="BM776" s="68">
        <v>0</v>
      </c>
      <c r="BN776" s="68">
        <v>1</v>
      </c>
      <c r="BO776" s="68">
        <v>1</v>
      </c>
      <c r="BP776" s="68">
        <v>0</v>
      </c>
      <c r="BQ776" s="68">
        <v>0</v>
      </c>
      <c r="BR776" s="68">
        <v>0</v>
      </c>
      <c r="BS776" s="68">
        <v>0</v>
      </c>
      <c r="BT776" s="68">
        <v>0</v>
      </c>
      <c r="BU776" s="68">
        <v>1</v>
      </c>
      <c r="BV776" s="68">
        <v>1</v>
      </c>
      <c r="BW776" s="68">
        <v>0</v>
      </c>
      <c r="BX776" s="68">
        <v>0</v>
      </c>
      <c r="BY776" s="68">
        <v>0.7</v>
      </c>
      <c r="BZ776" s="68">
        <f t="shared" si="185"/>
        <v>0.30000000000000004</v>
      </c>
      <c r="CA776" s="112">
        <v>2.9957322735539909</v>
      </c>
      <c r="CB776" s="68" t="s">
        <v>874</v>
      </c>
      <c r="CC776" s="68">
        <v>1</v>
      </c>
      <c r="CI776" s="87" t="s">
        <v>880</v>
      </c>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row>
    <row r="777" spans="1:167" s="68" customFormat="1" ht="15" customHeight="1" x14ac:dyDescent="0.3">
      <c r="A777" s="69">
        <v>776</v>
      </c>
      <c r="B777" s="68">
        <v>18</v>
      </c>
      <c r="C777" s="68" t="s">
        <v>130</v>
      </c>
      <c r="D777" s="37">
        <v>-8.1000000000000003E-2</v>
      </c>
      <c r="E777" s="68">
        <v>0.315</v>
      </c>
      <c r="F777" s="19">
        <f t="shared" si="171"/>
        <v>-0.25714285714285717</v>
      </c>
      <c r="H777" s="68">
        <f t="shared" si="175"/>
        <v>-0.39600000000000002</v>
      </c>
      <c r="I777" s="68">
        <f t="shared" si="176"/>
        <v>0.23399999999999999</v>
      </c>
      <c r="J777" s="68" t="s">
        <v>63</v>
      </c>
      <c r="K777" s="68">
        <f t="shared" si="177"/>
        <v>8.1000000000000003E-2</v>
      </c>
      <c r="L777" s="64">
        <f t="shared" si="178"/>
        <v>0.25714285714285717</v>
      </c>
      <c r="M777" s="15">
        <f t="shared" si="179"/>
        <v>4.1140949590397151E-2</v>
      </c>
      <c r="N777" s="68">
        <f t="shared" si="180"/>
        <v>0.15999258174043332</v>
      </c>
      <c r="O777" s="68">
        <f t="shared" si="181"/>
        <v>6.2502897892001457</v>
      </c>
      <c r="P777" s="68">
        <f t="shared" si="182"/>
        <v>-0.11885163215003616</v>
      </c>
      <c r="Q777" s="68">
        <f t="shared" si="183"/>
        <v>0.20113353133083048</v>
      </c>
      <c r="R777" s="112">
        <v>10.140770667404057</v>
      </c>
      <c r="S777" s="68" t="s">
        <v>885</v>
      </c>
      <c r="T777" s="68" t="s">
        <v>63</v>
      </c>
      <c r="U777" s="68" t="s">
        <v>888</v>
      </c>
      <c r="V777" s="68" t="s">
        <v>890</v>
      </c>
      <c r="W777" s="68">
        <v>0</v>
      </c>
      <c r="X777" s="68">
        <v>0</v>
      </c>
      <c r="Y777" s="68">
        <v>1</v>
      </c>
      <c r="Z777" s="68">
        <v>0</v>
      </c>
      <c r="AA777" s="68">
        <v>0</v>
      </c>
      <c r="AB777" s="68">
        <v>0</v>
      </c>
      <c r="AC777" s="68" t="s">
        <v>63</v>
      </c>
      <c r="AD777" s="68" t="s">
        <v>63</v>
      </c>
      <c r="AE777" s="68">
        <v>39</v>
      </c>
      <c r="AF777" s="68">
        <v>1</v>
      </c>
      <c r="AG777" s="68">
        <v>0</v>
      </c>
      <c r="AH777" s="68">
        <v>0</v>
      </c>
      <c r="AI777" s="68">
        <v>0</v>
      </c>
      <c r="AJ777" s="68">
        <v>0</v>
      </c>
      <c r="AK777" s="68">
        <v>0</v>
      </c>
      <c r="AL777" s="68">
        <v>0</v>
      </c>
      <c r="AM777" s="68">
        <v>1</v>
      </c>
      <c r="AN777" s="68">
        <v>0</v>
      </c>
      <c r="AO777" s="68">
        <v>0</v>
      </c>
      <c r="AP777" s="112">
        <v>6.1548580940164177</v>
      </c>
      <c r="AQ777" s="68">
        <v>1</v>
      </c>
      <c r="AR777" s="112">
        <v>3.6888794541139363</v>
      </c>
      <c r="AS777" s="68">
        <v>1</v>
      </c>
      <c r="AT777" s="68">
        <v>0</v>
      </c>
      <c r="AU777" s="68">
        <v>1</v>
      </c>
      <c r="AV777" s="112">
        <v>7.6063873897726522</v>
      </c>
      <c r="AW777" s="68">
        <v>0</v>
      </c>
      <c r="AX777" s="68">
        <v>1</v>
      </c>
      <c r="AY777" s="68">
        <v>1</v>
      </c>
      <c r="AZ777" s="68">
        <v>3.222</v>
      </c>
      <c r="BA777" s="94">
        <v>70</v>
      </c>
      <c r="BB777" s="94">
        <v>28</v>
      </c>
      <c r="BC777" s="68">
        <v>1</v>
      </c>
      <c r="BD777" s="68">
        <v>0</v>
      </c>
      <c r="BE777" s="104">
        <f t="shared" si="174"/>
        <v>1.791759469228055</v>
      </c>
      <c r="BF777" s="104">
        <v>721.22</v>
      </c>
      <c r="BG777" s="104">
        <f t="shared" si="184"/>
        <v>0.27226480101460754</v>
      </c>
      <c r="BH777" s="68">
        <v>1</v>
      </c>
      <c r="BI777" s="68">
        <v>1</v>
      </c>
      <c r="BJ777" s="68">
        <v>0</v>
      </c>
      <c r="BK777" s="68">
        <v>1</v>
      </c>
      <c r="BL777" s="68">
        <v>0</v>
      </c>
      <c r="BM777" s="68">
        <v>0</v>
      </c>
      <c r="BN777" s="68">
        <v>1</v>
      </c>
      <c r="BO777" s="68">
        <v>1</v>
      </c>
      <c r="BP777" s="68">
        <v>0</v>
      </c>
      <c r="BQ777" s="68">
        <v>0</v>
      </c>
      <c r="BR777" s="68">
        <v>0</v>
      </c>
      <c r="BS777" s="68">
        <v>0</v>
      </c>
      <c r="BT777" s="68">
        <v>0</v>
      </c>
      <c r="BU777" s="68">
        <v>1</v>
      </c>
      <c r="BV777" s="68">
        <v>1</v>
      </c>
      <c r="BW777" s="68">
        <v>0</v>
      </c>
      <c r="BX777" s="68">
        <v>0</v>
      </c>
      <c r="BY777" s="68">
        <v>0.7</v>
      </c>
      <c r="BZ777" s="68">
        <f t="shared" si="185"/>
        <v>0.30000000000000004</v>
      </c>
      <c r="CA777" s="112">
        <v>2.9957322735539909</v>
      </c>
      <c r="CB777" s="68" t="s">
        <v>874</v>
      </c>
      <c r="CC777" s="68">
        <v>1</v>
      </c>
      <c r="CI777" s="68" t="s">
        <v>881</v>
      </c>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row>
    <row r="778" spans="1:167" s="68" customFormat="1" ht="15" customHeight="1" x14ac:dyDescent="0.3">
      <c r="A778" s="69">
        <v>777</v>
      </c>
      <c r="B778" s="68">
        <v>18</v>
      </c>
      <c r="C778" s="68" t="s">
        <v>130</v>
      </c>
      <c r="D778" s="37">
        <v>-0.30199999999999999</v>
      </c>
      <c r="E778" s="68">
        <v>0.73499999999999999</v>
      </c>
      <c r="F778" s="19">
        <f t="shared" si="171"/>
        <v>-0.41088435374149657</v>
      </c>
      <c r="H778" s="68">
        <f t="shared" si="175"/>
        <v>-1.0369999999999999</v>
      </c>
      <c r="I778" s="68">
        <f t="shared" si="176"/>
        <v>0.433</v>
      </c>
      <c r="J778" s="68" t="s">
        <v>63</v>
      </c>
      <c r="K778" s="68">
        <f t="shared" si="177"/>
        <v>0.30199999999999999</v>
      </c>
      <c r="L778" s="64">
        <f t="shared" si="178"/>
        <v>0.41088435374149657</v>
      </c>
      <c r="M778" s="15">
        <f t="shared" si="179"/>
        <v>5.0134388857165348E-2</v>
      </c>
      <c r="N778" s="68">
        <f t="shared" si="180"/>
        <v>0.12201581394045209</v>
      </c>
      <c r="O778" s="68">
        <f t="shared" si="181"/>
        <v>8.1956589699760922</v>
      </c>
      <c r="P778" s="68">
        <f t="shared" si="182"/>
        <v>-7.1881425083286737E-2</v>
      </c>
      <c r="Q778" s="68">
        <f t="shared" si="183"/>
        <v>0.17215020279761745</v>
      </c>
      <c r="R778" s="112">
        <v>10.140770667404057</v>
      </c>
      <c r="S778" s="68" t="s">
        <v>885</v>
      </c>
      <c r="T778" s="68" t="s">
        <v>63</v>
      </c>
      <c r="U778" s="68" t="s">
        <v>889</v>
      </c>
      <c r="V778" s="68" t="s">
        <v>890</v>
      </c>
      <c r="W778" s="68">
        <v>0</v>
      </c>
      <c r="X778" s="68">
        <v>0</v>
      </c>
      <c r="Y778" s="68">
        <v>1</v>
      </c>
      <c r="Z778" s="68">
        <v>0</v>
      </c>
      <c r="AA778" s="68">
        <v>0</v>
      </c>
      <c r="AB778" s="68">
        <v>0</v>
      </c>
      <c r="AC778" s="68" t="s">
        <v>63</v>
      </c>
      <c r="AD778" s="68" t="s">
        <v>63</v>
      </c>
      <c r="AE778" s="68">
        <v>67</v>
      </c>
      <c r="AF778" s="68">
        <v>1</v>
      </c>
      <c r="AG778" s="68">
        <v>0</v>
      </c>
      <c r="AH778" s="68">
        <v>0</v>
      </c>
      <c r="AI778" s="68">
        <v>0</v>
      </c>
      <c r="AJ778" s="68">
        <v>0</v>
      </c>
      <c r="AK778" s="68">
        <v>0</v>
      </c>
      <c r="AL778" s="68">
        <v>0</v>
      </c>
      <c r="AM778" s="68">
        <v>1</v>
      </c>
      <c r="AN778" s="68">
        <v>0</v>
      </c>
      <c r="AO778" s="68">
        <v>0</v>
      </c>
      <c r="AP778" s="112">
        <v>6.1548580940164177</v>
      </c>
      <c r="AQ778" s="68">
        <v>1</v>
      </c>
      <c r="AR778" s="112">
        <v>4.219507705176107</v>
      </c>
      <c r="AS778" s="68">
        <v>1</v>
      </c>
      <c r="AT778" s="68">
        <v>0</v>
      </c>
      <c r="AU778" s="68">
        <v>1</v>
      </c>
      <c r="AV778" s="112">
        <v>7.6063873897726522</v>
      </c>
      <c r="AW778" s="68">
        <v>0</v>
      </c>
      <c r="AX778" s="68">
        <v>1</v>
      </c>
      <c r="AY778" s="68">
        <v>1</v>
      </c>
      <c r="AZ778" s="68">
        <v>3.222</v>
      </c>
      <c r="BA778" s="94">
        <v>70</v>
      </c>
      <c r="BB778" s="94">
        <v>28</v>
      </c>
      <c r="BC778" s="68">
        <v>1</v>
      </c>
      <c r="BD778" s="68">
        <v>0</v>
      </c>
      <c r="BE778" s="104">
        <f t="shared" si="174"/>
        <v>1.791759469228055</v>
      </c>
      <c r="BF778" s="104">
        <v>721.22</v>
      </c>
      <c r="BG778" s="104">
        <f t="shared" si="184"/>
        <v>0.27226480101460754</v>
      </c>
      <c r="BH778" s="68">
        <v>1</v>
      </c>
      <c r="BI778" s="68">
        <v>1</v>
      </c>
      <c r="BJ778" s="68">
        <v>0</v>
      </c>
      <c r="BK778" s="68">
        <v>1</v>
      </c>
      <c r="BL778" s="68">
        <v>0</v>
      </c>
      <c r="BM778" s="68">
        <v>0</v>
      </c>
      <c r="BN778" s="68">
        <v>1</v>
      </c>
      <c r="BO778" s="68">
        <v>1</v>
      </c>
      <c r="BP778" s="68">
        <v>0</v>
      </c>
      <c r="BQ778" s="68">
        <v>0</v>
      </c>
      <c r="BR778" s="68">
        <v>0</v>
      </c>
      <c r="BS778" s="68">
        <v>0</v>
      </c>
      <c r="BT778" s="68">
        <v>0</v>
      </c>
      <c r="BU778" s="68">
        <v>1</v>
      </c>
      <c r="BV778" s="68">
        <v>1</v>
      </c>
      <c r="BW778" s="68">
        <v>0</v>
      </c>
      <c r="BX778" s="68">
        <v>0</v>
      </c>
      <c r="BY778" s="68">
        <v>0.7</v>
      </c>
      <c r="BZ778" s="68">
        <f t="shared" si="185"/>
        <v>0.30000000000000004</v>
      </c>
      <c r="CA778" s="112">
        <v>2.9957322735539909</v>
      </c>
      <c r="CB778" s="68" t="s">
        <v>874</v>
      </c>
      <c r="CC778" s="68">
        <v>1</v>
      </c>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row>
    <row r="779" spans="1:167" s="68" customFormat="1" ht="15" customHeight="1" x14ac:dyDescent="0.3">
      <c r="A779" s="69">
        <v>778</v>
      </c>
      <c r="B779" s="68">
        <v>18</v>
      </c>
      <c r="C779" s="68" t="s">
        <v>130</v>
      </c>
      <c r="D779" s="37">
        <v>0.105</v>
      </c>
      <c r="E779" s="68">
        <v>0.438</v>
      </c>
      <c r="F779" s="19">
        <f t="shared" si="171"/>
        <v>0.23972602739726026</v>
      </c>
      <c r="H779" s="68">
        <f t="shared" si="175"/>
        <v>-0.33300000000000002</v>
      </c>
      <c r="I779" s="68">
        <f t="shared" si="176"/>
        <v>0.54300000000000004</v>
      </c>
      <c r="J779" s="68" t="s">
        <v>63</v>
      </c>
      <c r="K779" s="68">
        <f t="shared" si="177"/>
        <v>-0.105</v>
      </c>
      <c r="L779" s="64">
        <f t="shared" si="178"/>
        <v>-0.23972602739726026</v>
      </c>
      <c r="M779" s="15">
        <f t="shared" si="179"/>
        <v>-3.7412704525247024E-2</v>
      </c>
      <c r="N779" s="68">
        <f t="shared" si="180"/>
        <v>0.15606442459103045</v>
      </c>
      <c r="O779" s="68">
        <f t="shared" si="181"/>
        <v>6.4076102072622731</v>
      </c>
      <c r="P779" s="68">
        <f t="shared" si="182"/>
        <v>-0.19347712911627749</v>
      </c>
      <c r="Q779" s="68">
        <f t="shared" si="183"/>
        <v>0.11865172006578342</v>
      </c>
      <c r="R779" s="112">
        <v>10.140770667404057</v>
      </c>
      <c r="S779" s="68" t="s">
        <v>883</v>
      </c>
      <c r="T779" s="68" t="s">
        <v>63</v>
      </c>
      <c r="U779" s="68" t="s">
        <v>887</v>
      </c>
      <c r="V779" s="68" t="s">
        <v>890</v>
      </c>
      <c r="W779" s="68">
        <v>0</v>
      </c>
      <c r="X779" s="68">
        <v>0</v>
      </c>
      <c r="Y779" s="68">
        <v>1</v>
      </c>
      <c r="Z779" s="68">
        <v>0</v>
      </c>
      <c r="AA779" s="68">
        <v>0</v>
      </c>
      <c r="AB779" s="68">
        <v>0</v>
      </c>
      <c r="AC779" s="68" t="s">
        <v>63</v>
      </c>
      <c r="AD779" s="68" t="s">
        <v>63</v>
      </c>
      <c r="AE779" s="68">
        <v>41</v>
      </c>
      <c r="AF779" s="68">
        <v>1</v>
      </c>
      <c r="AG779" s="68">
        <v>0</v>
      </c>
      <c r="AH779" s="68">
        <v>0</v>
      </c>
      <c r="AI779" s="68">
        <v>0</v>
      </c>
      <c r="AJ779" s="68">
        <v>0</v>
      </c>
      <c r="AK779" s="68">
        <v>0</v>
      </c>
      <c r="AL779" s="68">
        <v>0</v>
      </c>
      <c r="AM779" s="68">
        <v>1</v>
      </c>
      <c r="AN779" s="68">
        <v>0</v>
      </c>
      <c r="AO779" s="68">
        <v>0</v>
      </c>
      <c r="AP779" s="112">
        <v>6.1548580940164177</v>
      </c>
      <c r="AQ779" s="68">
        <v>1</v>
      </c>
      <c r="AR779" s="112">
        <v>3.7376696182833684</v>
      </c>
      <c r="AS779" s="68">
        <v>1</v>
      </c>
      <c r="AT779" s="68">
        <v>0</v>
      </c>
      <c r="AU779" s="68">
        <v>1</v>
      </c>
      <c r="AV779" s="112">
        <v>7.6063873897726522</v>
      </c>
      <c r="AW779" s="68">
        <v>0</v>
      </c>
      <c r="AX779" s="68">
        <v>1</v>
      </c>
      <c r="AY779" s="68">
        <v>1</v>
      </c>
      <c r="AZ779" s="68">
        <v>3.222</v>
      </c>
      <c r="BA779" s="94">
        <v>70</v>
      </c>
      <c r="BB779" s="94">
        <v>28</v>
      </c>
      <c r="BC779" s="68">
        <v>1</v>
      </c>
      <c r="BD779" s="68">
        <v>0</v>
      </c>
      <c r="BE779" s="104">
        <f t="shared" si="174"/>
        <v>1.791759469228055</v>
      </c>
      <c r="BF779" s="104">
        <v>721.22</v>
      </c>
      <c r="BG779" s="104">
        <f t="shared" si="184"/>
        <v>0.27226480101460754</v>
      </c>
      <c r="BH779" s="68">
        <v>1</v>
      </c>
      <c r="BI779" s="68">
        <v>1</v>
      </c>
      <c r="BJ779" s="68">
        <v>0</v>
      </c>
      <c r="BK779" s="68">
        <v>1</v>
      </c>
      <c r="BL779" s="68">
        <v>0</v>
      </c>
      <c r="BM779" s="68">
        <v>0</v>
      </c>
      <c r="BN779" s="68">
        <v>1</v>
      </c>
      <c r="BO779" s="68">
        <v>1</v>
      </c>
      <c r="BP779" s="68">
        <v>0</v>
      </c>
      <c r="BQ779" s="68">
        <v>0</v>
      </c>
      <c r="BR779" s="68">
        <v>0</v>
      </c>
      <c r="BS779" s="68">
        <v>0</v>
      </c>
      <c r="BT779" s="68">
        <v>0</v>
      </c>
      <c r="BU779" s="68">
        <v>1</v>
      </c>
      <c r="BV779" s="68">
        <v>1</v>
      </c>
      <c r="BW779" s="68">
        <v>0</v>
      </c>
      <c r="BX779" s="68">
        <v>0</v>
      </c>
      <c r="BY779" s="68">
        <v>0.7</v>
      </c>
      <c r="BZ779" s="68">
        <f t="shared" si="185"/>
        <v>0.30000000000000004</v>
      </c>
      <c r="CA779" s="112">
        <v>2.9957322735539909</v>
      </c>
      <c r="CB779" s="68" t="s">
        <v>874</v>
      </c>
      <c r="CC779" s="68">
        <v>1</v>
      </c>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row>
    <row r="780" spans="1:167" s="68" customFormat="1" ht="15" customHeight="1" x14ac:dyDescent="0.3">
      <c r="A780" s="69">
        <v>779</v>
      </c>
      <c r="B780" s="68">
        <v>18</v>
      </c>
      <c r="C780" s="68" t="s">
        <v>130</v>
      </c>
      <c r="D780" s="37">
        <v>6.5000000000000002E-2</v>
      </c>
      <c r="E780" s="68">
        <v>0.33800000000000002</v>
      </c>
      <c r="F780" s="19">
        <f t="shared" si="171"/>
        <v>0.19230769230769229</v>
      </c>
      <c r="H780" s="68">
        <f t="shared" si="175"/>
        <v>-0.27300000000000002</v>
      </c>
      <c r="I780" s="68">
        <f t="shared" si="176"/>
        <v>0.40300000000000002</v>
      </c>
      <c r="J780" s="68" t="s">
        <v>63</v>
      </c>
      <c r="K780" s="68">
        <f t="shared" si="177"/>
        <v>-6.5000000000000002E-2</v>
      </c>
      <c r="L780" s="64">
        <f t="shared" si="178"/>
        <v>-0.19230769230769229</v>
      </c>
      <c r="M780" s="15">
        <f t="shared" si="179"/>
        <v>-2.4221383686453313E-2</v>
      </c>
      <c r="N780" s="68">
        <f t="shared" si="180"/>
        <v>0.12595119516955725</v>
      </c>
      <c r="O780" s="68">
        <f t="shared" si="181"/>
        <v>7.9395832540833462</v>
      </c>
      <c r="P780" s="68">
        <f t="shared" si="182"/>
        <v>-0.15017257885601057</v>
      </c>
      <c r="Q780" s="68">
        <f t="shared" si="183"/>
        <v>0.10172981148310394</v>
      </c>
      <c r="R780" s="112">
        <v>10.140770667404057</v>
      </c>
      <c r="S780" s="68" t="s">
        <v>883</v>
      </c>
      <c r="T780" s="68" t="s">
        <v>63</v>
      </c>
      <c r="U780" s="68" t="s">
        <v>888</v>
      </c>
      <c r="V780" s="68" t="s">
        <v>890</v>
      </c>
      <c r="W780" s="68">
        <v>0</v>
      </c>
      <c r="X780" s="68">
        <v>0</v>
      </c>
      <c r="Y780" s="68">
        <v>1</v>
      </c>
      <c r="Z780" s="68">
        <v>0</v>
      </c>
      <c r="AA780" s="68">
        <v>0</v>
      </c>
      <c r="AB780" s="68">
        <v>0</v>
      </c>
      <c r="AC780" s="68" t="s">
        <v>63</v>
      </c>
      <c r="AD780" s="68" t="s">
        <v>63</v>
      </c>
      <c r="AE780" s="68">
        <v>63</v>
      </c>
      <c r="AF780" s="68">
        <v>1</v>
      </c>
      <c r="AG780" s="68">
        <v>0</v>
      </c>
      <c r="AH780" s="68">
        <v>0</v>
      </c>
      <c r="AI780" s="68">
        <v>0</v>
      </c>
      <c r="AJ780" s="68">
        <v>0</v>
      </c>
      <c r="AK780" s="68">
        <v>0</v>
      </c>
      <c r="AL780" s="68">
        <v>0</v>
      </c>
      <c r="AM780" s="68">
        <v>1</v>
      </c>
      <c r="AN780" s="68">
        <v>0</v>
      </c>
      <c r="AO780" s="68">
        <v>0</v>
      </c>
      <c r="AP780" s="112">
        <v>6.1548580940164177</v>
      </c>
      <c r="AQ780" s="68">
        <v>1</v>
      </c>
      <c r="AR780" s="112">
        <v>4.1588830833596715</v>
      </c>
      <c r="AS780" s="68">
        <v>1</v>
      </c>
      <c r="AT780" s="68">
        <v>0</v>
      </c>
      <c r="AU780" s="68">
        <v>1</v>
      </c>
      <c r="AV780" s="112">
        <v>7.6063873897726522</v>
      </c>
      <c r="AW780" s="68">
        <v>0</v>
      </c>
      <c r="AX780" s="68">
        <v>1</v>
      </c>
      <c r="AY780" s="68">
        <v>1</v>
      </c>
      <c r="AZ780" s="68">
        <v>3.222</v>
      </c>
      <c r="BA780" s="94">
        <v>70</v>
      </c>
      <c r="BB780" s="94">
        <v>28</v>
      </c>
      <c r="BC780" s="68">
        <v>1</v>
      </c>
      <c r="BD780" s="68">
        <v>0</v>
      </c>
      <c r="BE780" s="104">
        <f t="shared" si="174"/>
        <v>1.791759469228055</v>
      </c>
      <c r="BF780" s="104">
        <v>721.22</v>
      </c>
      <c r="BG780" s="104">
        <f t="shared" si="184"/>
        <v>0.27226480101460754</v>
      </c>
      <c r="BH780" s="68">
        <v>1</v>
      </c>
      <c r="BI780" s="68">
        <v>1</v>
      </c>
      <c r="BJ780" s="68">
        <v>0</v>
      </c>
      <c r="BK780" s="68">
        <v>1</v>
      </c>
      <c r="BL780" s="68">
        <v>0</v>
      </c>
      <c r="BM780" s="68">
        <v>0</v>
      </c>
      <c r="BN780" s="68">
        <v>1</v>
      </c>
      <c r="BO780" s="68">
        <v>1</v>
      </c>
      <c r="BP780" s="68">
        <v>0</v>
      </c>
      <c r="BQ780" s="68">
        <v>0</v>
      </c>
      <c r="BR780" s="68">
        <v>0</v>
      </c>
      <c r="BS780" s="68">
        <v>0</v>
      </c>
      <c r="BT780" s="68">
        <v>0</v>
      </c>
      <c r="BU780" s="68">
        <v>1</v>
      </c>
      <c r="BV780" s="68">
        <v>1</v>
      </c>
      <c r="BW780" s="68">
        <v>0</v>
      </c>
      <c r="BX780" s="68">
        <v>0</v>
      </c>
      <c r="BY780" s="68">
        <v>0.7</v>
      </c>
      <c r="BZ780" s="68">
        <f t="shared" si="185"/>
        <v>0.30000000000000004</v>
      </c>
      <c r="CA780" s="112">
        <v>2.9957322735539909</v>
      </c>
      <c r="CB780" s="68" t="s">
        <v>874</v>
      </c>
      <c r="CC780" s="68">
        <v>1</v>
      </c>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row>
    <row r="781" spans="1:167" s="68" customFormat="1" ht="15" customHeight="1" x14ac:dyDescent="0.3">
      <c r="A781" s="69">
        <v>780</v>
      </c>
      <c r="B781" s="68">
        <v>18</v>
      </c>
      <c r="C781" s="68" t="s">
        <v>130</v>
      </c>
      <c r="D781" s="37">
        <v>-9.8000000000000004E-2</v>
      </c>
      <c r="E781" s="68">
        <v>0.53600000000000003</v>
      </c>
      <c r="F781" s="19">
        <f t="shared" si="171"/>
        <v>-0.18283582089552239</v>
      </c>
      <c r="H781" s="68">
        <f t="shared" si="175"/>
        <v>-0.63400000000000001</v>
      </c>
      <c r="I781" s="68">
        <f t="shared" si="176"/>
        <v>0.43800000000000006</v>
      </c>
      <c r="J781" s="68" t="s">
        <v>63</v>
      </c>
      <c r="K781" s="68">
        <f t="shared" si="177"/>
        <v>9.8000000000000004E-2</v>
      </c>
      <c r="L781" s="64">
        <f t="shared" si="178"/>
        <v>0.18283582089552239</v>
      </c>
      <c r="M781" s="15">
        <f t="shared" si="179"/>
        <v>3.8096228974690768E-2</v>
      </c>
      <c r="N781" s="68">
        <f t="shared" si="180"/>
        <v>0.20836304826973728</v>
      </c>
      <c r="O781" s="68">
        <f t="shared" si="181"/>
        <v>4.7993154655015688</v>
      </c>
      <c r="P781" s="68">
        <f t="shared" si="182"/>
        <v>-0.1702668192950465</v>
      </c>
      <c r="Q781" s="68">
        <f t="shared" si="183"/>
        <v>0.24645927724442807</v>
      </c>
      <c r="R781" s="112">
        <v>10.140770667404057</v>
      </c>
      <c r="S781" s="68" t="s">
        <v>883</v>
      </c>
      <c r="T781" s="68" t="s">
        <v>63</v>
      </c>
      <c r="U781" s="68" t="s">
        <v>889</v>
      </c>
      <c r="V781" s="68" t="s">
        <v>890</v>
      </c>
      <c r="W781" s="68">
        <v>0</v>
      </c>
      <c r="X781" s="68">
        <v>0</v>
      </c>
      <c r="Y781" s="68">
        <v>1</v>
      </c>
      <c r="Z781" s="68">
        <v>0</v>
      </c>
      <c r="AA781" s="68">
        <v>0</v>
      </c>
      <c r="AB781" s="68">
        <v>0</v>
      </c>
      <c r="AC781" s="68" t="s">
        <v>63</v>
      </c>
      <c r="AD781" s="68" t="s">
        <v>63</v>
      </c>
      <c r="AE781" s="68">
        <v>23</v>
      </c>
      <c r="AF781" s="68">
        <v>1</v>
      </c>
      <c r="AG781" s="68">
        <v>0</v>
      </c>
      <c r="AH781" s="68">
        <v>0</v>
      </c>
      <c r="AI781" s="68">
        <v>0</v>
      </c>
      <c r="AJ781" s="68">
        <v>0</v>
      </c>
      <c r="AK781" s="68">
        <v>0</v>
      </c>
      <c r="AL781" s="68">
        <v>0</v>
      </c>
      <c r="AM781" s="68">
        <v>1</v>
      </c>
      <c r="AN781" s="68">
        <v>0</v>
      </c>
      <c r="AO781" s="68">
        <v>0</v>
      </c>
      <c r="AP781" s="112">
        <v>6.1548580940164177</v>
      </c>
      <c r="AQ781" s="68">
        <v>1</v>
      </c>
      <c r="AR781" s="112">
        <v>3.1780538303479458</v>
      </c>
      <c r="AS781" s="68">
        <v>1</v>
      </c>
      <c r="AT781" s="68">
        <v>0</v>
      </c>
      <c r="AU781" s="68">
        <v>1</v>
      </c>
      <c r="AV781" s="112">
        <v>7.6063873897726522</v>
      </c>
      <c r="AW781" s="68">
        <v>0</v>
      </c>
      <c r="AX781" s="68">
        <v>1</v>
      </c>
      <c r="AY781" s="68">
        <v>1</v>
      </c>
      <c r="AZ781" s="68">
        <v>3.222</v>
      </c>
      <c r="BA781" s="94">
        <v>70</v>
      </c>
      <c r="BB781" s="94">
        <v>28</v>
      </c>
      <c r="BC781" s="68">
        <v>1</v>
      </c>
      <c r="BD781" s="68">
        <v>0</v>
      </c>
      <c r="BE781" s="104">
        <f t="shared" si="174"/>
        <v>1.791759469228055</v>
      </c>
      <c r="BF781" s="104">
        <v>721.22</v>
      </c>
      <c r="BG781" s="104">
        <f t="shared" si="184"/>
        <v>0.27226480101460754</v>
      </c>
      <c r="BH781" s="68">
        <v>1</v>
      </c>
      <c r="BI781" s="68">
        <v>1</v>
      </c>
      <c r="BJ781" s="68">
        <v>0</v>
      </c>
      <c r="BK781" s="68">
        <v>1</v>
      </c>
      <c r="BL781" s="68">
        <v>0</v>
      </c>
      <c r="BM781" s="68">
        <v>0</v>
      </c>
      <c r="BN781" s="68">
        <v>1</v>
      </c>
      <c r="BO781" s="68">
        <v>1</v>
      </c>
      <c r="BP781" s="68">
        <v>0</v>
      </c>
      <c r="BQ781" s="68">
        <v>0</v>
      </c>
      <c r="BR781" s="68">
        <v>0</v>
      </c>
      <c r="BS781" s="68">
        <v>0</v>
      </c>
      <c r="BT781" s="68">
        <v>0</v>
      </c>
      <c r="BU781" s="68">
        <v>1</v>
      </c>
      <c r="BV781" s="68">
        <v>1</v>
      </c>
      <c r="BW781" s="68">
        <v>0</v>
      </c>
      <c r="BX781" s="68">
        <v>0</v>
      </c>
      <c r="BY781" s="68">
        <v>0.7</v>
      </c>
      <c r="BZ781" s="68">
        <f t="shared" si="185"/>
        <v>0.30000000000000004</v>
      </c>
      <c r="CA781" s="112">
        <v>2.9957322735539909</v>
      </c>
      <c r="CB781" s="68" t="s">
        <v>874</v>
      </c>
      <c r="CC781" s="68">
        <v>1</v>
      </c>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row>
    <row r="782" spans="1:167" s="68" customFormat="1" ht="15" customHeight="1" x14ac:dyDescent="0.3">
      <c r="A782" s="69">
        <v>781</v>
      </c>
      <c r="B782" s="68">
        <v>18</v>
      </c>
      <c r="C782" s="68" t="s">
        <v>130</v>
      </c>
      <c r="D782" s="37">
        <v>-0.2</v>
      </c>
      <c r="E782" s="68">
        <v>0.33300000000000002</v>
      </c>
      <c r="F782" s="19">
        <f t="shared" ref="F782:F845" si="186">D782/E782</f>
        <v>-0.60060060060060061</v>
      </c>
      <c r="H782" s="68">
        <f t="shared" si="175"/>
        <v>-0.53300000000000003</v>
      </c>
      <c r="I782" s="68">
        <f t="shared" si="176"/>
        <v>0.13300000000000001</v>
      </c>
      <c r="J782" s="68" t="s">
        <v>63</v>
      </c>
      <c r="K782" s="68">
        <f t="shared" si="177"/>
        <v>0.2</v>
      </c>
      <c r="L782" s="64">
        <f t="shared" si="178"/>
        <v>0.60060060060060061</v>
      </c>
      <c r="M782" s="15">
        <f t="shared" si="179"/>
        <v>7.1097797513228797E-2</v>
      </c>
      <c r="N782" s="68">
        <f t="shared" si="180"/>
        <v>0.11837783285952594</v>
      </c>
      <c r="O782" s="68">
        <f t="shared" si="181"/>
        <v>8.4475275129141654</v>
      </c>
      <c r="P782" s="68">
        <f t="shared" si="182"/>
        <v>-4.7280035346297142E-2</v>
      </c>
      <c r="Q782" s="68">
        <f t="shared" si="183"/>
        <v>0.18947563037275472</v>
      </c>
      <c r="R782" s="112">
        <v>10.140770667404057</v>
      </c>
      <c r="S782" s="68" t="s">
        <v>884</v>
      </c>
      <c r="T782" s="68" t="s">
        <v>63</v>
      </c>
      <c r="U782" s="68" t="s">
        <v>887</v>
      </c>
      <c r="V782" s="68" t="s">
        <v>890</v>
      </c>
      <c r="W782" s="68">
        <v>0</v>
      </c>
      <c r="X782" s="68">
        <v>0</v>
      </c>
      <c r="Y782" s="68">
        <v>1</v>
      </c>
      <c r="Z782" s="68">
        <v>0</v>
      </c>
      <c r="AA782" s="68">
        <v>0</v>
      </c>
      <c r="AB782" s="68">
        <v>0</v>
      </c>
      <c r="AC782" s="68" t="s">
        <v>63</v>
      </c>
      <c r="AD782" s="68" t="s">
        <v>63</v>
      </c>
      <c r="AE782" s="68">
        <v>71</v>
      </c>
      <c r="AF782" s="68">
        <v>1</v>
      </c>
      <c r="AG782" s="68">
        <v>0</v>
      </c>
      <c r="AH782" s="68">
        <v>0</v>
      </c>
      <c r="AI782" s="68">
        <v>0</v>
      </c>
      <c r="AJ782" s="68">
        <v>0</v>
      </c>
      <c r="AK782" s="68">
        <v>0</v>
      </c>
      <c r="AL782" s="68">
        <v>0</v>
      </c>
      <c r="AM782" s="68">
        <v>1</v>
      </c>
      <c r="AN782" s="68">
        <v>0</v>
      </c>
      <c r="AO782" s="68">
        <v>0</v>
      </c>
      <c r="AP782" s="112">
        <v>6.1548580940164177</v>
      </c>
      <c r="AQ782" s="68">
        <v>1</v>
      </c>
      <c r="AR782" s="112">
        <v>4.2766661190160553</v>
      </c>
      <c r="AS782" s="68">
        <v>1</v>
      </c>
      <c r="AT782" s="68">
        <v>0</v>
      </c>
      <c r="AU782" s="68">
        <v>1</v>
      </c>
      <c r="AV782" s="112">
        <v>7.6063873897726522</v>
      </c>
      <c r="AW782" s="68">
        <v>0</v>
      </c>
      <c r="AX782" s="68">
        <v>1</v>
      </c>
      <c r="AY782" s="68">
        <v>1</v>
      </c>
      <c r="AZ782" s="68">
        <v>3.222</v>
      </c>
      <c r="BA782" s="94">
        <v>70</v>
      </c>
      <c r="BB782" s="94">
        <v>28</v>
      </c>
      <c r="BC782" s="68">
        <v>1</v>
      </c>
      <c r="BD782" s="68">
        <v>0</v>
      </c>
      <c r="BE782" s="104">
        <f t="shared" si="174"/>
        <v>1.791759469228055</v>
      </c>
      <c r="BF782" s="104">
        <v>721.22</v>
      </c>
      <c r="BG782" s="104">
        <f t="shared" si="184"/>
        <v>0.27226480101460754</v>
      </c>
      <c r="BH782" s="68">
        <v>1</v>
      </c>
      <c r="BI782" s="68">
        <v>1</v>
      </c>
      <c r="BJ782" s="68">
        <v>0</v>
      </c>
      <c r="BK782" s="68">
        <v>1</v>
      </c>
      <c r="BL782" s="68">
        <v>0</v>
      </c>
      <c r="BM782" s="68">
        <v>0</v>
      </c>
      <c r="BN782" s="68">
        <v>1</v>
      </c>
      <c r="BO782" s="68">
        <v>1</v>
      </c>
      <c r="BP782" s="68">
        <v>0</v>
      </c>
      <c r="BQ782" s="68">
        <v>0</v>
      </c>
      <c r="BR782" s="68">
        <v>0</v>
      </c>
      <c r="BS782" s="68">
        <v>0</v>
      </c>
      <c r="BT782" s="68">
        <v>0</v>
      </c>
      <c r="BU782" s="68">
        <v>1</v>
      </c>
      <c r="BV782" s="68">
        <v>1</v>
      </c>
      <c r="BW782" s="68">
        <v>0</v>
      </c>
      <c r="BX782" s="68">
        <v>0</v>
      </c>
      <c r="BY782" s="68">
        <v>0.7</v>
      </c>
      <c r="BZ782" s="68">
        <f t="shared" si="185"/>
        <v>0.30000000000000004</v>
      </c>
      <c r="CA782" s="112">
        <v>2.9957322735539909</v>
      </c>
      <c r="CB782" s="68" t="s">
        <v>874</v>
      </c>
      <c r="CC782" s="68">
        <v>1</v>
      </c>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row>
    <row r="783" spans="1:167" s="68" customFormat="1" ht="15" customHeight="1" x14ac:dyDescent="0.3">
      <c r="A783" s="69">
        <v>782</v>
      </c>
      <c r="B783" s="68">
        <v>18</v>
      </c>
      <c r="C783" s="68" t="s">
        <v>130</v>
      </c>
      <c r="D783" s="37">
        <v>-9.1999999999999998E-2</v>
      </c>
      <c r="E783" s="68">
        <v>0.32</v>
      </c>
      <c r="F783" s="19">
        <f t="shared" si="186"/>
        <v>-0.28749999999999998</v>
      </c>
      <c r="H783" s="68">
        <f t="shared" si="175"/>
        <v>-0.41200000000000003</v>
      </c>
      <c r="I783" s="68">
        <f t="shared" si="176"/>
        <v>0.22800000000000001</v>
      </c>
      <c r="J783" s="68" t="s">
        <v>63</v>
      </c>
      <c r="K783" s="68">
        <f t="shared" si="177"/>
        <v>9.1999999999999998E-2</v>
      </c>
      <c r="L783" s="64">
        <f t="shared" si="178"/>
        <v>0.28749999999999998</v>
      </c>
      <c r="M783" s="15">
        <f t="shared" si="179"/>
        <v>3.8052724948806904E-2</v>
      </c>
      <c r="N783" s="68">
        <f t="shared" si="180"/>
        <v>0.13235730416976316</v>
      </c>
      <c r="O783" s="68">
        <f t="shared" si="181"/>
        <v>7.5553064960992806</v>
      </c>
      <c r="P783" s="68">
        <f t="shared" si="182"/>
        <v>-9.4304579220956253E-2</v>
      </c>
      <c r="Q783" s="68">
        <f t="shared" si="183"/>
        <v>0.17041002911857006</v>
      </c>
      <c r="R783" s="112">
        <v>10.140770667404057</v>
      </c>
      <c r="S783" s="68" t="s">
        <v>884</v>
      </c>
      <c r="T783" s="68" t="s">
        <v>63</v>
      </c>
      <c r="U783" s="68" t="s">
        <v>888</v>
      </c>
      <c r="V783" s="68" t="s">
        <v>890</v>
      </c>
      <c r="W783" s="68">
        <v>0</v>
      </c>
      <c r="X783" s="68">
        <v>0</v>
      </c>
      <c r="Y783" s="68">
        <v>1</v>
      </c>
      <c r="Z783" s="68">
        <v>0</v>
      </c>
      <c r="AA783" s="68">
        <v>0</v>
      </c>
      <c r="AB783" s="68">
        <v>0</v>
      </c>
      <c r="AC783" s="68" t="s">
        <v>63</v>
      </c>
      <c r="AD783" s="68" t="s">
        <v>63</v>
      </c>
      <c r="AE783" s="68">
        <v>57</v>
      </c>
      <c r="AF783" s="68">
        <v>1</v>
      </c>
      <c r="AG783" s="68">
        <v>0</v>
      </c>
      <c r="AH783" s="68">
        <v>0</v>
      </c>
      <c r="AI783" s="68">
        <v>0</v>
      </c>
      <c r="AJ783" s="68">
        <v>0</v>
      </c>
      <c r="AK783" s="68">
        <v>0</v>
      </c>
      <c r="AL783" s="68">
        <v>0</v>
      </c>
      <c r="AM783" s="68">
        <v>1</v>
      </c>
      <c r="AN783" s="68">
        <v>0</v>
      </c>
      <c r="AO783" s="68">
        <v>0</v>
      </c>
      <c r="AP783" s="112">
        <v>6.1548580940164177</v>
      </c>
      <c r="AQ783" s="68">
        <v>1</v>
      </c>
      <c r="AR783" s="112">
        <v>4.0604430105464191</v>
      </c>
      <c r="AS783" s="68">
        <v>1</v>
      </c>
      <c r="AT783" s="68">
        <v>0</v>
      </c>
      <c r="AU783" s="68">
        <v>1</v>
      </c>
      <c r="AV783" s="112">
        <v>7.6063873897726522</v>
      </c>
      <c r="AW783" s="68">
        <v>0</v>
      </c>
      <c r="AX783" s="68">
        <v>1</v>
      </c>
      <c r="AY783" s="68">
        <v>1</v>
      </c>
      <c r="AZ783" s="68">
        <v>3.222</v>
      </c>
      <c r="BA783" s="94">
        <v>70</v>
      </c>
      <c r="BB783" s="94">
        <v>28</v>
      </c>
      <c r="BC783" s="68">
        <v>1</v>
      </c>
      <c r="BD783" s="68">
        <v>0</v>
      </c>
      <c r="BE783" s="104">
        <f t="shared" si="174"/>
        <v>1.791759469228055</v>
      </c>
      <c r="BF783" s="104">
        <v>721.22</v>
      </c>
      <c r="BG783" s="104">
        <f t="shared" si="184"/>
        <v>0.27226480101460754</v>
      </c>
      <c r="BH783" s="68">
        <v>1</v>
      </c>
      <c r="BI783" s="68">
        <v>1</v>
      </c>
      <c r="BJ783" s="68">
        <v>0</v>
      </c>
      <c r="BK783" s="68">
        <v>1</v>
      </c>
      <c r="BL783" s="68">
        <v>0</v>
      </c>
      <c r="BM783" s="68">
        <v>0</v>
      </c>
      <c r="BN783" s="68">
        <v>1</v>
      </c>
      <c r="BO783" s="68">
        <v>1</v>
      </c>
      <c r="BP783" s="68">
        <v>0</v>
      </c>
      <c r="BQ783" s="68">
        <v>0</v>
      </c>
      <c r="BR783" s="68">
        <v>0</v>
      </c>
      <c r="BS783" s="68">
        <v>0</v>
      </c>
      <c r="BT783" s="68">
        <v>0</v>
      </c>
      <c r="BU783" s="68">
        <v>1</v>
      </c>
      <c r="BV783" s="68">
        <v>1</v>
      </c>
      <c r="BW783" s="68">
        <v>0</v>
      </c>
      <c r="BX783" s="68">
        <v>0</v>
      </c>
      <c r="BY783" s="68">
        <v>0.7</v>
      </c>
      <c r="BZ783" s="68">
        <f t="shared" si="185"/>
        <v>0.30000000000000004</v>
      </c>
      <c r="CA783" s="112">
        <v>2.9957322735539909</v>
      </c>
      <c r="CB783" s="68" t="s">
        <v>874</v>
      </c>
      <c r="CC783" s="68">
        <v>1</v>
      </c>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row>
    <row r="784" spans="1:167" s="68" customFormat="1" ht="15" customHeight="1" x14ac:dyDescent="0.3">
      <c r="A784" s="69">
        <v>783</v>
      </c>
      <c r="B784" s="68">
        <v>18</v>
      </c>
      <c r="C784" s="68" t="s">
        <v>130</v>
      </c>
      <c r="D784" s="37">
        <v>-0.497</v>
      </c>
      <c r="E784" s="68">
        <v>0.622</v>
      </c>
      <c r="F784" s="19">
        <f t="shared" si="186"/>
        <v>-0.79903536977491962</v>
      </c>
      <c r="H784" s="68">
        <f t="shared" si="175"/>
        <v>-1.119</v>
      </c>
      <c r="I784" s="68">
        <f t="shared" si="176"/>
        <v>0.125</v>
      </c>
      <c r="J784" s="68" t="s">
        <v>63</v>
      </c>
      <c r="K784" s="68">
        <f t="shared" si="177"/>
        <v>0.497</v>
      </c>
      <c r="L784" s="64">
        <f t="shared" si="178"/>
        <v>0.79903536977491962</v>
      </c>
      <c r="M784" s="15">
        <f t="shared" si="179"/>
        <v>0.1377678774632034</v>
      </c>
      <c r="N784" s="68">
        <f t="shared" si="180"/>
        <v>0.17241774604046786</v>
      </c>
      <c r="O784" s="68">
        <f t="shared" si="181"/>
        <v>5.7998670262473553</v>
      </c>
      <c r="P784" s="68">
        <f t="shared" si="182"/>
        <v>-3.4649868577264459E-2</v>
      </c>
      <c r="Q784" s="68">
        <f t="shared" si="183"/>
        <v>0.31018562350367129</v>
      </c>
      <c r="R784" s="112">
        <v>10.140770667404057</v>
      </c>
      <c r="S784" s="68" t="s">
        <v>884</v>
      </c>
      <c r="T784" s="68" t="s">
        <v>63</v>
      </c>
      <c r="U784" s="68" t="s">
        <v>889</v>
      </c>
      <c r="V784" s="68" t="s">
        <v>890</v>
      </c>
      <c r="W784" s="68">
        <v>0</v>
      </c>
      <c r="X784" s="68">
        <v>0</v>
      </c>
      <c r="Y784" s="68">
        <v>1</v>
      </c>
      <c r="Z784" s="68">
        <v>0</v>
      </c>
      <c r="AA784" s="68">
        <v>0</v>
      </c>
      <c r="AB784" s="68">
        <v>0</v>
      </c>
      <c r="AC784" s="68" t="s">
        <v>63</v>
      </c>
      <c r="AD784" s="68" t="s">
        <v>63</v>
      </c>
      <c r="AE784" s="68">
        <v>33</v>
      </c>
      <c r="AF784" s="68">
        <v>1</v>
      </c>
      <c r="AG784" s="68">
        <v>0</v>
      </c>
      <c r="AH784" s="68">
        <v>0</v>
      </c>
      <c r="AI784" s="68">
        <v>0</v>
      </c>
      <c r="AJ784" s="68">
        <v>0</v>
      </c>
      <c r="AK784" s="68">
        <v>0</v>
      </c>
      <c r="AL784" s="68">
        <v>0</v>
      </c>
      <c r="AM784" s="68">
        <v>1</v>
      </c>
      <c r="AN784" s="68">
        <v>0</v>
      </c>
      <c r="AO784" s="68">
        <v>0</v>
      </c>
      <c r="AP784" s="112">
        <v>6.1548580940164177</v>
      </c>
      <c r="AQ784" s="68">
        <v>1</v>
      </c>
      <c r="AR784" s="112">
        <v>3.5263605246161616</v>
      </c>
      <c r="AS784" s="68">
        <v>1</v>
      </c>
      <c r="AT784" s="68">
        <v>0</v>
      </c>
      <c r="AU784" s="68">
        <v>1</v>
      </c>
      <c r="AV784" s="112">
        <v>7.6063873897726522</v>
      </c>
      <c r="AW784" s="68">
        <v>0</v>
      </c>
      <c r="AX784" s="68">
        <v>1</v>
      </c>
      <c r="AY784" s="68">
        <v>1</v>
      </c>
      <c r="AZ784" s="68">
        <v>3.222</v>
      </c>
      <c r="BA784" s="94">
        <v>70</v>
      </c>
      <c r="BB784" s="94">
        <v>28</v>
      </c>
      <c r="BC784" s="68">
        <v>1</v>
      </c>
      <c r="BD784" s="68">
        <v>0</v>
      </c>
      <c r="BE784" s="104">
        <f t="shared" si="174"/>
        <v>1.791759469228055</v>
      </c>
      <c r="BF784" s="104">
        <v>721.22</v>
      </c>
      <c r="BG784" s="104">
        <f t="shared" si="184"/>
        <v>0.27226480101460754</v>
      </c>
      <c r="BH784" s="68">
        <v>1</v>
      </c>
      <c r="BI784" s="68">
        <v>1</v>
      </c>
      <c r="BJ784" s="68">
        <v>0</v>
      </c>
      <c r="BK784" s="68">
        <v>1</v>
      </c>
      <c r="BL784" s="68">
        <v>0</v>
      </c>
      <c r="BM784" s="68">
        <v>0</v>
      </c>
      <c r="BN784" s="68">
        <v>1</v>
      </c>
      <c r="BO784" s="68">
        <v>1</v>
      </c>
      <c r="BP784" s="68">
        <v>0</v>
      </c>
      <c r="BQ784" s="68">
        <v>0</v>
      </c>
      <c r="BR784" s="68">
        <v>0</v>
      </c>
      <c r="BS784" s="68">
        <v>0</v>
      </c>
      <c r="BT784" s="68">
        <v>0</v>
      </c>
      <c r="BU784" s="68">
        <v>1</v>
      </c>
      <c r="BV784" s="68">
        <v>1</v>
      </c>
      <c r="BW784" s="68">
        <v>0</v>
      </c>
      <c r="BX784" s="68">
        <v>0</v>
      </c>
      <c r="BY784" s="68">
        <v>0.7</v>
      </c>
      <c r="BZ784" s="68">
        <f t="shared" si="185"/>
        <v>0.30000000000000004</v>
      </c>
      <c r="CA784" s="112">
        <v>2.9957322735539909</v>
      </c>
      <c r="CB784" s="68" t="s">
        <v>874</v>
      </c>
      <c r="CC784" s="68">
        <v>1</v>
      </c>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row>
    <row r="785" spans="1:167" s="68" customFormat="1" ht="15" customHeight="1" x14ac:dyDescent="0.3">
      <c r="A785" s="69">
        <v>784</v>
      </c>
      <c r="B785" s="68">
        <v>18</v>
      </c>
      <c r="C785" s="68" t="s">
        <v>130</v>
      </c>
      <c r="D785" s="37">
        <v>-0.22600000000000001</v>
      </c>
      <c r="E785" s="68">
        <v>0.29099999999999998</v>
      </c>
      <c r="F785" s="19">
        <f t="shared" si="186"/>
        <v>-0.77663230240549841</v>
      </c>
      <c r="H785" s="68">
        <f t="shared" si="175"/>
        <v>-0.51700000000000002</v>
      </c>
      <c r="I785" s="68">
        <f t="shared" si="176"/>
        <v>6.4999999999999974E-2</v>
      </c>
      <c r="J785" s="68" t="s">
        <v>63</v>
      </c>
      <c r="K785" s="68">
        <f t="shared" si="177"/>
        <v>0.22600000000000001</v>
      </c>
      <c r="L785" s="64">
        <f t="shared" si="178"/>
        <v>0.77663230240549841</v>
      </c>
      <c r="M785" s="15">
        <f t="shared" si="179"/>
        <v>0.14782097640256348</v>
      </c>
      <c r="N785" s="68">
        <f t="shared" si="180"/>
        <v>0.1903358589962211</v>
      </c>
      <c r="O785" s="68">
        <f t="shared" si="181"/>
        <v>5.2538707381453218</v>
      </c>
      <c r="P785" s="68">
        <f t="shared" si="182"/>
        <v>-4.2514882593657627E-2</v>
      </c>
      <c r="Q785" s="68">
        <f t="shared" si="183"/>
        <v>0.33815683539878461</v>
      </c>
      <c r="R785" s="112">
        <v>10.140770667404057</v>
      </c>
      <c r="S785" s="68" t="s">
        <v>885</v>
      </c>
      <c r="T785" s="68" t="s">
        <v>63</v>
      </c>
      <c r="U785" s="68" t="s">
        <v>887</v>
      </c>
      <c r="V785" s="68" t="s">
        <v>890</v>
      </c>
      <c r="W785" s="68">
        <v>0</v>
      </c>
      <c r="X785" s="68">
        <v>0</v>
      </c>
      <c r="Y785" s="68">
        <v>1</v>
      </c>
      <c r="Z785" s="68">
        <v>0</v>
      </c>
      <c r="AA785" s="68">
        <v>0</v>
      </c>
      <c r="AB785" s="68">
        <v>0</v>
      </c>
      <c r="AC785" s="68" t="s">
        <v>63</v>
      </c>
      <c r="AD785" s="68" t="s">
        <v>63</v>
      </c>
      <c r="AE785" s="68">
        <v>27</v>
      </c>
      <c r="AF785" s="68">
        <v>1</v>
      </c>
      <c r="AG785" s="68">
        <v>0</v>
      </c>
      <c r="AH785" s="68">
        <v>0</v>
      </c>
      <c r="AI785" s="68">
        <v>0</v>
      </c>
      <c r="AJ785" s="68">
        <v>0</v>
      </c>
      <c r="AK785" s="68">
        <v>0</v>
      </c>
      <c r="AL785" s="68">
        <v>0</v>
      </c>
      <c r="AM785" s="68">
        <v>1</v>
      </c>
      <c r="AN785" s="68">
        <v>0</v>
      </c>
      <c r="AO785" s="68">
        <v>0</v>
      </c>
      <c r="AP785" s="112">
        <v>6.1548580940164177</v>
      </c>
      <c r="AQ785" s="68">
        <v>1</v>
      </c>
      <c r="AR785" s="112">
        <v>3.3322045101752038</v>
      </c>
      <c r="AS785" s="68">
        <v>1</v>
      </c>
      <c r="AT785" s="68">
        <v>0</v>
      </c>
      <c r="AU785" s="68">
        <v>1</v>
      </c>
      <c r="AV785" s="112">
        <v>7.6063873897726522</v>
      </c>
      <c r="AW785" s="68">
        <v>0</v>
      </c>
      <c r="AX785" s="68">
        <v>1</v>
      </c>
      <c r="AY785" s="68">
        <v>1</v>
      </c>
      <c r="AZ785" s="68">
        <v>3.222</v>
      </c>
      <c r="BA785" s="94">
        <v>70</v>
      </c>
      <c r="BB785" s="94">
        <v>28</v>
      </c>
      <c r="BC785" s="68">
        <v>1</v>
      </c>
      <c r="BD785" s="68">
        <v>0</v>
      </c>
      <c r="BE785" s="104">
        <f t="shared" si="174"/>
        <v>1.791759469228055</v>
      </c>
      <c r="BF785" s="104">
        <v>721.22</v>
      </c>
      <c r="BG785" s="104">
        <f t="shared" si="184"/>
        <v>0.27226480101460754</v>
      </c>
      <c r="BH785" s="68">
        <v>1</v>
      </c>
      <c r="BI785" s="68">
        <v>1</v>
      </c>
      <c r="BJ785" s="68">
        <v>0</v>
      </c>
      <c r="BK785" s="68">
        <v>1</v>
      </c>
      <c r="BL785" s="68">
        <v>0</v>
      </c>
      <c r="BM785" s="68">
        <v>0</v>
      </c>
      <c r="BN785" s="68">
        <v>1</v>
      </c>
      <c r="BO785" s="68">
        <v>1</v>
      </c>
      <c r="BP785" s="68">
        <v>0</v>
      </c>
      <c r="BQ785" s="68">
        <v>0</v>
      </c>
      <c r="BR785" s="68">
        <v>0</v>
      </c>
      <c r="BS785" s="68">
        <v>0</v>
      </c>
      <c r="BT785" s="68">
        <v>0</v>
      </c>
      <c r="BU785" s="68">
        <v>1</v>
      </c>
      <c r="BV785" s="68">
        <v>1</v>
      </c>
      <c r="BW785" s="68">
        <v>0</v>
      </c>
      <c r="BX785" s="68">
        <v>0</v>
      </c>
      <c r="BY785" s="68">
        <v>0.7</v>
      </c>
      <c r="BZ785" s="68">
        <f t="shared" si="185"/>
        <v>0.30000000000000004</v>
      </c>
      <c r="CA785" s="112">
        <v>2.9957322735539909</v>
      </c>
      <c r="CB785" s="68" t="s">
        <v>874</v>
      </c>
      <c r="CC785" s="68">
        <v>1</v>
      </c>
      <c r="CL785" s="70"/>
      <c r="CM785" s="70"/>
      <c r="CN785" s="70"/>
      <c r="CO785" s="70"/>
      <c r="CP785" s="70"/>
      <c r="CQ785" s="70"/>
      <c r="CR785" s="70"/>
      <c r="CS785" s="70"/>
      <c r="CT785" s="70"/>
      <c r="CU785" s="70"/>
      <c r="CV785" s="70"/>
      <c r="CW785" s="70"/>
      <c r="CX785" s="70"/>
      <c r="CY785" s="70"/>
      <c r="CZ785" s="70"/>
      <c r="DA785" s="70"/>
      <c r="DB785" s="70"/>
      <c r="DC785" s="70"/>
      <c r="DD785" s="70"/>
      <c r="DE785" s="70"/>
      <c r="DF785" s="70"/>
      <c r="DG785" s="70"/>
      <c r="DH785" s="70"/>
      <c r="DI785" s="70"/>
      <c r="DJ785" s="70"/>
      <c r="DK785" s="70"/>
      <c r="DL785" s="70"/>
      <c r="DM785" s="70"/>
      <c r="DN785" s="70"/>
      <c r="DO785" s="70"/>
      <c r="DP785" s="70"/>
      <c r="DQ785" s="70"/>
      <c r="DR785" s="70"/>
      <c r="DS785" s="70"/>
      <c r="DT785" s="70"/>
      <c r="DU785" s="70"/>
      <c r="DV785" s="70"/>
      <c r="DW785" s="70"/>
      <c r="DX785" s="70"/>
      <c r="DY785" s="70"/>
      <c r="DZ785" s="70"/>
      <c r="EA785" s="70"/>
      <c r="EB785" s="70"/>
      <c r="EC785" s="70"/>
      <c r="ED785" s="70"/>
      <c r="EE785" s="70"/>
      <c r="EF785" s="70"/>
      <c r="EG785" s="70"/>
      <c r="EH785" s="70"/>
      <c r="EI785" s="70"/>
      <c r="EJ785" s="70"/>
      <c r="EK785" s="70"/>
      <c r="EL785" s="70"/>
      <c r="EM785" s="70"/>
      <c r="EN785" s="70"/>
      <c r="EO785" s="70"/>
      <c r="EP785" s="70"/>
      <c r="EQ785" s="70"/>
      <c r="ER785" s="70"/>
      <c r="ES785" s="70"/>
      <c r="ET785" s="70"/>
      <c r="EU785" s="70"/>
      <c r="EV785" s="70"/>
      <c r="EW785" s="70"/>
      <c r="EX785" s="70"/>
      <c r="EY785" s="70"/>
      <c r="EZ785" s="70"/>
      <c r="FA785" s="70"/>
      <c r="FB785" s="70"/>
      <c r="FC785" s="70"/>
      <c r="FD785" s="70"/>
      <c r="FE785" s="70"/>
      <c r="FF785" s="70"/>
      <c r="FG785" s="70"/>
      <c r="FH785" s="70"/>
      <c r="FI785" s="70"/>
      <c r="FJ785" s="70"/>
      <c r="FK785" s="70"/>
    </row>
    <row r="786" spans="1:167" s="68" customFormat="1" ht="15" customHeight="1" x14ac:dyDescent="0.3">
      <c r="A786" s="69">
        <v>785</v>
      </c>
      <c r="B786" s="68">
        <v>18</v>
      </c>
      <c r="C786" s="68" t="s">
        <v>130</v>
      </c>
      <c r="D786" s="37">
        <v>-0.223</v>
      </c>
      <c r="E786" s="68">
        <v>0.28399999999999997</v>
      </c>
      <c r="F786" s="19">
        <f t="shared" si="186"/>
        <v>-0.78521126760563387</v>
      </c>
      <c r="H786" s="68">
        <f t="shared" si="175"/>
        <v>-0.50700000000000001</v>
      </c>
      <c r="I786" s="68">
        <f t="shared" si="176"/>
        <v>6.0999999999999971E-2</v>
      </c>
      <c r="J786" s="68" t="s">
        <v>63</v>
      </c>
      <c r="K786" s="68">
        <f t="shared" si="177"/>
        <v>0.223</v>
      </c>
      <c r="L786" s="64">
        <f t="shared" si="178"/>
        <v>0.78521126760563387</v>
      </c>
      <c r="M786" s="15">
        <f t="shared" si="179"/>
        <v>0.12475218470690996</v>
      </c>
      <c r="N786" s="68">
        <f t="shared" si="180"/>
        <v>0.15887722177920371</v>
      </c>
      <c r="O786" s="68">
        <f t="shared" si="181"/>
        <v>6.2941684704792298</v>
      </c>
      <c r="P786" s="68">
        <f t="shared" si="182"/>
        <v>-3.4125037072293751E-2</v>
      </c>
      <c r="Q786" s="68">
        <f t="shared" si="183"/>
        <v>0.28362940648611368</v>
      </c>
      <c r="R786" s="112">
        <v>6.8330317327862007</v>
      </c>
      <c r="S786" s="68" t="s">
        <v>885</v>
      </c>
      <c r="T786" s="68" t="s">
        <v>63</v>
      </c>
      <c r="U786" s="68" t="s">
        <v>888</v>
      </c>
      <c r="V786" s="68" t="s">
        <v>890</v>
      </c>
      <c r="W786" s="68">
        <v>0</v>
      </c>
      <c r="X786" s="68">
        <v>0</v>
      </c>
      <c r="Y786" s="68">
        <v>1</v>
      </c>
      <c r="Z786" s="68">
        <v>0</v>
      </c>
      <c r="AA786" s="68">
        <v>0</v>
      </c>
      <c r="AB786" s="68">
        <v>0</v>
      </c>
      <c r="AC786" s="68" t="s">
        <v>63</v>
      </c>
      <c r="AD786" s="68" t="s">
        <v>63</v>
      </c>
      <c r="AE786" s="68">
        <v>39</v>
      </c>
      <c r="AF786" s="68">
        <v>1</v>
      </c>
      <c r="AG786" s="68">
        <v>0</v>
      </c>
      <c r="AH786" s="68">
        <v>0</v>
      </c>
      <c r="AI786" s="68">
        <v>0</v>
      </c>
      <c r="AJ786" s="68">
        <v>0</v>
      </c>
      <c r="AK786" s="68">
        <v>0</v>
      </c>
      <c r="AL786" s="68">
        <v>0</v>
      </c>
      <c r="AM786" s="68">
        <v>1</v>
      </c>
      <c r="AN786" s="68">
        <v>0</v>
      </c>
      <c r="AO786" s="68">
        <v>0</v>
      </c>
      <c r="AP786" s="112">
        <v>6.1548580940164177</v>
      </c>
      <c r="AQ786" s="68">
        <v>1</v>
      </c>
      <c r="AR786" s="112">
        <v>3.6888794541139363</v>
      </c>
      <c r="AS786" s="68">
        <v>1</v>
      </c>
      <c r="AT786" s="68">
        <v>0</v>
      </c>
      <c r="AU786" s="68">
        <v>1</v>
      </c>
      <c r="AV786" s="112">
        <v>7.6063873897726522</v>
      </c>
      <c r="AW786" s="68">
        <v>0</v>
      </c>
      <c r="AX786" s="68">
        <v>1</v>
      </c>
      <c r="AY786" s="68">
        <v>1</v>
      </c>
      <c r="AZ786" s="68">
        <v>3.222</v>
      </c>
      <c r="BA786" s="94">
        <v>70</v>
      </c>
      <c r="BB786" s="94">
        <v>28</v>
      </c>
      <c r="BC786" s="68">
        <v>1</v>
      </c>
      <c r="BD786" s="68">
        <v>0</v>
      </c>
      <c r="BE786" s="104">
        <f t="shared" si="174"/>
        <v>1.791759469228055</v>
      </c>
      <c r="BF786" s="104">
        <v>721.22</v>
      </c>
      <c r="BG786" s="104">
        <f t="shared" si="184"/>
        <v>0.27226480101460754</v>
      </c>
      <c r="BH786" s="68">
        <v>1</v>
      </c>
      <c r="BI786" s="68">
        <v>1</v>
      </c>
      <c r="BJ786" s="68">
        <v>0</v>
      </c>
      <c r="BK786" s="68">
        <v>1</v>
      </c>
      <c r="BL786" s="68">
        <v>0</v>
      </c>
      <c r="BM786" s="68">
        <v>0</v>
      </c>
      <c r="BN786" s="68">
        <v>1</v>
      </c>
      <c r="BO786" s="68">
        <v>1</v>
      </c>
      <c r="BP786" s="68">
        <v>0</v>
      </c>
      <c r="BQ786" s="68">
        <v>0</v>
      </c>
      <c r="BR786" s="68">
        <v>0</v>
      </c>
      <c r="BS786" s="68">
        <v>0</v>
      </c>
      <c r="BT786" s="68">
        <v>0</v>
      </c>
      <c r="BU786" s="68">
        <v>1</v>
      </c>
      <c r="BV786" s="68">
        <v>1</v>
      </c>
      <c r="BW786" s="68">
        <v>0</v>
      </c>
      <c r="BX786" s="68">
        <v>0</v>
      </c>
      <c r="BY786" s="68">
        <v>0.5</v>
      </c>
      <c r="BZ786" s="68">
        <f t="shared" si="185"/>
        <v>0.5</v>
      </c>
      <c r="CA786" s="112">
        <v>3.1354942159291497</v>
      </c>
      <c r="CB786" s="68" t="s">
        <v>874</v>
      </c>
      <c r="CC786" s="68">
        <v>1</v>
      </c>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row>
    <row r="787" spans="1:167" s="68" customFormat="1" ht="15" customHeight="1" x14ac:dyDescent="0.3">
      <c r="A787" s="69">
        <v>786</v>
      </c>
      <c r="B787" s="68">
        <v>18</v>
      </c>
      <c r="C787" s="68" t="s">
        <v>130</v>
      </c>
      <c r="D787" s="37">
        <v>-0.56799999999999995</v>
      </c>
      <c r="E787" s="68">
        <v>0.88100000000000001</v>
      </c>
      <c r="F787" s="19">
        <f t="shared" si="186"/>
        <v>-0.64472190692395004</v>
      </c>
      <c r="H787" s="68">
        <f t="shared" si="175"/>
        <v>-1.4489999999999998</v>
      </c>
      <c r="I787" s="68">
        <f t="shared" si="176"/>
        <v>0.31300000000000006</v>
      </c>
      <c r="J787" s="68" t="s">
        <v>63</v>
      </c>
      <c r="K787" s="68">
        <f t="shared" si="177"/>
        <v>0.56799999999999995</v>
      </c>
      <c r="L787" s="64">
        <f t="shared" si="178"/>
        <v>0.64472190692395004</v>
      </c>
      <c r="M787" s="15">
        <f t="shared" si="179"/>
        <v>7.8522119109497662E-2</v>
      </c>
      <c r="N787" s="68">
        <f t="shared" si="180"/>
        <v>0.12179223052018914</v>
      </c>
      <c r="O787" s="68">
        <f t="shared" si="181"/>
        <v>8.2107043752206579</v>
      </c>
      <c r="P787" s="68">
        <f t="shared" si="182"/>
        <v>-4.3270111410691481E-2</v>
      </c>
      <c r="Q787" s="68">
        <f t="shared" si="183"/>
        <v>0.20031434962968681</v>
      </c>
      <c r="R787" s="112">
        <v>6.8330317327862007</v>
      </c>
      <c r="S787" s="68" t="s">
        <v>885</v>
      </c>
      <c r="T787" s="68" t="s">
        <v>63</v>
      </c>
      <c r="U787" s="68" t="s">
        <v>889</v>
      </c>
      <c r="V787" s="68" t="s">
        <v>890</v>
      </c>
      <c r="W787" s="68">
        <v>0</v>
      </c>
      <c r="X787" s="68">
        <v>0</v>
      </c>
      <c r="Y787" s="68">
        <v>1</v>
      </c>
      <c r="Z787" s="68">
        <v>0</v>
      </c>
      <c r="AA787" s="68">
        <v>0</v>
      </c>
      <c r="AB787" s="68">
        <v>0</v>
      </c>
      <c r="AC787" s="68" t="s">
        <v>63</v>
      </c>
      <c r="AD787" s="68" t="s">
        <v>63</v>
      </c>
      <c r="AE787" s="68">
        <v>67</v>
      </c>
      <c r="AF787" s="68">
        <v>1</v>
      </c>
      <c r="AG787" s="68">
        <v>0</v>
      </c>
      <c r="AH787" s="68">
        <v>0</v>
      </c>
      <c r="AI787" s="68">
        <v>0</v>
      </c>
      <c r="AJ787" s="68">
        <v>0</v>
      </c>
      <c r="AK787" s="68">
        <v>0</v>
      </c>
      <c r="AL787" s="68">
        <v>0</v>
      </c>
      <c r="AM787" s="68">
        <v>1</v>
      </c>
      <c r="AN787" s="68">
        <v>0</v>
      </c>
      <c r="AO787" s="68">
        <v>0</v>
      </c>
      <c r="AP787" s="112">
        <v>6.1548580940164177</v>
      </c>
      <c r="AQ787" s="68">
        <v>1</v>
      </c>
      <c r="AR787" s="112">
        <v>4.219507705176107</v>
      </c>
      <c r="AS787" s="68">
        <v>1</v>
      </c>
      <c r="AT787" s="68">
        <v>0</v>
      </c>
      <c r="AU787" s="68">
        <v>1</v>
      </c>
      <c r="AV787" s="112">
        <v>7.6063873897726522</v>
      </c>
      <c r="AW787" s="68">
        <v>0</v>
      </c>
      <c r="AX787" s="68">
        <v>1</v>
      </c>
      <c r="AY787" s="68">
        <v>1</v>
      </c>
      <c r="AZ787" s="68">
        <v>3.222</v>
      </c>
      <c r="BA787" s="94">
        <v>70</v>
      </c>
      <c r="BB787" s="94">
        <v>28</v>
      </c>
      <c r="BC787" s="68">
        <v>1</v>
      </c>
      <c r="BD787" s="68">
        <v>0</v>
      </c>
      <c r="BE787" s="104">
        <f t="shared" si="174"/>
        <v>1.791759469228055</v>
      </c>
      <c r="BF787" s="104">
        <v>721.22</v>
      </c>
      <c r="BG787" s="104">
        <f t="shared" si="184"/>
        <v>0.27226480101460754</v>
      </c>
      <c r="BH787" s="68">
        <v>1</v>
      </c>
      <c r="BI787" s="68">
        <v>1</v>
      </c>
      <c r="BJ787" s="68">
        <v>0</v>
      </c>
      <c r="BK787" s="68">
        <v>1</v>
      </c>
      <c r="BL787" s="68">
        <v>0</v>
      </c>
      <c r="BM787" s="68">
        <v>0</v>
      </c>
      <c r="BN787" s="68">
        <v>1</v>
      </c>
      <c r="BO787" s="68">
        <v>1</v>
      </c>
      <c r="BP787" s="68">
        <v>0</v>
      </c>
      <c r="BQ787" s="68">
        <v>0</v>
      </c>
      <c r="BR787" s="68">
        <v>0</v>
      </c>
      <c r="BS787" s="68">
        <v>0</v>
      </c>
      <c r="BT787" s="68">
        <v>0</v>
      </c>
      <c r="BU787" s="68">
        <v>1</v>
      </c>
      <c r="BV787" s="68">
        <v>1</v>
      </c>
      <c r="BW787" s="68">
        <v>0</v>
      </c>
      <c r="BX787" s="68">
        <v>0</v>
      </c>
      <c r="BY787" s="68">
        <v>0.5</v>
      </c>
      <c r="BZ787" s="68">
        <f t="shared" si="185"/>
        <v>0.5</v>
      </c>
      <c r="CA787" s="112">
        <v>3.1354942159291497</v>
      </c>
      <c r="CB787" s="68" t="s">
        <v>874</v>
      </c>
      <c r="CC787" s="68">
        <v>1</v>
      </c>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row>
    <row r="788" spans="1:167" s="68" customFormat="1" ht="15" customHeight="1" x14ac:dyDescent="0.3">
      <c r="A788" s="69">
        <v>787</v>
      </c>
      <c r="B788" s="69">
        <v>18</v>
      </c>
      <c r="C788" s="69" t="s">
        <v>130</v>
      </c>
      <c r="D788" s="38">
        <v>0.107</v>
      </c>
      <c r="E788" s="69">
        <v>0.68</v>
      </c>
      <c r="F788" s="19">
        <f t="shared" si="186"/>
        <v>0.15735294117647058</v>
      </c>
      <c r="G788" s="69"/>
      <c r="H788" s="69">
        <f t="shared" si="175"/>
        <v>-0.57300000000000006</v>
      </c>
      <c r="I788" s="69">
        <f t="shared" si="176"/>
        <v>0.78700000000000003</v>
      </c>
      <c r="J788" s="69" t="s">
        <v>63</v>
      </c>
      <c r="K788" s="69">
        <f t="shared" si="177"/>
        <v>-0.107</v>
      </c>
      <c r="L788" s="19">
        <f t="shared" si="178"/>
        <v>-0.15735294117647058</v>
      </c>
      <c r="M788" s="18">
        <f t="shared" si="179"/>
        <v>-2.4566983872175031E-2</v>
      </c>
      <c r="N788" s="69">
        <f t="shared" si="180"/>
        <v>0.15612662647737402</v>
      </c>
      <c r="O788" s="69">
        <f t="shared" si="181"/>
        <v>6.4050573727404574</v>
      </c>
      <c r="P788" s="69">
        <f t="shared" si="182"/>
        <v>-0.18069361034954906</v>
      </c>
      <c r="Q788" s="69">
        <f t="shared" si="183"/>
        <v>0.13155964260519898</v>
      </c>
      <c r="R788" s="65">
        <v>6.8330317327862007</v>
      </c>
      <c r="S788" s="69" t="s">
        <v>883</v>
      </c>
      <c r="T788" s="69" t="s">
        <v>63</v>
      </c>
      <c r="U788" s="69" t="s">
        <v>887</v>
      </c>
      <c r="V788" s="69" t="s">
        <v>890</v>
      </c>
      <c r="W788" s="69">
        <v>0</v>
      </c>
      <c r="X788" s="69">
        <v>0</v>
      </c>
      <c r="Y788" s="69">
        <v>1</v>
      </c>
      <c r="Z788" s="69">
        <v>0</v>
      </c>
      <c r="AA788" s="69">
        <v>0</v>
      </c>
      <c r="AB788" s="69">
        <v>0</v>
      </c>
      <c r="AC788" s="69" t="s">
        <v>63</v>
      </c>
      <c r="AD788" s="69" t="s">
        <v>63</v>
      </c>
      <c r="AE788" s="69">
        <v>41</v>
      </c>
      <c r="AF788" s="69">
        <v>1</v>
      </c>
      <c r="AG788" s="69">
        <v>0</v>
      </c>
      <c r="AH788" s="69">
        <v>0</v>
      </c>
      <c r="AI788" s="69">
        <v>0</v>
      </c>
      <c r="AJ788" s="69">
        <v>0</v>
      </c>
      <c r="AK788" s="69">
        <v>0</v>
      </c>
      <c r="AL788" s="69">
        <v>0</v>
      </c>
      <c r="AM788" s="69">
        <v>1</v>
      </c>
      <c r="AN788" s="69">
        <v>0</v>
      </c>
      <c r="AO788" s="69">
        <v>0</v>
      </c>
      <c r="AP788" s="65">
        <v>6.1548580940164177</v>
      </c>
      <c r="AQ788" s="69">
        <v>1</v>
      </c>
      <c r="AR788" s="65">
        <v>3.7376696182833684</v>
      </c>
      <c r="AS788" s="69">
        <v>1</v>
      </c>
      <c r="AT788" s="69">
        <v>0</v>
      </c>
      <c r="AU788" s="69">
        <v>1</v>
      </c>
      <c r="AV788" s="65">
        <v>7.6063873897726522</v>
      </c>
      <c r="AW788" s="69">
        <v>0</v>
      </c>
      <c r="AX788" s="69">
        <v>1</v>
      </c>
      <c r="AY788" s="69">
        <v>1</v>
      </c>
      <c r="AZ788" s="69">
        <v>3.222</v>
      </c>
      <c r="BA788" s="32">
        <v>70</v>
      </c>
      <c r="BB788" s="32">
        <v>28</v>
      </c>
      <c r="BC788" s="69">
        <v>1</v>
      </c>
      <c r="BD788" s="69">
        <v>0</v>
      </c>
      <c r="BE788" s="106">
        <f t="shared" si="174"/>
        <v>1.791759469228055</v>
      </c>
      <c r="BF788" s="106">
        <v>721.22</v>
      </c>
      <c r="BG788" s="106">
        <f t="shared" si="184"/>
        <v>0.27226480101460754</v>
      </c>
      <c r="BH788" s="69">
        <v>1</v>
      </c>
      <c r="BI788" s="69">
        <v>1</v>
      </c>
      <c r="BJ788" s="69">
        <v>0</v>
      </c>
      <c r="BK788" s="69">
        <v>1</v>
      </c>
      <c r="BL788" s="69">
        <v>0</v>
      </c>
      <c r="BM788" s="69">
        <v>0</v>
      </c>
      <c r="BN788" s="69">
        <v>1</v>
      </c>
      <c r="BO788" s="69">
        <v>1</v>
      </c>
      <c r="BP788" s="69">
        <v>0</v>
      </c>
      <c r="BQ788" s="69">
        <v>0</v>
      </c>
      <c r="BR788" s="69">
        <v>0</v>
      </c>
      <c r="BS788" s="69">
        <v>0</v>
      </c>
      <c r="BT788" s="69">
        <v>0</v>
      </c>
      <c r="BU788" s="69">
        <v>1</v>
      </c>
      <c r="BV788" s="69">
        <v>1</v>
      </c>
      <c r="BW788" s="69">
        <v>0</v>
      </c>
      <c r="BX788" s="69">
        <v>0</v>
      </c>
      <c r="BY788" s="69">
        <v>0.5</v>
      </c>
      <c r="BZ788" s="69">
        <f t="shared" si="185"/>
        <v>0.5</v>
      </c>
      <c r="CA788" s="65">
        <v>3.1354942159291497</v>
      </c>
      <c r="CB788" s="69" t="s">
        <v>874</v>
      </c>
      <c r="CC788" s="69">
        <v>1</v>
      </c>
      <c r="CD788" s="69"/>
      <c r="CE788" s="69"/>
      <c r="CF788" s="69"/>
      <c r="CG788" s="69"/>
      <c r="CH788" s="69"/>
      <c r="CI788" s="69"/>
      <c r="CJ788" s="69"/>
      <c r="CK788" s="69"/>
      <c r="CL788" s="70"/>
      <c r="CM788" s="70"/>
      <c r="CN788" s="70"/>
      <c r="CO788" s="70"/>
      <c r="CP788" s="70"/>
      <c r="CQ788" s="70"/>
      <c r="CR788" s="70"/>
      <c r="CS788" s="70"/>
      <c r="CT788" s="70"/>
      <c r="CU788" s="70"/>
      <c r="CV788" s="70"/>
      <c r="CW788" s="70"/>
      <c r="CX788" s="70"/>
      <c r="CY788" s="70"/>
      <c r="CZ788" s="70"/>
      <c r="DA788" s="70"/>
      <c r="DB788" s="70"/>
      <c r="DC788" s="70"/>
      <c r="DD788" s="70"/>
      <c r="DE788" s="70"/>
      <c r="DF788" s="70"/>
      <c r="DG788" s="70"/>
      <c r="DH788" s="70"/>
      <c r="DI788" s="70"/>
      <c r="DJ788" s="70"/>
      <c r="DK788" s="70"/>
      <c r="DL788" s="70"/>
      <c r="DM788" s="70"/>
      <c r="DN788" s="70"/>
      <c r="DO788" s="70"/>
      <c r="DP788" s="70"/>
      <c r="DQ788" s="70"/>
      <c r="DR788" s="70"/>
      <c r="DS788" s="70"/>
      <c r="DT788" s="70"/>
      <c r="DU788" s="70"/>
      <c r="DV788" s="70"/>
      <c r="DW788" s="70"/>
      <c r="DX788" s="70"/>
      <c r="DY788" s="70"/>
      <c r="DZ788" s="70"/>
      <c r="EA788" s="70"/>
      <c r="EB788" s="70"/>
      <c r="EC788" s="70"/>
      <c r="ED788" s="70"/>
      <c r="EE788" s="70"/>
      <c r="EF788" s="70"/>
      <c r="EG788" s="70"/>
      <c r="EH788" s="70"/>
      <c r="EI788" s="70"/>
      <c r="EJ788" s="70"/>
      <c r="EK788" s="70"/>
      <c r="EL788" s="70"/>
      <c r="EM788" s="70"/>
      <c r="EN788" s="70"/>
      <c r="EO788" s="70"/>
      <c r="EP788" s="70"/>
      <c r="EQ788" s="70"/>
      <c r="ER788" s="70"/>
      <c r="ES788" s="70"/>
      <c r="ET788" s="70"/>
      <c r="EU788" s="70"/>
      <c r="EV788" s="70"/>
      <c r="EW788" s="70"/>
      <c r="EX788" s="70"/>
      <c r="EY788" s="70"/>
      <c r="EZ788" s="70"/>
      <c r="FA788" s="70"/>
      <c r="FB788" s="70"/>
      <c r="FC788" s="70"/>
      <c r="FD788" s="70"/>
      <c r="FE788" s="70"/>
      <c r="FF788" s="70"/>
      <c r="FG788" s="70"/>
      <c r="FH788" s="70"/>
      <c r="FI788" s="70"/>
      <c r="FJ788" s="70"/>
      <c r="FK788" s="70"/>
    </row>
    <row r="789" spans="1:167" s="68" customFormat="1" ht="15" customHeight="1" x14ac:dyDescent="0.3">
      <c r="A789" s="69">
        <v>788</v>
      </c>
      <c r="B789" s="68">
        <v>18</v>
      </c>
      <c r="C789" s="68" t="s">
        <v>130</v>
      </c>
      <c r="D789" s="37">
        <v>0.154</v>
      </c>
      <c r="E789" s="68">
        <v>0.77400000000000002</v>
      </c>
      <c r="F789" s="19">
        <f t="shared" si="186"/>
        <v>0.19896640826873385</v>
      </c>
      <c r="H789" s="68">
        <f t="shared" si="175"/>
        <v>-0.62</v>
      </c>
      <c r="I789" s="68">
        <f t="shared" si="176"/>
        <v>0.92800000000000005</v>
      </c>
      <c r="J789" s="68" t="s">
        <v>63</v>
      </c>
      <c r="K789" s="68">
        <f t="shared" si="177"/>
        <v>-0.154</v>
      </c>
      <c r="L789" s="64">
        <f t="shared" si="178"/>
        <v>-0.19896640826873385</v>
      </c>
      <c r="M789" s="15">
        <f t="shared" si="179"/>
        <v>-2.5059539057172498E-2</v>
      </c>
      <c r="N789" s="68">
        <f t="shared" si="180"/>
        <v>0.12594859240423062</v>
      </c>
      <c r="O789" s="68">
        <f t="shared" si="181"/>
        <v>7.9397473279456037</v>
      </c>
      <c r="P789" s="68">
        <f t="shared" si="182"/>
        <v>-0.15100813146140313</v>
      </c>
      <c r="Q789" s="68">
        <f t="shared" si="183"/>
        <v>0.10088905334705812</v>
      </c>
      <c r="R789" s="112">
        <v>6.8330317327862007</v>
      </c>
      <c r="S789" s="68" t="s">
        <v>883</v>
      </c>
      <c r="T789" s="68" t="s">
        <v>63</v>
      </c>
      <c r="U789" s="68" t="s">
        <v>888</v>
      </c>
      <c r="V789" s="68" t="s">
        <v>890</v>
      </c>
      <c r="W789" s="68">
        <v>0</v>
      </c>
      <c r="X789" s="68">
        <v>0</v>
      </c>
      <c r="Y789" s="68">
        <v>1</v>
      </c>
      <c r="Z789" s="68">
        <v>0</v>
      </c>
      <c r="AA789" s="68">
        <v>0</v>
      </c>
      <c r="AB789" s="68">
        <v>0</v>
      </c>
      <c r="AC789" s="68" t="s">
        <v>63</v>
      </c>
      <c r="AD789" s="68" t="s">
        <v>63</v>
      </c>
      <c r="AE789" s="68">
        <v>63</v>
      </c>
      <c r="AF789" s="68">
        <v>1</v>
      </c>
      <c r="AG789" s="68">
        <v>0</v>
      </c>
      <c r="AH789" s="68">
        <v>0</v>
      </c>
      <c r="AI789" s="68">
        <v>0</v>
      </c>
      <c r="AJ789" s="68">
        <v>0</v>
      </c>
      <c r="AK789" s="68">
        <v>0</v>
      </c>
      <c r="AL789" s="68">
        <v>0</v>
      </c>
      <c r="AM789" s="68">
        <v>1</v>
      </c>
      <c r="AN789" s="68">
        <v>0</v>
      </c>
      <c r="AO789" s="68">
        <v>0</v>
      </c>
      <c r="AP789" s="112">
        <v>6.1548580940164177</v>
      </c>
      <c r="AQ789" s="68">
        <v>1</v>
      </c>
      <c r="AR789" s="112">
        <v>4.1588830833596715</v>
      </c>
      <c r="AS789" s="68">
        <v>1</v>
      </c>
      <c r="AT789" s="68">
        <v>0</v>
      </c>
      <c r="AU789" s="68">
        <v>1</v>
      </c>
      <c r="AV789" s="112">
        <v>7.6063873897726522</v>
      </c>
      <c r="AW789" s="68">
        <v>0</v>
      </c>
      <c r="AX789" s="68">
        <v>1</v>
      </c>
      <c r="AY789" s="68">
        <v>1</v>
      </c>
      <c r="AZ789" s="68">
        <v>3.222</v>
      </c>
      <c r="BA789" s="94">
        <v>70</v>
      </c>
      <c r="BB789" s="94">
        <v>28</v>
      </c>
      <c r="BC789" s="68">
        <v>1</v>
      </c>
      <c r="BD789" s="68">
        <v>0</v>
      </c>
      <c r="BE789" s="104">
        <f t="shared" si="174"/>
        <v>1.791759469228055</v>
      </c>
      <c r="BF789" s="104">
        <v>721.22</v>
      </c>
      <c r="BG789" s="104">
        <f t="shared" si="184"/>
        <v>0.27226480101460754</v>
      </c>
      <c r="BH789" s="68">
        <v>1</v>
      </c>
      <c r="BI789" s="68">
        <v>1</v>
      </c>
      <c r="BJ789" s="68">
        <v>0</v>
      </c>
      <c r="BK789" s="68">
        <v>1</v>
      </c>
      <c r="BL789" s="68">
        <v>0</v>
      </c>
      <c r="BM789" s="68">
        <v>0</v>
      </c>
      <c r="BN789" s="68">
        <v>1</v>
      </c>
      <c r="BO789" s="68">
        <v>1</v>
      </c>
      <c r="BP789" s="68">
        <v>0</v>
      </c>
      <c r="BQ789" s="68">
        <v>0</v>
      </c>
      <c r="BR789" s="68">
        <v>0</v>
      </c>
      <c r="BS789" s="68">
        <v>0</v>
      </c>
      <c r="BT789" s="68">
        <v>0</v>
      </c>
      <c r="BU789" s="68">
        <v>1</v>
      </c>
      <c r="BV789" s="68">
        <v>1</v>
      </c>
      <c r="BW789" s="68">
        <v>0</v>
      </c>
      <c r="BX789" s="68">
        <v>0</v>
      </c>
      <c r="BY789" s="68">
        <v>0.5</v>
      </c>
      <c r="BZ789" s="68">
        <f t="shared" si="185"/>
        <v>0.5</v>
      </c>
      <c r="CA789" s="112">
        <v>3.1354942159291497</v>
      </c>
      <c r="CB789" s="68" t="s">
        <v>874</v>
      </c>
      <c r="CC789" s="68">
        <v>1</v>
      </c>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row>
    <row r="790" spans="1:167" s="68" customFormat="1" ht="15" customHeight="1" x14ac:dyDescent="0.3">
      <c r="A790" s="69">
        <v>789</v>
      </c>
      <c r="B790" s="68">
        <v>18</v>
      </c>
      <c r="C790" s="68" t="s">
        <v>130</v>
      </c>
      <c r="D790" s="37">
        <v>-0.27</v>
      </c>
      <c r="E790" s="68">
        <v>0.57999999999999996</v>
      </c>
      <c r="F790" s="19">
        <f t="shared" si="186"/>
        <v>-0.46551724137931039</v>
      </c>
      <c r="H790" s="68">
        <f t="shared" si="175"/>
        <v>-0.85</v>
      </c>
      <c r="I790" s="68">
        <f t="shared" si="176"/>
        <v>0.30999999999999994</v>
      </c>
      <c r="J790" s="68" t="s">
        <v>63</v>
      </c>
      <c r="K790" s="68">
        <f t="shared" si="177"/>
        <v>0.27</v>
      </c>
      <c r="L790" s="64">
        <f t="shared" si="178"/>
        <v>0.46551724137931039</v>
      </c>
      <c r="M790" s="15">
        <f t="shared" si="179"/>
        <v>9.6612977521206331E-2</v>
      </c>
      <c r="N790" s="68">
        <f t="shared" si="180"/>
        <v>0.20753898874925802</v>
      </c>
      <c r="O790" s="68">
        <f t="shared" si="181"/>
        <v>4.8183717480100476</v>
      </c>
      <c r="P790" s="68">
        <f t="shared" si="182"/>
        <v>-0.11092601122805169</v>
      </c>
      <c r="Q790" s="68">
        <f t="shared" si="183"/>
        <v>0.30415196627046437</v>
      </c>
      <c r="R790" s="112">
        <v>6.8330317327862007</v>
      </c>
      <c r="S790" s="68" t="s">
        <v>883</v>
      </c>
      <c r="T790" s="68" t="s">
        <v>63</v>
      </c>
      <c r="U790" s="68" t="s">
        <v>889</v>
      </c>
      <c r="V790" s="68" t="s">
        <v>890</v>
      </c>
      <c r="W790" s="68">
        <v>0</v>
      </c>
      <c r="X790" s="68">
        <v>0</v>
      </c>
      <c r="Y790" s="68">
        <v>1</v>
      </c>
      <c r="Z790" s="68">
        <v>0</v>
      </c>
      <c r="AA790" s="68">
        <v>0</v>
      </c>
      <c r="AB790" s="68">
        <v>0</v>
      </c>
      <c r="AC790" s="68" t="s">
        <v>63</v>
      </c>
      <c r="AD790" s="68" t="s">
        <v>63</v>
      </c>
      <c r="AE790" s="68">
        <v>23</v>
      </c>
      <c r="AF790" s="68">
        <v>1</v>
      </c>
      <c r="AG790" s="68">
        <v>0</v>
      </c>
      <c r="AH790" s="68">
        <v>0</v>
      </c>
      <c r="AI790" s="68">
        <v>0</v>
      </c>
      <c r="AJ790" s="68">
        <v>0</v>
      </c>
      <c r="AK790" s="68">
        <v>0</v>
      </c>
      <c r="AL790" s="68">
        <v>0</v>
      </c>
      <c r="AM790" s="68">
        <v>1</v>
      </c>
      <c r="AN790" s="68">
        <v>0</v>
      </c>
      <c r="AO790" s="68">
        <v>0</v>
      </c>
      <c r="AP790" s="112">
        <v>6.1548580940164177</v>
      </c>
      <c r="AQ790" s="68">
        <v>1</v>
      </c>
      <c r="AR790" s="112">
        <v>3.1780538303479458</v>
      </c>
      <c r="AS790" s="68">
        <v>1</v>
      </c>
      <c r="AT790" s="68">
        <v>0</v>
      </c>
      <c r="AU790" s="68">
        <v>1</v>
      </c>
      <c r="AV790" s="112">
        <v>7.6063873897726522</v>
      </c>
      <c r="AW790" s="68">
        <v>0</v>
      </c>
      <c r="AX790" s="68">
        <v>1</v>
      </c>
      <c r="AY790" s="68">
        <v>1</v>
      </c>
      <c r="AZ790" s="68">
        <v>3.222</v>
      </c>
      <c r="BA790" s="94">
        <v>70</v>
      </c>
      <c r="BB790" s="94">
        <v>28</v>
      </c>
      <c r="BC790" s="68">
        <v>1</v>
      </c>
      <c r="BD790" s="68">
        <v>0</v>
      </c>
      <c r="BE790" s="104">
        <f t="shared" si="174"/>
        <v>1.791759469228055</v>
      </c>
      <c r="BF790" s="104">
        <v>721.22</v>
      </c>
      <c r="BG790" s="104">
        <f t="shared" si="184"/>
        <v>0.27226480101460754</v>
      </c>
      <c r="BH790" s="68">
        <v>1</v>
      </c>
      <c r="BI790" s="68">
        <v>1</v>
      </c>
      <c r="BJ790" s="68">
        <v>0</v>
      </c>
      <c r="BK790" s="68">
        <v>1</v>
      </c>
      <c r="BL790" s="68">
        <v>0</v>
      </c>
      <c r="BM790" s="68">
        <v>0</v>
      </c>
      <c r="BN790" s="68">
        <v>1</v>
      </c>
      <c r="BO790" s="68">
        <v>1</v>
      </c>
      <c r="BP790" s="68">
        <v>0</v>
      </c>
      <c r="BQ790" s="68">
        <v>0</v>
      </c>
      <c r="BR790" s="68">
        <v>0</v>
      </c>
      <c r="BS790" s="68">
        <v>0</v>
      </c>
      <c r="BT790" s="68">
        <v>0</v>
      </c>
      <c r="BU790" s="68">
        <v>1</v>
      </c>
      <c r="BV790" s="68">
        <v>1</v>
      </c>
      <c r="BW790" s="68">
        <v>0</v>
      </c>
      <c r="BX790" s="68">
        <v>0</v>
      </c>
      <c r="BY790" s="68">
        <v>0.5</v>
      </c>
      <c r="BZ790" s="68">
        <f t="shared" si="185"/>
        <v>0.5</v>
      </c>
      <c r="CA790" s="112">
        <v>3.1354942159291497</v>
      </c>
      <c r="CB790" s="68" t="s">
        <v>874</v>
      </c>
      <c r="CC790" s="68">
        <v>1</v>
      </c>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row>
    <row r="791" spans="1:167" s="68" customFormat="1" ht="15" customHeight="1" x14ac:dyDescent="0.3">
      <c r="A791" s="69">
        <v>790</v>
      </c>
      <c r="B791" s="68">
        <v>18</v>
      </c>
      <c r="C791" s="68" t="s">
        <v>130</v>
      </c>
      <c r="D791" s="37">
        <v>7.0000000000000007E-2</v>
      </c>
      <c r="E791" s="68">
        <v>0.46600000000000003</v>
      </c>
      <c r="F791" s="19">
        <f t="shared" si="186"/>
        <v>0.15021459227467812</v>
      </c>
      <c r="H791" s="68">
        <f t="shared" si="175"/>
        <v>-0.39600000000000002</v>
      </c>
      <c r="I791" s="68">
        <f t="shared" si="176"/>
        <v>0.53600000000000003</v>
      </c>
      <c r="J791" s="68" t="s">
        <v>63</v>
      </c>
      <c r="K791" s="68">
        <f t="shared" si="177"/>
        <v>-7.0000000000000007E-2</v>
      </c>
      <c r="L791" s="64">
        <f t="shared" si="178"/>
        <v>-0.15021459227467812</v>
      </c>
      <c r="M791" s="15">
        <f t="shared" si="179"/>
        <v>-1.7824360146347393E-2</v>
      </c>
      <c r="N791" s="68">
        <f t="shared" si="180"/>
        <v>0.11865931183139834</v>
      </c>
      <c r="O791" s="68">
        <f t="shared" si="181"/>
        <v>8.4274886190212239</v>
      </c>
      <c r="P791" s="68">
        <f t="shared" si="182"/>
        <v>-0.13648367197774575</v>
      </c>
      <c r="Q791" s="68">
        <f t="shared" si="183"/>
        <v>0.10083495168505095</v>
      </c>
      <c r="R791" s="112">
        <v>6.8330317327862007</v>
      </c>
      <c r="S791" s="68" t="s">
        <v>884</v>
      </c>
      <c r="T791" s="68" t="s">
        <v>63</v>
      </c>
      <c r="U791" s="68" t="s">
        <v>887</v>
      </c>
      <c r="V791" s="68" t="s">
        <v>890</v>
      </c>
      <c r="W791" s="68">
        <v>0</v>
      </c>
      <c r="X791" s="68">
        <v>0</v>
      </c>
      <c r="Y791" s="68">
        <v>1</v>
      </c>
      <c r="Z791" s="68">
        <v>0</v>
      </c>
      <c r="AA791" s="68">
        <v>0</v>
      </c>
      <c r="AB791" s="68">
        <v>0</v>
      </c>
      <c r="AC791" s="68" t="s">
        <v>63</v>
      </c>
      <c r="AD791" s="68" t="s">
        <v>63</v>
      </c>
      <c r="AE791" s="68">
        <v>71</v>
      </c>
      <c r="AF791" s="68">
        <v>1</v>
      </c>
      <c r="AG791" s="68">
        <v>0</v>
      </c>
      <c r="AH791" s="68">
        <v>0</v>
      </c>
      <c r="AI791" s="68">
        <v>0</v>
      </c>
      <c r="AJ791" s="68">
        <v>0</v>
      </c>
      <c r="AK791" s="68">
        <v>0</v>
      </c>
      <c r="AL791" s="68">
        <v>0</v>
      </c>
      <c r="AM791" s="68">
        <v>1</v>
      </c>
      <c r="AN791" s="68">
        <v>0</v>
      </c>
      <c r="AO791" s="68">
        <v>0</v>
      </c>
      <c r="AP791" s="112">
        <v>6.1548580940164177</v>
      </c>
      <c r="AQ791" s="68">
        <v>1</v>
      </c>
      <c r="AR791" s="112">
        <v>4.2766661190160553</v>
      </c>
      <c r="AS791" s="68">
        <v>1</v>
      </c>
      <c r="AT791" s="68">
        <v>0</v>
      </c>
      <c r="AU791" s="68">
        <v>1</v>
      </c>
      <c r="AV791" s="112">
        <v>7.6063873897726522</v>
      </c>
      <c r="AW791" s="68">
        <v>0</v>
      </c>
      <c r="AX791" s="68">
        <v>1</v>
      </c>
      <c r="AY791" s="68">
        <v>1</v>
      </c>
      <c r="AZ791" s="68">
        <v>3.222</v>
      </c>
      <c r="BA791" s="94">
        <v>70</v>
      </c>
      <c r="BB791" s="94">
        <v>28</v>
      </c>
      <c r="BC791" s="68">
        <v>1</v>
      </c>
      <c r="BD791" s="68">
        <v>0</v>
      </c>
      <c r="BE791" s="104">
        <f t="shared" si="174"/>
        <v>1.791759469228055</v>
      </c>
      <c r="BF791" s="104">
        <v>721.22</v>
      </c>
      <c r="BG791" s="104">
        <f t="shared" si="184"/>
        <v>0.27226480101460754</v>
      </c>
      <c r="BH791" s="68">
        <v>1</v>
      </c>
      <c r="BI791" s="68">
        <v>1</v>
      </c>
      <c r="BJ791" s="68">
        <v>0</v>
      </c>
      <c r="BK791" s="68">
        <v>1</v>
      </c>
      <c r="BL791" s="68">
        <v>0</v>
      </c>
      <c r="BM791" s="68">
        <v>0</v>
      </c>
      <c r="BN791" s="68">
        <v>1</v>
      </c>
      <c r="BO791" s="68">
        <v>1</v>
      </c>
      <c r="BP791" s="68">
        <v>0</v>
      </c>
      <c r="BQ791" s="68">
        <v>0</v>
      </c>
      <c r="BR791" s="68">
        <v>0</v>
      </c>
      <c r="BS791" s="68">
        <v>0</v>
      </c>
      <c r="BT791" s="68">
        <v>0</v>
      </c>
      <c r="BU791" s="68">
        <v>1</v>
      </c>
      <c r="BV791" s="68">
        <v>1</v>
      </c>
      <c r="BW791" s="68">
        <v>0</v>
      </c>
      <c r="BX791" s="68">
        <v>0</v>
      </c>
      <c r="BY791" s="68">
        <v>0.5</v>
      </c>
      <c r="BZ791" s="68">
        <f t="shared" si="185"/>
        <v>0.5</v>
      </c>
      <c r="CA791" s="112">
        <v>3.1354942159291497</v>
      </c>
      <c r="CB791" s="68" t="s">
        <v>874</v>
      </c>
      <c r="CC791" s="68">
        <v>1</v>
      </c>
      <c r="CL791" s="70"/>
      <c r="CM791" s="70"/>
      <c r="CN791" s="70"/>
      <c r="CO791" s="70"/>
      <c r="CP791" s="70"/>
      <c r="CQ791" s="70"/>
      <c r="CR791" s="70"/>
      <c r="CS791" s="70"/>
      <c r="CT791" s="70"/>
      <c r="CU791" s="70"/>
      <c r="CV791" s="70"/>
      <c r="CW791" s="70"/>
      <c r="CX791" s="70"/>
      <c r="CY791" s="70"/>
      <c r="CZ791" s="70"/>
      <c r="DA791" s="70"/>
      <c r="DB791" s="70"/>
      <c r="DC791" s="70"/>
      <c r="DD791" s="70"/>
      <c r="DE791" s="70"/>
      <c r="DF791" s="70"/>
      <c r="DG791" s="70"/>
      <c r="DH791" s="70"/>
      <c r="DI791" s="70"/>
      <c r="DJ791" s="70"/>
      <c r="DK791" s="70"/>
      <c r="DL791" s="70"/>
      <c r="DM791" s="70"/>
      <c r="DN791" s="70"/>
      <c r="DO791" s="70"/>
      <c r="DP791" s="70"/>
      <c r="DQ791" s="70"/>
      <c r="DR791" s="70"/>
      <c r="DS791" s="70"/>
      <c r="DT791" s="70"/>
      <c r="DU791" s="70"/>
      <c r="DV791" s="70"/>
      <c r="DW791" s="70"/>
      <c r="DX791" s="70"/>
      <c r="DY791" s="70"/>
      <c r="DZ791" s="70"/>
      <c r="EA791" s="70"/>
      <c r="EB791" s="70"/>
      <c r="EC791" s="70"/>
      <c r="ED791" s="70"/>
      <c r="EE791" s="70"/>
      <c r="EF791" s="70"/>
      <c r="EG791" s="70"/>
      <c r="EH791" s="70"/>
      <c r="EI791" s="70"/>
      <c r="EJ791" s="70"/>
      <c r="EK791" s="70"/>
      <c r="EL791" s="70"/>
      <c r="EM791" s="70"/>
      <c r="EN791" s="70"/>
      <c r="EO791" s="70"/>
      <c r="EP791" s="70"/>
      <c r="EQ791" s="70"/>
      <c r="ER791" s="70"/>
      <c r="ES791" s="70"/>
      <c r="ET791" s="70"/>
      <c r="EU791" s="70"/>
      <c r="EV791" s="70"/>
      <c r="EW791" s="70"/>
      <c r="EX791" s="70"/>
      <c r="EY791" s="70"/>
      <c r="EZ791" s="70"/>
      <c r="FA791" s="70"/>
      <c r="FB791" s="70"/>
      <c r="FC791" s="70"/>
      <c r="FD791" s="70"/>
      <c r="FE791" s="70"/>
      <c r="FF791" s="70"/>
      <c r="FG791" s="70"/>
      <c r="FH791" s="70"/>
      <c r="FI791" s="70"/>
      <c r="FJ791" s="70"/>
      <c r="FK791" s="70"/>
    </row>
    <row r="792" spans="1:167" s="68" customFormat="1" ht="15" customHeight="1" x14ac:dyDescent="0.3">
      <c r="A792" s="69">
        <v>791</v>
      </c>
      <c r="B792" s="69">
        <v>18</v>
      </c>
      <c r="C792" s="69" t="s">
        <v>130</v>
      </c>
      <c r="D792" s="38">
        <v>0.01</v>
      </c>
      <c r="E792" s="69">
        <v>0.27800000000000002</v>
      </c>
      <c r="F792" s="19">
        <f t="shared" si="186"/>
        <v>3.5971223021582732E-2</v>
      </c>
      <c r="G792" s="69"/>
      <c r="H792" s="69">
        <f t="shared" si="175"/>
        <v>-0.26800000000000002</v>
      </c>
      <c r="I792" s="69">
        <f t="shared" si="176"/>
        <v>0.28800000000000003</v>
      </c>
      <c r="J792" s="69" t="s">
        <v>63</v>
      </c>
      <c r="K792" s="69">
        <f t="shared" si="177"/>
        <v>-0.01</v>
      </c>
      <c r="L792" s="19">
        <f t="shared" si="178"/>
        <v>-3.5971223021582732E-2</v>
      </c>
      <c r="M792" s="18">
        <f t="shared" si="179"/>
        <v>-4.7644508041119714E-3</v>
      </c>
      <c r="N792" s="69">
        <f t="shared" si="180"/>
        <v>0.13245173235431279</v>
      </c>
      <c r="O792" s="69">
        <f t="shared" si="181"/>
        <v>7.5499201273182805</v>
      </c>
      <c r="P792" s="69">
        <f t="shared" si="182"/>
        <v>-0.13721618315842476</v>
      </c>
      <c r="Q792" s="69">
        <f t="shared" si="183"/>
        <v>0.12768728155020082</v>
      </c>
      <c r="R792" s="65">
        <v>6.8330317327862007</v>
      </c>
      <c r="S792" s="69" t="s">
        <v>884</v>
      </c>
      <c r="T792" s="69" t="s">
        <v>63</v>
      </c>
      <c r="U792" s="69" t="s">
        <v>888</v>
      </c>
      <c r="V792" s="69" t="s">
        <v>890</v>
      </c>
      <c r="W792" s="69">
        <v>0</v>
      </c>
      <c r="X792" s="69">
        <v>0</v>
      </c>
      <c r="Y792" s="69">
        <v>1</v>
      </c>
      <c r="Z792" s="69">
        <v>0</v>
      </c>
      <c r="AA792" s="69">
        <v>0</v>
      </c>
      <c r="AB792" s="69">
        <v>0</v>
      </c>
      <c r="AC792" s="69" t="s">
        <v>63</v>
      </c>
      <c r="AD792" s="69" t="s">
        <v>63</v>
      </c>
      <c r="AE792" s="69">
        <v>57</v>
      </c>
      <c r="AF792" s="69">
        <v>1</v>
      </c>
      <c r="AG792" s="69">
        <v>0</v>
      </c>
      <c r="AH792" s="69">
        <v>0</v>
      </c>
      <c r="AI792" s="69">
        <v>0</v>
      </c>
      <c r="AJ792" s="69">
        <v>0</v>
      </c>
      <c r="AK792" s="69">
        <v>0</v>
      </c>
      <c r="AL792" s="69">
        <v>0</v>
      </c>
      <c r="AM792" s="69">
        <v>1</v>
      </c>
      <c r="AN792" s="69">
        <v>0</v>
      </c>
      <c r="AO792" s="69">
        <v>0</v>
      </c>
      <c r="AP792" s="65">
        <v>6.1548580940164177</v>
      </c>
      <c r="AQ792" s="69">
        <v>1</v>
      </c>
      <c r="AR792" s="65">
        <v>4.0604430105464191</v>
      </c>
      <c r="AS792" s="69">
        <v>1</v>
      </c>
      <c r="AT792" s="69">
        <v>0</v>
      </c>
      <c r="AU792" s="69">
        <v>1</v>
      </c>
      <c r="AV792" s="65">
        <v>7.6063873897726522</v>
      </c>
      <c r="AW792" s="69">
        <v>0</v>
      </c>
      <c r="AX792" s="69">
        <v>1</v>
      </c>
      <c r="AY792" s="69">
        <v>1</v>
      </c>
      <c r="AZ792" s="69">
        <v>3.222</v>
      </c>
      <c r="BA792" s="32">
        <v>70</v>
      </c>
      <c r="BB792" s="32">
        <v>28</v>
      </c>
      <c r="BC792" s="69">
        <v>1</v>
      </c>
      <c r="BD792" s="69">
        <v>0</v>
      </c>
      <c r="BE792" s="106">
        <f t="shared" si="174"/>
        <v>1.791759469228055</v>
      </c>
      <c r="BF792" s="106">
        <v>721.22</v>
      </c>
      <c r="BG792" s="106">
        <f t="shared" si="184"/>
        <v>0.27226480101460754</v>
      </c>
      <c r="BH792" s="69">
        <v>1</v>
      </c>
      <c r="BI792" s="69">
        <v>1</v>
      </c>
      <c r="BJ792" s="69">
        <v>0</v>
      </c>
      <c r="BK792" s="69">
        <v>1</v>
      </c>
      <c r="BL792" s="69">
        <v>0</v>
      </c>
      <c r="BM792" s="69">
        <v>0</v>
      </c>
      <c r="BN792" s="69">
        <v>1</v>
      </c>
      <c r="BO792" s="69">
        <v>1</v>
      </c>
      <c r="BP792" s="69">
        <v>0</v>
      </c>
      <c r="BQ792" s="69">
        <v>0</v>
      </c>
      <c r="BR792" s="69">
        <v>0</v>
      </c>
      <c r="BS792" s="69">
        <v>0</v>
      </c>
      <c r="BT792" s="69">
        <v>0</v>
      </c>
      <c r="BU792" s="69">
        <v>1</v>
      </c>
      <c r="BV792" s="69">
        <v>1</v>
      </c>
      <c r="BW792" s="69">
        <v>0</v>
      </c>
      <c r="BX792" s="69">
        <v>0</v>
      </c>
      <c r="BY792" s="69">
        <v>0.5</v>
      </c>
      <c r="BZ792" s="69">
        <f t="shared" si="185"/>
        <v>0.5</v>
      </c>
      <c r="CA792" s="65">
        <v>3.1354942159291497</v>
      </c>
      <c r="CB792" s="69" t="s">
        <v>874</v>
      </c>
      <c r="CC792" s="69">
        <v>1</v>
      </c>
      <c r="CD792" s="69"/>
      <c r="CE792" s="69"/>
      <c r="CF792" s="69"/>
      <c r="CG792" s="69"/>
      <c r="CH792" s="69"/>
      <c r="CI792" s="69"/>
      <c r="CJ792" s="69"/>
      <c r="CK792" s="69"/>
      <c r="CL792" s="70"/>
      <c r="CM792" s="70"/>
      <c r="CN792" s="70"/>
      <c r="CO792" s="70"/>
      <c r="CP792" s="70"/>
      <c r="CQ792" s="70"/>
      <c r="CR792" s="70"/>
      <c r="CS792" s="70"/>
      <c r="CT792" s="70"/>
      <c r="CU792" s="70"/>
      <c r="CV792" s="70"/>
      <c r="CW792" s="70"/>
      <c r="CX792" s="70"/>
      <c r="CY792" s="70"/>
      <c r="CZ792" s="70"/>
      <c r="DA792" s="70"/>
      <c r="DB792" s="70"/>
      <c r="DC792" s="70"/>
      <c r="DD792" s="70"/>
      <c r="DE792" s="70"/>
      <c r="DF792" s="70"/>
      <c r="DG792" s="70"/>
      <c r="DH792" s="70"/>
      <c r="DI792" s="70"/>
      <c r="DJ792" s="70"/>
      <c r="DK792" s="70"/>
      <c r="DL792" s="70"/>
      <c r="DM792" s="70"/>
      <c r="DN792" s="70"/>
      <c r="DO792" s="70"/>
      <c r="DP792" s="70"/>
      <c r="DQ792" s="70"/>
      <c r="DR792" s="70"/>
      <c r="DS792" s="70"/>
      <c r="DT792" s="70"/>
      <c r="DU792" s="70"/>
      <c r="DV792" s="70"/>
      <c r="DW792" s="70"/>
      <c r="DX792" s="70"/>
      <c r="DY792" s="70"/>
      <c r="DZ792" s="70"/>
      <c r="EA792" s="70"/>
      <c r="EB792" s="70"/>
      <c r="EC792" s="70"/>
      <c r="ED792" s="70"/>
      <c r="EE792" s="70"/>
      <c r="EF792" s="70"/>
      <c r="EG792" s="70"/>
      <c r="EH792" s="70"/>
      <c r="EI792" s="70"/>
      <c r="EJ792" s="70"/>
      <c r="EK792" s="70"/>
      <c r="EL792" s="70"/>
      <c r="EM792" s="70"/>
      <c r="EN792" s="70"/>
      <c r="EO792" s="70"/>
      <c r="EP792" s="70"/>
      <c r="EQ792" s="70"/>
      <c r="ER792" s="70"/>
      <c r="ES792" s="70"/>
      <c r="ET792" s="70"/>
      <c r="EU792" s="70"/>
      <c r="EV792" s="70"/>
      <c r="EW792" s="70"/>
      <c r="EX792" s="70"/>
      <c r="EY792" s="70"/>
      <c r="EZ792" s="70"/>
      <c r="FA792" s="70"/>
      <c r="FB792" s="70"/>
      <c r="FC792" s="70"/>
      <c r="FD792" s="70"/>
      <c r="FE792" s="70"/>
      <c r="FF792" s="70"/>
      <c r="FG792" s="70"/>
      <c r="FH792" s="70"/>
      <c r="FI792" s="70"/>
      <c r="FJ792" s="70"/>
      <c r="FK792" s="70"/>
    </row>
    <row r="793" spans="1:167" s="68" customFormat="1" ht="15" customHeight="1" x14ac:dyDescent="0.3">
      <c r="A793" s="69">
        <v>792</v>
      </c>
      <c r="B793" s="68">
        <v>18</v>
      </c>
      <c r="C793" s="68" t="s">
        <v>130</v>
      </c>
      <c r="D793" s="37">
        <v>-0.26900000000000002</v>
      </c>
      <c r="E793" s="68">
        <v>0.69</v>
      </c>
      <c r="F793" s="19">
        <f t="shared" si="186"/>
        <v>-0.38985507246376816</v>
      </c>
      <c r="H793" s="68">
        <f t="shared" si="175"/>
        <v>-0.95899999999999996</v>
      </c>
      <c r="I793" s="68">
        <f t="shared" si="176"/>
        <v>0.42099999999999993</v>
      </c>
      <c r="J793" s="68" t="s">
        <v>63</v>
      </c>
      <c r="K793" s="68">
        <f t="shared" si="177"/>
        <v>0.26900000000000002</v>
      </c>
      <c r="L793" s="64">
        <f t="shared" si="178"/>
        <v>0.38985507246376816</v>
      </c>
      <c r="M793" s="15">
        <f t="shared" si="179"/>
        <v>6.770931305724591E-2</v>
      </c>
      <c r="N793" s="68">
        <f t="shared" si="180"/>
        <v>0.173678163604088</v>
      </c>
      <c r="O793" s="68">
        <f t="shared" si="181"/>
        <v>5.7577762180833094</v>
      </c>
      <c r="P793" s="68">
        <f t="shared" si="182"/>
        <v>-0.10596885054684209</v>
      </c>
      <c r="Q793" s="68">
        <f t="shared" si="183"/>
        <v>0.24138747666133392</v>
      </c>
      <c r="R793" s="112">
        <v>6.8330317327862007</v>
      </c>
      <c r="S793" s="68" t="s">
        <v>884</v>
      </c>
      <c r="T793" s="68" t="s">
        <v>63</v>
      </c>
      <c r="U793" s="68" t="s">
        <v>889</v>
      </c>
      <c r="V793" s="68" t="s">
        <v>890</v>
      </c>
      <c r="W793" s="68">
        <v>0</v>
      </c>
      <c r="X793" s="68">
        <v>0</v>
      </c>
      <c r="Y793" s="68">
        <v>1</v>
      </c>
      <c r="Z793" s="68">
        <v>0</v>
      </c>
      <c r="AA793" s="68">
        <v>0</v>
      </c>
      <c r="AB793" s="68">
        <v>0</v>
      </c>
      <c r="AC793" s="68" t="s">
        <v>63</v>
      </c>
      <c r="AD793" s="68" t="s">
        <v>63</v>
      </c>
      <c r="AE793" s="68">
        <v>33</v>
      </c>
      <c r="AF793" s="68">
        <v>1</v>
      </c>
      <c r="AG793" s="68">
        <v>0</v>
      </c>
      <c r="AH793" s="68">
        <v>0</v>
      </c>
      <c r="AI793" s="68">
        <v>0</v>
      </c>
      <c r="AJ793" s="68">
        <v>0</v>
      </c>
      <c r="AK793" s="68">
        <v>0</v>
      </c>
      <c r="AL793" s="68">
        <v>0</v>
      </c>
      <c r="AM793" s="68">
        <v>1</v>
      </c>
      <c r="AN793" s="68">
        <v>0</v>
      </c>
      <c r="AO793" s="68">
        <v>0</v>
      </c>
      <c r="AP793" s="112">
        <v>6.1548580940164177</v>
      </c>
      <c r="AQ793" s="68">
        <v>1</v>
      </c>
      <c r="AR793" s="112">
        <v>3.5263605246161616</v>
      </c>
      <c r="AS793" s="68">
        <v>1</v>
      </c>
      <c r="AT793" s="68">
        <v>0</v>
      </c>
      <c r="AU793" s="68">
        <v>1</v>
      </c>
      <c r="AV793" s="112">
        <v>7.6063873897726522</v>
      </c>
      <c r="AW793" s="68">
        <v>0</v>
      </c>
      <c r="AX793" s="68">
        <v>1</v>
      </c>
      <c r="AY793" s="68">
        <v>1</v>
      </c>
      <c r="AZ793" s="68">
        <v>3.222</v>
      </c>
      <c r="BA793" s="94">
        <v>70</v>
      </c>
      <c r="BB793" s="94">
        <v>28</v>
      </c>
      <c r="BC793" s="68">
        <v>1</v>
      </c>
      <c r="BD793" s="68">
        <v>0</v>
      </c>
      <c r="BE793" s="104">
        <f t="shared" si="174"/>
        <v>1.791759469228055</v>
      </c>
      <c r="BF793" s="104">
        <v>721.22</v>
      </c>
      <c r="BG793" s="104">
        <f t="shared" si="184"/>
        <v>0.27226480101460754</v>
      </c>
      <c r="BH793" s="68">
        <v>1</v>
      </c>
      <c r="BI793" s="68">
        <v>1</v>
      </c>
      <c r="BJ793" s="68">
        <v>0</v>
      </c>
      <c r="BK793" s="68">
        <v>1</v>
      </c>
      <c r="BL793" s="68">
        <v>0</v>
      </c>
      <c r="BM793" s="68">
        <v>0</v>
      </c>
      <c r="BN793" s="68">
        <v>1</v>
      </c>
      <c r="BO793" s="68">
        <v>1</v>
      </c>
      <c r="BP793" s="68">
        <v>0</v>
      </c>
      <c r="BQ793" s="68">
        <v>0</v>
      </c>
      <c r="BR793" s="68">
        <v>0</v>
      </c>
      <c r="BS793" s="68">
        <v>0</v>
      </c>
      <c r="BT793" s="68">
        <v>0</v>
      </c>
      <c r="BU793" s="68">
        <v>1</v>
      </c>
      <c r="BV793" s="68">
        <v>1</v>
      </c>
      <c r="BW793" s="68">
        <v>0</v>
      </c>
      <c r="BX793" s="68">
        <v>0</v>
      </c>
      <c r="BY793" s="68">
        <v>0.5</v>
      </c>
      <c r="BZ793" s="68">
        <f t="shared" si="185"/>
        <v>0.5</v>
      </c>
      <c r="CA793" s="112">
        <v>3.1354942159291497</v>
      </c>
      <c r="CB793" s="68" t="s">
        <v>874</v>
      </c>
      <c r="CC793" s="68">
        <v>1</v>
      </c>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row>
    <row r="794" spans="1:167" s="68" customFormat="1" ht="15" customHeight="1" x14ac:dyDescent="0.3">
      <c r="A794" s="69">
        <v>793</v>
      </c>
      <c r="B794" s="68">
        <v>18</v>
      </c>
      <c r="C794" s="68" t="s">
        <v>130</v>
      </c>
      <c r="D794" s="37">
        <v>7.2999999999999995E-2</v>
      </c>
      <c r="E794" s="68">
        <v>0.44500000000000001</v>
      </c>
      <c r="F794" s="19">
        <f t="shared" si="186"/>
        <v>0.16404494382022472</v>
      </c>
      <c r="H794" s="68">
        <f t="shared" si="175"/>
        <v>-0.372</v>
      </c>
      <c r="I794" s="68">
        <f t="shared" si="176"/>
        <v>0.51800000000000002</v>
      </c>
      <c r="J794" s="68" t="s">
        <v>63</v>
      </c>
      <c r="K794" s="68">
        <f t="shared" si="177"/>
        <v>-7.2999999999999995E-2</v>
      </c>
      <c r="L794" s="64">
        <f t="shared" si="178"/>
        <v>-0.16404494382022472</v>
      </c>
      <c r="M794" s="15">
        <f t="shared" si="179"/>
        <v>-3.1554742859582645E-2</v>
      </c>
      <c r="N794" s="68">
        <f t="shared" si="180"/>
        <v>0.1923542544180038</v>
      </c>
      <c r="O794" s="68">
        <f t="shared" si="181"/>
        <v>5.1987412653057641</v>
      </c>
      <c r="P794" s="68">
        <f t="shared" si="182"/>
        <v>-0.22390899727758645</v>
      </c>
      <c r="Q794" s="68">
        <f t="shared" si="183"/>
        <v>0.16079951155842115</v>
      </c>
      <c r="R794" s="112">
        <v>6.8068293603921761</v>
      </c>
      <c r="S794" s="68" t="s">
        <v>885</v>
      </c>
      <c r="T794" s="68" t="s">
        <v>63</v>
      </c>
      <c r="U794" s="68" t="s">
        <v>887</v>
      </c>
      <c r="V794" s="68" t="s">
        <v>890</v>
      </c>
      <c r="W794" s="68">
        <v>0</v>
      </c>
      <c r="X794" s="68">
        <v>0</v>
      </c>
      <c r="Y794" s="68">
        <v>1</v>
      </c>
      <c r="Z794" s="68">
        <v>0</v>
      </c>
      <c r="AA794" s="68">
        <v>0</v>
      </c>
      <c r="AB794" s="68">
        <v>0</v>
      </c>
      <c r="AC794" s="68" t="s">
        <v>63</v>
      </c>
      <c r="AD794" s="68" t="s">
        <v>63</v>
      </c>
      <c r="AE794" s="68">
        <v>27</v>
      </c>
      <c r="AF794" s="68">
        <v>1</v>
      </c>
      <c r="AG794" s="68">
        <v>0</v>
      </c>
      <c r="AH794" s="68">
        <v>0</v>
      </c>
      <c r="AI794" s="68">
        <v>0</v>
      </c>
      <c r="AJ794" s="68">
        <v>0</v>
      </c>
      <c r="AK794" s="68">
        <v>0</v>
      </c>
      <c r="AL794" s="68">
        <v>0</v>
      </c>
      <c r="AM794" s="68">
        <v>1</v>
      </c>
      <c r="AN794" s="68">
        <v>0</v>
      </c>
      <c r="AO794" s="68">
        <v>0</v>
      </c>
      <c r="AP794" s="112">
        <v>6.1548580940164177</v>
      </c>
      <c r="AQ794" s="68">
        <v>1</v>
      </c>
      <c r="AR794" s="112">
        <v>3.3322045101752038</v>
      </c>
      <c r="AS794" s="68">
        <v>1</v>
      </c>
      <c r="AT794" s="68">
        <v>0</v>
      </c>
      <c r="AU794" s="68">
        <v>1</v>
      </c>
      <c r="AV794" s="112">
        <v>7.6063873897726522</v>
      </c>
      <c r="AW794" s="68">
        <v>0</v>
      </c>
      <c r="AX794" s="68">
        <v>1</v>
      </c>
      <c r="AY794" s="68">
        <v>1</v>
      </c>
      <c r="AZ794" s="68">
        <v>3.222</v>
      </c>
      <c r="BA794" s="94">
        <v>70</v>
      </c>
      <c r="BB794" s="94">
        <v>28</v>
      </c>
      <c r="BC794" s="68">
        <v>1</v>
      </c>
      <c r="BD794" s="68">
        <v>0</v>
      </c>
      <c r="BE794" s="104">
        <f t="shared" si="174"/>
        <v>1.791759469228055</v>
      </c>
      <c r="BF794" s="104">
        <v>721.22</v>
      </c>
      <c r="BG794" s="104">
        <f t="shared" si="184"/>
        <v>0.27226480101460754</v>
      </c>
      <c r="BH794" s="68">
        <v>1</v>
      </c>
      <c r="BI794" s="68">
        <v>1</v>
      </c>
      <c r="BJ794" s="68">
        <v>0</v>
      </c>
      <c r="BK794" s="68">
        <v>1</v>
      </c>
      <c r="BL794" s="68">
        <v>0</v>
      </c>
      <c r="BM794" s="68">
        <v>0</v>
      </c>
      <c r="BN794" s="68">
        <v>1</v>
      </c>
      <c r="BO794" s="68">
        <v>1</v>
      </c>
      <c r="BP794" s="68">
        <v>0</v>
      </c>
      <c r="BQ794" s="68">
        <v>0</v>
      </c>
      <c r="BR794" s="68">
        <v>0</v>
      </c>
      <c r="BS794" s="68">
        <v>0</v>
      </c>
      <c r="BT794" s="68">
        <v>0</v>
      </c>
      <c r="BU794" s="68">
        <v>1</v>
      </c>
      <c r="BV794" s="68">
        <v>1</v>
      </c>
      <c r="BW794" s="68">
        <v>0</v>
      </c>
      <c r="BX794" s="68">
        <v>0</v>
      </c>
      <c r="BY794" s="68">
        <v>0.5</v>
      </c>
      <c r="BZ794" s="68">
        <f t="shared" si="185"/>
        <v>0.5</v>
      </c>
      <c r="CA794" s="112">
        <v>3.1354942159291497</v>
      </c>
      <c r="CB794" s="68" t="s">
        <v>874</v>
      </c>
      <c r="CC794" s="68">
        <v>1</v>
      </c>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row>
    <row r="795" spans="1:167" s="68" customFormat="1" ht="15" customHeight="1" x14ac:dyDescent="0.3">
      <c r="A795" s="69">
        <v>794</v>
      </c>
      <c r="B795" s="68">
        <v>18</v>
      </c>
      <c r="C795" s="68" t="s">
        <v>130</v>
      </c>
      <c r="D795" s="37">
        <v>7.0999999999999994E-2</v>
      </c>
      <c r="E795" s="68">
        <v>0.27400000000000002</v>
      </c>
      <c r="F795" s="19">
        <f t="shared" si="186"/>
        <v>0.25912408759124084</v>
      </c>
      <c r="H795" s="68">
        <f t="shared" si="175"/>
        <v>-0.20300000000000001</v>
      </c>
      <c r="I795" s="68">
        <f t="shared" si="176"/>
        <v>0.34500000000000003</v>
      </c>
      <c r="J795" s="68" t="s">
        <v>63</v>
      </c>
      <c r="K795" s="68">
        <f t="shared" si="177"/>
        <v>-7.0999999999999994E-2</v>
      </c>
      <c r="L795" s="64">
        <f t="shared" si="178"/>
        <v>-0.25912408759124084</v>
      </c>
      <c r="M795" s="15">
        <f t="shared" si="179"/>
        <v>-4.1457389041997063E-2</v>
      </c>
      <c r="N795" s="68">
        <f t="shared" si="180"/>
        <v>0.15999048728883375</v>
      </c>
      <c r="O795" s="68">
        <f t="shared" si="181"/>
        <v>6.2503716123739395</v>
      </c>
      <c r="P795" s="68">
        <f t="shared" si="182"/>
        <v>-0.20144787633083081</v>
      </c>
      <c r="Q795" s="68">
        <f t="shared" si="183"/>
        <v>0.11853309824683669</v>
      </c>
      <c r="R795" s="112">
        <v>6.8068293603921761</v>
      </c>
      <c r="S795" s="68" t="s">
        <v>885</v>
      </c>
      <c r="T795" s="68" t="s">
        <v>63</v>
      </c>
      <c r="U795" s="68" t="s">
        <v>888</v>
      </c>
      <c r="V795" s="68" t="s">
        <v>890</v>
      </c>
      <c r="W795" s="68">
        <v>0</v>
      </c>
      <c r="X795" s="68">
        <v>0</v>
      </c>
      <c r="Y795" s="68">
        <v>1</v>
      </c>
      <c r="Z795" s="68">
        <v>0</v>
      </c>
      <c r="AA795" s="68">
        <v>0</v>
      </c>
      <c r="AB795" s="68">
        <v>0</v>
      </c>
      <c r="AC795" s="68" t="s">
        <v>63</v>
      </c>
      <c r="AD795" s="68" t="s">
        <v>63</v>
      </c>
      <c r="AE795" s="68">
        <v>39</v>
      </c>
      <c r="AF795" s="68">
        <v>1</v>
      </c>
      <c r="AG795" s="68">
        <v>0</v>
      </c>
      <c r="AH795" s="68">
        <v>0</v>
      </c>
      <c r="AI795" s="68">
        <v>0</v>
      </c>
      <c r="AJ795" s="68">
        <v>0</v>
      </c>
      <c r="AK795" s="68">
        <v>0</v>
      </c>
      <c r="AL795" s="68">
        <v>0</v>
      </c>
      <c r="AM795" s="68">
        <v>1</v>
      </c>
      <c r="AN795" s="68">
        <v>0</v>
      </c>
      <c r="AO795" s="68">
        <v>0</v>
      </c>
      <c r="AP795" s="112">
        <v>6.1548580940164177</v>
      </c>
      <c r="AQ795" s="68">
        <v>1</v>
      </c>
      <c r="AR795" s="112">
        <v>3.6888794541139363</v>
      </c>
      <c r="AS795" s="68">
        <v>1</v>
      </c>
      <c r="AT795" s="68">
        <v>0</v>
      </c>
      <c r="AU795" s="68">
        <v>1</v>
      </c>
      <c r="AV795" s="112">
        <v>7.6063873897726522</v>
      </c>
      <c r="AW795" s="68">
        <v>0</v>
      </c>
      <c r="AX795" s="68">
        <v>1</v>
      </c>
      <c r="AY795" s="68">
        <v>1</v>
      </c>
      <c r="AZ795" s="68">
        <v>3.222</v>
      </c>
      <c r="BA795" s="94">
        <v>70</v>
      </c>
      <c r="BB795" s="94">
        <v>28</v>
      </c>
      <c r="BC795" s="68">
        <v>1</v>
      </c>
      <c r="BD795" s="68">
        <v>0</v>
      </c>
      <c r="BE795" s="104">
        <f t="shared" si="174"/>
        <v>1.791759469228055</v>
      </c>
      <c r="BF795" s="104">
        <v>721.22</v>
      </c>
      <c r="BG795" s="104">
        <f t="shared" si="184"/>
        <v>0.27226480101460754</v>
      </c>
      <c r="BH795" s="68">
        <v>1</v>
      </c>
      <c r="BI795" s="68">
        <v>1</v>
      </c>
      <c r="BJ795" s="68">
        <v>0</v>
      </c>
      <c r="BK795" s="68">
        <v>1</v>
      </c>
      <c r="BL795" s="68">
        <v>0</v>
      </c>
      <c r="BM795" s="68">
        <v>0</v>
      </c>
      <c r="BN795" s="68">
        <v>1</v>
      </c>
      <c r="BO795" s="68">
        <v>1</v>
      </c>
      <c r="BP795" s="68">
        <v>0</v>
      </c>
      <c r="BQ795" s="68">
        <v>0</v>
      </c>
      <c r="BR795" s="68">
        <v>0</v>
      </c>
      <c r="BS795" s="68">
        <v>0</v>
      </c>
      <c r="BT795" s="68">
        <v>0</v>
      </c>
      <c r="BU795" s="68">
        <v>1</v>
      </c>
      <c r="BV795" s="68">
        <v>1</v>
      </c>
      <c r="BW795" s="68">
        <v>0</v>
      </c>
      <c r="BX795" s="68">
        <v>0</v>
      </c>
      <c r="BY795" s="68">
        <v>0.5</v>
      </c>
      <c r="BZ795" s="68">
        <f t="shared" si="185"/>
        <v>0.5</v>
      </c>
      <c r="CA795" s="112">
        <v>3.1354942159291497</v>
      </c>
      <c r="CB795" s="68" t="s">
        <v>874</v>
      </c>
      <c r="CC795" s="68">
        <v>1</v>
      </c>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row>
    <row r="796" spans="1:167" s="77" customFormat="1" ht="15" customHeight="1" x14ac:dyDescent="0.3">
      <c r="A796" s="77">
        <v>795</v>
      </c>
      <c r="B796" s="77">
        <v>18</v>
      </c>
      <c r="C796" s="77" t="s">
        <v>130</v>
      </c>
      <c r="D796" s="76">
        <v>-3.5999999999999997E-2</v>
      </c>
      <c r="E796" s="77">
        <v>0.47899999999999998</v>
      </c>
      <c r="F796" s="79">
        <f t="shared" si="186"/>
        <v>-7.5156576200417533E-2</v>
      </c>
      <c r="H796" s="77">
        <f t="shared" si="175"/>
        <v>-0.51500000000000001</v>
      </c>
      <c r="I796" s="77">
        <f t="shared" si="176"/>
        <v>0.443</v>
      </c>
      <c r="J796" s="77" t="s">
        <v>63</v>
      </c>
      <c r="K796" s="77">
        <f t="shared" si="177"/>
        <v>3.5999999999999997E-2</v>
      </c>
      <c r="L796" s="79">
        <f t="shared" si="178"/>
        <v>7.5156576200417533E-2</v>
      </c>
      <c r="M796" s="78">
        <f t="shared" si="179"/>
        <v>9.1814501360035928E-3</v>
      </c>
      <c r="N796" s="77">
        <f t="shared" si="180"/>
        <v>0.12216429486515892</v>
      </c>
      <c r="O796" s="77">
        <f t="shared" si="181"/>
        <v>8.1856978023224247</v>
      </c>
      <c r="P796" s="77">
        <f t="shared" si="182"/>
        <v>-0.11298284472915533</v>
      </c>
      <c r="Q796" s="77">
        <f t="shared" si="183"/>
        <v>0.13134574500116253</v>
      </c>
      <c r="R796" s="101">
        <v>6.8068293603921761</v>
      </c>
      <c r="S796" s="77" t="s">
        <v>885</v>
      </c>
      <c r="T796" s="77" t="s">
        <v>63</v>
      </c>
      <c r="U796" s="77" t="s">
        <v>889</v>
      </c>
      <c r="V796" s="77" t="s">
        <v>890</v>
      </c>
      <c r="W796" s="77">
        <v>0</v>
      </c>
      <c r="X796" s="77">
        <v>0</v>
      </c>
      <c r="Y796" s="77">
        <v>1</v>
      </c>
      <c r="Z796" s="77">
        <v>0</v>
      </c>
      <c r="AA796" s="77">
        <v>0</v>
      </c>
      <c r="AB796" s="77">
        <v>0</v>
      </c>
      <c r="AC796" s="77" t="s">
        <v>63</v>
      </c>
      <c r="AD796" s="77" t="s">
        <v>63</v>
      </c>
      <c r="AE796" s="77">
        <v>67</v>
      </c>
      <c r="AF796" s="77">
        <v>1</v>
      </c>
      <c r="AG796" s="77">
        <v>0</v>
      </c>
      <c r="AH796" s="77">
        <v>0</v>
      </c>
      <c r="AI796" s="77">
        <v>0</v>
      </c>
      <c r="AJ796" s="77">
        <v>0</v>
      </c>
      <c r="AK796" s="77">
        <v>0</v>
      </c>
      <c r="AL796" s="77">
        <v>0</v>
      </c>
      <c r="AM796" s="77">
        <v>1</v>
      </c>
      <c r="AN796" s="77">
        <v>0</v>
      </c>
      <c r="AO796" s="77">
        <v>0</v>
      </c>
      <c r="AP796" s="101">
        <v>6.1548580940164177</v>
      </c>
      <c r="AQ796" s="77">
        <v>1</v>
      </c>
      <c r="AR796" s="101">
        <v>4.219507705176107</v>
      </c>
      <c r="AS796" s="77">
        <v>1</v>
      </c>
      <c r="AT796" s="77">
        <v>0</v>
      </c>
      <c r="AU796" s="77">
        <v>1</v>
      </c>
      <c r="AV796" s="101">
        <v>7.6063873897726522</v>
      </c>
      <c r="AW796" s="77">
        <v>0</v>
      </c>
      <c r="AX796" s="77">
        <v>1</v>
      </c>
      <c r="AY796" s="77">
        <v>1</v>
      </c>
      <c r="AZ796" s="77">
        <v>3.222</v>
      </c>
      <c r="BA796" s="52">
        <v>70</v>
      </c>
      <c r="BB796" s="52">
        <v>28</v>
      </c>
      <c r="BC796" s="77">
        <v>1</v>
      </c>
      <c r="BD796" s="77">
        <v>0</v>
      </c>
      <c r="BE796" s="105">
        <f t="shared" si="174"/>
        <v>1.791759469228055</v>
      </c>
      <c r="BF796" s="105">
        <v>721.22</v>
      </c>
      <c r="BG796" s="105">
        <f t="shared" si="184"/>
        <v>0.27226480101460754</v>
      </c>
      <c r="BH796" s="77">
        <v>1</v>
      </c>
      <c r="BI796" s="77">
        <v>1</v>
      </c>
      <c r="BJ796" s="77">
        <v>0</v>
      </c>
      <c r="BK796" s="77">
        <v>1</v>
      </c>
      <c r="BL796" s="77">
        <v>0</v>
      </c>
      <c r="BM796" s="77">
        <v>0</v>
      </c>
      <c r="BN796" s="77">
        <v>1</v>
      </c>
      <c r="BO796" s="77">
        <v>1</v>
      </c>
      <c r="BP796" s="77">
        <v>0</v>
      </c>
      <c r="BQ796" s="77">
        <v>0</v>
      </c>
      <c r="BR796" s="77">
        <v>0</v>
      </c>
      <c r="BS796" s="77">
        <v>0</v>
      </c>
      <c r="BT796" s="77">
        <v>0</v>
      </c>
      <c r="BU796" s="77">
        <v>1</v>
      </c>
      <c r="BV796" s="77">
        <v>1</v>
      </c>
      <c r="BW796" s="77">
        <v>0</v>
      </c>
      <c r="BX796" s="77">
        <v>0</v>
      </c>
      <c r="BY796" s="77">
        <v>0.5</v>
      </c>
      <c r="BZ796" s="77">
        <f t="shared" si="185"/>
        <v>0.5</v>
      </c>
      <c r="CA796" s="101">
        <v>3.1354942159291497</v>
      </c>
      <c r="CB796" s="77" t="s">
        <v>874</v>
      </c>
      <c r="CC796" s="77">
        <v>1</v>
      </c>
      <c r="CL796" s="75"/>
      <c r="CM796" s="75"/>
      <c r="CN796" s="75"/>
      <c r="CO796" s="75"/>
      <c r="CP796" s="75"/>
      <c r="CQ796" s="75"/>
      <c r="CR796" s="75"/>
      <c r="CS796" s="75"/>
      <c r="CT796" s="75"/>
      <c r="CU796" s="75"/>
      <c r="CV796" s="75"/>
      <c r="CW796" s="75"/>
      <c r="CX796" s="75"/>
      <c r="CY796" s="75"/>
      <c r="CZ796" s="75"/>
      <c r="DA796" s="75"/>
      <c r="DB796" s="75"/>
      <c r="DC796" s="75"/>
      <c r="DD796" s="75"/>
      <c r="DE796" s="75"/>
      <c r="DF796" s="75"/>
      <c r="DG796" s="75"/>
      <c r="DH796" s="75"/>
      <c r="DI796" s="75"/>
      <c r="DJ796" s="75"/>
      <c r="DK796" s="75"/>
      <c r="DL796" s="75"/>
      <c r="DM796" s="75"/>
      <c r="DN796" s="75"/>
      <c r="DO796" s="75"/>
      <c r="DP796" s="75"/>
      <c r="DQ796" s="75"/>
      <c r="DR796" s="75"/>
      <c r="DS796" s="75"/>
      <c r="DT796" s="75"/>
      <c r="DU796" s="75"/>
      <c r="DV796" s="75"/>
      <c r="DW796" s="75"/>
      <c r="DX796" s="75"/>
      <c r="DY796" s="75"/>
      <c r="DZ796" s="75"/>
      <c r="EA796" s="75"/>
      <c r="EB796" s="75"/>
      <c r="EC796" s="75"/>
      <c r="ED796" s="75"/>
      <c r="EE796" s="75"/>
      <c r="EF796" s="75"/>
      <c r="EG796" s="75"/>
      <c r="EH796" s="75"/>
      <c r="EI796" s="75"/>
      <c r="EJ796" s="75"/>
      <c r="EK796" s="75"/>
      <c r="EL796" s="75"/>
      <c r="EM796" s="75"/>
      <c r="EN796" s="75"/>
      <c r="EO796" s="75"/>
      <c r="EP796" s="75"/>
      <c r="EQ796" s="75"/>
      <c r="ER796" s="75"/>
      <c r="ES796" s="75"/>
      <c r="ET796" s="75"/>
      <c r="EU796" s="75"/>
      <c r="EV796" s="75"/>
      <c r="EW796" s="75"/>
      <c r="EX796" s="75"/>
      <c r="EY796" s="75"/>
      <c r="EZ796" s="75"/>
      <c r="FA796" s="75"/>
      <c r="FB796" s="75"/>
      <c r="FC796" s="75"/>
      <c r="FD796" s="75"/>
      <c r="FE796" s="75"/>
      <c r="FF796" s="75"/>
      <c r="FG796" s="75"/>
      <c r="FH796" s="75"/>
      <c r="FI796" s="75"/>
      <c r="FJ796" s="75"/>
      <c r="FK796" s="75"/>
    </row>
    <row r="797" spans="1:167" ht="15" customHeight="1" x14ac:dyDescent="0.3">
      <c r="A797" s="70">
        <v>796</v>
      </c>
      <c r="B797" s="12">
        <v>19</v>
      </c>
      <c r="C797" s="12" t="s">
        <v>131</v>
      </c>
      <c r="D797" s="37">
        <v>0.40899999999999997</v>
      </c>
      <c r="E797" s="68">
        <v>0.17299999999999999</v>
      </c>
      <c r="F797" s="19">
        <f t="shared" si="186"/>
        <v>2.3641618497109826</v>
      </c>
      <c r="G797" s="12" t="s">
        <v>420</v>
      </c>
      <c r="H797" s="12">
        <f t="shared" si="175"/>
        <v>0.23599999999999999</v>
      </c>
      <c r="I797" s="12">
        <f t="shared" si="176"/>
        <v>0.58199999999999996</v>
      </c>
      <c r="J797" s="12" t="s">
        <v>63</v>
      </c>
      <c r="K797" s="12">
        <f t="shared" si="177"/>
        <v>0.40899999999999997</v>
      </c>
      <c r="L797" s="45">
        <f t="shared" si="178"/>
        <v>2.3641618497109826</v>
      </c>
      <c r="M797" s="15">
        <f t="shared" si="179"/>
        <v>2.0320697987963446E-2</v>
      </c>
      <c r="N797" s="68">
        <f t="shared" si="180"/>
        <v>8.5953074619014077E-3</v>
      </c>
      <c r="O797" s="68">
        <f t="shared" si="181"/>
        <v>116.34255137846871</v>
      </c>
      <c r="P797" s="12">
        <f t="shared" si="182"/>
        <v>1.1725390526062038E-2</v>
      </c>
      <c r="Q797" s="12">
        <f t="shared" si="183"/>
        <v>2.8916005449864855E-2</v>
      </c>
      <c r="R797" s="113">
        <v>6.8068293603921761</v>
      </c>
      <c r="S797" s="12" t="s">
        <v>917</v>
      </c>
      <c r="T797" s="12" t="s">
        <v>909</v>
      </c>
      <c r="U797" s="12" t="s">
        <v>910</v>
      </c>
      <c r="V797" s="68" t="s">
        <v>916</v>
      </c>
      <c r="W797" s="68">
        <v>0</v>
      </c>
      <c r="X797" s="68">
        <v>1</v>
      </c>
      <c r="Y797" s="68">
        <v>0</v>
      </c>
      <c r="Z797" s="68">
        <v>0</v>
      </c>
      <c r="AA797" s="68">
        <v>1</v>
      </c>
      <c r="AB797" s="68">
        <v>1</v>
      </c>
      <c r="AC797" s="68">
        <v>1</v>
      </c>
      <c r="AD797" s="68">
        <v>1</v>
      </c>
      <c r="AE797" s="68">
        <v>13530</v>
      </c>
      <c r="AF797" s="68">
        <v>0</v>
      </c>
      <c r="AG797" s="68">
        <v>0</v>
      </c>
      <c r="AH797" s="68">
        <v>1</v>
      </c>
      <c r="AI797" s="68">
        <v>0</v>
      </c>
      <c r="AJ797" s="68">
        <v>0</v>
      </c>
      <c r="AK797" s="68">
        <v>0</v>
      </c>
      <c r="AL797" s="68">
        <v>0</v>
      </c>
      <c r="AM797" s="68">
        <v>0</v>
      </c>
      <c r="AN797" s="68">
        <v>0</v>
      </c>
      <c r="AO797" s="68">
        <v>0</v>
      </c>
      <c r="AP797" s="113">
        <v>9.3395248303570089</v>
      </c>
      <c r="AQ797" s="12">
        <v>1</v>
      </c>
      <c r="AR797" s="113">
        <v>8.2043984181493812</v>
      </c>
      <c r="AS797" s="12">
        <v>0</v>
      </c>
      <c r="AT797" s="12">
        <v>1</v>
      </c>
      <c r="AU797" s="12">
        <v>1</v>
      </c>
      <c r="AV797" s="113">
        <v>7.6021516789425139</v>
      </c>
      <c r="AW797" s="12">
        <v>0</v>
      </c>
      <c r="AX797" s="12">
        <v>1</v>
      </c>
      <c r="AY797" s="68">
        <v>1</v>
      </c>
      <c r="AZ797" s="68">
        <v>3.222</v>
      </c>
      <c r="BA797" s="94">
        <v>264</v>
      </c>
      <c r="BB797" s="94">
        <v>29</v>
      </c>
      <c r="BC797" s="12">
        <v>1</v>
      </c>
      <c r="BD797" s="12">
        <v>0</v>
      </c>
      <c r="BE797" s="104">
        <f t="shared" ref="BE797:BE825" si="187">LN(6.7)</f>
        <v>1.9021075263969205</v>
      </c>
      <c r="BF797" s="104">
        <v>3222.38</v>
      </c>
      <c r="BG797" s="104">
        <f t="shared" si="184"/>
        <v>0.23547126064896348</v>
      </c>
      <c r="BH797" s="68">
        <v>1</v>
      </c>
      <c r="BI797" s="68">
        <v>0</v>
      </c>
      <c r="BJ797" s="68">
        <v>1</v>
      </c>
      <c r="BK797" s="12">
        <v>1</v>
      </c>
      <c r="BL797" s="12">
        <v>0</v>
      </c>
      <c r="BM797" s="12">
        <v>1</v>
      </c>
      <c r="BN797" s="12">
        <v>0</v>
      </c>
      <c r="BO797" s="12">
        <v>1</v>
      </c>
      <c r="BP797" s="12">
        <v>0</v>
      </c>
      <c r="BQ797" s="12">
        <v>1</v>
      </c>
      <c r="BR797" s="12">
        <v>0</v>
      </c>
      <c r="BS797" s="12">
        <v>0</v>
      </c>
      <c r="BT797" s="12">
        <v>0</v>
      </c>
      <c r="BU797" s="12">
        <v>0</v>
      </c>
      <c r="BV797" s="12">
        <v>1</v>
      </c>
      <c r="BW797" s="12">
        <v>0</v>
      </c>
      <c r="BX797" s="12">
        <v>0</v>
      </c>
      <c r="BY797" s="12">
        <v>0.5</v>
      </c>
      <c r="BZ797" s="12">
        <f t="shared" si="185"/>
        <v>0.5</v>
      </c>
      <c r="CA797" s="113">
        <v>3.1354942159291497</v>
      </c>
      <c r="CB797" s="12" t="s">
        <v>897</v>
      </c>
      <c r="CC797" s="12">
        <v>1</v>
      </c>
      <c r="CD797" s="12" t="s">
        <v>896</v>
      </c>
      <c r="CE797" s="12" t="s">
        <v>895</v>
      </c>
      <c r="CF797" s="12" t="s">
        <v>429</v>
      </c>
      <c r="CG797" s="12" t="s">
        <v>894</v>
      </c>
      <c r="CH797" s="12" t="s">
        <v>892</v>
      </c>
      <c r="CI797" s="46" t="s">
        <v>915</v>
      </c>
    </row>
    <row r="798" spans="1:167" ht="15" customHeight="1" x14ac:dyDescent="0.3">
      <c r="A798" s="17">
        <v>797</v>
      </c>
      <c r="B798" s="12">
        <v>19</v>
      </c>
      <c r="C798" s="12" t="s">
        <v>131</v>
      </c>
      <c r="D798" s="37">
        <v>0.27500000000000002</v>
      </c>
      <c r="E798" s="13">
        <v>0.23599999999999999</v>
      </c>
      <c r="F798" s="19">
        <f t="shared" si="186"/>
        <v>1.1652542372881358</v>
      </c>
      <c r="H798" s="12">
        <f t="shared" si="175"/>
        <v>3.9000000000000035E-2</v>
      </c>
      <c r="I798" s="12">
        <f t="shared" si="176"/>
        <v>0.51100000000000001</v>
      </c>
      <c r="J798" s="12" t="s">
        <v>63</v>
      </c>
      <c r="K798" s="12">
        <f t="shared" si="177"/>
        <v>0.27500000000000002</v>
      </c>
      <c r="L798" s="45">
        <f t="shared" si="178"/>
        <v>1.1652542372881358</v>
      </c>
      <c r="M798" s="15">
        <f t="shared" si="179"/>
        <v>1.001765451686549E-2</v>
      </c>
      <c r="N798" s="13">
        <f t="shared" si="180"/>
        <v>8.5969689672009287E-3</v>
      </c>
      <c r="O798" s="68">
        <f t="shared" si="181"/>
        <v>116.32006627163483</v>
      </c>
      <c r="P798" s="12">
        <f t="shared" si="182"/>
        <v>1.4206855496645618E-3</v>
      </c>
      <c r="Q798" s="12">
        <f t="shared" si="183"/>
        <v>1.8614623484066419E-2</v>
      </c>
      <c r="R798" s="113">
        <v>6.8068293603921761</v>
      </c>
      <c r="S798" s="12" t="s">
        <v>347</v>
      </c>
      <c r="T798" s="12" t="s">
        <v>913</v>
      </c>
      <c r="U798" s="12" t="s">
        <v>911</v>
      </c>
      <c r="V798" s="13" t="s">
        <v>916</v>
      </c>
      <c r="W798" s="68">
        <v>0</v>
      </c>
      <c r="X798" s="68">
        <v>1</v>
      </c>
      <c r="Y798" s="68">
        <v>0</v>
      </c>
      <c r="Z798" s="68">
        <v>0</v>
      </c>
      <c r="AA798" s="13">
        <v>1</v>
      </c>
      <c r="AB798" s="13">
        <v>1</v>
      </c>
      <c r="AC798" s="68">
        <v>2</v>
      </c>
      <c r="AD798" s="68">
        <v>2</v>
      </c>
      <c r="AE798" s="68">
        <v>13529</v>
      </c>
      <c r="AF798" s="13">
        <v>0</v>
      </c>
      <c r="AG798" s="13">
        <v>0</v>
      </c>
      <c r="AH798" s="13">
        <v>1</v>
      </c>
      <c r="AI798" s="13">
        <v>0</v>
      </c>
      <c r="AJ798" s="13">
        <v>0</v>
      </c>
      <c r="AK798" s="13">
        <v>0</v>
      </c>
      <c r="AL798" s="13">
        <v>0</v>
      </c>
      <c r="AM798" s="68">
        <v>0</v>
      </c>
      <c r="AN798" s="68">
        <v>0</v>
      </c>
      <c r="AO798" s="68">
        <v>0</v>
      </c>
      <c r="AP798" s="113">
        <v>9.3395248303570089</v>
      </c>
      <c r="AQ798" s="12">
        <v>1</v>
      </c>
      <c r="AR798" s="113">
        <v>8.2043984181493812</v>
      </c>
      <c r="AS798" s="12">
        <v>0</v>
      </c>
      <c r="AT798" s="12">
        <v>1</v>
      </c>
      <c r="AU798" s="12">
        <v>1</v>
      </c>
      <c r="AV798" s="113">
        <v>7.6021516789425139</v>
      </c>
      <c r="AW798" s="12">
        <v>0</v>
      </c>
      <c r="AX798" s="12">
        <v>1</v>
      </c>
      <c r="AY798" s="68">
        <v>1</v>
      </c>
      <c r="AZ798" s="68">
        <v>3.222</v>
      </c>
      <c r="BA798" s="94">
        <v>264</v>
      </c>
      <c r="BB798" s="94">
        <v>29</v>
      </c>
      <c r="BC798" s="12">
        <v>1</v>
      </c>
      <c r="BD798" s="12">
        <v>0</v>
      </c>
      <c r="BE798" s="104">
        <f t="shared" si="187"/>
        <v>1.9021075263969205</v>
      </c>
      <c r="BF798" s="104">
        <v>3222.38</v>
      </c>
      <c r="BG798" s="104">
        <f t="shared" si="184"/>
        <v>0.23547126064896348</v>
      </c>
      <c r="BH798" s="68">
        <v>1</v>
      </c>
      <c r="BI798" s="68">
        <v>0</v>
      </c>
      <c r="BJ798" s="68">
        <v>1</v>
      </c>
      <c r="BK798" s="12">
        <v>1</v>
      </c>
      <c r="BL798" s="12">
        <v>0</v>
      </c>
      <c r="BM798" s="12">
        <v>1</v>
      </c>
      <c r="BN798" s="12">
        <v>0</v>
      </c>
      <c r="BO798" s="12">
        <v>1</v>
      </c>
      <c r="BP798" s="12">
        <v>0</v>
      </c>
      <c r="BQ798" s="12">
        <v>1</v>
      </c>
      <c r="BR798" s="12">
        <v>0</v>
      </c>
      <c r="BS798" s="12">
        <v>0</v>
      </c>
      <c r="BT798" s="12">
        <v>0</v>
      </c>
      <c r="BU798" s="12">
        <v>0</v>
      </c>
      <c r="BV798" s="12">
        <v>1</v>
      </c>
      <c r="BW798" s="12">
        <v>0</v>
      </c>
      <c r="BX798" s="12">
        <v>0</v>
      </c>
      <c r="BY798" s="12">
        <v>0.5</v>
      </c>
      <c r="BZ798" s="12">
        <f t="shared" si="185"/>
        <v>0.5</v>
      </c>
      <c r="CA798" s="113">
        <v>3.1354942159291497</v>
      </c>
      <c r="CB798" s="12" t="s">
        <v>897</v>
      </c>
      <c r="CC798" s="12">
        <v>1</v>
      </c>
      <c r="CG798" s="12" t="s">
        <v>901</v>
      </c>
      <c r="CH798" s="12" t="s">
        <v>893</v>
      </c>
      <c r="CI798" s="12" t="s">
        <v>898</v>
      </c>
    </row>
    <row r="799" spans="1:167" ht="15" customHeight="1" x14ac:dyDescent="0.3">
      <c r="A799" s="17">
        <v>798</v>
      </c>
      <c r="B799" s="12">
        <v>19</v>
      </c>
      <c r="C799" s="12" t="s">
        <v>131</v>
      </c>
      <c r="D799" s="37">
        <v>0.55300000000000005</v>
      </c>
      <c r="E799" s="13">
        <v>0.247</v>
      </c>
      <c r="F799" s="19">
        <f t="shared" si="186"/>
        <v>2.238866396761134</v>
      </c>
      <c r="G799" s="12" t="s">
        <v>420</v>
      </c>
      <c r="H799" s="12">
        <f t="shared" si="175"/>
        <v>0.30600000000000005</v>
      </c>
      <c r="I799" s="12">
        <f t="shared" si="176"/>
        <v>0.8</v>
      </c>
      <c r="J799" s="12" t="s">
        <v>63</v>
      </c>
      <c r="K799" s="12">
        <f t="shared" si="177"/>
        <v>0.55300000000000005</v>
      </c>
      <c r="L799" s="45">
        <f t="shared" si="178"/>
        <v>2.238866396761134</v>
      </c>
      <c r="M799" s="15">
        <f t="shared" si="179"/>
        <v>1.9244865980303567E-2</v>
      </c>
      <c r="N799" s="13">
        <f t="shared" si="180"/>
        <v>8.5958081322513209E-3</v>
      </c>
      <c r="O799" s="68">
        <f t="shared" si="181"/>
        <v>116.33577490498161</v>
      </c>
      <c r="P799" s="12">
        <f t="shared" si="182"/>
        <v>1.0649057848052246E-2</v>
      </c>
      <c r="Q799" s="12">
        <f t="shared" si="183"/>
        <v>2.7840674112554888E-2</v>
      </c>
      <c r="R799" s="113">
        <v>6.8068293603921761</v>
      </c>
      <c r="S799" s="12" t="s">
        <v>347</v>
      </c>
      <c r="T799" s="12" t="s">
        <v>914</v>
      </c>
      <c r="U799" s="12" t="s">
        <v>912</v>
      </c>
      <c r="V799" s="13" t="s">
        <v>916</v>
      </c>
      <c r="W799" s="68">
        <v>0</v>
      </c>
      <c r="X799" s="68">
        <v>1</v>
      </c>
      <c r="Y799" s="68">
        <v>0</v>
      </c>
      <c r="Z799" s="68">
        <v>0</v>
      </c>
      <c r="AA799" s="13">
        <v>1</v>
      </c>
      <c r="AB799" s="13">
        <v>1</v>
      </c>
      <c r="AC799" s="68">
        <v>2</v>
      </c>
      <c r="AD799" s="13">
        <v>2</v>
      </c>
      <c r="AE799" s="13">
        <v>13529</v>
      </c>
      <c r="AF799" s="13">
        <v>0</v>
      </c>
      <c r="AG799" s="13">
        <v>0</v>
      </c>
      <c r="AH799" s="13">
        <v>1</v>
      </c>
      <c r="AI799" s="13">
        <v>0</v>
      </c>
      <c r="AJ799" s="13">
        <v>0</v>
      </c>
      <c r="AK799" s="13">
        <v>0</v>
      </c>
      <c r="AL799" s="13">
        <v>0</v>
      </c>
      <c r="AM799" s="68">
        <v>0</v>
      </c>
      <c r="AN799" s="68">
        <v>0</v>
      </c>
      <c r="AO799" s="68">
        <v>0</v>
      </c>
      <c r="AP799" s="113">
        <v>9.3395248303570089</v>
      </c>
      <c r="AQ799" s="12">
        <v>1</v>
      </c>
      <c r="AR799" s="113">
        <v>8.2043984181493812</v>
      </c>
      <c r="AS799" s="12">
        <v>0</v>
      </c>
      <c r="AT799" s="12">
        <v>1</v>
      </c>
      <c r="AU799" s="12">
        <v>1</v>
      </c>
      <c r="AV799" s="113">
        <v>7.6021516789425139</v>
      </c>
      <c r="AW799" s="12">
        <v>0</v>
      </c>
      <c r="AX799" s="12">
        <v>1</v>
      </c>
      <c r="AY799" s="68">
        <v>1</v>
      </c>
      <c r="AZ799" s="68">
        <v>3.222</v>
      </c>
      <c r="BA799" s="94">
        <v>264</v>
      </c>
      <c r="BB799" s="94">
        <v>29</v>
      </c>
      <c r="BC799" s="12">
        <v>1</v>
      </c>
      <c r="BD799" s="12">
        <v>0</v>
      </c>
      <c r="BE799" s="104">
        <f t="shared" si="187"/>
        <v>1.9021075263969205</v>
      </c>
      <c r="BF799" s="104">
        <v>3222.38</v>
      </c>
      <c r="BG799" s="104">
        <f t="shared" si="184"/>
        <v>0.23547126064896348</v>
      </c>
      <c r="BH799" s="68">
        <v>1</v>
      </c>
      <c r="BI799" s="68">
        <v>0</v>
      </c>
      <c r="BJ799" s="68">
        <v>1</v>
      </c>
      <c r="BK799" s="12">
        <v>1</v>
      </c>
      <c r="BL799" s="12">
        <v>0</v>
      </c>
      <c r="BM799" s="12">
        <v>1</v>
      </c>
      <c r="BN799" s="12">
        <v>0</v>
      </c>
      <c r="BO799" s="12">
        <v>1</v>
      </c>
      <c r="BP799" s="12">
        <v>0</v>
      </c>
      <c r="BQ799" s="12">
        <v>1</v>
      </c>
      <c r="BR799" s="12">
        <v>0</v>
      </c>
      <c r="BS799" s="12">
        <v>0</v>
      </c>
      <c r="BT799" s="12">
        <v>0</v>
      </c>
      <c r="BU799" s="12">
        <v>0</v>
      </c>
      <c r="BV799" s="12">
        <v>1</v>
      </c>
      <c r="BW799" s="12">
        <v>0</v>
      </c>
      <c r="BX799" s="12">
        <v>0</v>
      </c>
      <c r="BY799" s="12">
        <v>0.5</v>
      </c>
      <c r="BZ799" s="12">
        <f t="shared" si="185"/>
        <v>0.5</v>
      </c>
      <c r="CA799" s="113">
        <v>3.1354942159291497</v>
      </c>
      <c r="CB799" s="12" t="s">
        <v>897</v>
      </c>
      <c r="CC799" s="12">
        <v>1</v>
      </c>
      <c r="CG799" s="12" t="s">
        <v>902</v>
      </c>
      <c r="CH799" s="48" t="s">
        <v>906</v>
      </c>
      <c r="CI799" s="12" t="s">
        <v>899</v>
      </c>
    </row>
    <row r="800" spans="1:167" ht="15" customHeight="1" x14ac:dyDescent="0.3">
      <c r="A800" s="17">
        <v>799</v>
      </c>
      <c r="B800" s="12">
        <v>19</v>
      </c>
      <c r="C800" s="12" t="s">
        <v>131</v>
      </c>
      <c r="D800" s="37">
        <v>-4.4999999999999998E-2</v>
      </c>
      <c r="E800" s="68">
        <v>-0.13200000000000001</v>
      </c>
      <c r="F800" s="19">
        <f t="shared" si="186"/>
        <v>0.34090909090909088</v>
      </c>
      <c r="H800" s="12">
        <f t="shared" si="175"/>
        <v>8.7000000000000008E-2</v>
      </c>
      <c r="I800" s="12">
        <f t="shared" si="176"/>
        <v>-0.17699999999999999</v>
      </c>
      <c r="J800" s="12" t="s">
        <v>63</v>
      </c>
      <c r="K800" s="12">
        <f t="shared" si="177"/>
        <v>-4.4999999999999998E-2</v>
      </c>
      <c r="L800" s="45">
        <f t="shared" si="178"/>
        <v>0.34090909090909088</v>
      </c>
      <c r="M800" s="15">
        <f t="shared" si="179"/>
        <v>2.2429144062070653E-3</v>
      </c>
      <c r="N800" s="68">
        <f t="shared" si="180"/>
        <v>6.5792155915407255E-3</v>
      </c>
      <c r="O800" s="68">
        <f t="shared" si="181"/>
        <v>151.99380322568504</v>
      </c>
      <c r="P800" s="12">
        <f t="shared" si="182"/>
        <v>-4.3363011853336606E-3</v>
      </c>
      <c r="Q800" s="12">
        <f t="shared" si="183"/>
        <v>8.8221299977477904E-3</v>
      </c>
      <c r="R800" s="113">
        <v>6.8068293603921761</v>
      </c>
      <c r="S800" s="12" t="s">
        <v>924</v>
      </c>
      <c r="T800" s="12" t="s">
        <v>921</v>
      </c>
      <c r="U800" s="12" t="s">
        <v>910</v>
      </c>
      <c r="V800" s="68" t="s">
        <v>919</v>
      </c>
      <c r="W800" s="68">
        <v>0</v>
      </c>
      <c r="X800" s="68">
        <v>1</v>
      </c>
      <c r="Y800" s="68">
        <v>0</v>
      </c>
      <c r="Z800" s="68">
        <v>0</v>
      </c>
      <c r="AA800" s="68">
        <v>1</v>
      </c>
      <c r="AB800" s="68">
        <v>1</v>
      </c>
      <c r="AC800" s="68">
        <v>1</v>
      </c>
      <c r="AD800" s="68">
        <v>1</v>
      </c>
      <c r="AE800" s="68">
        <v>23102</v>
      </c>
      <c r="AF800" s="68">
        <v>0</v>
      </c>
      <c r="AG800" s="68">
        <v>1</v>
      </c>
      <c r="AH800" s="68">
        <v>0</v>
      </c>
      <c r="AI800" s="68">
        <v>0</v>
      </c>
      <c r="AJ800" s="68">
        <v>0</v>
      </c>
      <c r="AK800" s="68">
        <v>0</v>
      </c>
      <c r="AL800" s="68">
        <v>0</v>
      </c>
      <c r="AM800" s="68">
        <v>0</v>
      </c>
      <c r="AN800" s="68">
        <v>0</v>
      </c>
      <c r="AO800" s="68">
        <v>0</v>
      </c>
      <c r="AP800" s="113">
        <v>9.3395248303570089</v>
      </c>
      <c r="AQ800" s="12">
        <v>1</v>
      </c>
      <c r="AR800" s="113">
        <v>8.3952515206109943</v>
      </c>
      <c r="AS800" s="12">
        <v>0</v>
      </c>
      <c r="AT800" s="12">
        <v>1</v>
      </c>
      <c r="AU800" s="12">
        <v>1</v>
      </c>
      <c r="AV800" s="113">
        <v>7.6021516789425139</v>
      </c>
      <c r="AW800" s="12">
        <v>0</v>
      </c>
      <c r="AX800" s="12">
        <v>1</v>
      </c>
      <c r="AY800" s="68">
        <v>1</v>
      </c>
      <c r="AZ800" s="68">
        <v>3.222</v>
      </c>
      <c r="BA800" s="94">
        <v>264</v>
      </c>
      <c r="BB800" s="94">
        <v>29</v>
      </c>
      <c r="BC800" s="12">
        <v>1</v>
      </c>
      <c r="BD800" s="12">
        <v>0</v>
      </c>
      <c r="BE800" s="104">
        <f t="shared" si="187"/>
        <v>1.9021075263969205</v>
      </c>
      <c r="BF800" s="104">
        <v>3222.38</v>
      </c>
      <c r="BG800" s="104">
        <f t="shared" si="184"/>
        <v>0.23547126064896348</v>
      </c>
      <c r="BH800" s="68">
        <v>1</v>
      </c>
      <c r="BI800" s="68">
        <v>0</v>
      </c>
      <c r="BJ800" s="68">
        <v>1</v>
      </c>
      <c r="BK800" s="12">
        <v>1</v>
      </c>
      <c r="BL800" s="12">
        <v>0</v>
      </c>
      <c r="BM800" s="12">
        <v>1</v>
      </c>
      <c r="BN800" s="12">
        <v>0</v>
      </c>
      <c r="BO800" s="12">
        <v>1</v>
      </c>
      <c r="BP800" s="12">
        <v>0</v>
      </c>
      <c r="BQ800" s="12">
        <v>1</v>
      </c>
      <c r="BR800" s="12">
        <v>0</v>
      </c>
      <c r="BS800" s="12">
        <v>0</v>
      </c>
      <c r="BT800" s="12">
        <v>0</v>
      </c>
      <c r="BU800" s="12">
        <v>0</v>
      </c>
      <c r="BV800" s="12">
        <v>1</v>
      </c>
      <c r="BW800" s="12">
        <v>0</v>
      </c>
      <c r="BX800" s="12">
        <v>0</v>
      </c>
      <c r="BY800" s="12">
        <v>0.5</v>
      </c>
      <c r="BZ800" s="12">
        <f t="shared" si="185"/>
        <v>0.5</v>
      </c>
      <c r="CA800" s="113">
        <v>3.1354942159291497</v>
      </c>
      <c r="CB800" s="12" t="s">
        <v>897</v>
      </c>
      <c r="CC800" s="12">
        <v>1</v>
      </c>
      <c r="CG800" s="12" t="s">
        <v>903</v>
      </c>
      <c r="CH800" s="48" t="s">
        <v>907</v>
      </c>
      <c r="CI800" s="46" t="s">
        <v>918</v>
      </c>
    </row>
    <row r="801" spans="1:167" ht="15" customHeight="1" x14ac:dyDescent="0.3">
      <c r="A801" s="17">
        <v>800</v>
      </c>
      <c r="B801" s="12">
        <v>19</v>
      </c>
      <c r="C801" s="12" t="s">
        <v>131</v>
      </c>
      <c r="D801" s="37">
        <v>8.8999999999999996E-2</v>
      </c>
      <c r="E801" s="13">
        <v>0.11899999999999999</v>
      </c>
      <c r="F801" s="19">
        <f t="shared" si="186"/>
        <v>0.74789915966386555</v>
      </c>
      <c r="H801" s="12">
        <f t="shared" si="175"/>
        <v>-0.03</v>
      </c>
      <c r="I801" s="12">
        <f t="shared" si="176"/>
        <v>0.20799999999999999</v>
      </c>
      <c r="J801" s="12" t="s">
        <v>63</v>
      </c>
      <c r="K801" s="12">
        <f t="shared" si="177"/>
        <v>8.8999999999999996E-2</v>
      </c>
      <c r="L801" s="45">
        <f t="shared" si="178"/>
        <v>0.74789915966386555</v>
      </c>
      <c r="M801" s="15">
        <f t="shared" si="179"/>
        <v>4.3394910646544008E-3</v>
      </c>
      <c r="N801" s="13">
        <f t="shared" si="180"/>
        <v>5.8022408617289184E-3</v>
      </c>
      <c r="O801" s="68">
        <f t="shared" si="181"/>
        <v>172.3472058176547</v>
      </c>
      <c r="P801" s="12">
        <f t="shared" si="182"/>
        <v>-1.4627497970745177E-3</v>
      </c>
      <c r="Q801" s="12">
        <f t="shared" si="183"/>
        <v>1.0141731926383318E-2</v>
      </c>
      <c r="R801" s="113">
        <v>6.8068293603921761</v>
      </c>
      <c r="S801" s="12" t="s">
        <v>925</v>
      </c>
      <c r="T801" s="12" t="s">
        <v>921</v>
      </c>
      <c r="U801" s="12" t="s">
        <v>910</v>
      </c>
      <c r="V801" s="13" t="s">
        <v>920</v>
      </c>
      <c r="W801" s="68">
        <v>0</v>
      </c>
      <c r="X801" s="68">
        <v>1</v>
      </c>
      <c r="Y801" s="68">
        <v>0</v>
      </c>
      <c r="Z801" s="68">
        <v>0</v>
      </c>
      <c r="AA801" s="13">
        <v>1</v>
      </c>
      <c r="AB801" s="13">
        <v>1</v>
      </c>
      <c r="AC801" s="68">
        <v>2</v>
      </c>
      <c r="AD801" s="13">
        <v>1</v>
      </c>
      <c r="AE801" s="13">
        <v>29703</v>
      </c>
      <c r="AF801" s="13">
        <v>0</v>
      </c>
      <c r="AG801" s="13">
        <v>1</v>
      </c>
      <c r="AH801" s="13">
        <v>0</v>
      </c>
      <c r="AI801" s="13">
        <v>0</v>
      </c>
      <c r="AJ801" s="13">
        <v>0</v>
      </c>
      <c r="AK801" s="13">
        <v>0</v>
      </c>
      <c r="AL801" s="13">
        <v>0</v>
      </c>
      <c r="AM801" s="68">
        <v>0</v>
      </c>
      <c r="AN801" s="68">
        <v>0</v>
      </c>
      <c r="AO801" s="68">
        <v>0</v>
      </c>
      <c r="AP801" s="113">
        <v>9.3395248303570089</v>
      </c>
      <c r="AQ801" s="12">
        <v>1</v>
      </c>
      <c r="AR801" s="113">
        <v>8.482601746646619</v>
      </c>
      <c r="AS801" s="12">
        <v>0</v>
      </c>
      <c r="AT801" s="12">
        <v>1</v>
      </c>
      <c r="AU801" s="12">
        <v>1</v>
      </c>
      <c r="AV801" s="113">
        <v>7.6021516789425139</v>
      </c>
      <c r="AW801" s="12">
        <v>0</v>
      </c>
      <c r="AX801" s="12">
        <v>1</v>
      </c>
      <c r="AY801" s="68">
        <v>1</v>
      </c>
      <c r="AZ801" s="68">
        <v>3.222</v>
      </c>
      <c r="BA801" s="94">
        <v>264</v>
      </c>
      <c r="BB801" s="94">
        <v>29</v>
      </c>
      <c r="BC801" s="12">
        <v>1</v>
      </c>
      <c r="BD801" s="12">
        <v>0</v>
      </c>
      <c r="BE801" s="104">
        <f t="shared" si="187"/>
        <v>1.9021075263969205</v>
      </c>
      <c r="BF801" s="104">
        <v>3222.38</v>
      </c>
      <c r="BG801" s="104">
        <f t="shared" si="184"/>
        <v>0.23547126064896348</v>
      </c>
      <c r="BH801" s="68">
        <v>1</v>
      </c>
      <c r="BI801" s="68">
        <v>0</v>
      </c>
      <c r="BJ801" s="68">
        <v>1</v>
      </c>
      <c r="BK801" s="12">
        <v>1</v>
      </c>
      <c r="BL801" s="12">
        <v>0</v>
      </c>
      <c r="BM801" s="12">
        <v>1</v>
      </c>
      <c r="BN801" s="12">
        <v>0</v>
      </c>
      <c r="BO801" s="12">
        <v>1</v>
      </c>
      <c r="BP801" s="12">
        <v>0</v>
      </c>
      <c r="BQ801" s="12">
        <v>1</v>
      </c>
      <c r="BR801" s="12">
        <v>0</v>
      </c>
      <c r="BS801" s="12">
        <v>0</v>
      </c>
      <c r="BT801" s="12">
        <v>0</v>
      </c>
      <c r="BU801" s="12">
        <v>0</v>
      </c>
      <c r="BV801" s="12">
        <v>1</v>
      </c>
      <c r="BW801" s="12">
        <v>0</v>
      </c>
      <c r="BX801" s="12">
        <v>0</v>
      </c>
      <c r="BY801" s="12">
        <v>0.5</v>
      </c>
      <c r="BZ801" s="12">
        <f t="shared" si="185"/>
        <v>0.5</v>
      </c>
      <c r="CA801" s="113">
        <v>3.1354942159291497</v>
      </c>
      <c r="CB801" s="12" t="s">
        <v>897</v>
      </c>
      <c r="CC801" s="12">
        <v>1</v>
      </c>
      <c r="CG801" s="12" t="s">
        <v>904</v>
      </c>
      <c r="CH801" s="12" t="s">
        <v>17</v>
      </c>
      <c r="CI801" s="12" t="s">
        <v>900</v>
      </c>
    </row>
    <row r="802" spans="1:167" ht="15" customHeight="1" x14ac:dyDescent="0.3">
      <c r="A802" s="70">
        <v>801</v>
      </c>
      <c r="B802" s="70">
        <v>19</v>
      </c>
      <c r="C802" s="70" t="s">
        <v>131</v>
      </c>
      <c r="D802" s="38">
        <v>0.29699999999999999</v>
      </c>
      <c r="E802" s="69">
        <v>0.14299999999999999</v>
      </c>
      <c r="F802" s="19">
        <f t="shared" si="186"/>
        <v>2.0769230769230771</v>
      </c>
      <c r="G802" s="70" t="s">
        <v>420</v>
      </c>
      <c r="H802" s="70">
        <f t="shared" si="175"/>
        <v>0.154</v>
      </c>
      <c r="I802" s="70">
        <f t="shared" si="176"/>
        <v>0.43999999999999995</v>
      </c>
      <c r="J802" s="70" t="s">
        <v>63</v>
      </c>
      <c r="K802" s="70">
        <f t="shared" si="177"/>
        <v>0.29699999999999999</v>
      </c>
      <c r="L802" s="47">
        <f t="shared" si="178"/>
        <v>2.0769230769230771</v>
      </c>
      <c r="M802" s="18">
        <f t="shared" si="179"/>
        <v>1.4360430450508617E-2</v>
      </c>
      <c r="N802" s="69">
        <f t="shared" si="180"/>
        <v>6.9142813280226667E-3</v>
      </c>
      <c r="O802" s="69">
        <f t="shared" si="181"/>
        <v>144.62819092233525</v>
      </c>
      <c r="P802" s="70">
        <f t="shared" si="182"/>
        <v>7.4461491224859502E-3</v>
      </c>
      <c r="Q802" s="70">
        <f t="shared" si="183"/>
        <v>2.1274711778531283E-2</v>
      </c>
      <c r="R802" s="114">
        <v>6.9314718055994531</v>
      </c>
      <c r="S802" s="70" t="s">
        <v>926</v>
      </c>
      <c r="T802" s="70" t="s">
        <v>922</v>
      </c>
      <c r="U802" s="70" t="s">
        <v>910</v>
      </c>
      <c r="V802" s="69" t="s">
        <v>919</v>
      </c>
      <c r="W802" s="69">
        <v>0</v>
      </c>
      <c r="X802" s="69">
        <v>1</v>
      </c>
      <c r="Y802" s="69">
        <v>0</v>
      </c>
      <c r="Z802" s="69">
        <v>0</v>
      </c>
      <c r="AA802" s="69">
        <v>1</v>
      </c>
      <c r="AB802" s="69">
        <v>1</v>
      </c>
      <c r="AC802" s="69">
        <v>3</v>
      </c>
      <c r="AD802" s="69">
        <v>1</v>
      </c>
      <c r="AE802" s="69">
        <v>20913</v>
      </c>
      <c r="AF802" s="69">
        <v>0</v>
      </c>
      <c r="AG802" s="69">
        <v>1</v>
      </c>
      <c r="AH802" s="69">
        <v>0</v>
      </c>
      <c r="AI802" s="69">
        <v>0</v>
      </c>
      <c r="AJ802" s="69">
        <v>0</v>
      </c>
      <c r="AK802" s="69">
        <v>0</v>
      </c>
      <c r="AL802" s="69">
        <v>0</v>
      </c>
      <c r="AM802" s="69">
        <v>0</v>
      </c>
      <c r="AN802" s="69">
        <v>0</v>
      </c>
      <c r="AO802" s="69">
        <v>0</v>
      </c>
      <c r="AP802" s="114">
        <v>9.3395248303570089</v>
      </c>
      <c r="AQ802" s="70">
        <v>1</v>
      </c>
      <c r="AR802" s="114">
        <v>8.2942996088572354</v>
      </c>
      <c r="AS802" s="70">
        <v>0</v>
      </c>
      <c r="AT802" s="70">
        <v>1</v>
      </c>
      <c r="AU802" s="70">
        <v>1</v>
      </c>
      <c r="AV802" s="114">
        <v>7.6021516789425139</v>
      </c>
      <c r="AW802" s="70">
        <v>0</v>
      </c>
      <c r="AX802" s="70">
        <v>1</v>
      </c>
      <c r="AY802" s="69">
        <v>1</v>
      </c>
      <c r="AZ802" s="69">
        <v>3.222</v>
      </c>
      <c r="BA802" s="32">
        <v>264</v>
      </c>
      <c r="BB802" s="32">
        <v>29</v>
      </c>
      <c r="BC802" s="70">
        <v>1</v>
      </c>
      <c r="BD802" s="70">
        <v>0</v>
      </c>
      <c r="BE802" s="106">
        <f t="shared" si="187"/>
        <v>1.9021075263969205</v>
      </c>
      <c r="BF802" s="106">
        <v>3222.38</v>
      </c>
      <c r="BG802" s="106">
        <f t="shared" si="184"/>
        <v>0.23547126064896348</v>
      </c>
      <c r="BH802" s="69">
        <v>1</v>
      </c>
      <c r="BI802" s="69">
        <v>0</v>
      </c>
      <c r="BJ802" s="69">
        <v>1</v>
      </c>
      <c r="BK802" s="70">
        <v>1</v>
      </c>
      <c r="BL802" s="70">
        <v>0</v>
      </c>
      <c r="BM802" s="70">
        <v>1</v>
      </c>
      <c r="BN802" s="70">
        <v>0</v>
      </c>
      <c r="BO802" s="70">
        <v>1</v>
      </c>
      <c r="BP802" s="70">
        <v>0</v>
      </c>
      <c r="BQ802" s="70">
        <v>1</v>
      </c>
      <c r="BR802" s="70">
        <v>0</v>
      </c>
      <c r="BS802" s="70">
        <v>0</v>
      </c>
      <c r="BT802" s="70">
        <v>0</v>
      </c>
      <c r="BU802" s="70">
        <v>0</v>
      </c>
      <c r="BV802" s="70">
        <v>1</v>
      </c>
      <c r="BW802" s="70">
        <v>0</v>
      </c>
      <c r="BX802" s="70">
        <v>0</v>
      </c>
      <c r="BY802" s="70">
        <v>0.5</v>
      </c>
      <c r="BZ802" s="70">
        <f t="shared" si="185"/>
        <v>0.5</v>
      </c>
      <c r="CA802" s="114">
        <v>3.1354942159291497</v>
      </c>
      <c r="CB802" s="70" t="s">
        <v>897</v>
      </c>
      <c r="CC802" s="70">
        <v>1</v>
      </c>
      <c r="CD802" s="70"/>
      <c r="CE802" s="70"/>
      <c r="CF802" s="70"/>
      <c r="CG802" s="70" t="s">
        <v>905</v>
      </c>
      <c r="CH802" s="70" t="s">
        <v>17</v>
      </c>
      <c r="CI802" s="70"/>
      <c r="CJ802" s="70"/>
      <c r="CK802" s="70"/>
      <c r="CL802" s="70"/>
      <c r="CM802" s="70"/>
      <c r="CN802" s="70"/>
      <c r="CO802" s="70"/>
      <c r="CP802" s="70"/>
      <c r="CQ802" s="70"/>
      <c r="CR802" s="70"/>
      <c r="CS802" s="70"/>
      <c r="CT802" s="70"/>
      <c r="CU802" s="70"/>
      <c r="CV802" s="70"/>
      <c r="CW802" s="70"/>
      <c r="CX802" s="70"/>
      <c r="CY802" s="70"/>
      <c r="CZ802" s="70"/>
      <c r="DA802" s="70"/>
      <c r="DB802" s="70"/>
      <c r="DC802" s="70"/>
      <c r="DD802" s="70"/>
      <c r="DE802" s="70"/>
      <c r="DF802" s="70"/>
      <c r="DG802" s="70"/>
      <c r="DH802" s="70"/>
      <c r="DI802" s="70"/>
      <c r="DJ802" s="70"/>
      <c r="DK802" s="70"/>
      <c r="DL802" s="70"/>
      <c r="DM802" s="70"/>
      <c r="DN802" s="70"/>
      <c r="DO802" s="70"/>
      <c r="DP802" s="70"/>
      <c r="DQ802" s="70"/>
      <c r="DR802" s="70"/>
      <c r="DS802" s="70"/>
      <c r="DT802" s="70"/>
      <c r="DU802" s="70"/>
      <c r="DV802" s="70"/>
      <c r="DW802" s="70"/>
      <c r="DX802" s="70"/>
      <c r="DY802" s="70"/>
      <c r="DZ802" s="70"/>
      <c r="EA802" s="70"/>
      <c r="EB802" s="70"/>
      <c r="EC802" s="70"/>
      <c r="ED802" s="70"/>
      <c r="EE802" s="70"/>
      <c r="EF802" s="70"/>
      <c r="EG802" s="70"/>
      <c r="EH802" s="70"/>
      <c r="EI802" s="70"/>
      <c r="EJ802" s="70"/>
      <c r="EK802" s="70"/>
      <c r="EL802" s="70"/>
      <c r="EM802" s="70"/>
      <c r="EN802" s="70"/>
      <c r="EO802" s="70"/>
      <c r="EP802" s="70"/>
      <c r="EQ802" s="70"/>
      <c r="ER802" s="70"/>
      <c r="ES802" s="70"/>
      <c r="ET802" s="70"/>
      <c r="EU802" s="70"/>
      <c r="EV802" s="70"/>
      <c r="EW802" s="70"/>
      <c r="EX802" s="70"/>
      <c r="EY802" s="70"/>
      <c r="EZ802" s="70"/>
      <c r="FA802" s="70"/>
      <c r="FB802" s="70"/>
      <c r="FC802" s="70"/>
      <c r="FD802" s="70"/>
      <c r="FE802" s="70"/>
      <c r="FF802" s="70"/>
      <c r="FG802" s="70"/>
      <c r="FH802" s="70"/>
      <c r="FI802" s="70"/>
      <c r="FJ802" s="70"/>
      <c r="FK802" s="70"/>
    </row>
    <row r="803" spans="1:167" ht="15" customHeight="1" x14ac:dyDescent="0.3">
      <c r="A803" s="70">
        <v>802</v>
      </c>
      <c r="B803" s="70">
        <v>19</v>
      </c>
      <c r="C803" s="70" t="s">
        <v>131</v>
      </c>
      <c r="D803" s="38">
        <v>0.217</v>
      </c>
      <c r="E803" s="69">
        <v>0.13100000000000001</v>
      </c>
      <c r="F803" s="19">
        <f t="shared" si="186"/>
        <v>1.6564885496183206</v>
      </c>
      <c r="G803" s="70" t="s">
        <v>421</v>
      </c>
      <c r="H803" s="70">
        <f t="shared" si="175"/>
        <v>8.5999999999999993E-2</v>
      </c>
      <c r="I803" s="70">
        <f t="shared" si="176"/>
        <v>0.34799999999999998</v>
      </c>
      <c r="J803" s="70" t="s">
        <v>63</v>
      </c>
      <c r="K803" s="70">
        <f t="shared" si="177"/>
        <v>0.217</v>
      </c>
      <c r="L803" s="47">
        <f t="shared" si="178"/>
        <v>1.6564885496183206</v>
      </c>
      <c r="M803" s="18">
        <f t="shared" si="179"/>
        <v>1.010359372361995E-2</v>
      </c>
      <c r="N803" s="69">
        <f t="shared" si="180"/>
        <v>6.0994045059641171E-3</v>
      </c>
      <c r="O803" s="69">
        <f t="shared" si="181"/>
        <v>163.95043139411075</v>
      </c>
      <c r="P803" s="70">
        <f t="shared" si="182"/>
        <v>4.0041892176558326E-3</v>
      </c>
      <c r="Q803" s="70">
        <f t="shared" si="183"/>
        <v>1.6202998229584067E-2</v>
      </c>
      <c r="R803" s="114">
        <v>6.9314718055994531</v>
      </c>
      <c r="S803" s="70" t="s">
        <v>927</v>
      </c>
      <c r="T803" s="70" t="s">
        <v>922</v>
      </c>
      <c r="U803" s="70" t="s">
        <v>910</v>
      </c>
      <c r="V803" s="69" t="s">
        <v>920</v>
      </c>
      <c r="W803" s="69">
        <v>0</v>
      </c>
      <c r="X803" s="69">
        <v>1</v>
      </c>
      <c r="Y803" s="69">
        <v>0</v>
      </c>
      <c r="Z803" s="69">
        <v>0</v>
      </c>
      <c r="AA803" s="69">
        <v>1</v>
      </c>
      <c r="AB803" s="69">
        <v>1</v>
      </c>
      <c r="AC803" s="69">
        <v>4</v>
      </c>
      <c r="AD803" s="69">
        <v>1</v>
      </c>
      <c r="AE803" s="69">
        <v>26877</v>
      </c>
      <c r="AF803" s="69">
        <v>0</v>
      </c>
      <c r="AG803" s="69">
        <v>1</v>
      </c>
      <c r="AH803" s="69">
        <v>0</v>
      </c>
      <c r="AI803" s="69">
        <v>0</v>
      </c>
      <c r="AJ803" s="69">
        <v>0</v>
      </c>
      <c r="AK803" s="69">
        <v>0</v>
      </c>
      <c r="AL803" s="69">
        <v>0</v>
      </c>
      <c r="AM803" s="69">
        <v>0</v>
      </c>
      <c r="AN803" s="69">
        <v>0</v>
      </c>
      <c r="AO803" s="69">
        <v>0</v>
      </c>
      <c r="AP803" s="114">
        <v>9.3395248303570089</v>
      </c>
      <c r="AQ803" s="70">
        <v>1</v>
      </c>
      <c r="AR803" s="114">
        <v>8.3813734682737024</v>
      </c>
      <c r="AS803" s="70">
        <v>0</v>
      </c>
      <c r="AT803" s="70">
        <v>1</v>
      </c>
      <c r="AU803" s="70">
        <v>1</v>
      </c>
      <c r="AV803" s="114">
        <v>7.6021516789425139</v>
      </c>
      <c r="AW803" s="70">
        <v>0</v>
      </c>
      <c r="AX803" s="70">
        <v>1</v>
      </c>
      <c r="AY803" s="69">
        <v>1</v>
      </c>
      <c r="AZ803" s="69">
        <v>3.222</v>
      </c>
      <c r="BA803" s="32">
        <v>264</v>
      </c>
      <c r="BB803" s="32">
        <v>29</v>
      </c>
      <c r="BC803" s="70">
        <v>1</v>
      </c>
      <c r="BD803" s="70">
        <v>0</v>
      </c>
      <c r="BE803" s="106">
        <f t="shared" si="187"/>
        <v>1.9021075263969205</v>
      </c>
      <c r="BF803" s="106">
        <v>3222.38</v>
      </c>
      <c r="BG803" s="106">
        <f t="shared" si="184"/>
        <v>0.23547126064896348</v>
      </c>
      <c r="BH803" s="69">
        <v>1</v>
      </c>
      <c r="BI803" s="69">
        <v>0</v>
      </c>
      <c r="BJ803" s="69">
        <v>1</v>
      </c>
      <c r="BK803" s="70">
        <v>1</v>
      </c>
      <c r="BL803" s="70">
        <v>0</v>
      </c>
      <c r="BM803" s="70">
        <v>1</v>
      </c>
      <c r="BN803" s="70">
        <v>0</v>
      </c>
      <c r="BO803" s="70">
        <v>1</v>
      </c>
      <c r="BP803" s="70">
        <v>0</v>
      </c>
      <c r="BQ803" s="70">
        <v>1</v>
      </c>
      <c r="BR803" s="70">
        <v>0</v>
      </c>
      <c r="BS803" s="70">
        <v>0</v>
      </c>
      <c r="BT803" s="70">
        <v>0</v>
      </c>
      <c r="BU803" s="70">
        <v>0</v>
      </c>
      <c r="BV803" s="70">
        <v>1</v>
      </c>
      <c r="BW803" s="70">
        <v>0</v>
      </c>
      <c r="BX803" s="70">
        <v>0</v>
      </c>
      <c r="BY803" s="70">
        <v>0.5</v>
      </c>
      <c r="BZ803" s="70">
        <f t="shared" si="185"/>
        <v>0.5</v>
      </c>
      <c r="CA803" s="114">
        <v>3.1354942159291497</v>
      </c>
      <c r="CB803" s="70" t="s">
        <v>897</v>
      </c>
      <c r="CC803" s="70">
        <v>1</v>
      </c>
      <c r="CD803" s="70"/>
      <c r="CE803" s="70"/>
      <c r="CF803" s="70"/>
      <c r="CG803" s="70"/>
      <c r="CH803" s="70"/>
      <c r="CI803" s="70"/>
      <c r="CJ803" s="70"/>
      <c r="CK803" s="70"/>
    </row>
    <row r="804" spans="1:167" ht="15" customHeight="1" x14ac:dyDescent="0.3">
      <c r="A804" s="70">
        <v>803</v>
      </c>
      <c r="B804" s="70">
        <v>19</v>
      </c>
      <c r="C804" s="70" t="s">
        <v>131</v>
      </c>
      <c r="D804" s="38">
        <v>-0.17699999999999999</v>
      </c>
      <c r="E804" s="69">
        <v>0.14099999999999999</v>
      </c>
      <c r="F804" s="19">
        <f t="shared" si="186"/>
        <v>-1.2553191489361704</v>
      </c>
      <c r="G804" s="70"/>
      <c r="H804" s="70">
        <f t="shared" si="175"/>
        <v>-0.31799999999999995</v>
      </c>
      <c r="I804" s="70">
        <f t="shared" si="176"/>
        <v>-3.6000000000000004E-2</v>
      </c>
      <c r="J804" s="70" t="s">
        <v>63</v>
      </c>
      <c r="K804" s="70">
        <f t="shared" si="177"/>
        <v>-0.17699999999999999</v>
      </c>
      <c r="L804" s="47">
        <f t="shared" si="178"/>
        <v>-1.2553191489361704</v>
      </c>
      <c r="M804" s="18">
        <f t="shared" si="179"/>
        <v>-5.2054075747786669E-3</v>
      </c>
      <c r="N804" s="69">
        <f t="shared" si="180"/>
        <v>4.1466806104169035E-3</v>
      </c>
      <c r="O804" s="69">
        <f t="shared" si="181"/>
        <v>241.15674534660167</v>
      </c>
      <c r="P804" s="70">
        <f t="shared" si="182"/>
        <v>-9.3520881851955704E-3</v>
      </c>
      <c r="Q804" s="70">
        <f t="shared" si="183"/>
        <v>-1.0587269643617635E-3</v>
      </c>
      <c r="R804" s="114">
        <v>6.9314718055994531</v>
      </c>
      <c r="S804" s="70" t="s">
        <v>928</v>
      </c>
      <c r="T804" s="70" t="s">
        <v>923</v>
      </c>
      <c r="U804" s="70" t="s">
        <v>910</v>
      </c>
      <c r="V804" s="69" t="s">
        <v>919</v>
      </c>
      <c r="W804" s="69">
        <v>0</v>
      </c>
      <c r="X804" s="69">
        <v>1</v>
      </c>
      <c r="Y804" s="69">
        <v>0</v>
      </c>
      <c r="Z804" s="69">
        <v>0</v>
      </c>
      <c r="AA804" s="69">
        <v>1</v>
      </c>
      <c r="AB804" s="69">
        <v>1</v>
      </c>
      <c r="AC804" s="69">
        <v>5</v>
      </c>
      <c r="AD804" s="69">
        <v>1</v>
      </c>
      <c r="AE804" s="69">
        <v>58155</v>
      </c>
      <c r="AF804" s="69">
        <v>0</v>
      </c>
      <c r="AG804" s="69">
        <v>1</v>
      </c>
      <c r="AH804" s="69">
        <v>0</v>
      </c>
      <c r="AI804" s="69">
        <v>0</v>
      </c>
      <c r="AJ804" s="69">
        <v>0</v>
      </c>
      <c r="AK804" s="69">
        <v>0</v>
      </c>
      <c r="AL804" s="69">
        <v>0</v>
      </c>
      <c r="AM804" s="69">
        <v>0</v>
      </c>
      <c r="AN804" s="69">
        <v>0</v>
      </c>
      <c r="AO804" s="69">
        <v>0</v>
      </c>
      <c r="AP804" s="114">
        <v>9.3395248303570089</v>
      </c>
      <c r="AQ804" s="70">
        <v>1</v>
      </c>
      <c r="AR804" s="114">
        <v>9.3393490525397169</v>
      </c>
      <c r="AS804" s="70">
        <v>0</v>
      </c>
      <c r="AT804" s="70">
        <v>1</v>
      </c>
      <c r="AU804" s="70">
        <v>1</v>
      </c>
      <c r="AV804" s="114">
        <v>7.6021516789425139</v>
      </c>
      <c r="AW804" s="70">
        <v>0</v>
      </c>
      <c r="AX804" s="70">
        <v>1</v>
      </c>
      <c r="AY804" s="69">
        <v>1</v>
      </c>
      <c r="AZ804" s="69">
        <v>3.222</v>
      </c>
      <c r="BA804" s="32">
        <v>264</v>
      </c>
      <c r="BB804" s="32">
        <v>29</v>
      </c>
      <c r="BC804" s="70">
        <v>1</v>
      </c>
      <c r="BD804" s="70">
        <v>0</v>
      </c>
      <c r="BE804" s="106">
        <f t="shared" si="187"/>
        <v>1.9021075263969205</v>
      </c>
      <c r="BF804" s="106">
        <v>3222.38</v>
      </c>
      <c r="BG804" s="106">
        <f t="shared" si="184"/>
        <v>0.23547126064896348</v>
      </c>
      <c r="BH804" s="69">
        <v>1</v>
      </c>
      <c r="BI804" s="69">
        <v>0</v>
      </c>
      <c r="BJ804" s="69">
        <v>1</v>
      </c>
      <c r="BK804" s="70">
        <v>1</v>
      </c>
      <c r="BL804" s="70">
        <v>0</v>
      </c>
      <c r="BM804" s="70">
        <v>1</v>
      </c>
      <c r="BN804" s="70">
        <v>0</v>
      </c>
      <c r="BO804" s="70">
        <v>1</v>
      </c>
      <c r="BP804" s="70">
        <v>0</v>
      </c>
      <c r="BQ804" s="70">
        <v>1</v>
      </c>
      <c r="BR804" s="70">
        <v>0</v>
      </c>
      <c r="BS804" s="70">
        <v>0</v>
      </c>
      <c r="BT804" s="70">
        <v>0</v>
      </c>
      <c r="BU804" s="70">
        <v>0</v>
      </c>
      <c r="BV804" s="70">
        <v>1</v>
      </c>
      <c r="BW804" s="70">
        <v>0</v>
      </c>
      <c r="BX804" s="70">
        <v>0</v>
      </c>
      <c r="BY804" s="70">
        <v>0.5</v>
      </c>
      <c r="BZ804" s="70">
        <f t="shared" si="185"/>
        <v>0.5</v>
      </c>
      <c r="CA804" s="114">
        <v>3.1354942159291497</v>
      </c>
      <c r="CB804" s="70" t="s">
        <v>897</v>
      </c>
      <c r="CC804" s="70">
        <v>1</v>
      </c>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0"/>
      <c r="DD804" s="70"/>
      <c r="DE804" s="70"/>
      <c r="DF804" s="70"/>
      <c r="DG804" s="70"/>
      <c r="DH804" s="70"/>
      <c r="DI804" s="70"/>
      <c r="DJ804" s="70"/>
      <c r="DK804" s="70"/>
      <c r="DL804" s="70"/>
      <c r="DM804" s="70"/>
      <c r="DN804" s="70"/>
      <c r="DO804" s="70"/>
      <c r="DP804" s="70"/>
      <c r="DQ804" s="70"/>
      <c r="DR804" s="70"/>
      <c r="DS804" s="70"/>
      <c r="DT804" s="70"/>
      <c r="DU804" s="70"/>
      <c r="DV804" s="70"/>
      <c r="DW804" s="70"/>
      <c r="DX804" s="70"/>
      <c r="DY804" s="70"/>
      <c r="DZ804" s="70"/>
      <c r="EA804" s="70"/>
      <c r="EB804" s="70"/>
      <c r="EC804" s="70"/>
      <c r="ED804" s="70"/>
      <c r="EE804" s="70"/>
      <c r="EF804" s="70"/>
      <c r="EG804" s="70"/>
      <c r="EH804" s="70"/>
      <c r="EI804" s="70"/>
      <c r="EJ804" s="70"/>
      <c r="EK804" s="70"/>
      <c r="EL804" s="70"/>
      <c r="EM804" s="70"/>
      <c r="EN804" s="70"/>
      <c r="EO804" s="70"/>
      <c r="EP804" s="70"/>
      <c r="EQ804" s="70"/>
      <c r="ER804" s="70"/>
      <c r="ES804" s="70"/>
      <c r="ET804" s="70"/>
      <c r="EU804" s="70"/>
      <c r="EV804" s="70"/>
      <c r="EW804" s="70"/>
      <c r="EX804" s="70"/>
      <c r="EY804" s="70"/>
      <c r="EZ804" s="70"/>
      <c r="FA804" s="70"/>
      <c r="FB804" s="70"/>
      <c r="FC804" s="70"/>
      <c r="FD804" s="70"/>
      <c r="FE804" s="70"/>
      <c r="FF804" s="70"/>
      <c r="FG804" s="70"/>
      <c r="FH804" s="70"/>
      <c r="FI804" s="70"/>
      <c r="FJ804" s="70"/>
      <c r="FK804" s="70"/>
    </row>
    <row r="805" spans="1:167" ht="15" customHeight="1" x14ac:dyDescent="0.3">
      <c r="A805" s="17">
        <v>804</v>
      </c>
      <c r="B805" s="70">
        <v>19</v>
      </c>
      <c r="C805" s="70" t="s">
        <v>131</v>
      </c>
      <c r="D805" s="38">
        <v>-4.4999999999999998E-2</v>
      </c>
      <c r="E805" s="69">
        <v>0.125</v>
      </c>
      <c r="F805" s="19">
        <f t="shared" si="186"/>
        <v>-0.36</v>
      </c>
      <c r="G805" s="70"/>
      <c r="H805" s="70">
        <f t="shared" si="175"/>
        <v>-0.16999999999999998</v>
      </c>
      <c r="I805" s="70">
        <f t="shared" si="176"/>
        <v>0.08</v>
      </c>
      <c r="J805" s="70" t="s">
        <v>63</v>
      </c>
      <c r="K805" s="70">
        <f t="shared" si="177"/>
        <v>-4.4999999999999998E-2</v>
      </c>
      <c r="L805" s="47">
        <f t="shared" si="178"/>
        <v>-0.36</v>
      </c>
      <c r="M805" s="18">
        <f t="shared" si="179"/>
        <v>-1.3652226641479872E-3</v>
      </c>
      <c r="N805" s="69">
        <f t="shared" si="180"/>
        <v>3.7922851781888537E-3</v>
      </c>
      <c r="O805" s="69">
        <f t="shared" si="181"/>
        <v>263.69324906034285</v>
      </c>
      <c r="P805" s="70">
        <f t="shared" si="182"/>
        <v>-5.1575078423368413E-3</v>
      </c>
      <c r="Q805" s="70">
        <f t="shared" si="183"/>
        <v>2.4270625140408665E-3</v>
      </c>
      <c r="R805" s="114">
        <v>6.9314718055994531</v>
      </c>
      <c r="S805" s="70" t="s">
        <v>929</v>
      </c>
      <c r="T805" s="70" t="s">
        <v>923</v>
      </c>
      <c r="U805" s="70" t="s">
        <v>910</v>
      </c>
      <c r="V805" s="69" t="s">
        <v>920</v>
      </c>
      <c r="W805" s="69">
        <v>0</v>
      </c>
      <c r="X805" s="69">
        <v>1</v>
      </c>
      <c r="Y805" s="69">
        <v>0</v>
      </c>
      <c r="Z805" s="69">
        <v>0</v>
      </c>
      <c r="AA805" s="69">
        <v>1</v>
      </c>
      <c r="AB805" s="69">
        <v>1</v>
      </c>
      <c r="AC805" s="69">
        <v>6</v>
      </c>
      <c r="AD805" s="69">
        <v>1</v>
      </c>
      <c r="AE805" s="69">
        <v>69534</v>
      </c>
      <c r="AF805" s="69">
        <v>0</v>
      </c>
      <c r="AG805" s="69">
        <v>1</v>
      </c>
      <c r="AH805" s="69">
        <v>0</v>
      </c>
      <c r="AI805" s="69">
        <v>0</v>
      </c>
      <c r="AJ805" s="69">
        <v>0</v>
      </c>
      <c r="AK805" s="69">
        <v>0</v>
      </c>
      <c r="AL805" s="69">
        <v>0</v>
      </c>
      <c r="AM805" s="69">
        <v>0</v>
      </c>
      <c r="AN805" s="69">
        <v>0</v>
      </c>
      <c r="AO805" s="69">
        <v>0</v>
      </c>
      <c r="AP805" s="114">
        <v>9.3395248303570089</v>
      </c>
      <c r="AQ805" s="70">
        <v>1</v>
      </c>
      <c r="AR805" s="114">
        <v>9.3395248303570089</v>
      </c>
      <c r="AS805" s="70">
        <v>0</v>
      </c>
      <c r="AT805" s="70">
        <v>1</v>
      </c>
      <c r="AU805" s="70">
        <v>1</v>
      </c>
      <c r="AV805" s="114">
        <v>7.6021516789425139</v>
      </c>
      <c r="AW805" s="70">
        <v>0</v>
      </c>
      <c r="AX805" s="70">
        <v>1</v>
      </c>
      <c r="AY805" s="69">
        <v>1</v>
      </c>
      <c r="AZ805" s="69">
        <v>3.222</v>
      </c>
      <c r="BA805" s="32">
        <v>264</v>
      </c>
      <c r="BB805" s="32">
        <v>29</v>
      </c>
      <c r="BC805" s="70">
        <v>1</v>
      </c>
      <c r="BD805" s="70">
        <v>0</v>
      </c>
      <c r="BE805" s="106">
        <f t="shared" si="187"/>
        <v>1.9021075263969205</v>
      </c>
      <c r="BF805" s="106">
        <v>3222.38</v>
      </c>
      <c r="BG805" s="106">
        <f t="shared" si="184"/>
        <v>0.23547126064896348</v>
      </c>
      <c r="BH805" s="69">
        <v>1</v>
      </c>
      <c r="BI805" s="69">
        <v>0</v>
      </c>
      <c r="BJ805" s="69">
        <v>1</v>
      </c>
      <c r="BK805" s="70">
        <v>1</v>
      </c>
      <c r="BL805" s="70">
        <v>0</v>
      </c>
      <c r="BM805" s="70">
        <v>1</v>
      </c>
      <c r="BN805" s="70">
        <v>0</v>
      </c>
      <c r="BO805" s="70">
        <v>1</v>
      </c>
      <c r="BP805" s="70">
        <v>0</v>
      </c>
      <c r="BQ805" s="70">
        <v>1</v>
      </c>
      <c r="BR805" s="70">
        <v>0</v>
      </c>
      <c r="BS805" s="70">
        <v>0</v>
      </c>
      <c r="BT805" s="70">
        <v>0</v>
      </c>
      <c r="BU805" s="70">
        <v>0</v>
      </c>
      <c r="BV805" s="70">
        <v>1</v>
      </c>
      <c r="BW805" s="70">
        <v>0</v>
      </c>
      <c r="BX805" s="70">
        <v>0</v>
      </c>
      <c r="BY805" s="70">
        <v>0.5</v>
      </c>
      <c r="BZ805" s="70">
        <f t="shared" si="185"/>
        <v>0.5</v>
      </c>
      <c r="CA805" s="114">
        <v>3.1354942159291497</v>
      </c>
      <c r="CB805" s="70" t="s">
        <v>897</v>
      </c>
      <c r="CC805" s="70">
        <v>1</v>
      </c>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0"/>
      <c r="DD805" s="70"/>
      <c r="DE805" s="70"/>
      <c r="DF805" s="70"/>
      <c r="DG805" s="70"/>
      <c r="DH805" s="70"/>
      <c r="DI805" s="70"/>
      <c r="DJ805" s="70"/>
      <c r="DK805" s="70"/>
      <c r="DL805" s="70"/>
      <c r="DM805" s="70"/>
      <c r="DN805" s="70"/>
      <c r="DO805" s="70"/>
      <c r="DP805" s="70"/>
      <c r="DQ805" s="70"/>
      <c r="DR805" s="70"/>
      <c r="DS805" s="70"/>
      <c r="DT805" s="70"/>
      <c r="DU805" s="70"/>
      <c r="DV805" s="70"/>
      <c r="DW805" s="70"/>
      <c r="DX805" s="70"/>
      <c r="DY805" s="70"/>
      <c r="DZ805" s="70"/>
      <c r="EA805" s="70"/>
      <c r="EB805" s="70"/>
      <c r="EC805" s="70"/>
      <c r="ED805" s="70"/>
      <c r="EE805" s="70"/>
      <c r="EF805" s="70"/>
      <c r="EG805" s="70"/>
      <c r="EH805" s="70"/>
      <c r="EI805" s="70"/>
      <c r="EJ805" s="70"/>
      <c r="EK805" s="70"/>
      <c r="EL805" s="70"/>
      <c r="EM805" s="70"/>
      <c r="EN805" s="70"/>
      <c r="EO805" s="70"/>
      <c r="EP805" s="70"/>
      <c r="EQ805" s="70"/>
      <c r="ER805" s="70"/>
      <c r="ES805" s="70"/>
      <c r="ET805" s="70"/>
      <c r="EU805" s="70"/>
      <c r="EV805" s="70"/>
      <c r="EW805" s="70"/>
      <c r="EX805" s="70"/>
      <c r="EY805" s="70"/>
      <c r="EZ805" s="70"/>
      <c r="FA805" s="70"/>
      <c r="FB805" s="70"/>
      <c r="FC805" s="70"/>
      <c r="FD805" s="70"/>
      <c r="FE805" s="70"/>
      <c r="FF805" s="70"/>
      <c r="FG805" s="70"/>
      <c r="FH805" s="70"/>
      <c r="FI805" s="70"/>
      <c r="FJ805" s="70"/>
      <c r="FK805" s="70"/>
    </row>
    <row r="806" spans="1:167" ht="15" customHeight="1" x14ac:dyDescent="0.3">
      <c r="A806" s="70">
        <v>805</v>
      </c>
      <c r="B806" s="12">
        <v>19</v>
      </c>
      <c r="C806" s="12" t="s">
        <v>131</v>
      </c>
      <c r="D806" s="37">
        <v>-0.29199999999999998</v>
      </c>
      <c r="E806" s="68">
        <v>0.222</v>
      </c>
      <c r="F806" s="19">
        <f t="shared" si="186"/>
        <v>-1.3153153153153152</v>
      </c>
      <c r="H806" s="12">
        <f t="shared" si="175"/>
        <v>-0.51400000000000001</v>
      </c>
      <c r="I806" s="12">
        <f t="shared" si="176"/>
        <v>-6.9999999999999979E-2</v>
      </c>
      <c r="J806" s="12" t="s">
        <v>63</v>
      </c>
      <c r="K806" s="12">
        <f t="shared" si="177"/>
        <v>-0.29199999999999998</v>
      </c>
      <c r="L806" s="45">
        <f t="shared" si="178"/>
        <v>-1.3153153153153152</v>
      </c>
      <c r="M806" s="15">
        <f t="shared" si="179"/>
        <v>-6.7822531391307341E-3</v>
      </c>
      <c r="N806" s="68">
        <f t="shared" si="180"/>
        <v>5.1563705372843268E-3</v>
      </c>
      <c r="O806" s="68">
        <f t="shared" si="181"/>
        <v>193.93486033815245</v>
      </c>
      <c r="P806" s="12">
        <f t="shared" si="182"/>
        <v>-1.1938623676415062E-2</v>
      </c>
      <c r="Q806" s="12">
        <f t="shared" si="183"/>
        <v>-1.6258826018464073E-3</v>
      </c>
      <c r="R806" s="113">
        <v>6.9314718055994531</v>
      </c>
      <c r="S806" s="12" t="s">
        <v>911</v>
      </c>
      <c r="T806" s="12" t="s">
        <v>923</v>
      </c>
      <c r="U806" s="12" t="s">
        <v>932</v>
      </c>
      <c r="V806" s="12" t="s">
        <v>931</v>
      </c>
      <c r="W806" s="68">
        <v>0</v>
      </c>
      <c r="X806" s="68">
        <v>1</v>
      </c>
      <c r="Y806" s="68">
        <v>0</v>
      </c>
      <c r="Z806" s="68">
        <v>0</v>
      </c>
      <c r="AA806" s="68">
        <v>1</v>
      </c>
      <c r="AB806" s="68">
        <v>1</v>
      </c>
      <c r="AC806" s="68">
        <v>1</v>
      </c>
      <c r="AD806" s="68">
        <v>1</v>
      </c>
      <c r="AE806" s="68">
        <v>37609</v>
      </c>
      <c r="AF806" s="68">
        <v>0</v>
      </c>
      <c r="AG806" s="68">
        <v>1</v>
      </c>
      <c r="AH806" s="68">
        <v>0</v>
      </c>
      <c r="AI806" s="68">
        <v>0</v>
      </c>
      <c r="AJ806" s="68">
        <v>0</v>
      </c>
      <c r="AK806" s="68">
        <v>0</v>
      </c>
      <c r="AL806" s="68">
        <v>0</v>
      </c>
      <c r="AM806" s="68">
        <v>0</v>
      </c>
      <c r="AN806" s="68">
        <v>0</v>
      </c>
      <c r="AO806" s="68">
        <v>0</v>
      </c>
      <c r="AP806" s="113">
        <v>9.3395248303570089</v>
      </c>
      <c r="AQ806" s="12">
        <v>1</v>
      </c>
      <c r="AR806" s="113">
        <v>8.7212762399917043</v>
      </c>
      <c r="AS806" s="12">
        <v>0</v>
      </c>
      <c r="AT806" s="12">
        <v>1</v>
      </c>
      <c r="AU806" s="12">
        <v>1</v>
      </c>
      <c r="AV806" s="113">
        <v>7.6021516789425139</v>
      </c>
      <c r="AW806" s="12">
        <v>0</v>
      </c>
      <c r="AX806" s="12">
        <v>1</v>
      </c>
      <c r="AY806" s="68">
        <v>1</v>
      </c>
      <c r="AZ806" s="68">
        <v>3.222</v>
      </c>
      <c r="BA806" s="94">
        <v>264</v>
      </c>
      <c r="BB806" s="94">
        <v>29</v>
      </c>
      <c r="BC806" s="12">
        <v>1</v>
      </c>
      <c r="BD806" s="12">
        <v>0</v>
      </c>
      <c r="BE806" s="104">
        <f t="shared" si="187"/>
        <v>1.9021075263969205</v>
      </c>
      <c r="BF806" s="104">
        <v>3222.38</v>
      </c>
      <c r="BG806" s="104">
        <f t="shared" si="184"/>
        <v>0.23547126064896348</v>
      </c>
      <c r="BH806" s="68">
        <v>1</v>
      </c>
      <c r="BI806" s="68">
        <v>0</v>
      </c>
      <c r="BJ806" s="68">
        <v>1</v>
      </c>
      <c r="BK806" s="12">
        <v>1</v>
      </c>
      <c r="BL806" s="12">
        <v>0</v>
      </c>
      <c r="BM806" s="12">
        <v>1</v>
      </c>
      <c r="BN806" s="12">
        <v>0</v>
      </c>
      <c r="BO806" s="12">
        <v>1</v>
      </c>
      <c r="BP806" s="12">
        <v>0</v>
      </c>
      <c r="BQ806" s="12">
        <v>1</v>
      </c>
      <c r="BR806" s="12">
        <v>0</v>
      </c>
      <c r="BS806" s="12">
        <v>0</v>
      </c>
      <c r="BT806" s="12">
        <v>0</v>
      </c>
      <c r="BU806" s="12">
        <v>0</v>
      </c>
      <c r="BV806" s="12">
        <v>1</v>
      </c>
      <c r="BW806" s="12">
        <v>0</v>
      </c>
      <c r="BX806" s="12">
        <v>0</v>
      </c>
      <c r="BY806" s="12">
        <v>0.5</v>
      </c>
      <c r="BZ806" s="12">
        <f t="shared" si="185"/>
        <v>0.5</v>
      </c>
      <c r="CA806" s="113">
        <v>3.1354942159291497</v>
      </c>
      <c r="CB806" s="12" t="s">
        <v>897</v>
      </c>
      <c r="CC806" s="12">
        <v>1</v>
      </c>
      <c r="CI806" s="49" t="s">
        <v>930</v>
      </c>
    </row>
    <row r="807" spans="1:167" ht="15" customHeight="1" x14ac:dyDescent="0.3">
      <c r="A807" s="17">
        <v>806</v>
      </c>
      <c r="B807" s="12">
        <v>19</v>
      </c>
      <c r="C807" s="12" t="s">
        <v>131</v>
      </c>
      <c r="D807" s="37">
        <v>-0.52900000000000003</v>
      </c>
      <c r="E807" s="68">
        <v>0.23899999999999999</v>
      </c>
      <c r="F807" s="19">
        <f t="shared" si="186"/>
        <v>-2.2133891213389125</v>
      </c>
      <c r="G807" s="12" t="s">
        <v>420</v>
      </c>
      <c r="H807" s="12">
        <f t="shared" si="175"/>
        <v>-0.76800000000000002</v>
      </c>
      <c r="I807" s="12">
        <f t="shared" si="176"/>
        <v>-0.29000000000000004</v>
      </c>
      <c r="J807" s="12" t="s">
        <v>63</v>
      </c>
      <c r="K807" s="12">
        <f t="shared" si="177"/>
        <v>-0.52900000000000003</v>
      </c>
      <c r="L807" s="45">
        <f t="shared" si="178"/>
        <v>-2.2133891213389125</v>
      </c>
      <c r="M807" s="15">
        <f t="shared" si="179"/>
        <v>-1.1412573657754702E-2</v>
      </c>
      <c r="N807" s="68">
        <f t="shared" si="180"/>
        <v>5.1561533160744289E-3</v>
      </c>
      <c r="O807" s="68">
        <f t="shared" si="181"/>
        <v>193.94303053062379</v>
      </c>
      <c r="P807" s="12">
        <f t="shared" si="182"/>
        <v>-1.6568726973829131E-2</v>
      </c>
      <c r="Q807" s="12">
        <f t="shared" si="183"/>
        <v>-6.256420341680273E-3</v>
      </c>
      <c r="R807" s="113">
        <v>6.9314718055994531</v>
      </c>
      <c r="S807" s="12" t="s">
        <v>911</v>
      </c>
      <c r="T807" s="12" t="s">
        <v>923</v>
      </c>
      <c r="U807" s="12" t="s">
        <v>933</v>
      </c>
      <c r="V807" s="12" t="s">
        <v>931</v>
      </c>
      <c r="W807" s="68">
        <v>0</v>
      </c>
      <c r="X807" s="68">
        <v>1</v>
      </c>
      <c r="Y807" s="68">
        <v>0</v>
      </c>
      <c r="Z807" s="68">
        <v>0</v>
      </c>
      <c r="AA807" s="68">
        <v>1</v>
      </c>
      <c r="AB807" s="68">
        <v>1</v>
      </c>
      <c r="AC807" s="68">
        <v>2</v>
      </c>
      <c r="AD807" s="68">
        <v>1</v>
      </c>
      <c r="AE807" s="68">
        <v>37609</v>
      </c>
      <c r="AF807" s="68">
        <v>0</v>
      </c>
      <c r="AG807" s="68">
        <v>1</v>
      </c>
      <c r="AH807" s="68">
        <v>0</v>
      </c>
      <c r="AI807" s="68">
        <v>0</v>
      </c>
      <c r="AJ807" s="68">
        <v>0</v>
      </c>
      <c r="AK807" s="68">
        <v>0</v>
      </c>
      <c r="AL807" s="68">
        <v>0</v>
      </c>
      <c r="AM807" s="68">
        <v>0</v>
      </c>
      <c r="AN807" s="68">
        <v>0</v>
      </c>
      <c r="AO807" s="68">
        <v>0</v>
      </c>
      <c r="AP807" s="113">
        <v>9.3395248303570089</v>
      </c>
      <c r="AQ807" s="12">
        <v>1</v>
      </c>
      <c r="AR807" s="113">
        <v>8.7212762399917043</v>
      </c>
      <c r="AS807" s="12">
        <v>0</v>
      </c>
      <c r="AT807" s="12">
        <v>1</v>
      </c>
      <c r="AU807" s="12">
        <v>1</v>
      </c>
      <c r="AV807" s="113">
        <v>7.6021516789425139</v>
      </c>
      <c r="AW807" s="12">
        <v>0</v>
      </c>
      <c r="AX807" s="12">
        <v>1</v>
      </c>
      <c r="AY807" s="68">
        <v>1</v>
      </c>
      <c r="AZ807" s="68">
        <v>3.222</v>
      </c>
      <c r="BA807" s="94">
        <v>264</v>
      </c>
      <c r="BB807" s="94">
        <v>29</v>
      </c>
      <c r="BC807" s="12">
        <v>1</v>
      </c>
      <c r="BD807" s="12">
        <v>0</v>
      </c>
      <c r="BE807" s="104">
        <f t="shared" si="187"/>
        <v>1.9021075263969205</v>
      </c>
      <c r="BF807" s="104">
        <v>3222.38</v>
      </c>
      <c r="BG807" s="104">
        <f t="shared" si="184"/>
        <v>0.23547126064896348</v>
      </c>
      <c r="BH807" s="68">
        <v>1</v>
      </c>
      <c r="BI807" s="68">
        <v>0</v>
      </c>
      <c r="BJ807" s="68">
        <v>1</v>
      </c>
      <c r="BK807" s="12">
        <v>1</v>
      </c>
      <c r="BL807" s="12">
        <v>0</v>
      </c>
      <c r="BM807" s="12">
        <v>1</v>
      </c>
      <c r="BN807" s="12">
        <v>0</v>
      </c>
      <c r="BO807" s="12">
        <v>1</v>
      </c>
      <c r="BP807" s="12">
        <v>0</v>
      </c>
      <c r="BQ807" s="12">
        <v>1</v>
      </c>
      <c r="BR807" s="12">
        <v>0</v>
      </c>
      <c r="BS807" s="12">
        <v>0</v>
      </c>
      <c r="BT807" s="12">
        <v>0</v>
      </c>
      <c r="BU807" s="12">
        <v>0</v>
      </c>
      <c r="BV807" s="12">
        <v>1</v>
      </c>
      <c r="BW807" s="12">
        <v>0</v>
      </c>
      <c r="BX807" s="12">
        <v>0</v>
      </c>
      <c r="BY807" s="12">
        <v>0.5</v>
      </c>
      <c r="BZ807" s="12">
        <f t="shared" si="185"/>
        <v>0.5</v>
      </c>
      <c r="CA807" s="113">
        <v>3.1354942159291497</v>
      </c>
      <c r="CB807" s="12" t="s">
        <v>897</v>
      </c>
      <c r="CC807" s="12">
        <v>1</v>
      </c>
    </row>
    <row r="808" spans="1:167" ht="15" customHeight="1" x14ac:dyDescent="0.3">
      <c r="A808" s="70">
        <v>807</v>
      </c>
      <c r="B808" s="12">
        <v>19</v>
      </c>
      <c r="C808" s="12" t="s">
        <v>131</v>
      </c>
      <c r="D808" s="37">
        <v>1.2999999999999999E-2</v>
      </c>
      <c r="E808" s="68">
        <v>0.255</v>
      </c>
      <c r="F808" s="19">
        <f t="shared" si="186"/>
        <v>5.0980392156862744E-2</v>
      </c>
      <c r="H808" s="12">
        <f t="shared" si="175"/>
        <v>-0.24199999999999999</v>
      </c>
      <c r="I808" s="12">
        <f t="shared" si="176"/>
        <v>0.26800000000000002</v>
      </c>
      <c r="J808" s="12" t="s">
        <v>63</v>
      </c>
      <c r="K808" s="12">
        <f t="shared" si="177"/>
        <v>1.2999999999999999E-2</v>
      </c>
      <c r="L808" s="45">
        <f t="shared" si="178"/>
        <v>5.0980392156862744E-2</v>
      </c>
      <c r="M808" s="15">
        <f t="shared" si="179"/>
        <v>2.6287982918238946E-4</v>
      </c>
      <c r="N808" s="68">
        <f t="shared" si="180"/>
        <v>5.1564889570391778E-3</v>
      </c>
      <c r="O808" s="68">
        <f t="shared" si="181"/>
        <v>193.93040658700323</v>
      </c>
      <c r="P808" s="12">
        <f t="shared" si="182"/>
        <v>-4.8936091278567887E-3</v>
      </c>
      <c r="Q808" s="12">
        <f t="shared" si="183"/>
        <v>5.4193687862215669E-3</v>
      </c>
      <c r="R808" s="113">
        <v>6.9314718055994531</v>
      </c>
      <c r="S808" s="12" t="s">
        <v>911</v>
      </c>
      <c r="T808" s="12" t="s">
        <v>923</v>
      </c>
      <c r="U808" s="12" t="s">
        <v>934</v>
      </c>
      <c r="V808" s="12" t="s">
        <v>931</v>
      </c>
      <c r="W808" s="68">
        <v>0</v>
      </c>
      <c r="X808" s="68">
        <v>1</v>
      </c>
      <c r="Y808" s="68">
        <v>0</v>
      </c>
      <c r="Z808" s="68">
        <v>0</v>
      </c>
      <c r="AA808" s="68">
        <v>1</v>
      </c>
      <c r="AB808" s="68">
        <v>1</v>
      </c>
      <c r="AC808" s="68">
        <v>3</v>
      </c>
      <c r="AD808" s="68">
        <v>1</v>
      </c>
      <c r="AE808" s="68">
        <v>37609</v>
      </c>
      <c r="AF808" s="68">
        <v>0</v>
      </c>
      <c r="AG808" s="68">
        <v>1</v>
      </c>
      <c r="AH808" s="68">
        <v>0</v>
      </c>
      <c r="AI808" s="68">
        <v>0</v>
      </c>
      <c r="AJ808" s="68">
        <v>0</v>
      </c>
      <c r="AK808" s="68">
        <v>0</v>
      </c>
      <c r="AL808" s="68">
        <v>0</v>
      </c>
      <c r="AM808" s="68">
        <v>0</v>
      </c>
      <c r="AN808" s="68">
        <v>0</v>
      </c>
      <c r="AO808" s="68">
        <v>0</v>
      </c>
      <c r="AP808" s="113">
        <v>9.3395248303570089</v>
      </c>
      <c r="AQ808" s="12">
        <v>1</v>
      </c>
      <c r="AR808" s="113">
        <v>8.7212762399917043</v>
      </c>
      <c r="AS808" s="12">
        <v>0</v>
      </c>
      <c r="AT808" s="12">
        <v>1</v>
      </c>
      <c r="AU808" s="12">
        <v>1</v>
      </c>
      <c r="AV808" s="113">
        <v>7.6021516789425139</v>
      </c>
      <c r="AW808" s="12">
        <v>0</v>
      </c>
      <c r="AX808" s="12">
        <v>1</v>
      </c>
      <c r="AY808" s="68">
        <v>1</v>
      </c>
      <c r="AZ808" s="68">
        <v>3.222</v>
      </c>
      <c r="BA808" s="94">
        <v>264</v>
      </c>
      <c r="BB808" s="94">
        <v>29</v>
      </c>
      <c r="BC808" s="12">
        <v>1</v>
      </c>
      <c r="BD808" s="12">
        <v>0</v>
      </c>
      <c r="BE808" s="104">
        <f t="shared" si="187"/>
        <v>1.9021075263969205</v>
      </c>
      <c r="BF808" s="104">
        <v>3222.38</v>
      </c>
      <c r="BG808" s="104">
        <f t="shared" si="184"/>
        <v>0.23547126064896348</v>
      </c>
      <c r="BH808" s="68">
        <v>1</v>
      </c>
      <c r="BI808" s="68">
        <v>0</v>
      </c>
      <c r="BJ808" s="68">
        <v>1</v>
      </c>
      <c r="BK808" s="12">
        <v>1</v>
      </c>
      <c r="BL808" s="12">
        <v>0</v>
      </c>
      <c r="BM808" s="12">
        <v>1</v>
      </c>
      <c r="BN808" s="12">
        <v>0</v>
      </c>
      <c r="BO808" s="12">
        <v>1</v>
      </c>
      <c r="BP808" s="12">
        <v>0</v>
      </c>
      <c r="BQ808" s="12">
        <v>1</v>
      </c>
      <c r="BR808" s="12">
        <v>0</v>
      </c>
      <c r="BS808" s="12">
        <v>0</v>
      </c>
      <c r="BT808" s="12">
        <v>0</v>
      </c>
      <c r="BU808" s="12">
        <v>0</v>
      </c>
      <c r="BV808" s="12">
        <v>1</v>
      </c>
      <c r="BW808" s="12">
        <v>0</v>
      </c>
      <c r="BX808" s="12">
        <v>0</v>
      </c>
      <c r="BY808" s="12">
        <v>0.5</v>
      </c>
      <c r="BZ808" s="12">
        <f t="shared" si="185"/>
        <v>0.5</v>
      </c>
      <c r="CA808" s="113">
        <v>3.1354942159291497</v>
      </c>
      <c r="CB808" s="12" t="s">
        <v>897</v>
      </c>
      <c r="CC808" s="12">
        <v>1</v>
      </c>
    </row>
    <row r="809" spans="1:167" ht="15" customHeight="1" x14ac:dyDescent="0.3">
      <c r="A809" s="70">
        <v>808</v>
      </c>
      <c r="B809" s="12">
        <v>19</v>
      </c>
      <c r="C809" s="12" t="s">
        <v>131</v>
      </c>
      <c r="D809" s="37">
        <v>-0.20399999999999999</v>
      </c>
      <c r="E809" s="68">
        <v>0.26300000000000001</v>
      </c>
      <c r="F809" s="19">
        <f t="shared" si="186"/>
        <v>-0.7756653992395437</v>
      </c>
      <c r="H809" s="12">
        <f t="shared" si="175"/>
        <v>-0.46699999999999997</v>
      </c>
      <c r="I809" s="12">
        <f t="shared" si="176"/>
        <v>5.9000000000000025E-2</v>
      </c>
      <c r="J809" s="12" t="s">
        <v>63</v>
      </c>
      <c r="K809" s="12">
        <f t="shared" si="177"/>
        <v>-0.20399999999999999</v>
      </c>
      <c r="L809" s="45">
        <f t="shared" si="178"/>
        <v>-0.7756653992395437</v>
      </c>
      <c r="M809" s="15">
        <f t="shared" si="179"/>
        <v>-3.9996782110761527E-3</v>
      </c>
      <c r="N809" s="68">
        <f t="shared" si="180"/>
        <v>5.1564478897697464E-3</v>
      </c>
      <c r="O809" s="68">
        <f t="shared" si="181"/>
        <v>193.93195109834679</v>
      </c>
      <c r="P809" s="12">
        <f t="shared" si="182"/>
        <v>-9.1561261008458981E-3</v>
      </c>
      <c r="Q809" s="12">
        <f t="shared" si="183"/>
        <v>1.1567696786935937E-3</v>
      </c>
      <c r="R809" s="113">
        <v>6.9314718055994531</v>
      </c>
      <c r="S809" s="12" t="s">
        <v>911</v>
      </c>
      <c r="T809" s="12" t="s">
        <v>923</v>
      </c>
      <c r="U809" s="12" t="s">
        <v>935</v>
      </c>
      <c r="V809" s="12" t="s">
        <v>931</v>
      </c>
      <c r="W809" s="68">
        <v>0</v>
      </c>
      <c r="X809" s="68">
        <v>1</v>
      </c>
      <c r="Y809" s="68">
        <v>0</v>
      </c>
      <c r="Z809" s="68">
        <v>0</v>
      </c>
      <c r="AA809" s="68">
        <v>1</v>
      </c>
      <c r="AB809" s="68">
        <v>1</v>
      </c>
      <c r="AC809" s="68">
        <v>4</v>
      </c>
      <c r="AD809" s="68">
        <v>1</v>
      </c>
      <c r="AE809" s="68">
        <v>37609</v>
      </c>
      <c r="AF809" s="68">
        <v>0</v>
      </c>
      <c r="AG809" s="68">
        <v>1</v>
      </c>
      <c r="AH809" s="68">
        <v>0</v>
      </c>
      <c r="AI809" s="68">
        <v>0</v>
      </c>
      <c r="AJ809" s="68">
        <v>0</v>
      </c>
      <c r="AK809" s="68">
        <v>0</v>
      </c>
      <c r="AL809" s="68">
        <v>0</v>
      </c>
      <c r="AM809" s="68">
        <v>0</v>
      </c>
      <c r="AN809" s="68">
        <v>0</v>
      </c>
      <c r="AO809" s="68">
        <v>0</v>
      </c>
      <c r="AP809" s="113">
        <v>9.3395248303570089</v>
      </c>
      <c r="AQ809" s="12">
        <v>1</v>
      </c>
      <c r="AR809" s="113">
        <v>8.7212762399917043</v>
      </c>
      <c r="AS809" s="12">
        <v>0</v>
      </c>
      <c r="AT809" s="12">
        <v>1</v>
      </c>
      <c r="AU809" s="12">
        <v>1</v>
      </c>
      <c r="AV809" s="113">
        <v>7.6021516789425139</v>
      </c>
      <c r="AW809" s="12">
        <v>0</v>
      </c>
      <c r="AX809" s="12">
        <v>1</v>
      </c>
      <c r="AY809" s="68">
        <v>1</v>
      </c>
      <c r="AZ809" s="68">
        <v>3.222</v>
      </c>
      <c r="BA809" s="94">
        <v>264</v>
      </c>
      <c r="BB809" s="94">
        <v>29</v>
      </c>
      <c r="BC809" s="12">
        <v>1</v>
      </c>
      <c r="BD809" s="12">
        <v>0</v>
      </c>
      <c r="BE809" s="104">
        <f t="shared" si="187"/>
        <v>1.9021075263969205</v>
      </c>
      <c r="BF809" s="104">
        <v>3222.38</v>
      </c>
      <c r="BG809" s="104">
        <f t="shared" si="184"/>
        <v>0.23547126064896348</v>
      </c>
      <c r="BH809" s="68">
        <v>1</v>
      </c>
      <c r="BI809" s="68">
        <v>0</v>
      </c>
      <c r="BJ809" s="68">
        <v>1</v>
      </c>
      <c r="BK809" s="12">
        <v>1</v>
      </c>
      <c r="BL809" s="12">
        <v>0</v>
      </c>
      <c r="BM809" s="12">
        <v>1</v>
      </c>
      <c r="BN809" s="12">
        <v>0</v>
      </c>
      <c r="BO809" s="12">
        <v>1</v>
      </c>
      <c r="BP809" s="12">
        <v>0</v>
      </c>
      <c r="BQ809" s="12">
        <v>1</v>
      </c>
      <c r="BR809" s="12">
        <v>0</v>
      </c>
      <c r="BS809" s="12">
        <v>0</v>
      </c>
      <c r="BT809" s="12">
        <v>0</v>
      </c>
      <c r="BU809" s="12">
        <v>0</v>
      </c>
      <c r="BV809" s="12">
        <v>1</v>
      </c>
      <c r="BW809" s="12">
        <v>0</v>
      </c>
      <c r="BX809" s="12">
        <v>0</v>
      </c>
      <c r="BY809" s="12">
        <v>0.5</v>
      </c>
      <c r="BZ809" s="12">
        <f t="shared" si="185"/>
        <v>0.5</v>
      </c>
      <c r="CA809" s="113">
        <v>3.1354942159291497</v>
      </c>
      <c r="CB809" s="12" t="s">
        <v>897</v>
      </c>
      <c r="CC809" s="12">
        <v>1</v>
      </c>
    </row>
    <row r="810" spans="1:167" ht="15" customHeight="1" x14ac:dyDescent="0.3">
      <c r="A810" s="70">
        <v>809</v>
      </c>
      <c r="B810" s="12">
        <v>19</v>
      </c>
      <c r="C810" s="12" t="s">
        <v>131</v>
      </c>
      <c r="D810" s="37">
        <v>0.438</v>
      </c>
      <c r="E810" s="68">
        <v>0.219</v>
      </c>
      <c r="F810" s="19">
        <f t="shared" si="186"/>
        <v>2</v>
      </c>
      <c r="G810" s="12" t="s">
        <v>420</v>
      </c>
      <c r="H810" s="12">
        <f t="shared" si="175"/>
        <v>0.219</v>
      </c>
      <c r="I810" s="12">
        <f t="shared" si="176"/>
        <v>0.65700000000000003</v>
      </c>
      <c r="J810" s="12" t="s">
        <v>63</v>
      </c>
      <c r="K810" s="12">
        <f t="shared" si="177"/>
        <v>0.438</v>
      </c>
      <c r="L810" s="45">
        <f t="shared" si="178"/>
        <v>2</v>
      </c>
      <c r="M810" s="15">
        <f t="shared" si="179"/>
        <v>1.0312429882764684E-2</v>
      </c>
      <c r="N810" s="68">
        <f t="shared" si="180"/>
        <v>5.156214941382342E-3</v>
      </c>
      <c r="O810" s="68">
        <f t="shared" si="181"/>
        <v>193.94071259021402</v>
      </c>
      <c r="P810" s="12">
        <f t="shared" si="182"/>
        <v>5.156214941382342E-3</v>
      </c>
      <c r="Q810" s="12">
        <f t="shared" si="183"/>
        <v>1.5468644824147025E-2</v>
      </c>
      <c r="R810" s="113">
        <v>5.3518581334760666</v>
      </c>
      <c r="S810" s="12" t="s">
        <v>912</v>
      </c>
      <c r="T810" s="12" t="s">
        <v>923</v>
      </c>
      <c r="U810" s="12" t="s">
        <v>936</v>
      </c>
      <c r="V810" s="12" t="s">
        <v>931</v>
      </c>
      <c r="W810" s="68">
        <v>0</v>
      </c>
      <c r="X810" s="68">
        <v>1</v>
      </c>
      <c r="Y810" s="68">
        <v>0</v>
      </c>
      <c r="Z810" s="68">
        <v>0</v>
      </c>
      <c r="AA810" s="68">
        <v>1</v>
      </c>
      <c r="AB810" s="68">
        <v>1</v>
      </c>
      <c r="AC810" s="68">
        <v>5</v>
      </c>
      <c r="AD810" s="68">
        <v>1</v>
      </c>
      <c r="AE810" s="68">
        <v>37609</v>
      </c>
      <c r="AF810" s="68">
        <v>0</v>
      </c>
      <c r="AG810" s="68">
        <v>1</v>
      </c>
      <c r="AH810" s="68">
        <v>0</v>
      </c>
      <c r="AI810" s="68">
        <v>0</v>
      </c>
      <c r="AJ810" s="68">
        <v>0</v>
      </c>
      <c r="AK810" s="68">
        <v>0</v>
      </c>
      <c r="AL810" s="68">
        <v>0</v>
      </c>
      <c r="AM810" s="68">
        <v>0</v>
      </c>
      <c r="AN810" s="68">
        <v>0</v>
      </c>
      <c r="AO810" s="68">
        <v>0</v>
      </c>
      <c r="AP810" s="113">
        <v>9.3395248303570089</v>
      </c>
      <c r="AQ810" s="12">
        <v>1</v>
      </c>
      <c r="AR810" s="113">
        <v>8.7212762399917043</v>
      </c>
      <c r="AS810" s="12">
        <v>0</v>
      </c>
      <c r="AT810" s="12">
        <v>1</v>
      </c>
      <c r="AU810" s="12">
        <v>1</v>
      </c>
      <c r="AV810" s="113">
        <v>7.6021516789425139</v>
      </c>
      <c r="AW810" s="12">
        <v>0</v>
      </c>
      <c r="AX810" s="12">
        <v>1</v>
      </c>
      <c r="AY810" s="68">
        <v>1</v>
      </c>
      <c r="AZ810" s="68">
        <v>3.222</v>
      </c>
      <c r="BA810" s="94">
        <v>264</v>
      </c>
      <c r="BB810" s="94">
        <v>29</v>
      </c>
      <c r="BC810" s="12">
        <v>1</v>
      </c>
      <c r="BD810" s="12">
        <v>0</v>
      </c>
      <c r="BE810" s="104">
        <f t="shared" si="187"/>
        <v>1.9021075263969205</v>
      </c>
      <c r="BF810" s="104">
        <v>3222.38</v>
      </c>
      <c r="BG810" s="104">
        <f t="shared" si="184"/>
        <v>0.23547126064896348</v>
      </c>
      <c r="BH810" s="68">
        <v>1</v>
      </c>
      <c r="BI810" s="68">
        <v>0</v>
      </c>
      <c r="BJ810" s="68">
        <v>1</v>
      </c>
      <c r="BK810" s="12">
        <v>1</v>
      </c>
      <c r="BL810" s="12">
        <v>0</v>
      </c>
      <c r="BM810" s="12">
        <v>1</v>
      </c>
      <c r="BN810" s="12">
        <v>0</v>
      </c>
      <c r="BO810" s="12">
        <v>1</v>
      </c>
      <c r="BP810" s="12">
        <v>0</v>
      </c>
      <c r="BQ810" s="12">
        <v>1</v>
      </c>
      <c r="BR810" s="12">
        <v>0</v>
      </c>
      <c r="BS810" s="12">
        <v>0</v>
      </c>
      <c r="BT810" s="12">
        <v>0</v>
      </c>
      <c r="BU810" s="12">
        <v>0</v>
      </c>
      <c r="BV810" s="12">
        <v>1</v>
      </c>
      <c r="BW810" s="12">
        <v>0</v>
      </c>
      <c r="BX810" s="12">
        <v>0</v>
      </c>
      <c r="BY810" s="12">
        <v>0.5</v>
      </c>
      <c r="BZ810" s="12">
        <f t="shared" si="185"/>
        <v>0.5</v>
      </c>
      <c r="CA810" s="113">
        <v>3.1354942159291497</v>
      </c>
      <c r="CB810" s="12" t="s">
        <v>897</v>
      </c>
      <c r="CC810" s="12">
        <v>1</v>
      </c>
    </row>
    <row r="811" spans="1:167" ht="15" customHeight="1" x14ac:dyDescent="0.3">
      <c r="A811" s="70">
        <v>810</v>
      </c>
      <c r="B811" s="70">
        <v>19</v>
      </c>
      <c r="C811" s="70" t="s">
        <v>131</v>
      </c>
      <c r="D811" s="38">
        <v>-0.32900000000000001</v>
      </c>
      <c r="E811" s="69">
        <v>0.23</v>
      </c>
      <c r="F811" s="19">
        <f t="shared" si="186"/>
        <v>-1.4304347826086956</v>
      </c>
      <c r="G811" s="70"/>
      <c r="H811" s="70">
        <f t="shared" si="175"/>
        <v>-0.55900000000000005</v>
      </c>
      <c r="I811" s="70">
        <f t="shared" si="176"/>
        <v>-9.9000000000000005E-2</v>
      </c>
      <c r="J811" s="70" t="s">
        <v>63</v>
      </c>
      <c r="K811" s="70">
        <f t="shared" si="177"/>
        <v>-0.32900000000000001</v>
      </c>
      <c r="L811" s="47">
        <f t="shared" si="178"/>
        <v>-1.4304347826086956</v>
      </c>
      <c r="M811" s="18">
        <f t="shared" si="179"/>
        <v>-7.3758207745620412E-3</v>
      </c>
      <c r="N811" s="69">
        <f t="shared" si="180"/>
        <v>5.1563488697546189E-3</v>
      </c>
      <c r="O811" s="69">
        <f t="shared" si="181"/>
        <v>193.93567527318766</v>
      </c>
      <c r="P811" s="70">
        <f t="shared" si="182"/>
        <v>-1.253216964431666E-2</v>
      </c>
      <c r="Q811" s="70">
        <f t="shared" si="183"/>
        <v>-2.2194719048074223E-3</v>
      </c>
      <c r="R811" s="114">
        <v>5.3518581334760666</v>
      </c>
      <c r="S811" s="70" t="s">
        <v>912</v>
      </c>
      <c r="T811" s="70" t="s">
        <v>923</v>
      </c>
      <c r="U811" s="70" t="s">
        <v>937</v>
      </c>
      <c r="V811" s="70" t="s">
        <v>931</v>
      </c>
      <c r="W811" s="69">
        <v>0</v>
      </c>
      <c r="X811" s="69">
        <v>1</v>
      </c>
      <c r="Y811" s="69">
        <v>0</v>
      </c>
      <c r="Z811" s="69">
        <v>0</v>
      </c>
      <c r="AA811" s="69">
        <v>1</v>
      </c>
      <c r="AB811" s="69">
        <v>1</v>
      </c>
      <c r="AC811" s="69">
        <v>6</v>
      </c>
      <c r="AD811" s="69">
        <v>1</v>
      </c>
      <c r="AE811" s="69">
        <v>37609</v>
      </c>
      <c r="AF811" s="69">
        <v>0</v>
      </c>
      <c r="AG811" s="69">
        <v>1</v>
      </c>
      <c r="AH811" s="69">
        <v>0</v>
      </c>
      <c r="AI811" s="69">
        <v>0</v>
      </c>
      <c r="AJ811" s="69">
        <v>0</v>
      </c>
      <c r="AK811" s="69">
        <v>0</v>
      </c>
      <c r="AL811" s="69">
        <v>0</v>
      </c>
      <c r="AM811" s="69">
        <v>0</v>
      </c>
      <c r="AN811" s="69">
        <v>0</v>
      </c>
      <c r="AO811" s="69">
        <v>0</v>
      </c>
      <c r="AP811" s="114">
        <v>9.3395248303570089</v>
      </c>
      <c r="AQ811" s="70">
        <v>1</v>
      </c>
      <c r="AR811" s="114">
        <v>8.7212762399917043</v>
      </c>
      <c r="AS811" s="70">
        <v>0</v>
      </c>
      <c r="AT811" s="70">
        <v>1</v>
      </c>
      <c r="AU811" s="70">
        <v>1</v>
      </c>
      <c r="AV811" s="114">
        <v>7.6021516789425139</v>
      </c>
      <c r="AW811" s="70">
        <v>0</v>
      </c>
      <c r="AX811" s="70">
        <v>1</v>
      </c>
      <c r="AY811" s="69">
        <v>1</v>
      </c>
      <c r="AZ811" s="69">
        <v>3.222</v>
      </c>
      <c r="BA811" s="32">
        <v>264</v>
      </c>
      <c r="BB811" s="32">
        <v>29</v>
      </c>
      <c r="BC811" s="70">
        <v>1</v>
      </c>
      <c r="BD811" s="70">
        <v>0</v>
      </c>
      <c r="BE811" s="106">
        <f t="shared" si="187"/>
        <v>1.9021075263969205</v>
      </c>
      <c r="BF811" s="106">
        <v>3222.38</v>
      </c>
      <c r="BG811" s="106">
        <f t="shared" si="184"/>
        <v>0.23547126064896348</v>
      </c>
      <c r="BH811" s="69">
        <v>1</v>
      </c>
      <c r="BI811" s="69">
        <v>0</v>
      </c>
      <c r="BJ811" s="69">
        <v>1</v>
      </c>
      <c r="BK811" s="70">
        <v>1</v>
      </c>
      <c r="BL811" s="70">
        <v>0</v>
      </c>
      <c r="BM811" s="70">
        <v>1</v>
      </c>
      <c r="BN811" s="70">
        <v>0</v>
      </c>
      <c r="BO811" s="70">
        <v>1</v>
      </c>
      <c r="BP811" s="70">
        <v>0</v>
      </c>
      <c r="BQ811" s="70">
        <v>1</v>
      </c>
      <c r="BR811" s="70">
        <v>0</v>
      </c>
      <c r="BS811" s="70">
        <v>0</v>
      </c>
      <c r="BT811" s="70">
        <v>0</v>
      </c>
      <c r="BU811" s="70">
        <v>0</v>
      </c>
      <c r="BV811" s="70">
        <v>1</v>
      </c>
      <c r="BW811" s="70">
        <v>0</v>
      </c>
      <c r="BX811" s="70">
        <v>0</v>
      </c>
      <c r="BY811" s="70">
        <v>0.5</v>
      </c>
      <c r="BZ811" s="70">
        <f t="shared" si="185"/>
        <v>0.5</v>
      </c>
      <c r="CA811" s="114">
        <v>3.1354942159291497</v>
      </c>
      <c r="CB811" s="70" t="s">
        <v>897</v>
      </c>
      <c r="CC811" s="70">
        <v>1</v>
      </c>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0"/>
      <c r="DD811" s="70"/>
      <c r="DE811" s="70"/>
      <c r="DF811" s="70"/>
      <c r="DG811" s="70"/>
      <c r="DH811" s="70"/>
      <c r="DI811" s="70"/>
      <c r="DJ811" s="70"/>
      <c r="DK811" s="70"/>
      <c r="DL811" s="70"/>
      <c r="DM811" s="70"/>
      <c r="DN811" s="70"/>
      <c r="DO811" s="70"/>
      <c r="DP811" s="70"/>
      <c r="DQ811" s="70"/>
      <c r="DR811" s="70"/>
      <c r="DS811" s="70"/>
      <c r="DT811" s="70"/>
      <c r="DU811" s="70"/>
      <c r="DV811" s="70"/>
      <c r="DW811" s="70"/>
      <c r="DX811" s="70"/>
      <c r="DY811" s="70"/>
      <c r="DZ811" s="70"/>
      <c r="EA811" s="70"/>
      <c r="EB811" s="70"/>
      <c r="EC811" s="70"/>
      <c r="ED811" s="70"/>
      <c r="EE811" s="70"/>
      <c r="EF811" s="70"/>
      <c r="EG811" s="70"/>
      <c r="EH811" s="70"/>
      <c r="EI811" s="70"/>
      <c r="EJ811" s="70"/>
      <c r="EK811" s="70"/>
      <c r="EL811" s="70"/>
      <c r="EM811" s="70"/>
      <c r="EN811" s="70"/>
      <c r="EO811" s="70"/>
      <c r="EP811" s="70"/>
      <c r="EQ811" s="70"/>
      <c r="ER811" s="70"/>
      <c r="ES811" s="70"/>
      <c r="ET811" s="70"/>
      <c r="EU811" s="70"/>
      <c r="EV811" s="70"/>
      <c r="EW811" s="70"/>
      <c r="EX811" s="70"/>
      <c r="EY811" s="70"/>
      <c r="EZ811" s="70"/>
      <c r="FA811" s="70"/>
      <c r="FB811" s="70"/>
      <c r="FC811" s="70"/>
      <c r="FD811" s="70"/>
      <c r="FE811" s="70"/>
      <c r="FF811" s="70"/>
      <c r="FG811" s="70"/>
      <c r="FH811" s="70"/>
      <c r="FI811" s="70"/>
      <c r="FJ811" s="70"/>
      <c r="FK811" s="70"/>
    </row>
    <row r="812" spans="1:167" ht="15" customHeight="1" x14ac:dyDescent="0.3">
      <c r="A812" s="17">
        <v>811</v>
      </c>
      <c r="B812" s="12">
        <v>19</v>
      </c>
      <c r="C812" s="12" t="s">
        <v>131</v>
      </c>
      <c r="D812" s="37">
        <v>-0.253</v>
      </c>
      <c r="E812" s="68">
        <v>0.23799999999999999</v>
      </c>
      <c r="F812" s="19">
        <f t="shared" si="186"/>
        <v>-1.0630252100840336</v>
      </c>
      <c r="H812" s="12">
        <f t="shared" si="175"/>
        <v>-0.49099999999999999</v>
      </c>
      <c r="I812" s="12">
        <f t="shared" si="176"/>
        <v>-1.5000000000000013E-2</v>
      </c>
      <c r="J812" s="12" t="s">
        <v>63</v>
      </c>
      <c r="K812" s="12">
        <f t="shared" si="177"/>
        <v>-0.253</v>
      </c>
      <c r="L812" s="45">
        <f t="shared" si="178"/>
        <v>-1.0630252100840336</v>
      </c>
      <c r="M812" s="15">
        <f t="shared" si="179"/>
        <v>-5.4813955982203188E-3</v>
      </c>
      <c r="N812" s="68">
        <f t="shared" si="180"/>
        <v>5.1564116694720781E-3</v>
      </c>
      <c r="O812" s="68">
        <f t="shared" si="181"/>
        <v>193.93331333888275</v>
      </c>
      <c r="P812" s="12">
        <f t="shared" si="182"/>
        <v>-1.0637807267692397E-2</v>
      </c>
      <c r="Q812" s="12">
        <f t="shared" si="183"/>
        <v>-3.2498392874824068E-4</v>
      </c>
      <c r="R812" s="113">
        <v>5.3518581334760666</v>
      </c>
      <c r="S812" s="12" t="s">
        <v>912</v>
      </c>
      <c r="T812" s="12" t="s">
        <v>923</v>
      </c>
      <c r="U812" s="12" t="s">
        <v>938</v>
      </c>
      <c r="V812" s="12" t="s">
        <v>931</v>
      </c>
      <c r="W812" s="68">
        <v>0</v>
      </c>
      <c r="X812" s="68">
        <v>1</v>
      </c>
      <c r="Y812" s="68">
        <v>0</v>
      </c>
      <c r="Z812" s="68">
        <v>0</v>
      </c>
      <c r="AA812" s="68">
        <v>1</v>
      </c>
      <c r="AB812" s="68">
        <v>1</v>
      </c>
      <c r="AC812" s="68">
        <v>7</v>
      </c>
      <c r="AD812" s="68">
        <v>1</v>
      </c>
      <c r="AE812" s="68">
        <v>37609</v>
      </c>
      <c r="AF812" s="68">
        <v>0</v>
      </c>
      <c r="AG812" s="68">
        <v>1</v>
      </c>
      <c r="AH812" s="68">
        <v>0</v>
      </c>
      <c r="AI812" s="68">
        <v>0</v>
      </c>
      <c r="AJ812" s="68">
        <v>0</v>
      </c>
      <c r="AK812" s="68">
        <v>0</v>
      </c>
      <c r="AL812" s="68">
        <v>0</v>
      </c>
      <c r="AM812" s="68">
        <v>0</v>
      </c>
      <c r="AN812" s="68">
        <v>0</v>
      </c>
      <c r="AO812" s="68">
        <v>0</v>
      </c>
      <c r="AP812" s="113">
        <v>9.3395248303570089</v>
      </c>
      <c r="AQ812" s="12">
        <v>1</v>
      </c>
      <c r="AR812" s="113">
        <v>8.7212762399917043</v>
      </c>
      <c r="AS812" s="12">
        <v>0</v>
      </c>
      <c r="AT812" s="12">
        <v>1</v>
      </c>
      <c r="AU812" s="12">
        <v>1</v>
      </c>
      <c r="AV812" s="113">
        <v>7.6021516789425139</v>
      </c>
      <c r="AW812" s="12">
        <v>0</v>
      </c>
      <c r="AX812" s="12">
        <v>1</v>
      </c>
      <c r="AY812" s="68">
        <v>1</v>
      </c>
      <c r="AZ812" s="68">
        <v>3.222</v>
      </c>
      <c r="BA812" s="94">
        <v>264</v>
      </c>
      <c r="BB812" s="94">
        <v>29</v>
      </c>
      <c r="BC812" s="12">
        <v>1</v>
      </c>
      <c r="BD812" s="12">
        <v>0</v>
      </c>
      <c r="BE812" s="104">
        <f t="shared" si="187"/>
        <v>1.9021075263969205</v>
      </c>
      <c r="BF812" s="104">
        <v>3222.38</v>
      </c>
      <c r="BG812" s="104">
        <f t="shared" si="184"/>
        <v>0.23547126064896348</v>
      </c>
      <c r="BH812" s="68">
        <v>1</v>
      </c>
      <c r="BI812" s="68">
        <v>0</v>
      </c>
      <c r="BJ812" s="68">
        <v>1</v>
      </c>
      <c r="BK812" s="12">
        <v>1</v>
      </c>
      <c r="BL812" s="12">
        <v>0</v>
      </c>
      <c r="BM812" s="12">
        <v>1</v>
      </c>
      <c r="BN812" s="12">
        <v>0</v>
      </c>
      <c r="BO812" s="12">
        <v>1</v>
      </c>
      <c r="BP812" s="12">
        <v>0</v>
      </c>
      <c r="BQ812" s="12">
        <v>1</v>
      </c>
      <c r="BR812" s="12">
        <v>0</v>
      </c>
      <c r="BS812" s="12">
        <v>0</v>
      </c>
      <c r="BT812" s="12">
        <v>0</v>
      </c>
      <c r="BU812" s="12">
        <v>0</v>
      </c>
      <c r="BV812" s="12">
        <v>1</v>
      </c>
      <c r="BW812" s="12">
        <v>0</v>
      </c>
      <c r="BX812" s="12">
        <v>0</v>
      </c>
      <c r="BY812" s="12">
        <v>0.5</v>
      </c>
      <c r="BZ812" s="12">
        <f t="shared" si="185"/>
        <v>0.5</v>
      </c>
      <c r="CA812" s="113">
        <v>3.1354942159291497</v>
      </c>
      <c r="CB812" s="12" t="s">
        <v>897</v>
      </c>
      <c r="CC812" s="12">
        <v>1</v>
      </c>
    </row>
    <row r="813" spans="1:167" ht="15" customHeight="1" x14ac:dyDescent="0.3">
      <c r="A813" s="70">
        <v>812</v>
      </c>
      <c r="B813" s="12">
        <v>19</v>
      </c>
      <c r="C813" s="12" t="s">
        <v>131</v>
      </c>
      <c r="D813" s="37">
        <v>-0.21099999999999999</v>
      </c>
      <c r="E813" s="68">
        <v>0.252</v>
      </c>
      <c r="F813" s="19">
        <f t="shared" si="186"/>
        <v>-0.83730158730158721</v>
      </c>
      <c r="H813" s="12">
        <f t="shared" si="175"/>
        <v>-0.46299999999999997</v>
      </c>
      <c r="I813" s="12">
        <f t="shared" si="176"/>
        <v>4.1000000000000009E-2</v>
      </c>
      <c r="J813" s="12" t="s">
        <v>63</v>
      </c>
      <c r="K813" s="12">
        <f t="shared" si="177"/>
        <v>-0.21099999999999999</v>
      </c>
      <c r="L813" s="45">
        <f t="shared" si="178"/>
        <v>-0.83730158730158721</v>
      </c>
      <c r="M813" s="15">
        <f t="shared" si="179"/>
        <v>-4.3174962965158948E-3</v>
      </c>
      <c r="N813" s="68">
        <f t="shared" si="180"/>
        <v>5.1564410745118744E-3</v>
      </c>
      <c r="O813" s="68">
        <f t="shared" si="181"/>
        <v>193.93220741781934</v>
      </c>
      <c r="P813" s="12">
        <f t="shared" si="182"/>
        <v>-9.4739373710277693E-3</v>
      </c>
      <c r="Q813" s="12">
        <f t="shared" si="183"/>
        <v>8.3894477799597959E-4</v>
      </c>
      <c r="R813" s="113">
        <v>5.3518581334760666</v>
      </c>
      <c r="S813" s="12" t="s">
        <v>912</v>
      </c>
      <c r="T813" s="12" t="s">
        <v>923</v>
      </c>
      <c r="U813" s="12" t="s">
        <v>939</v>
      </c>
      <c r="V813" s="12" t="s">
        <v>931</v>
      </c>
      <c r="W813" s="68">
        <v>0</v>
      </c>
      <c r="X813" s="68">
        <v>1</v>
      </c>
      <c r="Y813" s="68">
        <v>0</v>
      </c>
      <c r="Z813" s="68">
        <v>0</v>
      </c>
      <c r="AA813" s="68">
        <v>1</v>
      </c>
      <c r="AB813" s="68">
        <v>1</v>
      </c>
      <c r="AC813" s="68">
        <v>8</v>
      </c>
      <c r="AD813" s="68">
        <v>1</v>
      </c>
      <c r="AE813" s="68">
        <v>37609</v>
      </c>
      <c r="AF813" s="68">
        <v>0</v>
      </c>
      <c r="AG813" s="68">
        <v>1</v>
      </c>
      <c r="AH813" s="68">
        <v>0</v>
      </c>
      <c r="AI813" s="68">
        <v>0</v>
      </c>
      <c r="AJ813" s="68">
        <v>0</v>
      </c>
      <c r="AK813" s="68">
        <v>0</v>
      </c>
      <c r="AL813" s="68">
        <v>0</v>
      </c>
      <c r="AM813" s="68">
        <v>0</v>
      </c>
      <c r="AN813" s="68">
        <v>0</v>
      </c>
      <c r="AO813" s="68">
        <v>0</v>
      </c>
      <c r="AP813" s="113">
        <v>9.3395248303570089</v>
      </c>
      <c r="AQ813" s="12">
        <v>1</v>
      </c>
      <c r="AR813" s="113">
        <v>8.7212762399917043</v>
      </c>
      <c r="AS813" s="12">
        <v>0</v>
      </c>
      <c r="AT813" s="12">
        <v>1</v>
      </c>
      <c r="AU813" s="12">
        <v>1</v>
      </c>
      <c r="AV813" s="113">
        <v>7.6021516789425139</v>
      </c>
      <c r="AW813" s="12">
        <v>0</v>
      </c>
      <c r="AX813" s="12">
        <v>1</v>
      </c>
      <c r="AY813" s="68">
        <v>1</v>
      </c>
      <c r="AZ813" s="68">
        <v>3.222</v>
      </c>
      <c r="BA813" s="94">
        <v>264</v>
      </c>
      <c r="BB813" s="94">
        <v>29</v>
      </c>
      <c r="BC813" s="12">
        <v>1</v>
      </c>
      <c r="BD813" s="12">
        <v>0</v>
      </c>
      <c r="BE813" s="104">
        <f t="shared" si="187"/>
        <v>1.9021075263969205</v>
      </c>
      <c r="BF813" s="104">
        <v>3222.38</v>
      </c>
      <c r="BG813" s="104">
        <f t="shared" si="184"/>
        <v>0.23547126064896348</v>
      </c>
      <c r="BH813" s="68">
        <v>1</v>
      </c>
      <c r="BI813" s="68">
        <v>0</v>
      </c>
      <c r="BJ813" s="68">
        <v>1</v>
      </c>
      <c r="BK813" s="12">
        <v>1</v>
      </c>
      <c r="BL813" s="12">
        <v>0</v>
      </c>
      <c r="BM813" s="12">
        <v>1</v>
      </c>
      <c r="BN813" s="12">
        <v>0</v>
      </c>
      <c r="BO813" s="12">
        <v>1</v>
      </c>
      <c r="BP813" s="12">
        <v>0</v>
      </c>
      <c r="BQ813" s="12">
        <v>1</v>
      </c>
      <c r="BR813" s="12">
        <v>0</v>
      </c>
      <c r="BS813" s="12">
        <v>0</v>
      </c>
      <c r="BT813" s="12">
        <v>0</v>
      </c>
      <c r="BU813" s="12">
        <v>0</v>
      </c>
      <c r="BV813" s="12">
        <v>1</v>
      </c>
      <c r="BW813" s="12">
        <v>0</v>
      </c>
      <c r="BX813" s="12">
        <v>0</v>
      </c>
      <c r="BY813" s="12">
        <v>0.5</v>
      </c>
      <c r="BZ813" s="12">
        <f t="shared" si="185"/>
        <v>0.5</v>
      </c>
      <c r="CA813" s="113">
        <v>3.1354942159291497</v>
      </c>
      <c r="CB813" s="12" t="s">
        <v>897</v>
      </c>
      <c r="CC813" s="12">
        <v>1</v>
      </c>
    </row>
    <row r="814" spans="1:167" ht="15" customHeight="1" x14ac:dyDescent="0.3">
      <c r="A814" s="17">
        <v>813</v>
      </c>
      <c r="B814" s="12">
        <v>19</v>
      </c>
      <c r="C814" s="12" t="s">
        <v>131</v>
      </c>
      <c r="D814" s="37">
        <v>0.37</v>
      </c>
      <c r="E814" s="68">
        <v>0.17100000000000001</v>
      </c>
      <c r="F814" s="19">
        <f t="shared" si="186"/>
        <v>2.1637426900584793</v>
      </c>
      <c r="G814" s="12" t="s">
        <v>420</v>
      </c>
      <c r="H814" s="12">
        <f t="shared" si="175"/>
        <v>0.19899999999999998</v>
      </c>
      <c r="I814" s="12">
        <f t="shared" si="176"/>
        <v>0.54100000000000004</v>
      </c>
      <c r="J814" s="12" t="s">
        <v>63</v>
      </c>
      <c r="K814" s="12">
        <f t="shared" si="177"/>
        <v>0.37</v>
      </c>
      <c r="L814" s="45">
        <f t="shared" si="178"/>
        <v>2.1637426900584793</v>
      </c>
      <c r="M814" s="15">
        <f t="shared" si="179"/>
        <v>1.2554319053326105E-2</v>
      </c>
      <c r="N814" s="68">
        <f t="shared" si="180"/>
        <v>5.8021312381588228E-3</v>
      </c>
      <c r="O814" s="68">
        <f t="shared" si="181"/>
        <v>172.3504620893973</v>
      </c>
      <c r="P814" s="12">
        <f t="shared" si="182"/>
        <v>6.7521878151672824E-3</v>
      </c>
      <c r="Q814" s="12">
        <f t="shared" si="183"/>
        <v>1.835645029148493E-2</v>
      </c>
      <c r="R814" s="113">
        <v>5.3518581334760666</v>
      </c>
      <c r="S814" s="12" t="s">
        <v>942</v>
      </c>
      <c r="T814" s="12" t="s">
        <v>921</v>
      </c>
      <c r="U814" s="12" t="s">
        <v>946</v>
      </c>
      <c r="V814" s="68" t="s">
        <v>941</v>
      </c>
      <c r="W814" s="68">
        <v>0</v>
      </c>
      <c r="X814" s="68">
        <v>1</v>
      </c>
      <c r="Y814" s="68">
        <v>0</v>
      </c>
      <c r="Z814" s="68">
        <v>0</v>
      </c>
      <c r="AA814" s="68">
        <v>1</v>
      </c>
      <c r="AB814" s="68">
        <v>1</v>
      </c>
      <c r="AC814" s="68">
        <v>1</v>
      </c>
      <c r="AD814" s="68">
        <v>4</v>
      </c>
      <c r="AE814" s="68">
        <v>29700</v>
      </c>
      <c r="AF814" s="68">
        <v>0</v>
      </c>
      <c r="AG814" s="68">
        <v>1</v>
      </c>
      <c r="AH814" s="68">
        <v>0</v>
      </c>
      <c r="AI814" s="68">
        <v>0</v>
      </c>
      <c r="AJ814" s="68">
        <v>0</v>
      </c>
      <c r="AK814" s="68">
        <v>0</v>
      </c>
      <c r="AL814" s="68">
        <v>0</v>
      </c>
      <c r="AM814" s="68">
        <v>0</v>
      </c>
      <c r="AN814" s="68">
        <v>0</v>
      </c>
      <c r="AO814" s="68">
        <v>0</v>
      </c>
      <c r="AP814" s="113">
        <v>9.3395248303570089</v>
      </c>
      <c r="AQ814" s="12">
        <v>1</v>
      </c>
      <c r="AR814" s="113">
        <v>8.482601746646619</v>
      </c>
      <c r="AS814" s="12">
        <v>0</v>
      </c>
      <c r="AT814" s="12">
        <v>1</v>
      </c>
      <c r="AU814" s="12">
        <v>1</v>
      </c>
      <c r="AV814" s="113">
        <v>7.6021516789425139</v>
      </c>
      <c r="AW814" s="12">
        <v>0</v>
      </c>
      <c r="AX814" s="12">
        <v>1</v>
      </c>
      <c r="AY814" s="68">
        <v>1</v>
      </c>
      <c r="AZ814" s="68">
        <v>3.222</v>
      </c>
      <c r="BA814" s="94">
        <v>264</v>
      </c>
      <c r="BB814" s="94">
        <v>29</v>
      </c>
      <c r="BC814" s="12">
        <v>1</v>
      </c>
      <c r="BD814" s="12">
        <v>0</v>
      </c>
      <c r="BE814" s="104">
        <f t="shared" si="187"/>
        <v>1.9021075263969205</v>
      </c>
      <c r="BF814" s="104">
        <v>3222.38</v>
      </c>
      <c r="BG814" s="104">
        <f t="shared" si="184"/>
        <v>0.23547126064896348</v>
      </c>
      <c r="BH814" s="68">
        <v>1</v>
      </c>
      <c r="BI814" s="68">
        <v>0</v>
      </c>
      <c r="BJ814" s="68">
        <v>1</v>
      </c>
      <c r="BK814" s="12">
        <v>1</v>
      </c>
      <c r="BL814" s="12">
        <v>0</v>
      </c>
      <c r="BM814" s="12">
        <v>1</v>
      </c>
      <c r="BN814" s="12">
        <v>0</v>
      </c>
      <c r="BO814" s="12">
        <v>1</v>
      </c>
      <c r="BP814" s="12">
        <v>0</v>
      </c>
      <c r="BQ814" s="12">
        <v>1</v>
      </c>
      <c r="BR814" s="12">
        <v>0</v>
      </c>
      <c r="BS814" s="12">
        <v>0</v>
      </c>
      <c r="BT814" s="12">
        <v>0</v>
      </c>
      <c r="BU814" s="12">
        <v>0</v>
      </c>
      <c r="BV814" s="12">
        <v>1</v>
      </c>
      <c r="BW814" s="12">
        <v>0</v>
      </c>
      <c r="BX814" s="12">
        <v>0</v>
      </c>
      <c r="BY814" s="12">
        <v>0.5</v>
      </c>
      <c r="BZ814" s="12">
        <f t="shared" si="185"/>
        <v>0.5</v>
      </c>
      <c r="CA814" s="113">
        <v>3.1354942159291497</v>
      </c>
      <c r="CB814" s="12" t="s">
        <v>897</v>
      </c>
      <c r="CC814" s="12">
        <v>1</v>
      </c>
      <c r="CI814" s="46" t="s">
        <v>940</v>
      </c>
    </row>
    <row r="815" spans="1:167" ht="15" customHeight="1" x14ac:dyDescent="0.3">
      <c r="A815" s="17">
        <v>814</v>
      </c>
      <c r="B815" s="12">
        <v>19</v>
      </c>
      <c r="C815" s="12" t="s">
        <v>131</v>
      </c>
      <c r="D815" s="37">
        <v>-0.14000000000000001</v>
      </c>
      <c r="E815" s="13">
        <v>0.17499999999999999</v>
      </c>
      <c r="F815" s="19">
        <f t="shared" si="186"/>
        <v>-0.80000000000000016</v>
      </c>
      <c r="H815" s="12">
        <f t="shared" si="175"/>
        <v>-0.315</v>
      </c>
      <c r="I815" s="12">
        <f t="shared" si="176"/>
        <v>3.4999999999999976E-2</v>
      </c>
      <c r="J815" s="12" t="s">
        <v>63</v>
      </c>
      <c r="K815" s="12">
        <f t="shared" si="177"/>
        <v>-0.14000000000000001</v>
      </c>
      <c r="L815" s="45">
        <f t="shared" si="178"/>
        <v>-0.80000000000000016</v>
      </c>
      <c r="M815" s="15">
        <f t="shared" si="179"/>
        <v>-4.6420208107156771E-3</v>
      </c>
      <c r="N815" s="13">
        <f t="shared" si="180"/>
        <v>5.802526013394595E-3</v>
      </c>
      <c r="O815" s="68">
        <f t="shared" si="181"/>
        <v>172.33873621446804</v>
      </c>
      <c r="P815" s="12">
        <f t="shared" si="182"/>
        <v>-1.0444546824110272E-2</v>
      </c>
      <c r="Q815" s="12">
        <f t="shared" si="183"/>
        <v>1.160505202678918E-3</v>
      </c>
      <c r="R815" s="113">
        <v>5.3518581334760666</v>
      </c>
      <c r="S815" s="12" t="s">
        <v>942</v>
      </c>
      <c r="T815" s="12" t="s">
        <v>921</v>
      </c>
      <c r="U815" s="12" t="s">
        <v>947</v>
      </c>
      <c r="V815" s="13" t="s">
        <v>941</v>
      </c>
      <c r="W815" s="68">
        <v>0</v>
      </c>
      <c r="X815" s="68">
        <v>1</v>
      </c>
      <c r="Y815" s="68">
        <v>0</v>
      </c>
      <c r="Z815" s="68">
        <v>0</v>
      </c>
      <c r="AA815" s="13">
        <v>1</v>
      </c>
      <c r="AB815" s="13">
        <v>1</v>
      </c>
      <c r="AC815" s="68">
        <v>1</v>
      </c>
      <c r="AD815" s="13">
        <v>4</v>
      </c>
      <c r="AE815" s="13">
        <v>29700</v>
      </c>
      <c r="AF815" s="13">
        <v>0</v>
      </c>
      <c r="AG815" s="13">
        <v>1</v>
      </c>
      <c r="AH815" s="13">
        <v>0</v>
      </c>
      <c r="AI815" s="13">
        <v>0</v>
      </c>
      <c r="AJ815" s="13">
        <v>0</v>
      </c>
      <c r="AK815" s="13">
        <v>0</v>
      </c>
      <c r="AL815" s="13">
        <v>0</v>
      </c>
      <c r="AM815" s="68">
        <v>0</v>
      </c>
      <c r="AN815" s="68">
        <v>0</v>
      </c>
      <c r="AO815" s="68">
        <v>0</v>
      </c>
      <c r="AP815" s="113">
        <v>9.3395248303570089</v>
      </c>
      <c r="AQ815" s="12">
        <v>1</v>
      </c>
      <c r="AR815" s="113">
        <v>8.482601746646619</v>
      </c>
      <c r="AS815" s="12">
        <v>0</v>
      </c>
      <c r="AT815" s="12">
        <v>1</v>
      </c>
      <c r="AU815" s="12">
        <v>1</v>
      </c>
      <c r="AV815" s="113">
        <v>7.6021516789425139</v>
      </c>
      <c r="AW815" s="12">
        <v>0</v>
      </c>
      <c r="AX815" s="12">
        <v>1</v>
      </c>
      <c r="AY815" s="68">
        <v>1</v>
      </c>
      <c r="AZ815" s="68">
        <v>3.222</v>
      </c>
      <c r="BA815" s="94">
        <v>264</v>
      </c>
      <c r="BB815" s="94">
        <v>29</v>
      </c>
      <c r="BC815" s="12">
        <v>1</v>
      </c>
      <c r="BD815" s="12">
        <v>0</v>
      </c>
      <c r="BE815" s="104">
        <f t="shared" si="187"/>
        <v>1.9021075263969205</v>
      </c>
      <c r="BF815" s="104">
        <v>3222.38</v>
      </c>
      <c r="BG815" s="104">
        <f t="shared" si="184"/>
        <v>0.23547126064896348</v>
      </c>
      <c r="BH815" s="68">
        <v>1</v>
      </c>
      <c r="BI815" s="68">
        <v>0</v>
      </c>
      <c r="BJ815" s="68">
        <v>1</v>
      </c>
      <c r="BK815" s="12">
        <v>1</v>
      </c>
      <c r="BL815" s="12">
        <v>0</v>
      </c>
      <c r="BM815" s="12">
        <v>1</v>
      </c>
      <c r="BN815" s="12">
        <v>0</v>
      </c>
      <c r="BO815" s="12">
        <v>1</v>
      </c>
      <c r="BP815" s="12">
        <v>0</v>
      </c>
      <c r="BQ815" s="12">
        <v>1</v>
      </c>
      <c r="BR815" s="12">
        <v>0</v>
      </c>
      <c r="BS815" s="12">
        <v>0</v>
      </c>
      <c r="BT815" s="12">
        <v>0</v>
      </c>
      <c r="BU815" s="12">
        <v>0</v>
      </c>
      <c r="BV815" s="12">
        <v>1</v>
      </c>
      <c r="BW815" s="12">
        <v>0</v>
      </c>
      <c r="BX815" s="12">
        <v>0</v>
      </c>
      <c r="BY815" s="12">
        <v>0.5</v>
      </c>
      <c r="BZ815" s="12">
        <f t="shared" si="185"/>
        <v>0.5</v>
      </c>
      <c r="CA815" s="113">
        <v>3.1354942159291497</v>
      </c>
      <c r="CB815" s="12" t="s">
        <v>897</v>
      </c>
      <c r="CC815" s="12">
        <v>1</v>
      </c>
    </row>
    <row r="816" spans="1:167" ht="15" customHeight="1" x14ac:dyDescent="0.3">
      <c r="A816" s="70">
        <v>815</v>
      </c>
      <c r="B816" s="12">
        <v>19</v>
      </c>
      <c r="C816" s="12" t="s">
        <v>131</v>
      </c>
      <c r="D816" s="37">
        <v>0.36</v>
      </c>
      <c r="E816" s="68">
        <v>0.187</v>
      </c>
      <c r="F816" s="19">
        <f t="shared" si="186"/>
        <v>1.9251336898395721</v>
      </c>
      <c r="H816" s="12">
        <f t="shared" si="175"/>
        <v>0.17299999999999999</v>
      </c>
      <c r="I816" s="12">
        <f t="shared" si="176"/>
        <v>0.54699999999999993</v>
      </c>
      <c r="J816" s="12" t="s">
        <v>63</v>
      </c>
      <c r="K816" s="12">
        <f t="shared" si="177"/>
        <v>0.36</v>
      </c>
      <c r="L816" s="45">
        <f t="shared" si="178"/>
        <v>1.9251336898395721</v>
      </c>
      <c r="M816" s="15">
        <f t="shared" si="179"/>
        <v>1.1170061759872721E-2</v>
      </c>
      <c r="N816" s="68">
        <f t="shared" si="180"/>
        <v>5.8022265252672183E-3</v>
      </c>
      <c r="O816" s="68">
        <f t="shared" si="181"/>
        <v>172.3476316626479</v>
      </c>
      <c r="P816" s="12">
        <f t="shared" si="182"/>
        <v>5.3678352346055022E-3</v>
      </c>
      <c r="Q816" s="12">
        <f t="shared" si="183"/>
        <v>1.6972288285139938E-2</v>
      </c>
      <c r="R816" s="113">
        <v>5.3518581334760666</v>
      </c>
      <c r="S816" s="12" t="s">
        <v>942</v>
      </c>
      <c r="T816" s="12" t="s">
        <v>921</v>
      </c>
      <c r="U816" s="12" t="s">
        <v>948</v>
      </c>
      <c r="V816" s="68" t="s">
        <v>941</v>
      </c>
      <c r="W816" s="68">
        <v>0</v>
      </c>
      <c r="X816" s="68">
        <v>1</v>
      </c>
      <c r="Y816" s="68">
        <v>0</v>
      </c>
      <c r="Z816" s="68">
        <v>0</v>
      </c>
      <c r="AA816" s="68">
        <v>1</v>
      </c>
      <c r="AB816" s="68">
        <v>1</v>
      </c>
      <c r="AC816" s="68">
        <v>1</v>
      </c>
      <c r="AD816" s="68">
        <v>4</v>
      </c>
      <c r="AE816" s="68">
        <v>29700</v>
      </c>
      <c r="AF816" s="68">
        <v>0</v>
      </c>
      <c r="AG816" s="68">
        <v>1</v>
      </c>
      <c r="AH816" s="68">
        <v>0</v>
      </c>
      <c r="AI816" s="68">
        <v>0</v>
      </c>
      <c r="AJ816" s="68">
        <v>0</v>
      </c>
      <c r="AK816" s="68">
        <v>0</v>
      </c>
      <c r="AL816" s="68">
        <v>0</v>
      </c>
      <c r="AM816" s="68">
        <v>0</v>
      </c>
      <c r="AN816" s="68">
        <v>0</v>
      </c>
      <c r="AO816" s="68">
        <v>0</v>
      </c>
      <c r="AP816" s="113">
        <v>9.3395248303570089</v>
      </c>
      <c r="AQ816" s="12">
        <v>1</v>
      </c>
      <c r="AR816" s="113">
        <v>8.482601746646619</v>
      </c>
      <c r="AS816" s="12">
        <v>0</v>
      </c>
      <c r="AT816" s="12">
        <v>1</v>
      </c>
      <c r="AU816" s="12">
        <v>1</v>
      </c>
      <c r="AV816" s="113">
        <v>7.6021516789425139</v>
      </c>
      <c r="AW816" s="12">
        <v>0</v>
      </c>
      <c r="AX816" s="12">
        <v>1</v>
      </c>
      <c r="AY816" s="68">
        <v>1</v>
      </c>
      <c r="AZ816" s="68">
        <v>3.222</v>
      </c>
      <c r="BA816" s="94">
        <v>264</v>
      </c>
      <c r="BB816" s="94">
        <v>29</v>
      </c>
      <c r="BC816" s="12">
        <v>1</v>
      </c>
      <c r="BD816" s="12">
        <v>0</v>
      </c>
      <c r="BE816" s="104">
        <f t="shared" si="187"/>
        <v>1.9021075263969205</v>
      </c>
      <c r="BF816" s="104">
        <v>3222.38</v>
      </c>
      <c r="BG816" s="104">
        <f t="shared" si="184"/>
        <v>0.23547126064896348</v>
      </c>
      <c r="BH816" s="68">
        <v>1</v>
      </c>
      <c r="BI816" s="68">
        <v>0</v>
      </c>
      <c r="BJ816" s="68">
        <v>1</v>
      </c>
      <c r="BK816" s="12">
        <v>1</v>
      </c>
      <c r="BL816" s="12">
        <v>0</v>
      </c>
      <c r="BM816" s="12">
        <v>1</v>
      </c>
      <c r="BN816" s="12">
        <v>0</v>
      </c>
      <c r="BO816" s="12">
        <v>1</v>
      </c>
      <c r="BP816" s="12">
        <v>0</v>
      </c>
      <c r="BQ816" s="12">
        <v>1</v>
      </c>
      <c r="BR816" s="12">
        <v>0</v>
      </c>
      <c r="BS816" s="12">
        <v>0</v>
      </c>
      <c r="BT816" s="12">
        <v>0</v>
      </c>
      <c r="BU816" s="12">
        <v>0</v>
      </c>
      <c r="BV816" s="12">
        <v>1</v>
      </c>
      <c r="BW816" s="12">
        <v>0</v>
      </c>
      <c r="BX816" s="12">
        <v>0</v>
      </c>
      <c r="BY816" s="12">
        <v>0.5</v>
      </c>
      <c r="BZ816" s="12">
        <f t="shared" si="185"/>
        <v>0.5</v>
      </c>
      <c r="CA816" s="113">
        <v>3.1354942159291497</v>
      </c>
      <c r="CB816" s="12" t="s">
        <v>897</v>
      </c>
      <c r="CC816" s="12">
        <v>1</v>
      </c>
    </row>
    <row r="817" spans="1:167" ht="15" customHeight="1" x14ac:dyDescent="0.3">
      <c r="A817" s="17">
        <v>816</v>
      </c>
      <c r="B817" s="12">
        <v>19</v>
      </c>
      <c r="C817" s="12" t="s">
        <v>131</v>
      </c>
      <c r="D817" s="37">
        <v>0.26</v>
      </c>
      <c r="E817" s="13">
        <v>0.19800000000000001</v>
      </c>
      <c r="F817" s="19">
        <f t="shared" si="186"/>
        <v>1.3131313131313131</v>
      </c>
      <c r="H817" s="12">
        <f t="shared" si="175"/>
        <v>6.2E-2</v>
      </c>
      <c r="I817" s="12">
        <f t="shared" si="176"/>
        <v>0.45800000000000002</v>
      </c>
      <c r="J817" s="12" t="s">
        <v>63</v>
      </c>
      <c r="K817" s="12">
        <f t="shared" si="177"/>
        <v>0.26</v>
      </c>
      <c r="L817" s="45">
        <f t="shared" si="178"/>
        <v>1.3131313131313131</v>
      </c>
      <c r="M817" s="15">
        <f t="shared" si="179"/>
        <v>7.6193395209237643E-3</v>
      </c>
      <c r="N817" s="13">
        <f t="shared" si="180"/>
        <v>5.802420096703482E-3</v>
      </c>
      <c r="O817" s="68">
        <f t="shared" si="181"/>
        <v>172.34188206540372</v>
      </c>
      <c r="P817" s="12">
        <f t="shared" si="182"/>
        <v>1.8169194242202823E-3</v>
      </c>
      <c r="Q817" s="12">
        <f t="shared" si="183"/>
        <v>1.3421759617627246E-2</v>
      </c>
      <c r="R817" s="113">
        <v>5.3518581334760666</v>
      </c>
      <c r="S817" s="12" t="s">
        <v>942</v>
      </c>
      <c r="T817" s="12" t="s">
        <v>921</v>
      </c>
      <c r="U817" s="12" t="s">
        <v>949</v>
      </c>
      <c r="V817" s="13" t="s">
        <v>941</v>
      </c>
      <c r="W817" s="68">
        <v>0</v>
      </c>
      <c r="X817" s="68">
        <v>1</v>
      </c>
      <c r="Y817" s="68">
        <v>0</v>
      </c>
      <c r="Z817" s="68">
        <v>0</v>
      </c>
      <c r="AA817" s="13">
        <v>1</v>
      </c>
      <c r="AB817" s="13">
        <v>1</v>
      </c>
      <c r="AC817" s="68">
        <v>1</v>
      </c>
      <c r="AD817" s="13">
        <v>4</v>
      </c>
      <c r="AE817" s="13">
        <v>29700</v>
      </c>
      <c r="AF817" s="13">
        <v>0</v>
      </c>
      <c r="AG817" s="13">
        <v>1</v>
      </c>
      <c r="AH817" s="13">
        <v>0</v>
      </c>
      <c r="AI817" s="13">
        <v>0</v>
      </c>
      <c r="AJ817" s="13">
        <v>0</v>
      </c>
      <c r="AK817" s="13">
        <v>0</v>
      </c>
      <c r="AL817" s="13">
        <v>0</v>
      </c>
      <c r="AM817" s="68">
        <v>0</v>
      </c>
      <c r="AN817" s="68">
        <v>0</v>
      </c>
      <c r="AO817" s="68">
        <v>0</v>
      </c>
      <c r="AP817" s="113">
        <v>9.3395248303570089</v>
      </c>
      <c r="AQ817" s="12">
        <v>1</v>
      </c>
      <c r="AR817" s="113">
        <v>8.482601746646619</v>
      </c>
      <c r="AS817" s="12">
        <v>0</v>
      </c>
      <c r="AT817" s="12">
        <v>1</v>
      </c>
      <c r="AU817" s="12">
        <v>1</v>
      </c>
      <c r="AV817" s="113">
        <v>7.6021516789425139</v>
      </c>
      <c r="AW817" s="12">
        <v>0</v>
      </c>
      <c r="AX817" s="12">
        <v>1</v>
      </c>
      <c r="AY817" s="68">
        <v>1</v>
      </c>
      <c r="AZ817" s="68">
        <v>3.222</v>
      </c>
      <c r="BA817" s="94">
        <v>264</v>
      </c>
      <c r="BB817" s="94">
        <v>29</v>
      </c>
      <c r="BC817" s="12">
        <v>1</v>
      </c>
      <c r="BD817" s="12">
        <v>0</v>
      </c>
      <c r="BE817" s="104">
        <f t="shared" si="187"/>
        <v>1.9021075263969205</v>
      </c>
      <c r="BF817" s="104">
        <v>3222.38</v>
      </c>
      <c r="BG817" s="104">
        <f t="shared" si="184"/>
        <v>0.23547126064896348</v>
      </c>
      <c r="BH817" s="68">
        <v>1</v>
      </c>
      <c r="BI817" s="68">
        <v>0</v>
      </c>
      <c r="BJ817" s="68">
        <v>1</v>
      </c>
      <c r="BK817" s="12">
        <v>1</v>
      </c>
      <c r="BL817" s="12">
        <v>0</v>
      </c>
      <c r="BM817" s="12">
        <v>1</v>
      </c>
      <c r="BN817" s="12">
        <v>0</v>
      </c>
      <c r="BO817" s="12">
        <v>1</v>
      </c>
      <c r="BP817" s="12">
        <v>0</v>
      </c>
      <c r="BQ817" s="12">
        <v>1</v>
      </c>
      <c r="BR817" s="12">
        <v>0</v>
      </c>
      <c r="BS817" s="12">
        <v>0</v>
      </c>
      <c r="BT817" s="12">
        <v>0</v>
      </c>
      <c r="BU817" s="12">
        <v>0</v>
      </c>
      <c r="BV817" s="12">
        <v>1</v>
      </c>
      <c r="BW817" s="12">
        <v>0</v>
      </c>
      <c r="BX817" s="12">
        <v>0</v>
      </c>
      <c r="BY817" s="12">
        <v>0.5</v>
      </c>
      <c r="BZ817" s="12">
        <f t="shared" si="185"/>
        <v>0.5</v>
      </c>
      <c r="CA817" s="113">
        <v>3.1354942159291497</v>
      </c>
      <c r="CB817" s="12" t="s">
        <v>897</v>
      </c>
      <c r="CC817" s="12">
        <v>1</v>
      </c>
    </row>
    <row r="818" spans="1:167" ht="15" customHeight="1" x14ac:dyDescent="0.3">
      <c r="A818" s="17">
        <v>817</v>
      </c>
      <c r="B818" s="12">
        <v>19</v>
      </c>
      <c r="C818" s="12" t="s">
        <v>131</v>
      </c>
      <c r="D818" s="37">
        <v>5.6000000000000001E-2</v>
      </c>
      <c r="E818" s="13">
        <v>0.184</v>
      </c>
      <c r="F818" s="19">
        <f t="shared" si="186"/>
        <v>0.30434782608695654</v>
      </c>
      <c r="H818" s="12">
        <f t="shared" si="175"/>
        <v>-0.128</v>
      </c>
      <c r="I818" s="12">
        <f t="shared" si="176"/>
        <v>0.24</v>
      </c>
      <c r="J818" s="12" t="s">
        <v>63</v>
      </c>
      <c r="K818" s="12">
        <f t="shared" si="177"/>
        <v>5.6000000000000001E-2</v>
      </c>
      <c r="L818" s="45">
        <f t="shared" si="178"/>
        <v>0.30434782608695654</v>
      </c>
      <c r="M818" s="15">
        <f t="shared" si="179"/>
        <v>1.8565356755713652E-3</v>
      </c>
      <c r="N818" s="13">
        <f t="shared" si="180"/>
        <v>6.1000457911630571E-3</v>
      </c>
      <c r="O818" s="68">
        <f t="shared" si="181"/>
        <v>163.9331956243129</v>
      </c>
      <c r="P818" s="12">
        <f t="shared" si="182"/>
        <v>-4.2435101155916914E-3</v>
      </c>
      <c r="Q818" s="12">
        <f t="shared" si="183"/>
        <v>7.9565814667344227E-3</v>
      </c>
      <c r="R818" s="113">
        <v>5.3518581334760666</v>
      </c>
      <c r="S818" s="12" t="s">
        <v>944</v>
      </c>
      <c r="T818" s="12" t="s">
        <v>945</v>
      </c>
      <c r="U818" s="12" t="s">
        <v>946</v>
      </c>
      <c r="V818" s="13" t="s">
        <v>941</v>
      </c>
      <c r="W818" s="68">
        <v>0</v>
      </c>
      <c r="X818" s="68">
        <v>1</v>
      </c>
      <c r="Y818" s="68">
        <v>0</v>
      </c>
      <c r="Z818" s="68">
        <v>0</v>
      </c>
      <c r="AA818" s="13">
        <v>1</v>
      </c>
      <c r="AB818" s="13">
        <v>1</v>
      </c>
      <c r="AC818" s="68">
        <v>2</v>
      </c>
      <c r="AD818" s="13">
        <v>4</v>
      </c>
      <c r="AE818" s="13">
        <v>26874</v>
      </c>
      <c r="AF818" s="13">
        <v>0</v>
      </c>
      <c r="AG818" s="13">
        <v>1</v>
      </c>
      <c r="AH818" s="13">
        <v>0</v>
      </c>
      <c r="AI818" s="13">
        <v>0</v>
      </c>
      <c r="AJ818" s="13">
        <v>0</v>
      </c>
      <c r="AK818" s="13">
        <v>0</v>
      </c>
      <c r="AL818" s="13">
        <v>0</v>
      </c>
      <c r="AM818" s="68">
        <v>0</v>
      </c>
      <c r="AN818" s="68">
        <v>0</v>
      </c>
      <c r="AO818" s="68">
        <v>0</v>
      </c>
      <c r="AP818" s="113">
        <v>9.3395248303570089</v>
      </c>
      <c r="AQ818" s="12">
        <v>1</v>
      </c>
      <c r="AR818" s="113">
        <v>8.3813734682737024</v>
      </c>
      <c r="AS818" s="12">
        <v>0</v>
      </c>
      <c r="AT818" s="12">
        <v>1</v>
      </c>
      <c r="AU818" s="12">
        <v>1</v>
      </c>
      <c r="AV818" s="113">
        <v>7.6021516789425139</v>
      </c>
      <c r="AW818" s="12">
        <v>0</v>
      </c>
      <c r="AX818" s="12">
        <v>1</v>
      </c>
      <c r="AY818" s="68">
        <v>1</v>
      </c>
      <c r="AZ818" s="68">
        <v>3.222</v>
      </c>
      <c r="BA818" s="94">
        <v>264</v>
      </c>
      <c r="BB818" s="94">
        <v>29</v>
      </c>
      <c r="BC818" s="12">
        <v>1</v>
      </c>
      <c r="BD818" s="12">
        <v>0</v>
      </c>
      <c r="BE818" s="104">
        <f t="shared" si="187"/>
        <v>1.9021075263969205</v>
      </c>
      <c r="BF818" s="104">
        <v>3222.38</v>
      </c>
      <c r="BG818" s="104">
        <f t="shared" si="184"/>
        <v>0.23547126064896348</v>
      </c>
      <c r="BH818" s="68">
        <v>1</v>
      </c>
      <c r="BI818" s="68">
        <v>0</v>
      </c>
      <c r="BJ818" s="68">
        <v>1</v>
      </c>
      <c r="BK818" s="12">
        <v>1</v>
      </c>
      <c r="BL818" s="12">
        <v>0</v>
      </c>
      <c r="BM818" s="12">
        <v>1</v>
      </c>
      <c r="BN818" s="12">
        <v>0</v>
      </c>
      <c r="BO818" s="12">
        <v>1</v>
      </c>
      <c r="BP818" s="12">
        <v>0</v>
      </c>
      <c r="BQ818" s="12">
        <v>1</v>
      </c>
      <c r="BR818" s="12">
        <v>0</v>
      </c>
      <c r="BS818" s="12">
        <v>0</v>
      </c>
      <c r="BT818" s="12">
        <v>0</v>
      </c>
      <c r="BU818" s="12">
        <v>0</v>
      </c>
      <c r="BV818" s="12">
        <v>1</v>
      </c>
      <c r="BW818" s="12">
        <v>0</v>
      </c>
      <c r="BX818" s="12">
        <v>0</v>
      </c>
      <c r="BY818" s="12">
        <v>0.5</v>
      </c>
      <c r="BZ818" s="12">
        <f t="shared" si="185"/>
        <v>0.5</v>
      </c>
      <c r="CA818" s="113">
        <v>3.1354942159291497</v>
      </c>
      <c r="CB818" s="12" t="s">
        <v>897</v>
      </c>
      <c r="CC818" s="12">
        <v>1</v>
      </c>
    </row>
    <row r="819" spans="1:167" ht="15" customHeight="1" x14ac:dyDescent="0.3">
      <c r="A819" s="17">
        <v>818</v>
      </c>
      <c r="B819" s="12">
        <v>19</v>
      </c>
      <c r="C819" s="12" t="s">
        <v>131</v>
      </c>
      <c r="D819" s="37">
        <v>0.39500000000000002</v>
      </c>
      <c r="E819" s="13">
        <v>0.189</v>
      </c>
      <c r="F819" s="19">
        <f t="shared" si="186"/>
        <v>2.0899470899470902</v>
      </c>
      <c r="G819" s="12" t="s">
        <v>420</v>
      </c>
      <c r="H819" s="12">
        <f t="shared" si="175"/>
        <v>0.20600000000000002</v>
      </c>
      <c r="I819" s="12">
        <f t="shared" si="176"/>
        <v>0.58400000000000007</v>
      </c>
      <c r="J819" s="12" t="s">
        <v>63</v>
      </c>
      <c r="K819" s="12">
        <f t="shared" si="177"/>
        <v>0.39500000000000002</v>
      </c>
      <c r="L819" s="45">
        <f t="shared" si="178"/>
        <v>2.0899470899470902</v>
      </c>
      <c r="M819" s="15">
        <f t="shared" si="179"/>
        <v>1.2747759004758451E-2</v>
      </c>
      <c r="N819" s="13">
        <f t="shared" si="180"/>
        <v>6.099560637719866E-3</v>
      </c>
      <c r="O819" s="68">
        <f t="shared" si="181"/>
        <v>163.946234719919</v>
      </c>
      <c r="P819" s="12">
        <f t="shared" si="182"/>
        <v>6.6481983670385854E-3</v>
      </c>
      <c r="Q819" s="12">
        <f t="shared" si="183"/>
        <v>1.8847319642478318E-2</v>
      </c>
      <c r="R819" s="113">
        <v>4.7535901911063645</v>
      </c>
      <c r="S819" s="12" t="s">
        <v>944</v>
      </c>
      <c r="T819" s="12" t="s">
        <v>945</v>
      </c>
      <c r="U819" s="12" t="s">
        <v>947</v>
      </c>
      <c r="V819" s="13" t="s">
        <v>941</v>
      </c>
      <c r="W819" s="68">
        <v>0</v>
      </c>
      <c r="X819" s="68">
        <v>1</v>
      </c>
      <c r="Y819" s="68">
        <v>0</v>
      </c>
      <c r="Z819" s="68">
        <v>0</v>
      </c>
      <c r="AA819" s="13">
        <v>1</v>
      </c>
      <c r="AB819" s="13">
        <v>1</v>
      </c>
      <c r="AC819" s="68">
        <v>2</v>
      </c>
      <c r="AD819" s="13">
        <v>4</v>
      </c>
      <c r="AE819" s="13">
        <v>26874</v>
      </c>
      <c r="AF819" s="13">
        <v>0</v>
      </c>
      <c r="AG819" s="13">
        <v>1</v>
      </c>
      <c r="AH819" s="13">
        <v>0</v>
      </c>
      <c r="AI819" s="13">
        <v>0</v>
      </c>
      <c r="AJ819" s="13">
        <v>0</v>
      </c>
      <c r="AK819" s="13">
        <v>0</v>
      </c>
      <c r="AL819" s="13">
        <v>0</v>
      </c>
      <c r="AM819" s="68">
        <v>0</v>
      </c>
      <c r="AN819" s="68">
        <v>0</v>
      </c>
      <c r="AO819" s="68">
        <v>0</v>
      </c>
      <c r="AP819" s="113">
        <v>9.3395248303570089</v>
      </c>
      <c r="AQ819" s="12">
        <v>1</v>
      </c>
      <c r="AR819" s="113">
        <v>8.3813734682737024</v>
      </c>
      <c r="AS819" s="12">
        <v>0</v>
      </c>
      <c r="AT819" s="12">
        <v>1</v>
      </c>
      <c r="AU819" s="12">
        <v>1</v>
      </c>
      <c r="AV819" s="113">
        <v>7.6021516789425139</v>
      </c>
      <c r="AW819" s="12">
        <v>0</v>
      </c>
      <c r="AX819" s="12">
        <v>1</v>
      </c>
      <c r="AY819" s="68">
        <v>1</v>
      </c>
      <c r="AZ819" s="68">
        <v>3.222</v>
      </c>
      <c r="BA819" s="94">
        <v>264</v>
      </c>
      <c r="BB819" s="94">
        <v>29</v>
      </c>
      <c r="BC819" s="12">
        <v>1</v>
      </c>
      <c r="BD819" s="12">
        <v>0</v>
      </c>
      <c r="BE819" s="104">
        <f t="shared" si="187"/>
        <v>1.9021075263969205</v>
      </c>
      <c r="BF819" s="104">
        <v>3222.38</v>
      </c>
      <c r="BG819" s="104">
        <f t="shared" si="184"/>
        <v>0.23547126064896348</v>
      </c>
      <c r="BH819" s="68">
        <v>1</v>
      </c>
      <c r="BI819" s="68">
        <v>0</v>
      </c>
      <c r="BJ819" s="68">
        <v>1</v>
      </c>
      <c r="BK819" s="12">
        <v>1</v>
      </c>
      <c r="BL819" s="12">
        <v>0</v>
      </c>
      <c r="BM819" s="12">
        <v>1</v>
      </c>
      <c r="BN819" s="12">
        <v>0</v>
      </c>
      <c r="BO819" s="12">
        <v>1</v>
      </c>
      <c r="BP819" s="12">
        <v>0</v>
      </c>
      <c r="BQ819" s="12">
        <v>1</v>
      </c>
      <c r="BR819" s="12">
        <v>0</v>
      </c>
      <c r="BS819" s="12">
        <v>0</v>
      </c>
      <c r="BT819" s="12">
        <v>0</v>
      </c>
      <c r="BU819" s="12">
        <v>0</v>
      </c>
      <c r="BV819" s="12">
        <v>1</v>
      </c>
      <c r="BW819" s="12">
        <v>0</v>
      </c>
      <c r="BX819" s="12">
        <v>0</v>
      </c>
      <c r="BY819" s="12">
        <v>0.5</v>
      </c>
      <c r="BZ819" s="12">
        <f t="shared" si="185"/>
        <v>0.5</v>
      </c>
      <c r="CA819" s="113">
        <v>3.1354942159291497</v>
      </c>
      <c r="CB819" s="12" t="s">
        <v>897</v>
      </c>
      <c r="CC819" s="12">
        <v>1</v>
      </c>
    </row>
    <row r="820" spans="1:167" ht="15" customHeight="1" x14ac:dyDescent="0.3">
      <c r="A820" s="70">
        <v>819</v>
      </c>
      <c r="B820" s="70">
        <v>19</v>
      </c>
      <c r="C820" s="70" t="s">
        <v>131</v>
      </c>
      <c r="D820" s="38">
        <v>0.25900000000000001</v>
      </c>
      <c r="E820" s="69">
        <v>0.20200000000000001</v>
      </c>
      <c r="F820" s="19">
        <f t="shared" si="186"/>
        <v>1.2821782178217822</v>
      </c>
      <c r="G820" s="70"/>
      <c r="H820" s="70">
        <f t="shared" si="175"/>
        <v>5.6999999999999995E-2</v>
      </c>
      <c r="I820" s="70">
        <f t="shared" si="176"/>
        <v>0.46100000000000002</v>
      </c>
      <c r="J820" s="70" t="s">
        <v>63</v>
      </c>
      <c r="K820" s="70">
        <f t="shared" si="177"/>
        <v>0.25900000000000001</v>
      </c>
      <c r="L820" s="47">
        <f t="shared" si="178"/>
        <v>1.2821782178217822</v>
      </c>
      <c r="M820" s="18">
        <f t="shared" si="179"/>
        <v>7.8211201005737481E-3</v>
      </c>
      <c r="N820" s="69">
        <f t="shared" si="180"/>
        <v>6.0998697309494086E-3</v>
      </c>
      <c r="O820" s="69">
        <f t="shared" si="181"/>
        <v>163.93792721936637</v>
      </c>
      <c r="P820" s="70">
        <f t="shared" si="182"/>
        <v>1.7212503696243395E-3</v>
      </c>
      <c r="Q820" s="70">
        <f t="shared" si="183"/>
        <v>1.3920989831523158E-2</v>
      </c>
      <c r="R820" s="114">
        <v>4.7535901911063645</v>
      </c>
      <c r="S820" s="70" t="s">
        <v>944</v>
      </c>
      <c r="T820" s="70" t="s">
        <v>945</v>
      </c>
      <c r="U820" s="70" t="s">
        <v>948</v>
      </c>
      <c r="V820" s="69" t="s">
        <v>941</v>
      </c>
      <c r="W820" s="69">
        <v>0</v>
      </c>
      <c r="X820" s="69">
        <v>1</v>
      </c>
      <c r="Y820" s="69">
        <v>0</v>
      </c>
      <c r="Z820" s="69">
        <v>0</v>
      </c>
      <c r="AA820" s="69">
        <v>1</v>
      </c>
      <c r="AB820" s="69">
        <v>1</v>
      </c>
      <c r="AC820" s="69">
        <v>2</v>
      </c>
      <c r="AD820" s="69">
        <v>4</v>
      </c>
      <c r="AE820" s="69">
        <v>26874</v>
      </c>
      <c r="AF820" s="69">
        <v>0</v>
      </c>
      <c r="AG820" s="69">
        <v>1</v>
      </c>
      <c r="AH820" s="69">
        <v>0</v>
      </c>
      <c r="AI820" s="69">
        <v>0</v>
      </c>
      <c r="AJ820" s="69">
        <v>0</v>
      </c>
      <c r="AK820" s="69">
        <v>0</v>
      </c>
      <c r="AL820" s="69">
        <v>0</v>
      </c>
      <c r="AM820" s="69">
        <v>0</v>
      </c>
      <c r="AN820" s="69">
        <v>0</v>
      </c>
      <c r="AO820" s="69">
        <v>0</v>
      </c>
      <c r="AP820" s="114">
        <v>9.3395248303570089</v>
      </c>
      <c r="AQ820" s="70">
        <v>1</v>
      </c>
      <c r="AR820" s="114">
        <v>8.3813734682737024</v>
      </c>
      <c r="AS820" s="70">
        <v>0</v>
      </c>
      <c r="AT820" s="70">
        <v>1</v>
      </c>
      <c r="AU820" s="70">
        <v>1</v>
      </c>
      <c r="AV820" s="114">
        <v>7.6021516789425139</v>
      </c>
      <c r="AW820" s="70">
        <v>0</v>
      </c>
      <c r="AX820" s="70">
        <v>1</v>
      </c>
      <c r="AY820" s="69">
        <v>1</v>
      </c>
      <c r="AZ820" s="69">
        <v>3.222</v>
      </c>
      <c r="BA820" s="32">
        <v>264</v>
      </c>
      <c r="BB820" s="32">
        <v>29</v>
      </c>
      <c r="BC820" s="70">
        <v>1</v>
      </c>
      <c r="BD820" s="70">
        <v>0</v>
      </c>
      <c r="BE820" s="106">
        <f t="shared" si="187"/>
        <v>1.9021075263969205</v>
      </c>
      <c r="BF820" s="106">
        <v>3222.38</v>
      </c>
      <c r="BG820" s="106">
        <f t="shared" si="184"/>
        <v>0.23547126064896348</v>
      </c>
      <c r="BH820" s="69">
        <v>1</v>
      </c>
      <c r="BI820" s="69">
        <v>0</v>
      </c>
      <c r="BJ820" s="69">
        <v>1</v>
      </c>
      <c r="BK820" s="70">
        <v>1</v>
      </c>
      <c r="BL820" s="70">
        <v>0</v>
      </c>
      <c r="BM820" s="70">
        <v>1</v>
      </c>
      <c r="BN820" s="70">
        <v>0</v>
      </c>
      <c r="BO820" s="70">
        <v>1</v>
      </c>
      <c r="BP820" s="70">
        <v>0</v>
      </c>
      <c r="BQ820" s="70">
        <v>1</v>
      </c>
      <c r="BR820" s="70">
        <v>0</v>
      </c>
      <c r="BS820" s="70">
        <v>0</v>
      </c>
      <c r="BT820" s="70">
        <v>0</v>
      </c>
      <c r="BU820" s="70">
        <v>0</v>
      </c>
      <c r="BV820" s="70">
        <v>1</v>
      </c>
      <c r="BW820" s="70">
        <v>0</v>
      </c>
      <c r="BX820" s="70">
        <v>0</v>
      </c>
      <c r="BY820" s="70">
        <v>0.5</v>
      </c>
      <c r="BZ820" s="70">
        <f t="shared" si="185"/>
        <v>0.5</v>
      </c>
      <c r="CA820" s="114">
        <v>3.1354942159291497</v>
      </c>
      <c r="CB820" s="70" t="s">
        <v>897</v>
      </c>
      <c r="CC820" s="70">
        <v>1</v>
      </c>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0"/>
      <c r="DD820" s="70"/>
      <c r="DE820" s="70"/>
      <c r="DF820" s="70"/>
      <c r="DG820" s="70"/>
      <c r="DH820" s="70"/>
      <c r="DI820" s="70"/>
      <c r="DJ820" s="70"/>
      <c r="DK820" s="70"/>
      <c r="DL820" s="70"/>
      <c r="DM820" s="70"/>
      <c r="DN820" s="70"/>
      <c r="DO820" s="70"/>
      <c r="DP820" s="70"/>
      <c r="DQ820" s="70"/>
      <c r="DR820" s="70"/>
      <c r="DS820" s="70"/>
      <c r="DT820" s="70"/>
      <c r="DU820" s="70"/>
      <c r="DV820" s="70"/>
      <c r="DW820" s="70"/>
      <c r="DX820" s="70"/>
      <c r="DY820" s="70"/>
      <c r="DZ820" s="70"/>
      <c r="EA820" s="70"/>
      <c r="EB820" s="70"/>
      <c r="EC820" s="70"/>
      <c r="ED820" s="70"/>
      <c r="EE820" s="70"/>
      <c r="EF820" s="70"/>
      <c r="EG820" s="70"/>
      <c r="EH820" s="70"/>
      <c r="EI820" s="70"/>
      <c r="EJ820" s="70"/>
      <c r="EK820" s="70"/>
      <c r="EL820" s="70"/>
      <c r="EM820" s="70"/>
      <c r="EN820" s="70"/>
      <c r="EO820" s="70"/>
      <c r="EP820" s="70"/>
      <c r="EQ820" s="70"/>
      <c r="ER820" s="70"/>
      <c r="ES820" s="70"/>
      <c r="ET820" s="70"/>
      <c r="EU820" s="70"/>
      <c r="EV820" s="70"/>
      <c r="EW820" s="70"/>
      <c r="EX820" s="70"/>
      <c r="EY820" s="70"/>
      <c r="EZ820" s="70"/>
      <c r="FA820" s="70"/>
      <c r="FB820" s="70"/>
      <c r="FC820" s="70"/>
      <c r="FD820" s="70"/>
      <c r="FE820" s="70"/>
      <c r="FF820" s="70"/>
      <c r="FG820" s="70"/>
      <c r="FH820" s="70"/>
      <c r="FI820" s="70"/>
      <c r="FJ820" s="70"/>
      <c r="FK820" s="70"/>
    </row>
    <row r="821" spans="1:167" ht="15" customHeight="1" x14ac:dyDescent="0.3">
      <c r="A821" s="70">
        <v>820</v>
      </c>
      <c r="B821" s="12">
        <v>19</v>
      </c>
      <c r="C821" s="12" t="s">
        <v>131</v>
      </c>
      <c r="D821" s="37">
        <v>0.17399999999999999</v>
      </c>
      <c r="E821" s="68">
        <v>0.217</v>
      </c>
      <c r="F821" s="19">
        <f t="shared" si="186"/>
        <v>0.8018433179723502</v>
      </c>
      <c r="H821" s="12">
        <f t="shared" si="175"/>
        <v>-4.300000000000001E-2</v>
      </c>
      <c r="I821" s="12">
        <f t="shared" si="176"/>
        <v>0.39100000000000001</v>
      </c>
      <c r="J821" s="12" t="s">
        <v>63</v>
      </c>
      <c r="K821" s="12">
        <f t="shared" si="177"/>
        <v>0.17399999999999999</v>
      </c>
      <c r="L821" s="45">
        <f t="shared" si="178"/>
        <v>0.8018433179723502</v>
      </c>
      <c r="M821" s="15">
        <f t="shared" si="179"/>
        <v>4.8912308761460046E-3</v>
      </c>
      <c r="N821" s="68">
        <f t="shared" si="180"/>
        <v>6.099983334044155E-3</v>
      </c>
      <c r="O821" s="68">
        <f t="shared" si="181"/>
        <v>163.9348741198973</v>
      </c>
      <c r="P821" s="12">
        <f t="shared" si="182"/>
        <v>-1.2087524578981504E-3</v>
      </c>
      <c r="Q821" s="12">
        <f t="shared" si="183"/>
        <v>1.099121421019016E-2</v>
      </c>
      <c r="R821" s="113">
        <v>4.7535901911063645</v>
      </c>
      <c r="S821" s="12" t="s">
        <v>944</v>
      </c>
      <c r="T821" s="12" t="s">
        <v>945</v>
      </c>
      <c r="U821" s="12" t="s">
        <v>949</v>
      </c>
      <c r="V821" s="68" t="s">
        <v>941</v>
      </c>
      <c r="W821" s="68">
        <v>0</v>
      </c>
      <c r="X821" s="68">
        <v>1</v>
      </c>
      <c r="Y821" s="68">
        <v>0</v>
      </c>
      <c r="Z821" s="68">
        <v>0</v>
      </c>
      <c r="AA821" s="68">
        <v>1</v>
      </c>
      <c r="AB821" s="68">
        <v>1</v>
      </c>
      <c r="AC821" s="68">
        <v>2</v>
      </c>
      <c r="AD821" s="68">
        <v>4</v>
      </c>
      <c r="AE821" s="68">
        <v>26874</v>
      </c>
      <c r="AF821" s="68">
        <v>0</v>
      </c>
      <c r="AG821" s="68">
        <v>1</v>
      </c>
      <c r="AH821" s="68">
        <v>0</v>
      </c>
      <c r="AI821" s="68">
        <v>0</v>
      </c>
      <c r="AJ821" s="68">
        <v>0</v>
      </c>
      <c r="AK821" s="68">
        <v>0</v>
      </c>
      <c r="AL821" s="68">
        <v>0</v>
      </c>
      <c r="AM821" s="68">
        <v>0</v>
      </c>
      <c r="AN821" s="68">
        <v>0</v>
      </c>
      <c r="AO821" s="68">
        <v>0</v>
      </c>
      <c r="AP821" s="113">
        <v>9.3395248303570089</v>
      </c>
      <c r="AQ821" s="12">
        <v>1</v>
      </c>
      <c r="AR821" s="113">
        <v>8.3813734682737024</v>
      </c>
      <c r="AS821" s="12">
        <v>0</v>
      </c>
      <c r="AT821" s="12">
        <v>1</v>
      </c>
      <c r="AU821" s="12">
        <v>1</v>
      </c>
      <c r="AV821" s="113">
        <v>7.6021516789425139</v>
      </c>
      <c r="AW821" s="12">
        <v>0</v>
      </c>
      <c r="AX821" s="12">
        <v>1</v>
      </c>
      <c r="AY821" s="68">
        <v>1</v>
      </c>
      <c r="AZ821" s="68">
        <v>3.222</v>
      </c>
      <c r="BA821" s="94">
        <v>264</v>
      </c>
      <c r="BB821" s="94">
        <v>29</v>
      </c>
      <c r="BC821" s="12">
        <v>1</v>
      </c>
      <c r="BD821" s="12">
        <v>0</v>
      </c>
      <c r="BE821" s="104">
        <f t="shared" si="187"/>
        <v>1.9021075263969205</v>
      </c>
      <c r="BF821" s="104">
        <v>3222.38</v>
      </c>
      <c r="BG821" s="104">
        <f t="shared" si="184"/>
        <v>0.23547126064896348</v>
      </c>
      <c r="BH821" s="68">
        <v>1</v>
      </c>
      <c r="BI821" s="68">
        <v>0</v>
      </c>
      <c r="BJ821" s="68">
        <v>1</v>
      </c>
      <c r="BK821" s="12">
        <v>1</v>
      </c>
      <c r="BL821" s="12">
        <v>0</v>
      </c>
      <c r="BM821" s="12">
        <v>1</v>
      </c>
      <c r="BN821" s="12">
        <v>0</v>
      </c>
      <c r="BO821" s="12">
        <v>1</v>
      </c>
      <c r="BP821" s="12">
        <v>0</v>
      </c>
      <c r="BQ821" s="12">
        <v>1</v>
      </c>
      <c r="BR821" s="12">
        <v>0</v>
      </c>
      <c r="BS821" s="12">
        <v>0</v>
      </c>
      <c r="BT821" s="12">
        <v>0</v>
      </c>
      <c r="BU821" s="12">
        <v>0</v>
      </c>
      <c r="BV821" s="12">
        <v>1</v>
      </c>
      <c r="BW821" s="12">
        <v>0</v>
      </c>
      <c r="BX821" s="12">
        <v>0</v>
      </c>
      <c r="BY821" s="12">
        <v>0</v>
      </c>
      <c r="BZ821" s="12">
        <f t="shared" si="185"/>
        <v>1</v>
      </c>
      <c r="CA821" s="113">
        <v>3.1354942159291497</v>
      </c>
      <c r="CB821" s="12" t="s">
        <v>897</v>
      </c>
      <c r="CC821" s="12">
        <v>1</v>
      </c>
    </row>
    <row r="822" spans="1:167" ht="15" customHeight="1" x14ac:dyDescent="0.3">
      <c r="A822" s="17">
        <v>821</v>
      </c>
      <c r="B822" s="12">
        <v>19</v>
      </c>
      <c r="C822" s="12" t="s">
        <v>131</v>
      </c>
      <c r="D822" s="37">
        <v>0.20399999999999999</v>
      </c>
      <c r="E822" s="13">
        <v>0.17699999999999999</v>
      </c>
      <c r="F822" s="19">
        <f t="shared" si="186"/>
        <v>1.152542372881356</v>
      </c>
      <c r="H822" s="12">
        <f t="shared" si="175"/>
        <v>2.6999999999999996E-2</v>
      </c>
      <c r="I822" s="12">
        <f t="shared" si="176"/>
        <v>0.38100000000000001</v>
      </c>
      <c r="J822" s="12" t="s">
        <v>63</v>
      </c>
      <c r="K822" s="12">
        <f t="shared" si="177"/>
        <v>0.20399999999999999</v>
      </c>
      <c r="L822" s="45">
        <f t="shared" si="178"/>
        <v>1.152542372881356</v>
      </c>
      <c r="M822" s="15">
        <f t="shared" si="179"/>
        <v>4.3708259702853192E-3</v>
      </c>
      <c r="N822" s="13">
        <f t="shared" si="180"/>
        <v>3.7923342977475563E-3</v>
      </c>
      <c r="O822" s="68">
        <f t="shared" si="181"/>
        <v>263.68983361882061</v>
      </c>
      <c r="P822" s="12">
        <f t="shared" si="182"/>
        <v>5.7849167253776288E-4</v>
      </c>
      <c r="Q822" s="12">
        <f t="shared" si="183"/>
        <v>8.1631602680328763E-3</v>
      </c>
      <c r="R822" s="113">
        <v>4.7184988712950942</v>
      </c>
      <c r="S822" s="12" t="s">
        <v>943</v>
      </c>
      <c r="T822" s="12" t="s">
        <v>943</v>
      </c>
      <c r="U822" s="12" t="s">
        <v>946</v>
      </c>
      <c r="V822" s="13" t="s">
        <v>941</v>
      </c>
      <c r="W822" s="68">
        <v>0</v>
      </c>
      <c r="X822" s="68">
        <v>1</v>
      </c>
      <c r="Y822" s="68">
        <v>0</v>
      </c>
      <c r="Z822" s="68">
        <v>0</v>
      </c>
      <c r="AA822" s="13">
        <v>1</v>
      </c>
      <c r="AB822" s="13">
        <v>1</v>
      </c>
      <c r="AC822" s="68">
        <v>3</v>
      </c>
      <c r="AD822" s="13">
        <v>4</v>
      </c>
      <c r="AE822" s="13">
        <v>69531</v>
      </c>
      <c r="AF822" s="13">
        <v>0</v>
      </c>
      <c r="AG822" s="13">
        <v>1</v>
      </c>
      <c r="AH822" s="13">
        <v>0</v>
      </c>
      <c r="AI822" s="13">
        <v>0</v>
      </c>
      <c r="AJ822" s="13">
        <v>0</v>
      </c>
      <c r="AK822" s="13">
        <v>0</v>
      </c>
      <c r="AL822" s="13">
        <v>0</v>
      </c>
      <c r="AM822" s="68">
        <v>0</v>
      </c>
      <c r="AN822" s="68">
        <v>0</v>
      </c>
      <c r="AO822" s="68">
        <v>0</v>
      </c>
      <c r="AP822" s="113">
        <v>9.3395248303570089</v>
      </c>
      <c r="AQ822" s="12">
        <v>1</v>
      </c>
      <c r="AR822" s="113">
        <v>9.3395248303570089</v>
      </c>
      <c r="AS822" s="12">
        <v>0</v>
      </c>
      <c r="AT822" s="12">
        <v>1</v>
      </c>
      <c r="AU822" s="12">
        <v>1</v>
      </c>
      <c r="AV822" s="113">
        <v>7.6021516789425139</v>
      </c>
      <c r="AW822" s="12">
        <v>0</v>
      </c>
      <c r="AX822" s="12">
        <v>1</v>
      </c>
      <c r="AY822" s="68">
        <v>1</v>
      </c>
      <c r="AZ822" s="68">
        <v>3.222</v>
      </c>
      <c r="BA822" s="94">
        <v>264</v>
      </c>
      <c r="BB822" s="94">
        <v>29</v>
      </c>
      <c r="BC822" s="12">
        <v>1</v>
      </c>
      <c r="BD822" s="12">
        <v>0</v>
      </c>
      <c r="BE822" s="104">
        <f t="shared" si="187"/>
        <v>1.9021075263969205</v>
      </c>
      <c r="BF822" s="104">
        <v>3222.38</v>
      </c>
      <c r="BG822" s="104">
        <f t="shared" si="184"/>
        <v>0.23547126064896348</v>
      </c>
      <c r="BH822" s="68">
        <v>1</v>
      </c>
      <c r="BI822" s="68">
        <v>0</v>
      </c>
      <c r="BJ822" s="68">
        <v>1</v>
      </c>
      <c r="BK822" s="12">
        <v>1</v>
      </c>
      <c r="BL822" s="12">
        <v>0</v>
      </c>
      <c r="BM822" s="12">
        <v>1</v>
      </c>
      <c r="BN822" s="12">
        <v>0</v>
      </c>
      <c r="BO822" s="12">
        <v>1</v>
      </c>
      <c r="BP822" s="12">
        <v>0</v>
      </c>
      <c r="BQ822" s="12">
        <v>1</v>
      </c>
      <c r="BR822" s="12">
        <v>0</v>
      </c>
      <c r="BS822" s="12">
        <v>0</v>
      </c>
      <c r="BT822" s="12">
        <v>0</v>
      </c>
      <c r="BU822" s="12">
        <v>0</v>
      </c>
      <c r="BV822" s="12">
        <v>1</v>
      </c>
      <c r="BW822" s="12">
        <v>0</v>
      </c>
      <c r="BX822" s="12">
        <v>0</v>
      </c>
      <c r="BY822" s="12">
        <v>0.5</v>
      </c>
      <c r="BZ822" s="12">
        <f t="shared" si="185"/>
        <v>0.5</v>
      </c>
      <c r="CA822" s="113">
        <v>3.1354942159291497</v>
      </c>
      <c r="CB822" s="12" t="s">
        <v>897</v>
      </c>
      <c r="CC822" s="12">
        <v>1</v>
      </c>
    </row>
    <row r="823" spans="1:167" ht="15" customHeight="1" x14ac:dyDescent="0.3">
      <c r="A823" s="70">
        <v>822</v>
      </c>
      <c r="B823" s="12">
        <v>19</v>
      </c>
      <c r="C823" s="12" t="s">
        <v>131</v>
      </c>
      <c r="D823" s="37">
        <v>-0.28799999999999998</v>
      </c>
      <c r="E823" s="68">
        <v>0.186</v>
      </c>
      <c r="F823" s="19">
        <f t="shared" si="186"/>
        <v>-1.5483870967741935</v>
      </c>
      <c r="H823" s="12">
        <f t="shared" si="175"/>
        <v>-0.47399999999999998</v>
      </c>
      <c r="I823" s="12">
        <f t="shared" si="176"/>
        <v>-0.10199999999999998</v>
      </c>
      <c r="J823" s="12" t="s">
        <v>63</v>
      </c>
      <c r="K823" s="12">
        <f t="shared" si="177"/>
        <v>-0.28799999999999998</v>
      </c>
      <c r="L823" s="45">
        <f t="shared" si="178"/>
        <v>-1.5483870967741935</v>
      </c>
      <c r="M823" s="15">
        <f t="shared" si="179"/>
        <v>-5.8719563490320873E-3</v>
      </c>
      <c r="N823" s="68">
        <f t="shared" si="180"/>
        <v>3.7923051420832229E-3</v>
      </c>
      <c r="O823" s="68">
        <f t="shared" si="181"/>
        <v>263.6918608956322</v>
      </c>
      <c r="P823" s="12">
        <f t="shared" si="182"/>
        <v>-9.6642614911153103E-3</v>
      </c>
      <c r="Q823" s="12">
        <f t="shared" si="183"/>
        <v>-2.0796512069488644E-3</v>
      </c>
      <c r="R823" s="113">
        <v>4.7184988712950942</v>
      </c>
      <c r="S823" s="12" t="s">
        <v>943</v>
      </c>
      <c r="T823" s="12" t="s">
        <v>943</v>
      </c>
      <c r="U823" s="12" t="s">
        <v>947</v>
      </c>
      <c r="V823" s="68" t="s">
        <v>941</v>
      </c>
      <c r="W823" s="68">
        <v>0</v>
      </c>
      <c r="X823" s="68">
        <v>1</v>
      </c>
      <c r="Y823" s="68">
        <v>0</v>
      </c>
      <c r="Z823" s="68">
        <v>0</v>
      </c>
      <c r="AA823" s="68">
        <v>1</v>
      </c>
      <c r="AB823" s="68">
        <v>1</v>
      </c>
      <c r="AC823" s="68">
        <v>3</v>
      </c>
      <c r="AD823" s="68">
        <v>4</v>
      </c>
      <c r="AE823" s="68">
        <v>69531</v>
      </c>
      <c r="AF823" s="68">
        <v>0</v>
      </c>
      <c r="AG823" s="68">
        <v>1</v>
      </c>
      <c r="AH823" s="68">
        <v>0</v>
      </c>
      <c r="AI823" s="68">
        <v>0</v>
      </c>
      <c r="AJ823" s="68">
        <v>0</v>
      </c>
      <c r="AK823" s="68">
        <v>0</v>
      </c>
      <c r="AL823" s="68">
        <v>0</v>
      </c>
      <c r="AM823" s="68">
        <v>0</v>
      </c>
      <c r="AN823" s="68">
        <v>0</v>
      </c>
      <c r="AO823" s="68">
        <v>0</v>
      </c>
      <c r="AP823" s="113">
        <v>9.3395248303570089</v>
      </c>
      <c r="AQ823" s="12">
        <v>1</v>
      </c>
      <c r="AR823" s="113">
        <v>9.3395248303570089</v>
      </c>
      <c r="AS823" s="12">
        <v>0</v>
      </c>
      <c r="AT823" s="12">
        <v>1</v>
      </c>
      <c r="AU823" s="12">
        <v>1</v>
      </c>
      <c r="AV823" s="113">
        <v>7.6021516789425139</v>
      </c>
      <c r="AW823" s="12">
        <v>0</v>
      </c>
      <c r="AX823" s="12">
        <v>1</v>
      </c>
      <c r="AY823" s="68">
        <v>1</v>
      </c>
      <c r="AZ823" s="68">
        <v>3.222</v>
      </c>
      <c r="BA823" s="94">
        <v>264</v>
      </c>
      <c r="BB823" s="94">
        <v>29</v>
      </c>
      <c r="BC823" s="12">
        <v>1</v>
      </c>
      <c r="BD823" s="12">
        <v>0</v>
      </c>
      <c r="BE823" s="104">
        <f t="shared" si="187"/>
        <v>1.9021075263969205</v>
      </c>
      <c r="BF823" s="104">
        <v>3222.38</v>
      </c>
      <c r="BG823" s="104">
        <f t="shared" si="184"/>
        <v>0.23547126064896348</v>
      </c>
      <c r="BH823" s="68">
        <v>1</v>
      </c>
      <c r="BI823" s="68">
        <v>0</v>
      </c>
      <c r="BJ823" s="68">
        <v>1</v>
      </c>
      <c r="BK823" s="12">
        <v>1</v>
      </c>
      <c r="BL823" s="12">
        <v>0</v>
      </c>
      <c r="BM823" s="12">
        <v>1</v>
      </c>
      <c r="BN823" s="12">
        <v>0</v>
      </c>
      <c r="BO823" s="12">
        <v>1</v>
      </c>
      <c r="BP823" s="12">
        <v>0</v>
      </c>
      <c r="BQ823" s="12">
        <v>1</v>
      </c>
      <c r="BR823" s="12">
        <v>0</v>
      </c>
      <c r="BS823" s="12">
        <v>0</v>
      </c>
      <c r="BT823" s="12">
        <v>0</v>
      </c>
      <c r="BU823" s="12">
        <v>0</v>
      </c>
      <c r="BV823" s="12">
        <v>1</v>
      </c>
      <c r="BW823" s="12">
        <v>0</v>
      </c>
      <c r="BX823" s="12">
        <v>0</v>
      </c>
      <c r="BY823" s="12">
        <v>0.5</v>
      </c>
      <c r="BZ823" s="12">
        <f t="shared" si="185"/>
        <v>0.5</v>
      </c>
      <c r="CA823" s="113">
        <v>3.1354942159291497</v>
      </c>
      <c r="CB823" s="12" t="s">
        <v>897</v>
      </c>
      <c r="CC823" s="12">
        <v>1</v>
      </c>
      <c r="CL823" s="70"/>
      <c r="CM823" s="70"/>
      <c r="CN823" s="70"/>
      <c r="CO823" s="70"/>
      <c r="CP823" s="70"/>
      <c r="CQ823" s="70"/>
      <c r="CR823" s="70"/>
      <c r="CS823" s="70"/>
      <c r="CT823" s="70"/>
      <c r="CU823" s="70"/>
      <c r="CV823" s="70"/>
      <c r="CW823" s="70"/>
      <c r="CX823" s="70"/>
      <c r="CY823" s="70"/>
      <c r="CZ823" s="70"/>
      <c r="DA823" s="70"/>
      <c r="DB823" s="70"/>
      <c r="DC823" s="70"/>
      <c r="DD823" s="70"/>
      <c r="DE823" s="70"/>
      <c r="DF823" s="70"/>
      <c r="DG823" s="70"/>
      <c r="DH823" s="70"/>
      <c r="DI823" s="70"/>
      <c r="DJ823" s="70"/>
      <c r="DK823" s="70"/>
      <c r="DL823" s="70"/>
      <c r="DM823" s="70"/>
      <c r="DN823" s="70"/>
      <c r="DO823" s="70"/>
      <c r="DP823" s="70"/>
      <c r="DQ823" s="70"/>
      <c r="DR823" s="70"/>
      <c r="DS823" s="70"/>
      <c r="DT823" s="70"/>
      <c r="DU823" s="70"/>
      <c r="DV823" s="70"/>
      <c r="DW823" s="70"/>
      <c r="DX823" s="70"/>
      <c r="DY823" s="70"/>
      <c r="DZ823" s="70"/>
      <c r="EA823" s="70"/>
      <c r="EB823" s="70"/>
      <c r="EC823" s="70"/>
      <c r="ED823" s="70"/>
      <c r="EE823" s="70"/>
      <c r="EF823" s="70"/>
      <c r="EG823" s="70"/>
      <c r="EH823" s="70"/>
      <c r="EI823" s="70"/>
      <c r="EJ823" s="70"/>
      <c r="EK823" s="70"/>
      <c r="EL823" s="70"/>
      <c r="EM823" s="70"/>
      <c r="EN823" s="70"/>
      <c r="EO823" s="70"/>
      <c r="EP823" s="70"/>
      <c r="EQ823" s="70"/>
      <c r="ER823" s="70"/>
      <c r="ES823" s="70"/>
      <c r="ET823" s="70"/>
      <c r="EU823" s="70"/>
      <c r="EV823" s="70"/>
      <c r="EW823" s="70"/>
      <c r="EX823" s="70"/>
      <c r="EY823" s="70"/>
      <c r="EZ823" s="70"/>
      <c r="FA823" s="70"/>
      <c r="FB823" s="70"/>
      <c r="FC823" s="70"/>
      <c r="FD823" s="70"/>
      <c r="FE823" s="70"/>
      <c r="FF823" s="70"/>
      <c r="FG823" s="70"/>
      <c r="FH823" s="70"/>
      <c r="FI823" s="70"/>
      <c r="FJ823" s="70"/>
      <c r="FK823" s="70"/>
    </row>
    <row r="824" spans="1:167" ht="15" customHeight="1" x14ac:dyDescent="0.3">
      <c r="A824" s="70">
        <v>823</v>
      </c>
      <c r="B824" s="12">
        <v>19</v>
      </c>
      <c r="C824" s="12" t="s">
        <v>131</v>
      </c>
      <c r="D824" s="37">
        <v>-9.5000000000000001E-2</v>
      </c>
      <c r="E824" s="68">
        <v>0.19600000000000001</v>
      </c>
      <c r="F824" s="19">
        <f t="shared" si="186"/>
        <v>-0.48469387755102039</v>
      </c>
      <c r="H824" s="12">
        <f t="shared" si="175"/>
        <v>-0.29100000000000004</v>
      </c>
      <c r="I824" s="12">
        <f t="shared" si="176"/>
        <v>0.10100000000000001</v>
      </c>
      <c r="J824" s="12" t="s">
        <v>63</v>
      </c>
      <c r="K824" s="12">
        <f t="shared" si="177"/>
        <v>-9.5000000000000001E-2</v>
      </c>
      <c r="L824" s="45">
        <f t="shared" si="178"/>
        <v>-0.48469387755102039</v>
      </c>
      <c r="M824" s="15">
        <f t="shared" si="179"/>
        <v>-1.8381356685387552E-3</v>
      </c>
      <c r="N824" s="68">
        <f t="shared" si="180"/>
        <v>3.7923641161431167E-3</v>
      </c>
      <c r="O824" s="68">
        <f t="shared" si="181"/>
        <v>263.68776029265166</v>
      </c>
      <c r="P824" s="12">
        <f t="shared" si="182"/>
        <v>-5.6304997846818722E-3</v>
      </c>
      <c r="Q824" s="12">
        <f t="shared" si="183"/>
        <v>1.9542284476043613E-3</v>
      </c>
      <c r="R824" s="113">
        <v>4.7184988712950942</v>
      </c>
      <c r="S824" s="12" t="s">
        <v>943</v>
      </c>
      <c r="T824" s="12" t="s">
        <v>943</v>
      </c>
      <c r="U824" s="12" t="s">
        <v>948</v>
      </c>
      <c r="V824" s="68" t="s">
        <v>941</v>
      </c>
      <c r="W824" s="68">
        <v>0</v>
      </c>
      <c r="X824" s="68">
        <v>1</v>
      </c>
      <c r="Y824" s="68">
        <v>0</v>
      </c>
      <c r="Z824" s="68">
        <v>0</v>
      </c>
      <c r="AA824" s="68">
        <v>1</v>
      </c>
      <c r="AB824" s="68">
        <v>1</v>
      </c>
      <c r="AC824" s="68">
        <v>3</v>
      </c>
      <c r="AD824" s="68">
        <v>4</v>
      </c>
      <c r="AE824" s="68">
        <v>69531</v>
      </c>
      <c r="AF824" s="68">
        <v>0</v>
      </c>
      <c r="AG824" s="68">
        <v>1</v>
      </c>
      <c r="AH824" s="68">
        <v>0</v>
      </c>
      <c r="AI824" s="68">
        <v>0</v>
      </c>
      <c r="AJ824" s="68">
        <v>0</v>
      </c>
      <c r="AK824" s="68">
        <v>0</v>
      </c>
      <c r="AL824" s="68">
        <v>0</v>
      </c>
      <c r="AM824" s="68">
        <v>0</v>
      </c>
      <c r="AN824" s="68">
        <v>0</v>
      </c>
      <c r="AO824" s="68">
        <v>0</v>
      </c>
      <c r="AP824" s="113">
        <v>9.3395248303570089</v>
      </c>
      <c r="AQ824" s="12">
        <v>1</v>
      </c>
      <c r="AR824" s="113">
        <v>9.3395248303570089</v>
      </c>
      <c r="AS824" s="12">
        <v>0</v>
      </c>
      <c r="AT824" s="12">
        <v>1</v>
      </c>
      <c r="AU824" s="12">
        <v>1</v>
      </c>
      <c r="AV824" s="113">
        <v>7.6021516789425139</v>
      </c>
      <c r="AW824" s="12">
        <v>0</v>
      </c>
      <c r="AX824" s="12">
        <v>1</v>
      </c>
      <c r="AY824" s="68">
        <v>1</v>
      </c>
      <c r="AZ824" s="68">
        <v>3.222</v>
      </c>
      <c r="BA824" s="94">
        <v>264</v>
      </c>
      <c r="BB824" s="94">
        <v>29</v>
      </c>
      <c r="BC824" s="12">
        <v>1</v>
      </c>
      <c r="BD824" s="12">
        <v>0</v>
      </c>
      <c r="BE824" s="104">
        <f t="shared" si="187"/>
        <v>1.9021075263969205</v>
      </c>
      <c r="BF824" s="104">
        <v>3222.38</v>
      </c>
      <c r="BG824" s="104">
        <f t="shared" si="184"/>
        <v>0.23547126064896348</v>
      </c>
      <c r="BH824" s="68">
        <v>1</v>
      </c>
      <c r="BI824" s="68">
        <v>0</v>
      </c>
      <c r="BJ824" s="68">
        <v>1</v>
      </c>
      <c r="BK824" s="12">
        <v>1</v>
      </c>
      <c r="BL824" s="12">
        <v>0</v>
      </c>
      <c r="BM824" s="12">
        <v>1</v>
      </c>
      <c r="BN824" s="12">
        <v>0</v>
      </c>
      <c r="BO824" s="12">
        <v>1</v>
      </c>
      <c r="BP824" s="12">
        <v>0</v>
      </c>
      <c r="BQ824" s="12">
        <v>1</v>
      </c>
      <c r="BR824" s="12">
        <v>0</v>
      </c>
      <c r="BS824" s="12">
        <v>0</v>
      </c>
      <c r="BT824" s="12">
        <v>0</v>
      </c>
      <c r="BU824" s="12">
        <v>0</v>
      </c>
      <c r="BV824" s="12">
        <v>1</v>
      </c>
      <c r="BW824" s="12">
        <v>0</v>
      </c>
      <c r="BX824" s="12">
        <v>0</v>
      </c>
      <c r="BY824" s="12">
        <v>0</v>
      </c>
      <c r="BZ824" s="12">
        <f t="shared" si="185"/>
        <v>1</v>
      </c>
      <c r="CA824" s="113">
        <v>3.1354942159291497</v>
      </c>
      <c r="CB824" s="12" t="s">
        <v>897</v>
      </c>
      <c r="CC824" s="12">
        <v>1</v>
      </c>
    </row>
    <row r="825" spans="1:167" s="40" customFormat="1" ht="15" customHeight="1" x14ac:dyDescent="0.3">
      <c r="A825" s="75">
        <v>824</v>
      </c>
      <c r="B825" s="75">
        <v>19</v>
      </c>
      <c r="C825" s="75" t="s">
        <v>131</v>
      </c>
      <c r="D825" s="76">
        <v>-6.4000000000000001E-2</v>
      </c>
      <c r="E825" s="77">
        <v>0.20699999999999999</v>
      </c>
      <c r="F825" s="79">
        <f t="shared" si="186"/>
        <v>-0.3091787439613527</v>
      </c>
      <c r="G825" s="75"/>
      <c r="H825" s="75">
        <f t="shared" si="175"/>
        <v>-0.27100000000000002</v>
      </c>
      <c r="I825" s="75">
        <f t="shared" si="176"/>
        <v>0.14299999999999999</v>
      </c>
      <c r="J825" s="75" t="s">
        <v>63</v>
      </c>
      <c r="K825" s="75">
        <f t="shared" si="177"/>
        <v>-6.4000000000000001E-2</v>
      </c>
      <c r="L825" s="88">
        <f t="shared" si="178"/>
        <v>-0.3091787439613527</v>
      </c>
      <c r="M825" s="78">
        <f t="shared" si="179"/>
        <v>-1.1725195489052276E-3</v>
      </c>
      <c r="N825" s="77">
        <f t="shared" si="180"/>
        <v>3.7923679159903448E-3</v>
      </c>
      <c r="O825" s="77">
        <f t="shared" si="181"/>
        <v>263.68749608484609</v>
      </c>
      <c r="P825" s="75">
        <f t="shared" si="182"/>
        <v>-4.9648874648955729E-3</v>
      </c>
      <c r="Q825" s="75">
        <f t="shared" si="183"/>
        <v>2.6198483670851172E-3</v>
      </c>
      <c r="R825" s="115">
        <v>4.8441870864585912</v>
      </c>
      <c r="S825" s="75" t="s">
        <v>943</v>
      </c>
      <c r="T825" s="75" t="s">
        <v>943</v>
      </c>
      <c r="U825" s="75" t="s">
        <v>949</v>
      </c>
      <c r="V825" s="77" t="s">
        <v>941</v>
      </c>
      <c r="W825" s="77">
        <v>0</v>
      </c>
      <c r="X825" s="77">
        <v>1</v>
      </c>
      <c r="Y825" s="77">
        <v>0</v>
      </c>
      <c r="Z825" s="77">
        <v>0</v>
      </c>
      <c r="AA825" s="77">
        <v>1</v>
      </c>
      <c r="AB825" s="77">
        <v>1</v>
      </c>
      <c r="AC825" s="77">
        <v>3</v>
      </c>
      <c r="AD825" s="77">
        <v>4</v>
      </c>
      <c r="AE825" s="77">
        <v>69531</v>
      </c>
      <c r="AF825" s="77">
        <v>0</v>
      </c>
      <c r="AG825" s="77">
        <v>1</v>
      </c>
      <c r="AH825" s="77">
        <v>0</v>
      </c>
      <c r="AI825" s="77">
        <v>0</v>
      </c>
      <c r="AJ825" s="77">
        <v>0</v>
      </c>
      <c r="AK825" s="77">
        <v>0</v>
      </c>
      <c r="AL825" s="77">
        <v>0</v>
      </c>
      <c r="AM825" s="77">
        <v>0</v>
      </c>
      <c r="AN825" s="77">
        <v>0</v>
      </c>
      <c r="AO825" s="77">
        <v>0</v>
      </c>
      <c r="AP825" s="115">
        <v>9.3395248303570089</v>
      </c>
      <c r="AQ825" s="75">
        <v>1</v>
      </c>
      <c r="AR825" s="115">
        <v>9.3395248303570089</v>
      </c>
      <c r="AS825" s="75">
        <v>0</v>
      </c>
      <c r="AT825" s="75">
        <v>1</v>
      </c>
      <c r="AU825" s="75">
        <v>1</v>
      </c>
      <c r="AV825" s="115">
        <v>7.6021516789425139</v>
      </c>
      <c r="AW825" s="75">
        <v>0</v>
      </c>
      <c r="AX825" s="75">
        <v>1</v>
      </c>
      <c r="AY825" s="77">
        <v>1</v>
      </c>
      <c r="AZ825" s="77">
        <v>3.222</v>
      </c>
      <c r="BA825" s="52">
        <v>264</v>
      </c>
      <c r="BB825" s="52">
        <v>29</v>
      </c>
      <c r="BC825" s="75">
        <v>1</v>
      </c>
      <c r="BD825" s="75">
        <v>0</v>
      </c>
      <c r="BE825" s="105">
        <f t="shared" si="187"/>
        <v>1.9021075263969205</v>
      </c>
      <c r="BF825" s="105">
        <v>3222.38</v>
      </c>
      <c r="BG825" s="105">
        <f t="shared" si="184"/>
        <v>0.23547126064896348</v>
      </c>
      <c r="BH825" s="77">
        <v>1</v>
      </c>
      <c r="BI825" s="77">
        <v>0</v>
      </c>
      <c r="BJ825" s="77">
        <v>1</v>
      </c>
      <c r="BK825" s="75">
        <v>1</v>
      </c>
      <c r="BL825" s="75">
        <v>0</v>
      </c>
      <c r="BM825" s="75">
        <v>1</v>
      </c>
      <c r="BN825" s="75">
        <v>0</v>
      </c>
      <c r="BO825" s="75">
        <v>1</v>
      </c>
      <c r="BP825" s="75">
        <v>0</v>
      </c>
      <c r="BQ825" s="75">
        <v>1</v>
      </c>
      <c r="BR825" s="75">
        <v>0</v>
      </c>
      <c r="BS825" s="75">
        <v>0</v>
      </c>
      <c r="BT825" s="75">
        <v>0</v>
      </c>
      <c r="BU825" s="75">
        <v>0</v>
      </c>
      <c r="BV825" s="75">
        <v>1</v>
      </c>
      <c r="BW825" s="75">
        <v>0</v>
      </c>
      <c r="BX825" s="75">
        <v>0</v>
      </c>
      <c r="BY825" s="75">
        <v>0.5</v>
      </c>
      <c r="BZ825" s="75">
        <f t="shared" si="185"/>
        <v>0.5</v>
      </c>
      <c r="CA825" s="115">
        <v>3.1354942159291497</v>
      </c>
      <c r="CB825" s="75" t="s">
        <v>897</v>
      </c>
      <c r="CC825" s="75">
        <v>1</v>
      </c>
      <c r="CD825" s="75"/>
      <c r="CE825" s="75"/>
      <c r="CF825" s="75"/>
      <c r="CG825" s="75"/>
      <c r="CH825" s="75"/>
      <c r="CI825" s="75"/>
      <c r="CJ825" s="75"/>
      <c r="CK825" s="75"/>
      <c r="CL825" s="75"/>
      <c r="CM825" s="75"/>
      <c r="CN825" s="75"/>
      <c r="CO825" s="75"/>
      <c r="CP825" s="75"/>
      <c r="CQ825" s="75"/>
      <c r="CR825" s="75"/>
      <c r="CS825" s="75"/>
      <c r="CT825" s="75"/>
      <c r="CU825" s="75"/>
      <c r="CV825" s="75"/>
      <c r="CW825" s="75"/>
      <c r="CX825" s="75"/>
      <c r="CY825" s="75"/>
      <c r="CZ825" s="75"/>
      <c r="DA825" s="75"/>
      <c r="DB825" s="75"/>
      <c r="DC825" s="75"/>
      <c r="DD825" s="75"/>
      <c r="DE825" s="75"/>
      <c r="DF825" s="75"/>
      <c r="DG825" s="75"/>
      <c r="DH825" s="75"/>
      <c r="DI825" s="75"/>
      <c r="DJ825" s="75"/>
      <c r="DK825" s="75"/>
      <c r="DL825" s="75"/>
      <c r="DM825" s="75"/>
      <c r="DN825" s="75"/>
      <c r="DO825" s="75"/>
      <c r="DP825" s="75"/>
      <c r="DQ825" s="75"/>
      <c r="DR825" s="75"/>
      <c r="DS825" s="75"/>
      <c r="DT825" s="75"/>
      <c r="DU825" s="75"/>
      <c r="DV825" s="75"/>
      <c r="DW825" s="75"/>
      <c r="DX825" s="75"/>
      <c r="DY825" s="75"/>
      <c r="DZ825" s="75"/>
      <c r="EA825" s="75"/>
      <c r="EB825" s="75"/>
      <c r="EC825" s="75"/>
      <c r="ED825" s="75"/>
      <c r="EE825" s="75"/>
      <c r="EF825" s="75"/>
      <c r="EG825" s="75"/>
      <c r="EH825" s="75"/>
      <c r="EI825" s="75"/>
      <c r="EJ825" s="75"/>
      <c r="EK825" s="75"/>
      <c r="EL825" s="75"/>
      <c r="EM825" s="75"/>
      <c r="EN825" s="75"/>
      <c r="EO825" s="75"/>
      <c r="EP825" s="75"/>
      <c r="EQ825" s="75"/>
      <c r="ER825" s="75"/>
      <c r="ES825" s="75"/>
      <c r="ET825" s="75"/>
      <c r="EU825" s="75"/>
      <c r="EV825" s="75"/>
      <c r="EW825" s="75"/>
      <c r="EX825" s="75"/>
      <c r="EY825" s="75"/>
      <c r="EZ825" s="75"/>
      <c r="FA825" s="75"/>
      <c r="FB825" s="75"/>
      <c r="FC825" s="75"/>
      <c r="FD825" s="75"/>
      <c r="FE825" s="75"/>
      <c r="FF825" s="75"/>
      <c r="FG825" s="75"/>
      <c r="FH825" s="75"/>
      <c r="FI825" s="75"/>
      <c r="FJ825" s="75"/>
      <c r="FK825" s="75"/>
    </row>
    <row r="826" spans="1:167" ht="15" customHeight="1" x14ac:dyDescent="0.3">
      <c r="A826" s="17">
        <v>825</v>
      </c>
      <c r="B826" s="12">
        <v>20</v>
      </c>
      <c r="C826" s="12" t="s">
        <v>132</v>
      </c>
      <c r="D826" s="37">
        <v>0.83399999999999996</v>
      </c>
      <c r="E826" s="68">
        <v>0.30299999999999999</v>
      </c>
      <c r="F826" s="19">
        <f t="shared" si="186"/>
        <v>2.7524752475247523</v>
      </c>
      <c r="G826" s="12" t="s">
        <v>353</v>
      </c>
      <c r="H826" s="12">
        <f t="shared" si="175"/>
        <v>0.53099999999999992</v>
      </c>
      <c r="I826" s="12">
        <f t="shared" si="176"/>
        <v>1.137</v>
      </c>
      <c r="J826" s="12" t="s">
        <v>63</v>
      </c>
      <c r="K826" s="12">
        <f t="shared" si="177"/>
        <v>0.83399999999999996</v>
      </c>
      <c r="L826" s="45">
        <f t="shared" si="178"/>
        <v>2.7524752475247523</v>
      </c>
      <c r="M826" s="15">
        <f t="shared" si="179"/>
        <v>0.23132811510196322</v>
      </c>
      <c r="N826" s="68">
        <f t="shared" si="180"/>
        <v>8.4043667716900319E-2</v>
      </c>
      <c r="O826" s="68">
        <f t="shared" si="181"/>
        <v>11.898576384939354</v>
      </c>
      <c r="P826" s="12">
        <f t="shared" si="182"/>
        <v>0.14728444738506291</v>
      </c>
      <c r="Q826" s="12">
        <f t="shared" si="183"/>
        <v>0.31537178281886352</v>
      </c>
      <c r="R826" s="113">
        <v>4.8441870864585912</v>
      </c>
      <c r="S826" s="12" t="s">
        <v>961</v>
      </c>
      <c r="T826" s="12" t="s">
        <v>958</v>
      </c>
      <c r="U826" s="12" t="s">
        <v>959</v>
      </c>
      <c r="V826" s="68" t="s">
        <v>963</v>
      </c>
      <c r="W826" s="68">
        <v>0</v>
      </c>
      <c r="X826" s="68">
        <v>0</v>
      </c>
      <c r="Y826" s="68">
        <v>1</v>
      </c>
      <c r="Z826" s="68">
        <v>0</v>
      </c>
      <c r="AA826" s="68">
        <v>1</v>
      </c>
      <c r="AB826" s="68">
        <v>1</v>
      </c>
      <c r="AC826" s="68">
        <v>1</v>
      </c>
      <c r="AD826" s="68">
        <v>2</v>
      </c>
      <c r="AE826" s="68">
        <v>134</v>
      </c>
      <c r="AF826" s="68">
        <v>0</v>
      </c>
      <c r="AG826" s="68">
        <v>0</v>
      </c>
      <c r="AH826" s="68">
        <v>0</v>
      </c>
      <c r="AI826" s="68">
        <v>0</v>
      </c>
      <c r="AJ826" s="68">
        <v>1</v>
      </c>
      <c r="AK826" s="68">
        <v>0</v>
      </c>
      <c r="AL826" s="68">
        <v>0</v>
      </c>
      <c r="AM826" s="68">
        <v>0</v>
      </c>
      <c r="AN826" s="68">
        <v>0</v>
      </c>
      <c r="AO826" s="68">
        <v>0</v>
      </c>
      <c r="AP826" s="113">
        <v>5.7930136083841441</v>
      </c>
      <c r="AQ826" s="12">
        <v>1</v>
      </c>
      <c r="AR826" s="113">
        <v>4.9272536851572051</v>
      </c>
      <c r="AS826" s="12">
        <v>1</v>
      </c>
      <c r="AT826" s="12">
        <v>0</v>
      </c>
      <c r="AU826" s="12">
        <v>1</v>
      </c>
      <c r="AV826" s="113">
        <v>7.6103576183128379</v>
      </c>
      <c r="AW826" s="12">
        <v>1</v>
      </c>
      <c r="AX826" s="12">
        <v>0</v>
      </c>
      <c r="AY826" s="68">
        <v>1</v>
      </c>
      <c r="AZ826" s="68">
        <v>3.222</v>
      </c>
      <c r="BA826" s="94">
        <v>28</v>
      </c>
      <c r="BB826" s="94">
        <v>22</v>
      </c>
      <c r="BC826" s="12">
        <v>1</v>
      </c>
      <c r="BD826" s="12">
        <v>0</v>
      </c>
      <c r="BE826" s="104">
        <f t="shared" ref="BE826:BE847" si="188">LN(15)</f>
        <v>2.7080502011022101</v>
      </c>
      <c r="BF826" s="104">
        <v>2101.1999999999998</v>
      </c>
      <c r="BG826" s="104">
        <f t="shared" si="184"/>
        <v>0.35398127964811177</v>
      </c>
      <c r="BH826" s="68">
        <v>1</v>
      </c>
      <c r="BI826" s="68">
        <v>1</v>
      </c>
      <c r="BJ826" s="68">
        <v>0</v>
      </c>
      <c r="BK826" s="12">
        <v>0</v>
      </c>
      <c r="BL826" s="12">
        <v>1</v>
      </c>
      <c r="BM826" s="12">
        <v>1</v>
      </c>
      <c r="BN826" s="12">
        <v>0</v>
      </c>
      <c r="BO826" s="12">
        <v>1</v>
      </c>
      <c r="BP826" s="12">
        <v>0</v>
      </c>
      <c r="BQ826" s="12">
        <v>0</v>
      </c>
      <c r="BR826" s="12">
        <v>0</v>
      </c>
      <c r="BS826" s="12">
        <v>0</v>
      </c>
      <c r="BT826" s="12">
        <v>0</v>
      </c>
      <c r="BU826" s="12">
        <v>1</v>
      </c>
      <c r="BV826" s="12">
        <v>1</v>
      </c>
      <c r="BW826" s="12">
        <v>0</v>
      </c>
      <c r="BX826" s="12">
        <v>0</v>
      </c>
      <c r="BY826" s="12">
        <v>0.5</v>
      </c>
      <c r="BZ826" s="12">
        <f t="shared" si="185"/>
        <v>0.5</v>
      </c>
      <c r="CA826" s="113">
        <v>3.1354942159291497</v>
      </c>
      <c r="CB826" s="12" t="s">
        <v>956</v>
      </c>
      <c r="CC826" s="12">
        <v>1</v>
      </c>
      <c r="CD826" s="12" t="s">
        <v>953</v>
      </c>
      <c r="CE826" s="12" t="s">
        <v>955</v>
      </c>
      <c r="CF826" s="12" t="s">
        <v>34</v>
      </c>
      <c r="CG826" s="12" t="s">
        <v>954</v>
      </c>
      <c r="CH826" s="12" t="s">
        <v>952</v>
      </c>
      <c r="CI826" s="46" t="s">
        <v>964</v>
      </c>
    </row>
    <row r="827" spans="1:167" ht="15" customHeight="1" x14ac:dyDescent="0.3">
      <c r="A827" s="70">
        <v>826</v>
      </c>
      <c r="B827" s="12">
        <v>20</v>
      </c>
      <c r="C827" s="12" t="s">
        <v>132</v>
      </c>
      <c r="D827" s="37">
        <v>1.496</v>
      </c>
      <c r="E827" s="68">
        <v>0.312</v>
      </c>
      <c r="F827" s="19">
        <f t="shared" si="186"/>
        <v>4.7948717948717947</v>
      </c>
      <c r="G827" s="12" t="s">
        <v>353</v>
      </c>
      <c r="H827" s="12">
        <f t="shared" si="175"/>
        <v>1.1839999999999999</v>
      </c>
      <c r="I827" s="12">
        <f t="shared" si="176"/>
        <v>1.8080000000000001</v>
      </c>
      <c r="J827" s="12" t="s">
        <v>63</v>
      </c>
      <c r="K827" s="12">
        <f t="shared" si="177"/>
        <v>1.496</v>
      </c>
      <c r="L827" s="45">
        <f t="shared" si="178"/>
        <v>4.7948717948717947</v>
      </c>
      <c r="M827" s="15">
        <f t="shared" si="179"/>
        <v>0.38268364721929204</v>
      </c>
      <c r="N827" s="68">
        <f t="shared" si="180"/>
        <v>7.9811028029691936E-2</v>
      </c>
      <c r="O827" s="68">
        <f t="shared" si="181"/>
        <v>12.52959678238917</v>
      </c>
      <c r="P827" s="12">
        <f t="shared" si="182"/>
        <v>0.30287261918960012</v>
      </c>
      <c r="Q827" s="12">
        <f t="shared" si="183"/>
        <v>0.46249467524898397</v>
      </c>
      <c r="R827" s="113">
        <v>4.8441870864585912</v>
      </c>
      <c r="S827" s="12" t="s">
        <v>961</v>
      </c>
      <c r="T827" s="12" t="s">
        <v>958</v>
      </c>
      <c r="U827" s="12" t="s">
        <v>960</v>
      </c>
      <c r="V827" s="68" t="s">
        <v>963</v>
      </c>
      <c r="W827" s="68">
        <v>0</v>
      </c>
      <c r="X827" s="68">
        <v>0</v>
      </c>
      <c r="Y827" s="68">
        <v>1</v>
      </c>
      <c r="Z827" s="68">
        <v>0</v>
      </c>
      <c r="AA827" s="68">
        <v>1</v>
      </c>
      <c r="AB827" s="68">
        <v>1</v>
      </c>
      <c r="AC827" s="68">
        <v>1</v>
      </c>
      <c r="AD827" s="68">
        <v>2</v>
      </c>
      <c r="AE827" s="68">
        <v>134</v>
      </c>
      <c r="AF827" s="68">
        <v>0</v>
      </c>
      <c r="AG827" s="68">
        <v>0</v>
      </c>
      <c r="AH827" s="68">
        <v>0</v>
      </c>
      <c r="AI827" s="68">
        <v>0</v>
      </c>
      <c r="AJ827" s="68">
        <v>1</v>
      </c>
      <c r="AK827" s="68">
        <v>0</v>
      </c>
      <c r="AL827" s="68">
        <v>0</v>
      </c>
      <c r="AM827" s="68">
        <v>0</v>
      </c>
      <c r="AN827" s="68">
        <v>0</v>
      </c>
      <c r="AO827" s="68">
        <v>0</v>
      </c>
      <c r="AP827" s="113">
        <v>5.7930136083841441</v>
      </c>
      <c r="AQ827" s="12">
        <v>1</v>
      </c>
      <c r="AR827" s="113">
        <v>4.9272536851572051</v>
      </c>
      <c r="AS827" s="12">
        <v>1</v>
      </c>
      <c r="AT827" s="12">
        <v>0</v>
      </c>
      <c r="AU827" s="12">
        <v>1</v>
      </c>
      <c r="AV827" s="113">
        <v>7.6103576183128379</v>
      </c>
      <c r="AW827" s="12">
        <v>1</v>
      </c>
      <c r="AX827" s="12">
        <v>0</v>
      </c>
      <c r="AY827" s="68">
        <v>1</v>
      </c>
      <c r="AZ827" s="68">
        <v>3.222</v>
      </c>
      <c r="BA827" s="94">
        <v>28</v>
      </c>
      <c r="BB827" s="94">
        <v>22</v>
      </c>
      <c r="BC827" s="12">
        <v>1</v>
      </c>
      <c r="BD827" s="12">
        <v>0</v>
      </c>
      <c r="BE827" s="104">
        <f t="shared" si="188"/>
        <v>2.7080502011022101</v>
      </c>
      <c r="BF827" s="104">
        <v>2101.1999999999998</v>
      </c>
      <c r="BG827" s="104">
        <f t="shared" si="184"/>
        <v>0.35398127964811177</v>
      </c>
      <c r="BH827" s="68">
        <v>1</v>
      </c>
      <c r="BI827" s="68">
        <v>1</v>
      </c>
      <c r="BJ827" s="68">
        <v>0</v>
      </c>
      <c r="BK827" s="12">
        <v>0</v>
      </c>
      <c r="BL827" s="12">
        <v>1</v>
      </c>
      <c r="BM827" s="12">
        <v>1</v>
      </c>
      <c r="BN827" s="12">
        <v>0</v>
      </c>
      <c r="BO827" s="12">
        <v>1</v>
      </c>
      <c r="BP827" s="12">
        <v>0</v>
      </c>
      <c r="BQ827" s="12">
        <v>0</v>
      </c>
      <c r="BR827" s="12">
        <v>0</v>
      </c>
      <c r="BS827" s="12">
        <v>0</v>
      </c>
      <c r="BT827" s="12">
        <v>0</v>
      </c>
      <c r="BU827" s="12">
        <v>1</v>
      </c>
      <c r="BV827" s="12">
        <v>1</v>
      </c>
      <c r="BW827" s="12">
        <v>0</v>
      </c>
      <c r="BX827" s="12">
        <v>0</v>
      </c>
      <c r="BY827" s="12">
        <v>0</v>
      </c>
      <c r="BZ827" s="12">
        <f t="shared" si="185"/>
        <v>1</v>
      </c>
      <c r="CA827" s="113">
        <v>3.1354942159291497</v>
      </c>
      <c r="CB827" s="12" t="s">
        <v>956</v>
      </c>
      <c r="CC827" s="12">
        <v>1</v>
      </c>
      <c r="CD827" s="12" t="s">
        <v>951</v>
      </c>
      <c r="CE827" s="12" t="s">
        <v>17</v>
      </c>
      <c r="CI827" s="12" t="s">
        <v>957</v>
      </c>
    </row>
    <row r="828" spans="1:167" ht="15" customHeight="1" x14ac:dyDescent="0.3">
      <c r="A828" s="17">
        <v>827</v>
      </c>
      <c r="B828" s="12">
        <v>20</v>
      </c>
      <c r="C828" s="12" t="s">
        <v>132</v>
      </c>
      <c r="D828" s="37">
        <v>1.589</v>
      </c>
      <c r="E828" s="68">
        <v>0.68200000000000005</v>
      </c>
      <c r="F828" s="19">
        <f t="shared" si="186"/>
        <v>2.3299120234604103</v>
      </c>
      <c r="G828" s="12" t="s">
        <v>420</v>
      </c>
      <c r="H828" s="12">
        <f t="shared" si="175"/>
        <v>0.90699999999999992</v>
      </c>
      <c r="I828" s="12">
        <f t="shared" si="176"/>
        <v>2.2709999999999999</v>
      </c>
      <c r="J828" s="12" t="s">
        <v>63</v>
      </c>
      <c r="K828" s="12">
        <f t="shared" si="177"/>
        <v>1.589</v>
      </c>
      <c r="L828" s="45">
        <f t="shared" si="178"/>
        <v>2.3299120234604103</v>
      </c>
      <c r="M828" s="15">
        <f t="shared" si="179"/>
        <v>0.211436141742876</v>
      </c>
      <c r="N828" s="68">
        <f t="shared" si="180"/>
        <v>9.074855171091345E-2</v>
      </c>
      <c r="O828" s="68">
        <f t="shared" si="181"/>
        <v>11.019459607306764</v>
      </c>
      <c r="P828" s="12">
        <f t="shared" si="182"/>
        <v>0.12068759003196255</v>
      </c>
      <c r="Q828" s="12">
        <f t="shared" si="183"/>
        <v>0.30218469345378945</v>
      </c>
      <c r="R828" s="113">
        <v>4.9416424226093039</v>
      </c>
      <c r="S828" s="12" t="s">
        <v>961</v>
      </c>
      <c r="T828" s="12" t="s">
        <v>958</v>
      </c>
      <c r="U828" s="12" t="s">
        <v>959</v>
      </c>
      <c r="V828" s="68" t="s">
        <v>963</v>
      </c>
      <c r="W828" s="68">
        <v>0</v>
      </c>
      <c r="X828" s="68">
        <v>0</v>
      </c>
      <c r="Y828" s="68">
        <v>1</v>
      </c>
      <c r="Z828" s="68">
        <v>0</v>
      </c>
      <c r="AA828" s="68">
        <v>1</v>
      </c>
      <c r="AB828" s="68">
        <v>1</v>
      </c>
      <c r="AC828" s="68">
        <v>2</v>
      </c>
      <c r="AD828" s="68">
        <v>7</v>
      </c>
      <c r="AE828" s="68">
        <v>116</v>
      </c>
      <c r="AF828" s="68">
        <v>0</v>
      </c>
      <c r="AG828" s="68">
        <v>0</v>
      </c>
      <c r="AH828" s="68">
        <v>0</v>
      </c>
      <c r="AI828" s="68">
        <v>0</v>
      </c>
      <c r="AJ828" s="68">
        <v>1</v>
      </c>
      <c r="AK828" s="68">
        <v>0</v>
      </c>
      <c r="AL828" s="68">
        <v>0</v>
      </c>
      <c r="AM828" s="68">
        <v>0</v>
      </c>
      <c r="AN828" s="68">
        <v>0</v>
      </c>
      <c r="AO828" s="68">
        <v>0</v>
      </c>
      <c r="AP828" s="113">
        <v>5.7930136083841441</v>
      </c>
      <c r="AQ828" s="12">
        <v>1</v>
      </c>
      <c r="AR828" s="113">
        <v>4.9272536851572051</v>
      </c>
      <c r="AS828" s="12">
        <v>1</v>
      </c>
      <c r="AT828" s="12">
        <v>0</v>
      </c>
      <c r="AU828" s="12">
        <v>1</v>
      </c>
      <c r="AV828" s="113">
        <v>7.6103576183128379</v>
      </c>
      <c r="AW828" s="12">
        <v>1</v>
      </c>
      <c r="AX828" s="12">
        <v>0</v>
      </c>
      <c r="AY828" s="68">
        <v>1</v>
      </c>
      <c r="AZ828" s="68">
        <v>3.222</v>
      </c>
      <c r="BA828" s="94">
        <v>28</v>
      </c>
      <c r="BB828" s="94">
        <v>22</v>
      </c>
      <c r="BC828" s="12">
        <v>1</v>
      </c>
      <c r="BD828" s="12">
        <v>0</v>
      </c>
      <c r="BE828" s="104">
        <f t="shared" si="188"/>
        <v>2.7080502011022101</v>
      </c>
      <c r="BF828" s="104">
        <v>2101.1999999999998</v>
      </c>
      <c r="BG828" s="104">
        <f t="shared" si="184"/>
        <v>0.35398127964811177</v>
      </c>
      <c r="BH828" s="68">
        <v>1</v>
      </c>
      <c r="BI828" s="68">
        <v>1</v>
      </c>
      <c r="BJ828" s="68">
        <v>0</v>
      </c>
      <c r="BK828" s="12">
        <v>0</v>
      </c>
      <c r="BL828" s="12">
        <v>1</v>
      </c>
      <c r="BM828" s="12">
        <v>1</v>
      </c>
      <c r="BN828" s="12">
        <v>0</v>
      </c>
      <c r="BO828" s="12">
        <v>1</v>
      </c>
      <c r="BP828" s="12">
        <v>0</v>
      </c>
      <c r="BQ828" s="12">
        <v>0</v>
      </c>
      <c r="BR828" s="12">
        <v>0</v>
      </c>
      <c r="BS828" s="12">
        <v>0</v>
      </c>
      <c r="BT828" s="12">
        <v>0</v>
      </c>
      <c r="BU828" s="12">
        <v>1</v>
      </c>
      <c r="BV828" s="12">
        <v>1</v>
      </c>
      <c r="BW828" s="12">
        <v>0</v>
      </c>
      <c r="BX828" s="12">
        <v>0</v>
      </c>
      <c r="BY828" s="12">
        <v>0.5</v>
      </c>
      <c r="BZ828" s="12">
        <f t="shared" si="185"/>
        <v>0.5</v>
      </c>
      <c r="CA828" s="113">
        <v>3.1354942159291497</v>
      </c>
      <c r="CB828" s="12" t="s">
        <v>956</v>
      </c>
      <c r="CC828" s="12">
        <v>1</v>
      </c>
    </row>
    <row r="829" spans="1:167" ht="15" customHeight="1" x14ac:dyDescent="0.3">
      <c r="A829" s="17">
        <v>828</v>
      </c>
      <c r="B829" s="12">
        <v>20</v>
      </c>
      <c r="C829" s="12" t="s">
        <v>132</v>
      </c>
      <c r="D829" s="37">
        <v>1.198</v>
      </c>
      <c r="E829" s="68">
        <v>0.375</v>
      </c>
      <c r="F829" s="19">
        <f t="shared" si="186"/>
        <v>3.1946666666666665</v>
      </c>
      <c r="G829" s="12" t="s">
        <v>353</v>
      </c>
      <c r="H829" s="12">
        <f t="shared" si="175"/>
        <v>0.82299999999999995</v>
      </c>
      <c r="I829" s="12">
        <f t="shared" si="176"/>
        <v>1.573</v>
      </c>
      <c r="J829" s="12" t="s">
        <v>63</v>
      </c>
      <c r="K829" s="12">
        <f t="shared" si="177"/>
        <v>1.198</v>
      </c>
      <c r="L829" s="45">
        <f t="shared" si="178"/>
        <v>3.1946666666666665</v>
      </c>
      <c r="M829" s="15">
        <f t="shared" si="179"/>
        <v>0.28437127791083822</v>
      </c>
      <c r="N829" s="68">
        <f t="shared" si="180"/>
        <v>8.9014381649886759E-2</v>
      </c>
      <c r="O829" s="68">
        <f t="shared" si="181"/>
        <v>11.234139713886021</v>
      </c>
      <c r="P829" s="12">
        <f t="shared" si="182"/>
        <v>0.19535689626095146</v>
      </c>
      <c r="Q829" s="12">
        <f t="shared" si="183"/>
        <v>0.373385659560725</v>
      </c>
      <c r="R829" s="113">
        <v>4.9416424226093039</v>
      </c>
      <c r="S829" s="12" t="s">
        <v>961</v>
      </c>
      <c r="T829" s="12" t="s">
        <v>958</v>
      </c>
      <c r="U829" s="12" t="s">
        <v>960</v>
      </c>
      <c r="V829" s="68" t="s">
        <v>963</v>
      </c>
      <c r="W829" s="68">
        <v>0</v>
      </c>
      <c r="X829" s="68">
        <v>0</v>
      </c>
      <c r="Y829" s="68">
        <v>1</v>
      </c>
      <c r="Z829" s="68">
        <v>0</v>
      </c>
      <c r="AA829" s="68">
        <v>1</v>
      </c>
      <c r="AB829" s="68">
        <v>1</v>
      </c>
      <c r="AC829" s="68">
        <v>2</v>
      </c>
      <c r="AD829" s="68">
        <v>7</v>
      </c>
      <c r="AE829" s="68">
        <v>116</v>
      </c>
      <c r="AF829" s="68">
        <v>0</v>
      </c>
      <c r="AG829" s="68">
        <v>0</v>
      </c>
      <c r="AH829" s="68">
        <v>0</v>
      </c>
      <c r="AI829" s="68">
        <v>0</v>
      </c>
      <c r="AJ829" s="68">
        <v>1</v>
      </c>
      <c r="AK829" s="68">
        <v>0</v>
      </c>
      <c r="AL829" s="68">
        <v>0</v>
      </c>
      <c r="AM829" s="68">
        <v>0</v>
      </c>
      <c r="AN829" s="68">
        <v>0</v>
      </c>
      <c r="AO829" s="68">
        <v>0</v>
      </c>
      <c r="AP829" s="113">
        <v>5.7930136083841441</v>
      </c>
      <c r="AQ829" s="12">
        <v>1</v>
      </c>
      <c r="AR829" s="113">
        <v>4.9272536851572051</v>
      </c>
      <c r="AS829" s="12">
        <v>1</v>
      </c>
      <c r="AT829" s="12">
        <v>0</v>
      </c>
      <c r="AU829" s="12">
        <v>1</v>
      </c>
      <c r="AV829" s="113">
        <v>7.6103576183128379</v>
      </c>
      <c r="AW829" s="12">
        <v>1</v>
      </c>
      <c r="AX829" s="12">
        <v>0</v>
      </c>
      <c r="AY829" s="68">
        <v>1</v>
      </c>
      <c r="AZ829" s="68">
        <v>3.222</v>
      </c>
      <c r="BA829" s="94">
        <v>28</v>
      </c>
      <c r="BB829" s="94">
        <v>22</v>
      </c>
      <c r="BC829" s="12">
        <v>1</v>
      </c>
      <c r="BD829" s="12">
        <v>0</v>
      </c>
      <c r="BE829" s="104">
        <f t="shared" si="188"/>
        <v>2.7080502011022101</v>
      </c>
      <c r="BF829" s="104">
        <v>2101.1999999999998</v>
      </c>
      <c r="BG829" s="104">
        <f t="shared" si="184"/>
        <v>0.35398127964811177</v>
      </c>
      <c r="BH829" s="68">
        <v>1</v>
      </c>
      <c r="BI829" s="68">
        <v>1</v>
      </c>
      <c r="BJ829" s="68">
        <v>0</v>
      </c>
      <c r="BK829" s="12">
        <v>0</v>
      </c>
      <c r="BL829" s="12">
        <v>1</v>
      </c>
      <c r="BM829" s="12">
        <v>1</v>
      </c>
      <c r="BN829" s="12">
        <v>0</v>
      </c>
      <c r="BO829" s="12">
        <v>1</v>
      </c>
      <c r="BP829" s="12">
        <v>0</v>
      </c>
      <c r="BQ829" s="12">
        <v>0</v>
      </c>
      <c r="BR829" s="12">
        <v>0</v>
      </c>
      <c r="BS829" s="12">
        <v>0</v>
      </c>
      <c r="BT829" s="12">
        <v>0</v>
      </c>
      <c r="BU829" s="12">
        <v>1</v>
      </c>
      <c r="BV829" s="12">
        <v>1</v>
      </c>
      <c r="BW829" s="12">
        <v>0</v>
      </c>
      <c r="BX829" s="12">
        <v>0</v>
      </c>
      <c r="BY829" s="12">
        <v>0.5</v>
      </c>
      <c r="BZ829" s="12">
        <f t="shared" si="185"/>
        <v>0.5</v>
      </c>
      <c r="CA829" s="113">
        <v>3.1354942159291497</v>
      </c>
      <c r="CB829" s="12" t="s">
        <v>956</v>
      </c>
      <c r="CC829" s="12">
        <v>1</v>
      </c>
    </row>
    <row r="830" spans="1:167" ht="15" customHeight="1" x14ac:dyDescent="0.3">
      <c r="A830" s="17">
        <v>829</v>
      </c>
      <c r="B830" s="12">
        <v>20</v>
      </c>
      <c r="C830" s="12" t="s">
        <v>132</v>
      </c>
      <c r="D830" s="37">
        <v>1.4279999999999999</v>
      </c>
      <c r="E830" s="68">
        <v>0.7</v>
      </c>
      <c r="F830" s="19">
        <f t="shared" si="186"/>
        <v>2.04</v>
      </c>
      <c r="G830" s="12" t="s">
        <v>420</v>
      </c>
      <c r="H830" s="12">
        <f t="shared" si="175"/>
        <v>0.72799999999999998</v>
      </c>
      <c r="I830" s="12">
        <f t="shared" si="176"/>
        <v>2.1280000000000001</v>
      </c>
      <c r="J830" s="12" t="s">
        <v>63</v>
      </c>
      <c r="K830" s="12">
        <f t="shared" si="177"/>
        <v>1.4279999999999999</v>
      </c>
      <c r="L830" s="45">
        <f t="shared" si="178"/>
        <v>2.04</v>
      </c>
      <c r="M830" s="15">
        <f t="shared" si="179"/>
        <v>0.18846795597996913</v>
      </c>
      <c r="N830" s="68">
        <f t="shared" si="180"/>
        <v>9.2386252931357424E-2</v>
      </c>
      <c r="O830" s="68">
        <f t="shared" si="181"/>
        <v>10.824121211442524</v>
      </c>
      <c r="P830" s="12">
        <f t="shared" si="182"/>
        <v>9.6081703048611702E-2</v>
      </c>
      <c r="Q830" s="12">
        <f t="shared" si="183"/>
        <v>0.28085420891132656</v>
      </c>
      <c r="R830" s="113">
        <v>4.9416424226093039</v>
      </c>
      <c r="S830" s="12" t="s">
        <v>961</v>
      </c>
      <c r="T830" s="12" t="s">
        <v>958</v>
      </c>
      <c r="U830" s="12" t="s">
        <v>959</v>
      </c>
      <c r="V830" s="68" t="s">
        <v>963</v>
      </c>
      <c r="W830" s="68">
        <v>0</v>
      </c>
      <c r="X830" s="68">
        <v>0</v>
      </c>
      <c r="Y830" s="68">
        <v>1</v>
      </c>
      <c r="Z830" s="68">
        <v>0</v>
      </c>
      <c r="AA830" s="68">
        <v>1</v>
      </c>
      <c r="AB830" s="68">
        <v>1</v>
      </c>
      <c r="AC830" s="68">
        <v>3</v>
      </c>
      <c r="AD830" s="68">
        <v>8</v>
      </c>
      <c r="AE830" s="68">
        <v>113</v>
      </c>
      <c r="AF830" s="68">
        <v>0</v>
      </c>
      <c r="AG830" s="68">
        <v>0</v>
      </c>
      <c r="AH830" s="68">
        <v>0</v>
      </c>
      <c r="AI830" s="68">
        <v>0</v>
      </c>
      <c r="AJ830" s="68">
        <v>1</v>
      </c>
      <c r="AK830" s="68">
        <v>0</v>
      </c>
      <c r="AL830" s="68">
        <v>0</v>
      </c>
      <c r="AM830" s="68">
        <v>0</v>
      </c>
      <c r="AN830" s="68">
        <v>0</v>
      </c>
      <c r="AO830" s="68">
        <v>0</v>
      </c>
      <c r="AP830" s="113">
        <v>5.7930136083841441</v>
      </c>
      <c r="AQ830" s="12">
        <v>1</v>
      </c>
      <c r="AR830" s="113">
        <v>4.9272536851572051</v>
      </c>
      <c r="AS830" s="12">
        <v>1</v>
      </c>
      <c r="AT830" s="12">
        <v>0</v>
      </c>
      <c r="AU830" s="12">
        <v>1</v>
      </c>
      <c r="AV830" s="113">
        <v>7.6103576183128379</v>
      </c>
      <c r="AW830" s="12">
        <v>1</v>
      </c>
      <c r="AX830" s="12">
        <v>0</v>
      </c>
      <c r="AY830" s="68">
        <v>1</v>
      </c>
      <c r="AZ830" s="68">
        <v>3.222</v>
      </c>
      <c r="BA830" s="94">
        <v>28</v>
      </c>
      <c r="BB830" s="94">
        <v>22</v>
      </c>
      <c r="BC830" s="12">
        <v>1</v>
      </c>
      <c r="BD830" s="12">
        <v>0</v>
      </c>
      <c r="BE830" s="104">
        <f t="shared" si="188"/>
        <v>2.7080502011022101</v>
      </c>
      <c r="BF830" s="104">
        <v>2101.1999999999998</v>
      </c>
      <c r="BG830" s="104">
        <f t="shared" si="184"/>
        <v>0.35398127964811177</v>
      </c>
      <c r="BH830" s="68">
        <v>1</v>
      </c>
      <c r="BI830" s="68">
        <v>1</v>
      </c>
      <c r="BJ830" s="68">
        <v>0</v>
      </c>
      <c r="BK830" s="12">
        <v>0</v>
      </c>
      <c r="BL830" s="12">
        <v>1</v>
      </c>
      <c r="BM830" s="12">
        <v>1</v>
      </c>
      <c r="BN830" s="12">
        <v>0</v>
      </c>
      <c r="BO830" s="12">
        <v>1</v>
      </c>
      <c r="BP830" s="12">
        <v>0</v>
      </c>
      <c r="BQ830" s="12">
        <v>0</v>
      </c>
      <c r="BR830" s="12">
        <v>0</v>
      </c>
      <c r="BS830" s="12">
        <v>0</v>
      </c>
      <c r="BT830" s="12">
        <v>0</v>
      </c>
      <c r="BU830" s="12">
        <v>1</v>
      </c>
      <c r="BV830" s="12">
        <v>1</v>
      </c>
      <c r="BW830" s="12">
        <v>0</v>
      </c>
      <c r="BX830" s="12">
        <v>0</v>
      </c>
      <c r="BY830" s="12">
        <v>0.5</v>
      </c>
      <c r="BZ830" s="12">
        <f t="shared" si="185"/>
        <v>0.5</v>
      </c>
      <c r="CA830" s="113">
        <v>3.1354942159291497</v>
      </c>
      <c r="CB830" s="12" t="s">
        <v>956</v>
      </c>
      <c r="CC830" s="12">
        <v>1</v>
      </c>
    </row>
    <row r="831" spans="1:167" ht="15" customHeight="1" x14ac:dyDescent="0.3">
      <c r="A831" s="70">
        <v>830</v>
      </c>
      <c r="B831" s="12">
        <v>20</v>
      </c>
      <c r="C831" s="12" t="s">
        <v>132</v>
      </c>
      <c r="D831" s="37">
        <v>1.3720000000000001</v>
      </c>
      <c r="E831" s="68">
        <v>0.41</v>
      </c>
      <c r="F831" s="19">
        <f t="shared" si="186"/>
        <v>3.3463414634146345</v>
      </c>
      <c r="G831" s="12" t="s">
        <v>353</v>
      </c>
      <c r="H831" s="12">
        <f t="shared" si="175"/>
        <v>0.96200000000000019</v>
      </c>
      <c r="I831" s="12">
        <f t="shared" si="176"/>
        <v>1.782</v>
      </c>
      <c r="J831" s="12" t="s">
        <v>63</v>
      </c>
      <c r="K831" s="12">
        <f t="shared" si="177"/>
        <v>1.3720000000000001</v>
      </c>
      <c r="L831" s="45">
        <f t="shared" si="178"/>
        <v>3.3463414634146345</v>
      </c>
      <c r="M831" s="15">
        <f t="shared" si="179"/>
        <v>0.30027069654484473</v>
      </c>
      <c r="N831" s="68">
        <f t="shared" si="180"/>
        <v>8.973103905494631E-2</v>
      </c>
      <c r="O831" s="68">
        <f t="shared" si="181"/>
        <v>11.144415695305339</v>
      </c>
      <c r="P831" s="12">
        <f t="shared" si="182"/>
        <v>0.21053965748989842</v>
      </c>
      <c r="Q831" s="12">
        <f t="shared" si="183"/>
        <v>0.39000173559979101</v>
      </c>
      <c r="R831" s="113">
        <v>4.9416424226093039</v>
      </c>
      <c r="S831" s="12" t="s">
        <v>961</v>
      </c>
      <c r="T831" s="12" t="s">
        <v>958</v>
      </c>
      <c r="U831" s="12" t="s">
        <v>960</v>
      </c>
      <c r="V831" s="68" t="s">
        <v>963</v>
      </c>
      <c r="W831" s="68">
        <v>0</v>
      </c>
      <c r="X831" s="68">
        <v>0</v>
      </c>
      <c r="Y831" s="68">
        <v>1</v>
      </c>
      <c r="Z831" s="68">
        <v>0</v>
      </c>
      <c r="AA831" s="68">
        <v>1</v>
      </c>
      <c r="AB831" s="68">
        <v>1</v>
      </c>
      <c r="AC831" s="68">
        <v>3</v>
      </c>
      <c r="AD831" s="69">
        <v>8</v>
      </c>
      <c r="AE831" s="68">
        <v>113</v>
      </c>
      <c r="AF831" s="68">
        <v>0</v>
      </c>
      <c r="AG831" s="68">
        <v>0</v>
      </c>
      <c r="AH831" s="68">
        <v>0</v>
      </c>
      <c r="AI831" s="68">
        <v>0</v>
      </c>
      <c r="AJ831" s="68">
        <v>1</v>
      </c>
      <c r="AK831" s="68">
        <v>0</v>
      </c>
      <c r="AL831" s="68">
        <v>0</v>
      </c>
      <c r="AM831" s="68">
        <v>0</v>
      </c>
      <c r="AN831" s="68">
        <v>0</v>
      </c>
      <c r="AO831" s="68">
        <v>0</v>
      </c>
      <c r="AP831" s="113">
        <v>5.7930136083841441</v>
      </c>
      <c r="AQ831" s="12">
        <v>1</v>
      </c>
      <c r="AR831" s="113">
        <v>4.9272536851572051</v>
      </c>
      <c r="AS831" s="12">
        <v>1</v>
      </c>
      <c r="AT831" s="12">
        <v>0</v>
      </c>
      <c r="AU831" s="12">
        <v>1</v>
      </c>
      <c r="AV831" s="113">
        <v>7.6103576183128379</v>
      </c>
      <c r="AW831" s="12">
        <v>1</v>
      </c>
      <c r="AX831" s="12">
        <v>0</v>
      </c>
      <c r="AY831" s="68">
        <v>1</v>
      </c>
      <c r="AZ831" s="68">
        <v>3.222</v>
      </c>
      <c r="BA831" s="94">
        <v>28</v>
      </c>
      <c r="BB831" s="94">
        <v>22</v>
      </c>
      <c r="BC831" s="12">
        <v>1</v>
      </c>
      <c r="BD831" s="12">
        <v>0</v>
      </c>
      <c r="BE831" s="104">
        <f t="shared" si="188"/>
        <v>2.7080502011022101</v>
      </c>
      <c r="BF831" s="104">
        <v>2101.1999999999998</v>
      </c>
      <c r="BG831" s="104">
        <f t="shared" si="184"/>
        <v>0.35398127964811177</v>
      </c>
      <c r="BH831" s="68">
        <v>1</v>
      </c>
      <c r="BI831" s="68">
        <v>1</v>
      </c>
      <c r="BJ831" s="68">
        <v>0</v>
      </c>
      <c r="BK831" s="12">
        <v>0</v>
      </c>
      <c r="BL831" s="12">
        <v>1</v>
      </c>
      <c r="BM831" s="12">
        <v>1</v>
      </c>
      <c r="BN831" s="12">
        <v>0</v>
      </c>
      <c r="BO831" s="12">
        <v>1</v>
      </c>
      <c r="BP831" s="12">
        <v>0</v>
      </c>
      <c r="BQ831" s="12">
        <v>0</v>
      </c>
      <c r="BR831" s="12">
        <v>0</v>
      </c>
      <c r="BS831" s="12">
        <v>0</v>
      </c>
      <c r="BT831" s="12">
        <v>0</v>
      </c>
      <c r="BU831" s="12">
        <v>1</v>
      </c>
      <c r="BV831" s="12">
        <v>1</v>
      </c>
      <c r="BW831" s="12">
        <v>0</v>
      </c>
      <c r="BX831" s="12">
        <v>0</v>
      </c>
      <c r="BY831" s="12">
        <v>0.5</v>
      </c>
      <c r="BZ831" s="12">
        <f t="shared" si="185"/>
        <v>0.5</v>
      </c>
      <c r="CA831" s="113">
        <v>3.1354942159291497</v>
      </c>
      <c r="CB831" s="12" t="s">
        <v>956</v>
      </c>
      <c r="CC831" s="12">
        <v>1</v>
      </c>
    </row>
    <row r="832" spans="1:167" ht="15" customHeight="1" x14ac:dyDescent="0.3">
      <c r="A832" s="70">
        <v>831</v>
      </c>
      <c r="B832" s="12">
        <v>20</v>
      </c>
      <c r="C832" s="12" t="s">
        <v>132</v>
      </c>
      <c r="D832" s="37">
        <v>1.411</v>
      </c>
      <c r="E832" s="68">
        <v>0.68300000000000005</v>
      </c>
      <c r="F832" s="19">
        <f t="shared" si="186"/>
        <v>2.0658857979502194</v>
      </c>
      <c r="G832" s="12" t="s">
        <v>420</v>
      </c>
      <c r="H832" s="12">
        <f t="shared" si="175"/>
        <v>0.72799999999999998</v>
      </c>
      <c r="I832" s="12">
        <f t="shared" si="176"/>
        <v>2.0940000000000003</v>
      </c>
      <c r="J832" s="12" t="s">
        <v>63</v>
      </c>
      <c r="K832" s="12">
        <f t="shared" si="177"/>
        <v>1.411</v>
      </c>
      <c r="L832" s="45">
        <f t="shared" si="178"/>
        <v>2.0658857979502194</v>
      </c>
      <c r="M832" s="15">
        <f t="shared" si="179"/>
        <v>0.19159158289414469</v>
      </c>
      <c r="N832" s="68">
        <f t="shared" si="180"/>
        <v>9.2740645724096973E-2</v>
      </c>
      <c r="O832" s="68">
        <f t="shared" si="181"/>
        <v>10.782758651206676</v>
      </c>
      <c r="P832" s="12">
        <f t="shared" si="182"/>
        <v>9.8850937170047712E-2</v>
      </c>
      <c r="Q832" s="12">
        <f t="shared" si="183"/>
        <v>0.28433222861824164</v>
      </c>
      <c r="R832" s="113">
        <v>4.9416424226093039</v>
      </c>
      <c r="S832" s="12" t="s">
        <v>961</v>
      </c>
      <c r="T832" s="12" t="s">
        <v>958</v>
      </c>
      <c r="U832" s="12" t="s">
        <v>959</v>
      </c>
      <c r="V832" s="68" t="s">
        <v>963</v>
      </c>
      <c r="W832" s="68">
        <v>0</v>
      </c>
      <c r="X832" s="68">
        <v>0</v>
      </c>
      <c r="Y832" s="68">
        <v>1</v>
      </c>
      <c r="Z832" s="68">
        <v>0</v>
      </c>
      <c r="AA832" s="68">
        <v>1</v>
      </c>
      <c r="AB832" s="68">
        <v>1</v>
      </c>
      <c r="AC832" s="68">
        <v>4</v>
      </c>
      <c r="AD832" s="68">
        <v>9</v>
      </c>
      <c r="AE832" s="68">
        <v>112</v>
      </c>
      <c r="AF832" s="68">
        <v>0</v>
      </c>
      <c r="AG832" s="68">
        <v>0</v>
      </c>
      <c r="AH832" s="68">
        <v>0</v>
      </c>
      <c r="AI832" s="68">
        <v>0</v>
      </c>
      <c r="AJ832" s="68">
        <v>1</v>
      </c>
      <c r="AK832" s="68">
        <v>0</v>
      </c>
      <c r="AL832" s="68">
        <v>0</v>
      </c>
      <c r="AM832" s="68">
        <v>0</v>
      </c>
      <c r="AN832" s="68">
        <v>0</v>
      </c>
      <c r="AO832" s="68">
        <v>0</v>
      </c>
      <c r="AP832" s="113">
        <v>5.7930136083841441</v>
      </c>
      <c r="AQ832" s="12">
        <v>1</v>
      </c>
      <c r="AR832" s="113">
        <v>4.9272536851572051</v>
      </c>
      <c r="AS832" s="12">
        <v>1</v>
      </c>
      <c r="AT832" s="12">
        <v>0</v>
      </c>
      <c r="AU832" s="12">
        <v>1</v>
      </c>
      <c r="AV832" s="113">
        <v>7.6103576183128379</v>
      </c>
      <c r="AW832" s="12">
        <v>1</v>
      </c>
      <c r="AX832" s="12">
        <v>0</v>
      </c>
      <c r="AY832" s="68">
        <v>1</v>
      </c>
      <c r="AZ832" s="68">
        <v>3.222</v>
      </c>
      <c r="BA832" s="94">
        <v>28</v>
      </c>
      <c r="BB832" s="94">
        <v>22</v>
      </c>
      <c r="BC832" s="12">
        <v>1</v>
      </c>
      <c r="BD832" s="12">
        <v>0</v>
      </c>
      <c r="BE832" s="104">
        <f t="shared" si="188"/>
        <v>2.7080502011022101</v>
      </c>
      <c r="BF832" s="104">
        <v>2101.1999999999998</v>
      </c>
      <c r="BG832" s="104">
        <f t="shared" si="184"/>
        <v>0.35398127964811177</v>
      </c>
      <c r="BH832" s="68">
        <v>1</v>
      </c>
      <c r="BI832" s="68">
        <v>1</v>
      </c>
      <c r="BJ832" s="68">
        <v>0</v>
      </c>
      <c r="BK832" s="12">
        <v>0</v>
      </c>
      <c r="BL832" s="12">
        <v>1</v>
      </c>
      <c r="BM832" s="12">
        <v>1</v>
      </c>
      <c r="BN832" s="12">
        <v>0</v>
      </c>
      <c r="BO832" s="12">
        <v>1</v>
      </c>
      <c r="BP832" s="12">
        <v>0</v>
      </c>
      <c r="BQ832" s="12">
        <v>0</v>
      </c>
      <c r="BR832" s="12">
        <v>0</v>
      </c>
      <c r="BS832" s="12">
        <v>0</v>
      </c>
      <c r="BT832" s="12">
        <v>0</v>
      </c>
      <c r="BU832" s="12">
        <v>1</v>
      </c>
      <c r="BV832" s="12">
        <v>1</v>
      </c>
      <c r="BW832" s="12">
        <v>0</v>
      </c>
      <c r="BX832" s="12">
        <v>0</v>
      </c>
      <c r="BY832" s="12">
        <v>0.5</v>
      </c>
      <c r="BZ832" s="12">
        <f t="shared" si="185"/>
        <v>0.5</v>
      </c>
      <c r="CA832" s="113">
        <v>3.1354942159291497</v>
      </c>
      <c r="CB832" s="12" t="s">
        <v>956</v>
      </c>
      <c r="CC832" s="12">
        <v>1</v>
      </c>
    </row>
    <row r="833" spans="1:167" ht="15" customHeight="1" x14ac:dyDescent="0.3">
      <c r="A833" s="17">
        <v>832</v>
      </c>
      <c r="B833" s="12">
        <v>20</v>
      </c>
      <c r="C833" s="12" t="s">
        <v>132</v>
      </c>
      <c r="D833" s="37">
        <v>1.48</v>
      </c>
      <c r="E833" s="13">
        <v>0.40300000000000002</v>
      </c>
      <c r="F833" s="19">
        <f t="shared" si="186"/>
        <v>3.6724565756823817</v>
      </c>
      <c r="G833" s="12" t="s">
        <v>353</v>
      </c>
      <c r="H833" s="12">
        <f t="shared" si="175"/>
        <v>1.077</v>
      </c>
      <c r="I833" s="12">
        <f t="shared" si="176"/>
        <v>1.883</v>
      </c>
      <c r="J833" s="12" t="s">
        <v>63</v>
      </c>
      <c r="K833" s="12">
        <f t="shared" si="177"/>
        <v>1.48</v>
      </c>
      <c r="L833" s="45">
        <f t="shared" si="178"/>
        <v>3.6724565756823817</v>
      </c>
      <c r="M833" s="15">
        <f t="shared" si="179"/>
        <v>0.32783657912354397</v>
      </c>
      <c r="N833" s="13">
        <f t="shared" si="180"/>
        <v>8.9269014450532591E-2</v>
      </c>
      <c r="O833" s="68">
        <f t="shared" si="181"/>
        <v>11.202095219211126</v>
      </c>
      <c r="P833" s="12">
        <f t="shared" si="182"/>
        <v>0.23856756467301138</v>
      </c>
      <c r="Q833" s="12">
        <f t="shared" si="183"/>
        <v>0.41710559357407656</v>
      </c>
      <c r="R833" s="113">
        <v>4.9416424226093039</v>
      </c>
      <c r="S833" s="12" t="s">
        <v>961</v>
      </c>
      <c r="T833" s="12" t="s">
        <v>958</v>
      </c>
      <c r="U833" s="12" t="s">
        <v>960</v>
      </c>
      <c r="V833" s="68" t="s">
        <v>963</v>
      </c>
      <c r="W833" s="68">
        <v>0</v>
      </c>
      <c r="X833" s="68">
        <v>0</v>
      </c>
      <c r="Y833" s="68">
        <v>1</v>
      </c>
      <c r="Z833" s="68">
        <v>0</v>
      </c>
      <c r="AA833" s="13">
        <v>1</v>
      </c>
      <c r="AB833" s="13">
        <v>1</v>
      </c>
      <c r="AC833" s="68">
        <v>4</v>
      </c>
      <c r="AD833" s="13">
        <v>9</v>
      </c>
      <c r="AE833" s="13">
        <v>112</v>
      </c>
      <c r="AF833" s="13">
        <v>0</v>
      </c>
      <c r="AG833" s="13">
        <v>0</v>
      </c>
      <c r="AH833" s="13">
        <v>0</v>
      </c>
      <c r="AI833" s="13">
        <v>0</v>
      </c>
      <c r="AJ833" s="13">
        <v>1</v>
      </c>
      <c r="AK833" s="13">
        <v>0</v>
      </c>
      <c r="AL833" s="13">
        <v>0</v>
      </c>
      <c r="AM833" s="68">
        <v>0</v>
      </c>
      <c r="AN833" s="68">
        <v>0</v>
      </c>
      <c r="AO833" s="68">
        <v>0</v>
      </c>
      <c r="AP833" s="113">
        <v>5.7930136083841441</v>
      </c>
      <c r="AQ833" s="12">
        <v>1</v>
      </c>
      <c r="AR833" s="113">
        <v>4.9272536851572051</v>
      </c>
      <c r="AS833" s="12">
        <v>1</v>
      </c>
      <c r="AT833" s="12">
        <v>0</v>
      </c>
      <c r="AU833" s="12">
        <v>1</v>
      </c>
      <c r="AV833" s="113">
        <v>7.6103576183128379</v>
      </c>
      <c r="AW833" s="12">
        <v>1</v>
      </c>
      <c r="AX833" s="12">
        <v>0</v>
      </c>
      <c r="AY833" s="68">
        <v>1</v>
      </c>
      <c r="AZ833" s="68">
        <v>3.222</v>
      </c>
      <c r="BA833" s="94">
        <v>28</v>
      </c>
      <c r="BB833" s="94">
        <v>22</v>
      </c>
      <c r="BC833" s="12">
        <v>1</v>
      </c>
      <c r="BD833" s="12">
        <v>0</v>
      </c>
      <c r="BE833" s="104">
        <f t="shared" si="188"/>
        <v>2.7080502011022101</v>
      </c>
      <c r="BF833" s="104">
        <v>2101.1999999999998</v>
      </c>
      <c r="BG833" s="104">
        <f t="shared" si="184"/>
        <v>0.35398127964811177</v>
      </c>
      <c r="BH833" s="68">
        <v>1</v>
      </c>
      <c r="BI833" s="68">
        <v>1</v>
      </c>
      <c r="BJ833" s="68">
        <v>0</v>
      </c>
      <c r="BK833" s="12">
        <v>0</v>
      </c>
      <c r="BL833" s="12">
        <v>1</v>
      </c>
      <c r="BM833" s="12">
        <v>1</v>
      </c>
      <c r="BN833" s="12">
        <v>0</v>
      </c>
      <c r="BO833" s="12">
        <v>1</v>
      </c>
      <c r="BP833" s="12">
        <v>0</v>
      </c>
      <c r="BQ833" s="12">
        <v>0</v>
      </c>
      <c r="BR833" s="12">
        <v>0</v>
      </c>
      <c r="BS833" s="12">
        <v>0</v>
      </c>
      <c r="BT833" s="12">
        <v>0</v>
      </c>
      <c r="BU833" s="12">
        <v>1</v>
      </c>
      <c r="BV833" s="12">
        <v>1</v>
      </c>
      <c r="BW833" s="12">
        <v>0</v>
      </c>
      <c r="BX833" s="12">
        <v>0</v>
      </c>
      <c r="BY833" s="12">
        <v>0.5</v>
      </c>
      <c r="BZ833" s="12">
        <f t="shared" si="185"/>
        <v>0.5</v>
      </c>
      <c r="CA833" s="113">
        <v>3.1354942159291497</v>
      </c>
      <c r="CB833" s="12" t="s">
        <v>956</v>
      </c>
      <c r="CC833" s="12">
        <v>1</v>
      </c>
    </row>
    <row r="834" spans="1:167" ht="15" customHeight="1" x14ac:dyDescent="0.3">
      <c r="A834" s="17">
        <v>833</v>
      </c>
      <c r="B834" s="12">
        <v>20</v>
      </c>
      <c r="C834" s="12" t="s">
        <v>132</v>
      </c>
      <c r="D834" s="37">
        <v>2.0459999999999998</v>
      </c>
      <c r="E834" s="68">
        <v>0.88500000000000001</v>
      </c>
      <c r="F834" s="19">
        <f t="shared" si="186"/>
        <v>2.311864406779661</v>
      </c>
      <c r="G834" s="12" t="s">
        <v>420</v>
      </c>
      <c r="H834" s="12">
        <f t="shared" ref="H834:H847" si="189">D834-E834</f>
        <v>1.1609999999999998</v>
      </c>
      <c r="I834" s="12">
        <f t="shared" ref="I834:I847" si="190">D834+E834</f>
        <v>2.931</v>
      </c>
      <c r="J834" s="12" t="s">
        <v>63</v>
      </c>
      <c r="K834" s="12">
        <f t="shared" ref="K834:K897" si="191">IF(AA834=1,D834,-D834)</f>
        <v>2.0459999999999998</v>
      </c>
      <c r="L834" s="45">
        <f t="shared" ref="L834:L897" si="192">K834/E834</f>
        <v>2.311864406779661</v>
      </c>
      <c r="M834" s="15">
        <f t="shared" ref="M834:M897" si="193">L834/SQRT(L834^2+AE834)</f>
        <v>0.21074090639856491</v>
      </c>
      <c r="N834" s="68">
        <f t="shared" ref="N834:N897" si="194">SQRT((1-M834^2)/AE834)</f>
        <v>9.1156257166534665E-2</v>
      </c>
      <c r="O834" s="68">
        <f t="shared" ref="O834:O897" si="195">1/N834</f>
        <v>10.970173974706814</v>
      </c>
      <c r="P834" s="12">
        <f t="shared" ref="P834:P897" si="196">M834-N834</f>
        <v>0.11958464923203024</v>
      </c>
      <c r="Q834" s="12">
        <f t="shared" ref="Q834:Q897" si="197">M834+N834</f>
        <v>0.30189716356509955</v>
      </c>
      <c r="R834" s="113">
        <v>4.836281906951478</v>
      </c>
      <c r="S834" s="12" t="s">
        <v>961</v>
      </c>
      <c r="T834" s="12" t="s">
        <v>958</v>
      </c>
      <c r="U834" s="12" t="s">
        <v>959</v>
      </c>
      <c r="V834" s="68" t="s">
        <v>963</v>
      </c>
      <c r="W834" s="68">
        <v>0</v>
      </c>
      <c r="X834" s="68">
        <v>0</v>
      </c>
      <c r="Y834" s="68">
        <v>1</v>
      </c>
      <c r="Z834" s="68">
        <v>0</v>
      </c>
      <c r="AA834" s="68">
        <v>1</v>
      </c>
      <c r="AB834" s="68">
        <v>1</v>
      </c>
      <c r="AC834" s="68">
        <v>5</v>
      </c>
      <c r="AD834" s="68">
        <v>8</v>
      </c>
      <c r="AE834" s="68">
        <v>115</v>
      </c>
      <c r="AF834" s="68">
        <v>0</v>
      </c>
      <c r="AG834" s="68">
        <v>0</v>
      </c>
      <c r="AH834" s="68">
        <v>0</v>
      </c>
      <c r="AI834" s="68">
        <v>0</v>
      </c>
      <c r="AJ834" s="68">
        <v>1</v>
      </c>
      <c r="AK834" s="68">
        <v>0</v>
      </c>
      <c r="AL834" s="68">
        <v>0</v>
      </c>
      <c r="AM834" s="68">
        <v>0</v>
      </c>
      <c r="AN834" s="68">
        <v>0</v>
      </c>
      <c r="AO834" s="68">
        <v>0</v>
      </c>
      <c r="AP834" s="113">
        <v>5.7930136083841441</v>
      </c>
      <c r="AQ834" s="12">
        <v>1</v>
      </c>
      <c r="AR834" s="113">
        <v>4.9272536851572051</v>
      </c>
      <c r="AS834" s="12">
        <v>1</v>
      </c>
      <c r="AT834" s="12">
        <v>0</v>
      </c>
      <c r="AU834" s="12">
        <v>1</v>
      </c>
      <c r="AV834" s="113">
        <v>7.6103576183128379</v>
      </c>
      <c r="AW834" s="12">
        <v>1</v>
      </c>
      <c r="AX834" s="12">
        <v>0</v>
      </c>
      <c r="AY834" s="68">
        <v>1</v>
      </c>
      <c r="AZ834" s="68">
        <v>3.222</v>
      </c>
      <c r="BA834" s="94">
        <v>28</v>
      </c>
      <c r="BB834" s="94">
        <v>22</v>
      </c>
      <c r="BC834" s="12">
        <v>1</v>
      </c>
      <c r="BD834" s="12">
        <v>0</v>
      </c>
      <c r="BE834" s="104">
        <f t="shared" si="188"/>
        <v>2.7080502011022101</v>
      </c>
      <c r="BF834" s="104">
        <v>2101.1999999999998</v>
      </c>
      <c r="BG834" s="104">
        <f t="shared" ref="BG834:BG897" si="198">BE834/LN(BF834)</f>
        <v>0.35398127964811177</v>
      </c>
      <c r="BH834" s="68">
        <v>1</v>
      </c>
      <c r="BI834" s="68">
        <v>1</v>
      </c>
      <c r="BJ834" s="68">
        <v>0</v>
      </c>
      <c r="BK834" s="12">
        <v>0</v>
      </c>
      <c r="BL834" s="12">
        <v>1</v>
      </c>
      <c r="BM834" s="12">
        <v>1</v>
      </c>
      <c r="BN834" s="12">
        <v>0</v>
      </c>
      <c r="BO834" s="12">
        <v>1</v>
      </c>
      <c r="BP834" s="12">
        <v>0</v>
      </c>
      <c r="BQ834" s="12">
        <v>0</v>
      </c>
      <c r="BR834" s="12">
        <v>0</v>
      </c>
      <c r="BS834" s="12">
        <v>0</v>
      </c>
      <c r="BT834" s="12">
        <v>0</v>
      </c>
      <c r="BU834" s="12">
        <v>1</v>
      </c>
      <c r="BV834" s="12">
        <v>1</v>
      </c>
      <c r="BW834" s="12">
        <v>0</v>
      </c>
      <c r="BX834" s="12">
        <v>0</v>
      </c>
      <c r="BY834" s="12">
        <v>0.5</v>
      </c>
      <c r="BZ834" s="12">
        <f t="shared" ref="BZ834:BZ897" si="199">1-BY834</f>
        <v>0.5</v>
      </c>
      <c r="CA834" s="113">
        <v>2.9957322735539909</v>
      </c>
      <c r="CB834" s="12" t="s">
        <v>956</v>
      </c>
      <c r="CC834" s="12">
        <v>1</v>
      </c>
    </row>
    <row r="835" spans="1:167" ht="15" customHeight="1" x14ac:dyDescent="0.3">
      <c r="A835" s="70">
        <v>834</v>
      </c>
      <c r="B835" s="12">
        <v>20</v>
      </c>
      <c r="C835" s="12" t="s">
        <v>132</v>
      </c>
      <c r="D835" s="37">
        <v>1.1599999999999999</v>
      </c>
      <c r="E835" s="68">
        <v>0.377</v>
      </c>
      <c r="F835" s="19">
        <f t="shared" si="186"/>
        <v>3.0769230769230766</v>
      </c>
      <c r="G835" s="12" t="s">
        <v>353</v>
      </c>
      <c r="H835" s="12">
        <f t="shared" si="189"/>
        <v>0.78299999999999992</v>
      </c>
      <c r="I835" s="12">
        <f t="shared" si="190"/>
        <v>1.5369999999999999</v>
      </c>
      <c r="J835" s="12" t="s">
        <v>63</v>
      </c>
      <c r="K835" s="12">
        <f t="shared" si="191"/>
        <v>1.1599999999999999</v>
      </c>
      <c r="L835" s="45">
        <f t="shared" si="192"/>
        <v>3.0769230769230766</v>
      </c>
      <c r="M835" s="15">
        <f t="shared" si="193"/>
        <v>0.27579648901238196</v>
      </c>
      <c r="N835" s="68">
        <f t="shared" si="194"/>
        <v>8.9633858929024132E-2</v>
      </c>
      <c r="O835" s="68">
        <f t="shared" si="195"/>
        <v>11.156498358414337</v>
      </c>
      <c r="P835" s="12">
        <f t="shared" si="196"/>
        <v>0.18616263008335782</v>
      </c>
      <c r="Q835" s="12">
        <f t="shared" si="197"/>
        <v>0.36543034794140611</v>
      </c>
      <c r="R835" s="113">
        <v>4.836281906951478</v>
      </c>
      <c r="S835" s="12" t="s">
        <v>961</v>
      </c>
      <c r="T835" s="12" t="s">
        <v>958</v>
      </c>
      <c r="U835" s="12" t="s">
        <v>960</v>
      </c>
      <c r="V835" s="68" t="s">
        <v>963</v>
      </c>
      <c r="W835" s="68">
        <v>0</v>
      </c>
      <c r="X835" s="68">
        <v>0</v>
      </c>
      <c r="Y835" s="68">
        <v>1</v>
      </c>
      <c r="Z835" s="68">
        <v>0</v>
      </c>
      <c r="AA835" s="68">
        <v>1</v>
      </c>
      <c r="AB835" s="68">
        <v>1</v>
      </c>
      <c r="AC835" s="68">
        <v>5</v>
      </c>
      <c r="AD835" s="68">
        <v>8</v>
      </c>
      <c r="AE835" s="68">
        <v>115</v>
      </c>
      <c r="AF835" s="68">
        <v>0</v>
      </c>
      <c r="AG835" s="68">
        <v>0</v>
      </c>
      <c r="AH835" s="68">
        <v>0</v>
      </c>
      <c r="AI835" s="68">
        <v>0</v>
      </c>
      <c r="AJ835" s="68">
        <v>1</v>
      </c>
      <c r="AK835" s="68">
        <v>0</v>
      </c>
      <c r="AL835" s="68">
        <v>0</v>
      </c>
      <c r="AM835" s="68">
        <v>0</v>
      </c>
      <c r="AN835" s="68">
        <v>0</v>
      </c>
      <c r="AO835" s="68">
        <v>0</v>
      </c>
      <c r="AP835" s="113">
        <v>5.7930136083841441</v>
      </c>
      <c r="AQ835" s="12">
        <v>1</v>
      </c>
      <c r="AR835" s="113">
        <v>4.9272536851572051</v>
      </c>
      <c r="AS835" s="12">
        <v>1</v>
      </c>
      <c r="AT835" s="12">
        <v>0</v>
      </c>
      <c r="AU835" s="12">
        <v>1</v>
      </c>
      <c r="AV835" s="113">
        <v>7.6103576183128379</v>
      </c>
      <c r="AW835" s="12">
        <v>1</v>
      </c>
      <c r="AX835" s="12">
        <v>0</v>
      </c>
      <c r="AY835" s="68">
        <v>1</v>
      </c>
      <c r="AZ835" s="68">
        <v>3.222</v>
      </c>
      <c r="BA835" s="94">
        <v>28</v>
      </c>
      <c r="BB835" s="94">
        <v>22</v>
      </c>
      <c r="BC835" s="12">
        <v>1</v>
      </c>
      <c r="BD835" s="12">
        <v>0</v>
      </c>
      <c r="BE835" s="104">
        <f t="shared" si="188"/>
        <v>2.7080502011022101</v>
      </c>
      <c r="BF835" s="104">
        <v>2101.1999999999998</v>
      </c>
      <c r="BG835" s="104">
        <f t="shared" si="198"/>
        <v>0.35398127964811177</v>
      </c>
      <c r="BH835" s="68">
        <v>1</v>
      </c>
      <c r="BI835" s="68">
        <v>1</v>
      </c>
      <c r="BJ835" s="68">
        <v>0</v>
      </c>
      <c r="BK835" s="12">
        <v>0</v>
      </c>
      <c r="BL835" s="12">
        <v>1</v>
      </c>
      <c r="BM835" s="12">
        <v>1</v>
      </c>
      <c r="BN835" s="12">
        <v>0</v>
      </c>
      <c r="BO835" s="12">
        <v>1</v>
      </c>
      <c r="BP835" s="12">
        <v>0</v>
      </c>
      <c r="BQ835" s="12">
        <v>0</v>
      </c>
      <c r="BR835" s="12">
        <v>0</v>
      </c>
      <c r="BS835" s="12">
        <v>0</v>
      </c>
      <c r="BT835" s="12">
        <v>0</v>
      </c>
      <c r="BU835" s="12">
        <v>1</v>
      </c>
      <c r="BV835" s="12">
        <v>1</v>
      </c>
      <c r="BW835" s="12">
        <v>0</v>
      </c>
      <c r="BX835" s="12">
        <v>0</v>
      </c>
      <c r="BY835" s="12">
        <v>0.5</v>
      </c>
      <c r="BZ835" s="12">
        <f t="shared" si="199"/>
        <v>0.5</v>
      </c>
      <c r="CA835" s="113">
        <v>2.9957322735539909</v>
      </c>
      <c r="CB835" s="12" t="s">
        <v>956</v>
      </c>
      <c r="CC835" s="12">
        <v>1</v>
      </c>
    </row>
    <row r="836" spans="1:167" ht="15" customHeight="1" x14ac:dyDescent="0.3">
      <c r="A836" s="17">
        <v>835</v>
      </c>
      <c r="B836" s="12">
        <v>20</v>
      </c>
      <c r="C836" s="12" t="s">
        <v>132</v>
      </c>
      <c r="D836" s="37">
        <v>1.3779999999999999</v>
      </c>
      <c r="E836" s="13">
        <v>0.66900000000000004</v>
      </c>
      <c r="F836" s="19">
        <f t="shared" si="186"/>
        <v>2.0597907324364719</v>
      </c>
      <c r="G836" s="12" t="s">
        <v>420</v>
      </c>
      <c r="H836" s="12">
        <f t="shared" si="189"/>
        <v>0.70899999999999985</v>
      </c>
      <c r="I836" s="12">
        <f t="shared" si="190"/>
        <v>2.0469999999999997</v>
      </c>
      <c r="J836" s="12" t="s">
        <v>63</v>
      </c>
      <c r="K836" s="12">
        <f t="shared" si="191"/>
        <v>1.3779999999999999</v>
      </c>
      <c r="L836" s="45">
        <f t="shared" si="192"/>
        <v>2.0597907324364719</v>
      </c>
      <c r="M836" s="15">
        <f t="shared" si="193"/>
        <v>0.19798109205771683</v>
      </c>
      <c r="N836" s="13">
        <f t="shared" si="194"/>
        <v>9.6117090411184755E-2</v>
      </c>
      <c r="O836" s="68">
        <f t="shared" si="195"/>
        <v>10.403977021381351</v>
      </c>
      <c r="P836" s="12">
        <f t="shared" si="196"/>
        <v>0.10186400164653207</v>
      </c>
      <c r="Q836" s="12">
        <f t="shared" si="197"/>
        <v>0.29409818246890157</v>
      </c>
      <c r="R836" s="113">
        <v>4.836281906951478</v>
      </c>
      <c r="S836" s="12" t="s">
        <v>961</v>
      </c>
      <c r="T836" s="12" t="s">
        <v>958</v>
      </c>
      <c r="U836" s="12" t="s">
        <v>959</v>
      </c>
      <c r="V836" s="13" t="s">
        <v>963</v>
      </c>
      <c r="W836" s="68">
        <v>0</v>
      </c>
      <c r="X836" s="68">
        <v>0</v>
      </c>
      <c r="Y836" s="68">
        <v>1</v>
      </c>
      <c r="Z836" s="68">
        <v>0</v>
      </c>
      <c r="AA836" s="13">
        <v>1</v>
      </c>
      <c r="AB836" s="13">
        <v>1</v>
      </c>
      <c r="AC836" s="68">
        <v>6</v>
      </c>
      <c r="AD836" s="13">
        <v>15</v>
      </c>
      <c r="AE836" s="13">
        <v>104</v>
      </c>
      <c r="AF836" s="13">
        <v>0</v>
      </c>
      <c r="AG836" s="13">
        <v>0</v>
      </c>
      <c r="AH836" s="13">
        <v>0</v>
      </c>
      <c r="AI836" s="13">
        <v>0</v>
      </c>
      <c r="AJ836" s="13">
        <v>1</v>
      </c>
      <c r="AK836" s="13">
        <v>0</v>
      </c>
      <c r="AL836" s="13">
        <v>0</v>
      </c>
      <c r="AM836" s="68">
        <v>0</v>
      </c>
      <c r="AN836" s="68">
        <v>0</v>
      </c>
      <c r="AO836" s="68">
        <v>0</v>
      </c>
      <c r="AP836" s="113">
        <v>5.7930136083841441</v>
      </c>
      <c r="AQ836" s="12">
        <v>1</v>
      </c>
      <c r="AR836" s="113">
        <v>4.9272536851572051</v>
      </c>
      <c r="AS836" s="12">
        <v>1</v>
      </c>
      <c r="AT836" s="12">
        <v>0</v>
      </c>
      <c r="AU836" s="12">
        <v>1</v>
      </c>
      <c r="AV836" s="113">
        <v>7.6103576183128379</v>
      </c>
      <c r="AW836" s="12">
        <v>1</v>
      </c>
      <c r="AX836" s="12">
        <v>0</v>
      </c>
      <c r="AY836" s="68">
        <v>1</v>
      </c>
      <c r="AZ836" s="68">
        <v>3.222</v>
      </c>
      <c r="BA836" s="94">
        <v>28</v>
      </c>
      <c r="BB836" s="94">
        <v>22</v>
      </c>
      <c r="BC836" s="12">
        <v>1</v>
      </c>
      <c r="BD836" s="12">
        <v>0</v>
      </c>
      <c r="BE836" s="104">
        <f t="shared" si="188"/>
        <v>2.7080502011022101</v>
      </c>
      <c r="BF836" s="104">
        <v>2101.1999999999998</v>
      </c>
      <c r="BG836" s="104">
        <f t="shared" si="198"/>
        <v>0.35398127964811177</v>
      </c>
      <c r="BH836" s="68">
        <v>1</v>
      </c>
      <c r="BI836" s="68">
        <v>1</v>
      </c>
      <c r="BJ836" s="68">
        <v>0</v>
      </c>
      <c r="BK836" s="12">
        <v>0</v>
      </c>
      <c r="BL836" s="12">
        <v>1</v>
      </c>
      <c r="BM836" s="12">
        <v>1</v>
      </c>
      <c r="BN836" s="12">
        <v>0</v>
      </c>
      <c r="BO836" s="12">
        <v>1</v>
      </c>
      <c r="BP836" s="12">
        <v>0</v>
      </c>
      <c r="BQ836" s="12">
        <v>0</v>
      </c>
      <c r="BR836" s="12">
        <v>0</v>
      </c>
      <c r="BS836" s="12">
        <v>0</v>
      </c>
      <c r="BT836" s="12">
        <v>0</v>
      </c>
      <c r="BU836" s="12">
        <v>1</v>
      </c>
      <c r="BV836" s="12">
        <v>1</v>
      </c>
      <c r="BW836" s="12">
        <v>0</v>
      </c>
      <c r="BX836" s="12">
        <v>0</v>
      </c>
      <c r="BY836" s="12">
        <v>0.5</v>
      </c>
      <c r="BZ836" s="12">
        <f t="shared" si="199"/>
        <v>0.5</v>
      </c>
      <c r="CA836" s="113">
        <v>2.9957322735539909</v>
      </c>
      <c r="CB836" s="12" t="s">
        <v>956</v>
      </c>
      <c r="CC836" s="12">
        <v>1</v>
      </c>
    </row>
    <row r="837" spans="1:167" ht="15" customHeight="1" x14ac:dyDescent="0.3">
      <c r="A837" s="17">
        <v>836</v>
      </c>
      <c r="B837" s="12">
        <v>20</v>
      </c>
      <c r="C837" s="12" t="s">
        <v>132</v>
      </c>
      <c r="D837" s="37">
        <v>1.1259999999999999</v>
      </c>
      <c r="E837" s="68">
        <v>0.41099999999999998</v>
      </c>
      <c r="F837" s="19">
        <f t="shared" si="186"/>
        <v>2.7396593673965937</v>
      </c>
      <c r="G837" s="12" t="s">
        <v>353</v>
      </c>
      <c r="H837" s="12">
        <f t="shared" si="189"/>
        <v>0.71499999999999986</v>
      </c>
      <c r="I837" s="12">
        <f t="shared" si="190"/>
        <v>1.5369999999999999</v>
      </c>
      <c r="J837" s="12" t="s">
        <v>63</v>
      </c>
      <c r="K837" s="12">
        <f t="shared" si="191"/>
        <v>1.1259999999999999</v>
      </c>
      <c r="L837" s="45">
        <f t="shared" si="192"/>
        <v>2.7396593673965937</v>
      </c>
      <c r="M837" s="15">
        <f t="shared" si="193"/>
        <v>0.2594465913806015</v>
      </c>
      <c r="N837" s="68">
        <f t="shared" si="194"/>
        <v>9.4700309997715101E-2</v>
      </c>
      <c r="O837" s="68">
        <f t="shared" si="195"/>
        <v>10.559627524177351</v>
      </c>
      <c r="P837" s="12">
        <f t="shared" si="196"/>
        <v>0.16474628138288638</v>
      </c>
      <c r="Q837" s="12">
        <f t="shared" si="197"/>
        <v>0.35414690137831661</v>
      </c>
      <c r="R837" s="113">
        <v>4.836281906951478</v>
      </c>
      <c r="S837" s="12" t="s">
        <v>961</v>
      </c>
      <c r="T837" s="12" t="s">
        <v>958</v>
      </c>
      <c r="U837" s="12" t="s">
        <v>960</v>
      </c>
      <c r="V837" s="68" t="s">
        <v>963</v>
      </c>
      <c r="W837" s="68">
        <v>0</v>
      </c>
      <c r="X837" s="68">
        <v>0</v>
      </c>
      <c r="Y837" s="68">
        <v>1</v>
      </c>
      <c r="Z837" s="68">
        <v>0</v>
      </c>
      <c r="AA837" s="68">
        <v>1</v>
      </c>
      <c r="AB837" s="68">
        <v>1</v>
      </c>
      <c r="AC837" s="68">
        <v>6</v>
      </c>
      <c r="AD837" s="68">
        <v>15</v>
      </c>
      <c r="AE837" s="68">
        <v>104</v>
      </c>
      <c r="AF837" s="68">
        <v>0</v>
      </c>
      <c r="AG837" s="68">
        <v>0</v>
      </c>
      <c r="AH837" s="68">
        <v>0</v>
      </c>
      <c r="AI837" s="68">
        <v>0</v>
      </c>
      <c r="AJ837" s="68">
        <v>1</v>
      </c>
      <c r="AK837" s="68">
        <v>0</v>
      </c>
      <c r="AL837" s="68">
        <v>0</v>
      </c>
      <c r="AM837" s="68">
        <v>0</v>
      </c>
      <c r="AN837" s="68">
        <v>0</v>
      </c>
      <c r="AO837" s="68">
        <v>0</v>
      </c>
      <c r="AP837" s="113">
        <v>5.7930136083841441</v>
      </c>
      <c r="AQ837" s="12">
        <v>1</v>
      </c>
      <c r="AR837" s="113">
        <v>4.9272536851572051</v>
      </c>
      <c r="AS837" s="12">
        <v>1</v>
      </c>
      <c r="AT837" s="12">
        <v>0</v>
      </c>
      <c r="AU837" s="12">
        <v>1</v>
      </c>
      <c r="AV837" s="113">
        <v>7.6103576183128379</v>
      </c>
      <c r="AW837" s="12">
        <v>1</v>
      </c>
      <c r="AX837" s="12">
        <v>0</v>
      </c>
      <c r="AY837" s="68">
        <v>1</v>
      </c>
      <c r="AZ837" s="68">
        <v>3.222</v>
      </c>
      <c r="BA837" s="94">
        <v>28</v>
      </c>
      <c r="BB837" s="94">
        <v>22</v>
      </c>
      <c r="BC837" s="12">
        <v>1</v>
      </c>
      <c r="BD837" s="12">
        <v>0</v>
      </c>
      <c r="BE837" s="104">
        <f t="shared" si="188"/>
        <v>2.7080502011022101</v>
      </c>
      <c r="BF837" s="104">
        <v>2101.1999999999998</v>
      </c>
      <c r="BG837" s="104">
        <f t="shared" si="198"/>
        <v>0.35398127964811177</v>
      </c>
      <c r="BH837" s="68">
        <v>1</v>
      </c>
      <c r="BI837" s="68">
        <v>1</v>
      </c>
      <c r="BJ837" s="68">
        <v>0</v>
      </c>
      <c r="BK837" s="12">
        <v>0</v>
      </c>
      <c r="BL837" s="12">
        <v>1</v>
      </c>
      <c r="BM837" s="12">
        <v>1</v>
      </c>
      <c r="BN837" s="12">
        <v>0</v>
      </c>
      <c r="BO837" s="12">
        <v>1</v>
      </c>
      <c r="BP837" s="12">
        <v>0</v>
      </c>
      <c r="BQ837" s="12">
        <v>0</v>
      </c>
      <c r="BR837" s="12">
        <v>0</v>
      </c>
      <c r="BS837" s="12">
        <v>0</v>
      </c>
      <c r="BT837" s="12">
        <v>0</v>
      </c>
      <c r="BU837" s="12">
        <v>1</v>
      </c>
      <c r="BV837" s="12">
        <v>1</v>
      </c>
      <c r="BW837" s="12">
        <v>0</v>
      </c>
      <c r="BX837" s="12">
        <v>0</v>
      </c>
      <c r="BY837" s="12">
        <v>0.5</v>
      </c>
      <c r="BZ837" s="12">
        <f t="shared" si="199"/>
        <v>0.5</v>
      </c>
      <c r="CA837" s="113">
        <v>2.9957322735539909</v>
      </c>
      <c r="CB837" s="12" t="s">
        <v>956</v>
      </c>
      <c r="CC837" s="12">
        <v>1</v>
      </c>
    </row>
    <row r="838" spans="1:167" ht="15" customHeight="1" x14ac:dyDescent="0.3">
      <c r="A838" s="17">
        <v>837</v>
      </c>
      <c r="B838" s="12">
        <v>20</v>
      </c>
      <c r="C838" s="12" t="s">
        <v>132</v>
      </c>
      <c r="D838" s="37">
        <v>-7.0000000000000007E-2</v>
      </c>
      <c r="E838" s="68">
        <v>0.22700000000000001</v>
      </c>
      <c r="F838" s="19">
        <f t="shared" si="186"/>
        <v>-0.30837004405286345</v>
      </c>
      <c r="H838" s="12">
        <f t="shared" si="189"/>
        <v>-0.29700000000000004</v>
      </c>
      <c r="I838" s="12">
        <f t="shared" si="190"/>
        <v>0.157</v>
      </c>
      <c r="J838" s="12" t="s">
        <v>63</v>
      </c>
      <c r="K838" s="12">
        <f t="shared" si="191"/>
        <v>-7.0000000000000007E-2</v>
      </c>
      <c r="L838" s="45">
        <f t="shared" si="192"/>
        <v>-0.30837004405286345</v>
      </c>
      <c r="M838" s="15">
        <f t="shared" si="193"/>
        <v>-2.2544519592927723E-2</v>
      </c>
      <c r="N838" s="68">
        <f t="shared" si="194"/>
        <v>7.3108656394208466E-2</v>
      </c>
      <c r="O838" s="68">
        <f t="shared" si="195"/>
        <v>13.678270800217007</v>
      </c>
      <c r="P838" s="12">
        <f t="shared" si="196"/>
        <v>-9.5653175987136185E-2</v>
      </c>
      <c r="Q838" s="12">
        <f t="shared" si="197"/>
        <v>5.0564136801280746E-2</v>
      </c>
      <c r="R838" s="113">
        <v>4.836281906951478</v>
      </c>
      <c r="S838" s="12" t="s">
        <v>962</v>
      </c>
      <c r="T838" s="12" t="s">
        <v>958</v>
      </c>
      <c r="U838" s="12" t="s">
        <v>959</v>
      </c>
      <c r="V838" s="68" t="s">
        <v>963</v>
      </c>
      <c r="W838" s="68">
        <v>0</v>
      </c>
      <c r="X838" s="68">
        <v>0</v>
      </c>
      <c r="Y838" s="68">
        <v>1</v>
      </c>
      <c r="Z838" s="68">
        <v>0</v>
      </c>
      <c r="AA838" s="68">
        <v>1</v>
      </c>
      <c r="AB838" s="68">
        <v>1</v>
      </c>
      <c r="AC838" s="68">
        <v>1</v>
      </c>
      <c r="AD838" s="68">
        <v>2</v>
      </c>
      <c r="AE838" s="68">
        <v>187</v>
      </c>
      <c r="AF838" s="68">
        <v>0</v>
      </c>
      <c r="AG838" s="68">
        <v>0</v>
      </c>
      <c r="AH838" s="68">
        <v>0</v>
      </c>
      <c r="AI838" s="68">
        <v>0</v>
      </c>
      <c r="AJ838" s="68">
        <v>1</v>
      </c>
      <c r="AK838" s="68">
        <v>0</v>
      </c>
      <c r="AL838" s="68">
        <v>0</v>
      </c>
      <c r="AM838" s="68">
        <v>0</v>
      </c>
      <c r="AN838" s="68">
        <v>0</v>
      </c>
      <c r="AO838" s="68">
        <v>0</v>
      </c>
      <c r="AP838" s="113">
        <v>5.7930136083841441</v>
      </c>
      <c r="AQ838" s="12">
        <v>1</v>
      </c>
      <c r="AR838" s="113">
        <v>5.2470240721604862</v>
      </c>
      <c r="AS838" s="12">
        <v>1</v>
      </c>
      <c r="AT838" s="12">
        <v>0</v>
      </c>
      <c r="AU838" s="12">
        <v>1</v>
      </c>
      <c r="AV838" s="113">
        <v>7.6103576183128379</v>
      </c>
      <c r="AW838" s="12">
        <v>1</v>
      </c>
      <c r="AX838" s="12">
        <v>0</v>
      </c>
      <c r="AY838" s="68">
        <v>1</v>
      </c>
      <c r="AZ838" s="68">
        <v>3.222</v>
      </c>
      <c r="BA838" s="94">
        <v>28</v>
      </c>
      <c r="BB838" s="94">
        <v>22</v>
      </c>
      <c r="BC838" s="12">
        <v>1</v>
      </c>
      <c r="BD838" s="12">
        <v>0</v>
      </c>
      <c r="BE838" s="104">
        <f t="shared" si="188"/>
        <v>2.7080502011022101</v>
      </c>
      <c r="BF838" s="104">
        <v>2101.1999999999998</v>
      </c>
      <c r="BG838" s="104">
        <f t="shared" si="198"/>
        <v>0.35398127964811177</v>
      </c>
      <c r="BH838" s="68">
        <v>1</v>
      </c>
      <c r="BI838" s="68">
        <v>1</v>
      </c>
      <c r="BJ838" s="68">
        <v>0</v>
      </c>
      <c r="BK838" s="12">
        <v>0</v>
      </c>
      <c r="BL838" s="12">
        <v>1</v>
      </c>
      <c r="BM838" s="12">
        <v>1</v>
      </c>
      <c r="BN838" s="12">
        <v>0</v>
      </c>
      <c r="BO838" s="12">
        <v>1</v>
      </c>
      <c r="BP838" s="12">
        <v>0</v>
      </c>
      <c r="BQ838" s="12">
        <v>0</v>
      </c>
      <c r="BR838" s="12">
        <v>0</v>
      </c>
      <c r="BS838" s="12">
        <v>0</v>
      </c>
      <c r="BT838" s="12">
        <v>0</v>
      </c>
      <c r="BU838" s="12">
        <v>1</v>
      </c>
      <c r="BV838" s="12">
        <v>1</v>
      </c>
      <c r="BW838" s="12">
        <v>0</v>
      </c>
      <c r="BX838" s="12">
        <v>0</v>
      </c>
      <c r="BY838" s="12">
        <v>0.5</v>
      </c>
      <c r="BZ838" s="12">
        <f t="shared" si="199"/>
        <v>0.5</v>
      </c>
      <c r="CA838" s="113">
        <v>2.9957322735539909</v>
      </c>
      <c r="CB838" s="12" t="s">
        <v>956</v>
      </c>
      <c r="CC838" s="12">
        <v>1</v>
      </c>
      <c r="CI838" s="46" t="s">
        <v>965</v>
      </c>
    </row>
    <row r="839" spans="1:167" ht="15" customHeight="1" x14ac:dyDescent="0.3">
      <c r="A839" s="17">
        <v>838</v>
      </c>
      <c r="B839" s="12">
        <v>20</v>
      </c>
      <c r="C839" s="12" t="s">
        <v>132</v>
      </c>
      <c r="D839" s="37">
        <v>1.081</v>
      </c>
      <c r="E839" s="68">
        <v>0.247</v>
      </c>
      <c r="F839" s="19">
        <f t="shared" si="186"/>
        <v>4.3765182186234819</v>
      </c>
      <c r="G839" s="12" t="s">
        <v>353</v>
      </c>
      <c r="H839" s="12">
        <f t="shared" si="189"/>
        <v>0.83399999999999996</v>
      </c>
      <c r="I839" s="12">
        <f t="shared" si="190"/>
        <v>1.3279999999999998</v>
      </c>
      <c r="J839" s="12" t="s">
        <v>63</v>
      </c>
      <c r="K839" s="12">
        <f t="shared" si="191"/>
        <v>1.081</v>
      </c>
      <c r="L839" s="45">
        <f t="shared" si="192"/>
        <v>4.3765182186234819</v>
      </c>
      <c r="M839" s="15">
        <f t="shared" si="193"/>
        <v>0.30481262481587934</v>
      </c>
      <c r="N839" s="68">
        <f t="shared" si="194"/>
        <v>6.9647288001408153E-2</v>
      </c>
      <c r="O839" s="68">
        <f t="shared" si="195"/>
        <v>14.35806086203646</v>
      </c>
      <c r="P839" s="12">
        <f t="shared" si="196"/>
        <v>0.23516533681447119</v>
      </c>
      <c r="Q839" s="12">
        <f t="shared" si="197"/>
        <v>0.37445991281728752</v>
      </c>
      <c r="R839" s="113">
        <v>4.836281906951478</v>
      </c>
      <c r="S839" s="12" t="s">
        <v>962</v>
      </c>
      <c r="T839" s="12" t="s">
        <v>958</v>
      </c>
      <c r="U839" s="12" t="s">
        <v>960</v>
      </c>
      <c r="V839" s="68" t="s">
        <v>963</v>
      </c>
      <c r="W839" s="68">
        <v>0</v>
      </c>
      <c r="X839" s="68">
        <v>0</v>
      </c>
      <c r="Y839" s="68">
        <v>1</v>
      </c>
      <c r="Z839" s="68">
        <v>0</v>
      </c>
      <c r="AA839" s="68">
        <v>1</v>
      </c>
      <c r="AB839" s="68">
        <v>1</v>
      </c>
      <c r="AC839" s="68">
        <v>1</v>
      </c>
      <c r="AD839" s="68">
        <v>2</v>
      </c>
      <c r="AE839" s="68">
        <v>187</v>
      </c>
      <c r="AF839" s="68">
        <v>0</v>
      </c>
      <c r="AG839" s="68">
        <v>0</v>
      </c>
      <c r="AH839" s="68">
        <v>0</v>
      </c>
      <c r="AI839" s="68">
        <v>0</v>
      </c>
      <c r="AJ839" s="68">
        <v>1</v>
      </c>
      <c r="AK839" s="68">
        <v>0</v>
      </c>
      <c r="AL839" s="68">
        <v>0</v>
      </c>
      <c r="AM839" s="68">
        <v>0</v>
      </c>
      <c r="AN839" s="68">
        <v>0</v>
      </c>
      <c r="AO839" s="68">
        <v>0</v>
      </c>
      <c r="AP839" s="113">
        <v>5.7930136083841441</v>
      </c>
      <c r="AQ839" s="12">
        <v>1</v>
      </c>
      <c r="AR839" s="113">
        <v>5.2470240721604862</v>
      </c>
      <c r="AS839" s="12">
        <v>1</v>
      </c>
      <c r="AT839" s="12">
        <v>0</v>
      </c>
      <c r="AU839" s="12">
        <v>1</v>
      </c>
      <c r="AV839" s="113">
        <v>7.6103576183128379</v>
      </c>
      <c r="AW839" s="12">
        <v>1</v>
      </c>
      <c r="AX839" s="12">
        <v>0</v>
      </c>
      <c r="AY839" s="68">
        <v>1</v>
      </c>
      <c r="AZ839" s="68">
        <v>3.222</v>
      </c>
      <c r="BA839" s="94">
        <v>28</v>
      </c>
      <c r="BB839" s="94">
        <v>22</v>
      </c>
      <c r="BC839" s="12">
        <v>1</v>
      </c>
      <c r="BD839" s="12">
        <v>0</v>
      </c>
      <c r="BE839" s="104">
        <f t="shared" si="188"/>
        <v>2.7080502011022101</v>
      </c>
      <c r="BF839" s="104">
        <v>2101.1999999999998</v>
      </c>
      <c r="BG839" s="104">
        <f t="shared" si="198"/>
        <v>0.35398127964811177</v>
      </c>
      <c r="BH839" s="68">
        <v>1</v>
      </c>
      <c r="BI839" s="68">
        <v>1</v>
      </c>
      <c r="BJ839" s="68">
        <v>0</v>
      </c>
      <c r="BK839" s="12">
        <v>0</v>
      </c>
      <c r="BL839" s="12">
        <v>1</v>
      </c>
      <c r="BM839" s="12">
        <v>1</v>
      </c>
      <c r="BN839" s="12">
        <v>0</v>
      </c>
      <c r="BO839" s="12">
        <v>1</v>
      </c>
      <c r="BP839" s="12">
        <v>0</v>
      </c>
      <c r="BQ839" s="12">
        <v>0</v>
      </c>
      <c r="BR839" s="12">
        <v>0</v>
      </c>
      <c r="BS839" s="12">
        <v>0</v>
      </c>
      <c r="BT839" s="12">
        <v>0</v>
      </c>
      <c r="BU839" s="12">
        <v>1</v>
      </c>
      <c r="BV839" s="12">
        <v>1</v>
      </c>
      <c r="BW839" s="12">
        <v>0</v>
      </c>
      <c r="BX839" s="12">
        <v>0</v>
      </c>
      <c r="BY839" s="12">
        <v>0.5</v>
      </c>
      <c r="BZ839" s="12">
        <f t="shared" si="199"/>
        <v>0.5</v>
      </c>
      <c r="CA839" s="113">
        <v>2.9957322735539909</v>
      </c>
      <c r="CB839" s="12" t="s">
        <v>956</v>
      </c>
      <c r="CC839" s="12">
        <v>1</v>
      </c>
    </row>
    <row r="840" spans="1:167" ht="15" customHeight="1" x14ac:dyDescent="0.3">
      <c r="A840" s="17">
        <v>839</v>
      </c>
      <c r="B840" s="12">
        <v>20</v>
      </c>
      <c r="C840" s="12" t="s">
        <v>132</v>
      </c>
      <c r="D840" s="37">
        <v>0.36199999999999999</v>
      </c>
      <c r="E840" s="13">
        <v>0.53600000000000003</v>
      </c>
      <c r="F840" s="19">
        <f t="shared" si="186"/>
        <v>0.6753731343283581</v>
      </c>
      <c r="H840" s="12">
        <f t="shared" si="189"/>
        <v>-0.17400000000000004</v>
      </c>
      <c r="I840" s="12">
        <f t="shared" si="190"/>
        <v>0.89800000000000002</v>
      </c>
      <c r="J840" s="12" t="s">
        <v>63</v>
      </c>
      <c r="K840" s="12">
        <f t="shared" si="191"/>
        <v>0.36199999999999999</v>
      </c>
      <c r="L840" s="45">
        <f t="shared" si="192"/>
        <v>0.6753731343283581</v>
      </c>
      <c r="M840" s="15">
        <f t="shared" si="193"/>
        <v>5.4342699433534945E-2</v>
      </c>
      <c r="N840" s="13">
        <f t="shared" si="194"/>
        <v>8.0463223470648437E-2</v>
      </c>
      <c r="O840" s="68">
        <f t="shared" si="195"/>
        <v>12.42803801372415</v>
      </c>
      <c r="P840" s="12">
        <f t="shared" si="196"/>
        <v>-2.6120524037113492E-2</v>
      </c>
      <c r="Q840" s="12">
        <f t="shared" si="197"/>
        <v>0.13480592290418339</v>
      </c>
      <c r="R840" s="113">
        <v>4.836281906951478</v>
      </c>
      <c r="S840" s="12" t="s">
        <v>962</v>
      </c>
      <c r="T840" s="12" t="s">
        <v>958</v>
      </c>
      <c r="U840" s="12" t="s">
        <v>959</v>
      </c>
      <c r="V840" s="13" t="s">
        <v>963</v>
      </c>
      <c r="W840" s="68">
        <v>0</v>
      </c>
      <c r="X840" s="68">
        <v>0</v>
      </c>
      <c r="Y840" s="68">
        <v>1</v>
      </c>
      <c r="Z840" s="68">
        <v>0</v>
      </c>
      <c r="AA840" s="13">
        <v>1</v>
      </c>
      <c r="AB840" s="13">
        <v>1</v>
      </c>
      <c r="AC840" s="68">
        <v>2</v>
      </c>
      <c r="AD840" s="13">
        <v>7</v>
      </c>
      <c r="AE840" s="13">
        <v>154</v>
      </c>
      <c r="AF840" s="13">
        <v>0</v>
      </c>
      <c r="AG840" s="13">
        <v>0</v>
      </c>
      <c r="AH840" s="13">
        <v>0</v>
      </c>
      <c r="AI840" s="13">
        <v>0</v>
      </c>
      <c r="AJ840" s="13">
        <v>1</v>
      </c>
      <c r="AK840" s="13">
        <v>0</v>
      </c>
      <c r="AL840" s="13">
        <v>0</v>
      </c>
      <c r="AM840" s="68">
        <v>0</v>
      </c>
      <c r="AN840" s="68">
        <v>0</v>
      </c>
      <c r="AO840" s="68">
        <v>0</v>
      </c>
      <c r="AP840" s="113">
        <v>5.7930136083841441</v>
      </c>
      <c r="AQ840" s="12">
        <v>1</v>
      </c>
      <c r="AR840" s="113">
        <v>5.2470240721604862</v>
      </c>
      <c r="AS840" s="12">
        <v>1</v>
      </c>
      <c r="AT840" s="12">
        <v>0</v>
      </c>
      <c r="AU840" s="12">
        <v>1</v>
      </c>
      <c r="AV840" s="113">
        <v>7.6103576183128379</v>
      </c>
      <c r="AW840" s="12">
        <v>1</v>
      </c>
      <c r="AX840" s="12">
        <v>0</v>
      </c>
      <c r="AY840" s="68">
        <v>1</v>
      </c>
      <c r="AZ840" s="68">
        <v>3.222</v>
      </c>
      <c r="BA840" s="94">
        <v>28</v>
      </c>
      <c r="BB840" s="94">
        <v>22</v>
      </c>
      <c r="BC840" s="12">
        <v>1</v>
      </c>
      <c r="BD840" s="12">
        <v>0</v>
      </c>
      <c r="BE840" s="104">
        <f t="shared" si="188"/>
        <v>2.7080502011022101</v>
      </c>
      <c r="BF840" s="104">
        <v>2101.1999999999998</v>
      </c>
      <c r="BG840" s="104">
        <f t="shared" si="198"/>
        <v>0.35398127964811177</v>
      </c>
      <c r="BH840" s="68">
        <v>1</v>
      </c>
      <c r="BI840" s="68">
        <v>1</v>
      </c>
      <c r="BJ840" s="68">
        <v>0</v>
      </c>
      <c r="BK840" s="12">
        <v>0</v>
      </c>
      <c r="BL840" s="12">
        <v>1</v>
      </c>
      <c r="BM840" s="12">
        <v>1</v>
      </c>
      <c r="BN840" s="12">
        <v>0</v>
      </c>
      <c r="BO840" s="12">
        <v>1</v>
      </c>
      <c r="BP840" s="12">
        <v>0</v>
      </c>
      <c r="BQ840" s="12">
        <v>0</v>
      </c>
      <c r="BR840" s="12">
        <v>0</v>
      </c>
      <c r="BS840" s="12">
        <v>0</v>
      </c>
      <c r="BT840" s="12">
        <v>0</v>
      </c>
      <c r="BU840" s="12">
        <v>1</v>
      </c>
      <c r="BV840" s="12">
        <v>1</v>
      </c>
      <c r="BW840" s="12">
        <v>0</v>
      </c>
      <c r="BX840" s="12">
        <v>0</v>
      </c>
      <c r="BY840" s="12">
        <v>0.5</v>
      </c>
      <c r="BZ840" s="12">
        <f t="shared" si="199"/>
        <v>0.5</v>
      </c>
      <c r="CA840" s="113">
        <v>2.9957322735539909</v>
      </c>
      <c r="CB840" s="12" t="s">
        <v>956</v>
      </c>
      <c r="CC840" s="12">
        <v>1</v>
      </c>
    </row>
    <row r="841" spans="1:167" ht="15" customHeight="1" x14ac:dyDescent="0.3">
      <c r="A841" s="17">
        <v>840</v>
      </c>
      <c r="B841" s="12">
        <v>20</v>
      </c>
      <c r="C841" s="12" t="s">
        <v>132</v>
      </c>
      <c r="D841" s="37">
        <v>1.2370000000000001</v>
      </c>
      <c r="E841" s="68">
        <v>0.32300000000000001</v>
      </c>
      <c r="F841" s="19">
        <f t="shared" si="186"/>
        <v>3.8297213622291024</v>
      </c>
      <c r="G841" s="12" t="s">
        <v>353</v>
      </c>
      <c r="H841" s="12">
        <f t="shared" si="189"/>
        <v>0.91400000000000015</v>
      </c>
      <c r="I841" s="12">
        <f t="shared" si="190"/>
        <v>1.56</v>
      </c>
      <c r="J841" s="12" t="s">
        <v>63</v>
      </c>
      <c r="K841" s="12">
        <f t="shared" si="191"/>
        <v>1.2370000000000001</v>
      </c>
      <c r="L841" s="45">
        <f t="shared" si="192"/>
        <v>3.8297213622291024</v>
      </c>
      <c r="M841" s="15">
        <f t="shared" si="193"/>
        <v>0.29488482141802785</v>
      </c>
      <c r="N841" s="68">
        <f t="shared" si="194"/>
        <v>7.6999027742945023E-2</v>
      </c>
      <c r="O841" s="68">
        <f t="shared" si="195"/>
        <v>12.987176972395268</v>
      </c>
      <c r="P841" s="12">
        <f t="shared" si="196"/>
        <v>0.21788579367508282</v>
      </c>
      <c r="Q841" s="12">
        <f t="shared" si="197"/>
        <v>0.37188384916097289</v>
      </c>
      <c r="R841" s="113">
        <v>4.836281906951478</v>
      </c>
      <c r="S841" s="12" t="s">
        <v>962</v>
      </c>
      <c r="T841" s="12" t="s">
        <v>958</v>
      </c>
      <c r="U841" s="12" t="s">
        <v>960</v>
      </c>
      <c r="V841" s="68" t="s">
        <v>963</v>
      </c>
      <c r="W841" s="68">
        <v>0</v>
      </c>
      <c r="X841" s="68">
        <v>0</v>
      </c>
      <c r="Y841" s="68">
        <v>1</v>
      </c>
      <c r="Z841" s="68">
        <v>0</v>
      </c>
      <c r="AA841" s="68">
        <v>1</v>
      </c>
      <c r="AB841" s="68">
        <v>1</v>
      </c>
      <c r="AC841" s="68">
        <v>2</v>
      </c>
      <c r="AD841" s="68">
        <v>7</v>
      </c>
      <c r="AE841" s="68">
        <v>154</v>
      </c>
      <c r="AF841" s="68">
        <v>0</v>
      </c>
      <c r="AG841" s="68">
        <v>0</v>
      </c>
      <c r="AH841" s="68">
        <v>0</v>
      </c>
      <c r="AI841" s="68">
        <v>0</v>
      </c>
      <c r="AJ841" s="68">
        <v>1</v>
      </c>
      <c r="AK841" s="68">
        <v>0</v>
      </c>
      <c r="AL841" s="68">
        <v>0</v>
      </c>
      <c r="AM841" s="68">
        <v>0</v>
      </c>
      <c r="AN841" s="68">
        <v>0</v>
      </c>
      <c r="AO841" s="68">
        <v>0</v>
      </c>
      <c r="AP841" s="113">
        <v>5.7930136083841441</v>
      </c>
      <c r="AQ841" s="12">
        <v>1</v>
      </c>
      <c r="AR841" s="113">
        <v>5.2470240721604862</v>
      </c>
      <c r="AS841" s="12">
        <v>1</v>
      </c>
      <c r="AT841" s="12">
        <v>0</v>
      </c>
      <c r="AU841" s="12">
        <v>1</v>
      </c>
      <c r="AV841" s="113">
        <v>7.6103576183128379</v>
      </c>
      <c r="AW841" s="12">
        <v>1</v>
      </c>
      <c r="AX841" s="12">
        <v>0</v>
      </c>
      <c r="AY841" s="68">
        <v>1</v>
      </c>
      <c r="AZ841" s="68">
        <v>3.222</v>
      </c>
      <c r="BA841" s="94">
        <v>28</v>
      </c>
      <c r="BB841" s="94">
        <v>22</v>
      </c>
      <c r="BC841" s="12">
        <v>1</v>
      </c>
      <c r="BD841" s="12">
        <v>0</v>
      </c>
      <c r="BE841" s="104">
        <f t="shared" si="188"/>
        <v>2.7080502011022101</v>
      </c>
      <c r="BF841" s="104">
        <v>2101.1999999999998</v>
      </c>
      <c r="BG841" s="104">
        <f t="shared" si="198"/>
        <v>0.35398127964811177</v>
      </c>
      <c r="BH841" s="68">
        <v>1</v>
      </c>
      <c r="BI841" s="68">
        <v>1</v>
      </c>
      <c r="BJ841" s="68">
        <v>0</v>
      </c>
      <c r="BK841" s="12">
        <v>0</v>
      </c>
      <c r="BL841" s="12">
        <v>1</v>
      </c>
      <c r="BM841" s="12">
        <v>1</v>
      </c>
      <c r="BN841" s="12">
        <v>0</v>
      </c>
      <c r="BO841" s="12">
        <v>1</v>
      </c>
      <c r="BP841" s="12">
        <v>0</v>
      </c>
      <c r="BQ841" s="12">
        <v>0</v>
      </c>
      <c r="BR841" s="12">
        <v>0</v>
      </c>
      <c r="BS841" s="12">
        <v>0</v>
      </c>
      <c r="BT841" s="12">
        <v>0</v>
      </c>
      <c r="BU841" s="12">
        <v>1</v>
      </c>
      <c r="BV841" s="12">
        <v>1</v>
      </c>
      <c r="BW841" s="12">
        <v>0</v>
      </c>
      <c r="BX841" s="12">
        <v>0</v>
      </c>
      <c r="BY841" s="12">
        <v>0.5</v>
      </c>
      <c r="BZ841" s="12">
        <f t="shared" si="199"/>
        <v>0.5</v>
      </c>
      <c r="CA841" s="113">
        <v>2.9957322735539909</v>
      </c>
      <c r="CB841" s="12" t="s">
        <v>956</v>
      </c>
      <c r="CC841" s="12">
        <v>1</v>
      </c>
    </row>
    <row r="842" spans="1:167" ht="15" customHeight="1" x14ac:dyDescent="0.3">
      <c r="A842" s="17">
        <v>841</v>
      </c>
      <c r="B842" s="12">
        <v>20</v>
      </c>
      <c r="C842" s="12" t="s">
        <v>132</v>
      </c>
      <c r="D842" s="37">
        <v>0.36899999999999999</v>
      </c>
      <c r="E842" s="68">
        <v>0.53600000000000003</v>
      </c>
      <c r="F842" s="19">
        <f t="shared" si="186"/>
        <v>0.68843283582089543</v>
      </c>
      <c r="H842" s="12">
        <f t="shared" si="189"/>
        <v>-0.16700000000000004</v>
      </c>
      <c r="I842" s="12">
        <f t="shared" si="190"/>
        <v>0.90500000000000003</v>
      </c>
      <c r="J842" s="12" t="s">
        <v>63</v>
      </c>
      <c r="K842" s="12">
        <f t="shared" si="191"/>
        <v>0.36899999999999999</v>
      </c>
      <c r="L842" s="45">
        <f t="shared" si="192"/>
        <v>0.68843283582089543</v>
      </c>
      <c r="M842" s="15">
        <f t="shared" si="193"/>
        <v>5.5570493747060905E-2</v>
      </c>
      <c r="N842" s="68">
        <f t="shared" si="194"/>
        <v>8.0720283600066806E-2</v>
      </c>
      <c r="O842" s="68">
        <f t="shared" si="195"/>
        <v>12.388459943408479</v>
      </c>
      <c r="P842" s="12">
        <f t="shared" si="196"/>
        <v>-2.5149789853005901E-2</v>
      </c>
      <c r="Q842" s="12">
        <f t="shared" si="197"/>
        <v>0.13629077734712772</v>
      </c>
      <c r="R842" s="113">
        <v>4.836281906951478</v>
      </c>
      <c r="S842" s="12" t="s">
        <v>962</v>
      </c>
      <c r="T842" s="12" t="s">
        <v>958</v>
      </c>
      <c r="U842" s="12" t="s">
        <v>959</v>
      </c>
      <c r="V842" s="68" t="s">
        <v>963</v>
      </c>
      <c r="W842" s="68">
        <v>0</v>
      </c>
      <c r="X842" s="68">
        <v>0</v>
      </c>
      <c r="Y842" s="68">
        <v>1</v>
      </c>
      <c r="Z842" s="68">
        <v>0</v>
      </c>
      <c r="AA842" s="68">
        <v>1</v>
      </c>
      <c r="AB842" s="68">
        <v>1</v>
      </c>
      <c r="AC842" s="68">
        <v>3</v>
      </c>
      <c r="AD842" s="68">
        <v>8</v>
      </c>
      <c r="AE842" s="68">
        <v>153</v>
      </c>
      <c r="AF842" s="68">
        <v>0</v>
      </c>
      <c r="AG842" s="68">
        <v>0</v>
      </c>
      <c r="AH842" s="68">
        <v>0</v>
      </c>
      <c r="AI842" s="68">
        <v>0</v>
      </c>
      <c r="AJ842" s="68">
        <v>1</v>
      </c>
      <c r="AK842" s="68">
        <v>0</v>
      </c>
      <c r="AL842" s="68">
        <v>0</v>
      </c>
      <c r="AM842" s="68">
        <v>0</v>
      </c>
      <c r="AN842" s="68">
        <v>0</v>
      </c>
      <c r="AO842" s="68">
        <v>0</v>
      </c>
      <c r="AP842" s="113">
        <v>5.7930136083841441</v>
      </c>
      <c r="AQ842" s="12">
        <v>1</v>
      </c>
      <c r="AR842" s="113">
        <v>5.2470240721604862</v>
      </c>
      <c r="AS842" s="12">
        <v>1</v>
      </c>
      <c r="AT842" s="12">
        <v>0</v>
      </c>
      <c r="AU842" s="12">
        <v>1</v>
      </c>
      <c r="AV842" s="113">
        <v>7.6103576183128379</v>
      </c>
      <c r="AW842" s="12">
        <v>1</v>
      </c>
      <c r="AX842" s="12">
        <v>0</v>
      </c>
      <c r="AY842" s="68">
        <v>1</v>
      </c>
      <c r="AZ842" s="68">
        <v>3.222</v>
      </c>
      <c r="BA842" s="94">
        <v>28</v>
      </c>
      <c r="BB842" s="94">
        <v>22</v>
      </c>
      <c r="BC842" s="12">
        <v>1</v>
      </c>
      <c r="BD842" s="12">
        <v>0</v>
      </c>
      <c r="BE842" s="104">
        <f t="shared" si="188"/>
        <v>2.7080502011022101</v>
      </c>
      <c r="BF842" s="104">
        <v>2101.1999999999998</v>
      </c>
      <c r="BG842" s="104">
        <f t="shared" si="198"/>
        <v>0.35398127964811177</v>
      </c>
      <c r="BH842" s="68">
        <v>1</v>
      </c>
      <c r="BI842" s="68">
        <v>1</v>
      </c>
      <c r="BJ842" s="68">
        <v>0</v>
      </c>
      <c r="BK842" s="12">
        <v>0</v>
      </c>
      <c r="BL842" s="12">
        <v>1</v>
      </c>
      <c r="BM842" s="12">
        <v>1</v>
      </c>
      <c r="BN842" s="12">
        <v>0</v>
      </c>
      <c r="BO842" s="12">
        <v>1</v>
      </c>
      <c r="BP842" s="12">
        <v>0</v>
      </c>
      <c r="BQ842" s="12">
        <v>0</v>
      </c>
      <c r="BR842" s="12">
        <v>0</v>
      </c>
      <c r="BS842" s="12">
        <v>0</v>
      </c>
      <c r="BT842" s="12">
        <v>0</v>
      </c>
      <c r="BU842" s="12">
        <v>1</v>
      </c>
      <c r="BV842" s="12">
        <v>1</v>
      </c>
      <c r="BW842" s="12">
        <v>0</v>
      </c>
      <c r="BX842" s="12">
        <v>0</v>
      </c>
      <c r="BY842" s="12">
        <v>0.5</v>
      </c>
      <c r="BZ842" s="12">
        <f t="shared" si="199"/>
        <v>0.5</v>
      </c>
      <c r="CA842" s="113">
        <v>2.9957322735539909</v>
      </c>
      <c r="CB842" s="12" t="s">
        <v>956</v>
      </c>
      <c r="CC842" s="12">
        <v>1</v>
      </c>
    </row>
    <row r="843" spans="1:167" ht="15" customHeight="1" x14ac:dyDescent="0.3">
      <c r="A843" s="70">
        <v>842</v>
      </c>
      <c r="B843" s="12">
        <v>20</v>
      </c>
      <c r="C843" s="12" t="s">
        <v>132</v>
      </c>
      <c r="D843" s="37">
        <v>1.258</v>
      </c>
      <c r="E843" s="68">
        <v>0.32600000000000001</v>
      </c>
      <c r="F843" s="19">
        <f t="shared" si="186"/>
        <v>3.8588957055214723</v>
      </c>
      <c r="G843" s="12" t="s">
        <v>353</v>
      </c>
      <c r="H843" s="12">
        <f t="shared" si="189"/>
        <v>0.93199999999999994</v>
      </c>
      <c r="I843" s="12">
        <f t="shared" si="190"/>
        <v>1.5840000000000001</v>
      </c>
      <c r="J843" s="12" t="s">
        <v>63</v>
      </c>
      <c r="K843" s="12">
        <f t="shared" si="191"/>
        <v>1.258</v>
      </c>
      <c r="L843" s="45">
        <f t="shared" si="192"/>
        <v>3.8588957055214723</v>
      </c>
      <c r="M843" s="15">
        <f t="shared" si="193"/>
        <v>0.29781682868773812</v>
      </c>
      <c r="N843" s="68">
        <f t="shared" si="194"/>
        <v>7.7176698054215134E-2</v>
      </c>
      <c r="O843" s="68">
        <f t="shared" si="195"/>
        <v>12.95727888355005</v>
      </c>
      <c r="P843" s="12">
        <f t="shared" si="196"/>
        <v>0.220640130633523</v>
      </c>
      <c r="Q843" s="12">
        <f t="shared" si="197"/>
        <v>0.37499352674195324</v>
      </c>
      <c r="R843" s="113">
        <v>4.3307333402863311</v>
      </c>
      <c r="S843" s="12" t="s">
        <v>962</v>
      </c>
      <c r="T843" s="12" t="s">
        <v>958</v>
      </c>
      <c r="U843" s="12" t="s">
        <v>960</v>
      </c>
      <c r="V843" s="68" t="s">
        <v>963</v>
      </c>
      <c r="W843" s="68">
        <v>0</v>
      </c>
      <c r="X843" s="68">
        <v>0</v>
      </c>
      <c r="Y843" s="68">
        <v>1</v>
      </c>
      <c r="Z843" s="68">
        <v>0</v>
      </c>
      <c r="AA843" s="68">
        <v>1</v>
      </c>
      <c r="AB843" s="68">
        <v>1</v>
      </c>
      <c r="AC843" s="68">
        <v>3</v>
      </c>
      <c r="AD843" s="68">
        <v>8</v>
      </c>
      <c r="AE843" s="68">
        <v>153</v>
      </c>
      <c r="AF843" s="68">
        <v>0</v>
      </c>
      <c r="AG843" s="68">
        <v>0</v>
      </c>
      <c r="AH843" s="68">
        <v>0</v>
      </c>
      <c r="AI843" s="68">
        <v>0</v>
      </c>
      <c r="AJ843" s="68">
        <v>1</v>
      </c>
      <c r="AK843" s="68">
        <v>0</v>
      </c>
      <c r="AL843" s="68">
        <v>0</v>
      </c>
      <c r="AM843" s="68">
        <v>0</v>
      </c>
      <c r="AN843" s="68">
        <v>0</v>
      </c>
      <c r="AO843" s="68">
        <v>0</v>
      </c>
      <c r="AP843" s="113">
        <v>5.7930136083841441</v>
      </c>
      <c r="AQ843" s="12">
        <v>1</v>
      </c>
      <c r="AR843" s="113">
        <v>5.2470240721604862</v>
      </c>
      <c r="AS843" s="12">
        <v>1</v>
      </c>
      <c r="AT843" s="12">
        <v>0</v>
      </c>
      <c r="AU843" s="12">
        <v>1</v>
      </c>
      <c r="AV843" s="113">
        <v>7.6103576183128379</v>
      </c>
      <c r="AW843" s="12">
        <v>1</v>
      </c>
      <c r="AX843" s="12">
        <v>0</v>
      </c>
      <c r="AY843" s="68">
        <v>1</v>
      </c>
      <c r="AZ843" s="68">
        <v>3.222</v>
      </c>
      <c r="BA843" s="94">
        <v>28</v>
      </c>
      <c r="BB843" s="94">
        <v>22</v>
      </c>
      <c r="BC843" s="12">
        <v>1</v>
      </c>
      <c r="BD843" s="12">
        <v>0</v>
      </c>
      <c r="BE843" s="104">
        <f t="shared" si="188"/>
        <v>2.7080502011022101</v>
      </c>
      <c r="BF843" s="104">
        <v>2101.1999999999998</v>
      </c>
      <c r="BG843" s="104">
        <f t="shared" si="198"/>
        <v>0.35398127964811177</v>
      </c>
      <c r="BH843" s="68">
        <v>1</v>
      </c>
      <c r="BI843" s="68">
        <v>1</v>
      </c>
      <c r="BJ843" s="68">
        <v>0</v>
      </c>
      <c r="BK843" s="12">
        <v>0</v>
      </c>
      <c r="BL843" s="12">
        <v>1</v>
      </c>
      <c r="BM843" s="12">
        <v>1</v>
      </c>
      <c r="BN843" s="12">
        <v>0</v>
      </c>
      <c r="BO843" s="12">
        <v>1</v>
      </c>
      <c r="BP843" s="12">
        <v>0</v>
      </c>
      <c r="BQ843" s="12">
        <v>0</v>
      </c>
      <c r="BR843" s="12">
        <v>0</v>
      </c>
      <c r="BS843" s="12">
        <v>0</v>
      </c>
      <c r="BT843" s="12">
        <v>0</v>
      </c>
      <c r="BU843" s="12">
        <v>1</v>
      </c>
      <c r="BV843" s="12">
        <v>1</v>
      </c>
      <c r="BW843" s="12">
        <v>0</v>
      </c>
      <c r="BX843" s="12">
        <v>0</v>
      </c>
      <c r="BY843" s="12">
        <v>0.5</v>
      </c>
      <c r="BZ843" s="12">
        <f t="shared" si="199"/>
        <v>0.5</v>
      </c>
      <c r="CA843" s="113">
        <v>2.9957322735539909</v>
      </c>
      <c r="CB843" s="12" t="s">
        <v>956</v>
      </c>
      <c r="CC843" s="12">
        <v>1</v>
      </c>
    </row>
    <row r="844" spans="1:167" ht="15" customHeight="1" x14ac:dyDescent="0.3">
      <c r="A844" s="70">
        <v>843</v>
      </c>
      <c r="B844" s="70">
        <v>20</v>
      </c>
      <c r="C844" s="70" t="s">
        <v>132</v>
      </c>
      <c r="D844" s="38">
        <v>0.38500000000000001</v>
      </c>
      <c r="E844" s="69">
        <v>0.79400000000000004</v>
      </c>
      <c r="F844" s="19">
        <f t="shared" si="186"/>
        <v>0.48488664987405539</v>
      </c>
      <c r="G844" s="70"/>
      <c r="H844" s="70">
        <f t="shared" si="189"/>
        <v>-0.40900000000000003</v>
      </c>
      <c r="I844" s="70">
        <f t="shared" si="190"/>
        <v>1.179</v>
      </c>
      <c r="J844" s="70" t="s">
        <v>63</v>
      </c>
      <c r="K844" s="70">
        <f t="shared" si="191"/>
        <v>0.38500000000000001</v>
      </c>
      <c r="L844" s="47">
        <f t="shared" si="192"/>
        <v>0.48488664987405539</v>
      </c>
      <c r="M844" s="18">
        <f t="shared" si="193"/>
        <v>3.9170677001580827E-2</v>
      </c>
      <c r="N844" s="69">
        <f t="shared" si="194"/>
        <v>8.0783162439623843E-2</v>
      </c>
      <c r="O844" s="69">
        <f t="shared" si="195"/>
        <v>12.378817191607043</v>
      </c>
      <c r="P844" s="70">
        <f t="shared" si="196"/>
        <v>-4.1612485438043016E-2</v>
      </c>
      <c r="Q844" s="70">
        <f t="shared" si="197"/>
        <v>0.11995383944120466</v>
      </c>
      <c r="R844" s="114">
        <v>4.3307333402863311</v>
      </c>
      <c r="S844" s="70" t="s">
        <v>962</v>
      </c>
      <c r="T844" s="70" t="s">
        <v>958</v>
      </c>
      <c r="U844" s="70" t="s">
        <v>959</v>
      </c>
      <c r="V844" s="69" t="s">
        <v>963</v>
      </c>
      <c r="W844" s="69">
        <v>0</v>
      </c>
      <c r="X844" s="69">
        <v>0</v>
      </c>
      <c r="Y844" s="69">
        <v>1</v>
      </c>
      <c r="Z844" s="69">
        <v>0</v>
      </c>
      <c r="AA844" s="69">
        <v>1</v>
      </c>
      <c r="AB844" s="69">
        <v>1</v>
      </c>
      <c r="AC844" s="69">
        <v>4</v>
      </c>
      <c r="AD844" s="69">
        <v>8</v>
      </c>
      <c r="AE844" s="69">
        <v>153</v>
      </c>
      <c r="AF844" s="69">
        <v>0</v>
      </c>
      <c r="AG844" s="69">
        <v>0</v>
      </c>
      <c r="AH844" s="69">
        <v>0</v>
      </c>
      <c r="AI844" s="69">
        <v>0</v>
      </c>
      <c r="AJ844" s="69">
        <v>1</v>
      </c>
      <c r="AK844" s="69">
        <v>0</v>
      </c>
      <c r="AL844" s="69">
        <v>0</v>
      </c>
      <c r="AM844" s="69">
        <v>0</v>
      </c>
      <c r="AN844" s="69">
        <v>0</v>
      </c>
      <c r="AO844" s="69">
        <v>0</v>
      </c>
      <c r="AP844" s="114">
        <v>5.7930136083841441</v>
      </c>
      <c r="AQ844" s="70">
        <v>1</v>
      </c>
      <c r="AR844" s="114">
        <v>5.2470240721604862</v>
      </c>
      <c r="AS844" s="70">
        <v>1</v>
      </c>
      <c r="AT844" s="70">
        <v>0</v>
      </c>
      <c r="AU844" s="70">
        <v>1</v>
      </c>
      <c r="AV844" s="114">
        <v>7.6103576183128379</v>
      </c>
      <c r="AW844" s="70">
        <v>1</v>
      </c>
      <c r="AX844" s="70">
        <v>0</v>
      </c>
      <c r="AY844" s="69">
        <v>1</v>
      </c>
      <c r="AZ844" s="69">
        <v>3.222</v>
      </c>
      <c r="BA844" s="32">
        <v>28</v>
      </c>
      <c r="BB844" s="32">
        <v>22</v>
      </c>
      <c r="BC844" s="70">
        <v>1</v>
      </c>
      <c r="BD844" s="70">
        <v>0</v>
      </c>
      <c r="BE844" s="106">
        <f t="shared" si="188"/>
        <v>2.7080502011022101</v>
      </c>
      <c r="BF844" s="106">
        <v>2101.1999999999998</v>
      </c>
      <c r="BG844" s="106">
        <f t="shared" si="198"/>
        <v>0.35398127964811177</v>
      </c>
      <c r="BH844" s="69">
        <v>1</v>
      </c>
      <c r="BI844" s="69">
        <v>1</v>
      </c>
      <c r="BJ844" s="69">
        <v>0</v>
      </c>
      <c r="BK844" s="70">
        <v>0</v>
      </c>
      <c r="BL844" s="70">
        <v>1</v>
      </c>
      <c r="BM844" s="70">
        <v>1</v>
      </c>
      <c r="BN844" s="70">
        <v>0</v>
      </c>
      <c r="BO844" s="70">
        <v>1</v>
      </c>
      <c r="BP844" s="70">
        <v>0</v>
      </c>
      <c r="BQ844" s="70">
        <v>0</v>
      </c>
      <c r="BR844" s="70">
        <v>0</v>
      </c>
      <c r="BS844" s="70">
        <v>0</v>
      </c>
      <c r="BT844" s="70">
        <v>0</v>
      </c>
      <c r="BU844" s="70">
        <v>1</v>
      </c>
      <c r="BV844" s="70">
        <v>1</v>
      </c>
      <c r="BW844" s="70">
        <v>0</v>
      </c>
      <c r="BX844" s="70">
        <v>0</v>
      </c>
      <c r="BY844" s="70">
        <v>0.5</v>
      </c>
      <c r="BZ844" s="70">
        <f t="shared" si="199"/>
        <v>0.5</v>
      </c>
      <c r="CA844" s="114">
        <v>2.9957322735539909</v>
      </c>
      <c r="CB844" s="70" t="s">
        <v>956</v>
      </c>
      <c r="CC844" s="70">
        <v>1</v>
      </c>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0"/>
      <c r="DD844" s="70"/>
      <c r="DE844" s="70"/>
      <c r="DF844" s="70"/>
      <c r="DG844" s="70"/>
      <c r="DH844" s="70"/>
      <c r="DI844" s="70"/>
      <c r="DJ844" s="70"/>
      <c r="DK844" s="70"/>
      <c r="DL844" s="70"/>
      <c r="DM844" s="70"/>
      <c r="DN844" s="70"/>
      <c r="DO844" s="70"/>
      <c r="DP844" s="70"/>
      <c r="DQ844" s="70"/>
      <c r="DR844" s="70"/>
      <c r="DS844" s="70"/>
      <c r="DT844" s="70"/>
      <c r="DU844" s="70"/>
      <c r="DV844" s="70"/>
      <c r="DW844" s="70"/>
      <c r="DX844" s="70"/>
      <c r="DY844" s="70"/>
      <c r="DZ844" s="70"/>
      <c r="EA844" s="70"/>
      <c r="EB844" s="70"/>
      <c r="EC844" s="70"/>
      <c r="ED844" s="70"/>
      <c r="EE844" s="70"/>
      <c r="EF844" s="70"/>
      <c r="EG844" s="70"/>
      <c r="EH844" s="70"/>
      <c r="EI844" s="70"/>
      <c r="EJ844" s="70"/>
      <c r="EK844" s="70"/>
      <c r="EL844" s="70"/>
      <c r="EM844" s="70"/>
      <c r="EN844" s="70"/>
      <c r="EO844" s="70"/>
      <c r="EP844" s="70"/>
      <c r="EQ844" s="70"/>
      <c r="ER844" s="70"/>
      <c r="ES844" s="70"/>
      <c r="ET844" s="70"/>
      <c r="EU844" s="70"/>
      <c r="EV844" s="70"/>
      <c r="EW844" s="70"/>
      <c r="EX844" s="70"/>
      <c r="EY844" s="70"/>
      <c r="EZ844" s="70"/>
      <c r="FA844" s="70"/>
      <c r="FB844" s="70"/>
      <c r="FC844" s="70"/>
      <c r="FD844" s="70"/>
      <c r="FE844" s="70"/>
      <c r="FF844" s="70"/>
      <c r="FG844" s="70"/>
      <c r="FH844" s="70"/>
      <c r="FI844" s="70"/>
      <c r="FJ844" s="70"/>
      <c r="FK844" s="70"/>
    </row>
    <row r="845" spans="1:167" ht="15" customHeight="1" x14ac:dyDescent="0.3">
      <c r="A845" s="70">
        <v>844</v>
      </c>
      <c r="B845" s="12">
        <v>20</v>
      </c>
      <c r="C845" s="12" t="s">
        <v>132</v>
      </c>
      <c r="D845" s="37">
        <v>1.238</v>
      </c>
      <c r="E845" s="68">
        <v>0.32400000000000001</v>
      </c>
      <c r="F845" s="19">
        <f t="shared" si="186"/>
        <v>3.8209876543209873</v>
      </c>
      <c r="G845" s="12" t="s">
        <v>353</v>
      </c>
      <c r="H845" s="12">
        <f t="shared" si="189"/>
        <v>0.91399999999999992</v>
      </c>
      <c r="I845" s="12">
        <f t="shared" si="190"/>
        <v>1.5620000000000001</v>
      </c>
      <c r="J845" s="12" t="s">
        <v>63</v>
      </c>
      <c r="K845" s="12">
        <f t="shared" si="191"/>
        <v>1.238</v>
      </c>
      <c r="L845" s="45">
        <f t="shared" si="192"/>
        <v>3.8209876543209873</v>
      </c>
      <c r="M845" s="15">
        <f t="shared" si="193"/>
        <v>0.2951472196614458</v>
      </c>
      <c r="N845" s="68">
        <f t="shared" si="194"/>
        <v>7.7243698845160302E-2</v>
      </c>
      <c r="O845" s="68">
        <f t="shared" si="195"/>
        <v>12.946039805843075</v>
      </c>
      <c r="P845" s="12">
        <f t="shared" si="196"/>
        <v>0.2179035208162855</v>
      </c>
      <c r="Q845" s="12">
        <f t="shared" si="197"/>
        <v>0.37239091850660611</v>
      </c>
      <c r="R845" s="113">
        <v>4.3307333402863311</v>
      </c>
      <c r="S845" s="12" t="s">
        <v>962</v>
      </c>
      <c r="T845" s="12" t="s">
        <v>958</v>
      </c>
      <c r="U845" s="12" t="s">
        <v>960</v>
      </c>
      <c r="V845" s="68" t="s">
        <v>963</v>
      </c>
      <c r="W845" s="68">
        <v>0</v>
      </c>
      <c r="X845" s="68">
        <v>0</v>
      </c>
      <c r="Y845" s="68">
        <v>1</v>
      </c>
      <c r="Z845" s="68">
        <v>0</v>
      </c>
      <c r="AA845" s="68">
        <v>1</v>
      </c>
      <c r="AB845" s="68">
        <v>1</v>
      </c>
      <c r="AC845" s="68">
        <v>4</v>
      </c>
      <c r="AD845" s="68">
        <v>8</v>
      </c>
      <c r="AE845" s="68">
        <v>153</v>
      </c>
      <c r="AF845" s="68">
        <v>0</v>
      </c>
      <c r="AG845" s="68">
        <v>0</v>
      </c>
      <c r="AH845" s="68">
        <v>0</v>
      </c>
      <c r="AI845" s="68">
        <v>0</v>
      </c>
      <c r="AJ845" s="68">
        <v>1</v>
      </c>
      <c r="AK845" s="68">
        <v>0</v>
      </c>
      <c r="AL845" s="68">
        <v>0</v>
      </c>
      <c r="AM845" s="68">
        <v>0</v>
      </c>
      <c r="AN845" s="68">
        <v>0</v>
      </c>
      <c r="AO845" s="68">
        <v>0</v>
      </c>
      <c r="AP845" s="113">
        <v>5.7930136083841441</v>
      </c>
      <c r="AQ845" s="12">
        <v>1</v>
      </c>
      <c r="AR845" s="113">
        <v>5.2470240721604862</v>
      </c>
      <c r="AS845" s="12">
        <v>1</v>
      </c>
      <c r="AT845" s="12">
        <v>0</v>
      </c>
      <c r="AU845" s="12">
        <v>1</v>
      </c>
      <c r="AV845" s="113">
        <v>7.6103576183128379</v>
      </c>
      <c r="AW845" s="12">
        <v>1</v>
      </c>
      <c r="AX845" s="12">
        <v>0</v>
      </c>
      <c r="AY845" s="68">
        <v>1</v>
      </c>
      <c r="AZ845" s="68">
        <v>3.222</v>
      </c>
      <c r="BA845" s="94">
        <v>28</v>
      </c>
      <c r="BB845" s="94">
        <v>22</v>
      </c>
      <c r="BC845" s="12">
        <v>1</v>
      </c>
      <c r="BD845" s="12">
        <v>0</v>
      </c>
      <c r="BE845" s="104">
        <f t="shared" si="188"/>
        <v>2.7080502011022101</v>
      </c>
      <c r="BF845" s="104">
        <v>2101.1999999999998</v>
      </c>
      <c r="BG845" s="104">
        <f t="shared" si="198"/>
        <v>0.35398127964811177</v>
      </c>
      <c r="BH845" s="68">
        <v>1</v>
      </c>
      <c r="BI845" s="68">
        <v>1</v>
      </c>
      <c r="BJ845" s="68">
        <v>0</v>
      </c>
      <c r="BK845" s="12">
        <v>0</v>
      </c>
      <c r="BL845" s="12">
        <v>1</v>
      </c>
      <c r="BM845" s="12">
        <v>1</v>
      </c>
      <c r="BN845" s="12">
        <v>0</v>
      </c>
      <c r="BO845" s="12">
        <v>1</v>
      </c>
      <c r="BP845" s="12">
        <v>0</v>
      </c>
      <c r="BQ845" s="12">
        <v>0</v>
      </c>
      <c r="BR845" s="12">
        <v>0</v>
      </c>
      <c r="BS845" s="12">
        <v>0</v>
      </c>
      <c r="BT845" s="12">
        <v>0</v>
      </c>
      <c r="BU845" s="12">
        <v>1</v>
      </c>
      <c r="BV845" s="12">
        <v>1</v>
      </c>
      <c r="BW845" s="12">
        <v>0</v>
      </c>
      <c r="BX845" s="12">
        <v>0</v>
      </c>
      <c r="BY845" s="12">
        <v>0.5</v>
      </c>
      <c r="BZ845" s="12">
        <f t="shared" si="199"/>
        <v>0.5</v>
      </c>
      <c r="CA845" s="113">
        <v>2.9957322735539909</v>
      </c>
      <c r="CB845" s="12" t="s">
        <v>956</v>
      </c>
      <c r="CC845" s="12">
        <v>1</v>
      </c>
    </row>
    <row r="846" spans="1:167" ht="15" customHeight="1" x14ac:dyDescent="0.3">
      <c r="A846" s="17">
        <v>845</v>
      </c>
      <c r="B846" s="12">
        <v>20</v>
      </c>
      <c r="C846" s="12" t="s">
        <v>132</v>
      </c>
      <c r="D846" s="37">
        <v>0.23200000000000001</v>
      </c>
      <c r="E846" s="68">
        <v>0.53600000000000003</v>
      </c>
      <c r="F846" s="19">
        <f t="shared" ref="F846:F909" si="200">D846/E846</f>
        <v>0.43283582089552236</v>
      </c>
      <c r="H846" s="12">
        <f t="shared" si="189"/>
        <v>-0.30400000000000005</v>
      </c>
      <c r="I846" s="12">
        <f t="shared" si="190"/>
        <v>0.76800000000000002</v>
      </c>
      <c r="J846" s="12" t="s">
        <v>63</v>
      </c>
      <c r="K846" s="12">
        <f t="shared" si="191"/>
        <v>0.23200000000000001</v>
      </c>
      <c r="L846" s="45">
        <f t="shared" si="192"/>
        <v>0.43283582089552236</v>
      </c>
      <c r="M846" s="15">
        <f t="shared" si="193"/>
        <v>3.7089827680564742E-2</v>
      </c>
      <c r="N846" s="68">
        <f t="shared" si="194"/>
        <v>8.5690291537856483E-2</v>
      </c>
      <c r="O846" s="68">
        <f t="shared" si="195"/>
        <v>11.669933455159473</v>
      </c>
      <c r="P846" s="12">
        <f t="shared" si="196"/>
        <v>-4.8600463857291741E-2</v>
      </c>
      <c r="Q846" s="12">
        <f t="shared" si="197"/>
        <v>0.12278011921842122</v>
      </c>
      <c r="R846" s="113">
        <v>4.3307333402863311</v>
      </c>
      <c r="S846" s="12" t="s">
        <v>962</v>
      </c>
      <c r="T846" s="12" t="s">
        <v>958</v>
      </c>
      <c r="U846" s="12" t="s">
        <v>959</v>
      </c>
      <c r="V846" s="68" t="s">
        <v>963</v>
      </c>
      <c r="W846" s="68">
        <v>0</v>
      </c>
      <c r="X846" s="68">
        <v>0</v>
      </c>
      <c r="Y846" s="68">
        <v>1</v>
      </c>
      <c r="Z846" s="68">
        <v>0</v>
      </c>
      <c r="AA846" s="68">
        <v>1</v>
      </c>
      <c r="AB846" s="68">
        <v>1</v>
      </c>
      <c r="AC846" s="68">
        <v>5</v>
      </c>
      <c r="AD846" s="68">
        <v>15</v>
      </c>
      <c r="AE846" s="68">
        <v>136</v>
      </c>
      <c r="AF846" s="68">
        <v>0</v>
      </c>
      <c r="AG846" s="68">
        <v>0</v>
      </c>
      <c r="AH846" s="68">
        <v>0</v>
      </c>
      <c r="AI846" s="68">
        <v>0</v>
      </c>
      <c r="AJ846" s="68">
        <v>1</v>
      </c>
      <c r="AK846" s="68">
        <v>0</v>
      </c>
      <c r="AL846" s="68">
        <v>0</v>
      </c>
      <c r="AM846" s="68">
        <v>0</v>
      </c>
      <c r="AN846" s="68">
        <v>0</v>
      </c>
      <c r="AO846" s="68">
        <v>0</v>
      </c>
      <c r="AP846" s="113">
        <v>5.7930136083841441</v>
      </c>
      <c r="AQ846" s="12">
        <v>1</v>
      </c>
      <c r="AR846" s="113">
        <v>5.2470240721604862</v>
      </c>
      <c r="AS846" s="12">
        <v>1</v>
      </c>
      <c r="AT846" s="12">
        <v>0</v>
      </c>
      <c r="AU846" s="12">
        <v>1</v>
      </c>
      <c r="AV846" s="113">
        <v>7.6103576183128379</v>
      </c>
      <c r="AW846" s="12">
        <v>1</v>
      </c>
      <c r="AX846" s="12">
        <v>0</v>
      </c>
      <c r="AY846" s="68">
        <v>1</v>
      </c>
      <c r="AZ846" s="68">
        <v>3.222</v>
      </c>
      <c r="BA846" s="94">
        <v>28</v>
      </c>
      <c r="BB846" s="94">
        <v>22</v>
      </c>
      <c r="BC846" s="12">
        <v>1</v>
      </c>
      <c r="BD846" s="12">
        <v>0</v>
      </c>
      <c r="BE846" s="104">
        <f t="shared" si="188"/>
        <v>2.7080502011022101</v>
      </c>
      <c r="BF846" s="104">
        <v>2101.1999999999998</v>
      </c>
      <c r="BG846" s="104">
        <f t="shared" si="198"/>
        <v>0.35398127964811177</v>
      </c>
      <c r="BH846" s="68">
        <v>1</v>
      </c>
      <c r="BI846" s="68">
        <v>1</v>
      </c>
      <c r="BJ846" s="68">
        <v>0</v>
      </c>
      <c r="BK846" s="12">
        <v>0</v>
      </c>
      <c r="BL846" s="12">
        <v>1</v>
      </c>
      <c r="BM846" s="12">
        <v>1</v>
      </c>
      <c r="BN846" s="12">
        <v>0</v>
      </c>
      <c r="BO846" s="12">
        <v>1</v>
      </c>
      <c r="BP846" s="12">
        <v>0</v>
      </c>
      <c r="BQ846" s="12">
        <v>0</v>
      </c>
      <c r="BR846" s="12">
        <v>0</v>
      </c>
      <c r="BS846" s="12">
        <v>0</v>
      </c>
      <c r="BT846" s="12">
        <v>0</v>
      </c>
      <c r="BU846" s="12">
        <v>1</v>
      </c>
      <c r="BV846" s="12">
        <v>1</v>
      </c>
      <c r="BW846" s="12">
        <v>0</v>
      </c>
      <c r="BX846" s="12">
        <v>0</v>
      </c>
      <c r="BY846" s="12">
        <v>0.5</v>
      </c>
      <c r="BZ846" s="12">
        <f t="shared" si="199"/>
        <v>0.5</v>
      </c>
      <c r="CA846" s="113">
        <v>2.9957322735539909</v>
      </c>
      <c r="CB846" s="12" t="s">
        <v>956</v>
      </c>
      <c r="CC846" s="12">
        <v>1</v>
      </c>
    </row>
    <row r="847" spans="1:167" s="75" customFormat="1" ht="15" customHeight="1" x14ac:dyDescent="0.3">
      <c r="A847" s="75">
        <v>846</v>
      </c>
      <c r="B847" s="75">
        <v>20</v>
      </c>
      <c r="C847" s="75" t="s">
        <v>132</v>
      </c>
      <c r="D847" s="76">
        <v>1.5329999999999999</v>
      </c>
      <c r="E847" s="77">
        <v>0.34799999999999998</v>
      </c>
      <c r="F847" s="79">
        <f t="shared" si="200"/>
        <v>4.4051724137931032</v>
      </c>
      <c r="G847" s="75" t="s">
        <v>353</v>
      </c>
      <c r="H847" s="75">
        <f t="shared" si="189"/>
        <v>1.1850000000000001</v>
      </c>
      <c r="I847" s="75">
        <f t="shared" si="190"/>
        <v>1.8809999999999998</v>
      </c>
      <c r="J847" s="75" t="s">
        <v>63</v>
      </c>
      <c r="K847" s="75">
        <f t="shared" si="191"/>
        <v>1.5329999999999999</v>
      </c>
      <c r="L847" s="88">
        <f t="shared" si="192"/>
        <v>4.4051724137931032</v>
      </c>
      <c r="M847" s="78">
        <f t="shared" si="193"/>
        <v>0.35336998408758885</v>
      </c>
      <c r="N847" s="77">
        <f t="shared" si="194"/>
        <v>8.0217060967045631E-2</v>
      </c>
      <c r="O847" s="77">
        <f t="shared" si="195"/>
        <v>12.466175997283358</v>
      </c>
      <c r="P847" s="75">
        <f t="shared" si="196"/>
        <v>0.27315292312054323</v>
      </c>
      <c r="Q847" s="75">
        <f t="shared" si="197"/>
        <v>0.43358704505463447</v>
      </c>
      <c r="R847" s="115">
        <v>4.3307333402863311</v>
      </c>
      <c r="S847" s="75" t="s">
        <v>962</v>
      </c>
      <c r="T847" s="75" t="s">
        <v>958</v>
      </c>
      <c r="U847" s="75" t="s">
        <v>960</v>
      </c>
      <c r="V847" s="77" t="s">
        <v>963</v>
      </c>
      <c r="W847" s="77">
        <v>0</v>
      </c>
      <c r="X847" s="77">
        <v>0</v>
      </c>
      <c r="Y847" s="77">
        <v>1</v>
      </c>
      <c r="Z847" s="77">
        <v>0</v>
      </c>
      <c r="AA847" s="77">
        <v>1</v>
      </c>
      <c r="AB847" s="77">
        <v>1</v>
      </c>
      <c r="AC847" s="77">
        <v>5</v>
      </c>
      <c r="AD847" s="77">
        <v>15</v>
      </c>
      <c r="AE847" s="77">
        <v>136</v>
      </c>
      <c r="AF847" s="77">
        <v>0</v>
      </c>
      <c r="AG847" s="77">
        <v>0</v>
      </c>
      <c r="AH847" s="77">
        <v>0</v>
      </c>
      <c r="AI847" s="77">
        <v>0</v>
      </c>
      <c r="AJ847" s="77">
        <v>1</v>
      </c>
      <c r="AK847" s="77">
        <v>0</v>
      </c>
      <c r="AL847" s="77">
        <v>0</v>
      </c>
      <c r="AM847" s="77">
        <v>0</v>
      </c>
      <c r="AN847" s="77">
        <v>0</v>
      </c>
      <c r="AO847" s="77">
        <v>0</v>
      </c>
      <c r="AP847" s="115">
        <v>5.7930136083841441</v>
      </c>
      <c r="AQ847" s="75">
        <v>1</v>
      </c>
      <c r="AR847" s="115">
        <v>5.2470240721604862</v>
      </c>
      <c r="AS847" s="75">
        <v>1</v>
      </c>
      <c r="AT847" s="75">
        <v>0</v>
      </c>
      <c r="AU847" s="75">
        <v>1</v>
      </c>
      <c r="AV847" s="115">
        <v>7.6103576183128379</v>
      </c>
      <c r="AW847" s="75">
        <v>1</v>
      </c>
      <c r="AX847" s="75">
        <v>0</v>
      </c>
      <c r="AY847" s="77">
        <v>1</v>
      </c>
      <c r="AZ847" s="77">
        <v>3.222</v>
      </c>
      <c r="BA847" s="52">
        <v>28</v>
      </c>
      <c r="BB847" s="52">
        <v>22</v>
      </c>
      <c r="BC847" s="75">
        <v>1</v>
      </c>
      <c r="BD847" s="75">
        <v>0</v>
      </c>
      <c r="BE847" s="105">
        <f t="shared" si="188"/>
        <v>2.7080502011022101</v>
      </c>
      <c r="BF847" s="105">
        <v>2101.1999999999998</v>
      </c>
      <c r="BG847" s="105">
        <f t="shared" si="198"/>
        <v>0.35398127964811177</v>
      </c>
      <c r="BH847" s="77">
        <v>1</v>
      </c>
      <c r="BI847" s="77">
        <v>1</v>
      </c>
      <c r="BJ847" s="77">
        <v>0</v>
      </c>
      <c r="BK847" s="75">
        <v>0</v>
      </c>
      <c r="BL847" s="75">
        <v>1</v>
      </c>
      <c r="BM847" s="75">
        <v>1</v>
      </c>
      <c r="BN847" s="75">
        <v>0</v>
      </c>
      <c r="BO847" s="75">
        <v>1</v>
      </c>
      <c r="BP847" s="75">
        <v>0</v>
      </c>
      <c r="BQ847" s="75">
        <v>0</v>
      </c>
      <c r="BR847" s="75">
        <v>0</v>
      </c>
      <c r="BS847" s="75">
        <v>0</v>
      </c>
      <c r="BT847" s="75">
        <v>0</v>
      </c>
      <c r="BU847" s="75">
        <v>1</v>
      </c>
      <c r="BV847" s="75">
        <v>1</v>
      </c>
      <c r="BW847" s="75">
        <v>0</v>
      </c>
      <c r="BX847" s="75">
        <v>0</v>
      </c>
      <c r="BY847" s="75">
        <v>0.5</v>
      </c>
      <c r="BZ847" s="75">
        <f t="shared" si="199"/>
        <v>0.5</v>
      </c>
      <c r="CA847" s="115">
        <v>2.9957322735539909</v>
      </c>
      <c r="CB847" s="75" t="s">
        <v>956</v>
      </c>
      <c r="CC847" s="75">
        <v>1</v>
      </c>
    </row>
    <row r="848" spans="1:167" ht="15" customHeight="1" x14ac:dyDescent="0.3">
      <c r="A848" s="70">
        <v>847</v>
      </c>
      <c r="B848" s="12">
        <v>21</v>
      </c>
      <c r="C848" s="12" t="s">
        <v>133</v>
      </c>
      <c r="D848" s="37">
        <v>0.79</v>
      </c>
      <c r="E848" s="64">
        <v>0.13859649122807019</v>
      </c>
      <c r="F848" s="69">
        <f t="shared" si="200"/>
        <v>5.6999999999999993</v>
      </c>
      <c r="G848" s="12" t="s">
        <v>420</v>
      </c>
      <c r="J848" s="12">
        <v>0.37</v>
      </c>
      <c r="K848" s="12">
        <f t="shared" si="191"/>
        <v>0.79</v>
      </c>
      <c r="L848" s="45">
        <f t="shared" si="192"/>
        <v>5.6999999999999993</v>
      </c>
      <c r="M848" s="15">
        <f t="shared" si="193"/>
        <v>0.45859009376771709</v>
      </c>
      <c r="N848" s="68">
        <f t="shared" si="194"/>
        <v>8.0454402415388981E-2</v>
      </c>
      <c r="O848" s="68">
        <f t="shared" si="195"/>
        <v>12.429400629153442</v>
      </c>
      <c r="P848" s="12">
        <f t="shared" si="196"/>
        <v>0.37813569135232811</v>
      </c>
      <c r="Q848" s="12">
        <f t="shared" si="197"/>
        <v>0.53904449618310601</v>
      </c>
      <c r="R848" s="113">
        <v>4.3307333402863311</v>
      </c>
      <c r="S848" s="12" t="s">
        <v>977</v>
      </c>
      <c r="T848" s="12" t="s">
        <v>981</v>
      </c>
      <c r="U848" s="12" t="s">
        <v>980</v>
      </c>
      <c r="V848" s="68" t="s">
        <v>984</v>
      </c>
      <c r="W848" s="68">
        <v>0</v>
      </c>
      <c r="X848" s="68">
        <v>0</v>
      </c>
      <c r="Y848" s="68">
        <v>1</v>
      </c>
      <c r="Z848" s="68">
        <v>0</v>
      </c>
      <c r="AA848" s="68">
        <v>1</v>
      </c>
      <c r="AB848" s="68">
        <v>1</v>
      </c>
      <c r="AC848" s="68">
        <v>1</v>
      </c>
      <c r="AD848" s="68">
        <v>3</v>
      </c>
      <c r="AE848" s="68">
        <v>122</v>
      </c>
      <c r="AF848" s="68">
        <v>0</v>
      </c>
      <c r="AG848" s="68">
        <v>1</v>
      </c>
      <c r="AH848" s="68">
        <v>0</v>
      </c>
      <c r="AI848" s="68">
        <v>0</v>
      </c>
      <c r="AJ848" s="68">
        <v>0</v>
      </c>
      <c r="AK848" s="68">
        <v>0</v>
      </c>
      <c r="AL848" s="68">
        <v>0</v>
      </c>
      <c r="AM848" s="68">
        <v>0</v>
      </c>
      <c r="AN848" s="68">
        <v>0</v>
      </c>
      <c r="AO848" s="68">
        <v>0</v>
      </c>
      <c r="AP848" s="113">
        <v>5.3082676974012051</v>
      </c>
      <c r="AQ848" s="12">
        <v>0</v>
      </c>
      <c r="AR848" s="113">
        <v>4.836281906951478</v>
      </c>
      <c r="AS848" s="12">
        <v>1</v>
      </c>
      <c r="AT848" s="12">
        <v>0</v>
      </c>
      <c r="AU848" s="12">
        <v>1</v>
      </c>
      <c r="AV848" s="113">
        <v>7.6014023345837334</v>
      </c>
      <c r="AW848" s="12">
        <v>0</v>
      </c>
      <c r="AX848" s="12">
        <v>1</v>
      </c>
      <c r="AY848" s="68">
        <v>0</v>
      </c>
      <c r="AZ848" s="68">
        <v>3.222</v>
      </c>
      <c r="BA848" s="94">
        <v>633</v>
      </c>
      <c r="BB848" s="94">
        <v>18</v>
      </c>
      <c r="BC848" s="12">
        <v>1</v>
      </c>
      <c r="BD848" s="12">
        <v>0</v>
      </c>
      <c r="BE848" s="104">
        <f t="shared" ref="BE848:BE855" si="201">LN(5.65)</f>
        <v>1.7316555451583497</v>
      </c>
      <c r="BF848" s="104">
        <v>287.51</v>
      </c>
      <c r="BG848" s="106">
        <f t="shared" si="198"/>
        <v>0.3058782437735541</v>
      </c>
      <c r="BH848" s="68">
        <v>1</v>
      </c>
      <c r="BI848" s="68">
        <v>1</v>
      </c>
      <c r="BJ848" s="68">
        <v>0</v>
      </c>
      <c r="BK848" s="12">
        <v>1</v>
      </c>
      <c r="BL848" s="12">
        <v>0</v>
      </c>
      <c r="BM848" s="12">
        <v>1</v>
      </c>
      <c r="BN848" s="12">
        <v>0</v>
      </c>
      <c r="BO848" s="12">
        <v>1</v>
      </c>
      <c r="BP848" s="12">
        <v>0</v>
      </c>
      <c r="BQ848" s="12">
        <v>0</v>
      </c>
      <c r="BR848" s="12">
        <v>1</v>
      </c>
      <c r="BS848" s="12">
        <v>0</v>
      </c>
      <c r="BT848" s="12">
        <v>0</v>
      </c>
      <c r="BU848" s="12">
        <v>0</v>
      </c>
      <c r="BV848" s="12">
        <v>0</v>
      </c>
      <c r="BW848" s="12">
        <v>0</v>
      </c>
      <c r="BX848" s="12">
        <v>1</v>
      </c>
      <c r="BY848" s="12">
        <v>0.5</v>
      </c>
      <c r="BZ848" s="12">
        <f t="shared" si="199"/>
        <v>0.5</v>
      </c>
      <c r="CA848" s="113">
        <v>2.9957322735539909</v>
      </c>
      <c r="CB848" s="12" t="s">
        <v>974</v>
      </c>
      <c r="CC848" s="12">
        <v>0</v>
      </c>
      <c r="CD848" s="12" t="s">
        <v>972</v>
      </c>
      <c r="CE848" s="12" t="s">
        <v>975</v>
      </c>
      <c r="CF848" s="12" t="s">
        <v>976</v>
      </c>
      <c r="CG848" s="12" t="s">
        <v>969</v>
      </c>
      <c r="CH848" s="12" t="s">
        <v>967</v>
      </c>
      <c r="CI848" s="46" t="s">
        <v>979</v>
      </c>
      <c r="CL848" s="70"/>
      <c r="CM848" s="70"/>
      <c r="CN848" s="70"/>
      <c r="CO848" s="70"/>
      <c r="CP848" s="70"/>
      <c r="CQ848" s="70"/>
      <c r="CR848" s="70"/>
      <c r="CS848" s="70"/>
      <c r="CT848" s="70"/>
      <c r="CU848" s="70"/>
      <c r="CV848" s="70"/>
      <c r="CW848" s="70"/>
      <c r="CX848" s="70"/>
      <c r="CY848" s="70"/>
      <c r="CZ848" s="70"/>
      <c r="DA848" s="70"/>
      <c r="DB848" s="70"/>
      <c r="DC848" s="70"/>
      <c r="DD848" s="70"/>
      <c r="DE848" s="70"/>
      <c r="DF848" s="70"/>
      <c r="DG848" s="70"/>
      <c r="DH848" s="70"/>
      <c r="DI848" s="70"/>
      <c r="DJ848" s="70"/>
      <c r="DK848" s="70"/>
      <c r="DL848" s="70"/>
      <c r="DM848" s="70"/>
      <c r="DN848" s="70"/>
      <c r="DO848" s="70"/>
      <c r="DP848" s="70"/>
      <c r="DQ848" s="70"/>
      <c r="DR848" s="70"/>
      <c r="DS848" s="70"/>
      <c r="DT848" s="70"/>
      <c r="DU848" s="70"/>
      <c r="DV848" s="70"/>
      <c r="DW848" s="70"/>
      <c r="DX848" s="70"/>
      <c r="DY848" s="70"/>
      <c r="DZ848" s="70"/>
      <c r="EA848" s="70"/>
      <c r="EB848" s="70"/>
      <c r="EC848" s="70"/>
      <c r="ED848" s="70"/>
      <c r="EE848" s="70"/>
      <c r="EF848" s="70"/>
      <c r="EG848" s="70"/>
      <c r="EH848" s="70"/>
      <c r="EI848" s="70"/>
      <c r="EJ848" s="70"/>
      <c r="EK848" s="70"/>
      <c r="EL848" s="70"/>
      <c r="EM848" s="70"/>
      <c r="EN848" s="70"/>
      <c r="EO848" s="70"/>
      <c r="EP848" s="70"/>
      <c r="EQ848" s="70"/>
      <c r="ER848" s="70"/>
      <c r="ES848" s="70"/>
      <c r="ET848" s="70"/>
      <c r="EU848" s="70"/>
      <c r="EV848" s="70"/>
      <c r="EW848" s="70"/>
      <c r="EX848" s="70"/>
      <c r="EY848" s="70"/>
      <c r="EZ848" s="70"/>
      <c r="FA848" s="70"/>
      <c r="FB848" s="70"/>
      <c r="FC848" s="70"/>
      <c r="FD848" s="70"/>
      <c r="FE848" s="70"/>
      <c r="FF848" s="70"/>
      <c r="FG848" s="70"/>
      <c r="FH848" s="70"/>
      <c r="FI848" s="70"/>
      <c r="FJ848" s="70"/>
      <c r="FK848" s="70"/>
    </row>
    <row r="849" spans="1:167" ht="15" customHeight="1" x14ac:dyDescent="0.3">
      <c r="A849" s="17">
        <v>848</v>
      </c>
      <c r="B849" s="12">
        <v>21</v>
      </c>
      <c r="C849" s="12" t="s">
        <v>133</v>
      </c>
      <c r="D849" s="37">
        <v>-0.27</v>
      </c>
      <c r="E849" s="64">
        <v>0.75000000000000011</v>
      </c>
      <c r="F849" s="69">
        <f t="shared" si="200"/>
        <v>-0.36</v>
      </c>
      <c r="J849" s="12">
        <v>0.37</v>
      </c>
      <c r="K849" s="12">
        <f t="shared" si="191"/>
        <v>-0.27</v>
      </c>
      <c r="L849" s="45">
        <f t="shared" si="192"/>
        <v>-0.36</v>
      </c>
      <c r="M849" s="15">
        <f t="shared" si="193"/>
        <v>-3.2575570733649029E-2</v>
      </c>
      <c r="N849" s="13">
        <f t="shared" si="194"/>
        <v>9.048769648235841E-2</v>
      </c>
      <c r="O849" s="68">
        <f t="shared" si="195"/>
        <v>11.05122617631184</v>
      </c>
      <c r="P849" s="12">
        <f t="shared" si="196"/>
        <v>-0.12306326721600744</v>
      </c>
      <c r="Q849" s="12">
        <f t="shared" si="197"/>
        <v>5.7912125748709381E-2</v>
      </c>
      <c r="R849" s="113">
        <v>4.3307333402863311</v>
      </c>
      <c r="S849" s="12" t="s">
        <v>977</v>
      </c>
      <c r="T849" s="12" t="s">
        <v>981</v>
      </c>
      <c r="U849" s="12" t="s">
        <v>982</v>
      </c>
      <c r="V849" s="13" t="s">
        <v>984</v>
      </c>
      <c r="W849" s="68">
        <v>0</v>
      </c>
      <c r="X849" s="68">
        <v>0</v>
      </c>
      <c r="Y849" s="68">
        <v>1</v>
      </c>
      <c r="Z849" s="68">
        <v>0</v>
      </c>
      <c r="AA849" s="13">
        <v>1</v>
      </c>
      <c r="AB849" s="13">
        <v>1</v>
      </c>
      <c r="AC849" s="68">
        <v>1</v>
      </c>
      <c r="AD849" s="13">
        <v>3</v>
      </c>
      <c r="AE849" s="68">
        <v>122</v>
      </c>
      <c r="AF849" s="13">
        <v>0</v>
      </c>
      <c r="AG849" s="13">
        <v>1</v>
      </c>
      <c r="AH849" s="13">
        <v>0</v>
      </c>
      <c r="AI849" s="13">
        <v>0</v>
      </c>
      <c r="AJ849" s="13">
        <v>0</v>
      </c>
      <c r="AK849" s="13">
        <v>0</v>
      </c>
      <c r="AL849" s="13">
        <v>0</v>
      </c>
      <c r="AM849" s="68">
        <v>0</v>
      </c>
      <c r="AN849" s="68">
        <v>0</v>
      </c>
      <c r="AO849" s="68">
        <v>0</v>
      </c>
      <c r="AP849" s="113">
        <v>5.3082676974012051</v>
      </c>
      <c r="AQ849" s="12">
        <v>0</v>
      </c>
      <c r="AR849" s="113">
        <v>4.836281906951478</v>
      </c>
      <c r="AS849" s="12">
        <v>1</v>
      </c>
      <c r="AT849" s="12">
        <v>0</v>
      </c>
      <c r="AU849" s="12">
        <v>1</v>
      </c>
      <c r="AV849" s="113">
        <v>7.6014023345837334</v>
      </c>
      <c r="AW849" s="12">
        <v>0</v>
      </c>
      <c r="AX849" s="12">
        <v>1</v>
      </c>
      <c r="AY849" s="68">
        <v>0</v>
      </c>
      <c r="AZ849" s="68">
        <v>3.222</v>
      </c>
      <c r="BA849" s="94">
        <v>633</v>
      </c>
      <c r="BB849" s="94">
        <v>18</v>
      </c>
      <c r="BC849" s="12">
        <v>1</v>
      </c>
      <c r="BD849" s="12">
        <v>0</v>
      </c>
      <c r="BE849" s="104">
        <f t="shared" si="201"/>
        <v>1.7316555451583497</v>
      </c>
      <c r="BF849" s="104">
        <v>287.51</v>
      </c>
      <c r="BG849" s="106">
        <f t="shared" si="198"/>
        <v>0.3058782437735541</v>
      </c>
      <c r="BH849" s="68">
        <v>1</v>
      </c>
      <c r="BI849" s="68">
        <v>1</v>
      </c>
      <c r="BJ849" s="68">
        <v>0</v>
      </c>
      <c r="BK849" s="12">
        <v>1</v>
      </c>
      <c r="BL849" s="12">
        <v>0</v>
      </c>
      <c r="BM849" s="12">
        <v>1</v>
      </c>
      <c r="BN849" s="12">
        <v>0</v>
      </c>
      <c r="BO849" s="12">
        <v>1</v>
      </c>
      <c r="BP849" s="12">
        <v>0</v>
      </c>
      <c r="BQ849" s="12">
        <v>0</v>
      </c>
      <c r="BR849" s="12">
        <v>1</v>
      </c>
      <c r="BS849" s="12">
        <v>0</v>
      </c>
      <c r="BT849" s="12">
        <v>0</v>
      </c>
      <c r="BU849" s="12">
        <v>0</v>
      </c>
      <c r="BV849" s="12">
        <v>0</v>
      </c>
      <c r="BW849" s="12">
        <v>0</v>
      </c>
      <c r="BX849" s="12">
        <v>1</v>
      </c>
      <c r="BY849" s="12">
        <v>0.5</v>
      </c>
      <c r="BZ849" s="12">
        <f t="shared" si="199"/>
        <v>0.5</v>
      </c>
      <c r="CA849" s="113">
        <v>2.9957322735539909</v>
      </c>
      <c r="CB849" s="12" t="s">
        <v>974</v>
      </c>
      <c r="CC849" s="12">
        <v>0</v>
      </c>
      <c r="CD849" s="12" t="s">
        <v>973</v>
      </c>
      <c r="CE849" s="12" t="s">
        <v>17</v>
      </c>
      <c r="CG849" s="12" t="s">
        <v>970</v>
      </c>
      <c r="CH849" s="12" t="s">
        <v>968</v>
      </c>
      <c r="CI849" s="12" t="s">
        <v>17</v>
      </c>
    </row>
    <row r="850" spans="1:167" ht="15" customHeight="1" x14ac:dyDescent="0.3">
      <c r="A850" s="70">
        <v>849</v>
      </c>
      <c r="B850" s="70">
        <v>21</v>
      </c>
      <c r="C850" s="70" t="s">
        <v>133</v>
      </c>
      <c r="D850" s="38">
        <v>4.5999999999999996</v>
      </c>
      <c r="E850" s="19">
        <v>1.3142857142857143</v>
      </c>
      <c r="F850" s="69">
        <f t="shared" si="200"/>
        <v>3.4999999999999996</v>
      </c>
      <c r="G850" s="70" t="s">
        <v>420</v>
      </c>
      <c r="H850" s="70"/>
      <c r="I850" s="70"/>
      <c r="J850" s="70">
        <v>0.37</v>
      </c>
      <c r="K850" s="70">
        <f t="shared" si="191"/>
        <v>4.5999999999999996</v>
      </c>
      <c r="L850" s="47">
        <f t="shared" si="192"/>
        <v>3.4999999999999996</v>
      </c>
      <c r="M850" s="18">
        <f t="shared" si="193"/>
        <v>0.3020722964014721</v>
      </c>
      <c r="N850" s="69">
        <f t="shared" si="194"/>
        <v>8.6306370400420621E-2</v>
      </c>
      <c r="O850" s="69">
        <f t="shared" si="195"/>
        <v>11.586630226256467</v>
      </c>
      <c r="P850" s="70">
        <f t="shared" si="196"/>
        <v>0.21576592600105149</v>
      </c>
      <c r="Q850" s="70">
        <f t="shared" si="197"/>
        <v>0.3883786668018927</v>
      </c>
      <c r="R850" s="114">
        <v>4.3307333402863311</v>
      </c>
      <c r="S850" s="70" t="s">
        <v>977</v>
      </c>
      <c r="T850" s="70" t="s">
        <v>981</v>
      </c>
      <c r="U850" s="70" t="s">
        <v>983</v>
      </c>
      <c r="V850" s="69" t="s">
        <v>984</v>
      </c>
      <c r="W850" s="69">
        <v>0</v>
      </c>
      <c r="X850" s="69">
        <v>0</v>
      </c>
      <c r="Y850" s="69">
        <v>1</v>
      </c>
      <c r="Z850" s="69">
        <v>0</v>
      </c>
      <c r="AA850" s="69">
        <v>1</v>
      </c>
      <c r="AB850" s="69">
        <v>1</v>
      </c>
      <c r="AC850" s="69">
        <v>1</v>
      </c>
      <c r="AD850" s="69">
        <v>3</v>
      </c>
      <c r="AE850" s="69">
        <v>122</v>
      </c>
      <c r="AF850" s="69">
        <v>0</v>
      </c>
      <c r="AG850" s="69">
        <v>1</v>
      </c>
      <c r="AH850" s="69">
        <v>0</v>
      </c>
      <c r="AI850" s="69">
        <v>0</v>
      </c>
      <c r="AJ850" s="69">
        <v>0</v>
      </c>
      <c r="AK850" s="69">
        <v>0</v>
      </c>
      <c r="AL850" s="69">
        <v>0</v>
      </c>
      <c r="AM850" s="69">
        <v>0</v>
      </c>
      <c r="AN850" s="69">
        <v>0</v>
      </c>
      <c r="AO850" s="69">
        <v>0</v>
      </c>
      <c r="AP850" s="114">
        <v>5.3082676974012051</v>
      </c>
      <c r="AQ850" s="70">
        <v>0</v>
      </c>
      <c r="AR850" s="114">
        <v>4.836281906951478</v>
      </c>
      <c r="AS850" s="70">
        <v>1</v>
      </c>
      <c r="AT850" s="70">
        <v>0</v>
      </c>
      <c r="AU850" s="70">
        <v>1</v>
      </c>
      <c r="AV850" s="114">
        <v>7.6014023345837334</v>
      </c>
      <c r="AW850" s="70">
        <v>0</v>
      </c>
      <c r="AX850" s="70">
        <v>1</v>
      </c>
      <c r="AY850" s="69">
        <v>0</v>
      </c>
      <c r="AZ850" s="69">
        <v>3.222</v>
      </c>
      <c r="BA850" s="32">
        <v>633</v>
      </c>
      <c r="BB850" s="32">
        <v>18</v>
      </c>
      <c r="BC850" s="70">
        <v>1</v>
      </c>
      <c r="BD850" s="70">
        <v>0</v>
      </c>
      <c r="BE850" s="106">
        <f t="shared" si="201"/>
        <v>1.7316555451583497</v>
      </c>
      <c r="BF850" s="106">
        <v>287.51</v>
      </c>
      <c r="BG850" s="106">
        <f t="shared" si="198"/>
        <v>0.3058782437735541</v>
      </c>
      <c r="BH850" s="69">
        <v>1</v>
      </c>
      <c r="BI850" s="69">
        <v>1</v>
      </c>
      <c r="BJ850" s="69">
        <v>0</v>
      </c>
      <c r="BK850" s="70">
        <v>1</v>
      </c>
      <c r="BL850" s="70">
        <v>0</v>
      </c>
      <c r="BM850" s="70">
        <v>1</v>
      </c>
      <c r="BN850" s="70">
        <v>0</v>
      </c>
      <c r="BO850" s="70">
        <v>1</v>
      </c>
      <c r="BP850" s="70">
        <v>0</v>
      </c>
      <c r="BQ850" s="70">
        <v>0</v>
      </c>
      <c r="BR850" s="70">
        <v>1</v>
      </c>
      <c r="BS850" s="70">
        <v>0</v>
      </c>
      <c r="BT850" s="70">
        <v>0</v>
      </c>
      <c r="BU850" s="70">
        <v>0</v>
      </c>
      <c r="BV850" s="70">
        <v>0</v>
      </c>
      <c r="BW850" s="70">
        <v>0</v>
      </c>
      <c r="BX850" s="70">
        <v>1</v>
      </c>
      <c r="BY850" s="70">
        <v>0.5</v>
      </c>
      <c r="BZ850" s="70">
        <f t="shared" si="199"/>
        <v>0.5</v>
      </c>
      <c r="CA850" s="114">
        <v>2.9957322735539909</v>
      </c>
      <c r="CB850" s="70" t="s">
        <v>974</v>
      </c>
      <c r="CC850" s="70">
        <v>0</v>
      </c>
      <c r="CD850" s="70"/>
      <c r="CE850" s="70"/>
      <c r="CF850" s="70"/>
      <c r="CG850" s="70" t="s">
        <v>971</v>
      </c>
      <c r="CH850" s="70" t="s">
        <v>17</v>
      </c>
      <c r="CI850" s="70"/>
      <c r="CJ850" s="70"/>
      <c r="CK850" s="70"/>
      <c r="CL850" s="70"/>
      <c r="CM850" s="70"/>
      <c r="CN850" s="70"/>
      <c r="CO850" s="70"/>
      <c r="CP850" s="70"/>
      <c r="CQ850" s="70"/>
      <c r="CR850" s="70"/>
      <c r="CS850" s="70"/>
      <c r="CT850" s="70"/>
      <c r="CU850" s="70"/>
      <c r="CV850" s="70"/>
      <c r="CW850" s="70"/>
      <c r="CX850" s="70"/>
      <c r="CY850" s="70"/>
      <c r="CZ850" s="70"/>
      <c r="DA850" s="70"/>
      <c r="DB850" s="70"/>
      <c r="DC850" s="70"/>
      <c r="DD850" s="70"/>
      <c r="DE850" s="70"/>
      <c r="DF850" s="70"/>
      <c r="DG850" s="70"/>
      <c r="DH850" s="70"/>
      <c r="DI850" s="70"/>
      <c r="DJ850" s="70"/>
      <c r="DK850" s="70"/>
      <c r="DL850" s="70"/>
      <c r="DM850" s="70"/>
      <c r="DN850" s="70"/>
      <c r="DO850" s="70"/>
      <c r="DP850" s="70"/>
      <c r="DQ850" s="70"/>
      <c r="DR850" s="70"/>
      <c r="DS850" s="70"/>
      <c r="DT850" s="70"/>
      <c r="DU850" s="70"/>
      <c r="DV850" s="70"/>
      <c r="DW850" s="70"/>
      <c r="DX850" s="70"/>
      <c r="DY850" s="70"/>
      <c r="DZ850" s="70"/>
      <c r="EA850" s="70"/>
      <c r="EB850" s="70"/>
      <c r="EC850" s="70"/>
      <c r="ED850" s="70"/>
      <c r="EE850" s="70"/>
      <c r="EF850" s="70"/>
      <c r="EG850" s="70"/>
      <c r="EH850" s="70"/>
      <c r="EI850" s="70"/>
      <c r="EJ850" s="70"/>
      <c r="EK850" s="70"/>
      <c r="EL850" s="70"/>
      <c r="EM850" s="70"/>
      <c r="EN850" s="70"/>
      <c r="EO850" s="70"/>
      <c r="EP850" s="70"/>
      <c r="EQ850" s="70"/>
      <c r="ER850" s="70"/>
      <c r="ES850" s="70"/>
      <c r="ET850" s="70"/>
      <c r="EU850" s="70"/>
      <c r="EV850" s="70"/>
      <c r="EW850" s="70"/>
      <c r="EX850" s="70"/>
      <c r="EY850" s="70"/>
      <c r="EZ850" s="70"/>
      <c r="FA850" s="70"/>
      <c r="FB850" s="70"/>
      <c r="FC850" s="70"/>
      <c r="FD850" s="70"/>
      <c r="FE850" s="70"/>
      <c r="FF850" s="70"/>
      <c r="FG850" s="70"/>
      <c r="FH850" s="70"/>
      <c r="FI850" s="70"/>
      <c r="FJ850" s="70"/>
      <c r="FK850" s="70"/>
    </row>
    <row r="851" spans="1:167" ht="15" customHeight="1" x14ac:dyDescent="0.3">
      <c r="A851" s="70">
        <v>850</v>
      </c>
      <c r="B851" s="70">
        <v>21</v>
      </c>
      <c r="C851" s="70" t="s">
        <v>133</v>
      </c>
      <c r="D851" s="38">
        <v>1.1299999999999999</v>
      </c>
      <c r="E851" s="19">
        <v>0.19482758620689655</v>
      </c>
      <c r="F851" s="69">
        <f t="shared" si="200"/>
        <v>5.8</v>
      </c>
      <c r="G851" s="70" t="s">
        <v>420</v>
      </c>
      <c r="H851" s="70"/>
      <c r="I851" s="70"/>
      <c r="J851" s="70" t="s">
        <v>63</v>
      </c>
      <c r="K851" s="70">
        <f t="shared" si="191"/>
        <v>1.1299999999999999</v>
      </c>
      <c r="L851" s="47">
        <f t="shared" si="192"/>
        <v>5.8</v>
      </c>
      <c r="M851" s="18">
        <f t="shared" si="193"/>
        <v>0.46490838862890782</v>
      </c>
      <c r="N851" s="69">
        <f t="shared" si="194"/>
        <v>8.0156618729122053E-2</v>
      </c>
      <c r="O851" s="69">
        <f t="shared" si="195"/>
        <v>12.475576139000554</v>
      </c>
      <c r="P851" s="70">
        <f t="shared" si="196"/>
        <v>0.38475176989978577</v>
      </c>
      <c r="Q851" s="70">
        <f t="shared" si="197"/>
        <v>0.54506500735802987</v>
      </c>
      <c r="R851" s="114">
        <v>4.3307333402863311</v>
      </c>
      <c r="S851" s="70" t="s">
        <v>977</v>
      </c>
      <c r="T851" s="70" t="s">
        <v>981</v>
      </c>
      <c r="U851" s="70" t="s">
        <v>980</v>
      </c>
      <c r="V851" s="69" t="s">
        <v>984</v>
      </c>
      <c r="W851" s="69">
        <v>0</v>
      </c>
      <c r="X851" s="69">
        <v>0</v>
      </c>
      <c r="Y851" s="69">
        <v>1</v>
      </c>
      <c r="Z851" s="69">
        <v>0</v>
      </c>
      <c r="AA851" s="69">
        <v>1</v>
      </c>
      <c r="AB851" s="69">
        <v>1</v>
      </c>
      <c r="AC851" s="69">
        <v>2</v>
      </c>
      <c r="AD851" s="69">
        <v>3</v>
      </c>
      <c r="AE851" s="69">
        <v>122</v>
      </c>
      <c r="AF851" s="69">
        <v>0</v>
      </c>
      <c r="AG851" s="69">
        <v>0</v>
      </c>
      <c r="AH851" s="69">
        <v>0</v>
      </c>
      <c r="AI851" s="69">
        <v>0</v>
      </c>
      <c r="AJ851" s="69">
        <v>1</v>
      </c>
      <c r="AK851" s="69">
        <v>0</v>
      </c>
      <c r="AL851" s="69">
        <v>0</v>
      </c>
      <c r="AM851" s="69">
        <v>0</v>
      </c>
      <c r="AN851" s="69">
        <v>0</v>
      </c>
      <c r="AO851" s="69">
        <v>0</v>
      </c>
      <c r="AP851" s="114">
        <v>5.3082676974012051</v>
      </c>
      <c r="AQ851" s="70">
        <v>0</v>
      </c>
      <c r="AR851" s="114">
        <v>4.836281906951478</v>
      </c>
      <c r="AS851" s="70">
        <v>1</v>
      </c>
      <c r="AT851" s="70">
        <v>0</v>
      </c>
      <c r="AU851" s="70">
        <v>1</v>
      </c>
      <c r="AV851" s="114">
        <v>7.6014023345837334</v>
      </c>
      <c r="AW851" s="70">
        <v>0</v>
      </c>
      <c r="AX851" s="70">
        <v>1</v>
      </c>
      <c r="AY851" s="69">
        <v>0</v>
      </c>
      <c r="AZ851" s="69">
        <v>3.222</v>
      </c>
      <c r="BA851" s="32">
        <v>633</v>
      </c>
      <c r="BB851" s="32">
        <v>18</v>
      </c>
      <c r="BC851" s="70">
        <v>1</v>
      </c>
      <c r="BD851" s="70">
        <v>0</v>
      </c>
      <c r="BE851" s="106">
        <f t="shared" si="201"/>
        <v>1.7316555451583497</v>
      </c>
      <c r="BF851" s="106">
        <v>287.51</v>
      </c>
      <c r="BG851" s="106">
        <f t="shared" si="198"/>
        <v>0.3058782437735541</v>
      </c>
      <c r="BH851" s="69">
        <v>1</v>
      </c>
      <c r="BI851" s="69">
        <v>1</v>
      </c>
      <c r="BJ851" s="69">
        <v>0</v>
      </c>
      <c r="BK851" s="70">
        <v>1</v>
      </c>
      <c r="BL851" s="70">
        <v>0</v>
      </c>
      <c r="BM851" s="70">
        <v>1</v>
      </c>
      <c r="BN851" s="70">
        <v>0</v>
      </c>
      <c r="BO851" s="70">
        <v>1</v>
      </c>
      <c r="BP851" s="70">
        <v>0</v>
      </c>
      <c r="BQ851" s="70">
        <v>0</v>
      </c>
      <c r="BR851" s="70">
        <v>1</v>
      </c>
      <c r="BS851" s="70">
        <v>0</v>
      </c>
      <c r="BT851" s="70">
        <v>0</v>
      </c>
      <c r="BU851" s="70">
        <v>0</v>
      </c>
      <c r="BV851" s="70">
        <v>0</v>
      </c>
      <c r="BW851" s="70">
        <v>0</v>
      </c>
      <c r="BX851" s="70">
        <v>1</v>
      </c>
      <c r="BY851" s="70">
        <v>0.5</v>
      </c>
      <c r="BZ851" s="70">
        <f t="shared" si="199"/>
        <v>0.5</v>
      </c>
      <c r="CA851" s="114">
        <v>2.9957322735539909</v>
      </c>
      <c r="CB851" s="70" t="s">
        <v>974</v>
      </c>
      <c r="CC851" s="70">
        <v>0</v>
      </c>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0"/>
      <c r="DD851" s="70"/>
      <c r="DE851" s="70"/>
      <c r="DF851" s="70"/>
      <c r="DG851" s="70"/>
      <c r="DH851" s="70"/>
      <c r="DI851" s="70"/>
      <c r="DJ851" s="70"/>
      <c r="DK851" s="70"/>
      <c r="DL851" s="70"/>
      <c r="DM851" s="70"/>
      <c r="DN851" s="70"/>
      <c r="DO851" s="70"/>
      <c r="DP851" s="70"/>
      <c r="DQ851" s="70"/>
      <c r="DR851" s="70"/>
      <c r="DS851" s="70"/>
      <c r="DT851" s="70"/>
      <c r="DU851" s="70"/>
      <c r="DV851" s="70"/>
      <c r="DW851" s="70"/>
      <c r="DX851" s="70"/>
      <c r="DY851" s="70"/>
      <c r="DZ851" s="70"/>
      <c r="EA851" s="70"/>
      <c r="EB851" s="70"/>
      <c r="EC851" s="70"/>
      <c r="ED851" s="70"/>
      <c r="EE851" s="70"/>
      <c r="EF851" s="70"/>
      <c r="EG851" s="70"/>
      <c r="EH851" s="70"/>
      <c r="EI851" s="70"/>
      <c r="EJ851" s="70"/>
      <c r="EK851" s="70"/>
      <c r="EL851" s="70"/>
      <c r="EM851" s="70"/>
      <c r="EN851" s="70"/>
      <c r="EO851" s="70"/>
      <c r="EP851" s="70"/>
      <c r="EQ851" s="70"/>
      <c r="ER851" s="70"/>
      <c r="ES851" s="70"/>
      <c r="ET851" s="70"/>
      <c r="EU851" s="70"/>
      <c r="EV851" s="70"/>
      <c r="EW851" s="70"/>
      <c r="EX851" s="70"/>
      <c r="EY851" s="70"/>
      <c r="EZ851" s="70"/>
      <c r="FA851" s="70"/>
      <c r="FB851" s="70"/>
      <c r="FC851" s="70"/>
      <c r="FD851" s="70"/>
      <c r="FE851" s="70"/>
      <c r="FF851" s="70"/>
      <c r="FG851" s="70"/>
      <c r="FH851" s="70"/>
      <c r="FI851" s="70"/>
      <c r="FJ851" s="70"/>
      <c r="FK851" s="70"/>
    </row>
    <row r="852" spans="1:167" ht="15" customHeight="1" x14ac:dyDescent="0.3">
      <c r="A852" s="70">
        <v>851</v>
      </c>
      <c r="B852" s="12">
        <v>21</v>
      </c>
      <c r="C852" s="12" t="s">
        <v>133</v>
      </c>
      <c r="D852" s="37">
        <v>-0.45</v>
      </c>
      <c r="E852" s="64">
        <v>1.0227272727272727</v>
      </c>
      <c r="F852" s="69">
        <f t="shared" si="200"/>
        <v>-0.44</v>
      </c>
      <c r="J852" s="12" t="s">
        <v>63</v>
      </c>
      <c r="K852" s="12">
        <f t="shared" si="191"/>
        <v>-0.45</v>
      </c>
      <c r="L852" s="45">
        <f t="shared" si="192"/>
        <v>-0.44</v>
      </c>
      <c r="M852" s="15">
        <f t="shared" si="193"/>
        <v>-3.9804158462259799E-2</v>
      </c>
      <c r="N852" s="68">
        <f t="shared" si="194"/>
        <v>9.0463996505135896E-2</v>
      </c>
      <c r="O852" s="68">
        <f t="shared" si="195"/>
        <v>11.054121403349974</v>
      </c>
      <c r="P852" s="12">
        <f t="shared" si="196"/>
        <v>-0.13026815496739569</v>
      </c>
      <c r="Q852" s="12">
        <f t="shared" si="197"/>
        <v>5.0659838042876097E-2</v>
      </c>
      <c r="R852" s="113">
        <v>9.4439885559354781</v>
      </c>
      <c r="S852" s="12" t="s">
        <v>977</v>
      </c>
      <c r="T852" s="12" t="s">
        <v>981</v>
      </c>
      <c r="U852" s="12" t="s">
        <v>982</v>
      </c>
      <c r="V852" s="68" t="s">
        <v>984</v>
      </c>
      <c r="W852" s="68">
        <v>0</v>
      </c>
      <c r="X852" s="68">
        <v>0</v>
      </c>
      <c r="Y852" s="68">
        <v>1</v>
      </c>
      <c r="Z852" s="68">
        <v>0</v>
      </c>
      <c r="AA852" s="68">
        <v>1</v>
      </c>
      <c r="AB852" s="68">
        <v>1</v>
      </c>
      <c r="AC852" s="68">
        <v>2</v>
      </c>
      <c r="AD852" s="68">
        <v>3</v>
      </c>
      <c r="AE852" s="68">
        <v>122</v>
      </c>
      <c r="AF852" s="68">
        <v>0</v>
      </c>
      <c r="AG852" s="68">
        <v>0</v>
      </c>
      <c r="AH852" s="68">
        <v>0</v>
      </c>
      <c r="AI852" s="68">
        <v>0</v>
      </c>
      <c r="AJ852" s="68">
        <v>1</v>
      </c>
      <c r="AK852" s="68">
        <v>0</v>
      </c>
      <c r="AL852" s="68">
        <v>0</v>
      </c>
      <c r="AM852" s="68">
        <v>0</v>
      </c>
      <c r="AN852" s="68">
        <v>0</v>
      </c>
      <c r="AO852" s="68">
        <v>0</v>
      </c>
      <c r="AP852" s="113">
        <v>5.3082676974012051</v>
      </c>
      <c r="AQ852" s="12">
        <v>0</v>
      </c>
      <c r="AR852" s="113">
        <v>4.836281906951478</v>
      </c>
      <c r="AS852" s="12">
        <v>1</v>
      </c>
      <c r="AT852" s="12">
        <v>0</v>
      </c>
      <c r="AU852" s="12">
        <v>1</v>
      </c>
      <c r="AV852" s="113">
        <v>7.6014023345837334</v>
      </c>
      <c r="AW852" s="12">
        <v>0</v>
      </c>
      <c r="AX852" s="12">
        <v>1</v>
      </c>
      <c r="AY852" s="68">
        <v>0</v>
      </c>
      <c r="AZ852" s="68">
        <v>3.222</v>
      </c>
      <c r="BA852" s="94">
        <v>633</v>
      </c>
      <c r="BB852" s="94">
        <v>18</v>
      </c>
      <c r="BC852" s="12">
        <v>1</v>
      </c>
      <c r="BD852" s="12">
        <v>0</v>
      </c>
      <c r="BE852" s="104">
        <f t="shared" si="201"/>
        <v>1.7316555451583497</v>
      </c>
      <c r="BF852" s="104">
        <v>287.51</v>
      </c>
      <c r="BG852" s="106">
        <f t="shared" si="198"/>
        <v>0.3058782437735541</v>
      </c>
      <c r="BH852" s="68">
        <v>1</v>
      </c>
      <c r="BI852" s="68">
        <v>1</v>
      </c>
      <c r="BJ852" s="68">
        <v>0</v>
      </c>
      <c r="BK852" s="12">
        <v>1</v>
      </c>
      <c r="BL852" s="12">
        <v>0</v>
      </c>
      <c r="BM852" s="12">
        <v>1</v>
      </c>
      <c r="BN852" s="12">
        <v>0</v>
      </c>
      <c r="BO852" s="12">
        <v>1</v>
      </c>
      <c r="BP852" s="12">
        <v>0</v>
      </c>
      <c r="BQ852" s="12">
        <v>0</v>
      </c>
      <c r="BR852" s="12">
        <v>1</v>
      </c>
      <c r="BS852" s="12">
        <v>0</v>
      </c>
      <c r="BT852" s="12">
        <v>0</v>
      </c>
      <c r="BU852" s="12">
        <v>0</v>
      </c>
      <c r="BV852" s="12">
        <v>0</v>
      </c>
      <c r="BW852" s="12">
        <v>0</v>
      </c>
      <c r="BX852" s="12">
        <v>1</v>
      </c>
      <c r="BY852" s="12">
        <v>0.5</v>
      </c>
      <c r="BZ852" s="12">
        <f t="shared" si="199"/>
        <v>0.5</v>
      </c>
      <c r="CA852" s="113">
        <v>2.9957322735539909</v>
      </c>
      <c r="CB852" s="12" t="s">
        <v>974</v>
      </c>
      <c r="CC852" s="12">
        <v>0</v>
      </c>
    </row>
    <row r="853" spans="1:167" ht="15" customHeight="1" x14ac:dyDescent="0.3">
      <c r="A853" s="70">
        <v>852</v>
      </c>
      <c r="B853" s="12">
        <v>21</v>
      </c>
      <c r="C853" s="12" t="s">
        <v>133</v>
      </c>
      <c r="D853" s="37">
        <v>4.7</v>
      </c>
      <c r="E853" s="64">
        <v>1.6785714285714288</v>
      </c>
      <c r="F853" s="69">
        <f t="shared" si="200"/>
        <v>2.8</v>
      </c>
      <c r="G853" s="12" t="s">
        <v>420</v>
      </c>
      <c r="J853" s="12" t="s">
        <v>63</v>
      </c>
      <c r="K853" s="12">
        <f t="shared" si="191"/>
        <v>4.7</v>
      </c>
      <c r="L853" s="45">
        <f t="shared" si="192"/>
        <v>2.8</v>
      </c>
      <c r="M853" s="15">
        <f t="shared" si="193"/>
        <v>0.24572750889145731</v>
      </c>
      <c r="N853" s="68">
        <f t="shared" si="194"/>
        <v>8.7759824604091902E-2</v>
      </c>
      <c r="O853" s="68">
        <f t="shared" si="195"/>
        <v>11.394735626595292</v>
      </c>
      <c r="P853" s="12">
        <f t="shared" si="196"/>
        <v>0.15796768428736541</v>
      </c>
      <c r="Q853" s="12">
        <f t="shared" si="197"/>
        <v>0.33348733349554921</v>
      </c>
      <c r="R853" s="113">
        <v>9.4439885559354781</v>
      </c>
      <c r="S853" s="12" t="s">
        <v>977</v>
      </c>
      <c r="T853" s="12" t="s">
        <v>981</v>
      </c>
      <c r="U853" s="12" t="s">
        <v>983</v>
      </c>
      <c r="V853" s="68" t="s">
        <v>984</v>
      </c>
      <c r="W853" s="68">
        <v>0</v>
      </c>
      <c r="X853" s="68">
        <v>0</v>
      </c>
      <c r="Y853" s="68">
        <v>1</v>
      </c>
      <c r="Z853" s="68">
        <v>0</v>
      </c>
      <c r="AA853" s="68">
        <v>1</v>
      </c>
      <c r="AB853" s="68">
        <v>1</v>
      </c>
      <c r="AC853" s="68">
        <v>2</v>
      </c>
      <c r="AD853" s="68">
        <v>3</v>
      </c>
      <c r="AE853" s="68">
        <v>122</v>
      </c>
      <c r="AF853" s="68">
        <v>0</v>
      </c>
      <c r="AG853" s="68">
        <v>0</v>
      </c>
      <c r="AH853" s="68">
        <v>0</v>
      </c>
      <c r="AI853" s="68">
        <v>0</v>
      </c>
      <c r="AJ853" s="68">
        <v>1</v>
      </c>
      <c r="AK853" s="68">
        <v>0</v>
      </c>
      <c r="AL853" s="68">
        <v>0</v>
      </c>
      <c r="AM853" s="68">
        <v>0</v>
      </c>
      <c r="AN853" s="68">
        <v>0</v>
      </c>
      <c r="AO853" s="68">
        <v>0</v>
      </c>
      <c r="AP853" s="113">
        <v>5.3082676974012051</v>
      </c>
      <c r="AQ853" s="12">
        <v>0</v>
      </c>
      <c r="AR853" s="113">
        <v>4.836281906951478</v>
      </c>
      <c r="AS853" s="12">
        <v>1</v>
      </c>
      <c r="AT853" s="12">
        <v>0</v>
      </c>
      <c r="AU853" s="12">
        <v>1</v>
      </c>
      <c r="AV853" s="113">
        <v>7.6014023345837334</v>
      </c>
      <c r="AW853" s="12">
        <v>0</v>
      </c>
      <c r="AX853" s="12">
        <v>1</v>
      </c>
      <c r="AY853" s="68">
        <v>0</v>
      </c>
      <c r="AZ853" s="68">
        <v>3.222</v>
      </c>
      <c r="BA853" s="94">
        <v>633</v>
      </c>
      <c r="BB853" s="94">
        <v>18</v>
      </c>
      <c r="BC853" s="12">
        <v>1</v>
      </c>
      <c r="BD853" s="12">
        <v>0</v>
      </c>
      <c r="BE853" s="104">
        <f t="shared" si="201"/>
        <v>1.7316555451583497</v>
      </c>
      <c r="BF853" s="104">
        <v>287.51</v>
      </c>
      <c r="BG853" s="106">
        <f t="shared" si="198"/>
        <v>0.3058782437735541</v>
      </c>
      <c r="BH853" s="68">
        <v>1</v>
      </c>
      <c r="BI853" s="68">
        <v>1</v>
      </c>
      <c r="BJ853" s="68">
        <v>0</v>
      </c>
      <c r="BK853" s="12">
        <v>1</v>
      </c>
      <c r="BL853" s="12">
        <v>0</v>
      </c>
      <c r="BM853" s="12">
        <v>1</v>
      </c>
      <c r="BN853" s="12">
        <v>0</v>
      </c>
      <c r="BO853" s="12">
        <v>1</v>
      </c>
      <c r="BP853" s="12">
        <v>0</v>
      </c>
      <c r="BQ853" s="12">
        <v>0</v>
      </c>
      <c r="BR853" s="12">
        <v>1</v>
      </c>
      <c r="BS853" s="12">
        <v>0</v>
      </c>
      <c r="BT853" s="12">
        <v>0</v>
      </c>
      <c r="BU853" s="12">
        <v>0</v>
      </c>
      <c r="BV853" s="12">
        <v>0</v>
      </c>
      <c r="BW853" s="12">
        <v>0</v>
      </c>
      <c r="BX853" s="12">
        <v>1</v>
      </c>
      <c r="BY853" s="12">
        <v>0.5</v>
      </c>
      <c r="BZ853" s="12">
        <f t="shared" si="199"/>
        <v>0.5</v>
      </c>
      <c r="CA853" s="113">
        <v>2.9957322735539909</v>
      </c>
      <c r="CB853" s="12" t="s">
        <v>974</v>
      </c>
      <c r="CC853" s="12">
        <v>0</v>
      </c>
    </row>
    <row r="854" spans="1:167" ht="15" customHeight="1" x14ac:dyDescent="0.3">
      <c r="A854" s="70">
        <v>853</v>
      </c>
      <c r="B854" s="70">
        <v>21</v>
      </c>
      <c r="C854" s="70" t="s">
        <v>133</v>
      </c>
      <c r="D854" s="38">
        <v>0.94</v>
      </c>
      <c r="E854" s="19">
        <v>0.1709090909090909</v>
      </c>
      <c r="F854" s="69">
        <f t="shared" si="200"/>
        <v>5.5</v>
      </c>
      <c r="G854" s="70" t="s">
        <v>420</v>
      </c>
      <c r="H854" s="70"/>
      <c r="I854" s="70"/>
      <c r="J854" s="70" t="s">
        <v>63</v>
      </c>
      <c r="K854" s="70">
        <f t="shared" si="191"/>
        <v>0.94</v>
      </c>
      <c r="L854" s="45">
        <f t="shared" si="192"/>
        <v>5.5</v>
      </c>
      <c r="M854" s="18">
        <f t="shared" si="193"/>
        <v>0.44574249416020928</v>
      </c>
      <c r="N854" s="69">
        <f t="shared" si="194"/>
        <v>8.1044089847310777E-2</v>
      </c>
      <c r="O854" s="69">
        <f t="shared" si="195"/>
        <v>12.338962679253067</v>
      </c>
      <c r="P854" s="70">
        <f t="shared" si="196"/>
        <v>0.36469840431289852</v>
      </c>
      <c r="Q854" s="70">
        <f t="shared" si="197"/>
        <v>0.5267865840075201</v>
      </c>
      <c r="R854" s="114">
        <v>9.4439885559354781</v>
      </c>
      <c r="S854" s="70" t="s">
        <v>977</v>
      </c>
      <c r="T854" s="70" t="s">
        <v>981</v>
      </c>
      <c r="U854" s="70" t="s">
        <v>980</v>
      </c>
      <c r="V854" s="69" t="s">
        <v>984</v>
      </c>
      <c r="W854" s="69">
        <v>0</v>
      </c>
      <c r="X854" s="69">
        <v>0</v>
      </c>
      <c r="Y854" s="69">
        <v>1</v>
      </c>
      <c r="Z854" s="69">
        <v>0</v>
      </c>
      <c r="AA854" s="69">
        <v>1</v>
      </c>
      <c r="AB854" s="69">
        <v>1</v>
      </c>
      <c r="AC854" s="69">
        <v>3</v>
      </c>
      <c r="AD854" s="69">
        <v>3</v>
      </c>
      <c r="AE854" s="69">
        <v>122</v>
      </c>
      <c r="AF854" s="69">
        <v>0</v>
      </c>
      <c r="AG854" s="69">
        <v>0</v>
      </c>
      <c r="AH854" s="69">
        <v>0</v>
      </c>
      <c r="AI854" s="69">
        <v>0</v>
      </c>
      <c r="AJ854" s="69">
        <v>1</v>
      </c>
      <c r="AK854" s="69">
        <v>0</v>
      </c>
      <c r="AL854" s="69">
        <v>0</v>
      </c>
      <c r="AM854" s="69">
        <v>0</v>
      </c>
      <c r="AN854" s="69">
        <v>0</v>
      </c>
      <c r="AO854" s="69">
        <v>0</v>
      </c>
      <c r="AP854" s="114">
        <v>5.3082676974012051</v>
      </c>
      <c r="AQ854" s="70">
        <v>0</v>
      </c>
      <c r="AR854" s="114">
        <v>4.836281906951478</v>
      </c>
      <c r="AS854" s="70">
        <v>1</v>
      </c>
      <c r="AT854" s="70">
        <v>0</v>
      </c>
      <c r="AU854" s="70">
        <v>1</v>
      </c>
      <c r="AV854" s="114">
        <v>7.6014023345837334</v>
      </c>
      <c r="AW854" s="70">
        <v>0</v>
      </c>
      <c r="AX854" s="70">
        <v>1</v>
      </c>
      <c r="AY854" s="69">
        <v>0</v>
      </c>
      <c r="AZ854" s="69">
        <v>3.222</v>
      </c>
      <c r="BA854" s="32">
        <v>633</v>
      </c>
      <c r="BB854" s="32">
        <v>18</v>
      </c>
      <c r="BC854" s="70">
        <v>1</v>
      </c>
      <c r="BD854" s="70">
        <v>0</v>
      </c>
      <c r="BE854" s="106">
        <f t="shared" si="201"/>
        <v>1.7316555451583497</v>
      </c>
      <c r="BF854" s="106">
        <v>287.51</v>
      </c>
      <c r="BG854" s="106">
        <f t="shared" si="198"/>
        <v>0.3058782437735541</v>
      </c>
      <c r="BH854" s="69">
        <v>1</v>
      </c>
      <c r="BI854" s="69">
        <v>1</v>
      </c>
      <c r="BJ854" s="69">
        <v>0</v>
      </c>
      <c r="BK854" s="70">
        <v>1</v>
      </c>
      <c r="BL854" s="70">
        <v>0</v>
      </c>
      <c r="BM854" s="70">
        <v>1</v>
      </c>
      <c r="BN854" s="70">
        <v>0</v>
      </c>
      <c r="BO854" s="70">
        <v>1</v>
      </c>
      <c r="BP854" s="70">
        <v>0</v>
      </c>
      <c r="BQ854" s="70">
        <v>0</v>
      </c>
      <c r="BR854" s="70">
        <v>1</v>
      </c>
      <c r="BS854" s="70">
        <v>0</v>
      </c>
      <c r="BT854" s="70">
        <v>0</v>
      </c>
      <c r="BU854" s="70">
        <v>0</v>
      </c>
      <c r="BV854" s="70">
        <v>0</v>
      </c>
      <c r="BW854" s="70">
        <v>0</v>
      </c>
      <c r="BX854" s="70">
        <v>1</v>
      </c>
      <c r="BY854" s="70">
        <v>0.5</v>
      </c>
      <c r="BZ854" s="70">
        <f t="shared" si="199"/>
        <v>0.5</v>
      </c>
      <c r="CA854" s="114">
        <v>2.9957322735539909</v>
      </c>
      <c r="CB854" s="70" t="s">
        <v>974</v>
      </c>
      <c r="CC854" s="70">
        <v>0</v>
      </c>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0"/>
      <c r="DD854" s="70"/>
      <c r="DE854" s="70"/>
      <c r="DF854" s="70"/>
      <c r="DG854" s="70"/>
      <c r="DH854" s="70"/>
      <c r="DI854" s="70"/>
      <c r="DJ854" s="70"/>
      <c r="DK854" s="70"/>
      <c r="DL854" s="70"/>
      <c r="DM854" s="70"/>
      <c r="DN854" s="70"/>
      <c r="DO854" s="70"/>
      <c r="DP854" s="70"/>
      <c r="DQ854" s="70"/>
      <c r="DR854" s="70"/>
      <c r="DS854" s="70"/>
      <c r="DT854" s="70"/>
      <c r="DU854" s="70"/>
      <c r="DV854" s="70"/>
      <c r="DW854" s="70"/>
      <c r="DX854" s="70"/>
      <c r="DY854" s="70"/>
      <c r="DZ854" s="70"/>
      <c r="EA854" s="70"/>
      <c r="EB854" s="70"/>
      <c r="EC854" s="70"/>
      <c r="ED854" s="70"/>
      <c r="EE854" s="70"/>
      <c r="EF854" s="70"/>
      <c r="EG854" s="70"/>
      <c r="EH854" s="70"/>
      <c r="EI854" s="70"/>
      <c r="EJ854" s="70"/>
      <c r="EK854" s="70"/>
      <c r="EL854" s="70"/>
      <c r="EM854" s="70"/>
      <c r="EN854" s="70"/>
      <c r="EO854" s="70"/>
      <c r="EP854" s="70"/>
      <c r="EQ854" s="70"/>
      <c r="ER854" s="70"/>
      <c r="ES854" s="70"/>
      <c r="ET854" s="70"/>
      <c r="EU854" s="70"/>
      <c r="EV854" s="70"/>
      <c r="EW854" s="70"/>
      <c r="EX854" s="70"/>
      <c r="EY854" s="70"/>
      <c r="EZ854" s="70"/>
      <c r="FA854" s="70"/>
      <c r="FB854" s="70"/>
      <c r="FC854" s="70"/>
      <c r="FD854" s="70"/>
      <c r="FE854" s="70"/>
      <c r="FF854" s="70"/>
      <c r="FG854" s="70"/>
      <c r="FH854" s="70"/>
      <c r="FI854" s="70"/>
      <c r="FJ854" s="70"/>
      <c r="FK854" s="70"/>
    </row>
    <row r="855" spans="1:167" ht="15" customHeight="1" x14ac:dyDescent="0.3">
      <c r="A855" s="17">
        <v>854</v>
      </c>
      <c r="B855" s="12">
        <v>21</v>
      </c>
      <c r="C855" s="12" t="s">
        <v>133</v>
      </c>
      <c r="D855" s="37">
        <v>-0.26</v>
      </c>
      <c r="E855" s="64">
        <v>0.78787878787878785</v>
      </c>
      <c r="F855" s="69">
        <f t="shared" si="200"/>
        <v>-0.33</v>
      </c>
      <c r="J855" s="12" t="s">
        <v>63</v>
      </c>
      <c r="K855" s="12">
        <f t="shared" si="191"/>
        <v>-0.26</v>
      </c>
      <c r="L855" s="45">
        <f t="shared" si="192"/>
        <v>-0.33</v>
      </c>
      <c r="M855" s="15">
        <f t="shared" si="193"/>
        <v>-2.9863470757320924E-2</v>
      </c>
      <c r="N855" s="13">
        <f t="shared" si="194"/>
        <v>9.0495365931275523E-2</v>
      </c>
      <c r="O855" s="68">
        <f t="shared" si="195"/>
        <v>11.050289588965532</v>
      </c>
      <c r="P855" s="12">
        <f t="shared" si="196"/>
        <v>-0.12035883668859645</v>
      </c>
      <c r="Q855" s="12">
        <f t="shared" si="197"/>
        <v>6.0631895173954599E-2</v>
      </c>
      <c r="R855" s="113">
        <v>9.4439885559354781</v>
      </c>
      <c r="S855" s="12" t="s">
        <v>977</v>
      </c>
      <c r="T855" s="12" t="s">
        <v>981</v>
      </c>
      <c r="U855" s="12" t="s">
        <v>982</v>
      </c>
      <c r="V855" s="13" t="s">
        <v>984</v>
      </c>
      <c r="W855" s="68">
        <v>0</v>
      </c>
      <c r="X855" s="68">
        <v>0</v>
      </c>
      <c r="Y855" s="68">
        <v>1</v>
      </c>
      <c r="Z855" s="68">
        <v>0</v>
      </c>
      <c r="AA855" s="13">
        <v>1</v>
      </c>
      <c r="AB855" s="13">
        <v>1</v>
      </c>
      <c r="AC855" s="68">
        <v>3</v>
      </c>
      <c r="AD855" s="68">
        <v>3</v>
      </c>
      <c r="AE855" s="13">
        <v>122</v>
      </c>
      <c r="AF855" s="13">
        <v>0</v>
      </c>
      <c r="AG855" s="13">
        <v>0</v>
      </c>
      <c r="AH855" s="13">
        <v>0</v>
      </c>
      <c r="AI855" s="13">
        <v>0</v>
      </c>
      <c r="AJ855" s="13">
        <v>1</v>
      </c>
      <c r="AK855" s="13">
        <v>0</v>
      </c>
      <c r="AL855" s="13">
        <v>0</v>
      </c>
      <c r="AM855" s="68">
        <v>0</v>
      </c>
      <c r="AN855" s="68">
        <v>0</v>
      </c>
      <c r="AO855" s="68">
        <v>0</v>
      </c>
      <c r="AP855" s="113">
        <v>5.3082676974012051</v>
      </c>
      <c r="AQ855" s="12">
        <v>0</v>
      </c>
      <c r="AR855" s="113">
        <v>4.836281906951478</v>
      </c>
      <c r="AS855" s="12">
        <v>1</v>
      </c>
      <c r="AT855" s="12">
        <v>0</v>
      </c>
      <c r="AU855" s="12">
        <v>1</v>
      </c>
      <c r="AV855" s="113">
        <v>7.6014023345837334</v>
      </c>
      <c r="AW855" s="12">
        <v>0</v>
      </c>
      <c r="AX855" s="12">
        <v>1</v>
      </c>
      <c r="AY855" s="68">
        <v>0</v>
      </c>
      <c r="AZ855" s="68">
        <v>3.222</v>
      </c>
      <c r="BA855" s="94">
        <v>633</v>
      </c>
      <c r="BB855" s="94">
        <v>18</v>
      </c>
      <c r="BC855" s="12">
        <v>1</v>
      </c>
      <c r="BD855" s="12">
        <v>0</v>
      </c>
      <c r="BE855" s="104">
        <f t="shared" si="201"/>
        <v>1.7316555451583497</v>
      </c>
      <c r="BF855" s="104">
        <v>287.51</v>
      </c>
      <c r="BG855" s="106">
        <f t="shared" si="198"/>
        <v>0.3058782437735541</v>
      </c>
      <c r="BH855" s="68">
        <v>1</v>
      </c>
      <c r="BI855" s="68">
        <v>1</v>
      </c>
      <c r="BJ855" s="68">
        <v>0</v>
      </c>
      <c r="BK855" s="12">
        <v>1</v>
      </c>
      <c r="BL855" s="12">
        <v>0</v>
      </c>
      <c r="BM855" s="12">
        <v>1</v>
      </c>
      <c r="BN855" s="12">
        <v>0</v>
      </c>
      <c r="BO855" s="12">
        <v>1</v>
      </c>
      <c r="BP855" s="12">
        <v>0</v>
      </c>
      <c r="BQ855" s="12">
        <v>0</v>
      </c>
      <c r="BR855" s="12">
        <v>1</v>
      </c>
      <c r="BS855" s="12">
        <v>0</v>
      </c>
      <c r="BT855" s="12">
        <v>0</v>
      </c>
      <c r="BU855" s="12">
        <v>0</v>
      </c>
      <c r="BV855" s="12">
        <v>0</v>
      </c>
      <c r="BW855" s="12">
        <v>0</v>
      </c>
      <c r="BX855" s="12">
        <v>1</v>
      </c>
      <c r="BY855" s="12">
        <v>0.5</v>
      </c>
      <c r="BZ855" s="12">
        <f t="shared" si="199"/>
        <v>0.5</v>
      </c>
      <c r="CA855" s="113">
        <v>2.9957322735539909</v>
      </c>
      <c r="CB855" s="12" t="s">
        <v>974</v>
      </c>
      <c r="CC855" s="12">
        <v>0</v>
      </c>
    </row>
    <row r="856" spans="1:167" ht="15" customHeight="1" x14ac:dyDescent="0.3">
      <c r="A856" s="17">
        <v>855</v>
      </c>
      <c r="B856" s="12">
        <v>21</v>
      </c>
      <c r="C856" s="12" t="s">
        <v>133</v>
      </c>
      <c r="D856" s="37">
        <v>3.6</v>
      </c>
      <c r="E856" s="64">
        <v>1.5</v>
      </c>
      <c r="F856" s="69">
        <f t="shared" si="200"/>
        <v>2.4</v>
      </c>
      <c r="G856" s="12" t="s">
        <v>420</v>
      </c>
      <c r="J856" s="12" t="s">
        <v>63</v>
      </c>
      <c r="K856" s="12">
        <f t="shared" si="191"/>
        <v>3.6</v>
      </c>
      <c r="L856" s="45">
        <f t="shared" si="192"/>
        <v>2.4</v>
      </c>
      <c r="M856" s="15">
        <f t="shared" si="193"/>
        <v>0.21233118824212582</v>
      </c>
      <c r="N856" s="13">
        <f t="shared" si="194"/>
        <v>8.8471328434219107E-2</v>
      </c>
      <c r="O856" s="68">
        <f t="shared" si="195"/>
        <v>11.303096920755834</v>
      </c>
      <c r="P856" s="12">
        <f t="shared" si="196"/>
        <v>0.12385985980790672</v>
      </c>
      <c r="Q856" s="12">
        <f t="shared" si="197"/>
        <v>0.30080251667634494</v>
      </c>
      <c r="R856" s="113">
        <v>9.4439885559354781</v>
      </c>
      <c r="S856" s="12" t="s">
        <v>977</v>
      </c>
      <c r="T856" s="12" t="s">
        <v>981</v>
      </c>
      <c r="U856" s="12" t="s">
        <v>983</v>
      </c>
      <c r="V856" s="13" t="s">
        <v>984</v>
      </c>
      <c r="W856" s="68">
        <v>0</v>
      </c>
      <c r="X856" s="68">
        <v>0</v>
      </c>
      <c r="Y856" s="68">
        <v>1</v>
      </c>
      <c r="Z856" s="68">
        <v>0</v>
      </c>
      <c r="AA856" s="13">
        <v>1</v>
      </c>
      <c r="AB856" s="13">
        <v>1</v>
      </c>
      <c r="AC856" s="68">
        <v>3</v>
      </c>
      <c r="AD856" s="68">
        <v>3</v>
      </c>
      <c r="AE856" s="13">
        <v>122</v>
      </c>
      <c r="AF856" s="13">
        <v>0</v>
      </c>
      <c r="AG856" s="13">
        <v>0</v>
      </c>
      <c r="AH856" s="13">
        <v>0</v>
      </c>
      <c r="AI856" s="13">
        <v>0</v>
      </c>
      <c r="AJ856" s="13">
        <v>1</v>
      </c>
      <c r="AK856" s="13">
        <v>0</v>
      </c>
      <c r="AL856" s="13">
        <v>0</v>
      </c>
      <c r="AM856" s="68">
        <v>0</v>
      </c>
      <c r="AN856" s="68">
        <v>0</v>
      </c>
      <c r="AO856" s="68">
        <v>0</v>
      </c>
      <c r="AP856" s="113">
        <v>5.3082676974012051</v>
      </c>
      <c r="AQ856" s="12">
        <v>0</v>
      </c>
      <c r="AR856" s="113">
        <v>4.836281906951478</v>
      </c>
      <c r="AS856" s="12">
        <v>1</v>
      </c>
      <c r="AT856" s="12">
        <v>0</v>
      </c>
      <c r="AU856" s="12">
        <v>1</v>
      </c>
      <c r="AV856" s="113">
        <v>7.6014023345837334</v>
      </c>
      <c r="AW856" s="12">
        <v>0</v>
      </c>
      <c r="AX856" s="12">
        <v>1</v>
      </c>
      <c r="AY856" s="68">
        <v>0</v>
      </c>
      <c r="AZ856" s="68">
        <v>3.222</v>
      </c>
      <c r="BA856" s="94">
        <v>633</v>
      </c>
      <c r="BB856" s="94">
        <v>18</v>
      </c>
      <c r="BC856" s="12">
        <v>1</v>
      </c>
      <c r="BD856" s="12">
        <v>0</v>
      </c>
      <c r="BE856" s="104">
        <f t="shared" ref="BE856:BE865" si="202">LN(65)</f>
        <v>4.1743872698956368</v>
      </c>
      <c r="BF856" s="104">
        <v>287.51</v>
      </c>
      <c r="BG856" s="106">
        <f t="shared" si="198"/>
        <v>0.73736041241943284</v>
      </c>
      <c r="BH856" s="68">
        <v>1</v>
      </c>
      <c r="BI856" s="68">
        <v>1</v>
      </c>
      <c r="BJ856" s="68">
        <v>0</v>
      </c>
      <c r="BK856" s="12">
        <v>1</v>
      </c>
      <c r="BL856" s="12">
        <v>0</v>
      </c>
      <c r="BM856" s="12">
        <v>1</v>
      </c>
      <c r="BN856" s="12">
        <v>0</v>
      </c>
      <c r="BO856" s="12">
        <v>1</v>
      </c>
      <c r="BP856" s="12">
        <v>0</v>
      </c>
      <c r="BQ856" s="12">
        <v>0</v>
      </c>
      <c r="BR856" s="12">
        <v>1</v>
      </c>
      <c r="BS856" s="12">
        <v>0</v>
      </c>
      <c r="BT856" s="12">
        <v>0</v>
      </c>
      <c r="BU856" s="12">
        <v>0</v>
      </c>
      <c r="BV856" s="12">
        <v>0</v>
      </c>
      <c r="BW856" s="12">
        <v>0</v>
      </c>
      <c r="BX856" s="12">
        <v>1</v>
      </c>
      <c r="BY856" s="12">
        <v>0.5</v>
      </c>
      <c r="BZ856" s="12">
        <f t="shared" si="199"/>
        <v>0.5</v>
      </c>
      <c r="CA856" s="113">
        <v>2.9957322735539909</v>
      </c>
      <c r="CB856" s="12" t="s">
        <v>974</v>
      </c>
      <c r="CC856" s="12">
        <v>0</v>
      </c>
    </row>
    <row r="857" spans="1:167" ht="15" customHeight="1" x14ac:dyDescent="0.3">
      <c r="A857" s="70">
        <v>856</v>
      </c>
      <c r="B857" s="70">
        <v>21</v>
      </c>
      <c r="C857" s="70" t="s">
        <v>133</v>
      </c>
      <c r="D857" s="38">
        <v>1.2</v>
      </c>
      <c r="E857" s="19">
        <v>0.21052631578947367</v>
      </c>
      <c r="F857" s="69">
        <f t="shared" si="200"/>
        <v>5.7</v>
      </c>
      <c r="G857" s="70" t="s">
        <v>420</v>
      </c>
      <c r="H857" s="70"/>
      <c r="I857" s="70"/>
      <c r="J857" s="70">
        <v>0.55000000000000004</v>
      </c>
      <c r="K857" s="70">
        <f t="shared" si="191"/>
        <v>1.2</v>
      </c>
      <c r="L857" s="45">
        <f t="shared" si="192"/>
        <v>5.7</v>
      </c>
      <c r="M857" s="18">
        <f t="shared" si="193"/>
        <v>0.55761890733956176</v>
      </c>
      <c r="N857" s="69">
        <f t="shared" si="194"/>
        <v>9.7827878480624866E-2</v>
      </c>
      <c r="O857" s="69">
        <f t="shared" si="195"/>
        <v>10.222035022440492</v>
      </c>
      <c r="P857" s="70">
        <f t="shared" si="196"/>
        <v>0.45979102885893691</v>
      </c>
      <c r="Q857" s="70">
        <f t="shared" si="197"/>
        <v>0.65544678582018667</v>
      </c>
      <c r="R857" s="114">
        <v>9.4439885559354781</v>
      </c>
      <c r="S857" s="70" t="s">
        <v>978</v>
      </c>
      <c r="T857" s="70" t="s">
        <v>981</v>
      </c>
      <c r="U857" s="70" t="s">
        <v>980</v>
      </c>
      <c r="V857" s="69" t="s">
        <v>985</v>
      </c>
      <c r="W857" s="69">
        <v>0</v>
      </c>
      <c r="X857" s="69">
        <v>0</v>
      </c>
      <c r="Y857" s="69">
        <v>1</v>
      </c>
      <c r="Z857" s="69">
        <v>0</v>
      </c>
      <c r="AA857" s="69">
        <v>1</v>
      </c>
      <c r="AB857" s="69">
        <v>1</v>
      </c>
      <c r="AC857" s="69">
        <v>1</v>
      </c>
      <c r="AD857" s="69">
        <v>3</v>
      </c>
      <c r="AE857" s="69">
        <v>72</v>
      </c>
      <c r="AF857" s="69">
        <v>0</v>
      </c>
      <c r="AG857" s="69">
        <v>1</v>
      </c>
      <c r="AH857" s="69">
        <v>0</v>
      </c>
      <c r="AI857" s="69">
        <v>0</v>
      </c>
      <c r="AJ857" s="69">
        <v>0</v>
      </c>
      <c r="AK857" s="69">
        <v>0</v>
      </c>
      <c r="AL857" s="69">
        <v>0</v>
      </c>
      <c r="AM857" s="69">
        <v>0</v>
      </c>
      <c r="AN857" s="69">
        <v>0</v>
      </c>
      <c r="AO857" s="69">
        <v>0</v>
      </c>
      <c r="AP857" s="114">
        <v>5.3082676974012051</v>
      </c>
      <c r="AQ857" s="70">
        <v>1</v>
      </c>
      <c r="AR857" s="114">
        <v>4.3307333402863311</v>
      </c>
      <c r="AS857" s="70">
        <v>1</v>
      </c>
      <c r="AT857" s="70">
        <v>0</v>
      </c>
      <c r="AU857" s="70">
        <v>1</v>
      </c>
      <c r="AV857" s="114">
        <v>7.6014023345837334</v>
      </c>
      <c r="AW857" s="70">
        <v>0</v>
      </c>
      <c r="AX857" s="70">
        <v>1</v>
      </c>
      <c r="AY857" s="69">
        <v>0</v>
      </c>
      <c r="AZ857" s="69">
        <v>3.222</v>
      </c>
      <c r="BA857" s="32">
        <v>633</v>
      </c>
      <c r="BB857" s="32">
        <v>18</v>
      </c>
      <c r="BC857" s="70">
        <v>1</v>
      </c>
      <c r="BD857" s="70">
        <v>0</v>
      </c>
      <c r="BE857" s="106">
        <f t="shared" si="202"/>
        <v>4.1743872698956368</v>
      </c>
      <c r="BF857" s="106">
        <v>287.51</v>
      </c>
      <c r="BG857" s="106">
        <f t="shared" si="198"/>
        <v>0.73736041241943284</v>
      </c>
      <c r="BH857" s="69">
        <v>1</v>
      </c>
      <c r="BI857" s="69">
        <v>1</v>
      </c>
      <c r="BJ857" s="69">
        <v>0</v>
      </c>
      <c r="BK857" s="70">
        <v>1</v>
      </c>
      <c r="BL857" s="70">
        <v>0</v>
      </c>
      <c r="BM857" s="70">
        <v>1</v>
      </c>
      <c r="BN857" s="70">
        <v>0</v>
      </c>
      <c r="BO857" s="70">
        <v>1</v>
      </c>
      <c r="BP857" s="70">
        <v>0</v>
      </c>
      <c r="BQ857" s="70">
        <v>0</v>
      </c>
      <c r="BR857" s="70">
        <v>1</v>
      </c>
      <c r="BS857" s="70">
        <v>0</v>
      </c>
      <c r="BT857" s="70">
        <v>0</v>
      </c>
      <c r="BU857" s="70">
        <v>0</v>
      </c>
      <c r="BV857" s="70">
        <v>0</v>
      </c>
      <c r="BW857" s="70">
        <v>0</v>
      </c>
      <c r="BX857" s="70">
        <v>1</v>
      </c>
      <c r="BY857" s="70">
        <v>0.5</v>
      </c>
      <c r="BZ857" s="70">
        <f t="shared" si="199"/>
        <v>0.5</v>
      </c>
      <c r="CA857" s="114">
        <v>2.9957322735539909</v>
      </c>
      <c r="CB857" s="70" t="s">
        <v>974</v>
      </c>
      <c r="CC857" s="70">
        <v>0</v>
      </c>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0"/>
      <c r="DD857" s="70"/>
      <c r="DE857" s="70"/>
      <c r="DF857" s="70"/>
      <c r="DG857" s="70"/>
      <c r="DH857" s="70"/>
      <c r="DI857" s="70"/>
      <c r="DJ857" s="70"/>
      <c r="DK857" s="70"/>
      <c r="DL857" s="70"/>
      <c r="DM857" s="70"/>
      <c r="DN857" s="70"/>
      <c r="DO857" s="70"/>
      <c r="DP857" s="70"/>
      <c r="DQ857" s="70"/>
      <c r="DR857" s="70"/>
      <c r="DS857" s="70"/>
      <c r="DT857" s="70"/>
      <c r="DU857" s="70"/>
      <c r="DV857" s="70"/>
      <c r="DW857" s="70"/>
      <c r="DX857" s="70"/>
      <c r="DY857" s="70"/>
      <c r="DZ857" s="70"/>
      <c r="EA857" s="70"/>
      <c r="EB857" s="70"/>
      <c r="EC857" s="70"/>
      <c r="ED857" s="70"/>
      <c r="EE857" s="70"/>
      <c r="EF857" s="70"/>
      <c r="EG857" s="70"/>
      <c r="EH857" s="70"/>
      <c r="EI857" s="70"/>
      <c r="EJ857" s="70"/>
      <c r="EK857" s="70"/>
      <c r="EL857" s="70"/>
      <c r="EM857" s="70"/>
      <c r="EN857" s="70"/>
      <c r="EO857" s="70"/>
      <c r="EP857" s="70"/>
      <c r="EQ857" s="70"/>
      <c r="ER857" s="70"/>
      <c r="ES857" s="70"/>
      <c r="ET857" s="70"/>
      <c r="EU857" s="70"/>
      <c r="EV857" s="70"/>
      <c r="EW857" s="70"/>
      <c r="EX857" s="70"/>
      <c r="EY857" s="70"/>
      <c r="EZ857" s="70"/>
      <c r="FA857" s="70"/>
      <c r="FB857" s="70"/>
      <c r="FC857" s="70"/>
      <c r="FD857" s="70"/>
      <c r="FE857" s="70"/>
      <c r="FF857" s="70"/>
      <c r="FG857" s="70"/>
      <c r="FH857" s="70"/>
      <c r="FI857" s="70"/>
      <c r="FJ857" s="70"/>
      <c r="FK857" s="70"/>
    </row>
    <row r="858" spans="1:167" ht="15" customHeight="1" x14ac:dyDescent="0.3">
      <c r="A858" s="70">
        <v>857</v>
      </c>
      <c r="B858" s="12">
        <v>21</v>
      </c>
      <c r="C858" s="12" t="s">
        <v>133</v>
      </c>
      <c r="D858" s="37">
        <v>-1.8</v>
      </c>
      <c r="E858" s="64">
        <v>1</v>
      </c>
      <c r="F858" s="69">
        <f t="shared" si="200"/>
        <v>-1.8</v>
      </c>
      <c r="G858" s="12" t="s">
        <v>421</v>
      </c>
      <c r="J858" s="12">
        <v>0.55000000000000004</v>
      </c>
      <c r="K858" s="12">
        <f t="shared" si="191"/>
        <v>-1.8</v>
      </c>
      <c r="L858" s="45">
        <f t="shared" si="192"/>
        <v>-1.8</v>
      </c>
      <c r="M858" s="15">
        <f t="shared" si="193"/>
        <v>-0.2075143391598224</v>
      </c>
      <c r="N858" s="68">
        <f t="shared" si="194"/>
        <v>0.11528574397767911</v>
      </c>
      <c r="O858" s="68">
        <f t="shared" si="195"/>
        <v>8.6740993768805765</v>
      </c>
      <c r="P858" s="12">
        <f t="shared" si="196"/>
        <v>-0.32280008313750153</v>
      </c>
      <c r="Q858" s="12">
        <f t="shared" si="197"/>
        <v>-9.2228595182143283E-2</v>
      </c>
      <c r="R858" s="113">
        <v>9.4439885559354781</v>
      </c>
      <c r="S858" s="12" t="s">
        <v>978</v>
      </c>
      <c r="T858" s="12" t="s">
        <v>981</v>
      </c>
      <c r="U858" s="12" t="s">
        <v>982</v>
      </c>
      <c r="V858" s="68" t="s">
        <v>985</v>
      </c>
      <c r="W858" s="68">
        <v>0</v>
      </c>
      <c r="X858" s="68">
        <v>0</v>
      </c>
      <c r="Y858" s="68">
        <v>1</v>
      </c>
      <c r="Z858" s="68">
        <v>0</v>
      </c>
      <c r="AA858" s="68">
        <v>1</v>
      </c>
      <c r="AB858" s="68">
        <v>1</v>
      </c>
      <c r="AC858" s="68">
        <v>1</v>
      </c>
      <c r="AD858" s="68">
        <v>3</v>
      </c>
      <c r="AE858" s="68">
        <v>72</v>
      </c>
      <c r="AF858" s="68">
        <v>0</v>
      </c>
      <c r="AG858" s="68">
        <v>1</v>
      </c>
      <c r="AH858" s="68">
        <v>0</v>
      </c>
      <c r="AI858" s="68">
        <v>0</v>
      </c>
      <c r="AJ858" s="68">
        <v>0</v>
      </c>
      <c r="AK858" s="68">
        <v>0</v>
      </c>
      <c r="AL858" s="68">
        <v>0</v>
      </c>
      <c r="AM858" s="68">
        <v>0</v>
      </c>
      <c r="AN858" s="68">
        <v>0</v>
      </c>
      <c r="AO858" s="68">
        <v>0</v>
      </c>
      <c r="AP858" s="113">
        <v>5.3082676974012051</v>
      </c>
      <c r="AQ858" s="12">
        <v>1</v>
      </c>
      <c r="AR858" s="113">
        <v>4.3307333402863311</v>
      </c>
      <c r="AS858" s="12">
        <v>1</v>
      </c>
      <c r="AT858" s="12">
        <v>0</v>
      </c>
      <c r="AU858" s="12">
        <v>1</v>
      </c>
      <c r="AV858" s="113">
        <v>7.6014023345837334</v>
      </c>
      <c r="AW858" s="12">
        <v>0</v>
      </c>
      <c r="AX858" s="12">
        <v>1</v>
      </c>
      <c r="AY858" s="68">
        <v>0</v>
      </c>
      <c r="AZ858" s="68">
        <v>3.222</v>
      </c>
      <c r="BA858" s="94">
        <v>633</v>
      </c>
      <c r="BB858" s="94">
        <v>18</v>
      </c>
      <c r="BC858" s="12">
        <v>1</v>
      </c>
      <c r="BD858" s="12">
        <v>0</v>
      </c>
      <c r="BE858" s="104">
        <f t="shared" si="202"/>
        <v>4.1743872698956368</v>
      </c>
      <c r="BF858" s="104">
        <v>287.51</v>
      </c>
      <c r="BG858" s="106">
        <f t="shared" si="198"/>
        <v>0.73736041241943284</v>
      </c>
      <c r="BH858" s="68">
        <v>1</v>
      </c>
      <c r="BI858" s="68">
        <v>1</v>
      </c>
      <c r="BJ858" s="68">
        <v>0</v>
      </c>
      <c r="BK858" s="12">
        <v>1</v>
      </c>
      <c r="BL858" s="12">
        <v>0</v>
      </c>
      <c r="BM858" s="12">
        <v>1</v>
      </c>
      <c r="BN858" s="12">
        <v>0</v>
      </c>
      <c r="BO858" s="12">
        <v>1</v>
      </c>
      <c r="BP858" s="12">
        <v>0</v>
      </c>
      <c r="BQ858" s="12">
        <v>0</v>
      </c>
      <c r="BR858" s="12">
        <v>1</v>
      </c>
      <c r="BS858" s="12">
        <v>0</v>
      </c>
      <c r="BT858" s="12">
        <v>0</v>
      </c>
      <c r="BU858" s="12">
        <v>0</v>
      </c>
      <c r="BV858" s="12">
        <v>0</v>
      </c>
      <c r="BW858" s="12">
        <v>0</v>
      </c>
      <c r="BX858" s="12">
        <v>1</v>
      </c>
      <c r="BY858" s="12">
        <v>0.5</v>
      </c>
      <c r="BZ858" s="12">
        <f t="shared" si="199"/>
        <v>0.5</v>
      </c>
      <c r="CA858" s="113">
        <v>2.9957322735539909</v>
      </c>
      <c r="CB858" s="12" t="s">
        <v>974</v>
      </c>
      <c r="CC858" s="12">
        <v>0</v>
      </c>
    </row>
    <row r="859" spans="1:167" ht="15" customHeight="1" x14ac:dyDescent="0.3">
      <c r="A859" s="17">
        <v>858</v>
      </c>
      <c r="B859" s="12">
        <v>21</v>
      </c>
      <c r="C859" s="12" t="s">
        <v>133</v>
      </c>
      <c r="D859" s="37">
        <v>6.1</v>
      </c>
      <c r="E859" s="64">
        <v>1.2978723404255319</v>
      </c>
      <c r="F859" s="69">
        <f t="shared" si="200"/>
        <v>4.7</v>
      </c>
      <c r="G859" s="12" t="s">
        <v>420</v>
      </c>
      <c r="J859" s="12">
        <v>0.55000000000000004</v>
      </c>
      <c r="K859" s="12">
        <f t="shared" si="191"/>
        <v>6.1</v>
      </c>
      <c r="L859" s="45">
        <f t="shared" si="192"/>
        <v>4.7</v>
      </c>
      <c r="M859" s="15">
        <f t="shared" si="193"/>
        <v>0.48453608247422686</v>
      </c>
      <c r="N859" s="68">
        <f t="shared" si="194"/>
        <v>0.10309278350515463</v>
      </c>
      <c r="O859" s="68">
        <f t="shared" si="195"/>
        <v>9.7000000000000011</v>
      </c>
      <c r="P859" s="12">
        <f t="shared" si="196"/>
        <v>0.38144329896907225</v>
      </c>
      <c r="Q859" s="12">
        <f t="shared" si="197"/>
        <v>0.58762886597938147</v>
      </c>
      <c r="R859" s="113">
        <v>9.4439885559354781</v>
      </c>
      <c r="S859" s="12" t="s">
        <v>978</v>
      </c>
      <c r="T859" s="12" t="s">
        <v>981</v>
      </c>
      <c r="U859" s="12" t="s">
        <v>983</v>
      </c>
      <c r="V859" s="68" t="s">
        <v>985</v>
      </c>
      <c r="W859" s="68">
        <v>0</v>
      </c>
      <c r="X859" s="68">
        <v>0</v>
      </c>
      <c r="Y859" s="68">
        <v>1</v>
      </c>
      <c r="Z859" s="68">
        <v>0</v>
      </c>
      <c r="AA859" s="68">
        <v>1</v>
      </c>
      <c r="AB859" s="68">
        <v>1</v>
      </c>
      <c r="AC859" s="68">
        <v>1</v>
      </c>
      <c r="AD859" s="68">
        <v>3</v>
      </c>
      <c r="AE859" s="68">
        <v>72</v>
      </c>
      <c r="AF859" s="68">
        <v>0</v>
      </c>
      <c r="AG859" s="68">
        <v>1</v>
      </c>
      <c r="AH859" s="68">
        <v>0</v>
      </c>
      <c r="AI859" s="68">
        <v>0</v>
      </c>
      <c r="AJ859" s="68">
        <v>0</v>
      </c>
      <c r="AK859" s="68">
        <v>0</v>
      </c>
      <c r="AL859" s="68">
        <v>0</v>
      </c>
      <c r="AM859" s="68">
        <v>0</v>
      </c>
      <c r="AN859" s="68">
        <v>0</v>
      </c>
      <c r="AO859" s="68">
        <v>0</v>
      </c>
      <c r="AP859" s="113">
        <v>5.3082676974012051</v>
      </c>
      <c r="AQ859" s="12">
        <v>1</v>
      </c>
      <c r="AR859" s="113">
        <v>4.3307333402863311</v>
      </c>
      <c r="AS859" s="12">
        <v>1</v>
      </c>
      <c r="AT859" s="12">
        <v>0</v>
      </c>
      <c r="AU859" s="12">
        <v>1</v>
      </c>
      <c r="AV859" s="113">
        <v>7.6014023345837334</v>
      </c>
      <c r="AW859" s="12">
        <v>0</v>
      </c>
      <c r="AX859" s="12">
        <v>1</v>
      </c>
      <c r="AY859" s="68">
        <v>0</v>
      </c>
      <c r="AZ859" s="68">
        <v>3.222</v>
      </c>
      <c r="BA859" s="94">
        <v>633</v>
      </c>
      <c r="BB859" s="94">
        <v>18</v>
      </c>
      <c r="BC859" s="12">
        <v>1</v>
      </c>
      <c r="BD859" s="12">
        <v>0</v>
      </c>
      <c r="BE859" s="104">
        <f t="shared" si="202"/>
        <v>4.1743872698956368</v>
      </c>
      <c r="BF859" s="104">
        <v>287.51</v>
      </c>
      <c r="BG859" s="106">
        <f t="shared" si="198"/>
        <v>0.73736041241943284</v>
      </c>
      <c r="BH859" s="68">
        <v>1</v>
      </c>
      <c r="BI859" s="68">
        <v>1</v>
      </c>
      <c r="BJ859" s="68">
        <v>0</v>
      </c>
      <c r="BK859" s="12">
        <v>1</v>
      </c>
      <c r="BL859" s="12">
        <v>0</v>
      </c>
      <c r="BM859" s="12">
        <v>1</v>
      </c>
      <c r="BN859" s="12">
        <v>0</v>
      </c>
      <c r="BO859" s="12">
        <v>1</v>
      </c>
      <c r="BP859" s="12">
        <v>0</v>
      </c>
      <c r="BQ859" s="12">
        <v>0</v>
      </c>
      <c r="BR859" s="12">
        <v>1</v>
      </c>
      <c r="BS859" s="12">
        <v>0</v>
      </c>
      <c r="BT859" s="12">
        <v>0</v>
      </c>
      <c r="BU859" s="12">
        <v>0</v>
      </c>
      <c r="BV859" s="12">
        <v>0</v>
      </c>
      <c r="BW859" s="12">
        <v>0</v>
      </c>
      <c r="BX859" s="12">
        <v>1</v>
      </c>
      <c r="BY859" s="12">
        <v>0.5</v>
      </c>
      <c r="BZ859" s="12">
        <f t="shared" si="199"/>
        <v>0.5</v>
      </c>
      <c r="CA859" s="113">
        <v>2.9957322735539909</v>
      </c>
      <c r="CB859" s="12" t="s">
        <v>974</v>
      </c>
      <c r="CC859" s="12">
        <v>0</v>
      </c>
    </row>
    <row r="860" spans="1:167" ht="15" customHeight="1" x14ac:dyDescent="0.3">
      <c r="A860" s="17">
        <v>859</v>
      </c>
      <c r="B860" s="12">
        <v>21</v>
      </c>
      <c r="C860" s="12" t="s">
        <v>133</v>
      </c>
      <c r="D860" s="37">
        <v>1.2</v>
      </c>
      <c r="E860" s="64">
        <v>0.20689655172413793</v>
      </c>
      <c r="F860" s="69">
        <f t="shared" si="200"/>
        <v>5.8</v>
      </c>
      <c r="G860" s="12" t="s">
        <v>420</v>
      </c>
      <c r="J860" s="12" t="s">
        <v>63</v>
      </c>
      <c r="K860" s="12">
        <f t="shared" si="191"/>
        <v>1.2</v>
      </c>
      <c r="L860" s="45">
        <f t="shared" si="192"/>
        <v>5.8</v>
      </c>
      <c r="M860" s="15">
        <f t="shared" si="193"/>
        <v>0.56430486871390884</v>
      </c>
      <c r="N860" s="68">
        <f t="shared" si="194"/>
        <v>9.7293942881708423E-2</v>
      </c>
      <c r="O860" s="68">
        <f t="shared" si="195"/>
        <v>10.278132126023678</v>
      </c>
      <c r="P860" s="12">
        <f t="shared" si="196"/>
        <v>0.46701092583220039</v>
      </c>
      <c r="Q860" s="12">
        <f t="shared" si="197"/>
        <v>0.66159881159561729</v>
      </c>
      <c r="R860" s="113">
        <v>9.4439885559354781</v>
      </c>
      <c r="S860" s="12" t="s">
        <v>978</v>
      </c>
      <c r="T860" s="12" t="s">
        <v>981</v>
      </c>
      <c r="U860" s="12" t="s">
        <v>980</v>
      </c>
      <c r="V860" s="68" t="s">
        <v>985</v>
      </c>
      <c r="W860" s="68">
        <v>0</v>
      </c>
      <c r="X860" s="68">
        <v>0</v>
      </c>
      <c r="Y860" s="68">
        <v>1</v>
      </c>
      <c r="Z860" s="68">
        <v>0</v>
      </c>
      <c r="AA860" s="68">
        <v>1</v>
      </c>
      <c r="AB860" s="68">
        <v>1</v>
      </c>
      <c r="AC860" s="68">
        <v>2</v>
      </c>
      <c r="AD860" s="68">
        <v>3</v>
      </c>
      <c r="AE860" s="68">
        <v>72</v>
      </c>
      <c r="AF860" s="68">
        <v>0</v>
      </c>
      <c r="AG860" s="68">
        <v>0</v>
      </c>
      <c r="AH860" s="68">
        <v>0</v>
      </c>
      <c r="AI860" s="68">
        <v>0</v>
      </c>
      <c r="AJ860" s="68">
        <v>1</v>
      </c>
      <c r="AK860" s="68">
        <v>0</v>
      </c>
      <c r="AL860" s="68">
        <v>0</v>
      </c>
      <c r="AM860" s="68">
        <v>0</v>
      </c>
      <c r="AN860" s="68">
        <v>0</v>
      </c>
      <c r="AO860" s="68">
        <v>0</v>
      </c>
      <c r="AP860" s="113">
        <v>5.3082676974012051</v>
      </c>
      <c r="AQ860" s="12">
        <v>1</v>
      </c>
      <c r="AR860" s="113">
        <v>4.3307333402863311</v>
      </c>
      <c r="AS860" s="12">
        <v>1</v>
      </c>
      <c r="AT860" s="12">
        <v>0</v>
      </c>
      <c r="AU860" s="12">
        <v>1</v>
      </c>
      <c r="AV860" s="113">
        <v>7.6014023345837334</v>
      </c>
      <c r="AW860" s="12">
        <v>0</v>
      </c>
      <c r="AX860" s="12">
        <v>1</v>
      </c>
      <c r="AY860" s="68">
        <v>0</v>
      </c>
      <c r="AZ860" s="68">
        <v>3.222</v>
      </c>
      <c r="BA860" s="94">
        <v>633</v>
      </c>
      <c r="BB860" s="94">
        <v>18</v>
      </c>
      <c r="BC860" s="12">
        <v>1</v>
      </c>
      <c r="BD860" s="12">
        <v>0</v>
      </c>
      <c r="BE860" s="104">
        <f t="shared" si="202"/>
        <v>4.1743872698956368</v>
      </c>
      <c r="BF860" s="104">
        <v>287.51</v>
      </c>
      <c r="BG860" s="106">
        <f t="shared" si="198"/>
        <v>0.73736041241943284</v>
      </c>
      <c r="BH860" s="68">
        <v>1</v>
      </c>
      <c r="BI860" s="68">
        <v>1</v>
      </c>
      <c r="BJ860" s="68">
        <v>0</v>
      </c>
      <c r="BK860" s="12">
        <v>1</v>
      </c>
      <c r="BL860" s="12">
        <v>0</v>
      </c>
      <c r="BM860" s="12">
        <v>1</v>
      </c>
      <c r="BN860" s="12">
        <v>0</v>
      </c>
      <c r="BO860" s="12">
        <v>1</v>
      </c>
      <c r="BP860" s="12">
        <v>0</v>
      </c>
      <c r="BQ860" s="12">
        <v>0</v>
      </c>
      <c r="BR860" s="12">
        <v>1</v>
      </c>
      <c r="BS860" s="12">
        <v>0</v>
      </c>
      <c r="BT860" s="12">
        <v>0</v>
      </c>
      <c r="BU860" s="12">
        <v>0</v>
      </c>
      <c r="BV860" s="12">
        <v>0</v>
      </c>
      <c r="BW860" s="12">
        <v>0</v>
      </c>
      <c r="BX860" s="12">
        <v>1</v>
      </c>
      <c r="BY860" s="12">
        <v>0.5</v>
      </c>
      <c r="BZ860" s="12">
        <f t="shared" si="199"/>
        <v>0.5</v>
      </c>
      <c r="CA860" s="113">
        <v>2.9957322735539909</v>
      </c>
      <c r="CB860" s="12" t="s">
        <v>974</v>
      </c>
      <c r="CC860" s="12">
        <v>0</v>
      </c>
    </row>
    <row r="861" spans="1:167" ht="15" customHeight="1" x14ac:dyDescent="0.3">
      <c r="A861" s="17">
        <v>860</v>
      </c>
      <c r="B861" s="12">
        <v>21</v>
      </c>
      <c r="C861" s="12" t="s">
        <v>133</v>
      </c>
      <c r="D861" s="37">
        <v>-1.8</v>
      </c>
      <c r="E861" s="64">
        <v>1</v>
      </c>
      <c r="F861" s="69">
        <f t="shared" si="200"/>
        <v>-1.8</v>
      </c>
      <c r="G861" s="12" t="s">
        <v>421</v>
      </c>
      <c r="J861" s="12" t="s">
        <v>63</v>
      </c>
      <c r="K861" s="12">
        <f t="shared" si="191"/>
        <v>-1.8</v>
      </c>
      <c r="L861" s="45">
        <f t="shared" si="192"/>
        <v>-1.8</v>
      </c>
      <c r="M861" s="15">
        <f t="shared" si="193"/>
        <v>-0.2075143391598224</v>
      </c>
      <c r="N861" s="68">
        <f t="shared" si="194"/>
        <v>0.11528574397767911</v>
      </c>
      <c r="O861" s="68">
        <f t="shared" si="195"/>
        <v>8.6740993768805765</v>
      </c>
      <c r="P861" s="12">
        <f t="shared" si="196"/>
        <v>-0.32280008313750153</v>
      </c>
      <c r="Q861" s="12">
        <f t="shared" si="197"/>
        <v>-9.2228595182143283E-2</v>
      </c>
      <c r="R861" s="113">
        <v>9.4439885559354781</v>
      </c>
      <c r="S861" s="12" t="s">
        <v>978</v>
      </c>
      <c r="T861" s="12" t="s">
        <v>981</v>
      </c>
      <c r="U861" s="12" t="s">
        <v>982</v>
      </c>
      <c r="V861" s="68" t="s">
        <v>985</v>
      </c>
      <c r="W861" s="68">
        <v>0</v>
      </c>
      <c r="X861" s="68">
        <v>0</v>
      </c>
      <c r="Y861" s="68">
        <v>1</v>
      </c>
      <c r="Z861" s="68">
        <v>0</v>
      </c>
      <c r="AA861" s="13">
        <v>1</v>
      </c>
      <c r="AB861" s="13">
        <v>1</v>
      </c>
      <c r="AC861" s="68">
        <v>2</v>
      </c>
      <c r="AD861" s="68">
        <v>3</v>
      </c>
      <c r="AE861" s="13">
        <v>72</v>
      </c>
      <c r="AF861" s="13">
        <v>0</v>
      </c>
      <c r="AG861" s="13">
        <v>0</v>
      </c>
      <c r="AH861" s="13">
        <v>0</v>
      </c>
      <c r="AI861" s="13">
        <v>0</v>
      </c>
      <c r="AJ861" s="13">
        <v>1</v>
      </c>
      <c r="AK861" s="13">
        <v>0</v>
      </c>
      <c r="AL861" s="13">
        <v>0</v>
      </c>
      <c r="AM861" s="68">
        <v>0</v>
      </c>
      <c r="AN861" s="68">
        <v>0</v>
      </c>
      <c r="AO861" s="68">
        <v>0</v>
      </c>
      <c r="AP861" s="113">
        <v>5.3082676974012051</v>
      </c>
      <c r="AQ861" s="12">
        <v>1</v>
      </c>
      <c r="AR861" s="113">
        <v>4.3307333402863311</v>
      </c>
      <c r="AS861" s="12">
        <v>1</v>
      </c>
      <c r="AT861" s="12">
        <v>0</v>
      </c>
      <c r="AU861" s="12">
        <v>1</v>
      </c>
      <c r="AV861" s="113">
        <v>7.6014023345837334</v>
      </c>
      <c r="AW861" s="12">
        <v>0</v>
      </c>
      <c r="AX861" s="12">
        <v>1</v>
      </c>
      <c r="AY861" s="68">
        <v>0</v>
      </c>
      <c r="AZ861" s="68">
        <v>3.222</v>
      </c>
      <c r="BA861" s="94">
        <v>633</v>
      </c>
      <c r="BB861" s="94">
        <v>18</v>
      </c>
      <c r="BC861" s="12">
        <v>1</v>
      </c>
      <c r="BD861" s="12">
        <v>0</v>
      </c>
      <c r="BE861" s="104">
        <f t="shared" si="202"/>
        <v>4.1743872698956368</v>
      </c>
      <c r="BF861" s="104">
        <v>287.51</v>
      </c>
      <c r="BG861" s="106">
        <f t="shared" si="198"/>
        <v>0.73736041241943284</v>
      </c>
      <c r="BH861" s="68">
        <v>1</v>
      </c>
      <c r="BI861" s="68">
        <v>1</v>
      </c>
      <c r="BJ861" s="68">
        <v>0</v>
      </c>
      <c r="BK861" s="12">
        <v>1</v>
      </c>
      <c r="BL861" s="12">
        <v>0</v>
      </c>
      <c r="BM861" s="12">
        <v>1</v>
      </c>
      <c r="BN861" s="12">
        <v>0</v>
      </c>
      <c r="BO861" s="12">
        <v>1</v>
      </c>
      <c r="BP861" s="12">
        <v>0</v>
      </c>
      <c r="BQ861" s="12">
        <v>0</v>
      </c>
      <c r="BR861" s="12">
        <v>1</v>
      </c>
      <c r="BS861" s="12">
        <v>0</v>
      </c>
      <c r="BT861" s="12">
        <v>0</v>
      </c>
      <c r="BU861" s="12">
        <v>0</v>
      </c>
      <c r="BV861" s="12">
        <v>0</v>
      </c>
      <c r="BW861" s="12">
        <v>0</v>
      </c>
      <c r="BX861" s="12">
        <v>1</v>
      </c>
      <c r="BY861" s="12">
        <v>0.5</v>
      </c>
      <c r="BZ861" s="12">
        <f t="shared" si="199"/>
        <v>0.5</v>
      </c>
      <c r="CA861" s="113">
        <v>2.9957322735539909</v>
      </c>
      <c r="CB861" s="12" t="s">
        <v>974</v>
      </c>
      <c r="CC861" s="12">
        <v>0</v>
      </c>
      <c r="CL861" s="70"/>
      <c r="CM861" s="70"/>
      <c r="CN861" s="70"/>
      <c r="CO861" s="70"/>
      <c r="CP861" s="70"/>
      <c r="CQ861" s="70"/>
      <c r="CR861" s="70"/>
      <c r="CS861" s="70"/>
      <c r="CT861" s="70"/>
      <c r="CU861" s="70"/>
      <c r="CV861" s="70"/>
      <c r="CW861" s="70"/>
      <c r="CX861" s="70"/>
      <c r="CY861" s="70"/>
      <c r="CZ861" s="70"/>
      <c r="DA861" s="70"/>
      <c r="DB861" s="70"/>
      <c r="DC861" s="70"/>
      <c r="DD861" s="70"/>
      <c r="DE861" s="70"/>
      <c r="DF861" s="70"/>
      <c r="DG861" s="70"/>
      <c r="DH861" s="70"/>
      <c r="DI861" s="70"/>
      <c r="DJ861" s="70"/>
      <c r="DK861" s="70"/>
      <c r="DL861" s="70"/>
      <c r="DM861" s="70"/>
      <c r="DN861" s="70"/>
      <c r="DO861" s="70"/>
      <c r="DP861" s="70"/>
      <c r="DQ861" s="70"/>
      <c r="DR861" s="70"/>
      <c r="DS861" s="70"/>
      <c r="DT861" s="70"/>
      <c r="DU861" s="70"/>
      <c r="DV861" s="70"/>
      <c r="DW861" s="70"/>
      <c r="DX861" s="70"/>
      <c r="DY861" s="70"/>
      <c r="DZ861" s="70"/>
      <c r="EA861" s="70"/>
      <c r="EB861" s="70"/>
      <c r="EC861" s="70"/>
      <c r="ED861" s="70"/>
      <c r="EE861" s="70"/>
      <c r="EF861" s="70"/>
      <c r="EG861" s="70"/>
      <c r="EH861" s="70"/>
      <c r="EI861" s="70"/>
      <c r="EJ861" s="70"/>
      <c r="EK861" s="70"/>
      <c r="EL861" s="70"/>
      <c r="EM861" s="70"/>
      <c r="EN861" s="70"/>
      <c r="EO861" s="70"/>
      <c r="EP861" s="70"/>
      <c r="EQ861" s="70"/>
      <c r="ER861" s="70"/>
      <c r="ES861" s="70"/>
      <c r="ET861" s="70"/>
      <c r="EU861" s="70"/>
      <c r="EV861" s="70"/>
      <c r="EW861" s="70"/>
      <c r="EX861" s="70"/>
      <c r="EY861" s="70"/>
      <c r="EZ861" s="70"/>
      <c r="FA861" s="70"/>
      <c r="FB861" s="70"/>
      <c r="FC861" s="70"/>
      <c r="FD861" s="70"/>
      <c r="FE861" s="70"/>
      <c r="FF861" s="70"/>
      <c r="FG861" s="70"/>
      <c r="FH861" s="70"/>
      <c r="FI861" s="70"/>
      <c r="FJ861" s="70"/>
      <c r="FK861" s="70"/>
    </row>
    <row r="862" spans="1:167" ht="15" customHeight="1" x14ac:dyDescent="0.3">
      <c r="A862" s="17">
        <v>861</v>
      </c>
      <c r="B862" s="12">
        <v>21</v>
      </c>
      <c r="C862" s="12" t="s">
        <v>133</v>
      </c>
      <c r="D862" s="37">
        <v>6.2</v>
      </c>
      <c r="E862" s="64">
        <v>1.2916666666666667</v>
      </c>
      <c r="F862" s="69">
        <f t="shared" si="200"/>
        <v>4.8</v>
      </c>
      <c r="G862" s="12" t="s">
        <v>420</v>
      </c>
      <c r="J862" s="12" t="s">
        <v>63</v>
      </c>
      <c r="K862" s="12">
        <f t="shared" si="191"/>
        <v>6.2</v>
      </c>
      <c r="L862" s="45">
        <f t="shared" si="192"/>
        <v>4.8</v>
      </c>
      <c r="M862" s="15">
        <f t="shared" si="193"/>
        <v>0.49236596391733095</v>
      </c>
      <c r="N862" s="68">
        <f t="shared" si="194"/>
        <v>0.10257624248277727</v>
      </c>
      <c r="O862" s="68">
        <f t="shared" si="195"/>
        <v>9.7488460855631534</v>
      </c>
      <c r="P862" s="12">
        <f t="shared" si="196"/>
        <v>0.3897897214345537</v>
      </c>
      <c r="Q862" s="12">
        <f t="shared" si="197"/>
        <v>0.5949422064001082</v>
      </c>
      <c r="R862" s="113">
        <v>9.4439885559354781</v>
      </c>
      <c r="S862" s="12" t="s">
        <v>978</v>
      </c>
      <c r="T862" s="12" t="s">
        <v>981</v>
      </c>
      <c r="U862" s="12" t="s">
        <v>983</v>
      </c>
      <c r="V862" s="68" t="s">
        <v>985</v>
      </c>
      <c r="W862" s="68">
        <v>0</v>
      </c>
      <c r="X862" s="68">
        <v>0</v>
      </c>
      <c r="Y862" s="68">
        <v>1</v>
      </c>
      <c r="Z862" s="68">
        <v>0</v>
      </c>
      <c r="AA862" s="13">
        <v>1</v>
      </c>
      <c r="AB862" s="13">
        <v>1</v>
      </c>
      <c r="AC862" s="68">
        <v>2</v>
      </c>
      <c r="AD862" s="68">
        <v>3</v>
      </c>
      <c r="AE862" s="13">
        <v>72</v>
      </c>
      <c r="AF862" s="13">
        <v>0</v>
      </c>
      <c r="AG862" s="13">
        <v>0</v>
      </c>
      <c r="AH862" s="13">
        <v>0</v>
      </c>
      <c r="AI862" s="13">
        <v>0</v>
      </c>
      <c r="AJ862" s="13">
        <v>1</v>
      </c>
      <c r="AK862" s="13">
        <v>0</v>
      </c>
      <c r="AL862" s="13">
        <v>0</v>
      </c>
      <c r="AM862" s="68">
        <v>0</v>
      </c>
      <c r="AN862" s="68">
        <v>0</v>
      </c>
      <c r="AO862" s="68">
        <v>0</v>
      </c>
      <c r="AP862" s="113">
        <v>5.3082676974012051</v>
      </c>
      <c r="AQ862" s="12">
        <v>1</v>
      </c>
      <c r="AR862" s="113">
        <v>4.3307333402863311</v>
      </c>
      <c r="AS862" s="12">
        <v>1</v>
      </c>
      <c r="AT862" s="12">
        <v>0</v>
      </c>
      <c r="AU862" s="12">
        <v>1</v>
      </c>
      <c r="AV862" s="113">
        <v>7.6014023345837334</v>
      </c>
      <c r="AW862" s="12">
        <v>0</v>
      </c>
      <c r="AX862" s="12">
        <v>1</v>
      </c>
      <c r="AY862" s="68">
        <v>0</v>
      </c>
      <c r="AZ862" s="68">
        <v>3.222</v>
      </c>
      <c r="BA862" s="94">
        <v>633</v>
      </c>
      <c r="BB862" s="94">
        <v>18</v>
      </c>
      <c r="BC862" s="12">
        <v>1</v>
      </c>
      <c r="BD862" s="12">
        <v>0</v>
      </c>
      <c r="BE862" s="104">
        <f t="shared" si="202"/>
        <v>4.1743872698956368</v>
      </c>
      <c r="BF862" s="104">
        <v>287.51</v>
      </c>
      <c r="BG862" s="106">
        <f t="shared" si="198"/>
        <v>0.73736041241943284</v>
      </c>
      <c r="BH862" s="68">
        <v>1</v>
      </c>
      <c r="BI862" s="68">
        <v>1</v>
      </c>
      <c r="BJ862" s="68">
        <v>0</v>
      </c>
      <c r="BK862" s="12">
        <v>1</v>
      </c>
      <c r="BL862" s="12">
        <v>0</v>
      </c>
      <c r="BM862" s="12">
        <v>1</v>
      </c>
      <c r="BN862" s="12">
        <v>0</v>
      </c>
      <c r="BO862" s="12">
        <v>1</v>
      </c>
      <c r="BP862" s="12">
        <v>0</v>
      </c>
      <c r="BQ862" s="12">
        <v>0</v>
      </c>
      <c r="BR862" s="12">
        <v>1</v>
      </c>
      <c r="BS862" s="12">
        <v>0</v>
      </c>
      <c r="BT862" s="12">
        <v>0</v>
      </c>
      <c r="BU862" s="12">
        <v>0</v>
      </c>
      <c r="BV862" s="12">
        <v>0</v>
      </c>
      <c r="BW862" s="12">
        <v>0</v>
      </c>
      <c r="BX862" s="12">
        <v>1</v>
      </c>
      <c r="BY862" s="12">
        <v>0.5</v>
      </c>
      <c r="BZ862" s="12">
        <f t="shared" si="199"/>
        <v>0.5</v>
      </c>
      <c r="CA862" s="113">
        <v>2.9957322735539909</v>
      </c>
      <c r="CB862" s="12" t="s">
        <v>974</v>
      </c>
      <c r="CC862" s="12">
        <v>0</v>
      </c>
      <c r="CL862" s="70"/>
      <c r="CM862" s="70"/>
      <c r="CN862" s="70"/>
      <c r="CO862" s="70"/>
      <c r="CP862" s="70"/>
      <c r="CQ862" s="70"/>
      <c r="CR862" s="70"/>
      <c r="CS862" s="70"/>
      <c r="CT862" s="70"/>
      <c r="CU862" s="70"/>
      <c r="CV862" s="70"/>
      <c r="CW862" s="70"/>
      <c r="CX862" s="70"/>
      <c r="CY862" s="70"/>
      <c r="CZ862" s="70"/>
      <c r="DA862" s="70"/>
      <c r="DB862" s="70"/>
      <c r="DC862" s="70"/>
      <c r="DD862" s="70"/>
      <c r="DE862" s="70"/>
      <c r="DF862" s="70"/>
      <c r="DG862" s="70"/>
      <c r="DH862" s="70"/>
      <c r="DI862" s="70"/>
      <c r="DJ862" s="70"/>
      <c r="DK862" s="70"/>
      <c r="DL862" s="70"/>
      <c r="DM862" s="70"/>
      <c r="DN862" s="70"/>
      <c r="DO862" s="70"/>
      <c r="DP862" s="70"/>
      <c r="DQ862" s="70"/>
      <c r="DR862" s="70"/>
      <c r="DS862" s="70"/>
      <c r="DT862" s="70"/>
      <c r="DU862" s="70"/>
      <c r="DV862" s="70"/>
      <c r="DW862" s="70"/>
      <c r="DX862" s="70"/>
      <c r="DY862" s="70"/>
      <c r="DZ862" s="70"/>
      <c r="EA862" s="70"/>
      <c r="EB862" s="70"/>
      <c r="EC862" s="70"/>
      <c r="ED862" s="70"/>
      <c r="EE862" s="70"/>
      <c r="EF862" s="70"/>
      <c r="EG862" s="70"/>
      <c r="EH862" s="70"/>
      <c r="EI862" s="70"/>
      <c r="EJ862" s="70"/>
      <c r="EK862" s="70"/>
      <c r="EL862" s="70"/>
      <c r="EM862" s="70"/>
      <c r="EN862" s="70"/>
      <c r="EO862" s="70"/>
      <c r="EP862" s="70"/>
      <c r="EQ862" s="70"/>
      <c r="ER862" s="70"/>
      <c r="ES862" s="70"/>
      <c r="ET862" s="70"/>
      <c r="EU862" s="70"/>
      <c r="EV862" s="70"/>
      <c r="EW862" s="70"/>
      <c r="EX862" s="70"/>
      <c r="EY862" s="70"/>
      <c r="EZ862" s="70"/>
      <c r="FA862" s="70"/>
      <c r="FB862" s="70"/>
      <c r="FC862" s="70"/>
      <c r="FD862" s="70"/>
      <c r="FE862" s="70"/>
      <c r="FF862" s="70"/>
      <c r="FG862" s="70"/>
      <c r="FH862" s="70"/>
      <c r="FI862" s="70"/>
      <c r="FJ862" s="70"/>
      <c r="FK862" s="70"/>
    </row>
    <row r="863" spans="1:167" ht="15" customHeight="1" x14ac:dyDescent="0.3">
      <c r="A863" s="17">
        <v>862</v>
      </c>
      <c r="B863" s="12">
        <v>21</v>
      </c>
      <c r="C863" s="12" t="s">
        <v>133</v>
      </c>
      <c r="D863" s="37">
        <v>0.93</v>
      </c>
      <c r="E863" s="64">
        <v>0.25135135135135134</v>
      </c>
      <c r="F863" s="69">
        <f t="shared" si="200"/>
        <v>3.7</v>
      </c>
      <c r="G863" s="12" t="s">
        <v>420</v>
      </c>
      <c r="J863" s="12" t="s">
        <v>63</v>
      </c>
      <c r="K863" s="12">
        <f t="shared" si="191"/>
        <v>0.93</v>
      </c>
      <c r="L863" s="45">
        <f t="shared" si="192"/>
        <v>3.7</v>
      </c>
      <c r="M863" s="15">
        <f t="shared" si="193"/>
        <v>0.39970230490648306</v>
      </c>
      <c r="N863" s="68">
        <f t="shared" si="194"/>
        <v>0.10802764997472514</v>
      </c>
      <c r="O863" s="68">
        <f t="shared" si="195"/>
        <v>9.256889326334198</v>
      </c>
      <c r="P863" s="12">
        <f t="shared" si="196"/>
        <v>0.29167465493175793</v>
      </c>
      <c r="Q863" s="12">
        <f t="shared" si="197"/>
        <v>0.5077299548812082</v>
      </c>
      <c r="R863" s="113">
        <v>9.4439885559354781</v>
      </c>
      <c r="S863" s="12" t="s">
        <v>978</v>
      </c>
      <c r="T863" s="12" t="s">
        <v>981</v>
      </c>
      <c r="U863" s="12" t="s">
        <v>980</v>
      </c>
      <c r="V863" s="68" t="s">
        <v>985</v>
      </c>
      <c r="W863" s="68">
        <v>0</v>
      </c>
      <c r="X863" s="68">
        <v>0</v>
      </c>
      <c r="Y863" s="68">
        <v>1</v>
      </c>
      <c r="Z863" s="68">
        <v>0</v>
      </c>
      <c r="AA863" s="68">
        <v>1</v>
      </c>
      <c r="AB863" s="68">
        <v>1</v>
      </c>
      <c r="AC863" s="68">
        <v>3</v>
      </c>
      <c r="AD863" s="68">
        <v>3</v>
      </c>
      <c r="AE863" s="68">
        <v>72</v>
      </c>
      <c r="AF863" s="68">
        <v>0</v>
      </c>
      <c r="AG863" s="68">
        <v>0</v>
      </c>
      <c r="AH863" s="68">
        <v>0</v>
      </c>
      <c r="AI863" s="68">
        <v>0</v>
      </c>
      <c r="AJ863" s="68">
        <v>1</v>
      </c>
      <c r="AK863" s="68">
        <v>0</v>
      </c>
      <c r="AL863" s="68">
        <v>0</v>
      </c>
      <c r="AM863" s="68">
        <v>0</v>
      </c>
      <c r="AN863" s="68">
        <v>0</v>
      </c>
      <c r="AO863" s="68">
        <v>0</v>
      </c>
      <c r="AP863" s="113">
        <v>5.3082676974012051</v>
      </c>
      <c r="AQ863" s="12">
        <v>1</v>
      </c>
      <c r="AR863" s="113">
        <v>4.3307333402863311</v>
      </c>
      <c r="AS863" s="12">
        <v>1</v>
      </c>
      <c r="AT863" s="12">
        <v>0</v>
      </c>
      <c r="AU863" s="12">
        <v>1</v>
      </c>
      <c r="AV863" s="113">
        <v>7.6014023345837334</v>
      </c>
      <c r="AW863" s="12">
        <v>0</v>
      </c>
      <c r="AX863" s="12">
        <v>1</v>
      </c>
      <c r="AY863" s="68">
        <v>0</v>
      </c>
      <c r="AZ863" s="68">
        <v>3.222</v>
      </c>
      <c r="BA863" s="94">
        <v>633</v>
      </c>
      <c r="BB863" s="94">
        <v>18</v>
      </c>
      <c r="BC863" s="12">
        <v>1</v>
      </c>
      <c r="BD863" s="12">
        <v>0</v>
      </c>
      <c r="BE863" s="104">
        <f t="shared" si="202"/>
        <v>4.1743872698956368</v>
      </c>
      <c r="BF863" s="104">
        <v>287.51</v>
      </c>
      <c r="BG863" s="106">
        <f t="shared" si="198"/>
        <v>0.73736041241943284</v>
      </c>
      <c r="BH863" s="68">
        <v>1</v>
      </c>
      <c r="BI863" s="68">
        <v>1</v>
      </c>
      <c r="BJ863" s="68">
        <v>0</v>
      </c>
      <c r="BK863" s="12">
        <v>1</v>
      </c>
      <c r="BL863" s="12">
        <v>0</v>
      </c>
      <c r="BM863" s="12">
        <v>1</v>
      </c>
      <c r="BN863" s="12">
        <v>0</v>
      </c>
      <c r="BO863" s="12">
        <v>1</v>
      </c>
      <c r="BP863" s="12">
        <v>0</v>
      </c>
      <c r="BQ863" s="12">
        <v>0</v>
      </c>
      <c r="BR863" s="12">
        <v>1</v>
      </c>
      <c r="BS863" s="12">
        <v>0</v>
      </c>
      <c r="BT863" s="12">
        <v>0</v>
      </c>
      <c r="BU863" s="12">
        <v>0</v>
      </c>
      <c r="BV863" s="12">
        <v>0</v>
      </c>
      <c r="BW863" s="12">
        <v>0</v>
      </c>
      <c r="BX863" s="12">
        <v>1</v>
      </c>
      <c r="BY863" s="12">
        <v>0.5</v>
      </c>
      <c r="BZ863" s="12">
        <f t="shared" si="199"/>
        <v>0.5</v>
      </c>
      <c r="CA863" s="113">
        <v>2.9957322735539909</v>
      </c>
      <c r="CB863" s="12" t="s">
        <v>974</v>
      </c>
      <c r="CC863" s="12">
        <v>0</v>
      </c>
      <c r="CL863" s="70"/>
      <c r="CM863" s="70"/>
      <c r="CN863" s="70"/>
      <c r="CO863" s="70"/>
      <c r="CP863" s="70"/>
      <c r="CQ863" s="70"/>
      <c r="CR863" s="70"/>
      <c r="CS863" s="70"/>
      <c r="CT863" s="70"/>
      <c r="CU863" s="70"/>
      <c r="CV863" s="70"/>
      <c r="CW863" s="70"/>
      <c r="CX863" s="70"/>
      <c r="CY863" s="70"/>
      <c r="CZ863" s="70"/>
      <c r="DA863" s="70"/>
      <c r="DB863" s="70"/>
      <c r="DC863" s="70"/>
      <c r="DD863" s="70"/>
      <c r="DE863" s="70"/>
      <c r="DF863" s="70"/>
      <c r="DG863" s="70"/>
      <c r="DH863" s="70"/>
      <c r="DI863" s="70"/>
      <c r="DJ863" s="70"/>
      <c r="DK863" s="70"/>
      <c r="DL863" s="70"/>
      <c r="DM863" s="70"/>
      <c r="DN863" s="70"/>
      <c r="DO863" s="70"/>
      <c r="DP863" s="70"/>
      <c r="DQ863" s="70"/>
      <c r="DR863" s="70"/>
      <c r="DS863" s="70"/>
      <c r="DT863" s="70"/>
      <c r="DU863" s="70"/>
      <c r="DV863" s="70"/>
      <c r="DW863" s="70"/>
      <c r="DX863" s="70"/>
      <c r="DY863" s="70"/>
      <c r="DZ863" s="70"/>
      <c r="EA863" s="70"/>
      <c r="EB863" s="70"/>
      <c r="EC863" s="70"/>
      <c r="ED863" s="70"/>
      <c r="EE863" s="70"/>
      <c r="EF863" s="70"/>
      <c r="EG863" s="70"/>
      <c r="EH863" s="70"/>
      <c r="EI863" s="70"/>
      <c r="EJ863" s="70"/>
      <c r="EK863" s="70"/>
      <c r="EL863" s="70"/>
      <c r="EM863" s="70"/>
      <c r="EN863" s="70"/>
      <c r="EO863" s="70"/>
      <c r="EP863" s="70"/>
      <c r="EQ863" s="70"/>
      <c r="ER863" s="70"/>
      <c r="ES863" s="70"/>
      <c r="ET863" s="70"/>
      <c r="EU863" s="70"/>
      <c r="EV863" s="70"/>
      <c r="EW863" s="70"/>
      <c r="EX863" s="70"/>
      <c r="EY863" s="70"/>
      <c r="EZ863" s="70"/>
      <c r="FA863" s="70"/>
      <c r="FB863" s="70"/>
      <c r="FC863" s="70"/>
      <c r="FD863" s="70"/>
      <c r="FE863" s="70"/>
      <c r="FF863" s="70"/>
      <c r="FG863" s="70"/>
      <c r="FH863" s="70"/>
      <c r="FI863" s="70"/>
      <c r="FJ863" s="70"/>
      <c r="FK863" s="70"/>
    </row>
    <row r="864" spans="1:167" ht="15" customHeight="1" x14ac:dyDescent="0.3">
      <c r="A864" s="17">
        <v>863</v>
      </c>
      <c r="B864" s="12">
        <v>21</v>
      </c>
      <c r="C864" s="12" t="s">
        <v>133</v>
      </c>
      <c r="D864" s="37">
        <v>-1.5</v>
      </c>
      <c r="E864" s="64">
        <v>0.83333333333333326</v>
      </c>
      <c r="F864" s="69">
        <f t="shared" si="200"/>
        <v>-1.8000000000000003</v>
      </c>
      <c r="G864" s="12" t="s">
        <v>421</v>
      </c>
      <c r="J864" s="12" t="s">
        <v>63</v>
      </c>
      <c r="K864" s="12">
        <f t="shared" si="191"/>
        <v>-1.5</v>
      </c>
      <c r="L864" s="45">
        <f t="shared" si="192"/>
        <v>-1.8000000000000003</v>
      </c>
      <c r="M864" s="15">
        <f t="shared" si="193"/>
        <v>-0.20751433915982243</v>
      </c>
      <c r="N864" s="68">
        <f t="shared" si="194"/>
        <v>0.11528574397767911</v>
      </c>
      <c r="O864" s="68">
        <f t="shared" si="195"/>
        <v>8.6740993768805765</v>
      </c>
      <c r="P864" s="12">
        <f t="shared" si="196"/>
        <v>-0.32280008313750153</v>
      </c>
      <c r="Q864" s="12">
        <f t="shared" si="197"/>
        <v>-9.2228595182143311E-2</v>
      </c>
      <c r="R864" s="113">
        <v>9.4439885559354781</v>
      </c>
      <c r="S864" s="12" t="s">
        <v>978</v>
      </c>
      <c r="T864" s="12" t="s">
        <v>981</v>
      </c>
      <c r="U864" s="12" t="s">
        <v>982</v>
      </c>
      <c r="V864" s="68" t="s">
        <v>985</v>
      </c>
      <c r="W864" s="68">
        <v>0</v>
      </c>
      <c r="X864" s="68">
        <v>0</v>
      </c>
      <c r="Y864" s="68">
        <v>1</v>
      </c>
      <c r="Z864" s="68">
        <v>0</v>
      </c>
      <c r="AA864" s="68">
        <v>1</v>
      </c>
      <c r="AB864" s="68">
        <v>1</v>
      </c>
      <c r="AC864" s="68">
        <v>3</v>
      </c>
      <c r="AD864" s="68">
        <v>3</v>
      </c>
      <c r="AE864" s="68">
        <v>72</v>
      </c>
      <c r="AF864" s="68">
        <v>0</v>
      </c>
      <c r="AG864" s="68">
        <v>0</v>
      </c>
      <c r="AH864" s="68">
        <v>0</v>
      </c>
      <c r="AI864" s="68">
        <v>0</v>
      </c>
      <c r="AJ864" s="68">
        <v>1</v>
      </c>
      <c r="AK864" s="68">
        <v>0</v>
      </c>
      <c r="AL864" s="68">
        <v>0</v>
      </c>
      <c r="AM864" s="68">
        <v>0</v>
      </c>
      <c r="AN864" s="68">
        <v>0</v>
      </c>
      <c r="AO864" s="68">
        <v>0</v>
      </c>
      <c r="AP864" s="113">
        <v>5.3082676974012051</v>
      </c>
      <c r="AQ864" s="12">
        <v>1</v>
      </c>
      <c r="AR864" s="113">
        <v>4.3307333402863311</v>
      </c>
      <c r="AS864" s="12">
        <v>1</v>
      </c>
      <c r="AT864" s="12">
        <v>0</v>
      </c>
      <c r="AU864" s="12">
        <v>1</v>
      </c>
      <c r="AV864" s="113">
        <v>7.6014023345837334</v>
      </c>
      <c r="AW864" s="12">
        <v>0</v>
      </c>
      <c r="AX864" s="12">
        <v>1</v>
      </c>
      <c r="AY864" s="68">
        <v>0</v>
      </c>
      <c r="AZ864" s="68">
        <v>3.222</v>
      </c>
      <c r="BA864" s="94">
        <v>633</v>
      </c>
      <c r="BB864" s="94">
        <v>18</v>
      </c>
      <c r="BC864" s="12">
        <v>1</v>
      </c>
      <c r="BD864" s="12">
        <v>0</v>
      </c>
      <c r="BE864" s="104">
        <f t="shared" si="202"/>
        <v>4.1743872698956368</v>
      </c>
      <c r="BF864" s="104">
        <v>287.51</v>
      </c>
      <c r="BG864" s="106">
        <f t="shared" si="198"/>
        <v>0.73736041241943284</v>
      </c>
      <c r="BH864" s="68">
        <v>1</v>
      </c>
      <c r="BI864" s="68">
        <v>1</v>
      </c>
      <c r="BJ864" s="68">
        <v>0</v>
      </c>
      <c r="BK864" s="12">
        <v>1</v>
      </c>
      <c r="BL864" s="12">
        <v>0</v>
      </c>
      <c r="BM864" s="12">
        <v>1</v>
      </c>
      <c r="BN864" s="12">
        <v>0</v>
      </c>
      <c r="BO864" s="12">
        <v>1</v>
      </c>
      <c r="BP864" s="12">
        <v>0</v>
      </c>
      <c r="BQ864" s="12">
        <v>0</v>
      </c>
      <c r="BR864" s="12">
        <v>1</v>
      </c>
      <c r="BS864" s="12">
        <v>0</v>
      </c>
      <c r="BT864" s="12">
        <v>0</v>
      </c>
      <c r="BU864" s="12">
        <v>0</v>
      </c>
      <c r="BV864" s="12">
        <v>0</v>
      </c>
      <c r="BW864" s="12">
        <v>0</v>
      </c>
      <c r="BX864" s="12">
        <v>1</v>
      </c>
      <c r="BY864" s="12">
        <v>0.5</v>
      </c>
      <c r="BZ864" s="12">
        <f t="shared" si="199"/>
        <v>0.5</v>
      </c>
      <c r="CA864" s="113">
        <v>2.9957322735539909</v>
      </c>
      <c r="CB864" s="12" t="s">
        <v>974</v>
      </c>
      <c r="CC864" s="12">
        <v>0</v>
      </c>
      <c r="CL864" s="70"/>
      <c r="CM864" s="70"/>
      <c r="CN864" s="70"/>
      <c r="CO864" s="70"/>
      <c r="CP864" s="70"/>
      <c r="CQ864" s="70"/>
      <c r="CR864" s="70"/>
      <c r="CS864" s="70"/>
      <c r="CT864" s="70"/>
      <c r="CU864" s="70"/>
      <c r="CV864" s="70"/>
      <c r="CW864" s="70"/>
      <c r="CX864" s="70"/>
      <c r="CY864" s="70"/>
      <c r="CZ864" s="70"/>
      <c r="DA864" s="70"/>
      <c r="DB864" s="70"/>
      <c r="DC864" s="70"/>
      <c r="DD864" s="70"/>
      <c r="DE864" s="70"/>
      <c r="DF864" s="70"/>
      <c r="DG864" s="70"/>
      <c r="DH864" s="70"/>
      <c r="DI864" s="70"/>
      <c r="DJ864" s="70"/>
      <c r="DK864" s="70"/>
      <c r="DL864" s="70"/>
      <c r="DM864" s="70"/>
      <c r="DN864" s="70"/>
      <c r="DO864" s="70"/>
      <c r="DP864" s="70"/>
      <c r="DQ864" s="70"/>
      <c r="DR864" s="70"/>
      <c r="DS864" s="70"/>
      <c r="DT864" s="70"/>
      <c r="DU864" s="70"/>
      <c r="DV864" s="70"/>
      <c r="DW864" s="70"/>
      <c r="DX864" s="70"/>
      <c r="DY864" s="70"/>
      <c r="DZ864" s="70"/>
      <c r="EA864" s="70"/>
      <c r="EB864" s="70"/>
      <c r="EC864" s="70"/>
      <c r="ED864" s="70"/>
      <c r="EE864" s="70"/>
      <c r="EF864" s="70"/>
      <c r="EG864" s="70"/>
      <c r="EH864" s="70"/>
      <c r="EI864" s="70"/>
      <c r="EJ864" s="70"/>
      <c r="EK864" s="70"/>
      <c r="EL864" s="70"/>
      <c r="EM864" s="70"/>
      <c r="EN864" s="70"/>
      <c r="EO864" s="70"/>
      <c r="EP864" s="70"/>
      <c r="EQ864" s="70"/>
      <c r="ER864" s="70"/>
      <c r="ES864" s="70"/>
      <c r="ET864" s="70"/>
      <c r="EU864" s="70"/>
      <c r="EV864" s="70"/>
      <c r="EW864" s="70"/>
      <c r="EX864" s="70"/>
      <c r="EY864" s="70"/>
      <c r="EZ864" s="70"/>
      <c r="FA864" s="70"/>
      <c r="FB864" s="70"/>
      <c r="FC864" s="70"/>
      <c r="FD864" s="70"/>
      <c r="FE864" s="70"/>
      <c r="FF864" s="70"/>
      <c r="FG864" s="70"/>
      <c r="FH864" s="70"/>
      <c r="FI864" s="70"/>
      <c r="FJ864" s="70"/>
      <c r="FK864" s="70"/>
    </row>
    <row r="865" spans="1:167" ht="15" customHeight="1" x14ac:dyDescent="0.3">
      <c r="A865" s="70">
        <v>864</v>
      </c>
      <c r="B865" s="70">
        <v>21</v>
      </c>
      <c r="C865" s="70" t="s">
        <v>133</v>
      </c>
      <c r="D865" s="38">
        <v>6.3</v>
      </c>
      <c r="E865" s="19">
        <v>1.3404255319148934</v>
      </c>
      <c r="F865" s="69">
        <f t="shared" si="200"/>
        <v>4.7</v>
      </c>
      <c r="G865" s="70" t="s">
        <v>420</v>
      </c>
      <c r="H865" s="70"/>
      <c r="I865" s="70"/>
      <c r="J865" s="70" t="s">
        <v>63</v>
      </c>
      <c r="K865" s="70">
        <f t="shared" si="191"/>
        <v>6.3</v>
      </c>
      <c r="L865" s="47">
        <f t="shared" si="192"/>
        <v>4.7</v>
      </c>
      <c r="M865" s="18">
        <f t="shared" si="193"/>
        <v>0.48453608247422686</v>
      </c>
      <c r="N865" s="69">
        <f t="shared" si="194"/>
        <v>0.10309278350515463</v>
      </c>
      <c r="O865" s="69">
        <f t="shared" si="195"/>
        <v>9.7000000000000011</v>
      </c>
      <c r="P865" s="70">
        <f t="shared" si="196"/>
        <v>0.38144329896907225</v>
      </c>
      <c r="Q865" s="70">
        <f t="shared" si="197"/>
        <v>0.58762886597938147</v>
      </c>
      <c r="R865" s="114">
        <v>9.4439885559354781</v>
      </c>
      <c r="S865" s="70" t="s">
        <v>978</v>
      </c>
      <c r="T865" s="70" t="s">
        <v>981</v>
      </c>
      <c r="U865" s="70" t="s">
        <v>983</v>
      </c>
      <c r="V865" s="69" t="s">
        <v>985</v>
      </c>
      <c r="W865" s="69">
        <v>0</v>
      </c>
      <c r="X865" s="69">
        <v>0</v>
      </c>
      <c r="Y865" s="69">
        <v>1</v>
      </c>
      <c r="Z865" s="69">
        <v>0</v>
      </c>
      <c r="AA865" s="69">
        <v>1</v>
      </c>
      <c r="AB865" s="69">
        <v>1</v>
      </c>
      <c r="AC865" s="69">
        <v>3</v>
      </c>
      <c r="AD865" s="69">
        <v>3</v>
      </c>
      <c r="AE865" s="69">
        <v>72</v>
      </c>
      <c r="AF865" s="69">
        <v>0</v>
      </c>
      <c r="AG865" s="69">
        <v>0</v>
      </c>
      <c r="AH865" s="69">
        <v>0</v>
      </c>
      <c r="AI865" s="69">
        <v>0</v>
      </c>
      <c r="AJ865" s="69">
        <v>1</v>
      </c>
      <c r="AK865" s="69">
        <v>0</v>
      </c>
      <c r="AL865" s="69">
        <v>0</v>
      </c>
      <c r="AM865" s="69">
        <v>0</v>
      </c>
      <c r="AN865" s="69">
        <v>0</v>
      </c>
      <c r="AO865" s="69">
        <v>0</v>
      </c>
      <c r="AP865" s="114">
        <v>5.3082676974012051</v>
      </c>
      <c r="AQ865" s="70">
        <v>1</v>
      </c>
      <c r="AR865" s="114">
        <v>4.3307333402863311</v>
      </c>
      <c r="AS865" s="70">
        <v>1</v>
      </c>
      <c r="AT865" s="70">
        <v>0</v>
      </c>
      <c r="AU865" s="70">
        <v>1</v>
      </c>
      <c r="AV865" s="114">
        <v>7.6014023345837334</v>
      </c>
      <c r="AW865" s="70">
        <v>0</v>
      </c>
      <c r="AX865" s="70">
        <v>1</v>
      </c>
      <c r="AY865" s="69">
        <v>0</v>
      </c>
      <c r="AZ865" s="69">
        <v>3.222</v>
      </c>
      <c r="BA865" s="32">
        <v>633</v>
      </c>
      <c r="BB865" s="32">
        <v>18</v>
      </c>
      <c r="BC865" s="70">
        <v>1</v>
      </c>
      <c r="BD865" s="70">
        <v>0</v>
      </c>
      <c r="BE865" s="106">
        <f t="shared" si="202"/>
        <v>4.1743872698956368</v>
      </c>
      <c r="BF865" s="106">
        <v>287.51</v>
      </c>
      <c r="BG865" s="105">
        <f t="shared" si="198"/>
        <v>0.73736041241943284</v>
      </c>
      <c r="BH865" s="69">
        <v>1</v>
      </c>
      <c r="BI865" s="69">
        <v>1</v>
      </c>
      <c r="BJ865" s="69">
        <v>0</v>
      </c>
      <c r="BK865" s="70">
        <v>1</v>
      </c>
      <c r="BL865" s="70">
        <v>0</v>
      </c>
      <c r="BM865" s="70">
        <v>1</v>
      </c>
      <c r="BN865" s="70">
        <v>0</v>
      </c>
      <c r="BO865" s="70">
        <v>1</v>
      </c>
      <c r="BP865" s="70">
        <v>0</v>
      </c>
      <c r="BQ865" s="70">
        <v>0</v>
      </c>
      <c r="BR865" s="70">
        <v>1</v>
      </c>
      <c r="BS865" s="70">
        <v>0</v>
      </c>
      <c r="BT865" s="70">
        <v>0</v>
      </c>
      <c r="BU865" s="70">
        <v>0</v>
      </c>
      <c r="BV865" s="70">
        <v>0</v>
      </c>
      <c r="BW865" s="70">
        <v>0</v>
      </c>
      <c r="BX865" s="70">
        <v>1</v>
      </c>
      <c r="BY865" s="70">
        <v>0.5</v>
      </c>
      <c r="BZ865" s="70">
        <f t="shared" si="199"/>
        <v>0.5</v>
      </c>
      <c r="CA865" s="114">
        <v>2.9957322735539909</v>
      </c>
      <c r="CB865" s="70" t="s">
        <v>974</v>
      </c>
      <c r="CC865" s="70">
        <v>0</v>
      </c>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0"/>
      <c r="DD865" s="70"/>
      <c r="DE865" s="70"/>
      <c r="DF865" s="70"/>
      <c r="DG865" s="70"/>
      <c r="DH865" s="70"/>
      <c r="DI865" s="70"/>
      <c r="DJ865" s="70"/>
      <c r="DK865" s="70"/>
      <c r="DL865" s="70"/>
      <c r="DM865" s="70"/>
      <c r="DN865" s="70"/>
      <c r="DO865" s="70"/>
      <c r="DP865" s="70"/>
      <c r="DQ865" s="70"/>
      <c r="DR865" s="70"/>
      <c r="DS865" s="70"/>
      <c r="DT865" s="70"/>
      <c r="DU865" s="70"/>
      <c r="DV865" s="70"/>
      <c r="DW865" s="70"/>
      <c r="DX865" s="70"/>
      <c r="DY865" s="70"/>
      <c r="DZ865" s="70"/>
      <c r="EA865" s="70"/>
      <c r="EB865" s="70"/>
      <c r="EC865" s="70"/>
      <c r="ED865" s="70"/>
      <c r="EE865" s="70"/>
      <c r="EF865" s="70"/>
      <c r="EG865" s="70"/>
      <c r="EH865" s="70"/>
      <c r="EI865" s="70"/>
      <c r="EJ865" s="70"/>
      <c r="EK865" s="70"/>
      <c r="EL865" s="70"/>
      <c r="EM865" s="70"/>
      <c r="EN865" s="70"/>
      <c r="EO865" s="70"/>
      <c r="EP865" s="70"/>
      <c r="EQ865" s="70"/>
      <c r="ER865" s="70"/>
      <c r="ES865" s="70"/>
      <c r="ET865" s="70"/>
      <c r="EU865" s="70"/>
      <c r="EV865" s="70"/>
      <c r="EW865" s="70"/>
      <c r="EX865" s="70"/>
      <c r="EY865" s="70"/>
      <c r="EZ865" s="70"/>
      <c r="FA865" s="70"/>
      <c r="FB865" s="70"/>
      <c r="FC865" s="70"/>
      <c r="FD865" s="70"/>
      <c r="FE865" s="70"/>
      <c r="FF865" s="70"/>
      <c r="FG865" s="70"/>
      <c r="FH865" s="70"/>
      <c r="FI865" s="70"/>
      <c r="FJ865" s="70"/>
      <c r="FK865" s="70"/>
    </row>
    <row r="866" spans="1:167" s="71" customFormat="1" ht="15" customHeight="1" x14ac:dyDescent="0.3">
      <c r="A866" s="71">
        <v>865</v>
      </c>
      <c r="B866" s="71">
        <v>22</v>
      </c>
      <c r="C866" s="71" t="s">
        <v>134</v>
      </c>
      <c r="D866" s="74">
        <v>3.5999999999999997E-2</v>
      </c>
      <c r="E866" s="73">
        <v>1.4999999999999999E-2</v>
      </c>
      <c r="F866" s="66">
        <f t="shared" si="200"/>
        <v>2.4</v>
      </c>
      <c r="G866" s="71" t="s">
        <v>420</v>
      </c>
      <c r="H866" s="71">
        <f t="shared" ref="H866:H929" si="203">D866-E866</f>
        <v>2.0999999999999998E-2</v>
      </c>
      <c r="I866" s="71">
        <f t="shared" ref="I866:I929" si="204">D866+E866</f>
        <v>5.0999999999999997E-2</v>
      </c>
      <c r="J866" s="71">
        <v>5.8999999999999997E-2</v>
      </c>
      <c r="K866" s="71">
        <f t="shared" si="191"/>
        <v>3.5999999999999997E-2</v>
      </c>
      <c r="L866" s="89">
        <f t="shared" si="192"/>
        <v>2.4</v>
      </c>
      <c r="M866" s="72">
        <f t="shared" si="193"/>
        <v>9.1515105528845883E-2</v>
      </c>
      <c r="N866" s="73">
        <f t="shared" si="194"/>
        <v>3.8131293970352455E-2</v>
      </c>
      <c r="O866" s="73">
        <f t="shared" si="195"/>
        <v>26.2251787410496</v>
      </c>
      <c r="P866" s="71">
        <f t="shared" si="196"/>
        <v>5.3383811558493428E-2</v>
      </c>
      <c r="Q866" s="71">
        <f t="shared" si="197"/>
        <v>0.12964639949919834</v>
      </c>
      <c r="R866" s="116">
        <v>9.4439885559354781</v>
      </c>
      <c r="S866" s="71" t="s">
        <v>999</v>
      </c>
      <c r="T866" s="71" t="s">
        <v>997</v>
      </c>
      <c r="U866" s="71" t="s">
        <v>1000</v>
      </c>
      <c r="V866" s="73" t="s">
        <v>1004</v>
      </c>
      <c r="W866" s="73">
        <v>0</v>
      </c>
      <c r="X866" s="73">
        <v>0</v>
      </c>
      <c r="Y866" s="73">
        <v>1</v>
      </c>
      <c r="Z866" s="73">
        <v>0</v>
      </c>
      <c r="AA866" s="73">
        <v>1</v>
      </c>
      <c r="AB866" s="73">
        <v>1</v>
      </c>
      <c r="AC866" s="73">
        <v>1</v>
      </c>
      <c r="AD866" s="73">
        <v>4</v>
      </c>
      <c r="AE866" s="73">
        <v>682</v>
      </c>
      <c r="AF866" s="73">
        <v>0</v>
      </c>
      <c r="AG866" s="73">
        <v>1</v>
      </c>
      <c r="AH866" s="73">
        <v>0</v>
      </c>
      <c r="AI866" s="73">
        <v>0</v>
      </c>
      <c r="AJ866" s="73">
        <v>0</v>
      </c>
      <c r="AK866" s="73">
        <v>0</v>
      </c>
      <c r="AL866" s="73">
        <v>0</v>
      </c>
      <c r="AM866" s="73">
        <v>0</v>
      </c>
      <c r="AN866" s="73">
        <v>0</v>
      </c>
      <c r="AO866" s="73">
        <v>0</v>
      </c>
      <c r="AP866" s="116">
        <v>6.5323342922223491</v>
      </c>
      <c r="AQ866" s="71">
        <v>1</v>
      </c>
      <c r="AR866" s="116">
        <v>6.5323342922223491</v>
      </c>
      <c r="AS866" s="71">
        <v>0</v>
      </c>
      <c r="AT866" s="71">
        <v>1</v>
      </c>
      <c r="AU866" s="71">
        <v>1</v>
      </c>
      <c r="AV866" s="116">
        <v>7.6098622009135539</v>
      </c>
      <c r="AW866" s="71">
        <v>1</v>
      </c>
      <c r="AX866" s="71">
        <v>0</v>
      </c>
      <c r="AY866" s="73">
        <v>0</v>
      </c>
      <c r="AZ866" s="73">
        <v>3.222</v>
      </c>
      <c r="BA866" s="84">
        <v>30</v>
      </c>
      <c r="BB866" s="84">
        <v>36</v>
      </c>
      <c r="BC866" s="71">
        <v>0</v>
      </c>
      <c r="BD866" s="71">
        <v>1</v>
      </c>
      <c r="BE866" s="107">
        <f t="shared" ref="BE866:BE901" si="205">LN(5.89)</f>
        <v>1.7732559976634952</v>
      </c>
      <c r="BF866" s="107">
        <v>2040.8</v>
      </c>
      <c r="BG866" s="107">
        <f t="shared" si="198"/>
        <v>0.23267725877869108</v>
      </c>
      <c r="BH866" s="73">
        <v>1</v>
      </c>
      <c r="BI866" s="73">
        <v>1</v>
      </c>
      <c r="BJ866" s="73">
        <v>0</v>
      </c>
      <c r="BK866" s="71">
        <v>1</v>
      </c>
      <c r="BL866" s="71">
        <v>0</v>
      </c>
      <c r="BM866" s="71">
        <v>1</v>
      </c>
      <c r="BN866" s="71">
        <v>0</v>
      </c>
      <c r="BO866" s="71">
        <v>1</v>
      </c>
      <c r="BP866" s="71">
        <v>0</v>
      </c>
      <c r="BQ866" s="71">
        <v>0</v>
      </c>
      <c r="BR866" s="71">
        <v>0</v>
      </c>
      <c r="BS866" s="71">
        <v>0</v>
      </c>
      <c r="BT866" s="71">
        <v>0</v>
      </c>
      <c r="BU866" s="71">
        <v>1</v>
      </c>
      <c r="BV866" s="71">
        <v>0</v>
      </c>
      <c r="BW866" s="71">
        <v>1</v>
      </c>
      <c r="BX866" s="71">
        <v>0</v>
      </c>
      <c r="BY866" s="71">
        <v>0.5</v>
      </c>
      <c r="BZ866" s="71">
        <f t="shared" si="199"/>
        <v>0.5</v>
      </c>
      <c r="CA866" s="116">
        <v>2.9957322735539909</v>
      </c>
      <c r="CB866" s="71" t="s">
        <v>993</v>
      </c>
      <c r="CC866" s="71">
        <v>1</v>
      </c>
      <c r="CD866" s="71" t="s">
        <v>987</v>
      </c>
      <c r="CE866" s="71" t="s">
        <v>989</v>
      </c>
      <c r="CF866" s="71" t="s">
        <v>429</v>
      </c>
      <c r="CG866" s="71" t="s">
        <v>992</v>
      </c>
      <c r="CH866" s="71" t="s">
        <v>988</v>
      </c>
      <c r="CI866" s="80" t="s">
        <v>998</v>
      </c>
    </row>
    <row r="867" spans="1:167" ht="15" customHeight="1" x14ac:dyDescent="0.3">
      <c r="A867" s="70">
        <v>866</v>
      </c>
      <c r="B867" s="70">
        <v>22</v>
      </c>
      <c r="C867" s="70" t="s">
        <v>134</v>
      </c>
      <c r="D867" s="38">
        <v>2.4E-2</v>
      </c>
      <c r="E867" s="69">
        <v>0.02</v>
      </c>
      <c r="F867" s="19">
        <f t="shared" si="200"/>
        <v>1.2</v>
      </c>
      <c r="G867" s="70"/>
      <c r="H867" s="70">
        <f t="shared" si="203"/>
        <v>4.0000000000000001E-3</v>
      </c>
      <c r="I867" s="70">
        <f t="shared" si="204"/>
        <v>4.3999999999999997E-2</v>
      </c>
      <c r="J867" s="70">
        <v>5.8999999999999997E-2</v>
      </c>
      <c r="K867" s="70">
        <f t="shared" si="191"/>
        <v>2.4E-2</v>
      </c>
      <c r="L867" s="47">
        <f t="shared" si="192"/>
        <v>1.2</v>
      </c>
      <c r="M867" s="18">
        <f t="shared" si="193"/>
        <v>4.5901940889849377E-2</v>
      </c>
      <c r="N867" s="69">
        <f t="shared" si="194"/>
        <v>3.8251617408207816E-2</v>
      </c>
      <c r="O867" s="69">
        <f t="shared" si="195"/>
        <v>26.142685401465549</v>
      </c>
      <c r="P867" s="70">
        <f t="shared" si="196"/>
        <v>7.6503234816415605E-3</v>
      </c>
      <c r="Q867" s="70">
        <f t="shared" si="197"/>
        <v>8.4153558298057193E-2</v>
      </c>
      <c r="R867" s="114">
        <v>9.4439885559354781</v>
      </c>
      <c r="S867" s="70" t="s">
        <v>1020</v>
      </c>
      <c r="T867" s="70" t="s">
        <v>997</v>
      </c>
      <c r="U867" s="70" t="s">
        <v>1001</v>
      </c>
      <c r="V867" s="69" t="s">
        <v>1002</v>
      </c>
      <c r="W867" s="69">
        <v>0</v>
      </c>
      <c r="X867" s="69">
        <v>0</v>
      </c>
      <c r="Y867" s="69">
        <v>1</v>
      </c>
      <c r="Z867" s="69">
        <v>0</v>
      </c>
      <c r="AA867" s="69">
        <v>1</v>
      </c>
      <c r="AB867" s="69">
        <v>1</v>
      </c>
      <c r="AC867" s="69">
        <v>1</v>
      </c>
      <c r="AD867" s="69">
        <v>4</v>
      </c>
      <c r="AE867" s="69">
        <v>682</v>
      </c>
      <c r="AF867" s="69">
        <v>0</v>
      </c>
      <c r="AG867" s="69">
        <v>1</v>
      </c>
      <c r="AH867" s="69">
        <v>0</v>
      </c>
      <c r="AI867" s="69">
        <v>0</v>
      </c>
      <c r="AJ867" s="69">
        <v>0</v>
      </c>
      <c r="AK867" s="69">
        <v>0</v>
      </c>
      <c r="AL867" s="69">
        <v>0</v>
      </c>
      <c r="AM867" s="69">
        <v>0</v>
      </c>
      <c r="AN867" s="69">
        <v>0</v>
      </c>
      <c r="AO867" s="69">
        <v>0</v>
      </c>
      <c r="AP867" s="114">
        <v>6.5323342922223491</v>
      </c>
      <c r="AQ867" s="70">
        <v>1</v>
      </c>
      <c r="AR867" s="114">
        <v>6.5323342922223491</v>
      </c>
      <c r="AS867" s="70">
        <v>0</v>
      </c>
      <c r="AT867" s="70">
        <v>1</v>
      </c>
      <c r="AU867" s="70">
        <v>1</v>
      </c>
      <c r="AV867" s="114">
        <v>7.6098622009135539</v>
      </c>
      <c r="AW867" s="70">
        <v>1</v>
      </c>
      <c r="AX867" s="70">
        <v>0</v>
      </c>
      <c r="AY867" s="69">
        <v>0</v>
      </c>
      <c r="AZ867" s="69">
        <v>3.222</v>
      </c>
      <c r="BA867" s="32">
        <v>30</v>
      </c>
      <c r="BB867" s="32">
        <v>36</v>
      </c>
      <c r="BC867" s="70">
        <v>0</v>
      </c>
      <c r="BD867" s="70">
        <v>1</v>
      </c>
      <c r="BE867" s="106">
        <f t="shared" si="205"/>
        <v>1.7732559976634952</v>
      </c>
      <c r="BF867" s="106">
        <v>2040.8</v>
      </c>
      <c r="BG867" s="106">
        <f t="shared" si="198"/>
        <v>0.23267725877869108</v>
      </c>
      <c r="BH867" s="69">
        <v>1</v>
      </c>
      <c r="BI867" s="69">
        <v>1</v>
      </c>
      <c r="BJ867" s="69">
        <v>0</v>
      </c>
      <c r="BK867" s="70">
        <v>1</v>
      </c>
      <c r="BL867" s="70">
        <v>0</v>
      </c>
      <c r="BM867" s="70">
        <v>1</v>
      </c>
      <c r="BN867" s="70">
        <v>0</v>
      </c>
      <c r="BO867" s="70">
        <v>1</v>
      </c>
      <c r="BP867" s="70">
        <v>0</v>
      </c>
      <c r="BQ867" s="70">
        <v>0</v>
      </c>
      <c r="BR867" s="70">
        <v>0</v>
      </c>
      <c r="BS867" s="70">
        <v>0</v>
      </c>
      <c r="BT867" s="70">
        <v>0</v>
      </c>
      <c r="BU867" s="70">
        <v>1</v>
      </c>
      <c r="BV867" s="70">
        <v>0</v>
      </c>
      <c r="BW867" s="70">
        <v>1</v>
      </c>
      <c r="BX867" s="70">
        <v>0</v>
      </c>
      <c r="BY867" s="70">
        <v>0.5</v>
      </c>
      <c r="BZ867" s="70">
        <f t="shared" si="199"/>
        <v>0.5</v>
      </c>
      <c r="CA867" s="114">
        <v>2.9957322735539909</v>
      </c>
      <c r="CB867" s="70" t="s">
        <v>993</v>
      </c>
      <c r="CC867" s="70">
        <v>1</v>
      </c>
      <c r="CD867" s="70"/>
      <c r="CE867" s="70" t="s">
        <v>994</v>
      </c>
      <c r="CF867" s="70" t="s">
        <v>17</v>
      </c>
      <c r="CG867" s="70"/>
      <c r="CH867" s="70" t="s">
        <v>990</v>
      </c>
      <c r="CI867" s="70" t="s">
        <v>986</v>
      </c>
      <c r="CJ867" s="70"/>
      <c r="CK867" s="70"/>
      <c r="CL867" s="70"/>
      <c r="CM867" s="70"/>
      <c r="CN867" s="70"/>
      <c r="CO867" s="70"/>
      <c r="CP867" s="70"/>
      <c r="CQ867" s="70"/>
      <c r="CR867" s="70"/>
      <c r="CS867" s="70"/>
      <c r="CT867" s="70"/>
      <c r="CU867" s="70"/>
      <c r="CV867" s="70"/>
      <c r="CW867" s="70"/>
      <c r="CX867" s="70"/>
      <c r="CY867" s="70"/>
      <c r="CZ867" s="70"/>
      <c r="DA867" s="70"/>
      <c r="DB867" s="70"/>
      <c r="DC867" s="70"/>
      <c r="DD867" s="70"/>
      <c r="DE867" s="70"/>
      <c r="DF867" s="70"/>
      <c r="DG867" s="70"/>
      <c r="DH867" s="70"/>
      <c r="DI867" s="70"/>
      <c r="DJ867" s="70"/>
      <c r="DK867" s="70"/>
      <c r="DL867" s="70"/>
      <c r="DM867" s="70"/>
      <c r="DN867" s="70"/>
      <c r="DO867" s="70"/>
      <c r="DP867" s="70"/>
      <c r="DQ867" s="70"/>
      <c r="DR867" s="70"/>
      <c r="DS867" s="70"/>
      <c r="DT867" s="70"/>
      <c r="DU867" s="70"/>
      <c r="DV867" s="70"/>
      <c r="DW867" s="70"/>
      <c r="DX867" s="70"/>
      <c r="DY867" s="70"/>
      <c r="DZ867" s="70"/>
      <c r="EA867" s="70"/>
      <c r="EB867" s="70"/>
      <c r="EC867" s="70"/>
      <c r="ED867" s="70"/>
      <c r="EE867" s="70"/>
      <c r="EF867" s="70"/>
      <c r="EG867" s="70"/>
      <c r="EH867" s="70"/>
      <c r="EI867" s="70"/>
      <c r="EJ867" s="70"/>
      <c r="EK867" s="70"/>
      <c r="EL867" s="70"/>
      <c r="EM867" s="70"/>
      <c r="EN867" s="70"/>
      <c r="EO867" s="70"/>
      <c r="EP867" s="70"/>
      <c r="EQ867" s="70"/>
      <c r="ER867" s="70"/>
      <c r="ES867" s="70"/>
      <c r="ET867" s="70"/>
      <c r="EU867" s="70"/>
      <c r="EV867" s="70"/>
      <c r="EW867" s="70"/>
      <c r="EX867" s="70"/>
      <c r="EY867" s="70"/>
      <c r="EZ867" s="70"/>
      <c r="FA867" s="70"/>
      <c r="FB867" s="70"/>
      <c r="FC867" s="70"/>
      <c r="FD867" s="70"/>
      <c r="FE867" s="70"/>
      <c r="FF867" s="70"/>
      <c r="FG867" s="70"/>
      <c r="FH867" s="70"/>
      <c r="FI867" s="70"/>
      <c r="FJ867" s="70"/>
      <c r="FK867" s="70"/>
    </row>
    <row r="868" spans="1:167" ht="15" customHeight="1" x14ac:dyDescent="0.3">
      <c r="A868" s="70">
        <v>867</v>
      </c>
      <c r="B868" s="12">
        <v>22</v>
      </c>
      <c r="C868" s="12" t="s">
        <v>134</v>
      </c>
      <c r="D868" s="37">
        <v>1.4E-2</v>
      </c>
      <c r="E868" s="68">
        <v>2.1999999999999999E-2</v>
      </c>
      <c r="F868" s="19">
        <f t="shared" si="200"/>
        <v>0.63636363636363646</v>
      </c>
      <c r="H868" s="12">
        <f t="shared" si="203"/>
        <v>-7.9999999999999984E-3</v>
      </c>
      <c r="I868" s="12">
        <f t="shared" si="204"/>
        <v>3.5999999999999997E-2</v>
      </c>
      <c r="J868" s="12">
        <v>5.8999999999999997E-2</v>
      </c>
      <c r="K868" s="12">
        <f t="shared" si="191"/>
        <v>1.4E-2</v>
      </c>
      <c r="L868" s="45">
        <f t="shared" si="192"/>
        <v>0.63636363636363646</v>
      </c>
      <c r="M868" s="15">
        <f t="shared" si="193"/>
        <v>2.436039173773721E-2</v>
      </c>
      <c r="N868" s="68">
        <f t="shared" si="194"/>
        <v>3.8280615587872761E-2</v>
      </c>
      <c r="O868" s="68">
        <f t="shared" si="195"/>
        <v>26.122881898398688</v>
      </c>
      <c r="P868" s="12">
        <f t="shared" si="196"/>
        <v>-1.3920223850135551E-2</v>
      </c>
      <c r="Q868" s="12">
        <f t="shared" si="197"/>
        <v>6.2641007325609968E-2</v>
      </c>
      <c r="R868" s="113">
        <v>9.4439885559354781</v>
      </c>
      <c r="S868" s="12" t="s">
        <v>1021</v>
      </c>
      <c r="T868" s="12" t="s">
        <v>997</v>
      </c>
      <c r="U868" s="12" t="s">
        <v>1006</v>
      </c>
      <c r="V868" s="68" t="s">
        <v>1007</v>
      </c>
      <c r="W868" s="68">
        <v>0</v>
      </c>
      <c r="X868" s="68">
        <v>0</v>
      </c>
      <c r="Y868" s="68">
        <v>1</v>
      </c>
      <c r="Z868" s="68">
        <v>0</v>
      </c>
      <c r="AA868" s="68">
        <v>1</v>
      </c>
      <c r="AB868" s="68">
        <v>1</v>
      </c>
      <c r="AC868" s="68">
        <v>1</v>
      </c>
      <c r="AD868" s="68">
        <v>4</v>
      </c>
      <c r="AE868" s="68">
        <v>682</v>
      </c>
      <c r="AF868" s="68">
        <v>0</v>
      </c>
      <c r="AG868" s="68">
        <v>1</v>
      </c>
      <c r="AH868" s="68">
        <v>0</v>
      </c>
      <c r="AI868" s="68">
        <v>0</v>
      </c>
      <c r="AJ868" s="68">
        <v>0</v>
      </c>
      <c r="AK868" s="68">
        <v>0</v>
      </c>
      <c r="AL868" s="68">
        <v>0</v>
      </c>
      <c r="AM868" s="68">
        <v>0</v>
      </c>
      <c r="AN868" s="68">
        <v>0</v>
      </c>
      <c r="AO868" s="68">
        <v>0</v>
      </c>
      <c r="AP868" s="113">
        <v>6.5323342922223491</v>
      </c>
      <c r="AQ868" s="12">
        <v>1</v>
      </c>
      <c r="AR868" s="113">
        <v>6.5323342922223491</v>
      </c>
      <c r="AS868" s="12">
        <v>0</v>
      </c>
      <c r="AT868" s="12">
        <v>1</v>
      </c>
      <c r="AU868" s="12">
        <v>1</v>
      </c>
      <c r="AV868" s="113">
        <v>7.6098622009135539</v>
      </c>
      <c r="AW868" s="12">
        <v>1</v>
      </c>
      <c r="AX868" s="12">
        <v>0</v>
      </c>
      <c r="AY868" s="68">
        <v>0</v>
      </c>
      <c r="AZ868" s="68">
        <v>3.222</v>
      </c>
      <c r="BA868" s="94">
        <v>30</v>
      </c>
      <c r="BB868" s="94">
        <v>36</v>
      </c>
      <c r="BC868" s="12">
        <v>0</v>
      </c>
      <c r="BD868" s="12">
        <v>1</v>
      </c>
      <c r="BE868" s="104">
        <f t="shared" si="205"/>
        <v>1.7732559976634952</v>
      </c>
      <c r="BF868" s="104">
        <v>2040.8</v>
      </c>
      <c r="BG868" s="104">
        <f t="shared" si="198"/>
        <v>0.23267725877869108</v>
      </c>
      <c r="BH868" s="68">
        <v>1</v>
      </c>
      <c r="BI868" s="68">
        <v>1</v>
      </c>
      <c r="BJ868" s="68">
        <v>0</v>
      </c>
      <c r="BK868" s="12">
        <v>1</v>
      </c>
      <c r="BL868" s="12">
        <v>0</v>
      </c>
      <c r="BM868" s="12">
        <v>1</v>
      </c>
      <c r="BN868" s="12">
        <v>0</v>
      </c>
      <c r="BO868" s="12">
        <v>1</v>
      </c>
      <c r="BP868" s="12">
        <v>0</v>
      </c>
      <c r="BQ868" s="12">
        <v>0</v>
      </c>
      <c r="BR868" s="12">
        <v>0</v>
      </c>
      <c r="BS868" s="12">
        <v>0</v>
      </c>
      <c r="BT868" s="12">
        <v>0</v>
      </c>
      <c r="BU868" s="12">
        <v>1</v>
      </c>
      <c r="BV868" s="12">
        <v>0</v>
      </c>
      <c r="BW868" s="12">
        <v>1</v>
      </c>
      <c r="BX868" s="12">
        <v>0</v>
      </c>
      <c r="BY868" s="12">
        <v>0.5</v>
      </c>
      <c r="BZ868" s="12">
        <f t="shared" si="199"/>
        <v>0.5</v>
      </c>
      <c r="CA868" s="113">
        <v>2.9957322735539909</v>
      </c>
      <c r="CB868" s="12" t="s">
        <v>993</v>
      </c>
      <c r="CC868" s="12">
        <v>1</v>
      </c>
      <c r="CE868" s="12" t="s">
        <v>995</v>
      </c>
      <c r="CF868" s="12" t="s">
        <v>17</v>
      </c>
      <c r="CH868" s="12" t="s">
        <v>991</v>
      </c>
      <c r="CI868" s="12" t="s">
        <v>996</v>
      </c>
    </row>
    <row r="869" spans="1:167" ht="15" customHeight="1" x14ac:dyDescent="0.3">
      <c r="A869" s="70">
        <v>868</v>
      </c>
      <c r="B869" s="12">
        <v>22</v>
      </c>
      <c r="C869" s="12" t="s">
        <v>134</v>
      </c>
      <c r="D869" s="37">
        <v>3.5000000000000003E-2</v>
      </c>
      <c r="E869" s="13">
        <v>1.2E-2</v>
      </c>
      <c r="F869" s="19">
        <f t="shared" si="200"/>
        <v>2.916666666666667</v>
      </c>
      <c r="G869" s="12" t="s">
        <v>353</v>
      </c>
      <c r="H869" s="12">
        <f t="shared" si="203"/>
        <v>2.3000000000000003E-2</v>
      </c>
      <c r="I869" s="12">
        <f t="shared" si="204"/>
        <v>4.7E-2</v>
      </c>
      <c r="J869" s="12">
        <v>0.442</v>
      </c>
      <c r="K869" s="12">
        <f t="shared" si="191"/>
        <v>3.5000000000000003E-2</v>
      </c>
      <c r="L869" s="45">
        <f t="shared" si="192"/>
        <v>2.916666666666667</v>
      </c>
      <c r="M869" s="15">
        <f t="shared" si="193"/>
        <v>0.11139889140558029</v>
      </c>
      <c r="N869" s="13">
        <f t="shared" si="194"/>
        <v>3.8193905624770381E-2</v>
      </c>
      <c r="O869" s="68">
        <f t="shared" si="195"/>
        <v>26.182187541235827</v>
      </c>
      <c r="P869" s="12">
        <f t="shared" si="196"/>
        <v>7.3204985780809917E-2</v>
      </c>
      <c r="Q869" s="12">
        <f t="shared" si="197"/>
        <v>0.14959279703035067</v>
      </c>
      <c r="R869" s="113">
        <v>9.4439885559354781</v>
      </c>
      <c r="S869" s="12" t="s">
        <v>1022</v>
      </c>
      <c r="T869" s="12" t="s">
        <v>997</v>
      </c>
      <c r="U869" s="12" t="s">
        <v>1000</v>
      </c>
      <c r="V869" s="13" t="s">
        <v>1004</v>
      </c>
      <c r="W869" s="68">
        <v>0</v>
      </c>
      <c r="X869" s="68">
        <v>0</v>
      </c>
      <c r="Y869" s="68">
        <v>1</v>
      </c>
      <c r="Z869" s="68">
        <v>0</v>
      </c>
      <c r="AA869" s="13">
        <v>1</v>
      </c>
      <c r="AB869" s="13">
        <v>1</v>
      </c>
      <c r="AC869" s="68">
        <v>2</v>
      </c>
      <c r="AD869" s="13">
        <v>9</v>
      </c>
      <c r="AE869" s="13">
        <v>677</v>
      </c>
      <c r="AF869" s="13">
        <v>0</v>
      </c>
      <c r="AG869" s="13">
        <v>1</v>
      </c>
      <c r="AH869" s="13">
        <v>0</v>
      </c>
      <c r="AI869" s="13">
        <v>0</v>
      </c>
      <c r="AJ869" s="13">
        <v>0</v>
      </c>
      <c r="AK869" s="13">
        <v>0</v>
      </c>
      <c r="AL869" s="13">
        <v>0</v>
      </c>
      <c r="AM869" s="68">
        <v>0</v>
      </c>
      <c r="AN869" s="68">
        <v>0</v>
      </c>
      <c r="AO869" s="68">
        <v>0</v>
      </c>
      <c r="AP869" s="113">
        <v>6.5323342922223491</v>
      </c>
      <c r="AQ869" s="12">
        <v>1</v>
      </c>
      <c r="AR869" s="113">
        <v>6.5323342922223491</v>
      </c>
      <c r="AS869" s="12">
        <v>0</v>
      </c>
      <c r="AT869" s="12">
        <v>1</v>
      </c>
      <c r="AU869" s="12">
        <v>1</v>
      </c>
      <c r="AV869" s="113">
        <v>7.6098622009135539</v>
      </c>
      <c r="AW869" s="12">
        <v>1</v>
      </c>
      <c r="AX869" s="12">
        <v>0</v>
      </c>
      <c r="AY869" s="68">
        <v>0</v>
      </c>
      <c r="AZ869" s="68">
        <v>3.222</v>
      </c>
      <c r="BA869" s="94">
        <v>30</v>
      </c>
      <c r="BB869" s="94">
        <v>36</v>
      </c>
      <c r="BC869" s="12">
        <v>0</v>
      </c>
      <c r="BD869" s="12">
        <v>1</v>
      </c>
      <c r="BE869" s="104">
        <f t="shared" si="205"/>
        <v>1.7732559976634952</v>
      </c>
      <c r="BF869" s="104">
        <v>2040.8</v>
      </c>
      <c r="BG869" s="104">
        <f t="shared" si="198"/>
        <v>0.23267725877869108</v>
      </c>
      <c r="BH869" s="68">
        <v>1</v>
      </c>
      <c r="BI869" s="68">
        <v>1</v>
      </c>
      <c r="BJ869" s="68">
        <v>0</v>
      </c>
      <c r="BK869" s="12">
        <v>1</v>
      </c>
      <c r="BL869" s="12">
        <v>0</v>
      </c>
      <c r="BM869" s="12">
        <v>1</v>
      </c>
      <c r="BN869" s="12">
        <v>0</v>
      </c>
      <c r="BO869" s="12">
        <v>1</v>
      </c>
      <c r="BP869" s="12">
        <v>0</v>
      </c>
      <c r="BQ869" s="12">
        <v>0</v>
      </c>
      <c r="BR869" s="12">
        <v>0</v>
      </c>
      <c r="BS869" s="12">
        <v>0</v>
      </c>
      <c r="BT869" s="12">
        <v>0</v>
      </c>
      <c r="BU869" s="12">
        <v>1</v>
      </c>
      <c r="BV869" s="12">
        <v>0</v>
      </c>
      <c r="BW869" s="12">
        <v>1</v>
      </c>
      <c r="BX869" s="12">
        <v>0</v>
      </c>
      <c r="BY869" s="12">
        <v>0.5</v>
      </c>
      <c r="BZ869" s="12">
        <f t="shared" si="199"/>
        <v>0.5</v>
      </c>
      <c r="CA869" s="113">
        <v>2.9957322735539909</v>
      </c>
      <c r="CB869" s="12" t="s">
        <v>993</v>
      </c>
      <c r="CC869" s="12">
        <v>1</v>
      </c>
      <c r="CF869" s="12" t="s">
        <v>17</v>
      </c>
    </row>
    <row r="870" spans="1:167" ht="15" customHeight="1" x14ac:dyDescent="0.3">
      <c r="A870" s="70">
        <v>869</v>
      </c>
      <c r="B870" s="12">
        <v>22</v>
      </c>
      <c r="C870" s="12" t="s">
        <v>134</v>
      </c>
      <c r="D870" s="37">
        <v>3.2000000000000001E-2</v>
      </c>
      <c r="E870" s="13">
        <v>1.7000000000000001E-2</v>
      </c>
      <c r="F870" s="19">
        <f t="shared" si="200"/>
        <v>1.8823529411764706</v>
      </c>
      <c r="G870" s="12" t="s">
        <v>421</v>
      </c>
      <c r="H870" s="12">
        <f t="shared" si="203"/>
        <v>1.4999999999999999E-2</v>
      </c>
      <c r="I870" s="12">
        <f t="shared" si="204"/>
        <v>4.9000000000000002E-2</v>
      </c>
      <c r="J870" s="12">
        <v>0.442</v>
      </c>
      <c r="K870" s="12">
        <f t="shared" si="191"/>
        <v>3.2000000000000001E-2</v>
      </c>
      <c r="L870" s="45">
        <f t="shared" si="192"/>
        <v>1.8823529411764706</v>
      </c>
      <c r="M870" s="15">
        <f t="shared" si="193"/>
        <v>7.2156123086208654E-2</v>
      </c>
      <c r="N870" s="13">
        <f t="shared" si="194"/>
        <v>3.8332940389548355E-2</v>
      </c>
      <c r="O870" s="68">
        <f t="shared" si="195"/>
        <v>26.08722393423945</v>
      </c>
      <c r="P870" s="12">
        <f t="shared" si="196"/>
        <v>3.3823182696660299E-2</v>
      </c>
      <c r="Q870" s="12">
        <f t="shared" si="197"/>
        <v>0.11048906347575702</v>
      </c>
      <c r="R870" s="113">
        <v>9.4439885559354781</v>
      </c>
      <c r="S870" s="12" t="s">
        <v>1023</v>
      </c>
      <c r="T870" s="12" t="s">
        <v>997</v>
      </c>
      <c r="U870" s="12" t="s">
        <v>1001</v>
      </c>
      <c r="V870" s="13" t="s">
        <v>1002</v>
      </c>
      <c r="W870" s="68">
        <v>0</v>
      </c>
      <c r="X870" s="68">
        <v>0</v>
      </c>
      <c r="Y870" s="68">
        <v>1</v>
      </c>
      <c r="Z870" s="68">
        <v>0</v>
      </c>
      <c r="AA870" s="13">
        <v>1</v>
      </c>
      <c r="AB870" s="13">
        <v>1</v>
      </c>
      <c r="AC870" s="68">
        <v>2</v>
      </c>
      <c r="AD870" s="13">
        <v>9</v>
      </c>
      <c r="AE870" s="13">
        <v>677</v>
      </c>
      <c r="AF870" s="13">
        <v>0</v>
      </c>
      <c r="AG870" s="13">
        <v>1</v>
      </c>
      <c r="AH870" s="13">
        <v>0</v>
      </c>
      <c r="AI870" s="13">
        <v>0</v>
      </c>
      <c r="AJ870" s="13">
        <v>0</v>
      </c>
      <c r="AK870" s="13">
        <v>0</v>
      </c>
      <c r="AL870" s="13">
        <v>0</v>
      </c>
      <c r="AM870" s="68">
        <v>0</v>
      </c>
      <c r="AN870" s="68">
        <v>0</v>
      </c>
      <c r="AO870" s="68">
        <v>0</v>
      </c>
      <c r="AP870" s="113">
        <v>6.5323342922223491</v>
      </c>
      <c r="AQ870" s="12">
        <v>1</v>
      </c>
      <c r="AR870" s="113">
        <v>6.5323342922223491</v>
      </c>
      <c r="AS870" s="12">
        <v>0</v>
      </c>
      <c r="AT870" s="12">
        <v>1</v>
      </c>
      <c r="AU870" s="12">
        <v>1</v>
      </c>
      <c r="AV870" s="113">
        <v>7.6098622009135539</v>
      </c>
      <c r="AW870" s="12">
        <v>1</v>
      </c>
      <c r="AX870" s="12">
        <v>0</v>
      </c>
      <c r="AY870" s="68">
        <v>0</v>
      </c>
      <c r="AZ870" s="68">
        <v>3.222</v>
      </c>
      <c r="BA870" s="94">
        <v>30</v>
      </c>
      <c r="BB870" s="94">
        <v>36</v>
      </c>
      <c r="BC870" s="12">
        <v>0</v>
      </c>
      <c r="BD870" s="12">
        <v>1</v>
      </c>
      <c r="BE870" s="104">
        <f t="shared" si="205"/>
        <v>1.7732559976634952</v>
      </c>
      <c r="BF870" s="104">
        <v>2040.8</v>
      </c>
      <c r="BG870" s="104">
        <f t="shared" si="198"/>
        <v>0.23267725877869108</v>
      </c>
      <c r="BH870" s="68">
        <v>1</v>
      </c>
      <c r="BI870" s="68">
        <v>1</v>
      </c>
      <c r="BJ870" s="68">
        <v>0</v>
      </c>
      <c r="BK870" s="12">
        <v>1</v>
      </c>
      <c r="BL870" s="12">
        <v>0</v>
      </c>
      <c r="BM870" s="12">
        <v>1</v>
      </c>
      <c r="BN870" s="12">
        <v>0</v>
      </c>
      <c r="BO870" s="12">
        <v>1</v>
      </c>
      <c r="BP870" s="12">
        <v>0</v>
      </c>
      <c r="BQ870" s="12">
        <v>0</v>
      </c>
      <c r="BR870" s="12">
        <v>0</v>
      </c>
      <c r="BS870" s="12">
        <v>0</v>
      </c>
      <c r="BT870" s="12">
        <v>0</v>
      </c>
      <c r="BU870" s="12">
        <v>1</v>
      </c>
      <c r="BV870" s="12">
        <v>0</v>
      </c>
      <c r="BW870" s="12">
        <v>1</v>
      </c>
      <c r="BX870" s="12">
        <v>0</v>
      </c>
      <c r="BY870" s="12">
        <v>0.5</v>
      </c>
      <c r="BZ870" s="12">
        <f t="shared" si="199"/>
        <v>0.5</v>
      </c>
      <c r="CA870" s="113">
        <v>2.9957322735539909</v>
      </c>
      <c r="CB870" s="12" t="s">
        <v>993</v>
      </c>
      <c r="CC870" s="12">
        <v>1</v>
      </c>
    </row>
    <row r="871" spans="1:167" ht="15" customHeight="1" x14ac:dyDescent="0.3">
      <c r="A871" s="70">
        <v>870</v>
      </c>
      <c r="B871" s="12">
        <v>22</v>
      </c>
      <c r="C871" s="12" t="s">
        <v>134</v>
      </c>
      <c r="D871" s="37">
        <v>2.3E-2</v>
      </c>
      <c r="E871" s="13">
        <v>1.7999999999999999E-2</v>
      </c>
      <c r="F871" s="19">
        <f t="shared" si="200"/>
        <v>1.2777777777777779</v>
      </c>
      <c r="H871" s="12">
        <f t="shared" si="203"/>
        <v>5.000000000000001E-3</v>
      </c>
      <c r="I871" s="12">
        <f t="shared" si="204"/>
        <v>4.0999999999999995E-2</v>
      </c>
      <c r="J871" s="12">
        <v>0.442</v>
      </c>
      <c r="K871" s="12">
        <f t="shared" si="191"/>
        <v>2.3E-2</v>
      </c>
      <c r="L871" s="45">
        <f t="shared" si="192"/>
        <v>1.2777777777777779</v>
      </c>
      <c r="M871" s="15">
        <f t="shared" si="193"/>
        <v>4.9049878349382507E-2</v>
      </c>
      <c r="N871" s="13">
        <f t="shared" si="194"/>
        <v>3.838686131690805E-2</v>
      </c>
      <c r="O871" s="68">
        <f t="shared" si="195"/>
        <v>26.05057995610429</v>
      </c>
      <c r="P871" s="12">
        <f t="shared" si="196"/>
        <v>1.0663017032474457E-2</v>
      </c>
      <c r="Q871" s="12">
        <f t="shared" si="197"/>
        <v>8.7436739666290564E-2</v>
      </c>
      <c r="R871" s="113">
        <v>9.4439885559354781</v>
      </c>
      <c r="S871" s="12" t="s">
        <v>1024</v>
      </c>
      <c r="T871" s="12" t="s">
        <v>997</v>
      </c>
      <c r="U871" s="12" t="s">
        <v>1006</v>
      </c>
      <c r="V871" s="13" t="s">
        <v>1007</v>
      </c>
      <c r="W871" s="68">
        <v>0</v>
      </c>
      <c r="X871" s="68">
        <v>0</v>
      </c>
      <c r="Y871" s="68">
        <v>1</v>
      </c>
      <c r="Z871" s="68">
        <v>0</v>
      </c>
      <c r="AA871" s="13">
        <v>1</v>
      </c>
      <c r="AB871" s="13">
        <v>1</v>
      </c>
      <c r="AC871" s="68">
        <v>2</v>
      </c>
      <c r="AD871" s="13">
        <v>9</v>
      </c>
      <c r="AE871" s="13">
        <v>677</v>
      </c>
      <c r="AF871" s="13">
        <v>0</v>
      </c>
      <c r="AG871" s="13">
        <v>1</v>
      </c>
      <c r="AH871" s="13">
        <v>0</v>
      </c>
      <c r="AI871" s="13">
        <v>0</v>
      </c>
      <c r="AJ871" s="13">
        <v>0</v>
      </c>
      <c r="AK871" s="13">
        <v>0</v>
      </c>
      <c r="AL871" s="13">
        <v>0</v>
      </c>
      <c r="AM871" s="68">
        <v>0</v>
      </c>
      <c r="AN871" s="68">
        <v>0</v>
      </c>
      <c r="AO871" s="68">
        <v>0</v>
      </c>
      <c r="AP871" s="113">
        <v>6.5323342922223491</v>
      </c>
      <c r="AQ871" s="12">
        <v>1</v>
      </c>
      <c r="AR871" s="113">
        <v>6.5323342922223491</v>
      </c>
      <c r="AS871" s="12">
        <v>0</v>
      </c>
      <c r="AT871" s="12">
        <v>1</v>
      </c>
      <c r="AU871" s="12">
        <v>1</v>
      </c>
      <c r="AV871" s="113">
        <v>7.6098622009135539</v>
      </c>
      <c r="AW871" s="12">
        <v>1</v>
      </c>
      <c r="AX871" s="12">
        <v>0</v>
      </c>
      <c r="AY871" s="68">
        <v>0</v>
      </c>
      <c r="AZ871" s="68">
        <v>3.222</v>
      </c>
      <c r="BA871" s="94">
        <v>30</v>
      </c>
      <c r="BB871" s="94">
        <v>36</v>
      </c>
      <c r="BC871" s="12">
        <v>0</v>
      </c>
      <c r="BD871" s="12">
        <v>1</v>
      </c>
      <c r="BE871" s="104">
        <f t="shared" si="205"/>
        <v>1.7732559976634952</v>
      </c>
      <c r="BF871" s="104">
        <v>2040.8</v>
      </c>
      <c r="BG871" s="104">
        <f t="shared" si="198"/>
        <v>0.23267725877869108</v>
      </c>
      <c r="BH871" s="68">
        <v>1</v>
      </c>
      <c r="BI871" s="68">
        <v>1</v>
      </c>
      <c r="BJ871" s="68">
        <v>0</v>
      </c>
      <c r="BK871" s="12">
        <v>1</v>
      </c>
      <c r="BL871" s="12">
        <v>0</v>
      </c>
      <c r="BM871" s="12">
        <v>1</v>
      </c>
      <c r="BN871" s="12">
        <v>0</v>
      </c>
      <c r="BO871" s="12">
        <v>1</v>
      </c>
      <c r="BP871" s="12">
        <v>0</v>
      </c>
      <c r="BQ871" s="12">
        <v>0</v>
      </c>
      <c r="BR871" s="12">
        <v>0</v>
      </c>
      <c r="BS871" s="12">
        <v>0</v>
      </c>
      <c r="BT871" s="12">
        <v>0</v>
      </c>
      <c r="BU871" s="12">
        <v>1</v>
      </c>
      <c r="BV871" s="12">
        <v>0</v>
      </c>
      <c r="BW871" s="12">
        <v>1</v>
      </c>
      <c r="BX871" s="12">
        <v>0</v>
      </c>
      <c r="BY871" s="12">
        <v>0.5</v>
      </c>
      <c r="BZ871" s="12">
        <f t="shared" si="199"/>
        <v>0.5</v>
      </c>
      <c r="CA871" s="113">
        <v>2.9957322735539909</v>
      </c>
      <c r="CB871" s="12" t="s">
        <v>993</v>
      </c>
      <c r="CC871" s="12">
        <v>1</v>
      </c>
    </row>
    <row r="872" spans="1:167" ht="15" customHeight="1" x14ac:dyDescent="0.3">
      <c r="A872" s="70">
        <v>871</v>
      </c>
      <c r="B872" s="12">
        <v>22</v>
      </c>
      <c r="C872" s="12" t="s">
        <v>134</v>
      </c>
      <c r="D872" s="37">
        <v>0.71499999999999997</v>
      </c>
      <c r="E872" s="68">
        <v>3.6999999999999998E-2</v>
      </c>
      <c r="F872" s="19">
        <f t="shared" si="200"/>
        <v>19.324324324324323</v>
      </c>
      <c r="G872" s="12" t="s">
        <v>353</v>
      </c>
      <c r="H872" s="12">
        <f t="shared" si="203"/>
        <v>0.67799999999999994</v>
      </c>
      <c r="I872" s="12">
        <f t="shared" si="204"/>
        <v>0.752</v>
      </c>
      <c r="J872" s="12">
        <v>0.442</v>
      </c>
      <c r="K872" s="12">
        <f t="shared" si="191"/>
        <v>0.71499999999999997</v>
      </c>
      <c r="L872" s="45">
        <f t="shared" si="192"/>
        <v>19.324324324324323</v>
      </c>
      <c r="M872" s="15">
        <f t="shared" si="193"/>
        <v>0.59623966005396067</v>
      </c>
      <c r="N872" s="68">
        <f t="shared" si="194"/>
        <v>3.0854360030764399E-2</v>
      </c>
      <c r="O872" s="68">
        <f t="shared" si="195"/>
        <v>32.410330306735112</v>
      </c>
      <c r="P872" s="12">
        <f t="shared" si="196"/>
        <v>0.56538530002319631</v>
      </c>
      <c r="Q872" s="12">
        <f t="shared" si="197"/>
        <v>0.62709402008472503</v>
      </c>
      <c r="R872" s="113">
        <v>9.2011987140588989</v>
      </c>
      <c r="S872" s="12" t="s">
        <v>1025</v>
      </c>
      <c r="T872" s="12" t="s">
        <v>997</v>
      </c>
      <c r="U872" s="12" t="s">
        <v>1010</v>
      </c>
      <c r="V872" s="68" t="s">
        <v>1012</v>
      </c>
      <c r="W872" s="68">
        <v>0</v>
      </c>
      <c r="X872" s="68">
        <v>0</v>
      </c>
      <c r="Y872" s="68">
        <v>1</v>
      </c>
      <c r="Z872" s="68">
        <v>0</v>
      </c>
      <c r="AA872" s="68">
        <v>1</v>
      </c>
      <c r="AB872" s="68">
        <v>1</v>
      </c>
      <c r="AC872" s="68">
        <v>2</v>
      </c>
      <c r="AD872" s="68">
        <v>9</v>
      </c>
      <c r="AE872" s="68">
        <v>677</v>
      </c>
      <c r="AF872" s="68">
        <v>0</v>
      </c>
      <c r="AG872" s="68">
        <v>1</v>
      </c>
      <c r="AH872" s="68">
        <v>0</v>
      </c>
      <c r="AI872" s="68">
        <v>0</v>
      </c>
      <c r="AJ872" s="68">
        <v>0</v>
      </c>
      <c r="AK872" s="68">
        <v>0</v>
      </c>
      <c r="AL872" s="68">
        <v>0</v>
      </c>
      <c r="AM872" s="68">
        <v>0</v>
      </c>
      <c r="AN872" s="68">
        <v>0</v>
      </c>
      <c r="AO872" s="68">
        <v>0</v>
      </c>
      <c r="AP872" s="113">
        <v>6.5323342922223491</v>
      </c>
      <c r="AQ872" s="12">
        <v>1</v>
      </c>
      <c r="AR872" s="113">
        <v>6.5323342922223491</v>
      </c>
      <c r="AS872" s="12">
        <v>0</v>
      </c>
      <c r="AT872" s="12">
        <v>1</v>
      </c>
      <c r="AU872" s="12">
        <v>1</v>
      </c>
      <c r="AV872" s="113">
        <v>7.6098622009135539</v>
      </c>
      <c r="AW872" s="12">
        <v>1</v>
      </c>
      <c r="AX872" s="12">
        <v>0</v>
      </c>
      <c r="AY872" s="68">
        <v>0</v>
      </c>
      <c r="AZ872" s="68">
        <v>3.222</v>
      </c>
      <c r="BA872" s="94">
        <v>30</v>
      </c>
      <c r="BB872" s="94">
        <v>36</v>
      </c>
      <c r="BC872" s="12">
        <v>0</v>
      </c>
      <c r="BD872" s="12">
        <v>1</v>
      </c>
      <c r="BE872" s="104">
        <f t="shared" si="205"/>
        <v>1.7732559976634952</v>
      </c>
      <c r="BF872" s="104">
        <v>2040.8</v>
      </c>
      <c r="BG872" s="104">
        <f t="shared" si="198"/>
        <v>0.23267725877869108</v>
      </c>
      <c r="BH872" s="68">
        <v>1</v>
      </c>
      <c r="BI872" s="68">
        <v>1</v>
      </c>
      <c r="BJ872" s="68">
        <v>0</v>
      </c>
      <c r="BK872" s="12">
        <v>1</v>
      </c>
      <c r="BL872" s="12">
        <v>0</v>
      </c>
      <c r="BM872" s="12">
        <v>1</v>
      </c>
      <c r="BN872" s="12">
        <v>0</v>
      </c>
      <c r="BO872" s="12">
        <v>1</v>
      </c>
      <c r="BP872" s="12">
        <v>0</v>
      </c>
      <c r="BQ872" s="12">
        <v>0</v>
      </c>
      <c r="BR872" s="12">
        <v>0</v>
      </c>
      <c r="BS872" s="12">
        <v>0</v>
      </c>
      <c r="BT872" s="12">
        <v>0</v>
      </c>
      <c r="BU872" s="12">
        <v>1</v>
      </c>
      <c r="BV872" s="12">
        <v>0</v>
      </c>
      <c r="BW872" s="12">
        <v>1</v>
      </c>
      <c r="BX872" s="12">
        <v>0</v>
      </c>
      <c r="BY872" s="12">
        <v>0.5</v>
      </c>
      <c r="BZ872" s="12">
        <f t="shared" si="199"/>
        <v>0.5</v>
      </c>
      <c r="CA872" s="113">
        <v>2.9957322735539909</v>
      </c>
      <c r="CB872" s="12" t="s">
        <v>993</v>
      </c>
      <c r="CC872" s="12">
        <v>1</v>
      </c>
      <c r="CL872" s="70"/>
      <c r="CM872" s="70"/>
      <c r="CN872" s="70"/>
      <c r="CO872" s="70"/>
      <c r="CP872" s="70"/>
      <c r="CQ872" s="70"/>
      <c r="CR872" s="70"/>
      <c r="CS872" s="70"/>
      <c r="CT872" s="70"/>
      <c r="CU872" s="70"/>
      <c r="CV872" s="70"/>
      <c r="CW872" s="70"/>
      <c r="CX872" s="70"/>
      <c r="CY872" s="70"/>
      <c r="CZ872" s="70"/>
      <c r="DA872" s="70"/>
      <c r="DB872" s="70"/>
      <c r="DC872" s="70"/>
      <c r="DD872" s="70"/>
      <c r="DE872" s="70"/>
      <c r="DF872" s="70"/>
      <c r="DG872" s="70"/>
      <c r="DH872" s="70"/>
      <c r="DI872" s="70"/>
      <c r="DJ872" s="70"/>
      <c r="DK872" s="70"/>
      <c r="DL872" s="70"/>
      <c r="DM872" s="70"/>
      <c r="DN872" s="70"/>
      <c r="DO872" s="70"/>
      <c r="DP872" s="70"/>
      <c r="DQ872" s="70"/>
      <c r="DR872" s="70"/>
      <c r="DS872" s="70"/>
      <c r="DT872" s="70"/>
      <c r="DU872" s="70"/>
      <c r="DV872" s="70"/>
      <c r="DW872" s="70"/>
      <c r="DX872" s="70"/>
      <c r="DY872" s="70"/>
      <c r="DZ872" s="70"/>
      <c r="EA872" s="70"/>
      <c r="EB872" s="70"/>
      <c r="EC872" s="70"/>
      <c r="ED872" s="70"/>
      <c r="EE872" s="70"/>
      <c r="EF872" s="70"/>
      <c r="EG872" s="70"/>
      <c r="EH872" s="70"/>
      <c r="EI872" s="70"/>
      <c r="EJ872" s="70"/>
      <c r="EK872" s="70"/>
      <c r="EL872" s="70"/>
      <c r="EM872" s="70"/>
      <c r="EN872" s="70"/>
      <c r="EO872" s="70"/>
      <c r="EP872" s="70"/>
      <c r="EQ872" s="70"/>
      <c r="ER872" s="70"/>
      <c r="ES872" s="70"/>
      <c r="ET872" s="70"/>
      <c r="EU872" s="70"/>
      <c r="EV872" s="70"/>
      <c r="EW872" s="70"/>
      <c r="EX872" s="70"/>
      <c r="EY872" s="70"/>
      <c r="EZ872" s="70"/>
      <c r="FA872" s="70"/>
      <c r="FB872" s="70"/>
      <c r="FC872" s="70"/>
      <c r="FD872" s="70"/>
      <c r="FE872" s="70"/>
      <c r="FF872" s="70"/>
      <c r="FG872" s="70"/>
      <c r="FH872" s="70"/>
      <c r="FI872" s="70"/>
      <c r="FJ872" s="70"/>
      <c r="FK872" s="70"/>
    </row>
    <row r="873" spans="1:167" ht="15" customHeight="1" x14ac:dyDescent="0.3">
      <c r="A873" s="70">
        <v>872</v>
      </c>
      <c r="B873" s="12">
        <v>22</v>
      </c>
      <c r="C873" s="12" t="s">
        <v>134</v>
      </c>
      <c r="D873" s="37">
        <v>-5.0000000000000001E-3</v>
      </c>
      <c r="E873" s="68">
        <v>3.0000000000000001E-3</v>
      </c>
      <c r="F873" s="19">
        <f t="shared" si="200"/>
        <v>-1.6666666666666667</v>
      </c>
      <c r="G873" s="12" t="s">
        <v>421</v>
      </c>
      <c r="H873" s="68">
        <f t="shared" si="203"/>
        <v>-8.0000000000000002E-3</v>
      </c>
      <c r="I873" s="12">
        <f t="shared" si="204"/>
        <v>-2E-3</v>
      </c>
      <c r="J873" s="12">
        <v>0.442</v>
      </c>
      <c r="K873" s="12">
        <f t="shared" si="191"/>
        <v>-5.0000000000000001E-3</v>
      </c>
      <c r="L873" s="45">
        <f t="shared" si="192"/>
        <v>-1.6666666666666667</v>
      </c>
      <c r="M873" s="15">
        <f t="shared" si="193"/>
        <v>-6.3924195054024746E-2</v>
      </c>
      <c r="N873" s="68">
        <f t="shared" si="194"/>
        <v>3.8354517032414846E-2</v>
      </c>
      <c r="O873" s="68">
        <f t="shared" si="195"/>
        <v>26.072548356034893</v>
      </c>
      <c r="P873" s="12">
        <f t="shared" si="196"/>
        <v>-0.1022787120864396</v>
      </c>
      <c r="Q873" s="12">
        <f t="shared" si="197"/>
        <v>-2.55696780216099E-2</v>
      </c>
      <c r="R873" s="113">
        <v>9.2011987140588989</v>
      </c>
      <c r="S873" s="12" t="s">
        <v>1026</v>
      </c>
      <c r="T873" s="12" t="s">
        <v>997</v>
      </c>
      <c r="U873" s="12" t="s">
        <v>1014</v>
      </c>
      <c r="V873" s="68" t="s">
        <v>1017</v>
      </c>
      <c r="W873" s="68">
        <v>0</v>
      </c>
      <c r="X873" s="68">
        <v>0</v>
      </c>
      <c r="Y873" s="68">
        <v>1</v>
      </c>
      <c r="Z873" s="68">
        <v>0</v>
      </c>
      <c r="AA873" s="68">
        <v>1</v>
      </c>
      <c r="AB873" s="68">
        <v>1</v>
      </c>
      <c r="AC873" s="68">
        <v>2</v>
      </c>
      <c r="AD873" s="68">
        <v>9</v>
      </c>
      <c r="AE873" s="68">
        <v>677</v>
      </c>
      <c r="AF873" s="68">
        <v>0</v>
      </c>
      <c r="AG873" s="68">
        <v>1</v>
      </c>
      <c r="AH873" s="68">
        <v>0</v>
      </c>
      <c r="AI873" s="68">
        <v>0</v>
      </c>
      <c r="AJ873" s="68">
        <v>0</v>
      </c>
      <c r="AK873" s="68">
        <v>0</v>
      </c>
      <c r="AL873" s="68">
        <v>0</v>
      </c>
      <c r="AM873" s="68">
        <v>0</v>
      </c>
      <c r="AN873" s="68">
        <v>0</v>
      </c>
      <c r="AO873" s="68">
        <v>0</v>
      </c>
      <c r="AP873" s="113">
        <v>6.5323342922223491</v>
      </c>
      <c r="AQ873" s="12">
        <v>1</v>
      </c>
      <c r="AR873" s="113">
        <v>6.5323342922223491</v>
      </c>
      <c r="AS873" s="12">
        <v>0</v>
      </c>
      <c r="AT873" s="12">
        <v>1</v>
      </c>
      <c r="AU873" s="12">
        <v>1</v>
      </c>
      <c r="AV873" s="113">
        <v>7.6098622009135539</v>
      </c>
      <c r="AW873" s="12">
        <v>1</v>
      </c>
      <c r="AX873" s="12">
        <v>0</v>
      </c>
      <c r="AY873" s="68">
        <v>0</v>
      </c>
      <c r="AZ873" s="68">
        <v>3.222</v>
      </c>
      <c r="BA873" s="94">
        <v>30</v>
      </c>
      <c r="BB873" s="94">
        <v>36</v>
      </c>
      <c r="BC873" s="12">
        <v>0</v>
      </c>
      <c r="BD873" s="12">
        <v>1</v>
      </c>
      <c r="BE873" s="104">
        <f t="shared" si="205"/>
        <v>1.7732559976634952</v>
      </c>
      <c r="BF873" s="104">
        <v>2040.8</v>
      </c>
      <c r="BG873" s="104">
        <f t="shared" si="198"/>
        <v>0.23267725877869108</v>
      </c>
      <c r="BH873" s="68">
        <v>1</v>
      </c>
      <c r="BI873" s="68">
        <v>1</v>
      </c>
      <c r="BJ873" s="68">
        <v>0</v>
      </c>
      <c r="BK873" s="12">
        <v>1</v>
      </c>
      <c r="BL873" s="12">
        <v>0</v>
      </c>
      <c r="BM873" s="12">
        <v>1</v>
      </c>
      <c r="BN873" s="12">
        <v>0</v>
      </c>
      <c r="BO873" s="12">
        <v>1</v>
      </c>
      <c r="BP873" s="12">
        <v>0</v>
      </c>
      <c r="BQ873" s="12">
        <v>0</v>
      </c>
      <c r="BR873" s="12">
        <v>0</v>
      </c>
      <c r="BS873" s="12">
        <v>0</v>
      </c>
      <c r="BT873" s="12">
        <v>0</v>
      </c>
      <c r="BU873" s="12">
        <v>1</v>
      </c>
      <c r="BV873" s="12">
        <v>0</v>
      </c>
      <c r="BW873" s="12">
        <v>1</v>
      </c>
      <c r="BX873" s="12">
        <v>0</v>
      </c>
      <c r="BY873" s="12">
        <v>0.5</v>
      </c>
      <c r="BZ873" s="12">
        <f t="shared" si="199"/>
        <v>0.5</v>
      </c>
      <c r="CA873" s="113">
        <v>2.9957322735539909</v>
      </c>
      <c r="CB873" s="12" t="s">
        <v>993</v>
      </c>
      <c r="CC873" s="12">
        <v>1</v>
      </c>
    </row>
    <row r="874" spans="1:167" ht="15" customHeight="1" x14ac:dyDescent="0.3">
      <c r="A874" s="70">
        <v>873</v>
      </c>
      <c r="B874" s="12">
        <v>22</v>
      </c>
      <c r="C874" s="12" t="s">
        <v>134</v>
      </c>
      <c r="D874" s="37">
        <v>-1E-3</v>
      </c>
      <c r="E874" s="68">
        <v>2E-3</v>
      </c>
      <c r="F874" s="19">
        <f t="shared" si="200"/>
        <v>-0.5</v>
      </c>
      <c r="H874" s="68">
        <f t="shared" si="203"/>
        <v>-3.0000000000000001E-3</v>
      </c>
      <c r="I874" s="12">
        <f t="shared" si="204"/>
        <v>1E-3</v>
      </c>
      <c r="J874" s="12">
        <v>0.442</v>
      </c>
      <c r="K874" s="12">
        <f t="shared" si="191"/>
        <v>-1E-3</v>
      </c>
      <c r="L874" s="45">
        <f t="shared" si="192"/>
        <v>-0.5</v>
      </c>
      <c r="M874" s="15">
        <f t="shared" si="193"/>
        <v>-1.9213013923474499E-2</v>
      </c>
      <c r="N874" s="68">
        <f t="shared" si="194"/>
        <v>3.8426027846948999E-2</v>
      </c>
      <c r="O874" s="68">
        <f t="shared" si="195"/>
        <v>26.024027359346206</v>
      </c>
      <c r="P874" s="12">
        <f t="shared" si="196"/>
        <v>-5.7639041770423498E-2</v>
      </c>
      <c r="Q874" s="12">
        <f t="shared" si="197"/>
        <v>1.9213013923474499E-2</v>
      </c>
      <c r="R874" s="113">
        <v>9.2011987140588989</v>
      </c>
      <c r="S874" s="12" t="s">
        <v>1027</v>
      </c>
      <c r="T874" s="12" t="s">
        <v>997</v>
      </c>
      <c r="U874" s="12" t="s">
        <v>1015</v>
      </c>
      <c r="V874" s="68" t="s">
        <v>1018</v>
      </c>
      <c r="W874" s="68">
        <v>0</v>
      </c>
      <c r="X874" s="68">
        <v>0</v>
      </c>
      <c r="Y874" s="68">
        <v>1</v>
      </c>
      <c r="Z874" s="68">
        <v>0</v>
      </c>
      <c r="AA874" s="68">
        <v>1</v>
      </c>
      <c r="AB874" s="68">
        <v>1</v>
      </c>
      <c r="AC874" s="68">
        <v>2</v>
      </c>
      <c r="AD874" s="68">
        <v>9</v>
      </c>
      <c r="AE874" s="68">
        <v>677</v>
      </c>
      <c r="AF874" s="68">
        <v>0</v>
      </c>
      <c r="AG874" s="68">
        <v>1</v>
      </c>
      <c r="AH874" s="68">
        <v>0</v>
      </c>
      <c r="AI874" s="68">
        <v>0</v>
      </c>
      <c r="AJ874" s="68">
        <v>0</v>
      </c>
      <c r="AK874" s="68">
        <v>0</v>
      </c>
      <c r="AL874" s="68">
        <v>0</v>
      </c>
      <c r="AM874" s="68">
        <v>0</v>
      </c>
      <c r="AN874" s="68">
        <v>0</v>
      </c>
      <c r="AO874" s="68">
        <v>0</v>
      </c>
      <c r="AP874" s="113">
        <v>6.5323342922223491</v>
      </c>
      <c r="AQ874" s="12">
        <v>1</v>
      </c>
      <c r="AR874" s="113">
        <v>6.5323342922223491</v>
      </c>
      <c r="AS874" s="12">
        <v>0</v>
      </c>
      <c r="AT874" s="12">
        <v>1</v>
      </c>
      <c r="AU874" s="12">
        <v>1</v>
      </c>
      <c r="AV874" s="113">
        <v>7.6098622009135539</v>
      </c>
      <c r="AW874" s="12">
        <v>1</v>
      </c>
      <c r="AX874" s="12">
        <v>0</v>
      </c>
      <c r="AY874" s="68">
        <v>0</v>
      </c>
      <c r="AZ874" s="68">
        <v>3.222</v>
      </c>
      <c r="BA874" s="94">
        <v>30</v>
      </c>
      <c r="BB874" s="94">
        <v>36</v>
      </c>
      <c r="BC874" s="12">
        <v>0</v>
      </c>
      <c r="BD874" s="12">
        <v>1</v>
      </c>
      <c r="BE874" s="104">
        <f t="shared" si="205"/>
        <v>1.7732559976634952</v>
      </c>
      <c r="BF874" s="104">
        <v>2040.8</v>
      </c>
      <c r="BG874" s="104">
        <f t="shared" si="198"/>
        <v>0.23267725877869108</v>
      </c>
      <c r="BH874" s="68">
        <v>1</v>
      </c>
      <c r="BI874" s="68">
        <v>1</v>
      </c>
      <c r="BJ874" s="68">
        <v>0</v>
      </c>
      <c r="BK874" s="12">
        <v>1</v>
      </c>
      <c r="BL874" s="12">
        <v>0</v>
      </c>
      <c r="BM874" s="12">
        <v>1</v>
      </c>
      <c r="BN874" s="12">
        <v>0</v>
      </c>
      <c r="BO874" s="12">
        <v>1</v>
      </c>
      <c r="BP874" s="12">
        <v>0</v>
      </c>
      <c r="BQ874" s="12">
        <v>0</v>
      </c>
      <c r="BR874" s="12">
        <v>0</v>
      </c>
      <c r="BS874" s="12">
        <v>0</v>
      </c>
      <c r="BT874" s="12">
        <v>0</v>
      </c>
      <c r="BU874" s="12">
        <v>1</v>
      </c>
      <c r="BV874" s="12">
        <v>0</v>
      </c>
      <c r="BW874" s="12">
        <v>1</v>
      </c>
      <c r="BX874" s="12">
        <v>0</v>
      </c>
      <c r="BY874" s="12">
        <v>0.5</v>
      </c>
      <c r="BZ874" s="12">
        <f t="shared" si="199"/>
        <v>0.5</v>
      </c>
      <c r="CA874" s="113">
        <v>2.9957322735539909</v>
      </c>
      <c r="CB874" s="12" t="s">
        <v>993</v>
      </c>
      <c r="CC874" s="12">
        <v>1</v>
      </c>
    </row>
    <row r="875" spans="1:167" ht="15" customHeight="1" x14ac:dyDescent="0.3">
      <c r="A875" s="70">
        <v>874</v>
      </c>
      <c r="B875" s="70">
        <v>22</v>
      </c>
      <c r="C875" s="70" t="s">
        <v>134</v>
      </c>
      <c r="D875" s="38">
        <v>-1.9E-2</v>
      </c>
      <c r="E875" s="69">
        <v>1.9E-2</v>
      </c>
      <c r="F875" s="19">
        <f t="shared" si="200"/>
        <v>-1</v>
      </c>
      <c r="G875" s="70"/>
      <c r="H875" s="69">
        <f t="shared" si="203"/>
        <v>-3.7999999999999999E-2</v>
      </c>
      <c r="I875" s="70">
        <f t="shared" si="204"/>
        <v>0</v>
      </c>
      <c r="J875" s="70">
        <v>0.442</v>
      </c>
      <c r="K875" s="70">
        <f t="shared" si="191"/>
        <v>-1.9E-2</v>
      </c>
      <c r="L875" s="47">
        <f t="shared" si="192"/>
        <v>-1</v>
      </c>
      <c r="M875" s="18">
        <f t="shared" si="193"/>
        <v>-3.8404768632128432E-2</v>
      </c>
      <c r="N875" s="69">
        <f t="shared" si="194"/>
        <v>3.8404768632128425E-2</v>
      </c>
      <c r="O875" s="69">
        <f t="shared" si="195"/>
        <v>26.038433132583076</v>
      </c>
      <c r="P875" s="70">
        <f t="shared" si="196"/>
        <v>-7.680953726425685E-2</v>
      </c>
      <c r="Q875" s="70">
        <f t="shared" si="197"/>
        <v>0</v>
      </c>
      <c r="R875" s="114">
        <v>9.2011987140588989</v>
      </c>
      <c r="S875" s="70" t="s">
        <v>1028</v>
      </c>
      <c r="T875" s="70" t="s">
        <v>997</v>
      </c>
      <c r="U875" s="70" t="s">
        <v>1016</v>
      </c>
      <c r="V875" s="69" t="s">
        <v>1019</v>
      </c>
      <c r="W875" s="69">
        <v>0</v>
      </c>
      <c r="X875" s="69">
        <v>0</v>
      </c>
      <c r="Y875" s="69">
        <v>1</v>
      </c>
      <c r="Z875" s="69">
        <v>0</v>
      </c>
      <c r="AA875" s="69">
        <v>1</v>
      </c>
      <c r="AB875" s="69">
        <v>1</v>
      </c>
      <c r="AC875" s="69">
        <v>2</v>
      </c>
      <c r="AD875" s="69">
        <v>9</v>
      </c>
      <c r="AE875" s="69">
        <v>677</v>
      </c>
      <c r="AF875" s="69">
        <v>0</v>
      </c>
      <c r="AG875" s="69">
        <v>1</v>
      </c>
      <c r="AH875" s="69">
        <v>0</v>
      </c>
      <c r="AI875" s="69">
        <v>0</v>
      </c>
      <c r="AJ875" s="69">
        <v>0</v>
      </c>
      <c r="AK875" s="69">
        <v>0</v>
      </c>
      <c r="AL875" s="69">
        <v>0</v>
      </c>
      <c r="AM875" s="69">
        <v>0</v>
      </c>
      <c r="AN875" s="69">
        <v>0</v>
      </c>
      <c r="AO875" s="69">
        <v>0</v>
      </c>
      <c r="AP875" s="114">
        <v>6.5323342922223491</v>
      </c>
      <c r="AQ875" s="70">
        <v>1</v>
      </c>
      <c r="AR875" s="114">
        <v>6.5323342922223491</v>
      </c>
      <c r="AS875" s="70">
        <v>0</v>
      </c>
      <c r="AT875" s="70">
        <v>1</v>
      </c>
      <c r="AU875" s="70">
        <v>1</v>
      </c>
      <c r="AV875" s="114">
        <v>7.6098622009135539</v>
      </c>
      <c r="AW875" s="70">
        <v>1</v>
      </c>
      <c r="AX875" s="70">
        <v>0</v>
      </c>
      <c r="AY875" s="69">
        <v>0</v>
      </c>
      <c r="AZ875" s="69">
        <v>3.222</v>
      </c>
      <c r="BA875" s="32">
        <v>30</v>
      </c>
      <c r="BB875" s="32">
        <v>36</v>
      </c>
      <c r="BC875" s="70">
        <v>0</v>
      </c>
      <c r="BD875" s="70">
        <v>1</v>
      </c>
      <c r="BE875" s="106">
        <f t="shared" si="205"/>
        <v>1.7732559976634952</v>
      </c>
      <c r="BF875" s="106">
        <v>2040.8</v>
      </c>
      <c r="BG875" s="106">
        <f t="shared" si="198"/>
        <v>0.23267725877869108</v>
      </c>
      <c r="BH875" s="69">
        <v>1</v>
      </c>
      <c r="BI875" s="69">
        <v>1</v>
      </c>
      <c r="BJ875" s="69">
        <v>0</v>
      </c>
      <c r="BK875" s="70">
        <v>1</v>
      </c>
      <c r="BL875" s="70">
        <v>0</v>
      </c>
      <c r="BM875" s="70">
        <v>1</v>
      </c>
      <c r="BN875" s="70">
        <v>0</v>
      </c>
      <c r="BO875" s="70">
        <v>1</v>
      </c>
      <c r="BP875" s="70">
        <v>0</v>
      </c>
      <c r="BQ875" s="70">
        <v>0</v>
      </c>
      <c r="BR875" s="70">
        <v>0</v>
      </c>
      <c r="BS875" s="70">
        <v>0</v>
      </c>
      <c r="BT875" s="70">
        <v>0</v>
      </c>
      <c r="BU875" s="70">
        <v>1</v>
      </c>
      <c r="BV875" s="70">
        <v>0</v>
      </c>
      <c r="BW875" s="70">
        <v>1</v>
      </c>
      <c r="BX875" s="70">
        <v>0</v>
      </c>
      <c r="BY875" s="70">
        <v>0.5</v>
      </c>
      <c r="BZ875" s="70">
        <f t="shared" si="199"/>
        <v>0.5</v>
      </c>
      <c r="CA875" s="114">
        <v>2.9957322735539909</v>
      </c>
      <c r="CB875" s="70" t="s">
        <v>993</v>
      </c>
      <c r="CC875" s="70">
        <v>1</v>
      </c>
      <c r="CD875" s="70"/>
      <c r="CE875" s="70"/>
      <c r="CF875" s="70"/>
      <c r="CG875" s="70"/>
      <c r="CH875" s="70"/>
      <c r="CI875" s="70"/>
      <c r="CJ875" s="70"/>
      <c r="CK875" s="70"/>
    </row>
    <row r="876" spans="1:167" ht="15" customHeight="1" x14ac:dyDescent="0.3">
      <c r="A876" s="70">
        <v>875</v>
      </c>
      <c r="B876" s="12">
        <v>22</v>
      </c>
      <c r="C876" s="12" t="s">
        <v>134</v>
      </c>
      <c r="D876" s="37">
        <v>2.5000000000000001E-2</v>
      </c>
      <c r="E876" s="68">
        <v>1.4E-2</v>
      </c>
      <c r="F876" s="19">
        <f t="shared" si="200"/>
        <v>1.7857142857142858</v>
      </c>
      <c r="G876" s="12" t="s">
        <v>421</v>
      </c>
      <c r="H876" s="68">
        <f t="shared" si="203"/>
        <v>1.1000000000000001E-2</v>
      </c>
      <c r="I876" s="12">
        <f t="shared" si="204"/>
        <v>3.9E-2</v>
      </c>
      <c r="J876" s="12">
        <v>0.47</v>
      </c>
      <c r="K876" s="12">
        <f t="shared" si="191"/>
        <v>2.5000000000000001E-2</v>
      </c>
      <c r="L876" s="45">
        <f t="shared" si="192"/>
        <v>1.7857142857142858</v>
      </c>
      <c r="M876" s="15">
        <f t="shared" si="193"/>
        <v>7.6689642235009028E-2</v>
      </c>
      <c r="N876" s="68">
        <f t="shared" si="194"/>
        <v>4.2946199651605052E-2</v>
      </c>
      <c r="O876" s="68">
        <f t="shared" si="195"/>
        <v>23.284947401920498</v>
      </c>
      <c r="P876" s="12">
        <f t="shared" si="196"/>
        <v>3.3743442583403976E-2</v>
      </c>
      <c r="Q876" s="12">
        <f t="shared" si="197"/>
        <v>0.11963584188661408</v>
      </c>
      <c r="R876" s="113">
        <v>9.2011987140588989</v>
      </c>
      <c r="S876" s="12" t="s">
        <v>1029</v>
      </c>
      <c r="T876" s="12" t="s">
        <v>997</v>
      </c>
      <c r="U876" s="12" t="s">
        <v>1000</v>
      </c>
      <c r="V876" s="68" t="s">
        <v>1004</v>
      </c>
      <c r="W876" s="68">
        <v>0</v>
      </c>
      <c r="X876" s="68">
        <v>0</v>
      </c>
      <c r="Y876" s="68">
        <v>1</v>
      </c>
      <c r="Z876" s="68">
        <v>0</v>
      </c>
      <c r="AA876" s="68">
        <v>1</v>
      </c>
      <c r="AB876" s="68">
        <v>1</v>
      </c>
      <c r="AC876" s="68">
        <v>3</v>
      </c>
      <c r="AD876" s="68">
        <v>10</v>
      </c>
      <c r="AE876" s="68">
        <v>539</v>
      </c>
      <c r="AF876" s="68">
        <v>0</v>
      </c>
      <c r="AG876" s="68">
        <v>1</v>
      </c>
      <c r="AH876" s="68">
        <v>0</v>
      </c>
      <c r="AI876" s="68">
        <v>0</v>
      </c>
      <c r="AJ876" s="68">
        <v>0</v>
      </c>
      <c r="AK876" s="68">
        <v>0</v>
      </c>
      <c r="AL876" s="68">
        <v>0</v>
      </c>
      <c r="AM876" s="68">
        <v>0</v>
      </c>
      <c r="AN876" s="68">
        <v>0</v>
      </c>
      <c r="AO876" s="68">
        <v>0</v>
      </c>
      <c r="AP876" s="113">
        <v>6.5323342922223491</v>
      </c>
      <c r="AQ876" s="12">
        <v>1</v>
      </c>
      <c r="AR876" s="113">
        <v>6.3099182782265162</v>
      </c>
      <c r="AS876" s="12">
        <v>0</v>
      </c>
      <c r="AT876" s="12">
        <v>1</v>
      </c>
      <c r="AU876" s="12">
        <v>1</v>
      </c>
      <c r="AV876" s="113">
        <v>7.6098622009135539</v>
      </c>
      <c r="AW876" s="12">
        <v>1</v>
      </c>
      <c r="AX876" s="12">
        <v>0</v>
      </c>
      <c r="AY876" s="68">
        <v>0</v>
      </c>
      <c r="AZ876" s="68">
        <v>3.222</v>
      </c>
      <c r="BA876" s="94">
        <v>30</v>
      </c>
      <c r="BB876" s="94">
        <v>36</v>
      </c>
      <c r="BC876" s="12">
        <v>0</v>
      </c>
      <c r="BD876" s="12">
        <v>1</v>
      </c>
      <c r="BE876" s="104">
        <f t="shared" si="205"/>
        <v>1.7732559976634952</v>
      </c>
      <c r="BF876" s="104">
        <v>2040.8</v>
      </c>
      <c r="BG876" s="104">
        <f t="shared" si="198"/>
        <v>0.23267725877869108</v>
      </c>
      <c r="BH876" s="68">
        <v>1</v>
      </c>
      <c r="BI876" s="68">
        <v>1</v>
      </c>
      <c r="BJ876" s="68">
        <v>0</v>
      </c>
      <c r="BK876" s="12">
        <v>1</v>
      </c>
      <c r="BL876" s="12">
        <v>0</v>
      </c>
      <c r="BM876" s="12">
        <v>1</v>
      </c>
      <c r="BN876" s="12">
        <v>0</v>
      </c>
      <c r="BO876" s="12">
        <v>1</v>
      </c>
      <c r="BP876" s="12">
        <v>0</v>
      </c>
      <c r="BQ876" s="12">
        <v>0</v>
      </c>
      <c r="BR876" s="12">
        <v>0</v>
      </c>
      <c r="BS876" s="12">
        <v>0</v>
      </c>
      <c r="BT876" s="12">
        <v>0</v>
      </c>
      <c r="BU876" s="12">
        <v>1</v>
      </c>
      <c r="BV876" s="12">
        <v>0</v>
      </c>
      <c r="BW876" s="12">
        <v>1</v>
      </c>
      <c r="BX876" s="12">
        <v>0</v>
      </c>
      <c r="BY876" s="12">
        <v>0.5</v>
      </c>
      <c r="BZ876" s="12">
        <f t="shared" si="199"/>
        <v>0.5</v>
      </c>
      <c r="CA876" s="113">
        <v>2.9957322735539909</v>
      </c>
      <c r="CB876" s="12" t="s">
        <v>993</v>
      </c>
      <c r="CC876" s="12">
        <v>1</v>
      </c>
    </row>
    <row r="877" spans="1:167" ht="15" customHeight="1" x14ac:dyDescent="0.3">
      <c r="A877" s="70">
        <v>876</v>
      </c>
      <c r="B877" s="12">
        <v>22</v>
      </c>
      <c r="C877" s="12" t="s">
        <v>134</v>
      </c>
      <c r="D877" s="37">
        <v>3.9E-2</v>
      </c>
      <c r="E877" s="68">
        <v>1.9E-2</v>
      </c>
      <c r="F877" s="19">
        <f t="shared" si="200"/>
        <v>2.0526315789473686</v>
      </c>
      <c r="G877" s="12" t="s">
        <v>420</v>
      </c>
      <c r="H877" s="68">
        <f t="shared" si="203"/>
        <v>0.02</v>
      </c>
      <c r="I877" s="12">
        <f t="shared" si="204"/>
        <v>5.7999999999999996E-2</v>
      </c>
      <c r="J877" s="12">
        <v>0.47</v>
      </c>
      <c r="K877" s="12">
        <f t="shared" si="191"/>
        <v>3.9E-2</v>
      </c>
      <c r="L877" s="45">
        <f t="shared" si="192"/>
        <v>2.0526315789473686</v>
      </c>
      <c r="M877" s="15">
        <f t="shared" si="193"/>
        <v>8.8069556674543248E-2</v>
      </c>
      <c r="N877" s="68">
        <f t="shared" si="194"/>
        <v>4.2905681456828763E-2</v>
      </c>
      <c r="O877" s="68">
        <f t="shared" si="195"/>
        <v>23.306936658404769</v>
      </c>
      <c r="P877" s="12">
        <f t="shared" si="196"/>
        <v>4.5163875217714484E-2</v>
      </c>
      <c r="Q877" s="12">
        <f t="shared" si="197"/>
        <v>0.13097523813137202</v>
      </c>
      <c r="R877" s="113">
        <v>9.2011987140588989</v>
      </c>
      <c r="S877" s="12" t="s">
        <v>1030</v>
      </c>
      <c r="T877" s="12" t="s">
        <v>997</v>
      </c>
      <c r="U877" s="12" t="s">
        <v>1001</v>
      </c>
      <c r="V877" s="68" t="s">
        <v>1002</v>
      </c>
      <c r="W877" s="68">
        <v>0</v>
      </c>
      <c r="X877" s="68">
        <v>0</v>
      </c>
      <c r="Y877" s="68">
        <v>1</v>
      </c>
      <c r="Z877" s="68">
        <v>0</v>
      </c>
      <c r="AA877" s="68">
        <v>1</v>
      </c>
      <c r="AB877" s="68">
        <v>1</v>
      </c>
      <c r="AC877" s="68">
        <v>3</v>
      </c>
      <c r="AD877" s="68">
        <v>10</v>
      </c>
      <c r="AE877" s="68">
        <v>539</v>
      </c>
      <c r="AF877" s="68">
        <v>0</v>
      </c>
      <c r="AG877" s="68">
        <v>1</v>
      </c>
      <c r="AH877" s="68">
        <v>0</v>
      </c>
      <c r="AI877" s="68">
        <v>0</v>
      </c>
      <c r="AJ877" s="68">
        <v>0</v>
      </c>
      <c r="AK877" s="68">
        <v>0</v>
      </c>
      <c r="AL877" s="68">
        <v>0</v>
      </c>
      <c r="AM877" s="68">
        <v>0</v>
      </c>
      <c r="AN877" s="68">
        <v>0</v>
      </c>
      <c r="AO877" s="68">
        <v>0</v>
      </c>
      <c r="AP877" s="113">
        <v>6.5323342922223491</v>
      </c>
      <c r="AQ877" s="12">
        <v>1</v>
      </c>
      <c r="AR877" s="113">
        <v>6.3099182782265162</v>
      </c>
      <c r="AS877" s="12">
        <v>0</v>
      </c>
      <c r="AT877" s="12">
        <v>1</v>
      </c>
      <c r="AU877" s="12">
        <v>1</v>
      </c>
      <c r="AV877" s="113">
        <v>7.6098622009135539</v>
      </c>
      <c r="AW877" s="12">
        <v>1</v>
      </c>
      <c r="AX877" s="12">
        <v>0</v>
      </c>
      <c r="AY877" s="68">
        <v>0</v>
      </c>
      <c r="AZ877" s="68">
        <v>3.222</v>
      </c>
      <c r="BA877" s="94">
        <v>30</v>
      </c>
      <c r="BB877" s="94">
        <v>36</v>
      </c>
      <c r="BC877" s="12">
        <v>0</v>
      </c>
      <c r="BD877" s="12">
        <v>1</v>
      </c>
      <c r="BE877" s="104">
        <f t="shared" si="205"/>
        <v>1.7732559976634952</v>
      </c>
      <c r="BF877" s="104">
        <v>2040.8</v>
      </c>
      <c r="BG877" s="104">
        <f t="shared" si="198"/>
        <v>0.23267725877869108</v>
      </c>
      <c r="BH877" s="68">
        <v>1</v>
      </c>
      <c r="BI877" s="68">
        <v>1</v>
      </c>
      <c r="BJ877" s="68">
        <v>0</v>
      </c>
      <c r="BK877" s="12">
        <v>1</v>
      </c>
      <c r="BL877" s="12">
        <v>0</v>
      </c>
      <c r="BM877" s="12">
        <v>1</v>
      </c>
      <c r="BN877" s="12">
        <v>0</v>
      </c>
      <c r="BO877" s="12">
        <v>1</v>
      </c>
      <c r="BP877" s="12">
        <v>0</v>
      </c>
      <c r="BQ877" s="12">
        <v>0</v>
      </c>
      <c r="BR877" s="12">
        <v>0</v>
      </c>
      <c r="BS877" s="12">
        <v>0</v>
      </c>
      <c r="BT877" s="12">
        <v>0</v>
      </c>
      <c r="BU877" s="12">
        <v>1</v>
      </c>
      <c r="BV877" s="12">
        <v>0</v>
      </c>
      <c r="BW877" s="12">
        <v>1</v>
      </c>
      <c r="BX877" s="12">
        <v>0</v>
      </c>
      <c r="BY877" s="12">
        <v>0.5</v>
      </c>
      <c r="BZ877" s="12">
        <f t="shared" si="199"/>
        <v>0.5</v>
      </c>
      <c r="CA877" s="113">
        <v>2.9957322735539909</v>
      </c>
      <c r="CB877" s="12" t="s">
        <v>993</v>
      </c>
      <c r="CC877" s="12">
        <v>1</v>
      </c>
    </row>
    <row r="878" spans="1:167" ht="15" customHeight="1" x14ac:dyDescent="0.3">
      <c r="A878" s="70">
        <v>877</v>
      </c>
      <c r="B878" s="12">
        <v>22</v>
      </c>
      <c r="C878" s="12" t="s">
        <v>134</v>
      </c>
      <c r="D878" s="37">
        <v>1.7999999999999999E-2</v>
      </c>
      <c r="E878" s="68">
        <v>2.1999999999999999E-2</v>
      </c>
      <c r="F878" s="19">
        <f t="shared" si="200"/>
        <v>0.81818181818181812</v>
      </c>
      <c r="H878" s="68">
        <f t="shared" si="203"/>
        <v>-4.0000000000000001E-3</v>
      </c>
      <c r="I878" s="12">
        <f t="shared" si="204"/>
        <v>3.9999999999999994E-2</v>
      </c>
      <c r="J878" s="12">
        <v>0.47</v>
      </c>
      <c r="K878" s="12">
        <f t="shared" si="191"/>
        <v>1.7999999999999999E-2</v>
      </c>
      <c r="L878" s="45">
        <f t="shared" si="192"/>
        <v>0.81818181818181812</v>
      </c>
      <c r="M878" s="15">
        <f t="shared" si="193"/>
        <v>3.5219721608767449E-2</v>
      </c>
      <c r="N878" s="68">
        <f t="shared" si="194"/>
        <v>4.3046326410715777E-2</v>
      </c>
      <c r="O878" s="68">
        <f t="shared" si="195"/>
        <v>23.230786071237524</v>
      </c>
      <c r="P878" s="12">
        <f t="shared" si="196"/>
        <v>-7.8266048019483281E-3</v>
      </c>
      <c r="Q878" s="12">
        <f t="shared" si="197"/>
        <v>7.8266048019483225E-2</v>
      </c>
      <c r="R878" s="113">
        <v>9.2011987140588989</v>
      </c>
      <c r="S878" s="12" t="s">
        <v>1031</v>
      </c>
      <c r="T878" s="12" t="s">
        <v>997</v>
      </c>
      <c r="U878" s="12" t="s">
        <v>1006</v>
      </c>
      <c r="V878" s="68" t="s">
        <v>1007</v>
      </c>
      <c r="W878" s="68">
        <v>0</v>
      </c>
      <c r="X878" s="68">
        <v>0</v>
      </c>
      <c r="Y878" s="68">
        <v>1</v>
      </c>
      <c r="Z878" s="68">
        <v>0</v>
      </c>
      <c r="AA878" s="68">
        <v>1</v>
      </c>
      <c r="AB878" s="68">
        <v>1</v>
      </c>
      <c r="AC878" s="68">
        <v>3</v>
      </c>
      <c r="AD878" s="68">
        <v>10</v>
      </c>
      <c r="AE878" s="68">
        <v>539</v>
      </c>
      <c r="AF878" s="68">
        <v>0</v>
      </c>
      <c r="AG878" s="68">
        <v>1</v>
      </c>
      <c r="AH878" s="68">
        <v>0</v>
      </c>
      <c r="AI878" s="68">
        <v>0</v>
      </c>
      <c r="AJ878" s="68">
        <v>0</v>
      </c>
      <c r="AK878" s="68">
        <v>0</v>
      </c>
      <c r="AL878" s="68">
        <v>0</v>
      </c>
      <c r="AM878" s="68">
        <v>0</v>
      </c>
      <c r="AN878" s="68">
        <v>0</v>
      </c>
      <c r="AO878" s="68">
        <v>0</v>
      </c>
      <c r="AP878" s="113">
        <v>6.5323342922223491</v>
      </c>
      <c r="AQ878" s="12">
        <v>1</v>
      </c>
      <c r="AR878" s="113">
        <v>6.3099182782265162</v>
      </c>
      <c r="AS878" s="12">
        <v>0</v>
      </c>
      <c r="AT878" s="12">
        <v>1</v>
      </c>
      <c r="AU878" s="12">
        <v>1</v>
      </c>
      <c r="AV878" s="113">
        <v>7.6098622009135539</v>
      </c>
      <c r="AW878" s="12">
        <v>1</v>
      </c>
      <c r="AX878" s="12">
        <v>0</v>
      </c>
      <c r="AY878" s="68">
        <v>0</v>
      </c>
      <c r="AZ878" s="68">
        <v>3.222</v>
      </c>
      <c r="BA878" s="94">
        <v>30</v>
      </c>
      <c r="BB878" s="94">
        <v>36</v>
      </c>
      <c r="BC878" s="12">
        <v>0</v>
      </c>
      <c r="BD878" s="12">
        <v>1</v>
      </c>
      <c r="BE878" s="104">
        <f t="shared" si="205"/>
        <v>1.7732559976634952</v>
      </c>
      <c r="BF878" s="104">
        <v>2040.8</v>
      </c>
      <c r="BG878" s="104">
        <f t="shared" si="198"/>
        <v>0.23267725877869108</v>
      </c>
      <c r="BH878" s="68">
        <v>1</v>
      </c>
      <c r="BI878" s="68">
        <v>1</v>
      </c>
      <c r="BJ878" s="68">
        <v>0</v>
      </c>
      <c r="BK878" s="12">
        <v>1</v>
      </c>
      <c r="BL878" s="12">
        <v>0</v>
      </c>
      <c r="BM878" s="12">
        <v>1</v>
      </c>
      <c r="BN878" s="12">
        <v>0</v>
      </c>
      <c r="BO878" s="12">
        <v>1</v>
      </c>
      <c r="BP878" s="12">
        <v>0</v>
      </c>
      <c r="BQ878" s="12">
        <v>0</v>
      </c>
      <c r="BR878" s="12">
        <v>0</v>
      </c>
      <c r="BS878" s="12">
        <v>0</v>
      </c>
      <c r="BT878" s="12">
        <v>0</v>
      </c>
      <c r="BU878" s="12">
        <v>1</v>
      </c>
      <c r="BV878" s="12">
        <v>0</v>
      </c>
      <c r="BW878" s="12">
        <v>1</v>
      </c>
      <c r="BX878" s="12">
        <v>0</v>
      </c>
      <c r="BY878" s="12">
        <v>0.5</v>
      </c>
      <c r="BZ878" s="12">
        <f t="shared" si="199"/>
        <v>0.5</v>
      </c>
      <c r="CA878" s="113">
        <v>2.9957322735539909</v>
      </c>
      <c r="CB878" s="12" t="s">
        <v>993</v>
      </c>
      <c r="CC878" s="12">
        <v>1</v>
      </c>
    </row>
    <row r="879" spans="1:167" ht="15" customHeight="1" x14ac:dyDescent="0.3">
      <c r="A879" s="70">
        <v>878</v>
      </c>
      <c r="B879" s="12">
        <v>22</v>
      </c>
      <c r="C879" s="12" t="s">
        <v>134</v>
      </c>
      <c r="D879" s="37">
        <v>0.98599999999999999</v>
      </c>
      <c r="E879" s="68">
        <v>0.188</v>
      </c>
      <c r="F879" s="19">
        <f t="shared" si="200"/>
        <v>5.2446808510638299</v>
      </c>
      <c r="G879" s="12" t="s">
        <v>353</v>
      </c>
      <c r="H879" s="68">
        <f t="shared" si="203"/>
        <v>0.79800000000000004</v>
      </c>
      <c r="I879" s="12">
        <f t="shared" si="204"/>
        <v>1.1739999999999999</v>
      </c>
      <c r="J879" s="12">
        <v>0.47</v>
      </c>
      <c r="K879" s="12">
        <f t="shared" si="191"/>
        <v>0.98599999999999999</v>
      </c>
      <c r="L879" s="45">
        <f t="shared" si="192"/>
        <v>5.2446808510638299</v>
      </c>
      <c r="M879" s="15">
        <f t="shared" si="193"/>
        <v>0.22035177291261948</v>
      </c>
      <c r="N879" s="68">
        <f t="shared" si="194"/>
        <v>4.2014333983339217E-2</v>
      </c>
      <c r="O879" s="68">
        <f t="shared" si="195"/>
        <v>23.801400740912612</v>
      </c>
      <c r="P879" s="12">
        <f t="shared" si="196"/>
        <v>0.17833743892928028</v>
      </c>
      <c r="Q879" s="12">
        <f t="shared" si="197"/>
        <v>0.26236610689595868</v>
      </c>
      <c r="R879" s="113">
        <v>9.2011987140588989</v>
      </c>
      <c r="S879" s="12" t="s">
        <v>1032</v>
      </c>
      <c r="T879" s="12" t="s">
        <v>997</v>
      </c>
      <c r="U879" s="12" t="s">
        <v>1010</v>
      </c>
      <c r="V879" s="68" t="s">
        <v>1012</v>
      </c>
      <c r="W879" s="68">
        <v>0</v>
      </c>
      <c r="X879" s="68">
        <v>0</v>
      </c>
      <c r="Y879" s="68">
        <v>1</v>
      </c>
      <c r="Z879" s="68">
        <v>0</v>
      </c>
      <c r="AA879" s="68">
        <v>1</v>
      </c>
      <c r="AB879" s="68">
        <v>1</v>
      </c>
      <c r="AC879" s="68">
        <v>3</v>
      </c>
      <c r="AD879" s="68">
        <v>10</v>
      </c>
      <c r="AE879" s="68">
        <v>539</v>
      </c>
      <c r="AF879" s="68">
        <v>0</v>
      </c>
      <c r="AG879" s="68">
        <v>1</v>
      </c>
      <c r="AH879" s="68">
        <v>0</v>
      </c>
      <c r="AI879" s="68">
        <v>0</v>
      </c>
      <c r="AJ879" s="68">
        <v>0</v>
      </c>
      <c r="AK879" s="68">
        <v>0</v>
      </c>
      <c r="AL879" s="68">
        <v>0</v>
      </c>
      <c r="AM879" s="68">
        <v>0</v>
      </c>
      <c r="AN879" s="68">
        <v>0</v>
      </c>
      <c r="AO879" s="68">
        <v>0</v>
      </c>
      <c r="AP879" s="113">
        <v>6.5323342922223491</v>
      </c>
      <c r="AQ879" s="12">
        <v>1</v>
      </c>
      <c r="AR879" s="113">
        <v>6.3099182782265162</v>
      </c>
      <c r="AS879" s="12">
        <v>0</v>
      </c>
      <c r="AT879" s="12">
        <v>1</v>
      </c>
      <c r="AU879" s="12">
        <v>1</v>
      </c>
      <c r="AV879" s="113">
        <v>7.6098622009135539</v>
      </c>
      <c r="AW879" s="12">
        <v>1</v>
      </c>
      <c r="AX879" s="12">
        <v>0</v>
      </c>
      <c r="AY879" s="68">
        <v>0</v>
      </c>
      <c r="AZ879" s="68">
        <v>3.222</v>
      </c>
      <c r="BA879" s="94">
        <v>30</v>
      </c>
      <c r="BB879" s="94">
        <v>36</v>
      </c>
      <c r="BC879" s="12">
        <v>0</v>
      </c>
      <c r="BD879" s="12">
        <v>1</v>
      </c>
      <c r="BE879" s="104">
        <f t="shared" si="205"/>
        <v>1.7732559976634952</v>
      </c>
      <c r="BF879" s="104">
        <v>2040.8</v>
      </c>
      <c r="BG879" s="104">
        <f t="shared" si="198"/>
        <v>0.23267725877869108</v>
      </c>
      <c r="BH879" s="68">
        <v>1</v>
      </c>
      <c r="BI879" s="68">
        <v>1</v>
      </c>
      <c r="BJ879" s="68">
        <v>0</v>
      </c>
      <c r="BK879" s="12">
        <v>1</v>
      </c>
      <c r="BL879" s="12">
        <v>0</v>
      </c>
      <c r="BM879" s="12">
        <v>1</v>
      </c>
      <c r="BN879" s="12">
        <v>0</v>
      </c>
      <c r="BO879" s="12">
        <v>1</v>
      </c>
      <c r="BP879" s="12">
        <v>0</v>
      </c>
      <c r="BQ879" s="12">
        <v>0</v>
      </c>
      <c r="BR879" s="12">
        <v>0</v>
      </c>
      <c r="BS879" s="12">
        <v>0</v>
      </c>
      <c r="BT879" s="12">
        <v>0</v>
      </c>
      <c r="BU879" s="12">
        <v>1</v>
      </c>
      <c r="BV879" s="12">
        <v>0</v>
      </c>
      <c r="BW879" s="12">
        <v>1</v>
      </c>
      <c r="BX879" s="12">
        <v>0</v>
      </c>
      <c r="BY879" s="12">
        <v>0.5</v>
      </c>
      <c r="BZ879" s="12">
        <f t="shared" si="199"/>
        <v>0.5</v>
      </c>
      <c r="CA879" s="113">
        <v>2.9957322735539909</v>
      </c>
      <c r="CB879" s="12" t="s">
        <v>993</v>
      </c>
      <c r="CC879" s="12">
        <v>1</v>
      </c>
    </row>
    <row r="880" spans="1:167" ht="15" customHeight="1" x14ac:dyDescent="0.3">
      <c r="A880" s="70">
        <v>879</v>
      </c>
      <c r="B880" s="70">
        <v>22</v>
      </c>
      <c r="C880" s="70" t="s">
        <v>134</v>
      </c>
      <c r="D880" s="38">
        <v>-0.29599999999999999</v>
      </c>
      <c r="E880" s="69">
        <v>0.19</v>
      </c>
      <c r="F880" s="19">
        <f t="shared" si="200"/>
        <v>-1.5578947368421052</v>
      </c>
      <c r="G880" s="70"/>
      <c r="H880" s="69">
        <f t="shared" si="203"/>
        <v>-0.48599999999999999</v>
      </c>
      <c r="I880" s="70">
        <f t="shared" si="204"/>
        <v>-0.10599999999999998</v>
      </c>
      <c r="J880" s="70">
        <v>0.47</v>
      </c>
      <c r="K880" s="70">
        <f t="shared" si="191"/>
        <v>-0.29599999999999999</v>
      </c>
      <c r="L880" s="47">
        <f t="shared" si="192"/>
        <v>-1.5578947368421052</v>
      </c>
      <c r="M880" s="18">
        <f t="shared" si="193"/>
        <v>-6.6952707006026083E-2</v>
      </c>
      <c r="N880" s="69">
        <f t="shared" si="194"/>
        <v>4.2976399767381608E-2</v>
      </c>
      <c r="O880" s="69">
        <f t="shared" si="195"/>
        <v>23.268584744480709</v>
      </c>
      <c r="P880" s="70">
        <f t="shared" si="196"/>
        <v>-0.1099291067734077</v>
      </c>
      <c r="Q880" s="70">
        <f t="shared" si="197"/>
        <v>-2.3976307238644474E-2</v>
      </c>
      <c r="R880" s="114">
        <v>9.2011987140588989</v>
      </c>
      <c r="S880" s="70" t="s">
        <v>1033</v>
      </c>
      <c r="T880" s="70" t="s">
        <v>997</v>
      </c>
      <c r="U880" s="70" t="s">
        <v>1011</v>
      </c>
      <c r="V880" s="69" t="s">
        <v>1013</v>
      </c>
      <c r="W880" s="69">
        <v>0</v>
      </c>
      <c r="X880" s="69">
        <v>0</v>
      </c>
      <c r="Y880" s="69">
        <v>1</v>
      </c>
      <c r="Z880" s="69">
        <v>0</v>
      </c>
      <c r="AA880" s="69">
        <v>1</v>
      </c>
      <c r="AB880" s="69">
        <v>1</v>
      </c>
      <c r="AC880" s="69">
        <v>3</v>
      </c>
      <c r="AD880" s="69">
        <v>10</v>
      </c>
      <c r="AE880" s="69">
        <v>539</v>
      </c>
      <c r="AF880" s="69">
        <v>0</v>
      </c>
      <c r="AG880" s="69">
        <v>1</v>
      </c>
      <c r="AH880" s="69">
        <v>0</v>
      </c>
      <c r="AI880" s="69">
        <v>0</v>
      </c>
      <c r="AJ880" s="69">
        <v>0</v>
      </c>
      <c r="AK880" s="69">
        <v>0</v>
      </c>
      <c r="AL880" s="69">
        <v>0</v>
      </c>
      <c r="AM880" s="69">
        <v>0</v>
      </c>
      <c r="AN880" s="69">
        <v>0</v>
      </c>
      <c r="AO880" s="69">
        <v>0</v>
      </c>
      <c r="AP880" s="114">
        <v>6.5323342922223491</v>
      </c>
      <c r="AQ880" s="70">
        <v>1</v>
      </c>
      <c r="AR880" s="114">
        <v>6.3099182782265162</v>
      </c>
      <c r="AS880" s="70">
        <v>0</v>
      </c>
      <c r="AT880" s="70">
        <v>1</v>
      </c>
      <c r="AU880" s="70">
        <v>1</v>
      </c>
      <c r="AV880" s="114">
        <v>7.6098622009135539</v>
      </c>
      <c r="AW880" s="70">
        <v>1</v>
      </c>
      <c r="AX880" s="70">
        <v>0</v>
      </c>
      <c r="AY880" s="69">
        <v>0</v>
      </c>
      <c r="AZ880" s="69">
        <v>3.222</v>
      </c>
      <c r="BA880" s="32">
        <v>30</v>
      </c>
      <c r="BB880" s="32">
        <v>36</v>
      </c>
      <c r="BC880" s="70">
        <v>0</v>
      </c>
      <c r="BD880" s="70">
        <v>1</v>
      </c>
      <c r="BE880" s="106">
        <f t="shared" si="205"/>
        <v>1.7732559976634952</v>
      </c>
      <c r="BF880" s="106">
        <v>2040.8</v>
      </c>
      <c r="BG880" s="106">
        <f t="shared" si="198"/>
        <v>0.23267725877869108</v>
      </c>
      <c r="BH880" s="69">
        <v>1</v>
      </c>
      <c r="BI880" s="69">
        <v>1</v>
      </c>
      <c r="BJ880" s="69">
        <v>0</v>
      </c>
      <c r="BK880" s="70">
        <v>1</v>
      </c>
      <c r="BL880" s="70">
        <v>0</v>
      </c>
      <c r="BM880" s="70">
        <v>1</v>
      </c>
      <c r="BN880" s="70">
        <v>0</v>
      </c>
      <c r="BO880" s="70">
        <v>1</v>
      </c>
      <c r="BP880" s="70">
        <v>0</v>
      </c>
      <c r="BQ880" s="70">
        <v>0</v>
      </c>
      <c r="BR880" s="70">
        <v>0</v>
      </c>
      <c r="BS880" s="70">
        <v>0</v>
      </c>
      <c r="BT880" s="70">
        <v>0</v>
      </c>
      <c r="BU880" s="70">
        <v>1</v>
      </c>
      <c r="BV880" s="70">
        <v>0</v>
      </c>
      <c r="BW880" s="70">
        <v>1</v>
      </c>
      <c r="BX880" s="70">
        <v>0</v>
      </c>
      <c r="BY880" s="70">
        <v>0.5</v>
      </c>
      <c r="BZ880" s="70">
        <f t="shared" si="199"/>
        <v>0.5</v>
      </c>
      <c r="CA880" s="114">
        <v>2.9957322735539909</v>
      </c>
      <c r="CB880" s="70" t="s">
        <v>993</v>
      </c>
      <c r="CC880" s="70">
        <v>1</v>
      </c>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0"/>
      <c r="DD880" s="70"/>
      <c r="DE880" s="70"/>
      <c r="DF880" s="70"/>
      <c r="DG880" s="70"/>
      <c r="DH880" s="70"/>
      <c r="DI880" s="70"/>
      <c r="DJ880" s="70"/>
      <c r="DK880" s="70"/>
      <c r="DL880" s="70"/>
      <c r="DM880" s="70"/>
      <c r="DN880" s="70"/>
      <c r="DO880" s="70"/>
      <c r="DP880" s="70"/>
      <c r="DQ880" s="70"/>
      <c r="DR880" s="70"/>
      <c r="DS880" s="70"/>
      <c r="DT880" s="70"/>
      <c r="DU880" s="70"/>
      <c r="DV880" s="70"/>
      <c r="DW880" s="70"/>
      <c r="DX880" s="70"/>
      <c r="DY880" s="70"/>
      <c r="DZ880" s="70"/>
      <c r="EA880" s="70"/>
      <c r="EB880" s="70"/>
      <c r="EC880" s="70"/>
      <c r="ED880" s="70"/>
      <c r="EE880" s="70"/>
      <c r="EF880" s="70"/>
      <c r="EG880" s="70"/>
      <c r="EH880" s="70"/>
      <c r="EI880" s="70"/>
      <c r="EJ880" s="70"/>
      <c r="EK880" s="70"/>
      <c r="EL880" s="70"/>
      <c r="EM880" s="70"/>
      <c r="EN880" s="70"/>
      <c r="EO880" s="70"/>
      <c r="EP880" s="70"/>
      <c r="EQ880" s="70"/>
      <c r="ER880" s="70"/>
      <c r="ES880" s="70"/>
      <c r="ET880" s="70"/>
      <c r="EU880" s="70"/>
      <c r="EV880" s="70"/>
      <c r="EW880" s="70"/>
      <c r="EX880" s="70"/>
      <c r="EY880" s="70"/>
      <c r="EZ880" s="70"/>
      <c r="FA880" s="70"/>
      <c r="FB880" s="70"/>
      <c r="FC880" s="70"/>
      <c r="FD880" s="70"/>
      <c r="FE880" s="70"/>
      <c r="FF880" s="70"/>
      <c r="FG880" s="70"/>
      <c r="FH880" s="70"/>
      <c r="FI880" s="70"/>
      <c r="FJ880" s="70"/>
      <c r="FK880" s="70"/>
    </row>
    <row r="881" spans="1:167" ht="15" customHeight="1" x14ac:dyDescent="0.3">
      <c r="A881" s="70">
        <v>880</v>
      </c>
      <c r="B881" s="12">
        <v>22</v>
      </c>
      <c r="C881" s="12" t="s">
        <v>134</v>
      </c>
      <c r="D881" s="37">
        <v>-8.0000000000000002E-3</v>
      </c>
      <c r="E881" s="68">
        <v>4.0000000000000001E-3</v>
      </c>
      <c r="F881" s="19">
        <f t="shared" si="200"/>
        <v>-2</v>
      </c>
      <c r="G881" s="12" t="s">
        <v>420</v>
      </c>
      <c r="H881" s="12">
        <f t="shared" si="203"/>
        <v>-1.2E-2</v>
      </c>
      <c r="I881" s="12">
        <f t="shared" si="204"/>
        <v>-4.0000000000000001E-3</v>
      </c>
      <c r="J881" s="12">
        <v>0.47</v>
      </c>
      <c r="K881" s="12">
        <f t="shared" si="191"/>
        <v>-8.0000000000000002E-3</v>
      </c>
      <c r="L881" s="45">
        <f t="shared" si="192"/>
        <v>-2</v>
      </c>
      <c r="M881" s="15">
        <f t="shared" si="193"/>
        <v>-8.5828215084574902E-2</v>
      </c>
      <c r="N881" s="68">
        <f t="shared" si="194"/>
        <v>4.2914107542287451E-2</v>
      </c>
      <c r="O881" s="68">
        <f t="shared" si="195"/>
        <v>23.302360395462088</v>
      </c>
      <c r="P881" s="12">
        <f t="shared" si="196"/>
        <v>-0.12874232262686236</v>
      </c>
      <c r="Q881" s="12">
        <f t="shared" si="197"/>
        <v>-4.2914107542287451E-2</v>
      </c>
      <c r="R881" s="113">
        <v>9.2011987140588989</v>
      </c>
      <c r="S881" s="12" t="s">
        <v>1034</v>
      </c>
      <c r="T881" s="12" t="s">
        <v>997</v>
      </c>
      <c r="U881" s="12" t="s">
        <v>1014</v>
      </c>
      <c r="V881" s="68" t="s">
        <v>1017</v>
      </c>
      <c r="W881" s="68">
        <v>0</v>
      </c>
      <c r="X881" s="68">
        <v>0</v>
      </c>
      <c r="Y881" s="68">
        <v>1</v>
      </c>
      <c r="Z881" s="68">
        <v>0</v>
      </c>
      <c r="AA881" s="68">
        <v>1</v>
      </c>
      <c r="AB881" s="68">
        <v>1</v>
      </c>
      <c r="AC881" s="68">
        <v>3</v>
      </c>
      <c r="AD881" s="68">
        <v>10</v>
      </c>
      <c r="AE881" s="68">
        <v>539</v>
      </c>
      <c r="AF881" s="68">
        <v>0</v>
      </c>
      <c r="AG881" s="68">
        <v>1</v>
      </c>
      <c r="AH881" s="68">
        <v>0</v>
      </c>
      <c r="AI881" s="68">
        <v>0</v>
      </c>
      <c r="AJ881" s="68">
        <v>0</v>
      </c>
      <c r="AK881" s="68">
        <v>0</v>
      </c>
      <c r="AL881" s="68">
        <v>0</v>
      </c>
      <c r="AM881" s="68">
        <v>0</v>
      </c>
      <c r="AN881" s="68">
        <v>0</v>
      </c>
      <c r="AO881" s="68">
        <v>0</v>
      </c>
      <c r="AP881" s="113">
        <v>6.5323342922223491</v>
      </c>
      <c r="AQ881" s="12">
        <v>1</v>
      </c>
      <c r="AR881" s="113">
        <v>6.3099182782265162</v>
      </c>
      <c r="AS881" s="12">
        <v>0</v>
      </c>
      <c r="AT881" s="12">
        <v>1</v>
      </c>
      <c r="AU881" s="12">
        <v>1</v>
      </c>
      <c r="AV881" s="113">
        <v>7.6098622009135539</v>
      </c>
      <c r="AW881" s="12">
        <v>1</v>
      </c>
      <c r="AX881" s="12">
        <v>0</v>
      </c>
      <c r="AY881" s="68">
        <v>0</v>
      </c>
      <c r="AZ881" s="68">
        <v>3.222</v>
      </c>
      <c r="BA881" s="94">
        <v>30</v>
      </c>
      <c r="BB881" s="94">
        <v>36</v>
      </c>
      <c r="BC881" s="12">
        <v>0</v>
      </c>
      <c r="BD881" s="12">
        <v>1</v>
      </c>
      <c r="BE881" s="104">
        <f t="shared" si="205"/>
        <v>1.7732559976634952</v>
      </c>
      <c r="BF881" s="104">
        <v>2040.8</v>
      </c>
      <c r="BG881" s="104">
        <f t="shared" si="198"/>
        <v>0.23267725877869108</v>
      </c>
      <c r="BH881" s="68">
        <v>1</v>
      </c>
      <c r="BI881" s="68">
        <v>1</v>
      </c>
      <c r="BJ881" s="68">
        <v>0</v>
      </c>
      <c r="BK881" s="12">
        <v>1</v>
      </c>
      <c r="BL881" s="12">
        <v>0</v>
      </c>
      <c r="BM881" s="12">
        <v>1</v>
      </c>
      <c r="BN881" s="12">
        <v>0</v>
      </c>
      <c r="BO881" s="12">
        <v>1</v>
      </c>
      <c r="BP881" s="12">
        <v>0</v>
      </c>
      <c r="BQ881" s="12">
        <v>0</v>
      </c>
      <c r="BR881" s="12">
        <v>0</v>
      </c>
      <c r="BS881" s="12">
        <v>0</v>
      </c>
      <c r="BT881" s="12">
        <v>0</v>
      </c>
      <c r="BU881" s="12">
        <v>1</v>
      </c>
      <c r="BV881" s="12">
        <v>0</v>
      </c>
      <c r="BW881" s="12">
        <v>1</v>
      </c>
      <c r="BX881" s="12">
        <v>0</v>
      </c>
      <c r="BY881" s="12">
        <v>0.5</v>
      </c>
      <c r="BZ881" s="12">
        <f t="shared" si="199"/>
        <v>0.5</v>
      </c>
      <c r="CA881" s="113">
        <v>2.9957322735539909</v>
      </c>
      <c r="CB881" s="12" t="s">
        <v>993</v>
      </c>
      <c r="CC881" s="12">
        <v>1</v>
      </c>
    </row>
    <row r="882" spans="1:167" ht="15" customHeight="1" x14ac:dyDescent="0.3">
      <c r="A882" s="70">
        <v>881</v>
      </c>
      <c r="B882" s="12">
        <v>22</v>
      </c>
      <c r="C882" s="12" t="s">
        <v>134</v>
      </c>
      <c r="D882" s="37">
        <v>0</v>
      </c>
      <c r="E882" s="13">
        <v>4.0000000000000001E-3</v>
      </c>
      <c r="F882" s="19">
        <f t="shared" si="200"/>
        <v>0</v>
      </c>
      <c r="H882" s="12">
        <f t="shared" si="203"/>
        <v>-4.0000000000000001E-3</v>
      </c>
      <c r="I882" s="12">
        <f t="shared" si="204"/>
        <v>4.0000000000000001E-3</v>
      </c>
      <c r="J882" s="12">
        <v>0.47</v>
      </c>
      <c r="K882" s="12">
        <f t="shared" si="191"/>
        <v>0</v>
      </c>
      <c r="L882" s="45">
        <f t="shared" si="192"/>
        <v>0</v>
      </c>
      <c r="M882" s="15">
        <f t="shared" si="193"/>
        <v>0</v>
      </c>
      <c r="N882" s="13">
        <f t="shared" si="194"/>
        <v>4.3073049225394802E-2</v>
      </c>
      <c r="O882" s="68">
        <f t="shared" si="195"/>
        <v>23.2163735324878</v>
      </c>
      <c r="P882" s="12">
        <f t="shared" si="196"/>
        <v>-4.3073049225394802E-2</v>
      </c>
      <c r="Q882" s="12">
        <f t="shared" si="197"/>
        <v>4.3073049225394802E-2</v>
      </c>
      <c r="R882" s="113">
        <v>9.2011987140588989</v>
      </c>
      <c r="S882" s="12" t="s">
        <v>1035</v>
      </c>
      <c r="T882" s="12" t="s">
        <v>997</v>
      </c>
      <c r="U882" s="12" t="s">
        <v>1015</v>
      </c>
      <c r="V882" s="13" t="s">
        <v>1018</v>
      </c>
      <c r="W882" s="68">
        <v>0</v>
      </c>
      <c r="X882" s="68">
        <v>0</v>
      </c>
      <c r="Y882" s="68">
        <v>1</v>
      </c>
      <c r="Z882" s="68">
        <v>0</v>
      </c>
      <c r="AA882" s="13">
        <v>1</v>
      </c>
      <c r="AB882" s="13">
        <v>1</v>
      </c>
      <c r="AC882" s="68">
        <v>3</v>
      </c>
      <c r="AD882" s="68">
        <v>10</v>
      </c>
      <c r="AE882" s="13">
        <v>539</v>
      </c>
      <c r="AF882" s="13">
        <v>0</v>
      </c>
      <c r="AG882" s="13">
        <v>1</v>
      </c>
      <c r="AH882" s="13">
        <v>0</v>
      </c>
      <c r="AI882" s="13">
        <v>0</v>
      </c>
      <c r="AJ882" s="13">
        <v>0</v>
      </c>
      <c r="AK882" s="13">
        <v>0</v>
      </c>
      <c r="AL882" s="13">
        <v>0</v>
      </c>
      <c r="AM882" s="68">
        <v>0</v>
      </c>
      <c r="AN882" s="68">
        <v>0</v>
      </c>
      <c r="AO882" s="68">
        <v>0</v>
      </c>
      <c r="AP882" s="113">
        <v>6.5323342922223491</v>
      </c>
      <c r="AQ882" s="12">
        <v>1</v>
      </c>
      <c r="AR882" s="113">
        <v>6.3099182782265162</v>
      </c>
      <c r="AS882" s="12">
        <v>0</v>
      </c>
      <c r="AT882" s="12">
        <v>1</v>
      </c>
      <c r="AU882" s="12">
        <v>1</v>
      </c>
      <c r="AV882" s="113">
        <v>7.6098622009135539</v>
      </c>
      <c r="AW882" s="12">
        <v>1</v>
      </c>
      <c r="AX882" s="12">
        <v>0</v>
      </c>
      <c r="AY882" s="68">
        <v>0</v>
      </c>
      <c r="AZ882" s="68">
        <v>3.222</v>
      </c>
      <c r="BA882" s="94">
        <v>30</v>
      </c>
      <c r="BB882" s="94">
        <v>36</v>
      </c>
      <c r="BC882" s="12">
        <v>0</v>
      </c>
      <c r="BD882" s="12">
        <v>1</v>
      </c>
      <c r="BE882" s="104">
        <f t="shared" si="205"/>
        <v>1.7732559976634952</v>
      </c>
      <c r="BF882" s="104">
        <v>2040.8</v>
      </c>
      <c r="BG882" s="104">
        <f t="shared" si="198"/>
        <v>0.23267725877869108</v>
      </c>
      <c r="BH882" s="68">
        <v>1</v>
      </c>
      <c r="BI882" s="68">
        <v>1</v>
      </c>
      <c r="BJ882" s="68">
        <v>0</v>
      </c>
      <c r="BK882" s="12">
        <v>1</v>
      </c>
      <c r="BL882" s="12">
        <v>0</v>
      </c>
      <c r="BM882" s="12">
        <v>1</v>
      </c>
      <c r="BN882" s="12">
        <v>0</v>
      </c>
      <c r="BO882" s="12">
        <v>1</v>
      </c>
      <c r="BP882" s="12">
        <v>0</v>
      </c>
      <c r="BQ882" s="12">
        <v>0</v>
      </c>
      <c r="BR882" s="12">
        <v>0</v>
      </c>
      <c r="BS882" s="12">
        <v>0</v>
      </c>
      <c r="BT882" s="12">
        <v>0</v>
      </c>
      <c r="BU882" s="12">
        <v>1</v>
      </c>
      <c r="BV882" s="12">
        <v>0</v>
      </c>
      <c r="BW882" s="12">
        <v>1</v>
      </c>
      <c r="BX882" s="12">
        <v>0</v>
      </c>
      <c r="BY882" s="12">
        <v>0.5</v>
      </c>
      <c r="BZ882" s="12">
        <f t="shared" si="199"/>
        <v>0.5</v>
      </c>
      <c r="CA882" s="113">
        <v>2.9957322735539909</v>
      </c>
      <c r="CB882" s="12" t="s">
        <v>993</v>
      </c>
      <c r="CC882" s="12">
        <v>1</v>
      </c>
    </row>
    <row r="883" spans="1:167" ht="15" customHeight="1" x14ac:dyDescent="0.3">
      <c r="A883" s="70">
        <v>882</v>
      </c>
      <c r="B883" s="12">
        <v>22</v>
      </c>
      <c r="C883" s="12" t="s">
        <v>134</v>
      </c>
      <c r="D883" s="37">
        <v>2E-3</v>
      </c>
      <c r="E883" s="13">
        <v>2.1000000000000001E-2</v>
      </c>
      <c r="F883" s="19">
        <f t="shared" si="200"/>
        <v>9.5238095238095233E-2</v>
      </c>
      <c r="H883" s="12">
        <f t="shared" si="203"/>
        <v>-1.9000000000000003E-2</v>
      </c>
      <c r="I883" s="12">
        <f t="shared" si="204"/>
        <v>2.3E-2</v>
      </c>
      <c r="J883" s="12">
        <v>0.47</v>
      </c>
      <c r="K883" s="12">
        <f t="shared" si="191"/>
        <v>2E-3</v>
      </c>
      <c r="L883" s="45">
        <f t="shared" si="192"/>
        <v>9.5238095238095233E-2</v>
      </c>
      <c r="M883" s="15">
        <f t="shared" si="193"/>
        <v>4.1021606488782243E-3</v>
      </c>
      <c r="N883" s="13">
        <f t="shared" si="194"/>
        <v>4.3072686813221357E-2</v>
      </c>
      <c r="O883" s="68">
        <f t="shared" si="195"/>
        <v>23.216568874292872</v>
      </c>
      <c r="P883" s="12">
        <f t="shared" si="196"/>
        <v>-3.8970526164343135E-2</v>
      </c>
      <c r="Q883" s="12">
        <f t="shared" si="197"/>
        <v>4.717484746209958E-2</v>
      </c>
      <c r="R883" s="113">
        <v>9.2011987140588989</v>
      </c>
      <c r="S883" s="12" t="s">
        <v>1036</v>
      </c>
      <c r="T883" s="12" t="s">
        <v>997</v>
      </c>
      <c r="U883" s="12" t="s">
        <v>1016</v>
      </c>
      <c r="V883" s="13" t="s">
        <v>1019</v>
      </c>
      <c r="W883" s="68">
        <v>0</v>
      </c>
      <c r="X883" s="68">
        <v>0</v>
      </c>
      <c r="Y883" s="68">
        <v>1</v>
      </c>
      <c r="Z883" s="68">
        <v>0</v>
      </c>
      <c r="AA883" s="13">
        <v>1</v>
      </c>
      <c r="AB883" s="13">
        <v>1</v>
      </c>
      <c r="AC883" s="68">
        <v>3</v>
      </c>
      <c r="AD883" s="68">
        <v>10</v>
      </c>
      <c r="AE883" s="13">
        <v>539</v>
      </c>
      <c r="AF883" s="13">
        <v>0</v>
      </c>
      <c r="AG883" s="13">
        <v>1</v>
      </c>
      <c r="AH883" s="13">
        <v>0</v>
      </c>
      <c r="AI883" s="13">
        <v>0</v>
      </c>
      <c r="AJ883" s="13">
        <v>0</v>
      </c>
      <c r="AK883" s="13">
        <v>0</v>
      </c>
      <c r="AL883" s="13">
        <v>0</v>
      </c>
      <c r="AM883" s="68">
        <v>0</v>
      </c>
      <c r="AN883" s="68">
        <v>0</v>
      </c>
      <c r="AO883" s="68">
        <v>0</v>
      </c>
      <c r="AP883" s="113">
        <v>6.5323342922223491</v>
      </c>
      <c r="AQ883" s="12">
        <v>1</v>
      </c>
      <c r="AR883" s="113">
        <v>6.3099182782265162</v>
      </c>
      <c r="AS883" s="12">
        <v>0</v>
      </c>
      <c r="AT883" s="12">
        <v>1</v>
      </c>
      <c r="AU883" s="12">
        <v>1</v>
      </c>
      <c r="AV883" s="113">
        <v>7.6098622009135539</v>
      </c>
      <c r="AW883" s="12">
        <v>1</v>
      </c>
      <c r="AX883" s="12">
        <v>0</v>
      </c>
      <c r="AY883" s="68">
        <v>0</v>
      </c>
      <c r="AZ883" s="68">
        <v>3.222</v>
      </c>
      <c r="BA883" s="94">
        <v>30</v>
      </c>
      <c r="BB883" s="94">
        <v>36</v>
      </c>
      <c r="BC883" s="12">
        <v>0</v>
      </c>
      <c r="BD883" s="12">
        <v>1</v>
      </c>
      <c r="BE883" s="104">
        <f t="shared" si="205"/>
        <v>1.7732559976634952</v>
      </c>
      <c r="BF883" s="104">
        <v>2040.8</v>
      </c>
      <c r="BG883" s="104">
        <f t="shared" si="198"/>
        <v>0.23267725877869108</v>
      </c>
      <c r="BH883" s="68">
        <v>1</v>
      </c>
      <c r="BI883" s="68">
        <v>1</v>
      </c>
      <c r="BJ883" s="68">
        <v>0</v>
      </c>
      <c r="BK883" s="12">
        <v>1</v>
      </c>
      <c r="BL883" s="12">
        <v>0</v>
      </c>
      <c r="BM883" s="12">
        <v>1</v>
      </c>
      <c r="BN883" s="12">
        <v>0</v>
      </c>
      <c r="BO883" s="12">
        <v>1</v>
      </c>
      <c r="BP883" s="12">
        <v>0</v>
      </c>
      <c r="BQ883" s="12">
        <v>0</v>
      </c>
      <c r="BR883" s="12">
        <v>0</v>
      </c>
      <c r="BS883" s="12">
        <v>0</v>
      </c>
      <c r="BT883" s="12">
        <v>0</v>
      </c>
      <c r="BU883" s="12">
        <v>1</v>
      </c>
      <c r="BV883" s="12">
        <v>0</v>
      </c>
      <c r="BW883" s="12">
        <v>1</v>
      </c>
      <c r="BX883" s="12">
        <v>0</v>
      </c>
      <c r="BY883" s="12">
        <v>0.5</v>
      </c>
      <c r="BZ883" s="12">
        <f t="shared" si="199"/>
        <v>0.5</v>
      </c>
      <c r="CA883" s="113">
        <v>2.9957322735539909</v>
      </c>
      <c r="CB883" s="12" t="s">
        <v>993</v>
      </c>
      <c r="CC883" s="12">
        <v>1</v>
      </c>
    </row>
    <row r="884" spans="1:167" ht="15" customHeight="1" x14ac:dyDescent="0.3">
      <c r="A884" s="70">
        <v>883</v>
      </c>
      <c r="B884" s="12">
        <v>22</v>
      </c>
      <c r="C884" s="12" t="s">
        <v>134</v>
      </c>
      <c r="D884" s="37">
        <v>3.5999999999999997E-2</v>
      </c>
      <c r="E884" s="68">
        <v>1.2E-2</v>
      </c>
      <c r="F884" s="19">
        <f t="shared" si="200"/>
        <v>2.9999999999999996</v>
      </c>
      <c r="G884" s="12" t="s">
        <v>353</v>
      </c>
      <c r="H884" s="12">
        <f t="shared" si="203"/>
        <v>2.3999999999999997E-2</v>
      </c>
      <c r="I884" s="12">
        <f t="shared" si="204"/>
        <v>4.8000000000000001E-2</v>
      </c>
      <c r="J884" s="12">
        <v>0.47599999999999998</v>
      </c>
      <c r="K884" s="12">
        <f t="shared" si="191"/>
        <v>3.5999999999999997E-2</v>
      </c>
      <c r="L884" s="45">
        <f t="shared" si="192"/>
        <v>2.9999999999999996</v>
      </c>
      <c r="M884" s="15">
        <f t="shared" si="193"/>
        <v>0.11470786693528086</v>
      </c>
      <c r="N884" s="68">
        <f t="shared" si="194"/>
        <v>3.8235955645093626E-2</v>
      </c>
      <c r="O884" s="68">
        <f t="shared" si="195"/>
        <v>26.153393661244042</v>
      </c>
      <c r="P884" s="12">
        <f t="shared" si="196"/>
        <v>7.6471911290187239E-2</v>
      </c>
      <c r="Q884" s="12">
        <f t="shared" si="197"/>
        <v>0.15294382258037448</v>
      </c>
      <c r="R884" s="113">
        <v>9.2011987140588989</v>
      </c>
      <c r="S884" s="12" t="s">
        <v>1037</v>
      </c>
      <c r="T884" s="12" t="s">
        <v>997</v>
      </c>
      <c r="U884" s="12" t="s">
        <v>1000</v>
      </c>
      <c r="V884" s="68" t="s">
        <v>1004</v>
      </c>
      <c r="W884" s="68">
        <v>0</v>
      </c>
      <c r="X884" s="68">
        <v>0</v>
      </c>
      <c r="Y884" s="68">
        <v>1</v>
      </c>
      <c r="Z884" s="68">
        <v>0</v>
      </c>
      <c r="AA884" s="68">
        <v>1</v>
      </c>
      <c r="AB884" s="68">
        <v>1</v>
      </c>
      <c r="AC884" s="68">
        <v>4</v>
      </c>
      <c r="AD884" s="68">
        <v>11</v>
      </c>
      <c r="AE884" s="68">
        <v>675</v>
      </c>
      <c r="AF884" s="68">
        <v>0</v>
      </c>
      <c r="AG884" s="68">
        <v>1</v>
      </c>
      <c r="AH884" s="68">
        <v>0</v>
      </c>
      <c r="AI884" s="68">
        <v>0</v>
      </c>
      <c r="AJ884" s="68">
        <v>0</v>
      </c>
      <c r="AK884" s="68">
        <v>0</v>
      </c>
      <c r="AL884" s="68">
        <v>0</v>
      </c>
      <c r="AM884" s="68">
        <v>0</v>
      </c>
      <c r="AN884" s="68">
        <v>0</v>
      </c>
      <c r="AO884" s="68">
        <v>0</v>
      </c>
      <c r="AP884" s="113">
        <v>6.5323342922223491</v>
      </c>
      <c r="AQ884" s="12">
        <v>1</v>
      </c>
      <c r="AR884" s="113">
        <v>6.5323342922223491</v>
      </c>
      <c r="AS884" s="12">
        <v>0</v>
      </c>
      <c r="AT884" s="12">
        <v>1</v>
      </c>
      <c r="AU884" s="12">
        <v>1</v>
      </c>
      <c r="AV884" s="113">
        <v>7.6098622009135539</v>
      </c>
      <c r="AW884" s="12">
        <v>1</v>
      </c>
      <c r="AX884" s="12">
        <v>0</v>
      </c>
      <c r="AY884" s="68">
        <v>0</v>
      </c>
      <c r="AZ884" s="68">
        <v>3.222</v>
      </c>
      <c r="BA884" s="94">
        <v>30</v>
      </c>
      <c r="BB884" s="94">
        <v>36</v>
      </c>
      <c r="BC884" s="12">
        <v>0</v>
      </c>
      <c r="BD884" s="12">
        <v>1</v>
      </c>
      <c r="BE884" s="104">
        <f t="shared" si="205"/>
        <v>1.7732559976634952</v>
      </c>
      <c r="BF884" s="104">
        <v>2040.8</v>
      </c>
      <c r="BG884" s="104">
        <f t="shared" si="198"/>
        <v>0.23267725877869108</v>
      </c>
      <c r="BH884" s="68">
        <v>1</v>
      </c>
      <c r="BI884" s="68">
        <v>1</v>
      </c>
      <c r="BJ884" s="68">
        <v>0</v>
      </c>
      <c r="BK884" s="12">
        <v>1</v>
      </c>
      <c r="BL884" s="12">
        <v>0</v>
      </c>
      <c r="BM884" s="12">
        <v>1</v>
      </c>
      <c r="BN884" s="12">
        <v>0</v>
      </c>
      <c r="BO884" s="12">
        <v>1</v>
      </c>
      <c r="BP884" s="12">
        <v>0</v>
      </c>
      <c r="BQ884" s="12">
        <v>0</v>
      </c>
      <c r="BR884" s="12">
        <v>0</v>
      </c>
      <c r="BS884" s="12">
        <v>0</v>
      </c>
      <c r="BT884" s="12">
        <v>0</v>
      </c>
      <c r="BU884" s="12">
        <v>1</v>
      </c>
      <c r="BV884" s="12">
        <v>0</v>
      </c>
      <c r="BW884" s="12">
        <v>1</v>
      </c>
      <c r="BX884" s="12">
        <v>0</v>
      </c>
      <c r="BY884" s="12">
        <v>0.5</v>
      </c>
      <c r="BZ884" s="12">
        <f t="shared" si="199"/>
        <v>0.5</v>
      </c>
      <c r="CA884" s="113">
        <v>2.9957322735539909</v>
      </c>
      <c r="CB884" s="12" t="s">
        <v>993</v>
      </c>
      <c r="CC884" s="12">
        <v>1</v>
      </c>
    </row>
    <row r="885" spans="1:167" ht="15" customHeight="1" x14ac:dyDescent="0.3">
      <c r="A885" s="70">
        <v>884</v>
      </c>
      <c r="B885" s="12">
        <v>22</v>
      </c>
      <c r="C885" s="12" t="s">
        <v>134</v>
      </c>
      <c r="D885" s="37">
        <v>3.7999999999999999E-2</v>
      </c>
      <c r="E885" s="13">
        <v>1.7000000000000001E-2</v>
      </c>
      <c r="F885" s="19">
        <f t="shared" si="200"/>
        <v>2.2352941176470584</v>
      </c>
      <c r="G885" s="12" t="s">
        <v>420</v>
      </c>
      <c r="H885" s="12">
        <f t="shared" si="203"/>
        <v>2.0999999999999998E-2</v>
      </c>
      <c r="I885" s="12">
        <f t="shared" si="204"/>
        <v>5.5E-2</v>
      </c>
      <c r="J885" s="12">
        <v>0.47599999999999998</v>
      </c>
      <c r="K885" s="12">
        <f t="shared" si="191"/>
        <v>3.7999999999999999E-2</v>
      </c>
      <c r="L885" s="45">
        <f t="shared" si="192"/>
        <v>2.2352941176470584</v>
      </c>
      <c r="M885" s="15">
        <f t="shared" si="193"/>
        <v>8.5719834495295202E-2</v>
      </c>
      <c r="N885" s="13">
        <f t="shared" si="194"/>
        <v>3.8348347011053122E-2</v>
      </c>
      <c r="O885" s="68">
        <f t="shared" si="195"/>
        <v>26.07674327427387</v>
      </c>
      <c r="P885" s="12">
        <f t="shared" si="196"/>
        <v>4.7371487484242081E-2</v>
      </c>
      <c r="Q885" s="12">
        <f t="shared" si="197"/>
        <v>0.12406818150634832</v>
      </c>
      <c r="R885" s="113">
        <v>9.2011987140588989</v>
      </c>
      <c r="S885" s="12" t="s">
        <v>1038</v>
      </c>
      <c r="T885" s="12" t="s">
        <v>997</v>
      </c>
      <c r="U885" s="12" t="s">
        <v>1001</v>
      </c>
      <c r="V885" s="13" t="s">
        <v>1002</v>
      </c>
      <c r="W885" s="68">
        <v>0</v>
      </c>
      <c r="X885" s="68">
        <v>0</v>
      </c>
      <c r="Y885" s="68">
        <v>1</v>
      </c>
      <c r="Z885" s="68">
        <v>0</v>
      </c>
      <c r="AA885" s="13">
        <v>1</v>
      </c>
      <c r="AB885" s="13">
        <v>1</v>
      </c>
      <c r="AC885" s="68">
        <v>4</v>
      </c>
      <c r="AD885" s="68">
        <v>11</v>
      </c>
      <c r="AE885" s="13">
        <v>675</v>
      </c>
      <c r="AF885" s="13">
        <v>0</v>
      </c>
      <c r="AG885" s="13">
        <v>1</v>
      </c>
      <c r="AH885" s="13">
        <v>0</v>
      </c>
      <c r="AI885" s="13">
        <v>0</v>
      </c>
      <c r="AJ885" s="13">
        <v>0</v>
      </c>
      <c r="AK885" s="13">
        <v>0</v>
      </c>
      <c r="AL885" s="13">
        <v>0</v>
      </c>
      <c r="AM885" s="68">
        <v>0</v>
      </c>
      <c r="AN885" s="68">
        <v>0</v>
      </c>
      <c r="AO885" s="68">
        <v>0</v>
      </c>
      <c r="AP885" s="113">
        <v>6.5323342922223491</v>
      </c>
      <c r="AQ885" s="12">
        <v>1</v>
      </c>
      <c r="AR885" s="113">
        <v>6.5323342922223491</v>
      </c>
      <c r="AS885" s="12">
        <v>0</v>
      </c>
      <c r="AT885" s="12">
        <v>1</v>
      </c>
      <c r="AU885" s="12">
        <v>1</v>
      </c>
      <c r="AV885" s="113">
        <v>7.6098622009135539</v>
      </c>
      <c r="AW885" s="12">
        <v>1</v>
      </c>
      <c r="AX885" s="12">
        <v>0</v>
      </c>
      <c r="AY885" s="68">
        <v>0</v>
      </c>
      <c r="AZ885" s="68">
        <v>3.222</v>
      </c>
      <c r="BA885" s="94">
        <v>30</v>
      </c>
      <c r="BB885" s="94">
        <v>36</v>
      </c>
      <c r="BC885" s="12">
        <v>0</v>
      </c>
      <c r="BD885" s="12">
        <v>1</v>
      </c>
      <c r="BE885" s="104">
        <f t="shared" si="205"/>
        <v>1.7732559976634952</v>
      </c>
      <c r="BF885" s="104">
        <v>2040.8</v>
      </c>
      <c r="BG885" s="104">
        <f t="shared" si="198"/>
        <v>0.23267725877869108</v>
      </c>
      <c r="BH885" s="68">
        <v>1</v>
      </c>
      <c r="BI885" s="68">
        <v>1</v>
      </c>
      <c r="BJ885" s="68">
        <v>0</v>
      </c>
      <c r="BK885" s="12">
        <v>1</v>
      </c>
      <c r="BL885" s="12">
        <v>0</v>
      </c>
      <c r="BM885" s="12">
        <v>1</v>
      </c>
      <c r="BN885" s="12">
        <v>0</v>
      </c>
      <c r="BO885" s="12">
        <v>1</v>
      </c>
      <c r="BP885" s="12">
        <v>0</v>
      </c>
      <c r="BQ885" s="12">
        <v>0</v>
      </c>
      <c r="BR885" s="12">
        <v>0</v>
      </c>
      <c r="BS885" s="12">
        <v>0</v>
      </c>
      <c r="BT885" s="12">
        <v>0</v>
      </c>
      <c r="BU885" s="12">
        <v>1</v>
      </c>
      <c r="BV885" s="12">
        <v>0</v>
      </c>
      <c r="BW885" s="12">
        <v>1</v>
      </c>
      <c r="BX885" s="12">
        <v>0</v>
      </c>
      <c r="BY885" s="12">
        <v>0.5</v>
      </c>
      <c r="BZ885" s="12">
        <f t="shared" si="199"/>
        <v>0.5</v>
      </c>
      <c r="CA885" s="113">
        <v>2.9957322735539909</v>
      </c>
      <c r="CB885" s="12" t="s">
        <v>993</v>
      </c>
      <c r="CC885" s="12">
        <v>1</v>
      </c>
    </row>
    <row r="886" spans="1:167" ht="15" customHeight="1" x14ac:dyDescent="0.3">
      <c r="A886" s="70">
        <v>885</v>
      </c>
      <c r="B886" s="12">
        <v>22</v>
      </c>
      <c r="C886" s="12" t="s">
        <v>134</v>
      </c>
      <c r="D886" s="37">
        <v>2.5000000000000001E-2</v>
      </c>
      <c r="E886" s="13">
        <v>1.7999999999999999E-2</v>
      </c>
      <c r="F886" s="19">
        <f t="shared" si="200"/>
        <v>1.3888888888888891</v>
      </c>
      <c r="H886" s="12">
        <f t="shared" si="203"/>
        <v>7.0000000000000027E-3</v>
      </c>
      <c r="I886" s="12">
        <f t="shared" si="204"/>
        <v>4.2999999999999997E-2</v>
      </c>
      <c r="J886" s="12">
        <v>0.47599999999999998</v>
      </c>
      <c r="K886" s="12">
        <f t="shared" si="191"/>
        <v>2.5000000000000001E-2</v>
      </c>
      <c r="L886" s="45">
        <f t="shared" si="192"/>
        <v>1.3888888888888891</v>
      </c>
      <c r="M886" s="15">
        <f t="shared" si="193"/>
        <v>5.3382135049229965E-2</v>
      </c>
      <c r="N886" s="13">
        <f t="shared" si="194"/>
        <v>3.8435137235445574E-2</v>
      </c>
      <c r="O886" s="68">
        <f t="shared" si="195"/>
        <v>26.017859488160799</v>
      </c>
      <c r="P886" s="12">
        <f t="shared" si="196"/>
        <v>1.4946997813784391E-2</v>
      </c>
      <c r="Q886" s="12">
        <f t="shared" si="197"/>
        <v>9.1817272284675538E-2</v>
      </c>
      <c r="R886" s="113">
        <v>9.2011987140588989</v>
      </c>
      <c r="S886" s="12" t="s">
        <v>1039</v>
      </c>
      <c r="T886" s="12" t="s">
        <v>997</v>
      </c>
      <c r="U886" s="12" t="s">
        <v>1006</v>
      </c>
      <c r="V886" s="13" t="s">
        <v>1007</v>
      </c>
      <c r="W886" s="68">
        <v>0</v>
      </c>
      <c r="X886" s="68">
        <v>0</v>
      </c>
      <c r="Y886" s="68">
        <v>1</v>
      </c>
      <c r="Z886" s="68">
        <v>0</v>
      </c>
      <c r="AA886" s="13">
        <v>1</v>
      </c>
      <c r="AB886" s="13">
        <v>1</v>
      </c>
      <c r="AC886" s="68">
        <v>4</v>
      </c>
      <c r="AD886" s="68">
        <v>11</v>
      </c>
      <c r="AE886" s="13">
        <v>675</v>
      </c>
      <c r="AF886" s="13">
        <v>0</v>
      </c>
      <c r="AG886" s="13">
        <v>1</v>
      </c>
      <c r="AH886" s="13">
        <v>0</v>
      </c>
      <c r="AI886" s="13">
        <v>0</v>
      </c>
      <c r="AJ886" s="13">
        <v>0</v>
      </c>
      <c r="AK886" s="13">
        <v>0</v>
      </c>
      <c r="AL886" s="13">
        <v>0</v>
      </c>
      <c r="AM886" s="68">
        <v>0</v>
      </c>
      <c r="AN886" s="68">
        <v>0</v>
      </c>
      <c r="AO886" s="68">
        <v>0</v>
      </c>
      <c r="AP886" s="113">
        <v>6.5323342922223491</v>
      </c>
      <c r="AQ886" s="12">
        <v>1</v>
      </c>
      <c r="AR886" s="113">
        <v>6.5323342922223491</v>
      </c>
      <c r="AS886" s="12">
        <v>0</v>
      </c>
      <c r="AT886" s="12">
        <v>1</v>
      </c>
      <c r="AU886" s="12">
        <v>1</v>
      </c>
      <c r="AV886" s="113">
        <v>7.6098622009135539</v>
      </c>
      <c r="AW886" s="12">
        <v>1</v>
      </c>
      <c r="AX886" s="12">
        <v>0</v>
      </c>
      <c r="AY886" s="68">
        <v>0</v>
      </c>
      <c r="AZ886" s="68">
        <v>3.222</v>
      </c>
      <c r="BA886" s="94">
        <v>30</v>
      </c>
      <c r="BB886" s="94">
        <v>36</v>
      </c>
      <c r="BC886" s="12">
        <v>0</v>
      </c>
      <c r="BD886" s="12">
        <v>1</v>
      </c>
      <c r="BE886" s="104">
        <f t="shared" si="205"/>
        <v>1.7732559976634952</v>
      </c>
      <c r="BF886" s="104">
        <v>2040.8</v>
      </c>
      <c r="BG886" s="104">
        <f t="shared" si="198"/>
        <v>0.23267725877869108</v>
      </c>
      <c r="BH886" s="68">
        <v>1</v>
      </c>
      <c r="BI886" s="68">
        <v>1</v>
      </c>
      <c r="BJ886" s="68">
        <v>0</v>
      </c>
      <c r="BK886" s="12">
        <v>1</v>
      </c>
      <c r="BL886" s="12">
        <v>0</v>
      </c>
      <c r="BM886" s="12">
        <v>1</v>
      </c>
      <c r="BN886" s="12">
        <v>0</v>
      </c>
      <c r="BO886" s="12">
        <v>1</v>
      </c>
      <c r="BP886" s="12">
        <v>0</v>
      </c>
      <c r="BQ886" s="12">
        <v>0</v>
      </c>
      <c r="BR886" s="12">
        <v>0</v>
      </c>
      <c r="BS886" s="12">
        <v>0</v>
      </c>
      <c r="BT886" s="12">
        <v>0</v>
      </c>
      <c r="BU886" s="12">
        <v>1</v>
      </c>
      <c r="BV886" s="12">
        <v>0</v>
      </c>
      <c r="BW886" s="12">
        <v>1</v>
      </c>
      <c r="BX886" s="12">
        <v>0</v>
      </c>
      <c r="BY886" s="12">
        <v>0.5</v>
      </c>
      <c r="BZ886" s="12">
        <f t="shared" si="199"/>
        <v>0.5</v>
      </c>
      <c r="CA886" s="113">
        <v>2.9957322735539909</v>
      </c>
      <c r="CB886" s="12" t="s">
        <v>993</v>
      </c>
      <c r="CC886" s="12">
        <v>1</v>
      </c>
    </row>
    <row r="887" spans="1:167" ht="15" customHeight="1" x14ac:dyDescent="0.3">
      <c r="A887" s="70">
        <v>886</v>
      </c>
      <c r="B887" s="12">
        <v>22</v>
      </c>
      <c r="C887" s="12" t="s">
        <v>134</v>
      </c>
      <c r="D887" s="37">
        <v>0.996</v>
      </c>
      <c r="E887" s="68">
        <v>0.17199999999999999</v>
      </c>
      <c r="F887" s="19">
        <f t="shared" si="200"/>
        <v>5.7906976744186052</v>
      </c>
      <c r="G887" s="12" t="s">
        <v>353</v>
      </c>
      <c r="H887" s="12">
        <f t="shared" si="203"/>
        <v>0.82400000000000007</v>
      </c>
      <c r="I887" s="12">
        <f t="shared" si="204"/>
        <v>1.1679999999999999</v>
      </c>
      <c r="J887" s="12">
        <v>0.47599999999999998</v>
      </c>
      <c r="K887" s="12">
        <f t="shared" si="191"/>
        <v>0.996</v>
      </c>
      <c r="L887" s="45">
        <f t="shared" si="192"/>
        <v>5.7906976744186052</v>
      </c>
      <c r="M887" s="15">
        <f t="shared" si="193"/>
        <v>0.21754599970547414</v>
      </c>
      <c r="N887" s="68">
        <f t="shared" si="194"/>
        <v>3.756818468809392E-2</v>
      </c>
      <c r="O887" s="68">
        <f t="shared" si="195"/>
        <v>26.618267779036959</v>
      </c>
      <c r="P887" s="12">
        <f t="shared" si="196"/>
        <v>0.17997781501738022</v>
      </c>
      <c r="Q887" s="12">
        <f t="shared" si="197"/>
        <v>0.25511418439356803</v>
      </c>
      <c r="R887" s="113">
        <v>9.2011987140588989</v>
      </c>
      <c r="S887" s="12" t="s">
        <v>1040</v>
      </c>
      <c r="T887" s="12" t="s">
        <v>997</v>
      </c>
      <c r="U887" s="12" t="s">
        <v>1010</v>
      </c>
      <c r="V887" s="68" t="s">
        <v>1012</v>
      </c>
      <c r="W887" s="68">
        <v>0</v>
      </c>
      <c r="X887" s="68">
        <v>0</v>
      </c>
      <c r="Y887" s="68">
        <v>1</v>
      </c>
      <c r="Z887" s="68">
        <v>0</v>
      </c>
      <c r="AA887" s="68">
        <v>1</v>
      </c>
      <c r="AB887" s="68">
        <v>1</v>
      </c>
      <c r="AC887" s="68">
        <v>4</v>
      </c>
      <c r="AD887" s="68">
        <v>11</v>
      </c>
      <c r="AE887" s="68">
        <v>675</v>
      </c>
      <c r="AF887" s="68">
        <v>0</v>
      </c>
      <c r="AG887" s="68">
        <v>1</v>
      </c>
      <c r="AH887" s="68">
        <v>0</v>
      </c>
      <c r="AI887" s="68">
        <v>0</v>
      </c>
      <c r="AJ887" s="68">
        <v>0</v>
      </c>
      <c r="AK887" s="68">
        <v>0</v>
      </c>
      <c r="AL887" s="68">
        <v>0</v>
      </c>
      <c r="AM887" s="68">
        <v>0</v>
      </c>
      <c r="AN887" s="68">
        <v>0</v>
      </c>
      <c r="AO887" s="68">
        <v>0</v>
      </c>
      <c r="AP887" s="113">
        <v>6.5323342922223491</v>
      </c>
      <c r="AQ887" s="12">
        <v>1</v>
      </c>
      <c r="AR887" s="113">
        <v>6.5323342922223491</v>
      </c>
      <c r="AS887" s="12">
        <v>0</v>
      </c>
      <c r="AT887" s="12">
        <v>1</v>
      </c>
      <c r="AU887" s="12">
        <v>1</v>
      </c>
      <c r="AV887" s="113">
        <v>7.6098622009135539</v>
      </c>
      <c r="AW887" s="12">
        <v>1</v>
      </c>
      <c r="AX887" s="12">
        <v>0</v>
      </c>
      <c r="AY887" s="68">
        <v>0</v>
      </c>
      <c r="AZ887" s="68">
        <v>3.222</v>
      </c>
      <c r="BA887" s="94">
        <v>30</v>
      </c>
      <c r="BB887" s="94">
        <v>36</v>
      </c>
      <c r="BC887" s="12">
        <v>0</v>
      </c>
      <c r="BD887" s="12">
        <v>1</v>
      </c>
      <c r="BE887" s="104">
        <f t="shared" si="205"/>
        <v>1.7732559976634952</v>
      </c>
      <c r="BF887" s="104">
        <v>2040.8</v>
      </c>
      <c r="BG887" s="104">
        <f t="shared" si="198"/>
        <v>0.23267725877869108</v>
      </c>
      <c r="BH887" s="68">
        <v>1</v>
      </c>
      <c r="BI887" s="68">
        <v>1</v>
      </c>
      <c r="BJ887" s="68">
        <v>0</v>
      </c>
      <c r="BK887" s="12">
        <v>1</v>
      </c>
      <c r="BL887" s="12">
        <v>0</v>
      </c>
      <c r="BM887" s="12">
        <v>1</v>
      </c>
      <c r="BN887" s="12">
        <v>0</v>
      </c>
      <c r="BO887" s="12">
        <v>1</v>
      </c>
      <c r="BP887" s="12">
        <v>0</v>
      </c>
      <c r="BQ887" s="12">
        <v>0</v>
      </c>
      <c r="BR887" s="12">
        <v>0</v>
      </c>
      <c r="BS887" s="12">
        <v>0</v>
      </c>
      <c r="BT887" s="12">
        <v>0</v>
      </c>
      <c r="BU887" s="12">
        <v>1</v>
      </c>
      <c r="BV887" s="12">
        <v>0</v>
      </c>
      <c r="BW887" s="12">
        <v>1</v>
      </c>
      <c r="BX887" s="12">
        <v>0</v>
      </c>
      <c r="BY887" s="12">
        <v>0.5</v>
      </c>
      <c r="BZ887" s="12">
        <f t="shared" si="199"/>
        <v>0.5</v>
      </c>
      <c r="CA887" s="113">
        <v>2.9957322735539909</v>
      </c>
      <c r="CB887" s="12" t="s">
        <v>993</v>
      </c>
      <c r="CC887" s="12">
        <v>1</v>
      </c>
    </row>
    <row r="888" spans="1:167" ht="15" customHeight="1" x14ac:dyDescent="0.3">
      <c r="A888" s="70">
        <v>887</v>
      </c>
      <c r="B888" s="12">
        <v>22</v>
      </c>
      <c r="C888" s="12" t="s">
        <v>134</v>
      </c>
      <c r="D888" s="37">
        <v>-0.308</v>
      </c>
      <c r="E888" s="68">
        <v>0.17599999999999999</v>
      </c>
      <c r="F888" s="19">
        <f t="shared" si="200"/>
        <v>-1.75</v>
      </c>
      <c r="G888" s="12" t="s">
        <v>421</v>
      </c>
      <c r="H888" s="12">
        <f t="shared" si="203"/>
        <v>-0.48399999999999999</v>
      </c>
      <c r="I888" s="12">
        <f t="shared" si="204"/>
        <v>-0.13200000000000001</v>
      </c>
      <c r="J888" s="12">
        <v>0.47599999999999998</v>
      </c>
      <c r="K888" s="12">
        <f t="shared" si="191"/>
        <v>-0.308</v>
      </c>
      <c r="L888" s="45">
        <f t="shared" si="192"/>
        <v>-1.75</v>
      </c>
      <c r="M888" s="15">
        <f t="shared" si="193"/>
        <v>-6.720524759060581E-2</v>
      </c>
      <c r="N888" s="68">
        <f t="shared" si="194"/>
        <v>3.8402998623203323E-2</v>
      </c>
      <c r="O888" s="68">
        <f t="shared" si="195"/>
        <v>26.039633253945798</v>
      </c>
      <c r="P888" s="12">
        <f t="shared" si="196"/>
        <v>-0.10560824621380913</v>
      </c>
      <c r="Q888" s="12">
        <f t="shared" si="197"/>
        <v>-2.8802248967402487E-2</v>
      </c>
      <c r="R888" s="113">
        <v>9.2011987140588989</v>
      </c>
      <c r="S888" s="12" t="s">
        <v>1041</v>
      </c>
      <c r="T888" s="12" t="s">
        <v>997</v>
      </c>
      <c r="U888" s="12" t="s">
        <v>1011</v>
      </c>
      <c r="V888" s="68" t="s">
        <v>1013</v>
      </c>
      <c r="W888" s="68">
        <v>0</v>
      </c>
      <c r="X888" s="68">
        <v>0</v>
      </c>
      <c r="Y888" s="68">
        <v>1</v>
      </c>
      <c r="Z888" s="68">
        <v>0</v>
      </c>
      <c r="AA888" s="68">
        <v>1</v>
      </c>
      <c r="AB888" s="68">
        <v>1</v>
      </c>
      <c r="AC888" s="68">
        <v>4</v>
      </c>
      <c r="AD888" s="68">
        <v>11</v>
      </c>
      <c r="AE888" s="68">
        <v>675</v>
      </c>
      <c r="AF888" s="68">
        <v>0</v>
      </c>
      <c r="AG888" s="68">
        <v>1</v>
      </c>
      <c r="AH888" s="68">
        <v>0</v>
      </c>
      <c r="AI888" s="68">
        <v>0</v>
      </c>
      <c r="AJ888" s="68">
        <v>0</v>
      </c>
      <c r="AK888" s="68">
        <v>0</v>
      </c>
      <c r="AL888" s="68">
        <v>0</v>
      </c>
      <c r="AM888" s="68">
        <v>0</v>
      </c>
      <c r="AN888" s="68">
        <v>0</v>
      </c>
      <c r="AO888" s="68">
        <v>0</v>
      </c>
      <c r="AP888" s="113">
        <v>6.5323342922223491</v>
      </c>
      <c r="AQ888" s="12">
        <v>1</v>
      </c>
      <c r="AR888" s="113">
        <v>6.5323342922223491</v>
      </c>
      <c r="AS888" s="12">
        <v>0</v>
      </c>
      <c r="AT888" s="12">
        <v>1</v>
      </c>
      <c r="AU888" s="12">
        <v>1</v>
      </c>
      <c r="AV888" s="113">
        <v>7.6098622009135539</v>
      </c>
      <c r="AW888" s="12">
        <v>1</v>
      </c>
      <c r="AX888" s="12">
        <v>0</v>
      </c>
      <c r="AY888" s="68">
        <v>0</v>
      </c>
      <c r="AZ888" s="68">
        <v>3.222</v>
      </c>
      <c r="BA888" s="94">
        <v>30</v>
      </c>
      <c r="BB888" s="94">
        <v>36</v>
      </c>
      <c r="BC888" s="12">
        <v>0</v>
      </c>
      <c r="BD888" s="12">
        <v>1</v>
      </c>
      <c r="BE888" s="104">
        <f t="shared" si="205"/>
        <v>1.7732559976634952</v>
      </c>
      <c r="BF888" s="104">
        <v>2040.8</v>
      </c>
      <c r="BG888" s="104">
        <f t="shared" si="198"/>
        <v>0.23267725877869108</v>
      </c>
      <c r="BH888" s="68">
        <v>1</v>
      </c>
      <c r="BI888" s="68">
        <v>1</v>
      </c>
      <c r="BJ888" s="68">
        <v>0</v>
      </c>
      <c r="BK888" s="12">
        <v>1</v>
      </c>
      <c r="BL888" s="12">
        <v>0</v>
      </c>
      <c r="BM888" s="12">
        <v>1</v>
      </c>
      <c r="BN888" s="12">
        <v>0</v>
      </c>
      <c r="BO888" s="12">
        <v>1</v>
      </c>
      <c r="BP888" s="12">
        <v>0</v>
      </c>
      <c r="BQ888" s="12">
        <v>0</v>
      </c>
      <c r="BR888" s="12">
        <v>0</v>
      </c>
      <c r="BS888" s="12">
        <v>0</v>
      </c>
      <c r="BT888" s="12">
        <v>0</v>
      </c>
      <c r="BU888" s="12">
        <v>1</v>
      </c>
      <c r="BV888" s="12">
        <v>0</v>
      </c>
      <c r="BW888" s="12">
        <v>1</v>
      </c>
      <c r="BX888" s="12">
        <v>0</v>
      </c>
      <c r="BY888" s="12">
        <v>0.5</v>
      </c>
      <c r="BZ888" s="12">
        <f t="shared" si="199"/>
        <v>0.5</v>
      </c>
      <c r="CA888" s="113">
        <v>2.9957322735539909</v>
      </c>
      <c r="CB888" s="12" t="s">
        <v>993</v>
      </c>
      <c r="CC888" s="12">
        <v>1</v>
      </c>
    </row>
    <row r="889" spans="1:167" ht="15" customHeight="1" x14ac:dyDescent="0.3">
      <c r="A889" s="70">
        <v>888</v>
      </c>
      <c r="B889" s="12">
        <v>22</v>
      </c>
      <c r="C889" s="12" t="s">
        <v>134</v>
      </c>
      <c r="D889" s="37">
        <v>-5.0000000000000001E-3</v>
      </c>
      <c r="E889" s="68">
        <v>3.0000000000000001E-3</v>
      </c>
      <c r="F889" s="19">
        <f t="shared" si="200"/>
        <v>-1.6666666666666667</v>
      </c>
      <c r="G889" s="12" t="s">
        <v>421</v>
      </c>
      <c r="H889" s="12">
        <f t="shared" si="203"/>
        <v>-8.0000000000000002E-3</v>
      </c>
      <c r="I889" s="12">
        <f t="shared" si="204"/>
        <v>-2E-3</v>
      </c>
      <c r="J889" s="12">
        <v>0.47599999999999998</v>
      </c>
      <c r="K889" s="12">
        <f t="shared" si="191"/>
        <v>-5.0000000000000001E-3</v>
      </c>
      <c r="L889" s="45">
        <f t="shared" si="192"/>
        <v>-1.6666666666666667</v>
      </c>
      <c r="M889" s="15">
        <f t="shared" si="193"/>
        <v>-6.4018439966447988E-2</v>
      </c>
      <c r="N889" s="68">
        <f t="shared" si="194"/>
        <v>3.8411063979868793E-2</v>
      </c>
      <c r="O889" s="68">
        <f t="shared" si="195"/>
        <v>26.034165586355513</v>
      </c>
      <c r="P889" s="12">
        <f t="shared" si="196"/>
        <v>-0.10242950394631678</v>
      </c>
      <c r="Q889" s="12">
        <f t="shared" si="197"/>
        <v>-2.5607375986579195E-2</v>
      </c>
      <c r="R889" s="113">
        <v>9.2011987140588989</v>
      </c>
      <c r="S889" s="12" t="s">
        <v>1042</v>
      </c>
      <c r="T889" s="12" t="s">
        <v>997</v>
      </c>
      <c r="U889" s="12" t="s">
        <v>1014</v>
      </c>
      <c r="V889" s="68" t="s">
        <v>1017</v>
      </c>
      <c r="W889" s="68">
        <v>0</v>
      </c>
      <c r="X889" s="68">
        <v>0</v>
      </c>
      <c r="Y889" s="68">
        <v>1</v>
      </c>
      <c r="Z889" s="68">
        <v>0</v>
      </c>
      <c r="AA889" s="68">
        <v>1</v>
      </c>
      <c r="AB889" s="68">
        <v>1</v>
      </c>
      <c r="AC889" s="68">
        <v>4</v>
      </c>
      <c r="AD889" s="68">
        <v>11</v>
      </c>
      <c r="AE889" s="68">
        <v>675</v>
      </c>
      <c r="AF889" s="68">
        <v>0</v>
      </c>
      <c r="AG889" s="68">
        <v>1</v>
      </c>
      <c r="AH889" s="68">
        <v>0</v>
      </c>
      <c r="AI889" s="68">
        <v>0</v>
      </c>
      <c r="AJ889" s="68">
        <v>0</v>
      </c>
      <c r="AK889" s="68">
        <v>0</v>
      </c>
      <c r="AL889" s="68">
        <v>0</v>
      </c>
      <c r="AM889" s="68">
        <v>0</v>
      </c>
      <c r="AN889" s="68">
        <v>0</v>
      </c>
      <c r="AO889" s="68">
        <v>0</v>
      </c>
      <c r="AP889" s="113">
        <v>6.5323342922223491</v>
      </c>
      <c r="AQ889" s="12">
        <v>1</v>
      </c>
      <c r="AR889" s="113">
        <v>6.5323342922223491</v>
      </c>
      <c r="AS889" s="12">
        <v>0</v>
      </c>
      <c r="AT889" s="12">
        <v>1</v>
      </c>
      <c r="AU889" s="12">
        <v>1</v>
      </c>
      <c r="AV889" s="113">
        <v>7.6098622009135539</v>
      </c>
      <c r="AW889" s="12">
        <v>1</v>
      </c>
      <c r="AX889" s="12">
        <v>0</v>
      </c>
      <c r="AY889" s="68">
        <v>0</v>
      </c>
      <c r="AZ889" s="68">
        <v>3.222</v>
      </c>
      <c r="BA889" s="94">
        <v>30</v>
      </c>
      <c r="BB889" s="94">
        <v>36</v>
      </c>
      <c r="BC889" s="12">
        <v>0</v>
      </c>
      <c r="BD889" s="12">
        <v>1</v>
      </c>
      <c r="BE889" s="104">
        <f t="shared" si="205"/>
        <v>1.7732559976634952</v>
      </c>
      <c r="BF889" s="104">
        <v>2040.8</v>
      </c>
      <c r="BG889" s="104">
        <f t="shared" si="198"/>
        <v>0.23267725877869108</v>
      </c>
      <c r="BH889" s="68">
        <v>1</v>
      </c>
      <c r="BI889" s="68">
        <v>1</v>
      </c>
      <c r="BJ889" s="68">
        <v>0</v>
      </c>
      <c r="BK889" s="12">
        <v>1</v>
      </c>
      <c r="BL889" s="12">
        <v>0</v>
      </c>
      <c r="BM889" s="12">
        <v>1</v>
      </c>
      <c r="BN889" s="12">
        <v>0</v>
      </c>
      <c r="BO889" s="12">
        <v>1</v>
      </c>
      <c r="BP889" s="12">
        <v>0</v>
      </c>
      <c r="BQ889" s="12">
        <v>0</v>
      </c>
      <c r="BR889" s="12">
        <v>0</v>
      </c>
      <c r="BS889" s="12">
        <v>0</v>
      </c>
      <c r="BT889" s="12">
        <v>0</v>
      </c>
      <c r="BU889" s="12">
        <v>1</v>
      </c>
      <c r="BV889" s="12">
        <v>0</v>
      </c>
      <c r="BW889" s="12">
        <v>1</v>
      </c>
      <c r="BX889" s="12">
        <v>0</v>
      </c>
      <c r="BY889" s="12">
        <v>0.5</v>
      </c>
      <c r="BZ889" s="12">
        <f t="shared" si="199"/>
        <v>0.5</v>
      </c>
      <c r="CA889" s="113">
        <v>2.9957322735539909</v>
      </c>
      <c r="CB889" s="12" t="s">
        <v>993</v>
      </c>
      <c r="CC889" s="12">
        <v>1</v>
      </c>
    </row>
    <row r="890" spans="1:167" ht="15" customHeight="1" x14ac:dyDescent="0.3">
      <c r="A890" s="70">
        <v>889</v>
      </c>
      <c r="B890" s="12">
        <v>22</v>
      </c>
      <c r="C890" s="12" t="s">
        <v>134</v>
      </c>
      <c r="D890" s="37">
        <v>0</v>
      </c>
      <c r="E890" s="68">
        <v>2E-3</v>
      </c>
      <c r="F890" s="19">
        <f t="shared" si="200"/>
        <v>0</v>
      </c>
      <c r="H890" s="12">
        <f t="shared" si="203"/>
        <v>-2E-3</v>
      </c>
      <c r="I890" s="12">
        <f t="shared" si="204"/>
        <v>2E-3</v>
      </c>
      <c r="J890" s="12">
        <v>0.47599999999999998</v>
      </c>
      <c r="K890" s="12">
        <f t="shared" si="191"/>
        <v>0</v>
      </c>
      <c r="L890" s="45">
        <f t="shared" si="192"/>
        <v>0</v>
      </c>
      <c r="M890" s="15">
        <f t="shared" si="193"/>
        <v>0</v>
      </c>
      <c r="N890" s="68">
        <f t="shared" si="194"/>
        <v>3.849001794597505E-2</v>
      </c>
      <c r="O890" s="68">
        <f t="shared" si="195"/>
        <v>25.98076211353316</v>
      </c>
      <c r="P890" s="12">
        <f t="shared" si="196"/>
        <v>-3.849001794597505E-2</v>
      </c>
      <c r="Q890" s="12">
        <f t="shared" si="197"/>
        <v>3.849001794597505E-2</v>
      </c>
      <c r="R890" s="113">
        <v>9.2011987140588989</v>
      </c>
      <c r="S890" s="12" t="s">
        <v>1043</v>
      </c>
      <c r="T890" s="12" t="s">
        <v>997</v>
      </c>
      <c r="U890" s="12" t="s">
        <v>1015</v>
      </c>
      <c r="V890" s="68" t="s">
        <v>1018</v>
      </c>
      <c r="W890" s="68">
        <v>0</v>
      </c>
      <c r="X890" s="68">
        <v>0</v>
      </c>
      <c r="Y890" s="68">
        <v>1</v>
      </c>
      <c r="Z890" s="68">
        <v>0</v>
      </c>
      <c r="AA890" s="68">
        <v>1</v>
      </c>
      <c r="AB890" s="68">
        <v>1</v>
      </c>
      <c r="AC890" s="68">
        <v>4</v>
      </c>
      <c r="AD890" s="68">
        <v>11</v>
      </c>
      <c r="AE890" s="68">
        <v>675</v>
      </c>
      <c r="AF890" s="68">
        <v>0</v>
      </c>
      <c r="AG890" s="68">
        <v>1</v>
      </c>
      <c r="AH890" s="68">
        <v>0</v>
      </c>
      <c r="AI890" s="68">
        <v>0</v>
      </c>
      <c r="AJ890" s="68">
        <v>0</v>
      </c>
      <c r="AK890" s="68">
        <v>0</v>
      </c>
      <c r="AL890" s="68">
        <v>0</v>
      </c>
      <c r="AM890" s="68">
        <v>0</v>
      </c>
      <c r="AN890" s="68">
        <v>0</v>
      </c>
      <c r="AO890" s="68">
        <v>0</v>
      </c>
      <c r="AP890" s="113">
        <v>6.5323342922223491</v>
      </c>
      <c r="AQ890" s="12">
        <v>1</v>
      </c>
      <c r="AR890" s="113">
        <v>6.5323342922223491</v>
      </c>
      <c r="AS890" s="12">
        <v>0</v>
      </c>
      <c r="AT890" s="12">
        <v>1</v>
      </c>
      <c r="AU890" s="12">
        <v>1</v>
      </c>
      <c r="AV890" s="113">
        <v>7.6098622009135539</v>
      </c>
      <c r="AW890" s="12">
        <v>1</v>
      </c>
      <c r="AX890" s="12">
        <v>0</v>
      </c>
      <c r="AY890" s="68">
        <v>0</v>
      </c>
      <c r="AZ890" s="68">
        <v>3.222</v>
      </c>
      <c r="BA890" s="94">
        <v>30</v>
      </c>
      <c r="BB890" s="94">
        <v>36</v>
      </c>
      <c r="BC890" s="12">
        <v>0</v>
      </c>
      <c r="BD890" s="12">
        <v>1</v>
      </c>
      <c r="BE890" s="104">
        <f t="shared" si="205"/>
        <v>1.7732559976634952</v>
      </c>
      <c r="BF890" s="104">
        <v>2040.8</v>
      </c>
      <c r="BG890" s="104">
        <f t="shared" si="198"/>
        <v>0.23267725877869108</v>
      </c>
      <c r="BH890" s="68">
        <v>1</v>
      </c>
      <c r="BI890" s="68">
        <v>1</v>
      </c>
      <c r="BJ890" s="68">
        <v>0</v>
      </c>
      <c r="BK890" s="12">
        <v>1</v>
      </c>
      <c r="BL890" s="12">
        <v>0</v>
      </c>
      <c r="BM890" s="12">
        <v>1</v>
      </c>
      <c r="BN890" s="12">
        <v>0</v>
      </c>
      <c r="BO890" s="12">
        <v>1</v>
      </c>
      <c r="BP890" s="12">
        <v>0</v>
      </c>
      <c r="BQ890" s="12">
        <v>0</v>
      </c>
      <c r="BR890" s="12">
        <v>0</v>
      </c>
      <c r="BS890" s="12">
        <v>0</v>
      </c>
      <c r="BT890" s="12">
        <v>0</v>
      </c>
      <c r="BU890" s="12">
        <v>1</v>
      </c>
      <c r="BV890" s="12">
        <v>0</v>
      </c>
      <c r="BW890" s="12">
        <v>1</v>
      </c>
      <c r="BX890" s="12">
        <v>0</v>
      </c>
      <c r="BY890" s="12">
        <v>0.5</v>
      </c>
      <c r="BZ890" s="12">
        <f t="shared" si="199"/>
        <v>0.5</v>
      </c>
      <c r="CA890" s="113">
        <v>2.9957322735539909</v>
      </c>
      <c r="CB890" s="12" t="s">
        <v>993</v>
      </c>
      <c r="CC890" s="12">
        <v>1</v>
      </c>
    </row>
    <row r="891" spans="1:167" ht="15" customHeight="1" x14ac:dyDescent="0.3">
      <c r="A891" s="70">
        <v>890</v>
      </c>
      <c r="B891" s="12">
        <v>22</v>
      </c>
      <c r="C891" s="12" t="s">
        <v>134</v>
      </c>
      <c r="D891" s="37">
        <v>-1.6E-2</v>
      </c>
      <c r="E891" s="68">
        <v>1.9E-2</v>
      </c>
      <c r="F891" s="19">
        <f t="shared" si="200"/>
        <v>-0.8421052631578948</v>
      </c>
      <c r="H891" s="12">
        <f t="shared" si="203"/>
        <v>-3.5000000000000003E-2</v>
      </c>
      <c r="I891" s="12">
        <f t="shared" si="204"/>
        <v>2.9999999999999992E-3</v>
      </c>
      <c r="J891" s="12">
        <v>0.47599999999999998</v>
      </c>
      <c r="K891" s="12">
        <f t="shared" si="191"/>
        <v>-1.6E-2</v>
      </c>
      <c r="L891" s="45">
        <f t="shared" si="192"/>
        <v>-0.8421052631578948</v>
      </c>
      <c r="M891" s="15">
        <f t="shared" si="193"/>
        <v>-3.2395634061256784E-2</v>
      </c>
      <c r="N891" s="68">
        <f t="shared" si="194"/>
        <v>3.8469815447742424E-2</v>
      </c>
      <c r="O891" s="68">
        <f t="shared" si="195"/>
        <v>25.994405961172458</v>
      </c>
      <c r="P891" s="12">
        <f t="shared" si="196"/>
        <v>-7.0865449508999201E-2</v>
      </c>
      <c r="Q891" s="12">
        <f t="shared" si="197"/>
        <v>6.07418138648564E-3</v>
      </c>
      <c r="R891" s="113">
        <v>9.2011987140588989</v>
      </c>
      <c r="S891" s="12" t="s">
        <v>1044</v>
      </c>
      <c r="T891" s="12" t="s">
        <v>997</v>
      </c>
      <c r="U891" s="12" t="s">
        <v>1016</v>
      </c>
      <c r="V891" s="68" t="s">
        <v>1019</v>
      </c>
      <c r="W891" s="68">
        <v>0</v>
      </c>
      <c r="X891" s="68">
        <v>0</v>
      </c>
      <c r="Y891" s="68">
        <v>1</v>
      </c>
      <c r="Z891" s="68">
        <v>0</v>
      </c>
      <c r="AA891" s="68">
        <v>1</v>
      </c>
      <c r="AB891" s="68">
        <v>1</v>
      </c>
      <c r="AC891" s="68">
        <v>4</v>
      </c>
      <c r="AD891" s="68">
        <v>11</v>
      </c>
      <c r="AE891" s="68">
        <v>675</v>
      </c>
      <c r="AF891" s="68">
        <v>0</v>
      </c>
      <c r="AG891" s="68">
        <v>1</v>
      </c>
      <c r="AH891" s="68">
        <v>0</v>
      </c>
      <c r="AI891" s="68">
        <v>0</v>
      </c>
      <c r="AJ891" s="68">
        <v>0</v>
      </c>
      <c r="AK891" s="68">
        <v>0</v>
      </c>
      <c r="AL891" s="68">
        <v>0</v>
      </c>
      <c r="AM891" s="68">
        <v>0</v>
      </c>
      <c r="AN891" s="68">
        <v>0</v>
      </c>
      <c r="AO891" s="68">
        <v>0</v>
      </c>
      <c r="AP891" s="113">
        <v>6.5323342922223491</v>
      </c>
      <c r="AQ891" s="12">
        <v>1</v>
      </c>
      <c r="AR891" s="113">
        <v>6.5323342922223491</v>
      </c>
      <c r="AS891" s="12">
        <v>0</v>
      </c>
      <c r="AT891" s="12">
        <v>1</v>
      </c>
      <c r="AU891" s="12">
        <v>1</v>
      </c>
      <c r="AV891" s="113">
        <v>7.6098622009135539</v>
      </c>
      <c r="AW891" s="12">
        <v>1</v>
      </c>
      <c r="AX891" s="12">
        <v>0</v>
      </c>
      <c r="AY891" s="68">
        <v>0</v>
      </c>
      <c r="AZ891" s="68">
        <v>3.222</v>
      </c>
      <c r="BA891" s="94">
        <v>30</v>
      </c>
      <c r="BB891" s="94">
        <v>36</v>
      </c>
      <c r="BC891" s="12">
        <v>0</v>
      </c>
      <c r="BD891" s="12">
        <v>1</v>
      </c>
      <c r="BE891" s="104">
        <f t="shared" si="205"/>
        <v>1.7732559976634952</v>
      </c>
      <c r="BF891" s="104">
        <v>2040.8</v>
      </c>
      <c r="BG891" s="104">
        <f t="shared" si="198"/>
        <v>0.23267725877869108</v>
      </c>
      <c r="BH891" s="68">
        <v>1</v>
      </c>
      <c r="BI891" s="68">
        <v>1</v>
      </c>
      <c r="BJ891" s="68">
        <v>0</v>
      </c>
      <c r="BK891" s="12">
        <v>1</v>
      </c>
      <c r="BL891" s="12">
        <v>0</v>
      </c>
      <c r="BM891" s="12">
        <v>1</v>
      </c>
      <c r="BN891" s="12">
        <v>0</v>
      </c>
      <c r="BO891" s="12">
        <v>1</v>
      </c>
      <c r="BP891" s="12">
        <v>0</v>
      </c>
      <c r="BQ891" s="12">
        <v>0</v>
      </c>
      <c r="BR891" s="12">
        <v>0</v>
      </c>
      <c r="BS891" s="12">
        <v>0</v>
      </c>
      <c r="BT891" s="12">
        <v>0</v>
      </c>
      <c r="BU891" s="12">
        <v>1</v>
      </c>
      <c r="BV891" s="12">
        <v>0</v>
      </c>
      <c r="BW891" s="12">
        <v>1</v>
      </c>
      <c r="BX891" s="12">
        <v>0</v>
      </c>
      <c r="BY891" s="12">
        <v>0.5</v>
      </c>
      <c r="BZ891" s="12">
        <f t="shared" si="199"/>
        <v>0.5</v>
      </c>
      <c r="CA891" s="113">
        <v>2.9957322735539909</v>
      </c>
      <c r="CB891" s="12" t="s">
        <v>993</v>
      </c>
      <c r="CC891" s="12">
        <v>1</v>
      </c>
    </row>
    <row r="892" spans="1:167" ht="15" customHeight="1" x14ac:dyDescent="0.3">
      <c r="A892" s="70">
        <v>891</v>
      </c>
      <c r="B892" s="12">
        <v>22</v>
      </c>
      <c r="C892" s="12" t="s">
        <v>134</v>
      </c>
      <c r="D892" s="37">
        <v>4.3999999999999997E-2</v>
      </c>
      <c r="E892" s="68">
        <v>2.7E-2</v>
      </c>
      <c r="F892" s="19">
        <f t="shared" si="200"/>
        <v>1.6296296296296295</v>
      </c>
      <c r="G892" s="12" t="s">
        <v>421</v>
      </c>
      <c r="H892" s="12">
        <f t="shared" si="203"/>
        <v>1.6999999999999998E-2</v>
      </c>
      <c r="I892" s="12">
        <f t="shared" si="204"/>
        <v>7.0999999999999994E-2</v>
      </c>
      <c r="J892" s="12">
        <v>0.47699999999999998</v>
      </c>
      <c r="K892" s="12">
        <f t="shared" si="191"/>
        <v>4.3999999999999997E-2</v>
      </c>
      <c r="L892" s="45">
        <f t="shared" si="192"/>
        <v>1.6296296296296295</v>
      </c>
      <c r="M892" s="15">
        <f t="shared" si="193"/>
        <v>6.2694030695718855E-2</v>
      </c>
      <c r="N892" s="68">
        <f t="shared" si="194"/>
        <v>3.8471337017827484E-2</v>
      </c>
      <c r="O892" s="68">
        <f t="shared" si="195"/>
        <v>25.993377863020552</v>
      </c>
      <c r="P892" s="12">
        <f t="shared" si="196"/>
        <v>2.4222693677891372E-2</v>
      </c>
      <c r="Q892" s="12">
        <f t="shared" si="197"/>
        <v>0.10116536771354634</v>
      </c>
      <c r="R892" s="113">
        <v>7.1284959456800365</v>
      </c>
      <c r="S892" s="12" t="s">
        <v>1045</v>
      </c>
      <c r="T892" s="12" t="s">
        <v>997</v>
      </c>
      <c r="U892" s="12" t="s">
        <v>1000</v>
      </c>
      <c r="V892" s="68" t="s">
        <v>1004</v>
      </c>
      <c r="W892" s="68">
        <v>0</v>
      </c>
      <c r="X892" s="68">
        <v>0</v>
      </c>
      <c r="Y892" s="68">
        <v>1</v>
      </c>
      <c r="Z892" s="68">
        <v>0</v>
      </c>
      <c r="AA892" s="68">
        <v>1</v>
      </c>
      <c r="AB892" s="68">
        <v>1</v>
      </c>
      <c r="AC892" s="68">
        <v>5</v>
      </c>
      <c r="AD892" s="68">
        <v>13</v>
      </c>
      <c r="AE892" s="68">
        <v>673</v>
      </c>
      <c r="AF892" s="68">
        <v>0</v>
      </c>
      <c r="AG892" s="68">
        <v>1</v>
      </c>
      <c r="AH892" s="68">
        <v>0</v>
      </c>
      <c r="AI892" s="68">
        <v>0</v>
      </c>
      <c r="AJ892" s="68">
        <v>0</v>
      </c>
      <c r="AK892" s="68">
        <v>0</v>
      </c>
      <c r="AL892" s="68">
        <v>0</v>
      </c>
      <c r="AM892" s="68">
        <v>0</v>
      </c>
      <c r="AN892" s="68">
        <v>0</v>
      </c>
      <c r="AO892" s="68">
        <v>0</v>
      </c>
      <c r="AP892" s="113">
        <v>6.5323342922223491</v>
      </c>
      <c r="AQ892" s="12">
        <v>1</v>
      </c>
      <c r="AR892" s="113">
        <v>6.5323342922223491</v>
      </c>
      <c r="AS892" s="12">
        <v>0</v>
      </c>
      <c r="AT892" s="12">
        <v>1</v>
      </c>
      <c r="AU892" s="12">
        <v>1</v>
      </c>
      <c r="AV892" s="113">
        <v>7.6098622009135539</v>
      </c>
      <c r="AW892" s="12">
        <v>1</v>
      </c>
      <c r="AX892" s="12">
        <v>0</v>
      </c>
      <c r="AY892" s="68">
        <v>0</v>
      </c>
      <c r="AZ892" s="68">
        <v>3.222</v>
      </c>
      <c r="BA892" s="94">
        <v>30</v>
      </c>
      <c r="BB892" s="94">
        <v>36</v>
      </c>
      <c r="BC892" s="12">
        <v>0</v>
      </c>
      <c r="BD892" s="12">
        <v>1</v>
      </c>
      <c r="BE892" s="104">
        <f t="shared" si="205"/>
        <v>1.7732559976634952</v>
      </c>
      <c r="BF892" s="104">
        <v>2040.8</v>
      </c>
      <c r="BG892" s="104">
        <f t="shared" si="198"/>
        <v>0.23267725877869108</v>
      </c>
      <c r="BH892" s="68">
        <v>1</v>
      </c>
      <c r="BI892" s="68">
        <v>1</v>
      </c>
      <c r="BJ892" s="68">
        <v>0</v>
      </c>
      <c r="BK892" s="12">
        <v>1</v>
      </c>
      <c r="BL892" s="12">
        <v>0</v>
      </c>
      <c r="BM892" s="12">
        <v>1</v>
      </c>
      <c r="BN892" s="12">
        <v>0</v>
      </c>
      <c r="BO892" s="12">
        <v>1</v>
      </c>
      <c r="BP892" s="12">
        <v>0</v>
      </c>
      <c r="BQ892" s="12">
        <v>0</v>
      </c>
      <c r="BR892" s="12">
        <v>0</v>
      </c>
      <c r="BS892" s="12">
        <v>0</v>
      </c>
      <c r="BT892" s="12">
        <v>0</v>
      </c>
      <c r="BU892" s="12">
        <v>1</v>
      </c>
      <c r="BV892" s="12">
        <v>0</v>
      </c>
      <c r="BW892" s="12">
        <v>1</v>
      </c>
      <c r="BX892" s="12">
        <v>0</v>
      </c>
      <c r="BY892" s="12">
        <v>0.5</v>
      </c>
      <c r="BZ892" s="12">
        <f t="shared" si="199"/>
        <v>0.5</v>
      </c>
      <c r="CA892" s="113">
        <v>2.9957322735539909</v>
      </c>
      <c r="CB892" s="12" t="s">
        <v>993</v>
      </c>
      <c r="CC892" s="12">
        <v>1</v>
      </c>
    </row>
    <row r="893" spans="1:167" ht="15" customHeight="1" x14ac:dyDescent="0.3">
      <c r="A893" s="70">
        <v>892</v>
      </c>
      <c r="B893" s="12">
        <v>22</v>
      </c>
      <c r="C893" s="12" t="s">
        <v>134</v>
      </c>
      <c r="D893" s="37">
        <v>3.9E-2</v>
      </c>
      <c r="E893" s="68">
        <v>2.5999999999999999E-2</v>
      </c>
      <c r="F893" s="19">
        <f t="shared" si="200"/>
        <v>1.5</v>
      </c>
      <c r="H893" s="12">
        <f t="shared" si="203"/>
        <v>1.3000000000000001E-2</v>
      </c>
      <c r="I893" s="12">
        <f t="shared" si="204"/>
        <v>6.5000000000000002E-2</v>
      </c>
      <c r="J893" s="12">
        <v>0.47699999999999998</v>
      </c>
      <c r="K893" s="12">
        <f t="shared" si="191"/>
        <v>3.9E-2</v>
      </c>
      <c r="L893" s="45">
        <f t="shared" si="192"/>
        <v>1.5</v>
      </c>
      <c r="M893" s="15">
        <f t="shared" si="193"/>
        <v>5.7724338216303371E-2</v>
      </c>
      <c r="N893" s="68">
        <f t="shared" si="194"/>
        <v>3.8482892144202245E-2</v>
      </c>
      <c r="O893" s="68">
        <f t="shared" si="195"/>
        <v>25.985572920372565</v>
      </c>
      <c r="P893" s="12">
        <f t="shared" si="196"/>
        <v>1.9241446072101126E-2</v>
      </c>
      <c r="Q893" s="12">
        <f t="shared" si="197"/>
        <v>9.6207230360505616E-2</v>
      </c>
      <c r="R893" s="113">
        <v>7.1284959456800365</v>
      </c>
      <c r="S893" s="12" t="s">
        <v>1046</v>
      </c>
      <c r="T893" s="12" t="s">
        <v>997</v>
      </c>
      <c r="U893" s="12" t="s">
        <v>1001</v>
      </c>
      <c r="V893" s="68" t="s">
        <v>1002</v>
      </c>
      <c r="W893" s="68">
        <v>0</v>
      </c>
      <c r="X893" s="68">
        <v>0</v>
      </c>
      <c r="Y893" s="68">
        <v>1</v>
      </c>
      <c r="Z893" s="68">
        <v>0</v>
      </c>
      <c r="AA893" s="68">
        <v>1</v>
      </c>
      <c r="AB893" s="68">
        <v>1</v>
      </c>
      <c r="AC893" s="68">
        <v>5</v>
      </c>
      <c r="AD893" s="68">
        <v>13</v>
      </c>
      <c r="AE893" s="68">
        <v>673</v>
      </c>
      <c r="AF893" s="68">
        <v>0</v>
      </c>
      <c r="AG893" s="68">
        <v>1</v>
      </c>
      <c r="AH893" s="68">
        <v>0</v>
      </c>
      <c r="AI893" s="68">
        <v>0</v>
      </c>
      <c r="AJ893" s="68">
        <v>0</v>
      </c>
      <c r="AK893" s="68">
        <v>0</v>
      </c>
      <c r="AL893" s="68">
        <v>0</v>
      </c>
      <c r="AM893" s="68">
        <v>0</v>
      </c>
      <c r="AN893" s="68">
        <v>0</v>
      </c>
      <c r="AO893" s="68">
        <v>0</v>
      </c>
      <c r="AP893" s="113">
        <v>6.5323342922223491</v>
      </c>
      <c r="AQ893" s="12">
        <v>1</v>
      </c>
      <c r="AR893" s="113">
        <v>6.5323342922223491</v>
      </c>
      <c r="AS893" s="12">
        <v>0</v>
      </c>
      <c r="AT893" s="12">
        <v>1</v>
      </c>
      <c r="AU893" s="12">
        <v>1</v>
      </c>
      <c r="AV893" s="113">
        <v>7.6098622009135539</v>
      </c>
      <c r="AW893" s="12">
        <v>1</v>
      </c>
      <c r="AX893" s="12">
        <v>0</v>
      </c>
      <c r="AY893" s="68">
        <v>0</v>
      </c>
      <c r="AZ893" s="68">
        <v>3.222</v>
      </c>
      <c r="BA893" s="94">
        <v>30</v>
      </c>
      <c r="BB893" s="94">
        <v>36</v>
      </c>
      <c r="BC893" s="12">
        <v>0</v>
      </c>
      <c r="BD893" s="12">
        <v>1</v>
      </c>
      <c r="BE893" s="104">
        <f t="shared" si="205"/>
        <v>1.7732559976634952</v>
      </c>
      <c r="BF893" s="104">
        <v>2040.8</v>
      </c>
      <c r="BG893" s="104">
        <f t="shared" si="198"/>
        <v>0.23267725877869108</v>
      </c>
      <c r="BH893" s="68">
        <v>1</v>
      </c>
      <c r="BI893" s="68">
        <v>1</v>
      </c>
      <c r="BJ893" s="68">
        <v>0</v>
      </c>
      <c r="BK893" s="12">
        <v>1</v>
      </c>
      <c r="BL893" s="12">
        <v>0</v>
      </c>
      <c r="BM893" s="12">
        <v>1</v>
      </c>
      <c r="BN893" s="12">
        <v>0</v>
      </c>
      <c r="BO893" s="12">
        <v>1</v>
      </c>
      <c r="BP893" s="12">
        <v>0</v>
      </c>
      <c r="BQ893" s="12">
        <v>0</v>
      </c>
      <c r="BR893" s="12">
        <v>0</v>
      </c>
      <c r="BS893" s="12">
        <v>0</v>
      </c>
      <c r="BT893" s="12">
        <v>0</v>
      </c>
      <c r="BU893" s="12">
        <v>1</v>
      </c>
      <c r="BV893" s="12">
        <v>0</v>
      </c>
      <c r="BW893" s="12">
        <v>1</v>
      </c>
      <c r="BX893" s="12">
        <v>0</v>
      </c>
      <c r="BY893" s="12">
        <v>0.5</v>
      </c>
      <c r="BZ893" s="12">
        <f t="shared" si="199"/>
        <v>0.5</v>
      </c>
      <c r="CA893" s="113">
        <v>2.9957322735539909</v>
      </c>
      <c r="CB893" s="12" t="s">
        <v>993</v>
      </c>
      <c r="CC893" s="12">
        <v>1</v>
      </c>
    </row>
    <row r="894" spans="1:167" ht="15" customHeight="1" x14ac:dyDescent="0.3">
      <c r="A894" s="70">
        <v>893</v>
      </c>
      <c r="B894" s="70">
        <v>22</v>
      </c>
      <c r="C894" s="70" t="s">
        <v>134</v>
      </c>
      <c r="D894" s="38">
        <v>-1E-3</v>
      </c>
      <c r="E894" s="69">
        <v>3.4000000000000002E-2</v>
      </c>
      <c r="F894" s="19">
        <f t="shared" si="200"/>
        <v>-2.9411764705882353E-2</v>
      </c>
      <c r="G894" s="70"/>
      <c r="H894" s="70">
        <f t="shared" si="203"/>
        <v>-3.5000000000000003E-2</v>
      </c>
      <c r="I894" s="70">
        <f t="shared" si="204"/>
        <v>3.3000000000000002E-2</v>
      </c>
      <c r="J894" s="70">
        <v>0.47699999999999998</v>
      </c>
      <c r="K894" s="70">
        <f t="shared" si="191"/>
        <v>-1E-3</v>
      </c>
      <c r="L894" s="47">
        <f t="shared" si="192"/>
        <v>-2.9411764705882353E-2</v>
      </c>
      <c r="M894" s="18">
        <f t="shared" si="193"/>
        <v>-1.1337394838524422E-3</v>
      </c>
      <c r="N894" s="69">
        <f t="shared" si="194"/>
        <v>3.8547142450983035E-2</v>
      </c>
      <c r="O894" s="69">
        <f t="shared" si="195"/>
        <v>25.942260214790522</v>
      </c>
      <c r="P894" s="70">
        <f t="shared" si="196"/>
        <v>-3.9680881934835474E-2</v>
      </c>
      <c r="Q894" s="70">
        <f t="shared" si="197"/>
        <v>3.7413402967130596E-2</v>
      </c>
      <c r="R894" s="114">
        <v>7.1284959456800365</v>
      </c>
      <c r="S894" s="70" t="s">
        <v>1047</v>
      </c>
      <c r="T894" s="70" t="s">
        <v>997</v>
      </c>
      <c r="U894" s="70" t="s">
        <v>1005</v>
      </c>
      <c r="V894" s="69" t="s">
        <v>1003</v>
      </c>
      <c r="W894" s="69">
        <v>0</v>
      </c>
      <c r="X894" s="69">
        <v>0</v>
      </c>
      <c r="Y894" s="69">
        <v>1</v>
      </c>
      <c r="Z894" s="69">
        <v>0</v>
      </c>
      <c r="AA894" s="69">
        <v>1</v>
      </c>
      <c r="AB894" s="69">
        <v>1</v>
      </c>
      <c r="AC894" s="69">
        <v>5</v>
      </c>
      <c r="AD894" s="69">
        <v>13</v>
      </c>
      <c r="AE894" s="69">
        <v>673</v>
      </c>
      <c r="AF894" s="69">
        <v>0</v>
      </c>
      <c r="AG894" s="69">
        <v>1</v>
      </c>
      <c r="AH894" s="69">
        <v>0</v>
      </c>
      <c r="AI894" s="69">
        <v>0</v>
      </c>
      <c r="AJ894" s="69">
        <v>0</v>
      </c>
      <c r="AK894" s="69">
        <v>0</v>
      </c>
      <c r="AL894" s="69">
        <v>0</v>
      </c>
      <c r="AM894" s="69">
        <v>0</v>
      </c>
      <c r="AN894" s="69">
        <v>0</v>
      </c>
      <c r="AO894" s="69">
        <v>0</v>
      </c>
      <c r="AP894" s="114">
        <v>6.5323342922223491</v>
      </c>
      <c r="AQ894" s="70">
        <v>1</v>
      </c>
      <c r="AR894" s="114">
        <v>6.5323342922223491</v>
      </c>
      <c r="AS894" s="70">
        <v>0</v>
      </c>
      <c r="AT894" s="70">
        <v>1</v>
      </c>
      <c r="AU894" s="70">
        <v>1</v>
      </c>
      <c r="AV894" s="114">
        <v>7.6098622009135539</v>
      </c>
      <c r="AW894" s="70">
        <v>1</v>
      </c>
      <c r="AX894" s="70">
        <v>0</v>
      </c>
      <c r="AY894" s="69">
        <v>0</v>
      </c>
      <c r="AZ894" s="69">
        <v>3.222</v>
      </c>
      <c r="BA894" s="32">
        <v>30</v>
      </c>
      <c r="BB894" s="32">
        <v>36</v>
      </c>
      <c r="BC894" s="70">
        <v>0</v>
      </c>
      <c r="BD894" s="70">
        <v>1</v>
      </c>
      <c r="BE894" s="106">
        <f t="shared" si="205"/>
        <v>1.7732559976634952</v>
      </c>
      <c r="BF894" s="106">
        <v>2040.8</v>
      </c>
      <c r="BG894" s="106">
        <f t="shared" si="198"/>
        <v>0.23267725877869108</v>
      </c>
      <c r="BH894" s="69">
        <v>1</v>
      </c>
      <c r="BI894" s="69">
        <v>1</v>
      </c>
      <c r="BJ894" s="69">
        <v>0</v>
      </c>
      <c r="BK894" s="70">
        <v>1</v>
      </c>
      <c r="BL894" s="70">
        <v>0</v>
      </c>
      <c r="BM894" s="70">
        <v>1</v>
      </c>
      <c r="BN894" s="70">
        <v>0</v>
      </c>
      <c r="BO894" s="70">
        <v>1</v>
      </c>
      <c r="BP894" s="70">
        <v>0</v>
      </c>
      <c r="BQ894" s="70">
        <v>0</v>
      </c>
      <c r="BR894" s="70">
        <v>0</v>
      </c>
      <c r="BS894" s="70">
        <v>0</v>
      </c>
      <c r="BT894" s="70">
        <v>0</v>
      </c>
      <c r="BU894" s="70">
        <v>1</v>
      </c>
      <c r="BV894" s="70">
        <v>0</v>
      </c>
      <c r="BW894" s="70">
        <v>1</v>
      </c>
      <c r="BX894" s="70">
        <v>0</v>
      </c>
      <c r="BY894" s="70">
        <v>0.5</v>
      </c>
      <c r="BZ894" s="70">
        <f t="shared" si="199"/>
        <v>0.5</v>
      </c>
      <c r="CA894" s="114">
        <v>2.9957322735539909</v>
      </c>
      <c r="CB894" s="70" t="s">
        <v>993</v>
      </c>
      <c r="CC894" s="70">
        <v>1</v>
      </c>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0"/>
      <c r="DD894" s="70"/>
      <c r="DE894" s="70"/>
      <c r="DF894" s="70"/>
      <c r="DG894" s="70"/>
      <c r="DH894" s="70"/>
      <c r="DI894" s="70"/>
      <c r="DJ894" s="70"/>
      <c r="DK894" s="70"/>
      <c r="DL894" s="70"/>
      <c r="DM894" s="70"/>
      <c r="DN894" s="70"/>
      <c r="DO894" s="70"/>
      <c r="DP894" s="70"/>
      <c r="DQ894" s="70"/>
      <c r="DR894" s="70"/>
      <c r="DS894" s="70"/>
      <c r="DT894" s="70"/>
      <c r="DU894" s="70"/>
      <c r="DV894" s="70"/>
      <c r="DW894" s="70"/>
      <c r="DX894" s="70"/>
      <c r="DY894" s="70"/>
      <c r="DZ894" s="70"/>
      <c r="EA894" s="70"/>
      <c r="EB894" s="70"/>
      <c r="EC894" s="70"/>
      <c r="ED894" s="70"/>
      <c r="EE894" s="70"/>
      <c r="EF894" s="70"/>
      <c r="EG894" s="70"/>
      <c r="EH894" s="70"/>
      <c r="EI894" s="70"/>
      <c r="EJ894" s="70"/>
      <c r="EK894" s="70"/>
      <c r="EL894" s="70"/>
      <c r="EM894" s="70"/>
      <c r="EN894" s="70"/>
      <c r="EO894" s="70"/>
      <c r="EP894" s="70"/>
      <c r="EQ894" s="70"/>
      <c r="ER894" s="70"/>
      <c r="ES894" s="70"/>
      <c r="ET894" s="70"/>
      <c r="EU894" s="70"/>
      <c r="EV894" s="70"/>
      <c r="EW894" s="70"/>
      <c r="EX894" s="70"/>
      <c r="EY894" s="70"/>
      <c r="EZ894" s="70"/>
      <c r="FA894" s="70"/>
      <c r="FB894" s="70"/>
      <c r="FC894" s="70"/>
      <c r="FD894" s="70"/>
      <c r="FE894" s="70"/>
      <c r="FF894" s="70"/>
      <c r="FG894" s="70"/>
      <c r="FH894" s="70"/>
      <c r="FI894" s="70"/>
      <c r="FJ894" s="70"/>
      <c r="FK894" s="70"/>
    </row>
    <row r="895" spans="1:167" ht="15" customHeight="1" x14ac:dyDescent="0.3">
      <c r="A895" s="17">
        <v>894</v>
      </c>
      <c r="B895" s="12">
        <v>22</v>
      </c>
      <c r="C895" s="12" t="s">
        <v>134</v>
      </c>
      <c r="D895" s="37">
        <v>3.5000000000000003E-2</v>
      </c>
      <c r="E895" s="13">
        <v>2.8000000000000001E-2</v>
      </c>
      <c r="F895" s="19">
        <f t="shared" si="200"/>
        <v>1.25</v>
      </c>
      <c r="H895" s="12">
        <f t="shared" si="203"/>
        <v>7.0000000000000027E-3</v>
      </c>
      <c r="I895" s="12">
        <f t="shared" si="204"/>
        <v>6.3E-2</v>
      </c>
      <c r="J895" s="12">
        <v>0.47699999999999998</v>
      </c>
      <c r="K895" s="12">
        <f t="shared" si="191"/>
        <v>3.5000000000000003E-2</v>
      </c>
      <c r="L895" s="45">
        <f t="shared" si="192"/>
        <v>1.25</v>
      </c>
      <c r="M895" s="15">
        <f t="shared" si="193"/>
        <v>4.8128122037178381E-2</v>
      </c>
      <c r="N895" s="13">
        <f t="shared" si="194"/>
        <v>3.8502497629742706E-2</v>
      </c>
      <c r="O895" s="68">
        <f t="shared" si="195"/>
        <v>25.972341057363309</v>
      </c>
      <c r="P895" s="12">
        <f t="shared" si="196"/>
        <v>9.6256244074356748E-3</v>
      </c>
      <c r="Q895" s="12">
        <f t="shared" si="197"/>
        <v>8.6630619666921094E-2</v>
      </c>
      <c r="R895" s="113">
        <v>7.1284959456800365</v>
      </c>
      <c r="S895" s="12" t="s">
        <v>1048</v>
      </c>
      <c r="T895" s="12" t="s">
        <v>997</v>
      </c>
      <c r="U895" s="12" t="s">
        <v>1006</v>
      </c>
      <c r="V895" s="13" t="s">
        <v>1007</v>
      </c>
      <c r="W895" s="68">
        <v>0</v>
      </c>
      <c r="X895" s="68">
        <v>0</v>
      </c>
      <c r="Y895" s="68">
        <v>1</v>
      </c>
      <c r="Z895" s="68">
        <v>0</v>
      </c>
      <c r="AA895" s="13">
        <v>1</v>
      </c>
      <c r="AB895" s="13">
        <v>1</v>
      </c>
      <c r="AC895" s="68">
        <v>5</v>
      </c>
      <c r="AD895" s="68">
        <v>13</v>
      </c>
      <c r="AE895" s="13">
        <v>673</v>
      </c>
      <c r="AF895" s="13">
        <v>0</v>
      </c>
      <c r="AG895" s="13">
        <v>1</v>
      </c>
      <c r="AH895" s="13">
        <v>0</v>
      </c>
      <c r="AI895" s="13">
        <v>0</v>
      </c>
      <c r="AJ895" s="13">
        <v>0</v>
      </c>
      <c r="AK895" s="13">
        <v>0</v>
      </c>
      <c r="AL895" s="13">
        <v>0</v>
      </c>
      <c r="AM895" s="68">
        <v>0</v>
      </c>
      <c r="AN895" s="68">
        <v>0</v>
      </c>
      <c r="AO895" s="68">
        <v>0</v>
      </c>
      <c r="AP895" s="113">
        <v>6.5323342922223491</v>
      </c>
      <c r="AQ895" s="12">
        <v>1</v>
      </c>
      <c r="AR895" s="113">
        <v>6.5323342922223491</v>
      </c>
      <c r="AS895" s="12">
        <v>0</v>
      </c>
      <c r="AT895" s="12">
        <v>1</v>
      </c>
      <c r="AU895" s="12">
        <v>1</v>
      </c>
      <c r="AV895" s="113">
        <v>7.6098622009135539</v>
      </c>
      <c r="AW895" s="12">
        <v>1</v>
      </c>
      <c r="AX895" s="12">
        <v>0</v>
      </c>
      <c r="AY895" s="68">
        <v>0</v>
      </c>
      <c r="AZ895" s="68">
        <v>3.222</v>
      </c>
      <c r="BA895" s="94">
        <v>30</v>
      </c>
      <c r="BB895" s="94">
        <v>36</v>
      </c>
      <c r="BC895" s="12">
        <v>0</v>
      </c>
      <c r="BD895" s="12">
        <v>1</v>
      </c>
      <c r="BE895" s="104">
        <f t="shared" si="205"/>
        <v>1.7732559976634952</v>
      </c>
      <c r="BF895" s="104">
        <v>2040.8</v>
      </c>
      <c r="BG895" s="104">
        <f t="shared" si="198"/>
        <v>0.23267725877869108</v>
      </c>
      <c r="BH895" s="68">
        <v>1</v>
      </c>
      <c r="BI895" s="68">
        <v>1</v>
      </c>
      <c r="BJ895" s="68">
        <v>0</v>
      </c>
      <c r="BK895" s="12">
        <v>1</v>
      </c>
      <c r="BL895" s="12">
        <v>0</v>
      </c>
      <c r="BM895" s="12">
        <v>1</v>
      </c>
      <c r="BN895" s="12">
        <v>0</v>
      </c>
      <c r="BO895" s="12">
        <v>1</v>
      </c>
      <c r="BP895" s="12">
        <v>0</v>
      </c>
      <c r="BQ895" s="12">
        <v>0</v>
      </c>
      <c r="BR895" s="12">
        <v>0</v>
      </c>
      <c r="BS895" s="12">
        <v>0</v>
      </c>
      <c r="BT895" s="12">
        <v>0</v>
      </c>
      <c r="BU895" s="12">
        <v>1</v>
      </c>
      <c r="BV895" s="12">
        <v>0</v>
      </c>
      <c r="BW895" s="12">
        <v>1</v>
      </c>
      <c r="BX895" s="12">
        <v>0</v>
      </c>
      <c r="BY895" s="12">
        <v>0.5</v>
      </c>
      <c r="BZ895" s="12">
        <f t="shared" si="199"/>
        <v>0.5</v>
      </c>
      <c r="CA895" s="113">
        <v>2.9957322735539909</v>
      </c>
      <c r="CB895" s="12" t="s">
        <v>993</v>
      </c>
      <c r="CC895" s="12">
        <v>1</v>
      </c>
    </row>
    <row r="896" spans="1:167" ht="15" customHeight="1" x14ac:dyDescent="0.3">
      <c r="A896" s="17">
        <v>895</v>
      </c>
      <c r="B896" s="70">
        <v>22</v>
      </c>
      <c r="C896" s="70" t="s">
        <v>134</v>
      </c>
      <c r="D896" s="38">
        <v>-1.7999999999999999E-2</v>
      </c>
      <c r="E896" s="69">
        <v>3.4000000000000002E-2</v>
      </c>
      <c r="F896" s="19">
        <f t="shared" si="200"/>
        <v>-0.52941176470588225</v>
      </c>
      <c r="G896" s="70"/>
      <c r="H896" s="70">
        <f t="shared" si="203"/>
        <v>-5.2000000000000005E-2</v>
      </c>
      <c r="I896" s="70">
        <f t="shared" si="204"/>
        <v>1.6000000000000004E-2</v>
      </c>
      <c r="J896" s="70">
        <v>0.47699999999999998</v>
      </c>
      <c r="K896" s="70">
        <f t="shared" si="191"/>
        <v>-1.7999999999999999E-2</v>
      </c>
      <c r="L896" s="47">
        <f t="shared" si="192"/>
        <v>-0.52941176470588225</v>
      </c>
      <c r="M896" s="18">
        <f t="shared" si="193"/>
        <v>-2.0403075746130841E-2</v>
      </c>
      <c r="N896" s="69">
        <f t="shared" si="194"/>
        <v>3.8539143076024927E-2</v>
      </c>
      <c r="O896" s="69">
        <f t="shared" si="195"/>
        <v>25.94764491850097</v>
      </c>
      <c r="P896" s="70">
        <f t="shared" si="196"/>
        <v>-5.8942218822155765E-2</v>
      </c>
      <c r="Q896" s="70">
        <f t="shared" si="197"/>
        <v>1.8136067329894087E-2</v>
      </c>
      <c r="R896" s="114">
        <v>7.1284959456800365</v>
      </c>
      <c r="S896" s="70" t="s">
        <v>1049</v>
      </c>
      <c r="T896" s="70" t="s">
        <v>997</v>
      </c>
      <c r="U896" s="70" t="s">
        <v>1009</v>
      </c>
      <c r="V896" s="69" t="s">
        <v>1008</v>
      </c>
      <c r="W896" s="69">
        <v>0</v>
      </c>
      <c r="X896" s="69">
        <v>0</v>
      </c>
      <c r="Y896" s="69">
        <v>1</v>
      </c>
      <c r="Z896" s="69">
        <v>0</v>
      </c>
      <c r="AA896" s="69">
        <v>1</v>
      </c>
      <c r="AB896" s="69">
        <v>1</v>
      </c>
      <c r="AC896" s="69">
        <v>5</v>
      </c>
      <c r="AD896" s="69">
        <v>13</v>
      </c>
      <c r="AE896" s="69">
        <v>673</v>
      </c>
      <c r="AF896" s="69">
        <v>0</v>
      </c>
      <c r="AG896" s="69">
        <v>1</v>
      </c>
      <c r="AH896" s="69">
        <v>0</v>
      </c>
      <c r="AI896" s="69">
        <v>0</v>
      </c>
      <c r="AJ896" s="69">
        <v>0</v>
      </c>
      <c r="AK896" s="69">
        <v>0</v>
      </c>
      <c r="AL896" s="69">
        <v>0</v>
      </c>
      <c r="AM896" s="69">
        <v>0</v>
      </c>
      <c r="AN896" s="69">
        <v>0</v>
      </c>
      <c r="AO896" s="69">
        <v>0</v>
      </c>
      <c r="AP896" s="114">
        <v>6.5323342922223491</v>
      </c>
      <c r="AQ896" s="70">
        <v>1</v>
      </c>
      <c r="AR896" s="114">
        <v>6.5323342922223491</v>
      </c>
      <c r="AS896" s="70">
        <v>0</v>
      </c>
      <c r="AT896" s="70">
        <v>1</v>
      </c>
      <c r="AU896" s="70">
        <v>1</v>
      </c>
      <c r="AV896" s="114">
        <v>7.6098622009135539</v>
      </c>
      <c r="AW896" s="70">
        <v>1</v>
      </c>
      <c r="AX896" s="70">
        <v>0</v>
      </c>
      <c r="AY896" s="69">
        <v>0</v>
      </c>
      <c r="AZ896" s="69">
        <v>3.222</v>
      </c>
      <c r="BA896" s="32">
        <v>30</v>
      </c>
      <c r="BB896" s="32">
        <v>36</v>
      </c>
      <c r="BC896" s="70">
        <v>0</v>
      </c>
      <c r="BD896" s="70">
        <v>1</v>
      </c>
      <c r="BE896" s="106">
        <f t="shared" si="205"/>
        <v>1.7732559976634952</v>
      </c>
      <c r="BF896" s="106">
        <v>2040.8</v>
      </c>
      <c r="BG896" s="106">
        <f t="shared" si="198"/>
        <v>0.23267725877869108</v>
      </c>
      <c r="BH896" s="69">
        <v>1</v>
      </c>
      <c r="BI896" s="69">
        <v>1</v>
      </c>
      <c r="BJ896" s="69">
        <v>0</v>
      </c>
      <c r="BK896" s="70">
        <v>1</v>
      </c>
      <c r="BL896" s="70">
        <v>0</v>
      </c>
      <c r="BM896" s="70">
        <v>1</v>
      </c>
      <c r="BN896" s="70">
        <v>0</v>
      </c>
      <c r="BO896" s="70">
        <v>1</v>
      </c>
      <c r="BP896" s="70">
        <v>0</v>
      </c>
      <c r="BQ896" s="70">
        <v>0</v>
      </c>
      <c r="BR896" s="70">
        <v>0</v>
      </c>
      <c r="BS896" s="70">
        <v>0</v>
      </c>
      <c r="BT896" s="70">
        <v>0</v>
      </c>
      <c r="BU896" s="70">
        <v>1</v>
      </c>
      <c r="BV896" s="70">
        <v>0</v>
      </c>
      <c r="BW896" s="70">
        <v>1</v>
      </c>
      <c r="BX896" s="70">
        <v>0</v>
      </c>
      <c r="BY896" s="70">
        <v>0.5</v>
      </c>
      <c r="BZ896" s="70">
        <f t="shared" si="199"/>
        <v>0.5</v>
      </c>
      <c r="CA896" s="114">
        <v>2.9957322735539909</v>
      </c>
      <c r="CB896" s="70" t="s">
        <v>993</v>
      </c>
      <c r="CC896" s="70">
        <v>1</v>
      </c>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0"/>
      <c r="DD896" s="70"/>
      <c r="DE896" s="70"/>
      <c r="DF896" s="70"/>
      <c r="DG896" s="70"/>
      <c r="DH896" s="70"/>
      <c r="DI896" s="70"/>
      <c r="DJ896" s="70"/>
      <c r="DK896" s="70"/>
      <c r="DL896" s="70"/>
      <c r="DM896" s="70"/>
      <c r="DN896" s="70"/>
      <c r="DO896" s="70"/>
      <c r="DP896" s="70"/>
      <c r="DQ896" s="70"/>
      <c r="DR896" s="70"/>
      <c r="DS896" s="70"/>
      <c r="DT896" s="70"/>
      <c r="DU896" s="70"/>
      <c r="DV896" s="70"/>
      <c r="DW896" s="70"/>
      <c r="DX896" s="70"/>
      <c r="DY896" s="70"/>
      <c r="DZ896" s="70"/>
      <c r="EA896" s="70"/>
      <c r="EB896" s="70"/>
      <c r="EC896" s="70"/>
      <c r="ED896" s="70"/>
      <c r="EE896" s="70"/>
      <c r="EF896" s="70"/>
      <c r="EG896" s="70"/>
      <c r="EH896" s="70"/>
      <c r="EI896" s="70"/>
      <c r="EJ896" s="70"/>
      <c r="EK896" s="70"/>
      <c r="EL896" s="70"/>
      <c r="EM896" s="70"/>
      <c r="EN896" s="70"/>
      <c r="EO896" s="70"/>
      <c r="EP896" s="70"/>
      <c r="EQ896" s="70"/>
      <c r="ER896" s="70"/>
      <c r="ES896" s="70"/>
      <c r="ET896" s="70"/>
      <c r="EU896" s="70"/>
      <c r="EV896" s="70"/>
      <c r="EW896" s="70"/>
      <c r="EX896" s="70"/>
      <c r="EY896" s="70"/>
      <c r="EZ896" s="70"/>
      <c r="FA896" s="70"/>
      <c r="FB896" s="70"/>
      <c r="FC896" s="70"/>
      <c r="FD896" s="70"/>
      <c r="FE896" s="70"/>
      <c r="FF896" s="70"/>
      <c r="FG896" s="70"/>
      <c r="FH896" s="70"/>
      <c r="FI896" s="70"/>
      <c r="FJ896" s="70"/>
      <c r="FK896" s="70"/>
    </row>
    <row r="897" spans="1:167" ht="15" customHeight="1" x14ac:dyDescent="0.3">
      <c r="A897" s="17">
        <v>896</v>
      </c>
      <c r="B897" s="12">
        <v>22</v>
      </c>
      <c r="C897" s="12" t="s">
        <v>134</v>
      </c>
      <c r="D897" s="37">
        <v>0.99</v>
      </c>
      <c r="E897" s="68">
        <v>0.17299999999999999</v>
      </c>
      <c r="F897" s="19">
        <f t="shared" si="200"/>
        <v>5.7225433526011562</v>
      </c>
      <c r="G897" s="12" t="s">
        <v>353</v>
      </c>
      <c r="H897" s="12">
        <f t="shared" si="203"/>
        <v>0.81699999999999995</v>
      </c>
      <c r="I897" s="12">
        <f t="shared" si="204"/>
        <v>1.163</v>
      </c>
      <c r="J897" s="12">
        <v>0.47699999999999998</v>
      </c>
      <c r="K897" s="12">
        <f t="shared" si="191"/>
        <v>0.99</v>
      </c>
      <c r="L897" s="45">
        <f t="shared" si="192"/>
        <v>5.7225433526011562</v>
      </c>
      <c r="M897" s="15">
        <f t="shared" si="193"/>
        <v>0.21540928367646595</v>
      </c>
      <c r="N897" s="68">
        <f t="shared" si="194"/>
        <v>3.7642228359624851E-2</v>
      </c>
      <c r="O897" s="68">
        <f t="shared" si="195"/>
        <v>26.565908650418862</v>
      </c>
      <c r="P897" s="12">
        <f t="shared" si="196"/>
        <v>0.17776705531684109</v>
      </c>
      <c r="Q897" s="12">
        <f t="shared" si="197"/>
        <v>0.25305151203609078</v>
      </c>
      <c r="R897" s="113">
        <v>7.1284959456800365</v>
      </c>
      <c r="S897" s="12" t="s">
        <v>1050</v>
      </c>
      <c r="T897" s="12" t="s">
        <v>997</v>
      </c>
      <c r="U897" s="12" t="s">
        <v>1010</v>
      </c>
      <c r="V897" s="68" t="s">
        <v>1012</v>
      </c>
      <c r="W897" s="68">
        <v>0</v>
      </c>
      <c r="X897" s="68">
        <v>0</v>
      </c>
      <c r="Y897" s="68">
        <v>1</v>
      </c>
      <c r="Z897" s="68">
        <v>0</v>
      </c>
      <c r="AA897" s="68">
        <v>1</v>
      </c>
      <c r="AB897" s="68">
        <v>1</v>
      </c>
      <c r="AC897" s="68">
        <v>5</v>
      </c>
      <c r="AD897" s="68">
        <v>13</v>
      </c>
      <c r="AE897" s="68">
        <v>673</v>
      </c>
      <c r="AF897" s="68">
        <v>0</v>
      </c>
      <c r="AG897" s="68">
        <v>1</v>
      </c>
      <c r="AH897" s="68">
        <v>0</v>
      </c>
      <c r="AI897" s="68">
        <v>0</v>
      </c>
      <c r="AJ897" s="68">
        <v>0</v>
      </c>
      <c r="AK897" s="68">
        <v>0</v>
      </c>
      <c r="AL897" s="68">
        <v>0</v>
      </c>
      <c r="AM897" s="68">
        <v>0</v>
      </c>
      <c r="AN897" s="68">
        <v>0</v>
      </c>
      <c r="AO897" s="68">
        <v>0</v>
      </c>
      <c r="AP897" s="113">
        <v>6.5323342922223491</v>
      </c>
      <c r="AQ897" s="12">
        <v>1</v>
      </c>
      <c r="AR897" s="113">
        <v>6.5323342922223491</v>
      </c>
      <c r="AS897" s="12">
        <v>0</v>
      </c>
      <c r="AT897" s="12">
        <v>1</v>
      </c>
      <c r="AU897" s="12">
        <v>1</v>
      </c>
      <c r="AV897" s="113">
        <v>7.6098622009135539</v>
      </c>
      <c r="AW897" s="12">
        <v>1</v>
      </c>
      <c r="AX897" s="12">
        <v>0</v>
      </c>
      <c r="AY897" s="68">
        <v>0</v>
      </c>
      <c r="AZ897" s="68">
        <v>3.222</v>
      </c>
      <c r="BA897" s="94">
        <v>30</v>
      </c>
      <c r="BB897" s="94">
        <v>36</v>
      </c>
      <c r="BC897" s="12">
        <v>0</v>
      </c>
      <c r="BD897" s="12">
        <v>1</v>
      </c>
      <c r="BE897" s="104">
        <f t="shared" si="205"/>
        <v>1.7732559976634952</v>
      </c>
      <c r="BF897" s="104">
        <v>2040.8</v>
      </c>
      <c r="BG897" s="104">
        <f t="shared" si="198"/>
        <v>0.23267725877869108</v>
      </c>
      <c r="BH897" s="68">
        <v>1</v>
      </c>
      <c r="BI897" s="68">
        <v>1</v>
      </c>
      <c r="BJ897" s="68">
        <v>0</v>
      </c>
      <c r="BK897" s="12">
        <v>1</v>
      </c>
      <c r="BL897" s="12">
        <v>0</v>
      </c>
      <c r="BM897" s="12">
        <v>1</v>
      </c>
      <c r="BN897" s="12">
        <v>0</v>
      </c>
      <c r="BO897" s="12">
        <v>1</v>
      </c>
      <c r="BP897" s="12">
        <v>0</v>
      </c>
      <c r="BQ897" s="12">
        <v>0</v>
      </c>
      <c r="BR897" s="12">
        <v>0</v>
      </c>
      <c r="BS897" s="12">
        <v>0</v>
      </c>
      <c r="BT897" s="12">
        <v>0</v>
      </c>
      <c r="BU897" s="12">
        <v>1</v>
      </c>
      <c r="BV897" s="12">
        <v>0</v>
      </c>
      <c r="BW897" s="12">
        <v>1</v>
      </c>
      <c r="BX897" s="12">
        <v>0</v>
      </c>
      <c r="BY897" s="12">
        <v>0.5</v>
      </c>
      <c r="BZ897" s="12">
        <f t="shared" si="199"/>
        <v>0.5</v>
      </c>
      <c r="CA897" s="113">
        <v>2.9957322735539909</v>
      </c>
      <c r="CB897" s="12" t="s">
        <v>993</v>
      </c>
      <c r="CC897" s="12">
        <v>1</v>
      </c>
    </row>
    <row r="898" spans="1:167" ht="15" customHeight="1" x14ac:dyDescent="0.3">
      <c r="A898" s="70">
        <v>897</v>
      </c>
      <c r="B898" s="70">
        <v>22</v>
      </c>
      <c r="C898" s="70" t="s">
        <v>134</v>
      </c>
      <c r="D898" s="38">
        <v>-0.30199999999999999</v>
      </c>
      <c r="E898" s="69">
        <v>0.17799999999999999</v>
      </c>
      <c r="F898" s="19">
        <f t="shared" si="200"/>
        <v>-1.696629213483146</v>
      </c>
      <c r="G898" s="70" t="s">
        <v>421</v>
      </c>
      <c r="H898" s="70">
        <f t="shared" si="203"/>
        <v>-0.48</v>
      </c>
      <c r="I898" s="70">
        <f t="shared" si="204"/>
        <v>-0.124</v>
      </c>
      <c r="J898" s="70">
        <v>0.47699999999999998</v>
      </c>
      <c r="K898" s="70">
        <f t="shared" ref="K898:K961" si="206">IF(AA898=1,D898,-D898)</f>
        <v>-0.30199999999999999</v>
      </c>
      <c r="L898" s="47">
        <f t="shared" ref="L898:L961" si="207">K898/E898</f>
        <v>-1.696629213483146</v>
      </c>
      <c r="M898" s="18">
        <f t="shared" ref="M898:M961" si="208">L898/SQRT(L898^2+AE898)</f>
        <v>-6.5260832352315806E-2</v>
      </c>
      <c r="N898" s="69">
        <f t="shared" ref="N898:N961" si="209">SQRT((1-M898^2)/AE898)</f>
        <v>3.8464993903020578E-2</v>
      </c>
      <c r="O898" s="69">
        <f t="shared" ref="O898:O961" si="210">1/N898</f>
        <v>25.99766433139801</v>
      </c>
      <c r="P898" s="70">
        <f t="shared" ref="P898:P961" si="211">M898-N898</f>
        <v>-0.10372582625533638</v>
      </c>
      <c r="Q898" s="70">
        <f t="shared" ref="Q898:Q961" si="212">M898+N898</f>
        <v>-2.6795838449295228E-2</v>
      </c>
      <c r="R898" s="114">
        <v>7.1284959456800365</v>
      </c>
      <c r="S898" s="70" t="s">
        <v>1051</v>
      </c>
      <c r="T898" s="70" t="s">
        <v>997</v>
      </c>
      <c r="U898" s="70" t="s">
        <v>1011</v>
      </c>
      <c r="V898" s="69" t="s">
        <v>1013</v>
      </c>
      <c r="W898" s="69">
        <v>0</v>
      </c>
      <c r="X898" s="69">
        <v>0</v>
      </c>
      <c r="Y898" s="69">
        <v>1</v>
      </c>
      <c r="Z898" s="69">
        <v>0</v>
      </c>
      <c r="AA898" s="69">
        <v>1</v>
      </c>
      <c r="AB898" s="69">
        <v>1</v>
      </c>
      <c r="AC898" s="69">
        <v>5</v>
      </c>
      <c r="AD898" s="69">
        <v>13</v>
      </c>
      <c r="AE898" s="69">
        <v>673</v>
      </c>
      <c r="AF898" s="69">
        <v>0</v>
      </c>
      <c r="AG898" s="69">
        <v>1</v>
      </c>
      <c r="AH898" s="69">
        <v>0</v>
      </c>
      <c r="AI898" s="69">
        <v>0</v>
      </c>
      <c r="AJ898" s="69">
        <v>0</v>
      </c>
      <c r="AK898" s="69">
        <v>0</v>
      </c>
      <c r="AL898" s="69">
        <v>0</v>
      </c>
      <c r="AM898" s="69">
        <v>0</v>
      </c>
      <c r="AN898" s="69">
        <v>0</v>
      </c>
      <c r="AO898" s="69">
        <v>0</v>
      </c>
      <c r="AP898" s="114">
        <v>6.5323342922223491</v>
      </c>
      <c r="AQ898" s="70">
        <v>1</v>
      </c>
      <c r="AR898" s="114">
        <v>6.5323342922223491</v>
      </c>
      <c r="AS898" s="70">
        <v>0</v>
      </c>
      <c r="AT898" s="70">
        <v>1</v>
      </c>
      <c r="AU898" s="70">
        <v>1</v>
      </c>
      <c r="AV898" s="114">
        <v>7.6098622009135539</v>
      </c>
      <c r="AW898" s="70">
        <v>1</v>
      </c>
      <c r="AX898" s="70">
        <v>0</v>
      </c>
      <c r="AY898" s="69">
        <v>0</v>
      </c>
      <c r="AZ898" s="69">
        <v>3.222</v>
      </c>
      <c r="BA898" s="32">
        <v>30</v>
      </c>
      <c r="BB898" s="32">
        <v>36</v>
      </c>
      <c r="BC898" s="70">
        <v>0</v>
      </c>
      <c r="BD898" s="70">
        <v>1</v>
      </c>
      <c r="BE898" s="106">
        <f t="shared" si="205"/>
        <v>1.7732559976634952</v>
      </c>
      <c r="BF898" s="106">
        <v>2040.8</v>
      </c>
      <c r="BG898" s="106">
        <f t="shared" ref="BG898:BG961" si="213">BE898/LN(BF898)</f>
        <v>0.23267725877869108</v>
      </c>
      <c r="BH898" s="69">
        <v>1</v>
      </c>
      <c r="BI898" s="69">
        <v>1</v>
      </c>
      <c r="BJ898" s="69">
        <v>0</v>
      </c>
      <c r="BK898" s="70">
        <v>1</v>
      </c>
      <c r="BL898" s="70">
        <v>0</v>
      </c>
      <c r="BM898" s="70">
        <v>1</v>
      </c>
      <c r="BN898" s="70">
        <v>0</v>
      </c>
      <c r="BO898" s="70">
        <v>1</v>
      </c>
      <c r="BP898" s="70">
        <v>0</v>
      </c>
      <c r="BQ898" s="70">
        <v>0</v>
      </c>
      <c r="BR898" s="70">
        <v>0</v>
      </c>
      <c r="BS898" s="70">
        <v>0</v>
      </c>
      <c r="BT898" s="70">
        <v>0</v>
      </c>
      <c r="BU898" s="70">
        <v>1</v>
      </c>
      <c r="BV898" s="70">
        <v>0</v>
      </c>
      <c r="BW898" s="70">
        <v>1</v>
      </c>
      <c r="BX898" s="70">
        <v>0</v>
      </c>
      <c r="BY898" s="70">
        <v>0.5</v>
      </c>
      <c r="BZ898" s="70">
        <f t="shared" ref="BZ898:BZ961" si="214">1-BY898</f>
        <v>0.5</v>
      </c>
      <c r="CA898" s="114">
        <v>2.9957322735539909</v>
      </c>
      <c r="CB898" s="70" t="s">
        <v>993</v>
      </c>
      <c r="CC898" s="70">
        <v>1</v>
      </c>
      <c r="CD898" s="70"/>
      <c r="CE898" s="70"/>
      <c r="CF898" s="70"/>
      <c r="CG898" s="70"/>
      <c r="CH898" s="70"/>
      <c r="CI898" s="70"/>
      <c r="CJ898" s="70"/>
      <c r="CK898" s="70"/>
    </row>
    <row r="899" spans="1:167" ht="15" customHeight="1" x14ac:dyDescent="0.3">
      <c r="A899" s="17">
        <v>898</v>
      </c>
      <c r="B899" s="12">
        <v>22</v>
      </c>
      <c r="C899" s="12" t="s">
        <v>134</v>
      </c>
      <c r="D899" s="37">
        <v>-5.0000000000000001E-3</v>
      </c>
      <c r="E899" s="68">
        <v>3.0000000000000001E-3</v>
      </c>
      <c r="F899" s="19">
        <f t="shared" si="200"/>
        <v>-1.6666666666666667</v>
      </c>
      <c r="G899" s="12" t="s">
        <v>421</v>
      </c>
      <c r="H899" s="12">
        <f t="shared" si="203"/>
        <v>-8.0000000000000002E-3</v>
      </c>
      <c r="I899" s="12">
        <f t="shared" si="204"/>
        <v>-2E-3</v>
      </c>
      <c r="J899" s="12">
        <v>0.47699999999999998</v>
      </c>
      <c r="K899" s="12">
        <f t="shared" si="206"/>
        <v>-5.0000000000000001E-3</v>
      </c>
      <c r="L899" s="45">
        <f t="shared" si="207"/>
        <v>-1.6666666666666667</v>
      </c>
      <c r="M899" s="15">
        <f t="shared" si="208"/>
        <v>-6.4113102954111281E-2</v>
      </c>
      <c r="N899" s="68">
        <f t="shared" si="209"/>
        <v>3.846786177246677E-2</v>
      </c>
      <c r="O899" s="68">
        <f t="shared" si="210"/>
        <v>25.995726144460317</v>
      </c>
      <c r="P899" s="12">
        <f t="shared" si="211"/>
        <v>-0.10258096472657804</v>
      </c>
      <c r="Q899" s="12">
        <f t="shared" si="212"/>
        <v>-2.5645241181644511E-2</v>
      </c>
      <c r="R899" s="113">
        <v>7.1284959456800365</v>
      </c>
      <c r="S899" s="12" t="s">
        <v>1052</v>
      </c>
      <c r="T899" s="12" t="s">
        <v>997</v>
      </c>
      <c r="U899" s="12" t="s">
        <v>1014</v>
      </c>
      <c r="V899" s="68" t="s">
        <v>1017</v>
      </c>
      <c r="W899" s="68">
        <v>0</v>
      </c>
      <c r="X899" s="68">
        <v>0</v>
      </c>
      <c r="Y899" s="68">
        <v>1</v>
      </c>
      <c r="Z899" s="68">
        <v>0</v>
      </c>
      <c r="AA899" s="68">
        <v>1</v>
      </c>
      <c r="AB899" s="68">
        <v>1</v>
      </c>
      <c r="AC899" s="68">
        <v>5</v>
      </c>
      <c r="AD899" s="68">
        <v>13</v>
      </c>
      <c r="AE899" s="68">
        <v>673</v>
      </c>
      <c r="AF899" s="68">
        <v>0</v>
      </c>
      <c r="AG899" s="68">
        <v>1</v>
      </c>
      <c r="AH899" s="68">
        <v>0</v>
      </c>
      <c r="AI899" s="68">
        <v>0</v>
      </c>
      <c r="AJ899" s="68">
        <v>0</v>
      </c>
      <c r="AK899" s="68">
        <v>0</v>
      </c>
      <c r="AL899" s="68">
        <v>0</v>
      </c>
      <c r="AM899" s="68">
        <v>0</v>
      </c>
      <c r="AN899" s="68">
        <v>0</v>
      </c>
      <c r="AO899" s="68">
        <v>0</v>
      </c>
      <c r="AP899" s="113">
        <v>6.5323342922223491</v>
      </c>
      <c r="AQ899" s="12">
        <v>1</v>
      </c>
      <c r="AR899" s="113">
        <v>6.5323342922223491</v>
      </c>
      <c r="AS899" s="12">
        <v>0</v>
      </c>
      <c r="AT899" s="12">
        <v>1</v>
      </c>
      <c r="AU899" s="12">
        <v>1</v>
      </c>
      <c r="AV899" s="113">
        <v>7.6098622009135539</v>
      </c>
      <c r="AW899" s="12">
        <v>1</v>
      </c>
      <c r="AX899" s="12">
        <v>0</v>
      </c>
      <c r="AY899" s="68">
        <v>0</v>
      </c>
      <c r="AZ899" s="68">
        <v>3.222</v>
      </c>
      <c r="BA899" s="94">
        <v>30</v>
      </c>
      <c r="BB899" s="94">
        <v>36</v>
      </c>
      <c r="BC899" s="12">
        <v>0</v>
      </c>
      <c r="BD899" s="12">
        <v>1</v>
      </c>
      <c r="BE899" s="104">
        <f t="shared" si="205"/>
        <v>1.7732559976634952</v>
      </c>
      <c r="BF899" s="104">
        <v>2040.8</v>
      </c>
      <c r="BG899" s="104">
        <f t="shared" si="213"/>
        <v>0.23267725877869108</v>
      </c>
      <c r="BH899" s="68">
        <v>1</v>
      </c>
      <c r="BI899" s="68">
        <v>1</v>
      </c>
      <c r="BJ899" s="68">
        <v>0</v>
      </c>
      <c r="BK899" s="12">
        <v>1</v>
      </c>
      <c r="BL899" s="12">
        <v>0</v>
      </c>
      <c r="BM899" s="12">
        <v>1</v>
      </c>
      <c r="BN899" s="12">
        <v>0</v>
      </c>
      <c r="BO899" s="12">
        <v>1</v>
      </c>
      <c r="BP899" s="12">
        <v>0</v>
      </c>
      <c r="BQ899" s="12">
        <v>0</v>
      </c>
      <c r="BR899" s="12">
        <v>0</v>
      </c>
      <c r="BS899" s="12">
        <v>0</v>
      </c>
      <c r="BT899" s="12">
        <v>0</v>
      </c>
      <c r="BU899" s="12">
        <v>1</v>
      </c>
      <c r="BV899" s="12">
        <v>0</v>
      </c>
      <c r="BW899" s="12">
        <v>1</v>
      </c>
      <c r="BX899" s="12">
        <v>0</v>
      </c>
      <c r="BY899" s="12">
        <v>0.5</v>
      </c>
      <c r="BZ899" s="12">
        <f t="shared" si="214"/>
        <v>0.5</v>
      </c>
      <c r="CA899" s="113">
        <v>2.9957322735539909</v>
      </c>
      <c r="CB899" s="12" t="s">
        <v>993</v>
      </c>
      <c r="CC899" s="12">
        <v>1</v>
      </c>
    </row>
    <row r="900" spans="1:167" ht="15" customHeight="1" x14ac:dyDescent="0.3">
      <c r="A900" s="17">
        <v>899</v>
      </c>
      <c r="B900" s="12">
        <v>22</v>
      </c>
      <c r="C900" s="12" t="s">
        <v>134</v>
      </c>
      <c r="D900" s="37">
        <v>0</v>
      </c>
      <c r="E900" s="13">
        <v>2E-3</v>
      </c>
      <c r="F900" s="19">
        <f t="shared" si="200"/>
        <v>0</v>
      </c>
      <c r="H900" s="12">
        <f t="shared" si="203"/>
        <v>-2E-3</v>
      </c>
      <c r="I900" s="12">
        <f t="shared" si="204"/>
        <v>2E-3</v>
      </c>
      <c r="J900" s="12">
        <v>0.47699999999999998</v>
      </c>
      <c r="K900" s="12">
        <f t="shared" si="206"/>
        <v>0</v>
      </c>
      <c r="L900" s="45">
        <f t="shared" si="207"/>
        <v>0</v>
      </c>
      <c r="M900" s="15">
        <f t="shared" si="208"/>
        <v>0</v>
      </c>
      <c r="N900" s="13">
        <f t="shared" si="209"/>
        <v>3.8547167224584983E-2</v>
      </c>
      <c r="O900" s="68">
        <f t="shared" si="210"/>
        <v>25.942243542145697</v>
      </c>
      <c r="P900" s="12">
        <f t="shared" si="211"/>
        <v>-3.8547167224584983E-2</v>
      </c>
      <c r="Q900" s="12">
        <f t="shared" si="212"/>
        <v>3.8547167224584983E-2</v>
      </c>
      <c r="R900" s="113">
        <v>7.1284959456800365</v>
      </c>
      <c r="S900" s="12" t="s">
        <v>1053</v>
      </c>
      <c r="T900" s="12" t="s">
        <v>997</v>
      </c>
      <c r="U900" s="12" t="s">
        <v>1015</v>
      </c>
      <c r="V900" s="13" t="s">
        <v>1018</v>
      </c>
      <c r="W900" s="68">
        <v>0</v>
      </c>
      <c r="X900" s="68">
        <v>0</v>
      </c>
      <c r="Y900" s="68">
        <v>1</v>
      </c>
      <c r="Z900" s="68">
        <v>0</v>
      </c>
      <c r="AA900" s="13">
        <v>1</v>
      </c>
      <c r="AB900" s="13">
        <v>1</v>
      </c>
      <c r="AC900" s="68">
        <v>5</v>
      </c>
      <c r="AD900" s="68">
        <v>13</v>
      </c>
      <c r="AE900" s="13">
        <v>673</v>
      </c>
      <c r="AF900" s="13">
        <v>0</v>
      </c>
      <c r="AG900" s="13">
        <v>1</v>
      </c>
      <c r="AH900" s="13">
        <v>0</v>
      </c>
      <c r="AI900" s="13">
        <v>0</v>
      </c>
      <c r="AJ900" s="13">
        <v>0</v>
      </c>
      <c r="AK900" s="13">
        <v>0</v>
      </c>
      <c r="AL900" s="13">
        <v>0</v>
      </c>
      <c r="AM900" s="68">
        <v>0</v>
      </c>
      <c r="AN900" s="68">
        <v>0</v>
      </c>
      <c r="AO900" s="68">
        <v>0</v>
      </c>
      <c r="AP900" s="113">
        <v>6.5323342922223491</v>
      </c>
      <c r="AQ900" s="12">
        <v>1</v>
      </c>
      <c r="AR900" s="113">
        <v>6.5323342922223491</v>
      </c>
      <c r="AS900" s="12">
        <v>0</v>
      </c>
      <c r="AT900" s="12">
        <v>1</v>
      </c>
      <c r="AU900" s="12">
        <v>1</v>
      </c>
      <c r="AV900" s="113">
        <v>7.6098622009135539</v>
      </c>
      <c r="AW900" s="12">
        <v>1</v>
      </c>
      <c r="AX900" s="12">
        <v>0</v>
      </c>
      <c r="AY900" s="68">
        <v>0</v>
      </c>
      <c r="AZ900" s="68">
        <v>3.222</v>
      </c>
      <c r="BA900" s="94">
        <v>30</v>
      </c>
      <c r="BB900" s="94">
        <v>36</v>
      </c>
      <c r="BC900" s="12">
        <v>0</v>
      </c>
      <c r="BD900" s="12">
        <v>1</v>
      </c>
      <c r="BE900" s="104">
        <f t="shared" si="205"/>
        <v>1.7732559976634952</v>
      </c>
      <c r="BF900" s="104">
        <v>2040.8</v>
      </c>
      <c r="BG900" s="104">
        <f t="shared" si="213"/>
        <v>0.23267725877869108</v>
      </c>
      <c r="BH900" s="68">
        <v>1</v>
      </c>
      <c r="BI900" s="68">
        <v>1</v>
      </c>
      <c r="BJ900" s="68">
        <v>0</v>
      </c>
      <c r="BK900" s="12">
        <v>1</v>
      </c>
      <c r="BL900" s="12">
        <v>0</v>
      </c>
      <c r="BM900" s="12">
        <v>1</v>
      </c>
      <c r="BN900" s="12">
        <v>0</v>
      </c>
      <c r="BO900" s="12">
        <v>1</v>
      </c>
      <c r="BP900" s="12">
        <v>0</v>
      </c>
      <c r="BQ900" s="12">
        <v>0</v>
      </c>
      <c r="BR900" s="12">
        <v>0</v>
      </c>
      <c r="BS900" s="12">
        <v>0</v>
      </c>
      <c r="BT900" s="12">
        <v>0</v>
      </c>
      <c r="BU900" s="12">
        <v>1</v>
      </c>
      <c r="BV900" s="12">
        <v>0</v>
      </c>
      <c r="BW900" s="12">
        <v>1</v>
      </c>
      <c r="BX900" s="12">
        <v>0</v>
      </c>
      <c r="BY900" s="12">
        <v>0.5</v>
      </c>
      <c r="BZ900" s="12">
        <f t="shared" si="214"/>
        <v>0.5</v>
      </c>
      <c r="CA900" s="113">
        <v>2.9957322735539909</v>
      </c>
      <c r="CB900" s="12" t="s">
        <v>993</v>
      </c>
      <c r="CC900" s="12">
        <v>1</v>
      </c>
    </row>
    <row r="901" spans="1:167" s="40" customFormat="1" ht="15" customHeight="1" x14ac:dyDescent="0.3">
      <c r="A901" s="75">
        <v>900</v>
      </c>
      <c r="B901" s="75">
        <v>22</v>
      </c>
      <c r="C901" s="75" t="s">
        <v>134</v>
      </c>
      <c r="D901" s="76">
        <v>-1.6E-2</v>
      </c>
      <c r="E901" s="77">
        <v>0.19</v>
      </c>
      <c r="F901" s="79">
        <f t="shared" si="200"/>
        <v>-8.4210526315789472E-2</v>
      </c>
      <c r="G901" s="75"/>
      <c r="H901" s="75">
        <f t="shared" si="203"/>
        <v>-0.20600000000000002</v>
      </c>
      <c r="I901" s="75">
        <f t="shared" si="204"/>
        <v>0.17399999999999999</v>
      </c>
      <c r="J901" s="75">
        <v>0.47699999999999998</v>
      </c>
      <c r="K901" s="75">
        <f t="shared" si="206"/>
        <v>-1.6E-2</v>
      </c>
      <c r="L901" s="88">
        <f t="shared" si="207"/>
        <v>-8.4210526315789472E-2</v>
      </c>
      <c r="M901" s="78">
        <f t="shared" si="208"/>
        <v>-3.2460601381139459E-3</v>
      </c>
      <c r="N901" s="77">
        <f t="shared" si="209"/>
        <v>3.8546964140103106E-2</v>
      </c>
      <c r="O901" s="77">
        <f t="shared" si="210"/>
        <v>25.942380218722075</v>
      </c>
      <c r="P901" s="75">
        <f t="shared" si="211"/>
        <v>-4.1793024278217052E-2</v>
      </c>
      <c r="Q901" s="75">
        <f t="shared" si="212"/>
        <v>3.530090400198916E-2</v>
      </c>
      <c r="R901" s="115">
        <v>7.1284959456800365</v>
      </c>
      <c r="S901" s="75" t="s">
        <v>1054</v>
      </c>
      <c r="T901" s="75" t="s">
        <v>997</v>
      </c>
      <c r="U901" s="75" t="s">
        <v>1016</v>
      </c>
      <c r="V901" s="77" t="s">
        <v>1019</v>
      </c>
      <c r="W901" s="77">
        <v>0</v>
      </c>
      <c r="X901" s="77">
        <v>0</v>
      </c>
      <c r="Y901" s="77">
        <v>1</v>
      </c>
      <c r="Z901" s="77">
        <v>0</v>
      </c>
      <c r="AA901" s="77">
        <v>1</v>
      </c>
      <c r="AB901" s="77">
        <v>1</v>
      </c>
      <c r="AC901" s="77">
        <v>5</v>
      </c>
      <c r="AD901" s="77">
        <v>13</v>
      </c>
      <c r="AE901" s="77">
        <v>673</v>
      </c>
      <c r="AF901" s="77">
        <v>0</v>
      </c>
      <c r="AG901" s="77">
        <v>1</v>
      </c>
      <c r="AH901" s="77">
        <v>0</v>
      </c>
      <c r="AI901" s="77">
        <v>0</v>
      </c>
      <c r="AJ901" s="77">
        <v>0</v>
      </c>
      <c r="AK901" s="77">
        <v>0</v>
      </c>
      <c r="AL901" s="77">
        <v>0</v>
      </c>
      <c r="AM901" s="77">
        <v>0</v>
      </c>
      <c r="AN901" s="77">
        <v>0</v>
      </c>
      <c r="AO901" s="77">
        <v>0</v>
      </c>
      <c r="AP901" s="115">
        <v>6.5323342922223491</v>
      </c>
      <c r="AQ901" s="75">
        <v>1</v>
      </c>
      <c r="AR901" s="115">
        <v>6.5323342922223491</v>
      </c>
      <c r="AS901" s="75">
        <v>0</v>
      </c>
      <c r="AT901" s="75">
        <v>1</v>
      </c>
      <c r="AU901" s="75">
        <v>1</v>
      </c>
      <c r="AV901" s="115">
        <v>7.6098622009135539</v>
      </c>
      <c r="AW901" s="75">
        <v>1</v>
      </c>
      <c r="AX901" s="75">
        <v>0</v>
      </c>
      <c r="AY901" s="77">
        <v>0</v>
      </c>
      <c r="AZ901" s="77">
        <v>3.222</v>
      </c>
      <c r="BA901" s="52">
        <v>30</v>
      </c>
      <c r="BB901" s="52">
        <v>36</v>
      </c>
      <c r="BC901" s="75">
        <v>0</v>
      </c>
      <c r="BD901" s="75">
        <v>1</v>
      </c>
      <c r="BE901" s="105">
        <f t="shared" si="205"/>
        <v>1.7732559976634952</v>
      </c>
      <c r="BF901" s="105">
        <v>2040.8</v>
      </c>
      <c r="BG901" s="105">
        <f t="shared" si="213"/>
        <v>0.23267725877869108</v>
      </c>
      <c r="BH901" s="77">
        <v>1</v>
      </c>
      <c r="BI901" s="77">
        <v>1</v>
      </c>
      <c r="BJ901" s="77">
        <v>0</v>
      </c>
      <c r="BK901" s="75">
        <v>1</v>
      </c>
      <c r="BL901" s="75">
        <v>0</v>
      </c>
      <c r="BM901" s="75">
        <v>1</v>
      </c>
      <c r="BN901" s="75">
        <v>0</v>
      </c>
      <c r="BO901" s="75">
        <v>1</v>
      </c>
      <c r="BP901" s="75">
        <v>0</v>
      </c>
      <c r="BQ901" s="75">
        <v>0</v>
      </c>
      <c r="BR901" s="75">
        <v>0</v>
      </c>
      <c r="BS901" s="75">
        <v>0</v>
      </c>
      <c r="BT901" s="75">
        <v>0</v>
      </c>
      <c r="BU901" s="75">
        <v>1</v>
      </c>
      <c r="BV901" s="75">
        <v>0</v>
      </c>
      <c r="BW901" s="75">
        <v>1</v>
      </c>
      <c r="BX901" s="75">
        <v>0</v>
      </c>
      <c r="BY901" s="75">
        <v>0.5</v>
      </c>
      <c r="BZ901" s="75">
        <f t="shared" si="214"/>
        <v>0.5</v>
      </c>
      <c r="CA901" s="115">
        <v>2.9957322735539909</v>
      </c>
      <c r="CB901" s="75" t="s">
        <v>993</v>
      </c>
      <c r="CC901" s="75">
        <v>1</v>
      </c>
      <c r="CD901" s="75"/>
      <c r="CE901" s="75"/>
      <c r="CF901" s="75"/>
      <c r="CG901" s="75"/>
      <c r="CH901" s="75"/>
      <c r="CI901" s="75"/>
      <c r="CJ901" s="75"/>
      <c r="CK901" s="75"/>
      <c r="CL901" s="75"/>
      <c r="CM901" s="75"/>
      <c r="CN901" s="75"/>
      <c r="CO901" s="75"/>
      <c r="CP901" s="75"/>
      <c r="CQ901" s="75"/>
      <c r="CR901" s="75"/>
      <c r="CS901" s="75"/>
      <c r="CT901" s="75"/>
      <c r="CU901" s="75"/>
      <c r="CV901" s="75"/>
      <c r="CW901" s="75"/>
      <c r="CX901" s="75"/>
      <c r="CY901" s="75"/>
      <c r="CZ901" s="75"/>
      <c r="DA901" s="75"/>
      <c r="DB901" s="75"/>
      <c r="DC901" s="75"/>
      <c r="DD901" s="75"/>
      <c r="DE901" s="75"/>
      <c r="DF901" s="75"/>
      <c r="DG901" s="75"/>
      <c r="DH901" s="75"/>
      <c r="DI901" s="75"/>
      <c r="DJ901" s="75"/>
      <c r="DK901" s="75"/>
      <c r="DL901" s="75"/>
      <c r="DM901" s="75"/>
      <c r="DN901" s="75"/>
      <c r="DO901" s="75"/>
      <c r="DP901" s="75"/>
      <c r="DQ901" s="75"/>
      <c r="DR901" s="75"/>
      <c r="DS901" s="75"/>
      <c r="DT901" s="75"/>
      <c r="DU901" s="75"/>
      <c r="DV901" s="75"/>
      <c r="DW901" s="75"/>
      <c r="DX901" s="75"/>
      <c r="DY901" s="75"/>
      <c r="DZ901" s="75"/>
      <c r="EA901" s="75"/>
      <c r="EB901" s="75"/>
      <c r="EC901" s="75"/>
      <c r="ED901" s="75"/>
      <c r="EE901" s="75"/>
      <c r="EF901" s="75"/>
      <c r="EG901" s="75"/>
      <c r="EH901" s="75"/>
      <c r="EI901" s="75"/>
      <c r="EJ901" s="75"/>
      <c r="EK901" s="75"/>
      <c r="EL901" s="75"/>
      <c r="EM901" s="75"/>
      <c r="EN901" s="75"/>
      <c r="EO901" s="75"/>
      <c r="EP901" s="75"/>
      <c r="EQ901" s="75"/>
      <c r="ER901" s="75"/>
      <c r="ES901" s="75"/>
      <c r="ET901" s="75"/>
      <c r="EU901" s="75"/>
      <c r="EV901" s="75"/>
      <c r="EW901" s="75"/>
      <c r="EX901" s="75"/>
      <c r="EY901" s="75"/>
      <c r="EZ901" s="75"/>
      <c r="FA901" s="75"/>
      <c r="FB901" s="75"/>
      <c r="FC901" s="75"/>
      <c r="FD901" s="75"/>
      <c r="FE901" s="75"/>
      <c r="FF901" s="75"/>
      <c r="FG901" s="75"/>
      <c r="FH901" s="75"/>
      <c r="FI901" s="75"/>
      <c r="FJ901" s="75"/>
      <c r="FK901" s="75"/>
    </row>
    <row r="902" spans="1:167" ht="15" customHeight="1" x14ac:dyDescent="0.3">
      <c r="A902" s="17">
        <v>901</v>
      </c>
      <c r="B902" s="12">
        <v>23</v>
      </c>
      <c r="C902" s="69" t="s">
        <v>173</v>
      </c>
      <c r="D902" s="37">
        <v>0.26900000000000002</v>
      </c>
      <c r="E902" s="68">
        <v>0.82099999999999995</v>
      </c>
      <c r="F902" s="19">
        <f t="shared" si="200"/>
        <v>0.32764920828258226</v>
      </c>
      <c r="H902" s="12">
        <f t="shared" si="203"/>
        <v>-0.55199999999999994</v>
      </c>
      <c r="I902" s="12">
        <f t="shared" si="204"/>
        <v>1.0899999999999999</v>
      </c>
      <c r="J902" s="12" t="s">
        <v>63</v>
      </c>
      <c r="K902" s="12">
        <f t="shared" si="206"/>
        <v>-0.26900000000000002</v>
      </c>
      <c r="L902" s="45">
        <f t="shared" si="207"/>
        <v>-0.32764920828258226</v>
      </c>
      <c r="M902" s="15">
        <f t="shared" si="208"/>
        <v>-2.9157963400067589E-3</v>
      </c>
      <c r="N902" s="68">
        <f t="shared" si="209"/>
        <v>8.8991405023998091E-3</v>
      </c>
      <c r="O902" s="68">
        <f t="shared" si="210"/>
        <v>112.37040248216471</v>
      </c>
      <c r="P902" s="12">
        <f t="shared" si="211"/>
        <v>-1.1814936842406568E-2</v>
      </c>
      <c r="Q902" s="12">
        <f t="shared" si="212"/>
        <v>5.9833441623930502E-3</v>
      </c>
      <c r="R902" s="113">
        <v>7.1284959456800365</v>
      </c>
      <c r="S902" s="12" t="s">
        <v>1069</v>
      </c>
      <c r="T902" s="12" t="s">
        <v>1070</v>
      </c>
      <c r="U902" s="12" t="s">
        <v>1078</v>
      </c>
      <c r="V902" s="68" t="s">
        <v>1074</v>
      </c>
      <c r="W902" s="68">
        <v>0</v>
      </c>
      <c r="X902" s="68">
        <v>1</v>
      </c>
      <c r="Y902" s="68">
        <v>0</v>
      </c>
      <c r="Z902" s="68">
        <v>0</v>
      </c>
      <c r="AA902" s="68">
        <v>0</v>
      </c>
      <c r="AB902" s="68">
        <v>1</v>
      </c>
      <c r="AC902" s="68">
        <v>1</v>
      </c>
      <c r="AD902" s="68">
        <v>4</v>
      </c>
      <c r="AE902" s="68">
        <v>12627</v>
      </c>
      <c r="AF902" s="68">
        <v>0</v>
      </c>
      <c r="AG902" s="68">
        <v>1</v>
      </c>
      <c r="AH902" s="68">
        <v>0</v>
      </c>
      <c r="AI902" s="68">
        <v>0</v>
      </c>
      <c r="AJ902" s="68">
        <v>0</v>
      </c>
      <c r="AK902" s="68">
        <v>0</v>
      </c>
      <c r="AL902" s="68">
        <v>0</v>
      </c>
      <c r="AM902" s="68">
        <v>0</v>
      </c>
      <c r="AN902" s="68">
        <v>0</v>
      </c>
      <c r="AO902" s="68">
        <v>0</v>
      </c>
      <c r="AP902" s="113">
        <v>10.596634733096073</v>
      </c>
      <c r="AQ902" s="12">
        <v>1</v>
      </c>
      <c r="AR902" s="113">
        <v>9.4439885559354781</v>
      </c>
      <c r="AS902" s="12">
        <v>1</v>
      </c>
      <c r="AT902" s="12">
        <v>0</v>
      </c>
      <c r="AU902" s="12">
        <v>1</v>
      </c>
      <c r="AV902" s="113">
        <v>7.60688453121963</v>
      </c>
      <c r="AW902" s="12">
        <v>0</v>
      </c>
      <c r="AX902" s="12">
        <v>1</v>
      </c>
      <c r="AY902" s="68">
        <v>1</v>
      </c>
      <c r="AZ902" s="30">
        <v>4.2329999999999997</v>
      </c>
      <c r="BA902" s="94">
        <v>243</v>
      </c>
      <c r="BB902" s="94">
        <v>60</v>
      </c>
      <c r="BC902" s="12">
        <v>1</v>
      </c>
      <c r="BD902" s="12">
        <v>0</v>
      </c>
      <c r="BE902" s="104">
        <f t="shared" ref="BE902:BE933" si="215">LN(750)</f>
        <v>6.620073206530356</v>
      </c>
      <c r="BF902" s="104">
        <v>1376.05</v>
      </c>
      <c r="BG902" s="104">
        <f t="shared" si="213"/>
        <v>0.91602304274920765</v>
      </c>
      <c r="BH902" s="68">
        <v>0</v>
      </c>
      <c r="BI902" s="68">
        <v>1</v>
      </c>
      <c r="BJ902" s="68">
        <v>0</v>
      </c>
      <c r="BK902" s="12">
        <v>1</v>
      </c>
      <c r="BL902" s="12">
        <v>0</v>
      </c>
      <c r="BM902" s="12">
        <v>1</v>
      </c>
      <c r="BN902" s="12">
        <v>0</v>
      </c>
      <c r="BO902" s="12">
        <v>0</v>
      </c>
      <c r="BP902" s="12">
        <v>1</v>
      </c>
      <c r="BQ902" s="12">
        <v>0</v>
      </c>
      <c r="BR902" s="12">
        <v>0</v>
      </c>
      <c r="BS902" s="12">
        <v>0</v>
      </c>
      <c r="BT902" s="12">
        <v>1</v>
      </c>
      <c r="BU902" s="12">
        <v>0</v>
      </c>
      <c r="BV902" s="12">
        <v>0</v>
      </c>
      <c r="BW902" s="12">
        <v>0</v>
      </c>
      <c r="BX902" s="12">
        <v>1</v>
      </c>
      <c r="BY902" s="12">
        <v>0.5</v>
      </c>
      <c r="BZ902" s="12">
        <f t="shared" si="214"/>
        <v>0.5</v>
      </c>
      <c r="CA902" s="113">
        <v>2.9957322735539909</v>
      </c>
      <c r="CB902" s="12" t="s">
        <v>1057</v>
      </c>
      <c r="CC902" s="12">
        <v>1</v>
      </c>
      <c r="CD902" s="12" t="s">
        <v>1056</v>
      </c>
      <c r="CE902" s="12" t="s">
        <v>17</v>
      </c>
      <c r="CG902" s="12" t="s">
        <v>1059</v>
      </c>
      <c r="CH902" s="12" t="s">
        <v>1060</v>
      </c>
      <c r="CI902" s="46" t="s">
        <v>1077</v>
      </c>
    </row>
    <row r="903" spans="1:167" ht="15" customHeight="1" x14ac:dyDescent="0.3">
      <c r="A903" s="17">
        <v>902</v>
      </c>
      <c r="B903" s="70">
        <v>23</v>
      </c>
      <c r="C903" s="69" t="s">
        <v>173</v>
      </c>
      <c r="D903" s="38">
        <v>0.185</v>
      </c>
      <c r="E903" s="69">
        <v>1.03</v>
      </c>
      <c r="F903" s="19">
        <f t="shared" si="200"/>
        <v>0.1796116504854369</v>
      </c>
      <c r="G903" s="70"/>
      <c r="H903" s="70">
        <f t="shared" si="203"/>
        <v>-0.84499999999999997</v>
      </c>
      <c r="I903" s="70">
        <f t="shared" si="204"/>
        <v>1.2150000000000001</v>
      </c>
      <c r="J903" s="70" t="s">
        <v>63</v>
      </c>
      <c r="K903" s="70">
        <f t="shared" si="206"/>
        <v>-0.185</v>
      </c>
      <c r="L903" s="47">
        <f t="shared" si="207"/>
        <v>-0.1796116504854369</v>
      </c>
      <c r="M903" s="18">
        <f t="shared" si="208"/>
        <v>-1.5983940663855556E-3</v>
      </c>
      <c r="N903" s="69">
        <f t="shared" si="209"/>
        <v>8.8991669642006603E-3</v>
      </c>
      <c r="O903" s="69">
        <f t="shared" si="210"/>
        <v>112.37006834715814</v>
      </c>
      <c r="P903" s="70">
        <f t="shared" si="211"/>
        <v>-1.0497561030586217E-2</v>
      </c>
      <c r="Q903" s="70">
        <f t="shared" si="212"/>
        <v>7.3007728978151049E-3</v>
      </c>
      <c r="R903" s="114">
        <v>7.1284959456800365</v>
      </c>
      <c r="S903" s="70" t="s">
        <v>1069</v>
      </c>
      <c r="T903" s="70" t="s">
        <v>1070</v>
      </c>
      <c r="U903" s="70" t="s">
        <v>1079</v>
      </c>
      <c r="V903" s="69" t="s">
        <v>1083</v>
      </c>
      <c r="W903" s="69">
        <v>0</v>
      </c>
      <c r="X903" s="69">
        <v>1</v>
      </c>
      <c r="Y903" s="69">
        <v>0</v>
      </c>
      <c r="Z903" s="69">
        <v>0</v>
      </c>
      <c r="AA903" s="69">
        <v>0</v>
      </c>
      <c r="AB903" s="69">
        <v>1</v>
      </c>
      <c r="AC903" s="69">
        <v>1</v>
      </c>
      <c r="AD903" s="69">
        <v>4</v>
      </c>
      <c r="AE903" s="69">
        <v>12627</v>
      </c>
      <c r="AF903" s="69">
        <v>0</v>
      </c>
      <c r="AG903" s="69">
        <v>1</v>
      </c>
      <c r="AH903" s="69">
        <v>0</v>
      </c>
      <c r="AI903" s="69">
        <v>0</v>
      </c>
      <c r="AJ903" s="69">
        <v>0</v>
      </c>
      <c r="AK903" s="69">
        <v>0</v>
      </c>
      <c r="AL903" s="69">
        <v>0</v>
      </c>
      <c r="AM903" s="69">
        <v>0</v>
      </c>
      <c r="AN903" s="69">
        <v>0</v>
      </c>
      <c r="AO903" s="69">
        <v>0</v>
      </c>
      <c r="AP903" s="114">
        <v>10.596634733096073</v>
      </c>
      <c r="AQ903" s="70">
        <v>1</v>
      </c>
      <c r="AR903" s="114">
        <v>9.4439885559354781</v>
      </c>
      <c r="AS903" s="70">
        <v>1</v>
      </c>
      <c r="AT903" s="70">
        <v>0</v>
      </c>
      <c r="AU903" s="70">
        <v>1</v>
      </c>
      <c r="AV903" s="114">
        <v>7.60688453121963</v>
      </c>
      <c r="AW903" s="70">
        <v>0</v>
      </c>
      <c r="AX903" s="70">
        <v>1</v>
      </c>
      <c r="AY903" s="69">
        <v>1</v>
      </c>
      <c r="AZ903" s="69">
        <v>4.2329999999999997</v>
      </c>
      <c r="BA903" s="32">
        <v>243</v>
      </c>
      <c r="BB903" s="32">
        <v>60</v>
      </c>
      <c r="BC903" s="70">
        <v>1</v>
      </c>
      <c r="BD903" s="70">
        <v>0</v>
      </c>
      <c r="BE903" s="106">
        <f t="shared" si="215"/>
        <v>6.620073206530356</v>
      </c>
      <c r="BF903" s="106">
        <v>1376.05</v>
      </c>
      <c r="BG903" s="106">
        <f t="shared" si="213"/>
        <v>0.91602304274920765</v>
      </c>
      <c r="BH903" s="69">
        <v>0</v>
      </c>
      <c r="BI903" s="69">
        <v>1</v>
      </c>
      <c r="BJ903" s="69">
        <v>0</v>
      </c>
      <c r="BK903" s="70">
        <v>1</v>
      </c>
      <c r="BL903" s="70">
        <v>0</v>
      </c>
      <c r="BM903" s="70">
        <v>1</v>
      </c>
      <c r="BN903" s="70">
        <v>0</v>
      </c>
      <c r="BO903" s="70">
        <v>0</v>
      </c>
      <c r="BP903" s="70">
        <v>1</v>
      </c>
      <c r="BQ903" s="70">
        <v>0</v>
      </c>
      <c r="BR903" s="70">
        <v>0</v>
      </c>
      <c r="BS903" s="70">
        <v>0</v>
      </c>
      <c r="BT903" s="70">
        <v>1</v>
      </c>
      <c r="BU903" s="70">
        <v>0</v>
      </c>
      <c r="BV903" s="70">
        <v>0</v>
      </c>
      <c r="BW903" s="70">
        <v>0</v>
      </c>
      <c r="BX903" s="70">
        <v>1</v>
      </c>
      <c r="BY903" s="70">
        <v>0.5</v>
      </c>
      <c r="BZ903" s="70">
        <f t="shared" si="214"/>
        <v>0.5</v>
      </c>
      <c r="CA903" s="114">
        <v>2.9957322735539909</v>
      </c>
      <c r="CB903" s="70" t="s">
        <v>1057</v>
      </c>
      <c r="CC903" s="70">
        <v>1</v>
      </c>
      <c r="CD903" s="70" t="s">
        <v>1061</v>
      </c>
      <c r="CE903" s="70" t="s">
        <v>17</v>
      </c>
      <c r="CF903" s="70"/>
      <c r="CG903" s="70" t="s">
        <v>1067</v>
      </c>
      <c r="CH903" s="70" t="s">
        <v>17</v>
      </c>
      <c r="CI903" s="70" t="s">
        <v>1058</v>
      </c>
      <c r="CJ903" s="70"/>
      <c r="CK903" s="70"/>
      <c r="CL903" s="70"/>
      <c r="CM903" s="70"/>
      <c r="CN903" s="70"/>
      <c r="CO903" s="70"/>
      <c r="CP903" s="70"/>
      <c r="CQ903" s="70"/>
      <c r="CR903" s="70"/>
      <c r="CS903" s="70"/>
      <c r="CT903" s="70"/>
      <c r="CU903" s="70"/>
      <c r="CV903" s="70"/>
      <c r="CW903" s="70"/>
      <c r="CX903" s="70"/>
      <c r="CY903" s="70"/>
      <c r="CZ903" s="70"/>
      <c r="DA903" s="70"/>
      <c r="DB903" s="70"/>
      <c r="DC903" s="70"/>
      <c r="DD903" s="70"/>
      <c r="DE903" s="70"/>
      <c r="DF903" s="70"/>
      <c r="DG903" s="70"/>
      <c r="DH903" s="70"/>
      <c r="DI903" s="70"/>
      <c r="DJ903" s="70"/>
      <c r="DK903" s="70"/>
      <c r="DL903" s="70"/>
      <c r="DM903" s="70"/>
      <c r="DN903" s="70"/>
      <c r="DO903" s="70"/>
      <c r="DP903" s="70"/>
      <c r="DQ903" s="70"/>
      <c r="DR903" s="70"/>
      <c r="DS903" s="70"/>
      <c r="DT903" s="70"/>
      <c r="DU903" s="70"/>
      <c r="DV903" s="70"/>
      <c r="DW903" s="70"/>
      <c r="DX903" s="70"/>
      <c r="DY903" s="70"/>
      <c r="DZ903" s="70"/>
      <c r="EA903" s="70"/>
      <c r="EB903" s="70"/>
      <c r="EC903" s="70"/>
      <c r="ED903" s="70"/>
      <c r="EE903" s="70"/>
      <c r="EF903" s="70"/>
      <c r="EG903" s="70"/>
      <c r="EH903" s="70"/>
      <c r="EI903" s="70"/>
      <c r="EJ903" s="70"/>
      <c r="EK903" s="70"/>
      <c r="EL903" s="70"/>
      <c r="EM903" s="70"/>
      <c r="EN903" s="70"/>
      <c r="EO903" s="70"/>
      <c r="EP903" s="70"/>
      <c r="EQ903" s="70"/>
      <c r="ER903" s="70"/>
      <c r="ES903" s="70"/>
      <c r="ET903" s="70"/>
      <c r="EU903" s="70"/>
      <c r="EV903" s="70"/>
      <c r="EW903" s="70"/>
      <c r="EX903" s="70"/>
      <c r="EY903" s="70"/>
      <c r="EZ903" s="70"/>
      <c r="FA903" s="70"/>
      <c r="FB903" s="70"/>
      <c r="FC903" s="70"/>
      <c r="FD903" s="70"/>
      <c r="FE903" s="70"/>
      <c r="FF903" s="70"/>
      <c r="FG903" s="70"/>
      <c r="FH903" s="70"/>
      <c r="FI903" s="70"/>
      <c r="FJ903" s="70"/>
      <c r="FK903" s="70"/>
    </row>
    <row r="904" spans="1:167" ht="15" customHeight="1" x14ac:dyDescent="0.3">
      <c r="A904" s="17">
        <v>903</v>
      </c>
      <c r="B904" s="12">
        <v>23</v>
      </c>
      <c r="C904" s="69" t="s">
        <v>173</v>
      </c>
      <c r="D904" s="37">
        <v>0.45</v>
      </c>
      <c r="E904" s="68">
        <v>1.03</v>
      </c>
      <c r="F904" s="19">
        <f t="shared" si="200"/>
        <v>0.43689320388349512</v>
      </c>
      <c r="H904" s="12">
        <f t="shared" si="203"/>
        <v>-0.58000000000000007</v>
      </c>
      <c r="I904" s="12">
        <f t="shared" si="204"/>
        <v>1.48</v>
      </c>
      <c r="J904" s="12" t="s">
        <v>63</v>
      </c>
      <c r="K904" s="12">
        <f t="shared" si="206"/>
        <v>-0.45</v>
      </c>
      <c r="L904" s="45">
        <f t="shared" si="207"/>
        <v>-0.43689320388349512</v>
      </c>
      <c r="M904" s="15">
        <f t="shared" si="208"/>
        <v>-3.8879611475159579E-3</v>
      </c>
      <c r="N904" s="68">
        <f t="shared" si="209"/>
        <v>8.8991110709809723E-3</v>
      </c>
      <c r="O904" s="68">
        <f t="shared" si="210"/>
        <v>112.37077411707902</v>
      </c>
      <c r="P904" s="12">
        <f t="shared" si="211"/>
        <v>-1.2787072218496931E-2</v>
      </c>
      <c r="Q904" s="12">
        <f t="shared" si="212"/>
        <v>5.011149923465014E-3</v>
      </c>
      <c r="R904" s="113">
        <v>7.1284959456800365</v>
      </c>
      <c r="S904" s="12" t="s">
        <v>1069</v>
      </c>
      <c r="T904" s="12" t="s">
        <v>1070</v>
      </c>
      <c r="U904" s="12" t="s">
        <v>1080</v>
      </c>
      <c r="V904" s="68" t="s">
        <v>1084</v>
      </c>
      <c r="W904" s="68">
        <v>0</v>
      </c>
      <c r="X904" s="68">
        <v>1</v>
      </c>
      <c r="Y904" s="68">
        <v>0</v>
      </c>
      <c r="Z904" s="68">
        <v>0</v>
      </c>
      <c r="AA904" s="68">
        <v>0</v>
      </c>
      <c r="AB904" s="68">
        <v>1</v>
      </c>
      <c r="AC904" s="68">
        <v>1</v>
      </c>
      <c r="AD904" s="68">
        <v>4</v>
      </c>
      <c r="AE904" s="68">
        <v>12627</v>
      </c>
      <c r="AF904" s="68">
        <v>0</v>
      </c>
      <c r="AG904" s="68">
        <v>1</v>
      </c>
      <c r="AH904" s="68">
        <v>0</v>
      </c>
      <c r="AI904" s="68">
        <v>0</v>
      </c>
      <c r="AJ904" s="68">
        <v>0</v>
      </c>
      <c r="AK904" s="68">
        <v>0</v>
      </c>
      <c r="AL904" s="68">
        <v>0</v>
      </c>
      <c r="AM904" s="68">
        <v>0</v>
      </c>
      <c r="AN904" s="68">
        <v>0</v>
      </c>
      <c r="AO904" s="68">
        <v>0</v>
      </c>
      <c r="AP904" s="113">
        <v>10.596634733096073</v>
      </c>
      <c r="AQ904" s="12">
        <v>1</v>
      </c>
      <c r="AR904" s="113">
        <v>9.4439885559354781</v>
      </c>
      <c r="AS904" s="12">
        <v>1</v>
      </c>
      <c r="AT904" s="12">
        <v>0</v>
      </c>
      <c r="AU904" s="12">
        <v>1</v>
      </c>
      <c r="AV904" s="113">
        <v>7.60688453121963</v>
      </c>
      <c r="AW904" s="12">
        <v>0</v>
      </c>
      <c r="AX904" s="12">
        <v>1</v>
      </c>
      <c r="AY904" s="68">
        <v>1</v>
      </c>
      <c r="AZ904" s="68">
        <v>4.2329999999999997</v>
      </c>
      <c r="BA904" s="94">
        <v>243</v>
      </c>
      <c r="BB904" s="94">
        <v>60</v>
      </c>
      <c r="BC904" s="12">
        <v>1</v>
      </c>
      <c r="BD904" s="12">
        <v>0</v>
      </c>
      <c r="BE904" s="104">
        <f t="shared" si="215"/>
        <v>6.620073206530356</v>
      </c>
      <c r="BF904" s="104">
        <v>1376.05</v>
      </c>
      <c r="BG904" s="104">
        <f t="shared" si="213"/>
        <v>0.91602304274920765</v>
      </c>
      <c r="BH904" s="68">
        <v>0</v>
      </c>
      <c r="BI904" s="68">
        <v>1</v>
      </c>
      <c r="BJ904" s="68">
        <v>0</v>
      </c>
      <c r="BK904" s="12">
        <v>1</v>
      </c>
      <c r="BL904" s="12">
        <v>0</v>
      </c>
      <c r="BM904" s="12">
        <v>1</v>
      </c>
      <c r="BN904" s="12">
        <v>0</v>
      </c>
      <c r="BO904" s="12">
        <v>0</v>
      </c>
      <c r="BP904" s="12">
        <v>1</v>
      </c>
      <c r="BQ904" s="12">
        <v>0</v>
      </c>
      <c r="BR904" s="12">
        <v>0</v>
      </c>
      <c r="BS904" s="12">
        <v>0</v>
      </c>
      <c r="BT904" s="12">
        <v>1</v>
      </c>
      <c r="BU904" s="12">
        <v>0</v>
      </c>
      <c r="BV904" s="12">
        <v>0</v>
      </c>
      <c r="BW904" s="12">
        <v>0</v>
      </c>
      <c r="BX904" s="12">
        <v>1</v>
      </c>
      <c r="BY904" s="12">
        <v>0.5</v>
      </c>
      <c r="BZ904" s="12">
        <f t="shared" si="214"/>
        <v>0.5</v>
      </c>
      <c r="CA904" s="113">
        <v>2.9957322735539909</v>
      </c>
      <c r="CB904" s="12" t="s">
        <v>1057</v>
      </c>
      <c r="CC904" s="12">
        <v>1</v>
      </c>
      <c r="CD904" s="12" t="s">
        <v>1062</v>
      </c>
      <c r="CE904" s="12" t="s">
        <v>17</v>
      </c>
      <c r="CG904" s="12" t="s">
        <v>1068</v>
      </c>
      <c r="CI904" s="12" t="s">
        <v>1064</v>
      </c>
    </row>
    <row r="905" spans="1:167" ht="15" customHeight="1" x14ac:dyDescent="0.3">
      <c r="A905" s="70">
        <v>904</v>
      </c>
      <c r="B905" s="12">
        <v>23</v>
      </c>
      <c r="C905" s="69" t="s">
        <v>173</v>
      </c>
      <c r="D905" s="37">
        <v>1.02</v>
      </c>
      <c r="E905" s="68">
        <v>1</v>
      </c>
      <c r="F905" s="19">
        <f t="shared" si="200"/>
        <v>1.02</v>
      </c>
      <c r="H905" s="12">
        <f t="shared" si="203"/>
        <v>2.0000000000000018E-2</v>
      </c>
      <c r="I905" s="12">
        <f t="shared" si="204"/>
        <v>2.02</v>
      </c>
      <c r="J905" s="12" t="s">
        <v>63</v>
      </c>
      <c r="K905" s="12">
        <f t="shared" si="206"/>
        <v>-1.02</v>
      </c>
      <c r="L905" s="45">
        <f t="shared" si="207"/>
        <v>-1.02</v>
      </c>
      <c r="M905" s="15">
        <f t="shared" si="208"/>
        <v>-9.0767879662758729E-3</v>
      </c>
      <c r="N905" s="68">
        <f t="shared" si="209"/>
        <v>8.8988117316430113E-3</v>
      </c>
      <c r="O905" s="68">
        <f t="shared" si="210"/>
        <v>112.37455405918193</v>
      </c>
      <c r="P905" s="12">
        <f t="shared" si="211"/>
        <v>-1.7975599697918884E-2</v>
      </c>
      <c r="Q905" s="12">
        <f t="shared" si="212"/>
        <v>-1.7797623463286158E-4</v>
      </c>
      <c r="R905" s="113">
        <v>7.1284959456800365</v>
      </c>
      <c r="S905" s="12" t="s">
        <v>1069</v>
      </c>
      <c r="T905" s="12" t="s">
        <v>1070</v>
      </c>
      <c r="U905" s="12" t="s">
        <v>1081</v>
      </c>
      <c r="V905" s="68" t="s">
        <v>1085</v>
      </c>
      <c r="W905" s="68">
        <v>0</v>
      </c>
      <c r="X905" s="68">
        <v>1</v>
      </c>
      <c r="Y905" s="68">
        <v>0</v>
      </c>
      <c r="Z905" s="68">
        <v>0</v>
      </c>
      <c r="AA905" s="68">
        <v>0</v>
      </c>
      <c r="AB905" s="68">
        <v>1</v>
      </c>
      <c r="AC905" s="68">
        <v>1</v>
      </c>
      <c r="AD905" s="68">
        <v>4</v>
      </c>
      <c r="AE905" s="68">
        <v>12627</v>
      </c>
      <c r="AF905" s="68">
        <v>0</v>
      </c>
      <c r="AG905" s="68">
        <v>1</v>
      </c>
      <c r="AH905" s="68">
        <v>0</v>
      </c>
      <c r="AI905" s="68">
        <v>0</v>
      </c>
      <c r="AJ905" s="68">
        <v>0</v>
      </c>
      <c r="AK905" s="68">
        <v>0</v>
      </c>
      <c r="AL905" s="68">
        <v>0</v>
      </c>
      <c r="AM905" s="68">
        <v>0</v>
      </c>
      <c r="AN905" s="68">
        <v>0</v>
      </c>
      <c r="AO905" s="68">
        <v>0</v>
      </c>
      <c r="AP905" s="113">
        <v>10.596634733096073</v>
      </c>
      <c r="AQ905" s="12">
        <v>1</v>
      </c>
      <c r="AR905" s="113">
        <v>9.4439885559354781</v>
      </c>
      <c r="AS905" s="12">
        <v>1</v>
      </c>
      <c r="AT905" s="12">
        <v>0</v>
      </c>
      <c r="AU905" s="12">
        <v>1</v>
      </c>
      <c r="AV905" s="113">
        <v>7.60688453121963</v>
      </c>
      <c r="AW905" s="12">
        <v>0</v>
      </c>
      <c r="AX905" s="12">
        <v>1</v>
      </c>
      <c r="AY905" s="68">
        <v>1</v>
      </c>
      <c r="AZ905" s="68">
        <v>4.2329999999999997</v>
      </c>
      <c r="BA905" s="94">
        <v>243</v>
      </c>
      <c r="BB905" s="94">
        <v>60</v>
      </c>
      <c r="BC905" s="12">
        <v>1</v>
      </c>
      <c r="BD905" s="12">
        <v>0</v>
      </c>
      <c r="BE905" s="104">
        <f t="shared" si="215"/>
        <v>6.620073206530356</v>
      </c>
      <c r="BF905" s="104">
        <v>1376.05</v>
      </c>
      <c r="BG905" s="104">
        <f t="shared" si="213"/>
        <v>0.91602304274920765</v>
      </c>
      <c r="BH905" s="68">
        <v>0</v>
      </c>
      <c r="BI905" s="68">
        <v>1</v>
      </c>
      <c r="BJ905" s="68">
        <v>0</v>
      </c>
      <c r="BK905" s="12">
        <v>1</v>
      </c>
      <c r="BL905" s="12">
        <v>0</v>
      </c>
      <c r="BM905" s="12">
        <v>1</v>
      </c>
      <c r="BN905" s="12">
        <v>0</v>
      </c>
      <c r="BO905" s="12">
        <v>0</v>
      </c>
      <c r="BP905" s="12">
        <v>1</v>
      </c>
      <c r="BQ905" s="12">
        <v>0</v>
      </c>
      <c r="BR905" s="12">
        <v>0</v>
      </c>
      <c r="BS905" s="12">
        <v>0</v>
      </c>
      <c r="BT905" s="12">
        <v>1</v>
      </c>
      <c r="BU905" s="12">
        <v>0</v>
      </c>
      <c r="BV905" s="12">
        <v>0</v>
      </c>
      <c r="BW905" s="12">
        <v>0</v>
      </c>
      <c r="BX905" s="12">
        <v>1</v>
      </c>
      <c r="BY905" s="12">
        <v>0.5</v>
      </c>
      <c r="BZ905" s="12">
        <f t="shared" si="214"/>
        <v>0.5</v>
      </c>
      <c r="CA905" s="113">
        <v>2.9957322735539909</v>
      </c>
      <c r="CB905" s="12" t="s">
        <v>1057</v>
      </c>
      <c r="CC905" s="12">
        <v>1</v>
      </c>
      <c r="CD905" s="46" t="s">
        <v>1063</v>
      </c>
      <c r="CI905" s="12" t="s">
        <v>1066</v>
      </c>
    </row>
    <row r="906" spans="1:167" ht="15" customHeight="1" x14ac:dyDescent="0.3">
      <c r="A906" s="70">
        <v>905</v>
      </c>
      <c r="B906" s="70">
        <v>23</v>
      </c>
      <c r="C906" s="69" t="s">
        <v>173</v>
      </c>
      <c r="D906" s="38">
        <v>-0.61799999999999999</v>
      </c>
      <c r="E906" s="69">
        <v>1.04</v>
      </c>
      <c r="F906" s="19">
        <f t="shared" si="200"/>
        <v>-0.59423076923076923</v>
      </c>
      <c r="G906" s="70"/>
      <c r="H906" s="70">
        <f t="shared" si="203"/>
        <v>-1.6579999999999999</v>
      </c>
      <c r="I906" s="70">
        <f t="shared" si="204"/>
        <v>0.42200000000000004</v>
      </c>
      <c r="J906" s="70" t="s">
        <v>63</v>
      </c>
      <c r="K906" s="70">
        <f t="shared" si="206"/>
        <v>0.61799999999999999</v>
      </c>
      <c r="L906" s="47">
        <f t="shared" si="207"/>
        <v>0.59423076923076923</v>
      </c>
      <c r="M906" s="18">
        <f t="shared" si="208"/>
        <v>5.2880916465063909E-3</v>
      </c>
      <c r="N906" s="69">
        <f t="shared" si="209"/>
        <v>8.8990539035059008E-3</v>
      </c>
      <c r="O906" s="69">
        <f t="shared" si="210"/>
        <v>112.37149598633589</v>
      </c>
      <c r="P906" s="70">
        <f t="shared" si="211"/>
        <v>-3.6109622569995099E-3</v>
      </c>
      <c r="Q906" s="70">
        <f t="shared" si="212"/>
        <v>1.4187145550012291E-2</v>
      </c>
      <c r="R906" s="114">
        <v>7.1284959456800365</v>
      </c>
      <c r="S906" s="70" t="s">
        <v>1069</v>
      </c>
      <c r="T906" s="70" t="s">
        <v>1070</v>
      </c>
      <c r="U906" s="70" t="s">
        <v>1082</v>
      </c>
      <c r="V906" s="69" t="s">
        <v>1086</v>
      </c>
      <c r="W906" s="69">
        <v>0</v>
      </c>
      <c r="X906" s="69">
        <v>1</v>
      </c>
      <c r="Y906" s="69">
        <v>0</v>
      </c>
      <c r="Z906" s="69">
        <v>0</v>
      </c>
      <c r="AA906" s="69">
        <v>0</v>
      </c>
      <c r="AB906" s="69">
        <v>1</v>
      </c>
      <c r="AC906" s="69">
        <v>1</v>
      </c>
      <c r="AD906" s="69">
        <v>4</v>
      </c>
      <c r="AE906" s="69">
        <v>12627</v>
      </c>
      <c r="AF906" s="69">
        <v>0</v>
      </c>
      <c r="AG906" s="69">
        <v>1</v>
      </c>
      <c r="AH906" s="69">
        <v>0</v>
      </c>
      <c r="AI906" s="69">
        <v>0</v>
      </c>
      <c r="AJ906" s="69">
        <v>0</v>
      </c>
      <c r="AK906" s="69">
        <v>0</v>
      </c>
      <c r="AL906" s="69">
        <v>0</v>
      </c>
      <c r="AM906" s="69">
        <v>0</v>
      </c>
      <c r="AN906" s="69">
        <v>0</v>
      </c>
      <c r="AO906" s="69">
        <v>0</v>
      </c>
      <c r="AP906" s="114">
        <v>10.596634733096073</v>
      </c>
      <c r="AQ906" s="70">
        <v>1</v>
      </c>
      <c r="AR906" s="114">
        <v>9.4439885559354781</v>
      </c>
      <c r="AS906" s="70">
        <v>1</v>
      </c>
      <c r="AT906" s="70">
        <v>0</v>
      </c>
      <c r="AU906" s="70">
        <v>1</v>
      </c>
      <c r="AV906" s="114">
        <v>7.60688453121963</v>
      </c>
      <c r="AW906" s="70">
        <v>0</v>
      </c>
      <c r="AX906" s="70">
        <v>1</v>
      </c>
      <c r="AY906" s="69">
        <v>1</v>
      </c>
      <c r="AZ906" s="69">
        <v>4.2329999999999997</v>
      </c>
      <c r="BA906" s="32">
        <v>243</v>
      </c>
      <c r="BB906" s="32">
        <v>60</v>
      </c>
      <c r="BC906" s="70">
        <v>1</v>
      </c>
      <c r="BD906" s="70">
        <v>0</v>
      </c>
      <c r="BE906" s="106">
        <f t="shared" si="215"/>
        <v>6.620073206530356</v>
      </c>
      <c r="BF906" s="106">
        <v>1376.05</v>
      </c>
      <c r="BG906" s="106">
        <f t="shared" si="213"/>
        <v>0.91602304274920765</v>
      </c>
      <c r="BH906" s="69">
        <v>0</v>
      </c>
      <c r="BI906" s="69">
        <v>1</v>
      </c>
      <c r="BJ906" s="69">
        <v>0</v>
      </c>
      <c r="BK906" s="70">
        <v>1</v>
      </c>
      <c r="BL906" s="70">
        <v>0</v>
      </c>
      <c r="BM906" s="70">
        <v>1</v>
      </c>
      <c r="BN906" s="70">
        <v>0</v>
      </c>
      <c r="BO906" s="70">
        <v>0</v>
      </c>
      <c r="BP906" s="70">
        <v>1</v>
      </c>
      <c r="BQ906" s="70">
        <v>0</v>
      </c>
      <c r="BR906" s="70">
        <v>0</v>
      </c>
      <c r="BS906" s="70">
        <v>0</v>
      </c>
      <c r="BT906" s="70">
        <v>1</v>
      </c>
      <c r="BU906" s="70">
        <v>0</v>
      </c>
      <c r="BV906" s="70">
        <v>0</v>
      </c>
      <c r="BW906" s="70">
        <v>0</v>
      </c>
      <c r="BX906" s="70">
        <v>1</v>
      </c>
      <c r="BY906" s="70">
        <v>0.5</v>
      </c>
      <c r="BZ906" s="70">
        <f t="shared" si="214"/>
        <v>0.5</v>
      </c>
      <c r="CA906" s="114">
        <v>2.9957322735539909</v>
      </c>
      <c r="CB906" s="70" t="s">
        <v>1057</v>
      </c>
      <c r="CC906" s="70">
        <v>1</v>
      </c>
      <c r="CD906" s="70"/>
      <c r="CE906" s="70"/>
      <c r="CF906" s="70"/>
      <c r="CG906" s="70"/>
      <c r="CH906" s="70"/>
      <c r="CI906" s="70" t="s">
        <v>1065</v>
      </c>
      <c r="CJ906" s="70"/>
      <c r="CK906" s="70"/>
      <c r="CL906" s="70"/>
      <c r="CM906" s="70"/>
      <c r="CN906" s="70"/>
      <c r="CO906" s="70"/>
      <c r="CP906" s="70"/>
      <c r="CQ906" s="70"/>
      <c r="CR906" s="70"/>
      <c r="CS906" s="70"/>
      <c r="CT906" s="70"/>
      <c r="CU906" s="70"/>
      <c r="CV906" s="70"/>
      <c r="CW906" s="70"/>
      <c r="CX906" s="70"/>
      <c r="CY906" s="70"/>
      <c r="CZ906" s="70"/>
      <c r="DA906" s="70"/>
      <c r="DB906" s="70"/>
      <c r="DC906" s="70"/>
      <c r="DD906" s="70"/>
      <c r="DE906" s="70"/>
      <c r="DF906" s="70"/>
      <c r="DG906" s="70"/>
      <c r="DH906" s="70"/>
      <c r="DI906" s="70"/>
      <c r="DJ906" s="70"/>
      <c r="DK906" s="70"/>
      <c r="DL906" s="70"/>
      <c r="DM906" s="70"/>
      <c r="DN906" s="70"/>
      <c r="DO906" s="70"/>
      <c r="DP906" s="70"/>
      <c r="DQ906" s="70"/>
      <c r="DR906" s="70"/>
      <c r="DS906" s="70"/>
      <c r="DT906" s="70"/>
      <c r="DU906" s="70"/>
      <c r="DV906" s="70"/>
      <c r="DW906" s="70"/>
      <c r="DX906" s="70"/>
      <c r="DY906" s="70"/>
      <c r="DZ906" s="70"/>
      <c r="EA906" s="70"/>
      <c r="EB906" s="70"/>
      <c r="EC906" s="70"/>
      <c r="ED906" s="70"/>
      <c r="EE906" s="70"/>
      <c r="EF906" s="70"/>
      <c r="EG906" s="70"/>
      <c r="EH906" s="70"/>
      <c r="EI906" s="70"/>
      <c r="EJ906" s="70"/>
      <c r="EK906" s="70"/>
      <c r="EL906" s="70"/>
      <c r="EM906" s="70"/>
      <c r="EN906" s="70"/>
      <c r="EO906" s="70"/>
      <c r="EP906" s="70"/>
      <c r="EQ906" s="70"/>
      <c r="ER906" s="70"/>
      <c r="ES906" s="70"/>
      <c r="ET906" s="70"/>
      <c r="EU906" s="70"/>
      <c r="EV906" s="70"/>
      <c r="EW906" s="70"/>
      <c r="EX906" s="70"/>
      <c r="EY906" s="70"/>
      <c r="EZ906" s="70"/>
      <c r="FA906" s="70"/>
      <c r="FB906" s="70"/>
      <c r="FC906" s="70"/>
      <c r="FD906" s="70"/>
      <c r="FE906" s="70"/>
      <c r="FF906" s="70"/>
      <c r="FG906" s="70"/>
      <c r="FH906" s="70"/>
      <c r="FI906" s="70"/>
      <c r="FJ906" s="70"/>
      <c r="FK906" s="70"/>
    </row>
    <row r="907" spans="1:167" ht="15" customHeight="1" x14ac:dyDescent="0.3">
      <c r="A907" s="17">
        <v>906</v>
      </c>
      <c r="B907" s="12">
        <v>23</v>
      </c>
      <c r="C907" s="69" t="s">
        <v>173</v>
      </c>
      <c r="D907" s="37">
        <v>-0.04</v>
      </c>
      <c r="E907" s="13">
        <v>5.23</v>
      </c>
      <c r="F907" s="19">
        <f t="shared" si="200"/>
        <v>-7.6481835564053535E-3</v>
      </c>
      <c r="H907" s="12">
        <f t="shared" si="203"/>
        <v>-5.2700000000000005</v>
      </c>
      <c r="I907" s="12">
        <f t="shared" si="204"/>
        <v>5.19</v>
      </c>
      <c r="J907" s="12" t="s">
        <v>63</v>
      </c>
      <c r="K907" s="12">
        <f t="shared" si="206"/>
        <v>-0.04</v>
      </c>
      <c r="L907" s="45">
        <f t="shared" si="207"/>
        <v>-7.6481835564053535E-3</v>
      </c>
      <c r="M907" s="15">
        <f t="shared" si="208"/>
        <v>-6.806254922897522E-5</v>
      </c>
      <c r="N907" s="13">
        <f t="shared" si="209"/>
        <v>8.8991783116885107E-3</v>
      </c>
      <c r="O907" s="68">
        <f t="shared" si="210"/>
        <v>112.36992506224568</v>
      </c>
      <c r="P907" s="12">
        <f t="shared" si="211"/>
        <v>-8.9672408609174862E-3</v>
      </c>
      <c r="Q907" s="12">
        <f t="shared" si="212"/>
        <v>8.8311157624595352E-3</v>
      </c>
      <c r="R907" s="113">
        <v>7.1284959456800365</v>
      </c>
      <c r="S907" s="12" t="s">
        <v>1069</v>
      </c>
      <c r="T907" s="12" t="s">
        <v>1071</v>
      </c>
      <c r="U907" s="12" t="s">
        <v>1078</v>
      </c>
      <c r="V907" s="13" t="s">
        <v>1074</v>
      </c>
      <c r="W907" s="68">
        <v>0</v>
      </c>
      <c r="X907" s="68">
        <v>1</v>
      </c>
      <c r="Y907" s="68">
        <v>0</v>
      </c>
      <c r="Z907" s="68">
        <v>0</v>
      </c>
      <c r="AA907" s="13">
        <v>1</v>
      </c>
      <c r="AB907" s="13">
        <v>1</v>
      </c>
      <c r="AC907" s="68">
        <v>2</v>
      </c>
      <c r="AD907" s="68">
        <v>4</v>
      </c>
      <c r="AE907" s="13">
        <v>12627</v>
      </c>
      <c r="AF907" s="13">
        <v>0</v>
      </c>
      <c r="AG907" s="13">
        <v>1</v>
      </c>
      <c r="AH907" s="13">
        <v>0</v>
      </c>
      <c r="AI907" s="13">
        <v>0</v>
      </c>
      <c r="AJ907" s="13">
        <v>0</v>
      </c>
      <c r="AK907" s="13">
        <v>0</v>
      </c>
      <c r="AL907" s="13">
        <v>0</v>
      </c>
      <c r="AM907" s="68">
        <v>0</v>
      </c>
      <c r="AN907" s="68">
        <v>0</v>
      </c>
      <c r="AO907" s="68">
        <v>0</v>
      </c>
      <c r="AP907" s="113">
        <v>10.596634733096073</v>
      </c>
      <c r="AQ907" s="12">
        <v>1</v>
      </c>
      <c r="AR907" s="113">
        <v>9.4439885559354781</v>
      </c>
      <c r="AS907" s="12">
        <v>1</v>
      </c>
      <c r="AT907" s="12">
        <v>0</v>
      </c>
      <c r="AU907" s="12">
        <v>1</v>
      </c>
      <c r="AV907" s="113">
        <v>7.60688453121963</v>
      </c>
      <c r="AW907" s="12">
        <v>0</v>
      </c>
      <c r="AX907" s="12">
        <v>1</v>
      </c>
      <c r="AY907" s="68">
        <v>1</v>
      </c>
      <c r="AZ907" s="68">
        <v>4.2329999999999997</v>
      </c>
      <c r="BA907" s="94">
        <v>243</v>
      </c>
      <c r="BB907" s="94">
        <v>60</v>
      </c>
      <c r="BC907" s="12">
        <v>1</v>
      </c>
      <c r="BD907" s="12">
        <v>0</v>
      </c>
      <c r="BE907" s="104">
        <f t="shared" si="215"/>
        <v>6.620073206530356</v>
      </c>
      <c r="BF907" s="104">
        <v>1376.05</v>
      </c>
      <c r="BG907" s="104">
        <f t="shared" si="213"/>
        <v>0.91602304274920765</v>
      </c>
      <c r="BH907" s="68">
        <v>0</v>
      </c>
      <c r="BI907" s="68">
        <v>1</v>
      </c>
      <c r="BJ907" s="68">
        <v>0</v>
      </c>
      <c r="BK907" s="12">
        <v>1</v>
      </c>
      <c r="BL907" s="12">
        <v>0</v>
      </c>
      <c r="BM907" s="12">
        <v>1</v>
      </c>
      <c r="BN907" s="12">
        <v>0</v>
      </c>
      <c r="BO907" s="12">
        <v>0</v>
      </c>
      <c r="BP907" s="12">
        <v>1</v>
      </c>
      <c r="BQ907" s="12">
        <v>0</v>
      </c>
      <c r="BR907" s="12">
        <v>0</v>
      </c>
      <c r="BS907" s="12">
        <v>0</v>
      </c>
      <c r="BT907" s="12">
        <v>1</v>
      </c>
      <c r="BU907" s="12">
        <v>0</v>
      </c>
      <c r="BV907" s="12">
        <v>0</v>
      </c>
      <c r="BW907" s="12">
        <v>0</v>
      </c>
      <c r="BX907" s="12">
        <v>1</v>
      </c>
      <c r="BY907" s="12">
        <v>0.5</v>
      </c>
      <c r="BZ907" s="12">
        <f t="shared" si="214"/>
        <v>0.5</v>
      </c>
      <c r="CA907" s="113">
        <v>2.9957322735539909</v>
      </c>
      <c r="CB907" s="12" t="s">
        <v>1057</v>
      </c>
      <c r="CC907" s="12">
        <v>1</v>
      </c>
    </row>
    <row r="908" spans="1:167" ht="15" customHeight="1" x14ac:dyDescent="0.3">
      <c r="A908" s="70">
        <v>907</v>
      </c>
      <c r="B908" s="12">
        <v>23</v>
      </c>
      <c r="C908" s="69" t="s">
        <v>173</v>
      </c>
      <c r="D908" s="37">
        <v>2.97</v>
      </c>
      <c r="E908" s="68">
        <v>6.68</v>
      </c>
      <c r="F908" s="19">
        <f t="shared" si="200"/>
        <v>0.44461077844311381</v>
      </c>
      <c r="H908" s="12">
        <f t="shared" si="203"/>
        <v>-3.7099999999999995</v>
      </c>
      <c r="I908" s="12">
        <f t="shared" si="204"/>
        <v>9.65</v>
      </c>
      <c r="J908" s="12" t="s">
        <v>63</v>
      </c>
      <c r="K908" s="12">
        <f t="shared" si="206"/>
        <v>2.97</v>
      </c>
      <c r="L908" s="45">
        <f t="shared" si="207"/>
        <v>0.44461077844311381</v>
      </c>
      <c r="M908" s="15">
        <f t="shared" si="208"/>
        <v>3.9566396348737218E-3</v>
      </c>
      <c r="N908" s="68">
        <f t="shared" si="209"/>
        <v>8.8991086737227141E-3</v>
      </c>
      <c r="O908" s="68">
        <f t="shared" si="210"/>
        <v>112.37080438772477</v>
      </c>
      <c r="P908" s="12">
        <f t="shared" si="211"/>
        <v>-4.9424690388489923E-3</v>
      </c>
      <c r="Q908" s="12">
        <f t="shared" si="212"/>
        <v>1.2855748308596437E-2</v>
      </c>
      <c r="R908" s="113">
        <v>7.1284959456800365</v>
      </c>
      <c r="S908" s="12" t="s">
        <v>1069</v>
      </c>
      <c r="T908" s="12" t="s">
        <v>1071</v>
      </c>
      <c r="U908" s="12" t="s">
        <v>1079</v>
      </c>
      <c r="V908" s="68" t="s">
        <v>1083</v>
      </c>
      <c r="W908" s="68">
        <v>0</v>
      </c>
      <c r="X908" s="68">
        <v>1</v>
      </c>
      <c r="Y908" s="68">
        <v>0</v>
      </c>
      <c r="Z908" s="68">
        <v>0</v>
      </c>
      <c r="AA908" s="68">
        <v>1</v>
      </c>
      <c r="AB908" s="68">
        <v>1</v>
      </c>
      <c r="AC908" s="68">
        <v>2</v>
      </c>
      <c r="AD908" s="69">
        <v>4</v>
      </c>
      <c r="AE908" s="68">
        <v>12627</v>
      </c>
      <c r="AF908" s="68">
        <v>0</v>
      </c>
      <c r="AG908" s="68">
        <v>1</v>
      </c>
      <c r="AH908" s="68">
        <v>0</v>
      </c>
      <c r="AI908" s="68">
        <v>0</v>
      </c>
      <c r="AJ908" s="68">
        <v>0</v>
      </c>
      <c r="AK908" s="68">
        <v>0</v>
      </c>
      <c r="AL908" s="68">
        <v>0</v>
      </c>
      <c r="AM908" s="68">
        <v>0</v>
      </c>
      <c r="AN908" s="68">
        <v>0</v>
      </c>
      <c r="AO908" s="68">
        <v>0</v>
      </c>
      <c r="AP908" s="113">
        <v>10.596634733096073</v>
      </c>
      <c r="AQ908" s="12">
        <v>1</v>
      </c>
      <c r="AR908" s="113">
        <v>9.4439885559354781</v>
      </c>
      <c r="AS908" s="12">
        <v>1</v>
      </c>
      <c r="AT908" s="12">
        <v>0</v>
      </c>
      <c r="AU908" s="12">
        <v>1</v>
      </c>
      <c r="AV908" s="113">
        <v>7.60688453121963</v>
      </c>
      <c r="AW908" s="12">
        <v>0</v>
      </c>
      <c r="AX908" s="12">
        <v>1</v>
      </c>
      <c r="AY908" s="68">
        <v>1</v>
      </c>
      <c r="AZ908" s="68">
        <v>4.2329999999999997</v>
      </c>
      <c r="BA908" s="94">
        <v>243</v>
      </c>
      <c r="BB908" s="94">
        <v>60</v>
      </c>
      <c r="BC908" s="12">
        <v>1</v>
      </c>
      <c r="BD908" s="12">
        <v>0</v>
      </c>
      <c r="BE908" s="104">
        <f t="shared" si="215"/>
        <v>6.620073206530356</v>
      </c>
      <c r="BF908" s="104">
        <v>1376.05</v>
      </c>
      <c r="BG908" s="104">
        <f t="shared" si="213"/>
        <v>0.91602304274920765</v>
      </c>
      <c r="BH908" s="68">
        <v>0</v>
      </c>
      <c r="BI908" s="68">
        <v>1</v>
      </c>
      <c r="BJ908" s="68">
        <v>0</v>
      </c>
      <c r="BK908" s="12">
        <v>1</v>
      </c>
      <c r="BL908" s="12">
        <v>0</v>
      </c>
      <c r="BM908" s="12">
        <v>1</v>
      </c>
      <c r="BN908" s="12">
        <v>0</v>
      </c>
      <c r="BO908" s="12">
        <v>0</v>
      </c>
      <c r="BP908" s="12">
        <v>1</v>
      </c>
      <c r="BQ908" s="12">
        <v>0</v>
      </c>
      <c r="BR908" s="12">
        <v>0</v>
      </c>
      <c r="BS908" s="12">
        <v>0</v>
      </c>
      <c r="BT908" s="12">
        <v>1</v>
      </c>
      <c r="BU908" s="12">
        <v>0</v>
      </c>
      <c r="BV908" s="12">
        <v>0</v>
      </c>
      <c r="BW908" s="12">
        <v>0</v>
      </c>
      <c r="BX908" s="12">
        <v>1</v>
      </c>
      <c r="BY908" s="12">
        <v>0.5</v>
      </c>
      <c r="BZ908" s="12">
        <f t="shared" si="214"/>
        <v>0.5</v>
      </c>
      <c r="CA908" s="113">
        <v>2.9957322735539909</v>
      </c>
      <c r="CB908" s="12" t="s">
        <v>1057</v>
      </c>
      <c r="CC908" s="12">
        <v>1</v>
      </c>
    </row>
    <row r="909" spans="1:167" ht="15" customHeight="1" x14ac:dyDescent="0.3">
      <c r="A909" s="70">
        <v>908</v>
      </c>
      <c r="B909" s="12">
        <v>23</v>
      </c>
      <c r="C909" s="69" t="s">
        <v>173</v>
      </c>
      <c r="D909" s="37">
        <v>-4.59</v>
      </c>
      <c r="E909" s="68">
        <v>6.74</v>
      </c>
      <c r="F909" s="19">
        <f t="shared" si="200"/>
        <v>-0.68100890207715126</v>
      </c>
      <c r="H909" s="12">
        <f t="shared" si="203"/>
        <v>-11.33</v>
      </c>
      <c r="I909" s="12">
        <f t="shared" si="204"/>
        <v>2.1500000000000004</v>
      </c>
      <c r="J909" s="12" t="s">
        <v>63</v>
      </c>
      <c r="K909" s="12">
        <f t="shared" si="206"/>
        <v>-4.59</v>
      </c>
      <c r="L909" s="45">
        <f t="shared" si="207"/>
        <v>-0.68100890207715126</v>
      </c>
      <c r="M909" s="15">
        <f t="shared" si="208"/>
        <v>-6.0603083729079393E-3</v>
      </c>
      <c r="N909" s="68">
        <f t="shared" si="209"/>
        <v>8.8990149092373679E-3</v>
      </c>
      <c r="O909" s="68">
        <f t="shared" si="210"/>
        <v>112.37198838289153</v>
      </c>
      <c r="P909" s="12">
        <f t="shared" si="211"/>
        <v>-1.4959323282145307E-2</v>
      </c>
      <c r="Q909" s="12">
        <f t="shared" si="212"/>
        <v>2.8387065363294287E-3</v>
      </c>
      <c r="R909" s="113">
        <v>7.1284959456800365</v>
      </c>
      <c r="S909" s="12" t="s">
        <v>1069</v>
      </c>
      <c r="T909" s="12" t="s">
        <v>1071</v>
      </c>
      <c r="U909" s="12" t="s">
        <v>1080</v>
      </c>
      <c r="V909" s="68" t="s">
        <v>1084</v>
      </c>
      <c r="W909" s="68">
        <v>0</v>
      </c>
      <c r="X909" s="68">
        <v>1</v>
      </c>
      <c r="Y909" s="68">
        <v>0</v>
      </c>
      <c r="Z909" s="68">
        <v>0</v>
      </c>
      <c r="AA909" s="68">
        <v>1</v>
      </c>
      <c r="AB909" s="68">
        <v>1</v>
      </c>
      <c r="AC909" s="68">
        <v>2</v>
      </c>
      <c r="AD909" s="68">
        <v>4</v>
      </c>
      <c r="AE909" s="68">
        <v>12627</v>
      </c>
      <c r="AF909" s="68">
        <v>0</v>
      </c>
      <c r="AG909" s="68">
        <v>1</v>
      </c>
      <c r="AH909" s="68">
        <v>0</v>
      </c>
      <c r="AI909" s="68">
        <v>0</v>
      </c>
      <c r="AJ909" s="68">
        <v>0</v>
      </c>
      <c r="AK909" s="68">
        <v>0</v>
      </c>
      <c r="AL909" s="68">
        <v>0</v>
      </c>
      <c r="AM909" s="68">
        <v>0</v>
      </c>
      <c r="AN909" s="68">
        <v>0</v>
      </c>
      <c r="AO909" s="68">
        <v>0</v>
      </c>
      <c r="AP909" s="113">
        <v>10.596634733096073</v>
      </c>
      <c r="AQ909" s="12">
        <v>1</v>
      </c>
      <c r="AR909" s="113">
        <v>9.4439885559354781</v>
      </c>
      <c r="AS909" s="12">
        <v>1</v>
      </c>
      <c r="AT909" s="12">
        <v>0</v>
      </c>
      <c r="AU909" s="12">
        <v>1</v>
      </c>
      <c r="AV909" s="113">
        <v>7.60688453121963</v>
      </c>
      <c r="AW909" s="12">
        <v>0</v>
      </c>
      <c r="AX909" s="12">
        <v>1</v>
      </c>
      <c r="AY909" s="68">
        <v>1</v>
      </c>
      <c r="AZ909" s="68">
        <v>4.2329999999999997</v>
      </c>
      <c r="BA909" s="94">
        <v>243</v>
      </c>
      <c r="BB909" s="94">
        <v>60</v>
      </c>
      <c r="BC909" s="12">
        <v>1</v>
      </c>
      <c r="BD909" s="12">
        <v>0</v>
      </c>
      <c r="BE909" s="104">
        <f t="shared" si="215"/>
        <v>6.620073206530356</v>
      </c>
      <c r="BF909" s="104">
        <v>1376.05</v>
      </c>
      <c r="BG909" s="104">
        <f t="shared" si="213"/>
        <v>0.91602304274920765</v>
      </c>
      <c r="BH909" s="68">
        <v>0</v>
      </c>
      <c r="BI909" s="68">
        <v>1</v>
      </c>
      <c r="BJ909" s="68">
        <v>0</v>
      </c>
      <c r="BK909" s="12">
        <v>1</v>
      </c>
      <c r="BL909" s="12">
        <v>0</v>
      </c>
      <c r="BM909" s="12">
        <v>1</v>
      </c>
      <c r="BN909" s="12">
        <v>0</v>
      </c>
      <c r="BO909" s="12">
        <v>0</v>
      </c>
      <c r="BP909" s="12">
        <v>1</v>
      </c>
      <c r="BQ909" s="12">
        <v>0</v>
      </c>
      <c r="BR909" s="12">
        <v>0</v>
      </c>
      <c r="BS909" s="12">
        <v>0</v>
      </c>
      <c r="BT909" s="12">
        <v>1</v>
      </c>
      <c r="BU909" s="12">
        <v>0</v>
      </c>
      <c r="BV909" s="12">
        <v>0</v>
      </c>
      <c r="BW909" s="12">
        <v>0</v>
      </c>
      <c r="BX909" s="12">
        <v>1</v>
      </c>
      <c r="BY909" s="12">
        <v>0.5</v>
      </c>
      <c r="BZ909" s="12">
        <f t="shared" si="214"/>
        <v>0.5</v>
      </c>
      <c r="CA909" s="113">
        <v>2.9957322735539909</v>
      </c>
      <c r="CB909" s="12" t="s">
        <v>1057</v>
      </c>
      <c r="CC909" s="12">
        <v>1</v>
      </c>
    </row>
    <row r="910" spans="1:167" ht="15" customHeight="1" x14ac:dyDescent="0.3">
      <c r="A910" s="70">
        <v>909</v>
      </c>
      <c r="B910" s="70">
        <v>23</v>
      </c>
      <c r="C910" s="69" t="s">
        <v>173</v>
      </c>
      <c r="D910" s="38">
        <v>-3.3</v>
      </c>
      <c r="E910" s="69">
        <v>6.6</v>
      </c>
      <c r="F910" s="19">
        <f t="shared" ref="F910:F973" si="216">D910/E910</f>
        <v>-0.5</v>
      </c>
      <c r="G910" s="70"/>
      <c r="H910" s="70">
        <f t="shared" si="203"/>
        <v>-9.8999999999999986</v>
      </c>
      <c r="I910" s="70">
        <f t="shared" si="204"/>
        <v>3.3</v>
      </c>
      <c r="J910" s="70" t="s">
        <v>63</v>
      </c>
      <c r="K910" s="70">
        <f t="shared" si="206"/>
        <v>-3.3</v>
      </c>
      <c r="L910" s="45">
        <f t="shared" si="207"/>
        <v>-0.5</v>
      </c>
      <c r="M910" s="18">
        <f t="shared" si="208"/>
        <v>-4.449545118444388E-3</v>
      </c>
      <c r="N910" s="69">
        <f t="shared" si="209"/>
        <v>8.8990902368887761E-3</v>
      </c>
      <c r="O910" s="69">
        <f t="shared" si="210"/>
        <v>112.37103719375381</v>
      </c>
      <c r="P910" s="70">
        <f t="shared" si="211"/>
        <v>-1.3348635355333163E-2</v>
      </c>
      <c r="Q910" s="70">
        <f t="shared" si="212"/>
        <v>4.449545118444388E-3</v>
      </c>
      <c r="R910" s="114">
        <v>7.1284959456800365</v>
      </c>
      <c r="S910" s="70" t="s">
        <v>1069</v>
      </c>
      <c r="T910" s="70" t="s">
        <v>1071</v>
      </c>
      <c r="U910" s="70" t="s">
        <v>1081</v>
      </c>
      <c r="V910" s="69" t="s">
        <v>1085</v>
      </c>
      <c r="W910" s="69">
        <v>0</v>
      </c>
      <c r="X910" s="69">
        <v>1</v>
      </c>
      <c r="Y910" s="69">
        <v>0</v>
      </c>
      <c r="Z910" s="69">
        <v>0</v>
      </c>
      <c r="AA910" s="69">
        <v>1</v>
      </c>
      <c r="AB910" s="69">
        <v>1</v>
      </c>
      <c r="AC910" s="69">
        <v>2</v>
      </c>
      <c r="AD910" s="69">
        <v>4</v>
      </c>
      <c r="AE910" s="69">
        <v>12627</v>
      </c>
      <c r="AF910" s="69">
        <v>0</v>
      </c>
      <c r="AG910" s="69">
        <v>1</v>
      </c>
      <c r="AH910" s="69">
        <v>0</v>
      </c>
      <c r="AI910" s="69">
        <v>0</v>
      </c>
      <c r="AJ910" s="69">
        <v>0</v>
      </c>
      <c r="AK910" s="69">
        <v>0</v>
      </c>
      <c r="AL910" s="69">
        <v>0</v>
      </c>
      <c r="AM910" s="69">
        <v>0</v>
      </c>
      <c r="AN910" s="69">
        <v>0</v>
      </c>
      <c r="AO910" s="69">
        <v>0</v>
      </c>
      <c r="AP910" s="114">
        <v>10.596634733096073</v>
      </c>
      <c r="AQ910" s="70">
        <v>1</v>
      </c>
      <c r="AR910" s="114">
        <v>9.4439885559354781</v>
      </c>
      <c r="AS910" s="70">
        <v>1</v>
      </c>
      <c r="AT910" s="70">
        <v>0</v>
      </c>
      <c r="AU910" s="70">
        <v>1</v>
      </c>
      <c r="AV910" s="114">
        <v>7.60688453121963</v>
      </c>
      <c r="AW910" s="70">
        <v>0</v>
      </c>
      <c r="AX910" s="70">
        <v>1</v>
      </c>
      <c r="AY910" s="69">
        <v>1</v>
      </c>
      <c r="AZ910" s="69">
        <v>4.2329999999999997</v>
      </c>
      <c r="BA910" s="32">
        <v>243</v>
      </c>
      <c r="BB910" s="32">
        <v>60</v>
      </c>
      <c r="BC910" s="70">
        <v>1</v>
      </c>
      <c r="BD910" s="70">
        <v>0</v>
      </c>
      <c r="BE910" s="106">
        <f t="shared" si="215"/>
        <v>6.620073206530356</v>
      </c>
      <c r="BF910" s="106">
        <v>1376.05</v>
      </c>
      <c r="BG910" s="106">
        <f t="shared" si="213"/>
        <v>0.91602304274920765</v>
      </c>
      <c r="BH910" s="69">
        <v>0</v>
      </c>
      <c r="BI910" s="69">
        <v>1</v>
      </c>
      <c r="BJ910" s="69">
        <v>0</v>
      </c>
      <c r="BK910" s="70">
        <v>1</v>
      </c>
      <c r="BL910" s="70">
        <v>0</v>
      </c>
      <c r="BM910" s="70">
        <v>1</v>
      </c>
      <c r="BN910" s="70">
        <v>0</v>
      </c>
      <c r="BO910" s="70">
        <v>0</v>
      </c>
      <c r="BP910" s="70">
        <v>1</v>
      </c>
      <c r="BQ910" s="70">
        <v>0</v>
      </c>
      <c r="BR910" s="70">
        <v>0</v>
      </c>
      <c r="BS910" s="70">
        <v>0</v>
      </c>
      <c r="BT910" s="70">
        <v>1</v>
      </c>
      <c r="BU910" s="70">
        <v>0</v>
      </c>
      <c r="BV910" s="70">
        <v>0</v>
      </c>
      <c r="BW910" s="70">
        <v>0</v>
      </c>
      <c r="BX910" s="70">
        <v>1</v>
      </c>
      <c r="BY910" s="70">
        <v>0.5</v>
      </c>
      <c r="BZ910" s="70">
        <f t="shared" si="214"/>
        <v>0.5</v>
      </c>
      <c r="CA910" s="114">
        <v>2.9957322735539909</v>
      </c>
      <c r="CB910" s="70" t="s">
        <v>1057</v>
      </c>
      <c r="CC910" s="70">
        <v>1</v>
      </c>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0"/>
      <c r="DD910" s="70"/>
      <c r="DE910" s="70"/>
      <c r="DF910" s="70"/>
      <c r="DG910" s="70"/>
      <c r="DH910" s="70"/>
      <c r="DI910" s="70"/>
      <c r="DJ910" s="70"/>
      <c r="DK910" s="70"/>
      <c r="DL910" s="70"/>
      <c r="DM910" s="70"/>
      <c r="DN910" s="70"/>
      <c r="DO910" s="70"/>
      <c r="DP910" s="70"/>
      <c r="DQ910" s="70"/>
      <c r="DR910" s="70"/>
      <c r="DS910" s="70"/>
      <c r="DT910" s="70"/>
      <c r="DU910" s="70"/>
      <c r="DV910" s="70"/>
      <c r="DW910" s="70"/>
      <c r="DX910" s="70"/>
      <c r="DY910" s="70"/>
      <c r="DZ910" s="70"/>
      <c r="EA910" s="70"/>
      <c r="EB910" s="70"/>
      <c r="EC910" s="70"/>
      <c r="ED910" s="70"/>
      <c r="EE910" s="70"/>
      <c r="EF910" s="70"/>
      <c r="EG910" s="70"/>
      <c r="EH910" s="70"/>
      <c r="EI910" s="70"/>
      <c r="EJ910" s="70"/>
      <c r="EK910" s="70"/>
      <c r="EL910" s="70"/>
      <c r="EM910" s="70"/>
      <c r="EN910" s="70"/>
      <c r="EO910" s="70"/>
      <c r="EP910" s="70"/>
      <c r="EQ910" s="70"/>
      <c r="ER910" s="70"/>
      <c r="ES910" s="70"/>
      <c r="ET910" s="70"/>
      <c r="EU910" s="70"/>
      <c r="EV910" s="70"/>
      <c r="EW910" s="70"/>
      <c r="EX910" s="70"/>
      <c r="EY910" s="70"/>
      <c r="EZ910" s="70"/>
      <c r="FA910" s="70"/>
      <c r="FB910" s="70"/>
      <c r="FC910" s="70"/>
      <c r="FD910" s="70"/>
      <c r="FE910" s="70"/>
      <c r="FF910" s="70"/>
      <c r="FG910" s="70"/>
      <c r="FH910" s="70"/>
      <c r="FI910" s="70"/>
      <c r="FJ910" s="70"/>
      <c r="FK910" s="70"/>
    </row>
    <row r="911" spans="1:167" ht="15" customHeight="1" x14ac:dyDescent="0.3">
      <c r="A911" s="70">
        <v>910</v>
      </c>
      <c r="B911" s="70">
        <v>23</v>
      </c>
      <c r="C911" s="69" t="s">
        <v>173</v>
      </c>
      <c r="D911" s="38">
        <v>4.75</v>
      </c>
      <c r="E911" s="69">
        <v>6.57</v>
      </c>
      <c r="F911" s="19">
        <f t="shared" si="216"/>
        <v>0.72298325722983259</v>
      </c>
      <c r="G911" s="70"/>
      <c r="H911" s="70">
        <f t="shared" si="203"/>
        <v>-1.8200000000000003</v>
      </c>
      <c r="I911" s="70">
        <f t="shared" si="204"/>
        <v>11.32</v>
      </c>
      <c r="J911" s="70" t="s">
        <v>63</v>
      </c>
      <c r="K911" s="70">
        <f t="shared" si="206"/>
        <v>4.75</v>
      </c>
      <c r="L911" s="47">
        <f t="shared" si="207"/>
        <v>0.72298325722983259</v>
      </c>
      <c r="M911" s="18">
        <f t="shared" si="208"/>
        <v>6.433823772087361E-3</v>
      </c>
      <c r="N911" s="69">
        <f t="shared" si="209"/>
        <v>8.8989941437082037E-3</v>
      </c>
      <c r="O911" s="69">
        <f t="shared" si="210"/>
        <v>112.37225059947065</v>
      </c>
      <c r="P911" s="70">
        <f t="shared" si="211"/>
        <v>-2.4651703716208426E-3</v>
      </c>
      <c r="Q911" s="70">
        <f t="shared" si="212"/>
        <v>1.5332817915795565E-2</v>
      </c>
      <c r="R911" s="114">
        <v>7.1284959456800365</v>
      </c>
      <c r="S911" s="70" t="s">
        <v>1069</v>
      </c>
      <c r="T911" s="70" t="s">
        <v>1071</v>
      </c>
      <c r="U911" s="70" t="s">
        <v>1082</v>
      </c>
      <c r="V911" s="69" t="s">
        <v>1086</v>
      </c>
      <c r="W911" s="69">
        <v>0</v>
      </c>
      <c r="X911" s="69">
        <v>1</v>
      </c>
      <c r="Y911" s="69">
        <v>0</v>
      </c>
      <c r="Z911" s="69">
        <v>0</v>
      </c>
      <c r="AA911" s="69">
        <v>1</v>
      </c>
      <c r="AB911" s="69">
        <v>1</v>
      </c>
      <c r="AC911" s="69">
        <v>2</v>
      </c>
      <c r="AD911" s="69">
        <v>4</v>
      </c>
      <c r="AE911" s="69">
        <v>12627</v>
      </c>
      <c r="AF911" s="69">
        <v>0</v>
      </c>
      <c r="AG911" s="69">
        <v>1</v>
      </c>
      <c r="AH911" s="69">
        <v>0</v>
      </c>
      <c r="AI911" s="69">
        <v>0</v>
      </c>
      <c r="AJ911" s="69">
        <v>0</v>
      </c>
      <c r="AK911" s="69">
        <v>0</v>
      </c>
      <c r="AL911" s="69">
        <v>0</v>
      </c>
      <c r="AM911" s="69">
        <v>0</v>
      </c>
      <c r="AN911" s="69">
        <v>0</v>
      </c>
      <c r="AO911" s="69">
        <v>0</v>
      </c>
      <c r="AP911" s="114">
        <v>10.596634733096073</v>
      </c>
      <c r="AQ911" s="70">
        <v>1</v>
      </c>
      <c r="AR911" s="114">
        <v>9.4439885559354781</v>
      </c>
      <c r="AS911" s="70">
        <v>1</v>
      </c>
      <c r="AT911" s="70">
        <v>0</v>
      </c>
      <c r="AU911" s="70">
        <v>1</v>
      </c>
      <c r="AV911" s="114">
        <v>7.60688453121963</v>
      </c>
      <c r="AW911" s="70">
        <v>0</v>
      </c>
      <c r="AX911" s="70">
        <v>1</v>
      </c>
      <c r="AY911" s="69">
        <v>1</v>
      </c>
      <c r="AZ911" s="69">
        <v>4.2329999999999997</v>
      </c>
      <c r="BA911" s="32">
        <v>243</v>
      </c>
      <c r="BB911" s="32">
        <v>60</v>
      </c>
      <c r="BC911" s="70">
        <v>1</v>
      </c>
      <c r="BD911" s="70">
        <v>0</v>
      </c>
      <c r="BE911" s="106">
        <f t="shared" si="215"/>
        <v>6.620073206530356</v>
      </c>
      <c r="BF911" s="106">
        <v>1376.05</v>
      </c>
      <c r="BG911" s="106">
        <f t="shared" si="213"/>
        <v>0.91602304274920765</v>
      </c>
      <c r="BH911" s="69">
        <v>0</v>
      </c>
      <c r="BI911" s="69">
        <v>1</v>
      </c>
      <c r="BJ911" s="69">
        <v>0</v>
      </c>
      <c r="BK911" s="70">
        <v>1</v>
      </c>
      <c r="BL911" s="70">
        <v>0</v>
      </c>
      <c r="BM911" s="70">
        <v>1</v>
      </c>
      <c r="BN911" s="70">
        <v>0</v>
      </c>
      <c r="BO911" s="70">
        <v>0</v>
      </c>
      <c r="BP911" s="70">
        <v>1</v>
      </c>
      <c r="BQ911" s="70">
        <v>0</v>
      </c>
      <c r="BR911" s="70">
        <v>0</v>
      </c>
      <c r="BS911" s="70">
        <v>0</v>
      </c>
      <c r="BT911" s="70">
        <v>1</v>
      </c>
      <c r="BU911" s="70">
        <v>0</v>
      </c>
      <c r="BV911" s="70">
        <v>0</v>
      </c>
      <c r="BW911" s="70">
        <v>0</v>
      </c>
      <c r="BX911" s="70">
        <v>1</v>
      </c>
      <c r="BY911" s="70">
        <v>0.5</v>
      </c>
      <c r="BZ911" s="70">
        <f t="shared" si="214"/>
        <v>0.5</v>
      </c>
      <c r="CA911" s="114">
        <v>2.9957322735539909</v>
      </c>
      <c r="CB911" s="70" t="s">
        <v>1057</v>
      </c>
      <c r="CC911" s="70">
        <v>1</v>
      </c>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0"/>
      <c r="DD911" s="70"/>
      <c r="DE911" s="70"/>
      <c r="DF911" s="70"/>
      <c r="DG911" s="70"/>
      <c r="DH911" s="70"/>
      <c r="DI911" s="70"/>
      <c r="DJ911" s="70"/>
      <c r="DK911" s="70"/>
      <c r="DL911" s="70"/>
      <c r="DM911" s="70"/>
      <c r="DN911" s="70"/>
      <c r="DO911" s="70"/>
      <c r="DP911" s="70"/>
      <c r="DQ911" s="70"/>
      <c r="DR911" s="70"/>
      <c r="DS911" s="70"/>
      <c r="DT911" s="70"/>
      <c r="DU911" s="70"/>
      <c r="DV911" s="70"/>
      <c r="DW911" s="70"/>
      <c r="DX911" s="70"/>
      <c r="DY911" s="70"/>
      <c r="DZ911" s="70"/>
      <c r="EA911" s="70"/>
      <c r="EB911" s="70"/>
      <c r="EC911" s="70"/>
      <c r="ED911" s="70"/>
      <c r="EE911" s="70"/>
      <c r="EF911" s="70"/>
      <c r="EG911" s="70"/>
      <c r="EH911" s="70"/>
      <c r="EI911" s="70"/>
      <c r="EJ911" s="70"/>
      <c r="EK911" s="70"/>
      <c r="EL911" s="70"/>
      <c r="EM911" s="70"/>
      <c r="EN911" s="70"/>
      <c r="EO911" s="70"/>
      <c r="EP911" s="70"/>
      <c r="EQ911" s="70"/>
      <c r="ER911" s="70"/>
      <c r="ES911" s="70"/>
      <c r="ET911" s="70"/>
      <c r="EU911" s="70"/>
      <c r="EV911" s="70"/>
      <c r="EW911" s="70"/>
      <c r="EX911" s="70"/>
      <c r="EY911" s="70"/>
      <c r="EZ911" s="70"/>
      <c r="FA911" s="70"/>
      <c r="FB911" s="70"/>
      <c r="FC911" s="70"/>
      <c r="FD911" s="70"/>
      <c r="FE911" s="70"/>
      <c r="FF911" s="70"/>
      <c r="FG911" s="70"/>
      <c r="FH911" s="70"/>
      <c r="FI911" s="70"/>
      <c r="FJ911" s="70"/>
      <c r="FK911" s="70"/>
    </row>
    <row r="912" spans="1:167" ht="15" customHeight="1" x14ac:dyDescent="0.3">
      <c r="A912" s="17">
        <v>911</v>
      </c>
      <c r="B912" s="12">
        <v>23</v>
      </c>
      <c r="C912" s="69" t="s">
        <v>173</v>
      </c>
      <c r="D912" s="37">
        <v>1.24</v>
      </c>
      <c r="E912" s="68">
        <v>2.86</v>
      </c>
      <c r="F912" s="19">
        <f t="shared" si="216"/>
        <v>0.4335664335664336</v>
      </c>
      <c r="H912" s="12">
        <f t="shared" si="203"/>
        <v>-1.6199999999999999</v>
      </c>
      <c r="I912" s="12">
        <f t="shared" si="204"/>
        <v>4.0999999999999996</v>
      </c>
      <c r="J912" s="12" t="s">
        <v>63</v>
      </c>
      <c r="K912" s="12">
        <f t="shared" si="206"/>
        <v>1.24</v>
      </c>
      <c r="L912" s="45">
        <f t="shared" si="207"/>
        <v>0.4335664335664336</v>
      </c>
      <c r="M912" s="15">
        <f t="shared" si="208"/>
        <v>3.8583562913791459E-3</v>
      </c>
      <c r="N912" s="68">
        <f t="shared" si="209"/>
        <v>8.8991120914067388E-3</v>
      </c>
      <c r="O912" s="68">
        <f t="shared" si="210"/>
        <v>112.37076123196957</v>
      </c>
      <c r="P912" s="12">
        <f t="shared" si="211"/>
        <v>-5.0407558000275928E-3</v>
      </c>
      <c r="Q912" s="12">
        <f t="shared" si="212"/>
        <v>1.2757468382785884E-2</v>
      </c>
      <c r="R912" s="113">
        <v>4.7184988712950942</v>
      </c>
      <c r="S912" s="12" t="s">
        <v>1069</v>
      </c>
      <c r="T912" s="12" t="s">
        <v>1072</v>
      </c>
      <c r="U912" s="12" t="s">
        <v>1078</v>
      </c>
      <c r="V912" s="68" t="s">
        <v>1074</v>
      </c>
      <c r="W912" s="68">
        <v>0</v>
      </c>
      <c r="X912" s="68">
        <v>1</v>
      </c>
      <c r="Y912" s="68">
        <v>0</v>
      </c>
      <c r="Z912" s="68">
        <v>0</v>
      </c>
      <c r="AA912" s="68">
        <v>1</v>
      </c>
      <c r="AB912" s="68">
        <v>1</v>
      </c>
      <c r="AC912" s="68">
        <v>3</v>
      </c>
      <c r="AD912" s="68">
        <v>4</v>
      </c>
      <c r="AE912" s="68">
        <v>12627</v>
      </c>
      <c r="AF912" s="68">
        <v>0</v>
      </c>
      <c r="AG912" s="68">
        <v>1</v>
      </c>
      <c r="AH912" s="68">
        <v>0</v>
      </c>
      <c r="AI912" s="68">
        <v>0</v>
      </c>
      <c r="AJ912" s="68">
        <v>0</v>
      </c>
      <c r="AK912" s="68">
        <v>0</v>
      </c>
      <c r="AL912" s="68">
        <v>0</v>
      </c>
      <c r="AM912" s="68">
        <v>0</v>
      </c>
      <c r="AN912" s="68">
        <v>0</v>
      </c>
      <c r="AO912" s="68">
        <v>0</v>
      </c>
      <c r="AP912" s="113">
        <v>10.596634733096073</v>
      </c>
      <c r="AQ912" s="12">
        <v>1</v>
      </c>
      <c r="AR912" s="113">
        <v>9.4439885559354781</v>
      </c>
      <c r="AS912" s="12">
        <v>1</v>
      </c>
      <c r="AT912" s="12">
        <v>0</v>
      </c>
      <c r="AU912" s="12">
        <v>1</v>
      </c>
      <c r="AV912" s="113">
        <v>7.60688453121963</v>
      </c>
      <c r="AW912" s="12">
        <v>0</v>
      </c>
      <c r="AX912" s="12">
        <v>1</v>
      </c>
      <c r="AY912" s="68">
        <v>1</v>
      </c>
      <c r="AZ912" s="68">
        <v>4.2329999999999997</v>
      </c>
      <c r="BA912" s="94">
        <v>243</v>
      </c>
      <c r="BB912" s="94">
        <v>60</v>
      </c>
      <c r="BC912" s="12">
        <v>1</v>
      </c>
      <c r="BD912" s="12">
        <v>0</v>
      </c>
      <c r="BE912" s="104">
        <f t="shared" si="215"/>
        <v>6.620073206530356</v>
      </c>
      <c r="BF912" s="104">
        <v>1376.05</v>
      </c>
      <c r="BG912" s="104">
        <f t="shared" si="213"/>
        <v>0.91602304274920765</v>
      </c>
      <c r="BH912" s="68">
        <v>0</v>
      </c>
      <c r="BI912" s="68">
        <v>1</v>
      </c>
      <c r="BJ912" s="68">
        <v>0</v>
      </c>
      <c r="BK912" s="12">
        <v>1</v>
      </c>
      <c r="BL912" s="12">
        <v>0</v>
      </c>
      <c r="BM912" s="12">
        <v>1</v>
      </c>
      <c r="BN912" s="12">
        <v>0</v>
      </c>
      <c r="BO912" s="12">
        <v>0</v>
      </c>
      <c r="BP912" s="12">
        <v>1</v>
      </c>
      <c r="BQ912" s="12">
        <v>0</v>
      </c>
      <c r="BR912" s="12">
        <v>0</v>
      </c>
      <c r="BS912" s="12">
        <v>0</v>
      </c>
      <c r="BT912" s="12">
        <v>1</v>
      </c>
      <c r="BU912" s="12">
        <v>0</v>
      </c>
      <c r="BV912" s="12">
        <v>0</v>
      </c>
      <c r="BW912" s="12">
        <v>0</v>
      </c>
      <c r="BX912" s="12">
        <v>1</v>
      </c>
      <c r="BY912" s="12">
        <v>0.5</v>
      </c>
      <c r="BZ912" s="12">
        <f t="shared" si="214"/>
        <v>0.5</v>
      </c>
      <c r="CA912" s="113">
        <v>3.2188758248682006</v>
      </c>
      <c r="CB912" s="12" t="s">
        <v>1057</v>
      </c>
      <c r="CC912" s="12">
        <v>1</v>
      </c>
    </row>
    <row r="913" spans="1:167" ht="15" customHeight="1" x14ac:dyDescent="0.3">
      <c r="A913" s="17">
        <v>912</v>
      </c>
      <c r="B913" s="70">
        <v>23</v>
      </c>
      <c r="C913" s="69" t="s">
        <v>173</v>
      </c>
      <c r="D913" s="38">
        <v>0.245</v>
      </c>
      <c r="E913" s="69">
        <v>3.51</v>
      </c>
      <c r="F913" s="19">
        <f t="shared" si="216"/>
        <v>6.9800569800569798E-2</v>
      </c>
      <c r="G913" s="70"/>
      <c r="H913" s="70">
        <f t="shared" si="203"/>
        <v>-3.2649999999999997</v>
      </c>
      <c r="I913" s="70">
        <f t="shared" si="204"/>
        <v>3.7549999999999999</v>
      </c>
      <c r="J913" s="70" t="s">
        <v>63</v>
      </c>
      <c r="K913" s="70">
        <f t="shared" si="206"/>
        <v>0.245</v>
      </c>
      <c r="L913" s="47">
        <f t="shared" si="207"/>
        <v>6.9800569800569798E-2</v>
      </c>
      <c r="M913" s="18">
        <f t="shared" si="208"/>
        <v>6.2116759851297317E-4</v>
      </c>
      <c r="N913" s="69">
        <f t="shared" si="209"/>
        <v>8.8991766154307584E-3</v>
      </c>
      <c r="O913" s="69">
        <f t="shared" si="210"/>
        <v>112.3699464808965</v>
      </c>
      <c r="P913" s="70">
        <f t="shared" si="211"/>
        <v>-8.278009016917786E-3</v>
      </c>
      <c r="Q913" s="70">
        <f t="shared" si="212"/>
        <v>9.5203442139437308E-3</v>
      </c>
      <c r="R913" s="114">
        <v>4.7184988712950942</v>
      </c>
      <c r="S913" s="70" t="s">
        <v>1069</v>
      </c>
      <c r="T913" s="70" t="s">
        <v>1072</v>
      </c>
      <c r="U913" s="70" t="s">
        <v>1079</v>
      </c>
      <c r="V913" s="69" t="s">
        <v>1083</v>
      </c>
      <c r="W913" s="69">
        <v>0</v>
      </c>
      <c r="X913" s="69">
        <v>1</v>
      </c>
      <c r="Y913" s="69">
        <v>0</v>
      </c>
      <c r="Z913" s="69">
        <v>0</v>
      </c>
      <c r="AA913" s="69">
        <v>1</v>
      </c>
      <c r="AB913" s="69">
        <v>1</v>
      </c>
      <c r="AC913" s="69">
        <v>3</v>
      </c>
      <c r="AD913" s="69">
        <v>4</v>
      </c>
      <c r="AE913" s="69">
        <v>12627</v>
      </c>
      <c r="AF913" s="69">
        <v>0</v>
      </c>
      <c r="AG913" s="69">
        <v>1</v>
      </c>
      <c r="AH913" s="69">
        <v>0</v>
      </c>
      <c r="AI913" s="69">
        <v>0</v>
      </c>
      <c r="AJ913" s="69">
        <v>0</v>
      </c>
      <c r="AK913" s="69">
        <v>0</v>
      </c>
      <c r="AL913" s="69">
        <v>0</v>
      </c>
      <c r="AM913" s="69">
        <v>0</v>
      </c>
      <c r="AN913" s="69">
        <v>0</v>
      </c>
      <c r="AO913" s="69">
        <v>0</v>
      </c>
      <c r="AP913" s="114">
        <v>10.596634733096073</v>
      </c>
      <c r="AQ913" s="70">
        <v>1</v>
      </c>
      <c r="AR913" s="114">
        <v>9.4439885559354781</v>
      </c>
      <c r="AS913" s="70">
        <v>1</v>
      </c>
      <c r="AT913" s="70">
        <v>0</v>
      </c>
      <c r="AU913" s="70">
        <v>1</v>
      </c>
      <c r="AV913" s="114">
        <v>7.60688453121963</v>
      </c>
      <c r="AW913" s="70">
        <v>0</v>
      </c>
      <c r="AX913" s="70">
        <v>1</v>
      </c>
      <c r="AY913" s="69">
        <v>1</v>
      </c>
      <c r="AZ913" s="69">
        <v>4.2329999999999997</v>
      </c>
      <c r="BA913" s="32">
        <v>243</v>
      </c>
      <c r="BB913" s="32">
        <v>60</v>
      </c>
      <c r="BC913" s="70">
        <v>1</v>
      </c>
      <c r="BD913" s="70">
        <v>0</v>
      </c>
      <c r="BE913" s="106">
        <f t="shared" si="215"/>
        <v>6.620073206530356</v>
      </c>
      <c r="BF913" s="106">
        <v>1376.05</v>
      </c>
      <c r="BG913" s="106">
        <f t="shared" si="213"/>
        <v>0.91602304274920765</v>
      </c>
      <c r="BH913" s="69">
        <v>0</v>
      </c>
      <c r="BI913" s="69">
        <v>1</v>
      </c>
      <c r="BJ913" s="69">
        <v>0</v>
      </c>
      <c r="BK913" s="70">
        <v>1</v>
      </c>
      <c r="BL913" s="70">
        <v>0</v>
      </c>
      <c r="BM913" s="70">
        <v>1</v>
      </c>
      <c r="BN913" s="70">
        <v>0</v>
      </c>
      <c r="BO913" s="70">
        <v>0</v>
      </c>
      <c r="BP913" s="70">
        <v>1</v>
      </c>
      <c r="BQ913" s="70">
        <v>0</v>
      </c>
      <c r="BR913" s="70">
        <v>0</v>
      </c>
      <c r="BS913" s="70">
        <v>0</v>
      </c>
      <c r="BT913" s="70">
        <v>1</v>
      </c>
      <c r="BU913" s="70">
        <v>0</v>
      </c>
      <c r="BV913" s="70">
        <v>0</v>
      </c>
      <c r="BW913" s="70">
        <v>0</v>
      </c>
      <c r="BX913" s="70">
        <v>1</v>
      </c>
      <c r="BY913" s="70">
        <v>0.5</v>
      </c>
      <c r="BZ913" s="70">
        <f t="shared" si="214"/>
        <v>0.5</v>
      </c>
      <c r="CA913" s="114">
        <v>3.2188758248682006</v>
      </c>
      <c r="CB913" s="70" t="s">
        <v>1057</v>
      </c>
      <c r="CC913" s="70">
        <v>1</v>
      </c>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0"/>
      <c r="DD913" s="70"/>
      <c r="DE913" s="70"/>
      <c r="DF913" s="70"/>
      <c r="DG913" s="70"/>
      <c r="DH913" s="70"/>
      <c r="DI913" s="70"/>
      <c r="DJ913" s="70"/>
      <c r="DK913" s="70"/>
      <c r="DL913" s="70"/>
      <c r="DM913" s="70"/>
      <c r="DN913" s="70"/>
      <c r="DO913" s="70"/>
      <c r="DP913" s="70"/>
      <c r="DQ913" s="70"/>
      <c r="DR913" s="70"/>
      <c r="DS913" s="70"/>
      <c r="DT913" s="70"/>
      <c r="DU913" s="70"/>
      <c r="DV913" s="70"/>
      <c r="DW913" s="70"/>
      <c r="DX913" s="70"/>
      <c r="DY913" s="70"/>
      <c r="DZ913" s="70"/>
      <c r="EA913" s="70"/>
      <c r="EB913" s="70"/>
      <c r="EC913" s="70"/>
      <c r="ED913" s="70"/>
      <c r="EE913" s="70"/>
      <c r="EF913" s="70"/>
      <c r="EG913" s="70"/>
      <c r="EH913" s="70"/>
      <c r="EI913" s="70"/>
      <c r="EJ913" s="70"/>
      <c r="EK913" s="70"/>
      <c r="EL913" s="70"/>
      <c r="EM913" s="70"/>
      <c r="EN913" s="70"/>
      <c r="EO913" s="70"/>
      <c r="EP913" s="70"/>
      <c r="EQ913" s="70"/>
      <c r="ER913" s="70"/>
      <c r="ES913" s="70"/>
      <c r="ET913" s="70"/>
      <c r="EU913" s="70"/>
      <c r="EV913" s="70"/>
      <c r="EW913" s="70"/>
      <c r="EX913" s="70"/>
      <c r="EY913" s="70"/>
      <c r="EZ913" s="70"/>
      <c r="FA913" s="70"/>
      <c r="FB913" s="70"/>
      <c r="FC913" s="70"/>
      <c r="FD913" s="70"/>
      <c r="FE913" s="70"/>
      <c r="FF913" s="70"/>
      <c r="FG913" s="70"/>
      <c r="FH913" s="70"/>
      <c r="FI913" s="70"/>
      <c r="FJ913" s="70"/>
      <c r="FK913" s="70"/>
    </row>
    <row r="914" spans="1:167" ht="15" customHeight="1" x14ac:dyDescent="0.3">
      <c r="A914" s="70">
        <v>913</v>
      </c>
      <c r="B914" s="12">
        <v>23</v>
      </c>
      <c r="C914" s="69" t="s">
        <v>173</v>
      </c>
      <c r="D914" s="37">
        <v>-1.1499999999999999</v>
      </c>
      <c r="E914" s="68">
        <v>3.56</v>
      </c>
      <c r="F914" s="19">
        <f t="shared" si="216"/>
        <v>-0.3230337078651685</v>
      </c>
      <c r="H914" s="12">
        <f t="shared" si="203"/>
        <v>-4.71</v>
      </c>
      <c r="I914" s="12">
        <f t="shared" si="204"/>
        <v>2.41</v>
      </c>
      <c r="J914" s="12" t="s">
        <v>63</v>
      </c>
      <c r="K914" s="12">
        <f t="shared" si="206"/>
        <v>-1.1499999999999999</v>
      </c>
      <c r="L914" s="45">
        <f t="shared" si="207"/>
        <v>-0.3230337078651685</v>
      </c>
      <c r="M914" s="15">
        <f t="shared" si="208"/>
        <v>-2.8747226951649032E-3</v>
      </c>
      <c r="N914" s="68">
        <f t="shared" si="209"/>
        <v>8.8991415606843975E-3</v>
      </c>
      <c r="O914" s="68">
        <f t="shared" si="210"/>
        <v>112.37038911909319</v>
      </c>
      <c r="P914" s="12">
        <f t="shared" si="211"/>
        <v>-1.17738642558493E-2</v>
      </c>
      <c r="Q914" s="12">
        <f t="shared" si="212"/>
        <v>6.0244188655194948E-3</v>
      </c>
      <c r="R914" s="113">
        <v>4.7184988712950942</v>
      </c>
      <c r="S914" s="12" t="s">
        <v>1069</v>
      </c>
      <c r="T914" s="12" t="s">
        <v>1072</v>
      </c>
      <c r="U914" s="12" t="s">
        <v>1080</v>
      </c>
      <c r="V914" s="68" t="s">
        <v>1084</v>
      </c>
      <c r="W914" s="68">
        <v>0</v>
      </c>
      <c r="X914" s="68">
        <v>1</v>
      </c>
      <c r="Y914" s="68">
        <v>0</v>
      </c>
      <c r="Z914" s="68">
        <v>0</v>
      </c>
      <c r="AA914" s="68">
        <v>1</v>
      </c>
      <c r="AB914" s="68">
        <v>1</v>
      </c>
      <c r="AC914" s="68">
        <v>3</v>
      </c>
      <c r="AD914" s="68">
        <v>4</v>
      </c>
      <c r="AE914" s="68">
        <v>12627</v>
      </c>
      <c r="AF914" s="68">
        <v>0</v>
      </c>
      <c r="AG914" s="68">
        <v>1</v>
      </c>
      <c r="AH914" s="68">
        <v>0</v>
      </c>
      <c r="AI914" s="68">
        <v>0</v>
      </c>
      <c r="AJ914" s="68">
        <v>0</v>
      </c>
      <c r="AK914" s="68">
        <v>0</v>
      </c>
      <c r="AL914" s="68">
        <v>0</v>
      </c>
      <c r="AM914" s="68">
        <v>0</v>
      </c>
      <c r="AN914" s="68">
        <v>0</v>
      </c>
      <c r="AO914" s="68">
        <v>0</v>
      </c>
      <c r="AP914" s="113">
        <v>10.596634733096073</v>
      </c>
      <c r="AQ914" s="12">
        <v>1</v>
      </c>
      <c r="AR914" s="113">
        <v>9.4439885559354781</v>
      </c>
      <c r="AS914" s="12">
        <v>1</v>
      </c>
      <c r="AT914" s="12">
        <v>0</v>
      </c>
      <c r="AU914" s="12">
        <v>1</v>
      </c>
      <c r="AV914" s="113">
        <v>7.60688453121963</v>
      </c>
      <c r="AW914" s="12">
        <v>0</v>
      </c>
      <c r="AX914" s="12">
        <v>1</v>
      </c>
      <c r="AY914" s="68">
        <v>1</v>
      </c>
      <c r="AZ914" s="68">
        <v>4.2329999999999997</v>
      </c>
      <c r="BA914" s="94">
        <v>243</v>
      </c>
      <c r="BB914" s="94">
        <v>60</v>
      </c>
      <c r="BC914" s="12">
        <v>1</v>
      </c>
      <c r="BD914" s="12">
        <v>0</v>
      </c>
      <c r="BE914" s="104">
        <f t="shared" si="215"/>
        <v>6.620073206530356</v>
      </c>
      <c r="BF914" s="104">
        <v>1376.05</v>
      </c>
      <c r="BG914" s="104">
        <f t="shared" si="213"/>
        <v>0.91602304274920765</v>
      </c>
      <c r="BH914" s="68">
        <v>0</v>
      </c>
      <c r="BI914" s="68">
        <v>1</v>
      </c>
      <c r="BJ914" s="68">
        <v>0</v>
      </c>
      <c r="BK914" s="12">
        <v>1</v>
      </c>
      <c r="BL914" s="12">
        <v>0</v>
      </c>
      <c r="BM914" s="12">
        <v>1</v>
      </c>
      <c r="BN914" s="12">
        <v>0</v>
      </c>
      <c r="BO914" s="12">
        <v>0</v>
      </c>
      <c r="BP914" s="12">
        <v>1</v>
      </c>
      <c r="BQ914" s="12">
        <v>0</v>
      </c>
      <c r="BR914" s="12">
        <v>0</v>
      </c>
      <c r="BS914" s="12">
        <v>0</v>
      </c>
      <c r="BT914" s="12">
        <v>1</v>
      </c>
      <c r="BU914" s="12">
        <v>0</v>
      </c>
      <c r="BV914" s="12">
        <v>0</v>
      </c>
      <c r="BW914" s="12">
        <v>0</v>
      </c>
      <c r="BX914" s="12">
        <v>1</v>
      </c>
      <c r="BY914" s="12">
        <v>0.5</v>
      </c>
      <c r="BZ914" s="12">
        <f t="shared" si="214"/>
        <v>0.5</v>
      </c>
      <c r="CA914" s="113">
        <v>3.2188758248682006</v>
      </c>
      <c r="CB914" s="12" t="s">
        <v>1057</v>
      </c>
      <c r="CC914" s="12">
        <v>1</v>
      </c>
      <c r="CL914" s="70"/>
      <c r="CM914" s="70"/>
      <c r="CN914" s="70"/>
      <c r="CO914" s="70"/>
      <c r="CP914" s="70"/>
      <c r="CQ914" s="70"/>
      <c r="CR914" s="70"/>
      <c r="CS914" s="70"/>
      <c r="CT914" s="70"/>
      <c r="CU914" s="70"/>
      <c r="CV914" s="70"/>
      <c r="CW914" s="70"/>
      <c r="CX914" s="70"/>
      <c r="CY914" s="70"/>
      <c r="CZ914" s="70"/>
      <c r="DA914" s="70"/>
      <c r="DB914" s="70"/>
      <c r="DC914" s="70"/>
      <c r="DD914" s="70"/>
      <c r="DE914" s="70"/>
      <c r="DF914" s="70"/>
      <c r="DG914" s="70"/>
      <c r="DH914" s="70"/>
      <c r="DI914" s="70"/>
      <c r="DJ914" s="70"/>
      <c r="DK914" s="70"/>
      <c r="DL914" s="70"/>
      <c r="DM914" s="70"/>
      <c r="DN914" s="70"/>
      <c r="DO914" s="70"/>
      <c r="DP914" s="70"/>
      <c r="DQ914" s="70"/>
      <c r="DR914" s="70"/>
      <c r="DS914" s="70"/>
      <c r="DT914" s="70"/>
      <c r="DU914" s="70"/>
      <c r="DV914" s="70"/>
      <c r="DW914" s="70"/>
      <c r="DX914" s="70"/>
      <c r="DY914" s="70"/>
      <c r="DZ914" s="70"/>
      <c r="EA914" s="70"/>
      <c r="EB914" s="70"/>
      <c r="EC914" s="70"/>
      <c r="ED914" s="70"/>
      <c r="EE914" s="70"/>
      <c r="EF914" s="70"/>
      <c r="EG914" s="70"/>
      <c r="EH914" s="70"/>
      <c r="EI914" s="70"/>
      <c r="EJ914" s="70"/>
      <c r="EK914" s="70"/>
      <c r="EL914" s="70"/>
      <c r="EM914" s="70"/>
      <c r="EN914" s="70"/>
      <c r="EO914" s="70"/>
      <c r="EP914" s="70"/>
      <c r="EQ914" s="70"/>
      <c r="ER914" s="70"/>
      <c r="ES914" s="70"/>
      <c r="ET914" s="70"/>
      <c r="EU914" s="70"/>
      <c r="EV914" s="70"/>
      <c r="EW914" s="70"/>
      <c r="EX914" s="70"/>
      <c r="EY914" s="70"/>
      <c r="EZ914" s="70"/>
      <c r="FA914" s="70"/>
      <c r="FB914" s="70"/>
      <c r="FC914" s="70"/>
      <c r="FD914" s="70"/>
      <c r="FE914" s="70"/>
      <c r="FF914" s="70"/>
      <c r="FG914" s="70"/>
      <c r="FH914" s="70"/>
      <c r="FI914" s="70"/>
      <c r="FJ914" s="70"/>
      <c r="FK914" s="70"/>
    </row>
    <row r="915" spans="1:167" ht="15" customHeight="1" x14ac:dyDescent="0.3">
      <c r="A915" s="17">
        <v>914</v>
      </c>
      <c r="B915" s="12">
        <v>23</v>
      </c>
      <c r="C915" s="69" t="s">
        <v>173</v>
      </c>
      <c r="D915" s="37">
        <v>2.12</v>
      </c>
      <c r="E915" s="68">
        <v>3.98</v>
      </c>
      <c r="F915" s="19">
        <f t="shared" si="216"/>
        <v>0.53266331658291455</v>
      </c>
      <c r="H915" s="12">
        <f t="shared" si="203"/>
        <v>-1.8599999999999999</v>
      </c>
      <c r="I915" s="12">
        <f t="shared" si="204"/>
        <v>6.1</v>
      </c>
      <c r="J915" s="12" t="s">
        <v>63</v>
      </c>
      <c r="K915" s="12">
        <f t="shared" si="206"/>
        <v>2.12</v>
      </c>
      <c r="L915" s="45">
        <f t="shared" si="207"/>
        <v>0.53266331658291455</v>
      </c>
      <c r="M915" s="15">
        <f t="shared" si="208"/>
        <v>4.7402125890720513E-3</v>
      </c>
      <c r="N915" s="68">
        <f t="shared" si="209"/>
        <v>8.8990783511824368E-3</v>
      </c>
      <c r="O915" s="68">
        <f t="shared" si="210"/>
        <v>112.37118727773962</v>
      </c>
      <c r="P915" s="12">
        <f t="shared" si="211"/>
        <v>-4.1588657621103855E-3</v>
      </c>
      <c r="Q915" s="12">
        <f t="shared" si="212"/>
        <v>1.3639290940254487E-2</v>
      </c>
      <c r="R915" s="113">
        <v>4.0775374439057197</v>
      </c>
      <c r="S915" s="12" t="s">
        <v>1069</v>
      </c>
      <c r="T915" s="12" t="s">
        <v>1072</v>
      </c>
      <c r="U915" s="12" t="s">
        <v>1081</v>
      </c>
      <c r="V915" s="68" t="s">
        <v>1085</v>
      </c>
      <c r="W915" s="68">
        <v>0</v>
      </c>
      <c r="X915" s="68">
        <v>1</v>
      </c>
      <c r="Y915" s="68">
        <v>0</v>
      </c>
      <c r="Z915" s="68">
        <v>0</v>
      </c>
      <c r="AA915" s="68">
        <v>1</v>
      </c>
      <c r="AB915" s="68">
        <v>1</v>
      </c>
      <c r="AC915" s="68">
        <v>3</v>
      </c>
      <c r="AD915" s="68">
        <v>4</v>
      </c>
      <c r="AE915" s="68">
        <v>12627</v>
      </c>
      <c r="AF915" s="68">
        <v>0</v>
      </c>
      <c r="AG915" s="68">
        <v>1</v>
      </c>
      <c r="AH915" s="68">
        <v>0</v>
      </c>
      <c r="AI915" s="68">
        <v>0</v>
      </c>
      <c r="AJ915" s="68">
        <v>0</v>
      </c>
      <c r="AK915" s="68">
        <v>0</v>
      </c>
      <c r="AL915" s="68">
        <v>0</v>
      </c>
      <c r="AM915" s="68">
        <v>0</v>
      </c>
      <c r="AN915" s="68">
        <v>0</v>
      </c>
      <c r="AO915" s="68">
        <v>0</v>
      </c>
      <c r="AP915" s="113">
        <v>10.596634733096073</v>
      </c>
      <c r="AQ915" s="12">
        <v>1</v>
      </c>
      <c r="AR915" s="113">
        <v>9.4439885559354781</v>
      </c>
      <c r="AS915" s="12">
        <v>1</v>
      </c>
      <c r="AT915" s="12">
        <v>0</v>
      </c>
      <c r="AU915" s="12">
        <v>1</v>
      </c>
      <c r="AV915" s="113">
        <v>7.60688453121963</v>
      </c>
      <c r="AW915" s="12">
        <v>0</v>
      </c>
      <c r="AX915" s="12">
        <v>1</v>
      </c>
      <c r="AY915" s="68">
        <v>1</v>
      </c>
      <c r="AZ915" s="68">
        <v>4.2329999999999997</v>
      </c>
      <c r="BA915" s="94">
        <v>243</v>
      </c>
      <c r="BB915" s="94">
        <v>60</v>
      </c>
      <c r="BC915" s="12">
        <v>1</v>
      </c>
      <c r="BD915" s="12">
        <v>0</v>
      </c>
      <c r="BE915" s="104">
        <f t="shared" si="215"/>
        <v>6.620073206530356</v>
      </c>
      <c r="BF915" s="104">
        <v>1376.05</v>
      </c>
      <c r="BG915" s="104">
        <f t="shared" si="213"/>
        <v>0.91602304274920765</v>
      </c>
      <c r="BH915" s="68">
        <v>0</v>
      </c>
      <c r="BI915" s="68">
        <v>1</v>
      </c>
      <c r="BJ915" s="68">
        <v>0</v>
      </c>
      <c r="BK915" s="12">
        <v>1</v>
      </c>
      <c r="BL915" s="12">
        <v>0</v>
      </c>
      <c r="BM915" s="12">
        <v>1</v>
      </c>
      <c r="BN915" s="12">
        <v>0</v>
      </c>
      <c r="BO915" s="12">
        <v>0</v>
      </c>
      <c r="BP915" s="12">
        <v>1</v>
      </c>
      <c r="BQ915" s="12">
        <v>0</v>
      </c>
      <c r="BR915" s="12">
        <v>0</v>
      </c>
      <c r="BS915" s="12">
        <v>0</v>
      </c>
      <c r="BT915" s="12">
        <v>1</v>
      </c>
      <c r="BU915" s="12">
        <v>0</v>
      </c>
      <c r="BV915" s="12">
        <v>0</v>
      </c>
      <c r="BW915" s="12">
        <v>0</v>
      </c>
      <c r="BX915" s="12">
        <v>1</v>
      </c>
      <c r="BY915" s="12">
        <v>0.5</v>
      </c>
      <c r="BZ915" s="12">
        <f t="shared" si="214"/>
        <v>0.5</v>
      </c>
      <c r="CA915" s="113">
        <v>3.2188758248682006</v>
      </c>
      <c r="CB915" s="12" t="s">
        <v>1057</v>
      </c>
      <c r="CC915" s="12">
        <v>1</v>
      </c>
    </row>
    <row r="916" spans="1:167" ht="15" customHeight="1" x14ac:dyDescent="0.3">
      <c r="A916" s="70">
        <v>915</v>
      </c>
      <c r="B916" s="12">
        <v>23</v>
      </c>
      <c r="C916" s="69" t="s">
        <v>173</v>
      </c>
      <c r="D916" s="37">
        <v>3.74</v>
      </c>
      <c r="E916" s="68">
        <v>3.73</v>
      </c>
      <c r="F916" s="19">
        <f t="shared" si="216"/>
        <v>1.0026809651474531</v>
      </c>
      <c r="H916" s="12">
        <f t="shared" si="203"/>
        <v>1.0000000000000231E-2</v>
      </c>
      <c r="I916" s="12">
        <f t="shared" si="204"/>
        <v>7.4700000000000006</v>
      </c>
      <c r="J916" s="12" t="s">
        <v>63</v>
      </c>
      <c r="K916" s="12">
        <f t="shared" si="206"/>
        <v>3.74</v>
      </c>
      <c r="L916" s="45">
        <f t="shared" si="207"/>
        <v>1.0026809651474531</v>
      </c>
      <c r="M916" s="15">
        <f t="shared" si="208"/>
        <v>8.9226815117637512E-3</v>
      </c>
      <c r="N916" s="68">
        <f t="shared" si="209"/>
        <v>8.898824074566521E-3</v>
      </c>
      <c r="O916" s="68">
        <f t="shared" si="210"/>
        <v>112.3743981924614</v>
      </c>
      <c r="P916" s="12">
        <f t="shared" si="211"/>
        <v>2.38574371972302E-5</v>
      </c>
      <c r="Q916" s="12">
        <f t="shared" si="212"/>
        <v>1.782150558633027E-2</v>
      </c>
      <c r="R916" s="113">
        <v>4.0775374439057197</v>
      </c>
      <c r="S916" s="12" t="s">
        <v>1069</v>
      </c>
      <c r="T916" s="12" t="s">
        <v>1072</v>
      </c>
      <c r="U916" s="12" t="s">
        <v>1082</v>
      </c>
      <c r="V916" s="68" t="s">
        <v>1086</v>
      </c>
      <c r="W916" s="68">
        <v>0</v>
      </c>
      <c r="X916" s="68">
        <v>1</v>
      </c>
      <c r="Y916" s="68">
        <v>0</v>
      </c>
      <c r="Z916" s="68">
        <v>0</v>
      </c>
      <c r="AA916" s="68">
        <v>1</v>
      </c>
      <c r="AB916" s="68">
        <v>1</v>
      </c>
      <c r="AC916" s="68">
        <v>3</v>
      </c>
      <c r="AD916" s="68">
        <v>4</v>
      </c>
      <c r="AE916" s="68">
        <v>12627</v>
      </c>
      <c r="AF916" s="68">
        <v>0</v>
      </c>
      <c r="AG916" s="68">
        <v>1</v>
      </c>
      <c r="AH916" s="68">
        <v>0</v>
      </c>
      <c r="AI916" s="68">
        <v>0</v>
      </c>
      <c r="AJ916" s="68">
        <v>0</v>
      </c>
      <c r="AK916" s="68">
        <v>0</v>
      </c>
      <c r="AL916" s="68">
        <v>0</v>
      </c>
      <c r="AM916" s="68">
        <v>0</v>
      </c>
      <c r="AN916" s="68">
        <v>0</v>
      </c>
      <c r="AO916" s="68">
        <v>0</v>
      </c>
      <c r="AP916" s="113">
        <v>10.596634733096073</v>
      </c>
      <c r="AQ916" s="12">
        <v>1</v>
      </c>
      <c r="AR916" s="113">
        <v>9.4439885559354781</v>
      </c>
      <c r="AS916" s="12">
        <v>1</v>
      </c>
      <c r="AT916" s="12">
        <v>0</v>
      </c>
      <c r="AU916" s="12">
        <v>1</v>
      </c>
      <c r="AV916" s="113">
        <v>7.60688453121963</v>
      </c>
      <c r="AW916" s="12">
        <v>0</v>
      </c>
      <c r="AX916" s="12">
        <v>1</v>
      </c>
      <c r="AY916" s="68">
        <v>1</v>
      </c>
      <c r="AZ916" s="68">
        <v>4.2329999999999997</v>
      </c>
      <c r="BA916" s="94">
        <v>243</v>
      </c>
      <c r="BB916" s="94">
        <v>60</v>
      </c>
      <c r="BC916" s="12">
        <v>1</v>
      </c>
      <c r="BD916" s="12">
        <v>0</v>
      </c>
      <c r="BE916" s="104">
        <f t="shared" si="215"/>
        <v>6.620073206530356</v>
      </c>
      <c r="BF916" s="104">
        <v>1376.05</v>
      </c>
      <c r="BG916" s="104">
        <f t="shared" si="213"/>
        <v>0.91602304274920765</v>
      </c>
      <c r="BH916" s="68">
        <v>0</v>
      </c>
      <c r="BI916" s="68">
        <v>1</v>
      </c>
      <c r="BJ916" s="68">
        <v>0</v>
      </c>
      <c r="BK916" s="12">
        <v>1</v>
      </c>
      <c r="BL916" s="12">
        <v>0</v>
      </c>
      <c r="BM916" s="12">
        <v>1</v>
      </c>
      <c r="BN916" s="12">
        <v>0</v>
      </c>
      <c r="BO916" s="12">
        <v>0</v>
      </c>
      <c r="BP916" s="12">
        <v>1</v>
      </c>
      <c r="BQ916" s="12">
        <v>0</v>
      </c>
      <c r="BR916" s="12">
        <v>0</v>
      </c>
      <c r="BS916" s="12">
        <v>0</v>
      </c>
      <c r="BT916" s="12">
        <v>1</v>
      </c>
      <c r="BU916" s="12">
        <v>0</v>
      </c>
      <c r="BV916" s="12">
        <v>0</v>
      </c>
      <c r="BW916" s="12">
        <v>0</v>
      </c>
      <c r="BX916" s="12">
        <v>1</v>
      </c>
      <c r="BY916" s="12">
        <v>0.5</v>
      </c>
      <c r="BZ916" s="12">
        <f t="shared" si="214"/>
        <v>0.5</v>
      </c>
      <c r="CA916" s="113">
        <v>3.2188758248682006</v>
      </c>
      <c r="CB916" s="12" t="s">
        <v>1057</v>
      </c>
      <c r="CC916" s="12">
        <v>1</v>
      </c>
    </row>
    <row r="917" spans="1:167" ht="15" customHeight="1" x14ac:dyDescent="0.3">
      <c r="A917" s="17">
        <v>916</v>
      </c>
      <c r="B917" s="12">
        <v>23</v>
      </c>
      <c r="C917" s="69" t="s">
        <v>173</v>
      </c>
      <c r="D917" s="37">
        <v>-9.48</v>
      </c>
      <c r="E917" s="68">
        <v>6.21</v>
      </c>
      <c r="F917" s="19">
        <f t="shared" si="216"/>
        <v>-1.5265700483091789</v>
      </c>
      <c r="H917" s="12">
        <f t="shared" si="203"/>
        <v>-15.690000000000001</v>
      </c>
      <c r="I917" s="12">
        <f t="shared" si="204"/>
        <v>-3.2700000000000005</v>
      </c>
      <c r="J917" s="12" t="s">
        <v>63</v>
      </c>
      <c r="K917" s="12">
        <f t="shared" si="206"/>
        <v>-9.48</v>
      </c>
      <c r="L917" s="45">
        <f t="shared" si="207"/>
        <v>-1.5265700483091789</v>
      </c>
      <c r="M917" s="15">
        <f t="shared" si="208"/>
        <v>-1.3583965638511004E-2</v>
      </c>
      <c r="N917" s="68">
        <f t="shared" si="209"/>
        <v>8.898357237885372E-3</v>
      </c>
      <c r="O917" s="68">
        <f t="shared" si="210"/>
        <v>112.3802937178596</v>
      </c>
      <c r="P917" s="12">
        <f t="shared" si="211"/>
        <v>-2.2482322876396378E-2</v>
      </c>
      <c r="Q917" s="12">
        <f t="shared" si="212"/>
        <v>-4.6856084006256325E-3</v>
      </c>
      <c r="R917" s="113">
        <v>4.0775374439057197</v>
      </c>
      <c r="S917" s="12" t="s">
        <v>1069</v>
      </c>
      <c r="T917" s="12" t="s">
        <v>1073</v>
      </c>
      <c r="U917" s="12" t="s">
        <v>1078</v>
      </c>
      <c r="V917" s="68" t="s">
        <v>1074</v>
      </c>
      <c r="W917" s="68">
        <v>0</v>
      </c>
      <c r="X917" s="68">
        <v>1</v>
      </c>
      <c r="Y917" s="68">
        <v>0</v>
      </c>
      <c r="Z917" s="68">
        <v>0</v>
      </c>
      <c r="AA917" s="68">
        <v>1</v>
      </c>
      <c r="AB917" s="68">
        <v>1</v>
      </c>
      <c r="AC917" s="68">
        <v>4</v>
      </c>
      <c r="AD917" s="68">
        <v>4</v>
      </c>
      <c r="AE917" s="68">
        <v>12627</v>
      </c>
      <c r="AF917" s="68">
        <v>0</v>
      </c>
      <c r="AG917" s="68">
        <v>1</v>
      </c>
      <c r="AH917" s="68">
        <v>0</v>
      </c>
      <c r="AI917" s="68">
        <v>0</v>
      </c>
      <c r="AJ917" s="68">
        <v>0</v>
      </c>
      <c r="AK917" s="68">
        <v>0</v>
      </c>
      <c r="AL917" s="68">
        <v>0</v>
      </c>
      <c r="AM917" s="68">
        <v>0</v>
      </c>
      <c r="AN917" s="68">
        <v>0</v>
      </c>
      <c r="AO917" s="68">
        <v>0</v>
      </c>
      <c r="AP917" s="113">
        <v>10.596634733096073</v>
      </c>
      <c r="AQ917" s="12">
        <v>1</v>
      </c>
      <c r="AR917" s="113">
        <v>9.4439885559354781</v>
      </c>
      <c r="AS917" s="12">
        <v>1</v>
      </c>
      <c r="AT917" s="12">
        <v>0</v>
      </c>
      <c r="AU917" s="12">
        <v>1</v>
      </c>
      <c r="AV917" s="113">
        <v>7.60688453121963</v>
      </c>
      <c r="AW917" s="12">
        <v>0</v>
      </c>
      <c r="AX917" s="12">
        <v>1</v>
      </c>
      <c r="AY917" s="68">
        <v>1</v>
      </c>
      <c r="AZ917" s="68">
        <v>4.2329999999999997</v>
      </c>
      <c r="BA917" s="94">
        <v>243</v>
      </c>
      <c r="BB917" s="94">
        <v>60</v>
      </c>
      <c r="BC917" s="12">
        <v>1</v>
      </c>
      <c r="BD917" s="12">
        <v>0</v>
      </c>
      <c r="BE917" s="104">
        <f t="shared" si="215"/>
        <v>6.620073206530356</v>
      </c>
      <c r="BF917" s="104">
        <v>1376.05</v>
      </c>
      <c r="BG917" s="104">
        <f t="shared" si="213"/>
        <v>0.91602304274920765</v>
      </c>
      <c r="BH917" s="68">
        <v>0</v>
      </c>
      <c r="BI917" s="68">
        <v>1</v>
      </c>
      <c r="BJ917" s="68">
        <v>0</v>
      </c>
      <c r="BK917" s="12">
        <v>1</v>
      </c>
      <c r="BL917" s="12">
        <v>0</v>
      </c>
      <c r="BM917" s="12">
        <v>1</v>
      </c>
      <c r="BN917" s="12">
        <v>0</v>
      </c>
      <c r="BO917" s="12">
        <v>0</v>
      </c>
      <c r="BP917" s="12">
        <v>1</v>
      </c>
      <c r="BQ917" s="12">
        <v>0</v>
      </c>
      <c r="BR917" s="12">
        <v>0</v>
      </c>
      <c r="BS917" s="12">
        <v>0</v>
      </c>
      <c r="BT917" s="12">
        <v>1</v>
      </c>
      <c r="BU917" s="12">
        <v>0</v>
      </c>
      <c r="BV917" s="12">
        <v>0</v>
      </c>
      <c r="BW917" s="12">
        <v>0</v>
      </c>
      <c r="BX917" s="12">
        <v>1</v>
      </c>
      <c r="BY917" s="12">
        <v>0.5</v>
      </c>
      <c r="BZ917" s="12">
        <f t="shared" si="214"/>
        <v>0.5</v>
      </c>
      <c r="CA917" s="113">
        <v>3.2188758248682006</v>
      </c>
      <c r="CB917" s="12" t="s">
        <v>1057</v>
      </c>
      <c r="CC917" s="12">
        <v>1</v>
      </c>
    </row>
    <row r="918" spans="1:167" ht="15" customHeight="1" x14ac:dyDescent="0.3">
      <c r="A918" s="17">
        <v>917</v>
      </c>
      <c r="B918" s="12">
        <v>23</v>
      </c>
      <c r="C918" s="69" t="s">
        <v>173</v>
      </c>
      <c r="D918" s="37">
        <v>-11.6</v>
      </c>
      <c r="E918" s="68">
        <v>7.71</v>
      </c>
      <c r="F918" s="19">
        <f t="shared" si="216"/>
        <v>-1.5045395590142672</v>
      </c>
      <c r="H918" s="12">
        <f t="shared" si="203"/>
        <v>-19.309999999999999</v>
      </c>
      <c r="I918" s="12">
        <f t="shared" si="204"/>
        <v>-3.8899999999999997</v>
      </c>
      <c r="J918" s="12" t="s">
        <v>63</v>
      </c>
      <c r="K918" s="12">
        <f t="shared" si="206"/>
        <v>-11.6</v>
      </c>
      <c r="L918" s="45">
        <f t="shared" si="207"/>
        <v>-1.5045395590142672</v>
      </c>
      <c r="M918" s="15">
        <f t="shared" si="208"/>
        <v>-1.3387965868719882E-2</v>
      </c>
      <c r="N918" s="68">
        <f t="shared" si="209"/>
        <v>8.8983807627439904E-3</v>
      </c>
      <c r="O918" s="68">
        <f t="shared" si="210"/>
        <v>112.37999661543257</v>
      </c>
      <c r="P918" s="12">
        <f t="shared" si="211"/>
        <v>-2.2286346631463873E-2</v>
      </c>
      <c r="Q918" s="12">
        <f t="shared" si="212"/>
        <v>-4.4895851059758921E-3</v>
      </c>
      <c r="R918" s="113">
        <v>4.0775374439057197</v>
      </c>
      <c r="S918" s="12" t="s">
        <v>1069</v>
      </c>
      <c r="T918" s="12" t="s">
        <v>1073</v>
      </c>
      <c r="U918" s="12" t="s">
        <v>1079</v>
      </c>
      <c r="V918" s="68" t="s">
        <v>1083</v>
      </c>
      <c r="W918" s="68">
        <v>0</v>
      </c>
      <c r="X918" s="68">
        <v>1</v>
      </c>
      <c r="Y918" s="68">
        <v>0</v>
      </c>
      <c r="Z918" s="68">
        <v>0</v>
      </c>
      <c r="AA918" s="68">
        <v>1</v>
      </c>
      <c r="AB918" s="68">
        <v>1</v>
      </c>
      <c r="AC918" s="68">
        <v>4</v>
      </c>
      <c r="AD918" s="68">
        <v>4</v>
      </c>
      <c r="AE918" s="68">
        <v>12627</v>
      </c>
      <c r="AF918" s="68">
        <v>0</v>
      </c>
      <c r="AG918" s="68">
        <v>1</v>
      </c>
      <c r="AH918" s="68">
        <v>0</v>
      </c>
      <c r="AI918" s="68">
        <v>0</v>
      </c>
      <c r="AJ918" s="68">
        <v>0</v>
      </c>
      <c r="AK918" s="68">
        <v>0</v>
      </c>
      <c r="AL918" s="68">
        <v>0</v>
      </c>
      <c r="AM918" s="68">
        <v>0</v>
      </c>
      <c r="AN918" s="68">
        <v>0</v>
      </c>
      <c r="AO918" s="68">
        <v>0</v>
      </c>
      <c r="AP918" s="113">
        <v>10.596634733096073</v>
      </c>
      <c r="AQ918" s="12">
        <v>1</v>
      </c>
      <c r="AR918" s="113">
        <v>9.4439885559354781</v>
      </c>
      <c r="AS918" s="12">
        <v>1</v>
      </c>
      <c r="AT918" s="12">
        <v>0</v>
      </c>
      <c r="AU918" s="12">
        <v>1</v>
      </c>
      <c r="AV918" s="113">
        <v>7.60688453121963</v>
      </c>
      <c r="AW918" s="12">
        <v>0</v>
      </c>
      <c r="AX918" s="12">
        <v>1</v>
      </c>
      <c r="AY918" s="68">
        <v>1</v>
      </c>
      <c r="AZ918" s="68">
        <v>4.2329999999999997</v>
      </c>
      <c r="BA918" s="94">
        <v>243</v>
      </c>
      <c r="BB918" s="94">
        <v>60</v>
      </c>
      <c r="BC918" s="12">
        <v>1</v>
      </c>
      <c r="BD918" s="12">
        <v>0</v>
      </c>
      <c r="BE918" s="104">
        <f t="shared" si="215"/>
        <v>6.620073206530356</v>
      </c>
      <c r="BF918" s="104">
        <v>1376.05</v>
      </c>
      <c r="BG918" s="104">
        <f t="shared" si="213"/>
        <v>0.91602304274920765</v>
      </c>
      <c r="BH918" s="68">
        <v>0</v>
      </c>
      <c r="BI918" s="68">
        <v>1</v>
      </c>
      <c r="BJ918" s="68">
        <v>0</v>
      </c>
      <c r="BK918" s="12">
        <v>1</v>
      </c>
      <c r="BL918" s="12">
        <v>0</v>
      </c>
      <c r="BM918" s="12">
        <v>1</v>
      </c>
      <c r="BN918" s="12">
        <v>0</v>
      </c>
      <c r="BO918" s="12">
        <v>0</v>
      </c>
      <c r="BP918" s="12">
        <v>1</v>
      </c>
      <c r="BQ918" s="12">
        <v>0</v>
      </c>
      <c r="BR918" s="12">
        <v>0</v>
      </c>
      <c r="BS918" s="12">
        <v>0</v>
      </c>
      <c r="BT918" s="12">
        <v>1</v>
      </c>
      <c r="BU918" s="12">
        <v>0</v>
      </c>
      <c r="BV918" s="12">
        <v>0</v>
      </c>
      <c r="BW918" s="12">
        <v>0</v>
      </c>
      <c r="BX918" s="12">
        <v>1</v>
      </c>
      <c r="BY918" s="12">
        <v>0.5</v>
      </c>
      <c r="BZ918" s="12">
        <f t="shared" si="214"/>
        <v>0.5</v>
      </c>
      <c r="CA918" s="113">
        <v>3.2188758248682006</v>
      </c>
      <c r="CB918" s="12" t="s">
        <v>1057</v>
      </c>
      <c r="CC918" s="12">
        <v>1</v>
      </c>
    </row>
    <row r="919" spans="1:167" ht="15" customHeight="1" x14ac:dyDescent="0.3">
      <c r="A919" s="17">
        <v>918</v>
      </c>
      <c r="B919" s="12">
        <v>23</v>
      </c>
      <c r="C919" s="69" t="s">
        <v>173</v>
      </c>
      <c r="D919" s="37">
        <v>-10.88</v>
      </c>
      <c r="E919" s="68">
        <v>7.74</v>
      </c>
      <c r="F919" s="19">
        <f t="shared" si="216"/>
        <v>-1.405684754521964</v>
      </c>
      <c r="H919" s="12">
        <f t="shared" si="203"/>
        <v>-18.62</v>
      </c>
      <c r="I919" s="12">
        <f t="shared" si="204"/>
        <v>-3.1400000000000006</v>
      </c>
      <c r="J919" s="12" t="s">
        <v>63</v>
      </c>
      <c r="K919" s="12">
        <f t="shared" si="206"/>
        <v>-10.88</v>
      </c>
      <c r="L919" s="45">
        <f t="shared" si="207"/>
        <v>-1.405684754521964</v>
      </c>
      <c r="M919" s="15">
        <f t="shared" si="208"/>
        <v>-1.2508460647837578E-2</v>
      </c>
      <c r="N919" s="68">
        <f t="shared" si="209"/>
        <v>8.898482115281511E-3</v>
      </c>
      <c r="O919" s="68">
        <f t="shared" si="210"/>
        <v>112.37871662209484</v>
      </c>
      <c r="P919" s="12">
        <f t="shared" si="211"/>
        <v>-2.1406942763119087E-2</v>
      </c>
      <c r="Q919" s="12">
        <f t="shared" si="212"/>
        <v>-3.6099785325560668E-3</v>
      </c>
      <c r="R919" s="113">
        <v>4.0775374439057197</v>
      </c>
      <c r="S919" s="12" t="s">
        <v>1069</v>
      </c>
      <c r="T919" s="12" t="s">
        <v>1073</v>
      </c>
      <c r="U919" s="12" t="s">
        <v>1080</v>
      </c>
      <c r="V919" s="68" t="s">
        <v>1084</v>
      </c>
      <c r="W919" s="68">
        <v>0</v>
      </c>
      <c r="X919" s="68">
        <v>1</v>
      </c>
      <c r="Y919" s="68">
        <v>0</v>
      </c>
      <c r="Z919" s="68">
        <v>0</v>
      </c>
      <c r="AA919" s="68">
        <v>1</v>
      </c>
      <c r="AB919" s="68">
        <v>1</v>
      </c>
      <c r="AC919" s="68">
        <v>4</v>
      </c>
      <c r="AD919" s="68">
        <v>4</v>
      </c>
      <c r="AE919" s="68">
        <v>12627</v>
      </c>
      <c r="AF919" s="68">
        <v>0</v>
      </c>
      <c r="AG919" s="68">
        <v>1</v>
      </c>
      <c r="AH919" s="68">
        <v>0</v>
      </c>
      <c r="AI919" s="68">
        <v>0</v>
      </c>
      <c r="AJ919" s="68">
        <v>0</v>
      </c>
      <c r="AK919" s="68">
        <v>0</v>
      </c>
      <c r="AL919" s="68">
        <v>0</v>
      </c>
      <c r="AM919" s="68">
        <v>0</v>
      </c>
      <c r="AN919" s="68">
        <v>0</v>
      </c>
      <c r="AO919" s="68">
        <v>0</v>
      </c>
      <c r="AP919" s="113">
        <v>10.596634733096073</v>
      </c>
      <c r="AQ919" s="12">
        <v>1</v>
      </c>
      <c r="AR919" s="113">
        <v>9.4439885559354781</v>
      </c>
      <c r="AS919" s="12">
        <v>1</v>
      </c>
      <c r="AT919" s="12">
        <v>0</v>
      </c>
      <c r="AU919" s="12">
        <v>1</v>
      </c>
      <c r="AV919" s="113">
        <v>7.60688453121963</v>
      </c>
      <c r="AW919" s="12">
        <v>0</v>
      </c>
      <c r="AX919" s="12">
        <v>1</v>
      </c>
      <c r="AY919" s="68">
        <v>1</v>
      </c>
      <c r="AZ919" s="68">
        <v>4.2329999999999997</v>
      </c>
      <c r="BA919" s="94">
        <v>243</v>
      </c>
      <c r="BB919" s="94">
        <v>60</v>
      </c>
      <c r="BC919" s="12">
        <v>1</v>
      </c>
      <c r="BD919" s="12">
        <v>0</v>
      </c>
      <c r="BE919" s="104">
        <f t="shared" si="215"/>
        <v>6.620073206530356</v>
      </c>
      <c r="BF919" s="104">
        <v>1376.05</v>
      </c>
      <c r="BG919" s="104">
        <f t="shared" si="213"/>
        <v>0.91602304274920765</v>
      </c>
      <c r="BH919" s="68">
        <v>0</v>
      </c>
      <c r="BI919" s="68">
        <v>1</v>
      </c>
      <c r="BJ919" s="68">
        <v>0</v>
      </c>
      <c r="BK919" s="12">
        <v>1</v>
      </c>
      <c r="BL919" s="12">
        <v>0</v>
      </c>
      <c r="BM919" s="12">
        <v>1</v>
      </c>
      <c r="BN919" s="12">
        <v>0</v>
      </c>
      <c r="BO919" s="12">
        <v>0</v>
      </c>
      <c r="BP919" s="12">
        <v>1</v>
      </c>
      <c r="BQ919" s="12">
        <v>0</v>
      </c>
      <c r="BR919" s="12">
        <v>0</v>
      </c>
      <c r="BS919" s="12">
        <v>0</v>
      </c>
      <c r="BT919" s="12">
        <v>1</v>
      </c>
      <c r="BU919" s="12">
        <v>0</v>
      </c>
      <c r="BV919" s="12">
        <v>0</v>
      </c>
      <c r="BW919" s="12">
        <v>0</v>
      </c>
      <c r="BX919" s="12">
        <v>1</v>
      </c>
      <c r="BY919" s="12">
        <v>0.5</v>
      </c>
      <c r="BZ919" s="12">
        <f t="shared" si="214"/>
        <v>0.5</v>
      </c>
      <c r="CA919" s="113">
        <v>3.2188758248682006</v>
      </c>
      <c r="CB919" s="12" t="s">
        <v>1057</v>
      </c>
      <c r="CC919" s="12">
        <v>1</v>
      </c>
    </row>
    <row r="920" spans="1:167" ht="15" customHeight="1" x14ac:dyDescent="0.3">
      <c r="A920" s="70">
        <v>919</v>
      </c>
      <c r="B920" s="12">
        <v>23</v>
      </c>
      <c r="C920" s="69" t="s">
        <v>173</v>
      </c>
      <c r="D920" s="37">
        <v>-15.3</v>
      </c>
      <c r="E920" s="68">
        <v>7.63</v>
      </c>
      <c r="F920" s="19">
        <f t="shared" si="216"/>
        <v>-2.0052424639580604</v>
      </c>
      <c r="G920" s="12" t="s">
        <v>420</v>
      </c>
      <c r="H920" s="12">
        <f t="shared" si="203"/>
        <v>-22.93</v>
      </c>
      <c r="I920" s="12">
        <f t="shared" si="204"/>
        <v>-7.6700000000000008</v>
      </c>
      <c r="J920" s="12" t="s">
        <v>63</v>
      </c>
      <c r="K920" s="12">
        <f t="shared" si="206"/>
        <v>-15.3</v>
      </c>
      <c r="L920" s="45">
        <f t="shared" si="207"/>
        <v>-2.0052424639580604</v>
      </c>
      <c r="M920" s="15">
        <f t="shared" si="208"/>
        <v>-1.784216964296173E-2</v>
      </c>
      <c r="N920" s="68">
        <f t="shared" si="209"/>
        <v>8.8977617239083661E-3</v>
      </c>
      <c r="O920" s="68">
        <f t="shared" si="210"/>
        <v>112.38781516400816</v>
      </c>
      <c r="P920" s="12">
        <f t="shared" si="211"/>
        <v>-2.6739931366870098E-2</v>
      </c>
      <c r="Q920" s="12">
        <f t="shared" si="212"/>
        <v>-8.9444079190533644E-3</v>
      </c>
      <c r="R920" s="113">
        <v>3.970291913552122</v>
      </c>
      <c r="S920" s="12" t="s">
        <v>1069</v>
      </c>
      <c r="T920" s="12" t="s">
        <v>1073</v>
      </c>
      <c r="U920" s="12" t="s">
        <v>1081</v>
      </c>
      <c r="V920" s="68" t="s">
        <v>1085</v>
      </c>
      <c r="W920" s="68">
        <v>0</v>
      </c>
      <c r="X920" s="68">
        <v>1</v>
      </c>
      <c r="Y920" s="68">
        <v>0</v>
      </c>
      <c r="Z920" s="68">
        <v>0</v>
      </c>
      <c r="AA920" s="68">
        <v>1</v>
      </c>
      <c r="AB920" s="68">
        <v>1</v>
      </c>
      <c r="AC920" s="68">
        <v>4</v>
      </c>
      <c r="AD920" s="68">
        <v>4</v>
      </c>
      <c r="AE920" s="68">
        <v>12627</v>
      </c>
      <c r="AF920" s="68">
        <v>0</v>
      </c>
      <c r="AG920" s="68">
        <v>1</v>
      </c>
      <c r="AH920" s="68">
        <v>0</v>
      </c>
      <c r="AI920" s="68">
        <v>0</v>
      </c>
      <c r="AJ920" s="68">
        <v>0</v>
      </c>
      <c r="AK920" s="68">
        <v>0</v>
      </c>
      <c r="AL920" s="68">
        <v>0</v>
      </c>
      <c r="AM920" s="68">
        <v>0</v>
      </c>
      <c r="AN920" s="68">
        <v>0</v>
      </c>
      <c r="AO920" s="68">
        <v>0</v>
      </c>
      <c r="AP920" s="113">
        <v>10.596634733096073</v>
      </c>
      <c r="AQ920" s="12">
        <v>1</v>
      </c>
      <c r="AR920" s="113">
        <v>9.4439885559354781</v>
      </c>
      <c r="AS920" s="12">
        <v>1</v>
      </c>
      <c r="AT920" s="12">
        <v>0</v>
      </c>
      <c r="AU920" s="12">
        <v>1</v>
      </c>
      <c r="AV920" s="113">
        <v>7.60688453121963</v>
      </c>
      <c r="AW920" s="12">
        <v>0</v>
      </c>
      <c r="AX920" s="12">
        <v>1</v>
      </c>
      <c r="AY920" s="68">
        <v>1</v>
      </c>
      <c r="AZ920" s="68">
        <v>4.2329999999999997</v>
      </c>
      <c r="BA920" s="94">
        <v>243</v>
      </c>
      <c r="BB920" s="94">
        <v>60</v>
      </c>
      <c r="BC920" s="12">
        <v>1</v>
      </c>
      <c r="BD920" s="12">
        <v>0</v>
      </c>
      <c r="BE920" s="104">
        <f t="shared" si="215"/>
        <v>6.620073206530356</v>
      </c>
      <c r="BF920" s="104">
        <v>1376.05</v>
      </c>
      <c r="BG920" s="104">
        <f t="shared" si="213"/>
        <v>0.91602304274920765</v>
      </c>
      <c r="BH920" s="68">
        <v>0</v>
      </c>
      <c r="BI920" s="68">
        <v>1</v>
      </c>
      <c r="BJ920" s="68">
        <v>0</v>
      </c>
      <c r="BK920" s="12">
        <v>1</v>
      </c>
      <c r="BL920" s="12">
        <v>0</v>
      </c>
      <c r="BM920" s="12">
        <v>1</v>
      </c>
      <c r="BN920" s="12">
        <v>0</v>
      </c>
      <c r="BO920" s="12">
        <v>0</v>
      </c>
      <c r="BP920" s="12">
        <v>1</v>
      </c>
      <c r="BQ920" s="12">
        <v>0</v>
      </c>
      <c r="BR920" s="12">
        <v>0</v>
      </c>
      <c r="BS920" s="12">
        <v>0</v>
      </c>
      <c r="BT920" s="12">
        <v>1</v>
      </c>
      <c r="BU920" s="12">
        <v>0</v>
      </c>
      <c r="BV920" s="12">
        <v>0</v>
      </c>
      <c r="BW920" s="12">
        <v>0</v>
      </c>
      <c r="BX920" s="12">
        <v>1</v>
      </c>
      <c r="BY920" s="12">
        <v>0.5</v>
      </c>
      <c r="BZ920" s="12">
        <f t="shared" si="214"/>
        <v>0.5</v>
      </c>
      <c r="CA920" s="113">
        <v>3.2188758248682006</v>
      </c>
      <c r="CB920" s="12" t="s">
        <v>1057</v>
      </c>
      <c r="CC920" s="12">
        <v>1</v>
      </c>
    </row>
    <row r="921" spans="1:167" ht="15" customHeight="1" x14ac:dyDescent="0.3">
      <c r="A921" s="17">
        <v>920</v>
      </c>
      <c r="B921" s="70">
        <v>23</v>
      </c>
      <c r="C921" s="69" t="s">
        <v>173</v>
      </c>
      <c r="D921" s="38">
        <v>-0.15</v>
      </c>
      <c r="E921" s="69">
        <v>7.89</v>
      </c>
      <c r="F921" s="19">
        <f t="shared" si="216"/>
        <v>-1.9011406844106463E-2</v>
      </c>
      <c r="G921" s="70"/>
      <c r="H921" s="70">
        <f t="shared" si="203"/>
        <v>-8.0399999999999991</v>
      </c>
      <c r="I921" s="70">
        <f t="shared" si="204"/>
        <v>7.7399999999999993</v>
      </c>
      <c r="J921" s="70" t="s">
        <v>63</v>
      </c>
      <c r="K921" s="70">
        <f t="shared" si="206"/>
        <v>-0.15</v>
      </c>
      <c r="L921" s="47">
        <f t="shared" si="207"/>
        <v>-1.9011406844106463E-2</v>
      </c>
      <c r="M921" s="18">
        <f t="shared" si="208"/>
        <v>-1.6918589743225904E-4</v>
      </c>
      <c r="N921" s="69">
        <f t="shared" si="209"/>
        <v>8.8991782049368251E-3</v>
      </c>
      <c r="O921" s="69">
        <f t="shared" si="210"/>
        <v>112.36992641019924</v>
      </c>
      <c r="P921" s="70">
        <f t="shared" si="211"/>
        <v>-9.0683641023690843E-3</v>
      </c>
      <c r="Q921" s="70">
        <f t="shared" si="212"/>
        <v>8.7299923075045659E-3</v>
      </c>
      <c r="R921" s="114">
        <v>3.970291913552122</v>
      </c>
      <c r="S921" s="70" t="s">
        <v>1069</v>
      </c>
      <c r="T921" s="70" t="s">
        <v>1073</v>
      </c>
      <c r="U921" s="70" t="s">
        <v>1082</v>
      </c>
      <c r="V921" s="69" t="s">
        <v>1086</v>
      </c>
      <c r="W921" s="69">
        <v>0</v>
      </c>
      <c r="X921" s="69">
        <v>1</v>
      </c>
      <c r="Y921" s="69">
        <v>0</v>
      </c>
      <c r="Z921" s="69">
        <v>0</v>
      </c>
      <c r="AA921" s="69">
        <v>1</v>
      </c>
      <c r="AB921" s="69">
        <v>1</v>
      </c>
      <c r="AC921" s="69">
        <v>4</v>
      </c>
      <c r="AD921" s="69">
        <v>4</v>
      </c>
      <c r="AE921" s="69">
        <v>12627</v>
      </c>
      <c r="AF921" s="69">
        <v>0</v>
      </c>
      <c r="AG921" s="69">
        <v>1</v>
      </c>
      <c r="AH921" s="69">
        <v>0</v>
      </c>
      <c r="AI921" s="69">
        <v>0</v>
      </c>
      <c r="AJ921" s="69">
        <v>0</v>
      </c>
      <c r="AK921" s="69">
        <v>0</v>
      </c>
      <c r="AL921" s="69">
        <v>0</v>
      </c>
      <c r="AM921" s="69">
        <v>0</v>
      </c>
      <c r="AN921" s="69">
        <v>0</v>
      </c>
      <c r="AO921" s="69">
        <v>0</v>
      </c>
      <c r="AP921" s="114">
        <v>10.596634733096073</v>
      </c>
      <c r="AQ921" s="70">
        <v>1</v>
      </c>
      <c r="AR921" s="114">
        <v>9.4439885559354781</v>
      </c>
      <c r="AS921" s="70">
        <v>1</v>
      </c>
      <c r="AT921" s="70">
        <v>0</v>
      </c>
      <c r="AU921" s="70">
        <v>1</v>
      </c>
      <c r="AV921" s="114">
        <v>7.60688453121963</v>
      </c>
      <c r="AW921" s="70">
        <v>0</v>
      </c>
      <c r="AX921" s="70">
        <v>1</v>
      </c>
      <c r="AY921" s="69">
        <v>1</v>
      </c>
      <c r="AZ921" s="69">
        <v>4.2329999999999997</v>
      </c>
      <c r="BA921" s="32">
        <v>243</v>
      </c>
      <c r="BB921" s="32">
        <v>60</v>
      </c>
      <c r="BC921" s="70">
        <v>1</v>
      </c>
      <c r="BD921" s="70">
        <v>0</v>
      </c>
      <c r="BE921" s="106">
        <f t="shared" si="215"/>
        <v>6.620073206530356</v>
      </c>
      <c r="BF921" s="106">
        <v>1376.05</v>
      </c>
      <c r="BG921" s="106">
        <f t="shared" si="213"/>
        <v>0.91602304274920765</v>
      </c>
      <c r="BH921" s="69">
        <v>0</v>
      </c>
      <c r="BI921" s="69">
        <v>1</v>
      </c>
      <c r="BJ921" s="69">
        <v>0</v>
      </c>
      <c r="BK921" s="70">
        <v>1</v>
      </c>
      <c r="BL921" s="70">
        <v>0</v>
      </c>
      <c r="BM921" s="70">
        <v>1</v>
      </c>
      <c r="BN921" s="70">
        <v>0</v>
      </c>
      <c r="BO921" s="70">
        <v>0</v>
      </c>
      <c r="BP921" s="70">
        <v>1</v>
      </c>
      <c r="BQ921" s="70">
        <v>0</v>
      </c>
      <c r="BR921" s="70">
        <v>0</v>
      </c>
      <c r="BS921" s="70">
        <v>0</v>
      </c>
      <c r="BT921" s="70">
        <v>1</v>
      </c>
      <c r="BU921" s="70">
        <v>0</v>
      </c>
      <c r="BV921" s="70">
        <v>0</v>
      </c>
      <c r="BW921" s="70">
        <v>0</v>
      </c>
      <c r="BX921" s="70">
        <v>1</v>
      </c>
      <c r="BY921" s="70">
        <v>0.5</v>
      </c>
      <c r="BZ921" s="70">
        <f t="shared" si="214"/>
        <v>0.5</v>
      </c>
      <c r="CA921" s="114">
        <v>3.2188758248682006</v>
      </c>
      <c r="CB921" s="70" t="s">
        <v>1057</v>
      </c>
      <c r="CC921" s="70">
        <v>1</v>
      </c>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0"/>
      <c r="DD921" s="70"/>
      <c r="DE921" s="70"/>
      <c r="DF921" s="70"/>
      <c r="DG921" s="70"/>
      <c r="DH921" s="70"/>
      <c r="DI921" s="70"/>
      <c r="DJ921" s="70"/>
      <c r="DK921" s="70"/>
      <c r="DL921" s="70"/>
      <c r="DM921" s="70"/>
      <c r="DN921" s="70"/>
      <c r="DO921" s="70"/>
      <c r="DP921" s="70"/>
      <c r="DQ921" s="70"/>
      <c r="DR921" s="70"/>
      <c r="DS921" s="70"/>
      <c r="DT921" s="70"/>
      <c r="DU921" s="70"/>
      <c r="DV921" s="70"/>
      <c r="DW921" s="70"/>
      <c r="DX921" s="70"/>
      <c r="DY921" s="70"/>
      <c r="DZ921" s="70"/>
      <c r="EA921" s="70"/>
      <c r="EB921" s="70"/>
      <c r="EC921" s="70"/>
      <c r="ED921" s="70"/>
      <c r="EE921" s="70"/>
      <c r="EF921" s="70"/>
      <c r="EG921" s="70"/>
      <c r="EH921" s="70"/>
      <c r="EI921" s="70"/>
      <c r="EJ921" s="70"/>
      <c r="EK921" s="70"/>
      <c r="EL921" s="70"/>
      <c r="EM921" s="70"/>
      <c r="EN921" s="70"/>
      <c r="EO921" s="70"/>
      <c r="EP921" s="70"/>
      <c r="EQ921" s="70"/>
      <c r="ER921" s="70"/>
      <c r="ES921" s="70"/>
      <c r="ET921" s="70"/>
      <c r="EU921" s="70"/>
      <c r="EV921" s="70"/>
      <c r="EW921" s="70"/>
      <c r="EX921" s="70"/>
      <c r="EY921" s="70"/>
      <c r="EZ921" s="70"/>
      <c r="FA921" s="70"/>
      <c r="FB921" s="70"/>
      <c r="FC921" s="70"/>
      <c r="FD921" s="70"/>
      <c r="FE921" s="70"/>
      <c r="FF921" s="70"/>
      <c r="FG921" s="70"/>
      <c r="FH921" s="70"/>
      <c r="FI921" s="70"/>
      <c r="FJ921" s="70"/>
      <c r="FK921" s="70"/>
    </row>
    <row r="922" spans="1:167" ht="15" customHeight="1" x14ac:dyDescent="0.3">
      <c r="A922" s="17">
        <v>921</v>
      </c>
      <c r="B922" s="70">
        <v>23</v>
      </c>
      <c r="C922" s="69" t="s">
        <v>173</v>
      </c>
      <c r="D922" s="38">
        <v>1.27</v>
      </c>
      <c r="E922" s="69">
        <v>0.66400000000000003</v>
      </c>
      <c r="F922" s="19">
        <f t="shared" si="216"/>
        <v>1.9126506024096386</v>
      </c>
      <c r="G922" s="70" t="s">
        <v>421</v>
      </c>
      <c r="H922" s="70">
        <f t="shared" si="203"/>
        <v>0.60599999999999998</v>
      </c>
      <c r="I922" s="70">
        <f t="shared" si="204"/>
        <v>1.9340000000000002</v>
      </c>
      <c r="J922" s="70" t="s">
        <v>63</v>
      </c>
      <c r="K922" s="70">
        <f t="shared" si="206"/>
        <v>-1.27</v>
      </c>
      <c r="L922" s="47">
        <f t="shared" si="207"/>
        <v>-1.9126506024096386</v>
      </c>
      <c r="M922" s="18">
        <f t="shared" si="208"/>
        <v>-1.9215431131617756E-2</v>
      </c>
      <c r="N922" s="69">
        <f t="shared" si="209"/>
        <v>1.0046493127082039E-2</v>
      </c>
      <c r="O922" s="69">
        <f t="shared" si="210"/>
        <v>99.537220336549979</v>
      </c>
      <c r="P922" s="70">
        <f t="shared" si="211"/>
        <v>-2.9261924258699796E-2</v>
      </c>
      <c r="Q922" s="70">
        <f t="shared" si="212"/>
        <v>-9.168938004535717E-3</v>
      </c>
      <c r="R922" s="114">
        <v>3.970291913552122</v>
      </c>
      <c r="S922" s="70" t="s">
        <v>1075</v>
      </c>
      <c r="T922" s="70" t="s">
        <v>1070</v>
      </c>
      <c r="U922" s="70" t="s">
        <v>1078</v>
      </c>
      <c r="V922" s="69" t="s">
        <v>1087</v>
      </c>
      <c r="W922" s="69">
        <v>0</v>
      </c>
      <c r="X922" s="69">
        <v>1</v>
      </c>
      <c r="Y922" s="69">
        <v>0</v>
      </c>
      <c r="Z922" s="69">
        <v>0</v>
      </c>
      <c r="AA922" s="69">
        <v>0</v>
      </c>
      <c r="AB922" s="69">
        <v>1</v>
      </c>
      <c r="AC922" s="69">
        <v>5</v>
      </c>
      <c r="AD922" s="69">
        <v>4</v>
      </c>
      <c r="AE922" s="69">
        <v>9904</v>
      </c>
      <c r="AF922" s="69">
        <v>0</v>
      </c>
      <c r="AG922" s="69">
        <v>1</v>
      </c>
      <c r="AH922" s="69">
        <v>0</v>
      </c>
      <c r="AI922" s="69">
        <v>0</v>
      </c>
      <c r="AJ922" s="69">
        <v>0</v>
      </c>
      <c r="AK922" s="69">
        <v>0</v>
      </c>
      <c r="AL922" s="69">
        <v>0</v>
      </c>
      <c r="AM922" s="69">
        <v>0</v>
      </c>
      <c r="AN922" s="69">
        <v>0</v>
      </c>
      <c r="AO922" s="69">
        <v>0</v>
      </c>
      <c r="AP922" s="114">
        <v>10.596634733096073</v>
      </c>
      <c r="AQ922" s="70">
        <v>1</v>
      </c>
      <c r="AR922" s="114">
        <v>9.2011987140588989</v>
      </c>
      <c r="AS922" s="70">
        <v>1</v>
      </c>
      <c r="AT922" s="70">
        <v>0</v>
      </c>
      <c r="AU922" s="70">
        <v>1</v>
      </c>
      <c r="AV922" s="114">
        <v>7.60688453121963</v>
      </c>
      <c r="AW922" s="70">
        <v>0</v>
      </c>
      <c r="AX922" s="70">
        <v>1</v>
      </c>
      <c r="AY922" s="69">
        <v>1</v>
      </c>
      <c r="AZ922" s="69">
        <v>4.2329999999999997</v>
      </c>
      <c r="BA922" s="32">
        <v>243</v>
      </c>
      <c r="BB922" s="32">
        <v>60</v>
      </c>
      <c r="BC922" s="70">
        <v>1</v>
      </c>
      <c r="BD922" s="70">
        <v>0</v>
      </c>
      <c r="BE922" s="106">
        <f t="shared" si="215"/>
        <v>6.620073206530356</v>
      </c>
      <c r="BF922" s="106">
        <v>1376.05</v>
      </c>
      <c r="BG922" s="106">
        <f t="shared" si="213"/>
        <v>0.91602304274920765</v>
      </c>
      <c r="BH922" s="69">
        <v>0</v>
      </c>
      <c r="BI922" s="69">
        <v>1</v>
      </c>
      <c r="BJ922" s="69">
        <v>0</v>
      </c>
      <c r="BK922" s="70">
        <v>1</v>
      </c>
      <c r="BL922" s="70">
        <v>0</v>
      </c>
      <c r="BM922" s="70">
        <v>1</v>
      </c>
      <c r="BN922" s="70">
        <v>0</v>
      </c>
      <c r="BO922" s="70">
        <v>0</v>
      </c>
      <c r="BP922" s="70">
        <v>1</v>
      </c>
      <c r="BQ922" s="70">
        <v>0</v>
      </c>
      <c r="BR922" s="70">
        <v>0</v>
      </c>
      <c r="BS922" s="70">
        <v>0</v>
      </c>
      <c r="BT922" s="70">
        <v>1</v>
      </c>
      <c r="BU922" s="70">
        <v>0</v>
      </c>
      <c r="BV922" s="70">
        <v>0</v>
      </c>
      <c r="BW922" s="70">
        <v>0</v>
      </c>
      <c r="BX922" s="70">
        <v>1</v>
      </c>
      <c r="BY922" s="70">
        <v>0.5</v>
      </c>
      <c r="BZ922" s="70">
        <f t="shared" si="214"/>
        <v>0.5</v>
      </c>
      <c r="CA922" s="114">
        <v>3.2188758248682006</v>
      </c>
      <c r="CB922" s="70" t="s">
        <v>1057</v>
      </c>
      <c r="CC922" s="70">
        <v>1</v>
      </c>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0"/>
      <c r="DD922" s="70"/>
      <c r="DE922" s="70"/>
      <c r="DF922" s="70"/>
      <c r="DG922" s="70"/>
      <c r="DH922" s="70"/>
      <c r="DI922" s="70"/>
      <c r="DJ922" s="70"/>
      <c r="DK922" s="70"/>
      <c r="DL922" s="70"/>
      <c r="DM922" s="70"/>
      <c r="DN922" s="70"/>
      <c r="DO922" s="70"/>
      <c r="DP922" s="70"/>
      <c r="DQ922" s="70"/>
      <c r="DR922" s="70"/>
      <c r="DS922" s="70"/>
      <c r="DT922" s="70"/>
      <c r="DU922" s="70"/>
      <c r="DV922" s="70"/>
      <c r="DW922" s="70"/>
      <c r="DX922" s="70"/>
      <c r="DY922" s="70"/>
      <c r="DZ922" s="70"/>
      <c r="EA922" s="70"/>
      <c r="EB922" s="70"/>
      <c r="EC922" s="70"/>
      <c r="ED922" s="70"/>
      <c r="EE922" s="70"/>
      <c r="EF922" s="70"/>
      <c r="EG922" s="70"/>
      <c r="EH922" s="70"/>
      <c r="EI922" s="70"/>
      <c r="EJ922" s="70"/>
      <c r="EK922" s="70"/>
      <c r="EL922" s="70"/>
      <c r="EM922" s="70"/>
      <c r="EN922" s="70"/>
      <c r="EO922" s="70"/>
      <c r="EP922" s="70"/>
      <c r="EQ922" s="70"/>
      <c r="ER922" s="70"/>
      <c r="ES922" s="70"/>
      <c r="ET922" s="70"/>
      <c r="EU922" s="70"/>
      <c r="EV922" s="70"/>
      <c r="EW922" s="70"/>
      <c r="EX922" s="70"/>
      <c r="EY922" s="70"/>
      <c r="EZ922" s="70"/>
      <c r="FA922" s="70"/>
      <c r="FB922" s="70"/>
      <c r="FC922" s="70"/>
      <c r="FD922" s="70"/>
      <c r="FE922" s="70"/>
      <c r="FF922" s="70"/>
      <c r="FG922" s="70"/>
      <c r="FH922" s="70"/>
      <c r="FI922" s="70"/>
      <c r="FJ922" s="70"/>
      <c r="FK922" s="70"/>
    </row>
    <row r="923" spans="1:167" ht="15" customHeight="1" x14ac:dyDescent="0.3">
      <c r="A923" s="17">
        <v>922</v>
      </c>
      <c r="B923" s="12">
        <v>23</v>
      </c>
      <c r="C923" s="69" t="s">
        <v>173</v>
      </c>
      <c r="D923" s="37">
        <v>1.02</v>
      </c>
      <c r="E923" s="13">
        <v>0.82399999999999995</v>
      </c>
      <c r="F923" s="19">
        <f t="shared" si="216"/>
        <v>1.237864077669903</v>
      </c>
      <c r="H923" s="12">
        <f t="shared" si="203"/>
        <v>0.19600000000000006</v>
      </c>
      <c r="I923" s="12">
        <f t="shared" si="204"/>
        <v>1.8439999999999999</v>
      </c>
      <c r="J923" s="12" t="s">
        <v>63</v>
      </c>
      <c r="K923" s="12">
        <f t="shared" si="206"/>
        <v>-1.02</v>
      </c>
      <c r="L923" s="45">
        <f t="shared" si="207"/>
        <v>-1.237864077669903</v>
      </c>
      <c r="M923" s="15">
        <f t="shared" si="208"/>
        <v>-1.2437527404532694E-2</v>
      </c>
      <c r="N923" s="13">
        <f t="shared" si="209"/>
        <v>1.0047571158171507E-2</v>
      </c>
      <c r="O923" s="68">
        <f t="shared" si="210"/>
        <v>99.526540718919733</v>
      </c>
      <c r="P923" s="12">
        <f t="shared" si="211"/>
        <v>-2.2485098562704201E-2</v>
      </c>
      <c r="Q923" s="12">
        <f t="shared" si="212"/>
        <v>-2.389956246361187E-3</v>
      </c>
      <c r="R923" s="113">
        <v>3.970291913552122</v>
      </c>
      <c r="S923" s="12" t="s">
        <v>1075</v>
      </c>
      <c r="T923" s="12" t="s">
        <v>1070</v>
      </c>
      <c r="U923" s="12" t="s">
        <v>1079</v>
      </c>
      <c r="V923" s="13" t="s">
        <v>1088</v>
      </c>
      <c r="W923" s="68">
        <v>0</v>
      </c>
      <c r="X923" s="68">
        <v>1</v>
      </c>
      <c r="Y923" s="68">
        <v>0</v>
      </c>
      <c r="Z923" s="68">
        <v>0</v>
      </c>
      <c r="AA923" s="68">
        <v>0</v>
      </c>
      <c r="AB923" s="68">
        <v>1</v>
      </c>
      <c r="AC923" s="68">
        <v>5</v>
      </c>
      <c r="AD923" s="68">
        <v>4</v>
      </c>
      <c r="AE923" s="68">
        <v>9904</v>
      </c>
      <c r="AF923" s="68">
        <v>0</v>
      </c>
      <c r="AG923" s="13">
        <v>1</v>
      </c>
      <c r="AH923" s="13">
        <v>0</v>
      </c>
      <c r="AI923" s="13">
        <v>0</v>
      </c>
      <c r="AJ923" s="13">
        <v>0</v>
      </c>
      <c r="AK923" s="13">
        <v>0</v>
      </c>
      <c r="AL923" s="13">
        <v>0</v>
      </c>
      <c r="AM923" s="68">
        <v>0</v>
      </c>
      <c r="AN923" s="68">
        <v>0</v>
      </c>
      <c r="AO923" s="68">
        <v>0</v>
      </c>
      <c r="AP923" s="113">
        <v>10.596634733096073</v>
      </c>
      <c r="AQ923" s="12">
        <v>1</v>
      </c>
      <c r="AR923" s="113">
        <v>9.2011987140588989</v>
      </c>
      <c r="AS923" s="12">
        <v>1</v>
      </c>
      <c r="AT923" s="12">
        <v>0</v>
      </c>
      <c r="AU923" s="12">
        <v>1</v>
      </c>
      <c r="AV923" s="113">
        <v>7.60688453121963</v>
      </c>
      <c r="AW923" s="12">
        <v>0</v>
      </c>
      <c r="AX923" s="12">
        <v>1</v>
      </c>
      <c r="AY923" s="68">
        <v>1</v>
      </c>
      <c r="AZ923" s="68">
        <v>4.2329999999999997</v>
      </c>
      <c r="BA923" s="94">
        <v>243</v>
      </c>
      <c r="BB923" s="94">
        <v>60</v>
      </c>
      <c r="BC923" s="12">
        <v>1</v>
      </c>
      <c r="BD923" s="12">
        <v>0</v>
      </c>
      <c r="BE923" s="104">
        <f t="shared" si="215"/>
        <v>6.620073206530356</v>
      </c>
      <c r="BF923" s="104">
        <v>1376.05</v>
      </c>
      <c r="BG923" s="104">
        <f t="shared" si="213"/>
        <v>0.91602304274920765</v>
      </c>
      <c r="BH923" s="68">
        <v>0</v>
      </c>
      <c r="BI923" s="68">
        <v>1</v>
      </c>
      <c r="BJ923" s="68">
        <v>0</v>
      </c>
      <c r="BK923" s="12">
        <v>1</v>
      </c>
      <c r="BL923" s="12">
        <v>0</v>
      </c>
      <c r="BM923" s="12">
        <v>1</v>
      </c>
      <c r="BN923" s="12">
        <v>0</v>
      </c>
      <c r="BO923" s="12">
        <v>0</v>
      </c>
      <c r="BP923" s="12">
        <v>1</v>
      </c>
      <c r="BQ923" s="12">
        <v>0</v>
      </c>
      <c r="BR923" s="12">
        <v>0</v>
      </c>
      <c r="BS923" s="12">
        <v>0</v>
      </c>
      <c r="BT923" s="12">
        <v>1</v>
      </c>
      <c r="BU923" s="12">
        <v>0</v>
      </c>
      <c r="BV923" s="12">
        <v>0</v>
      </c>
      <c r="BW923" s="12">
        <v>0</v>
      </c>
      <c r="BX923" s="12">
        <v>1</v>
      </c>
      <c r="BY923" s="12">
        <v>0.5</v>
      </c>
      <c r="BZ923" s="12">
        <f t="shared" si="214"/>
        <v>0.5</v>
      </c>
      <c r="CA923" s="113">
        <v>3.2188758248682006</v>
      </c>
      <c r="CB923" s="12" t="s">
        <v>1057</v>
      </c>
      <c r="CC923" s="12">
        <v>1</v>
      </c>
    </row>
    <row r="924" spans="1:167" ht="15" customHeight="1" x14ac:dyDescent="0.3">
      <c r="A924" s="17">
        <v>923</v>
      </c>
      <c r="B924" s="12">
        <v>23</v>
      </c>
      <c r="C924" s="69" t="s">
        <v>173</v>
      </c>
      <c r="D924" s="37">
        <v>1.22</v>
      </c>
      <c r="E924" s="13">
        <v>0.82499999999999996</v>
      </c>
      <c r="F924" s="19">
        <f t="shared" si="216"/>
        <v>1.4787878787878788</v>
      </c>
      <c r="H924" s="12">
        <f t="shared" si="203"/>
        <v>0.39500000000000002</v>
      </c>
      <c r="I924" s="12">
        <f t="shared" si="204"/>
        <v>2.0449999999999999</v>
      </c>
      <c r="J924" s="12" t="s">
        <v>63</v>
      </c>
      <c r="K924" s="12">
        <f t="shared" si="206"/>
        <v>-1.22</v>
      </c>
      <c r="L924" s="45">
        <f t="shared" si="207"/>
        <v>-1.4787878787878788</v>
      </c>
      <c r="M924" s="15">
        <f t="shared" si="208"/>
        <v>-1.4857735587079984E-2</v>
      </c>
      <c r="N924" s="13">
        <f t="shared" si="209"/>
        <v>1.0047239228968023E-2</v>
      </c>
      <c r="O924" s="68">
        <f t="shared" si="210"/>
        <v>99.529828762991698</v>
      </c>
      <c r="P924" s="12">
        <f t="shared" si="211"/>
        <v>-2.4904974816048007E-2</v>
      </c>
      <c r="Q924" s="12">
        <f t="shared" si="212"/>
        <v>-4.8104963581119611E-3</v>
      </c>
      <c r="R924" s="113">
        <v>3.970291913552122</v>
      </c>
      <c r="S924" s="12" t="s">
        <v>1075</v>
      </c>
      <c r="T924" s="12" t="s">
        <v>1070</v>
      </c>
      <c r="U924" s="12" t="s">
        <v>1080</v>
      </c>
      <c r="V924" s="13" t="s">
        <v>1089</v>
      </c>
      <c r="W924" s="68">
        <v>0</v>
      </c>
      <c r="X924" s="68">
        <v>1</v>
      </c>
      <c r="Y924" s="68">
        <v>0</v>
      </c>
      <c r="Z924" s="68">
        <v>0</v>
      </c>
      <c r="AA924" s="68">
        <v>0</v>
      </c>
      <c r="AB924" s="68">
        <v>1</v>
      </c>
      <c r="AC924" s="68">
        <v>5</v>
      </c>
      <c r="AD924" s="68">
        <v>4</v>
      </c>
      <c r="AE924" s="68">
        <v>9904</v>
      </c>
      <c r="AF924" s="68">
        <v>0</v>
      </c>
      <c r="AG924" s="13">
        <v>1</v>
      </c>
      <c r="AH924" s="13">
        <v>0</v>
      </c>
      <c r="AI924" s="13">
        <v>0</v>
      </c>
      <c r="AJ924" s="13">
        <v>0</v>
      </c>
      <c r="AK924" s="13">
        <v>0</v>
      </c>
      <c r="AL924" s="13">
        <v>0</v>
      </c>
      <c r="AM924" s="68">
        <v>0</v>
      </c>
      <c r="AN924" s="68">
        <v>0</v>
      </c>
      <c r="AO924" s="68">
        <v>0</v>
      </c>
      <c r="AP924" s="113">
        <v>10.596634733096073</v>
      </c>
      <c r="AQ924" s="12">
        <v>1</v>
      </c>
      <c r="AR924" s="113">
        <v>9.2011987140588989</v>
      </c>
      <c r="AS924" s="12">
        <v>1</v>
      </c>
      <c r="AT924" s="12">
        <v>0</v>
      </c>
      <c r="AU924" s="12">
        <v>1</v>
      </c>
      <c r="AV924" s="113">
        <v>7.60688453121963</v>
      </c>
      <c r="AW924" s="12">
        <v>0</v>
      </c>
      <c r="AX924" s="12">
        <v>1</v>
      </c>
      <c r="AY924" s="68">
        <v>1</v>
      </c>
      <c r="AZ924" s="68">
        <v>4.2329999999999997</v>
      </c>
      <c r="BA924" s="94">
        <v>243</v>
      </c>
      <c r="BB924" s="94">
        <v>60</v>
      </c>
      <c r="BC924" s="12">
        <v>1</v>
      </c>
      <c r="BD924" s="12">
        <v>0</v>
      </c>
      <c r="BE924" s="104">
        <f t="shared" si="215"/>
        <v>6.620073206530356</v>
      </c>
      <c r="BF924" s="104">
        <v>1376.05</v>
      </c>
      <c r="BG924" s="104">
        <f t="shared" si="213"/>
        <v>0.91602304274920765</v>
      </c>
      <c r="BH924" s="68">
        <v>0</v>
      </c>
      <c r="BI924" s="68">
        <v>1</v>
      </c>
      <c r="BJ924" s="68">
        <v>0</v>
      </c>
      <c r="BK924" s="12">
        <v>1</v>
      </c>
      <c r="BL924" s="12">
        <v>0</v>
      </c>
      <c r="BM924" s="12">
        <v>1</v>
      </c>
      <c r="BN924" s="12">
        <v>0</v>
      </c>
      <c r="BO924" s="12">
        <v>0</v>
      </c>
      <c r="BP924" s="12">
        <v>1</v>
      </c>
      <c r="BQ924" s="12">
        <v>0</v>
      </c>
      <c r="BR924" s="12">
        <v>0</v>
      </c>
      <c r="BS924" s="12">
        <v>0</v>
      </c>
      <c r="BT924" s="12">
        <v>1</v>
      </c>
      <c r="BU924" s="12">
        <v>0</v>
      </c>
      <c r="BV924" s="12">
        <v>0</v>
      </c>
      <c r="BW924" s="12">
        <v>0</v>
      </c>
      <c r="BX924" s="12">
        <v>1</v>
      </c>
      <c r="BY924" s="12">
        <v>0.5</v>
      </c>
      <c r="BZ924" s="12">
        <f t="shared" si="214"/>
        <v>0.5</v>
      </c>
      <c r="CA924" s="113">
        <v>3.2188758248682006</v>
      </c>
      <c r="CB924" s="12" t="s">
        <v>1057</v>
      </c>
      <c r="CC924" s="12">
        <v>1</v>
      </c>
    </row>
    <row r="925" spans="1:167" ht="15" customHeight="1" x14ac:dyDescent="0.3">
      <c r="A925" s="17">
        <v>924</v>
      </c>
      <c r="B925" s="12">
        <v>23</v>
      </c>
      <c r="C925" s="69" t="s">
        <v>173</v>
      </c>
      <c r="D925" s="37">
        <v>2.09</v>
      </c>
      <c r="E925" s="68">
        <v>0.79400000000000004</v>
      </c>
      <c r="F925" s="19">
        <f t="shared" si="216"/>
        <v>2.6322418136020147</v>
      </c>
      <c r="G925" s="12" t="s">
        <v>353</v>
      </c>
      <c r="H925" s="12">
        <f t="shared" si="203"/>
        <v>1.2959999999999998</v>
      </c>
      <c r="I925" s="12">
        <f t="shared" si="204"/>
        <v>2.8839999999999999</v>
      </c>
      <c r="J925" s="12" t="s">
        <v>63</v>
      </c>
      <c r="K925" s="12">
        <f t="shared" si="206"/>
        <v>-2.09</v>
      </c>
      <c r="L925" s="45">
        <f t="shared" si="207"/>
        <v>-2.6322418136020147</v>
      </c>
      <c r="M925" s="15">
        <f t="shared" si="208"/>
        <v>-2.6440435726500736E-2</v>
      </c>
      <c r="N925" s="68">
        <f t="shared" si="209"/>
        <v>1.0044835390833295E-2</v>
      </c>
      <c r="O925" s="68">
        <f t="shared" si="210"/>
        <v>99.553647331302102</v>
      </c>
      <c r="P925" s="12">
        <f t="shared" si="211"/>
        <v>-3.6485271117334031E-2</v>
      </c>
      <c r="Q925" s="12">
        <f t="shared" si="212"/>
        <v>-1.6395600335667442E-2</v>
      </c>
      <c r="R925" s="113">
        <v>4.7184988712950942</v>
      </c>
      <c r="S925" s="12" t="s">
        <v>1075</v>
      </c>
      <c r="T925" s="12" t="s">
        <v>1070</v>
      </c>
      <c r="U925" s="12" t="s">
        <v>1081</v>
      </c>
      <c r="V925" s="68" t="s">
        <v>1090</v>
      </c>
      <c r="W925" s="68">
        <v>0</v>
      </c>
      <c r="X925" s="68">
        <v>1</v>
      </c>
      <c r="Y925" s="68">
        <v>0</v>
      </c>
      <c r="Z925" s="68">
        <v>0</v>
      </c>
      <c r="AA925" s="68">
        <v>0</v>
      </c>
      <c r="AB925" s="68">
        <v>1</v>
      </c>
      <c r="AC925" s="68">
        <v>5</v>
      </c>
      <c r="AD925" s="68">
        <v>4</v>
      </c>
      <c r="AE925" s="68">
        <v>9904</v>
      </c>
      <c r="AF925" s="68">
        <v>0</v>
      </c>
      <c r="AG925" s="68">
        <v>1</v>
      </c>
      <c r="AH925" s="68">
        <v>0</v>
      </c>
      <c r="AI925" s="68">
        <v>0</v>
      </c>
      <c r="AJ925" s="68">
        <v>0</v>
      </c>
      <c r="AK925" s="68">
        <v>0</v>
      </c>
      <c r="AL925" s="68">
        <v>0</v>
      </c>
      <c r="AM925" s="68">
        <v>0</v>
      </c>
      <c r="AN925" s="68">
        <v>0</v>
      </c>
      <c r="AO925" s="68">
        <v>0</v>
      </c>
      <c r="AP925" s="113">
        <v>10.596634733096073</v>
      </c>
      <c r="AQ925" s="12">
        <v>1</v>
      </c>
      <c r="AR925" s="113">
        <v>9.2011987140588989</v>
      </c>
      <c r="AS925" s="12">
        <v>1</v>
      </c>
      <c r="AT925" s="12">
        <v>0</v>
      </c>
      <c r="AU925" s="12">
        <v>1</v>
      </c>
      <c r="AV925" s="113">
        <v>7.60688453121963</v>
      </c>
      <c r="AW925" s="12">
        <v>0</v>
      </c>
      <c r="AX925" s="12">
        <v>1</v>
      </c>
      <c r="AY925" s="68">
        <v>1</v>
      </c>
      <c r="AZ925" s="68">
        <v>4.2329999999999997</v>
      </c>
      <c r="BA925" s="94">
        <v>243</v>
      </c>
      <c r="BB925" s="94">
        <v>60</v>
      </c>
      <c r="BC925" s="12">
        <v>1</v>
      </c>
      <c r="BD925" s="12">
        <v>0</v>
      </c>
      <c r="BE925" s="104">
        <f t="shared" si="215"/>
        <v>6.620073206530356</v>
      </c>
      <c r="BF925" s="104">
        <v>1376.05</v>
      </c>
      <c r="BG925" s="104">
        <f t="shared" si="213"/>
        <v>0.91602304274920765</v>
      </c>
      <c r="BH925" s="68">
        <v>0</v>
      </c>
      <c r="BI925" s="68">
        <v>1</v>
      </c>
      <c r="BJ925" s="68">
        <v>0</v>
      </c>
      <c r="BK925" s="12">
        <v>1</v>
      </c>
      <c r="BL925" s="12">
        <v>0</v>
      </c>
      <c r="BM925" s="12">
        <v>1</v>
      </c>
      <c r="BN925" s="12">
        <v>0</v>
      </c>
      <c r="BO925" s="12">
        <v>0</v>
      </c>
      <c r="BP925" s="12">
        <v>1</v>
      </c>
      <c r="BQ925" s="12">
        <v>0</v>
      </c>
      <c r="BR925" s="12">
        <v>0</v>
      </c>
      <c r="BS925" s="12">
        <v>0</v>
      </c>
      <c r="BT925" s="12">
        <v>1</v>
      </c>
      <c r="BU925" s="12">
        <v>0</v>
      </c>
      <c r="BV925" s="12">
        <v>0</v>
      </c>
      <c r="BW925" s="12">
        <v>0</v>
      </c>
      <c r="BX925" s="12">
        <v>1</v>
      </c>
      <c r="BY925" s="12">
        <v>0.5</v>
      </c>
      <c r="BZ925" s="12">
        <f t="shared" si="214"/>
        <v>0.5</v>
      </c>
      <c r="CA925" s="113">
        <v>3.2188758248682006</v>
      </c>
      <c r="CB925" s="12" t="s">
        <v>1057</v>
      </c>
      <c r="CC925" s="12">
        <v>1</v>
      </c>
    </row>
    <row r="926" spans="1:167" ht="15" customHeight="1" x14ac:dyDescent="0.3">
      <c r="A926" s="17">
        <v>925</v>
      </c>
      <c r="B926" s="12">
        <v>23</v>
      </c>
      <c r="C926" s="69" t="s">
        <v>173</v>
      </c>
      <c r="D926" s="37">
        <v>0.77700000000000002</v>
      </c>
      <c r="E926" s="68">
        <v>0.84099999999999997</v>
      </c>
      <c r="F926" s="19">
        <f t="shared" si="216"/>
        <v>0.92390011890606427</v>
      </c>
      <c r="H926" s="12">
        <f t="shared" si="203"/>
        <v>-6.3999999999999946E-2</v>
      </c>
      <c r="I926" s="12">
        <f t="shared" si="204"/>
        <v>1.6179999999999999</v>
      </c>
      <c r="J926" s="12" t="s">
        <v>63</v>
      </c>
      <c r="K926" s="12">
        <f t="shared" si="206"/>
        <v>-0.77700000000000002</v>
      </c>
      <c r="L926" s="45">
        <f t="shared" si="207"/>
        <v>-0.92390011890606427</v>
      </c>
      <c r="M926" s="15">
        <f t="shared" si="208"/>
        <v>-9.2832702328701829E-3</v>
      </c>
      <c r="N926" s="68">
        <f t="shared" si="209"/>
        <v>1.00479154000564E-2</v>
      </c>
      <c r="O926" s="68">
        <f t="shared" si="210"/>
        <v>99.523130936630579</v>
      </c>
      <c r="P926" s="12">
        <f t="shared" si="211"/>
        <v>-1.9331185632926583E-2</v>
      </c>
      <c r="Q926" s="12">
        <f t="shared" si="212"/>
        <v>7.6464516718621756E-4</v>
      </c>
      <c r="R926" s="113">
        <v>4.7184988712950942</v>
      </c>
      <c r="S926" s="12" t="s">
        <v>1075</v>
      </c>
      <c r="T926" s="12" t="s">
        <v>1070</v>
      </c>
      <c r="U926" s="12" t="s">
        <v>1082</v>
      </c>
      <c r="V926" s="68" t="s">
        <v>1091</v>
      </c>
      <c r="W926" s="68">
        <v>0</v>
      </c>
      <c r="X926" s="68">
        <v>1</v>
      </c>
      <c r="Y926" s="68">
        <v>0</v>
      </c>
      <c r="Z926" s="68">
        <v>0</v>
      </c>
      <c r="AA926" s="68">
        <v>0</v>
      </c>
      <c r="AB926" s="68">
        <v>1</v>
      </c>
      <c r="AC926" s="68">
        <v>5</v>
      </c>
      <c r="AD926" s="68">
        <v>4</v>
      </c>
      <c r="AE926" s="68">
        <v>9904</v>
      </c>
      <c r="AF926" s="68">
        <v>0</v>
      </c>
      <c r="AG926" s="68">
        <v>1</v>
      </c>
      <c r="AH926" s="68">
        <v>0</v>
      </c>
      <c r="AI926" s="68">
        <v>0</v>
      </c>
      <c r="AJ926" s="68">
        <v>0</v>
      </c>
      <c r="AK926" s="68">
        <v>0</v>
      </c>
      <c r="AL926" s="68">
        <v>0</v>
      </c>
      <c r="AM926" s="68">
        <v>0</v>
      </c>
      <c r="AN926" s="68">
        <v>0</v>
      </c>
      <c r="AO926" s="68">
        <v>0</v>
      </c>
      <c r="AP926" s="113">
        <v>10.596634733096073</v>
      </c>
      <c r="AQ926" s="12">
        <v>1</v>
      </c>
      <c r="AR926" s="113">
        <v>9.2011987140588989</v>
      </c>
      <c r="AS926" s="12">
        <v>1</v>
      </c>
      <c r="AT926" s="12">
        <v>0</v>
      </c>
      <c r="AU926" s="12">
        <v>1</v>
      </c>
      <c r="AV926" s="113">
        <v>7.60688453121963</v>
      </c>
      <c r="AW926" s="12">
        <v>0</v>
      </c>
      <c r="AX926" s="12">
        <v>1</v>
      </c>
      <c r="AY926" s="68">
        <v>1</v>
      </c>
      <c r="AZ926" s="68">
        <v>4.2329999999999997</v>
      </c>
      <c r="BA926" s="94">
        <v>243</v>
      </c>
      <c r="BB926" s="94">
        <v>60</v>
      </c>
      <c r="BC926" s="12">
        <v>1</v>
      </c>
      <c r="BD926" s="12">
        <v>0</v>
      </c>
      <c r="BE926" s="104">
        <f t="shared" si="215"/>
        <v>6.620073206530356</v>
      </c>
      <c r="BF926" s="104">
        <v>1376.05</v>
      </c>
      <c r="BG926" s="104">
        <f t="shared" si="213"/>
        <v>0.91602304274920765</v>
      </c>
      <c r="BH926" s="68">
        <v>0</v>
      </c>
      <c r="BI926" s="68">
        <v>1</v>
      </c>
      <c r="BJ926" s="68">
        <v>0</v>
      </c>
      <c r="BK926" s="12">
        <v>1</v>
      </c>
      <c r="BL926" s="12">
        <v>0</v>
      </c>
      <c r="BM926" s="12">
        <v>1</v>
      </c>
      <c r="BN926" s="12">
        <v>0</v>
      </c>
      <c r="BO926" s="12">
        <v>0</v>
      </c>
      <c r="BP926" s="12">
        <v>1</v>
      </c>
      <c r="BQ926" s="12">
        <v>0</v>
      </c>
      <c r="BR926" s="12">
        <v>0</v>
      </c>
      <c r="BS926" s="12">
        <v>0</v>
      </c>
      <c r="BT926" s="12">
        <v>1</v>
      </c>
      <c r="BU926" s="12">
        <v>0</v>
      </c>
      <c r="BV926" s="12">
        <v>0</v>
      </c>
      <c r="BW926" s="12">
        <v>0</v>
      </c>
      <c r="BX926" s="12">
        <v>1</v>
      </c>
      <c r="BY926" s="12">
        <v>0.5</v>
      </c>
      <c r="BZ926" s="12">
        <f t="shared" si="214"/>
        <v>0.5</v>
      </c>
      <c r="CA926" s="113">
        <v>3.2188758248682006</v>
      </c>
      <c r="CB926" s="12" t="s">
        <v>1057</v>
      </c>
      <c r="CC926" s="12">
        <v>1</v>
      </c>
    </row>
    <row r="927" spans="1:167" ht="15" customHeight="1" x14ac:dyDescent="0.3">
      <c r="A927" s="70">
        <v>926</v>
      </c>
      <c r="B927" s="70">
        <v>23</v>
      </c>
      <c r="C927" s="69" t="s">
        <v>173</v>
      </c>
      <c r="D927" s="38">
        <v>5.24</v>
      </c>
      <c r="E927" s="69">
        <v>16.170000000000002</v>
      </c>
      <c r="F927" s="19">
        <f t="shared" si="216"/>
        <v>0.3240568954854669</v>
      </c>
      <c r="G927" s="70"/>
      <c r="H927" s="70">
        <f t="shared" si="203"/>
        <v>-10.930000000000001</v>
      </c>
      <c r="I927" s="70">
        <f t="shared" si="204"/>
        <v>21.410000000000004</v>
      </c>
      <c r="J927" s="70" t="s">
        <v>63</v>
      </c>
      <c r="K927" s="70">
        <f t="shared" si="206"/>
        <v>5.24</v>
      </c>
      <c r="L927" s="47">
        <f t="shared" si="207"/>
        <v>0.3240568954854669</v>
      </c>
      <c r="M927" s="18">
        <f t="shared" si="208"/>
        <v>3.2562193205193358E-3</v>
      </c>
      <c r="N927" s="69">
        <f t="shared" si="209"/>
        <v>1.0048295116946118E-2</v>
      </c>
      <c r="O927" s="69">
        <f t="shared" si="210"/>
        <v>99.519370038558378</v>
      </c>
      <c r="P927" s="70">
        <f t="shared" si="211"/>
        <v>-6.792075796426782E-3</v>
      </c>
      <c r="Q927" s="70">
        <f t="shared" si="212"/>
        <v>1.3304514437465454E-2</v>
      </c>
      <c r="R927" s="114">
        <v>4.7184988712950942</v>
      </c>
      <c r="S927" s="70" t="s">
        <v>1075</v>
      </c>
      <c r="T927" s="70" t="s">
        <v>1071</v>
      </c>
      <c r="U927" s="70" t="s">
        <v>1078</v>
      </c>
      <c r="V927" s="69" t="s">
        <v>1087</v>
      </c>
      <c r="W927" s="69">
        <v>0</v>
      </c>
      <c r="X927" s="69">
        <v>1</v>
      </c>
      <c r="Y927" s="69">
        <v>0</v>
      </c>
      <c r="Z927" s="69">
        <v>0</v>
      </c>
      <c r="AA927" s="69">
        <v>1</v>
      </c>
      <c r="AB927" s="69">
        <v>1</v>
      </c>
      <c r="AC927" s="69">
        <v>6</v>
      </c>
      <c r="AD927" s="69">
        <v>4</v>
      </c>
      <c r="AE927" s="69">
        <v>9904</v>
      </c>
      <c r="AF927" s="69">
        <v>0</v>
      </c>
      <c r="AG927" s="69">
        <v>1</v>
      </c>
      <c r="AH927" s="69">
        <v>0</v>
      </c>
      <c r="AI927" s="69">
        <v>0</v>
      </c>
      <c r="AJ927" s="69">
        <v>0</v>
      </c>
      <c r="AK927" s="69">
        <v>0</v>
      </c>
      <c r="AL927" s="69">
        <v>0</v>
      </c>
      <c r="AM927" s="69">
        <v>0</v>
      </c>
      <c r="AN927" s="69">
        <v>0</v>
      </c>
      <c r="AO927" s="69">
        <v>0</v>
      </c>
      <c r="AP927" s="114">
        <v>10.596634733096073</v>
      </c>
      <c r="AQ927" s="70">
        <v>1</v>
      </c>
      <c r="AR927" s="114">
        <v>9.2011987140588989</v>
      </c>
      <c r="AS927" s="70">
        <v>1</v>
      </c>
      <c r="AT927" s="70">
        <v>0</v>
      </c>
      <c r="AU927" s="70">
        <v>1</v>
      </c>
      <c r="AV927" s="114">
        <v>7.60688453121963</v>
      </c>
      <c r="AW927" s="70">
        <v>0</v>
      </c>
      <c r="AX927" s="70">
        <v>1</v>
      </c>
      <c r="AY927" s="69">
        <v>1</v>
      </c>
      <c r="AZ927" s="69">
        <v>4.2329999999999997</v>
      </c>
      <c r="BA927" s="32">
        <v>243</v>
      </c>
      <c r="BB927" s="32">
        <v>60</v>
      </c>
      <c r="BC927" s="70">
        <v>1</v>
      </c>
      <c r="BD927" s="70">
        <v>0</v>
      </c>
      <c r="BE927" s="106">
        <f t="shared" si="215"/>
        <v>6.620073206530356</v>
      </c>
      <c r="BF927" s="106">
        <v>1376.05</v>
      </c>
      <c r="BG927" s="106">
        <f t="shared" si="213"/>
        <v>0.91602304274920765</v>
      </c>
      <c r="BH927" s="69">
        <v>0</v>
      </c>
      <c r="BI927" s="69">
        <v>1</v>
      </c>
      <c r="BJ927" s="69">
        <v>0</v>
      </c>
      <c r="BK927" s="70">
        <v>1</v>
      </c>
      <c r="BL927" s="70">
        <v>0</v>
      </c>
      <c r="BM927" s="70">
        <v>1</v>
      </c>
      <c r="BN927" s="70">
        <v>0</v>
      </c>
      <c r="BO927" s="70">
        <v>0</v>
      </c>
      <c r="BP927" s="70">
        <v>1</v>
      </c>
      <c r="BQ927" s="70">
        <v>0</v>
      </c>
      <c r="BR927" s="70">
        <v>0</v>
      </c>
      <c r="BS927" s="70">
        <v>0</v>
      </c>
      <c r="BT927" s="70">
        <v>1</v>
      </c>
      <c r="BU927" s="70">
        <v>0</v>
      </c>
      <c r="BV927" s="70">
        <v>0</v>
      </c>
      <c r="BW927" s="70">
        <v>0</v>
      </c>
      <c r="BX927" s="70">
        <v>1</v>
      </c>
      <c r="BY927" s="70">
        <v>0.5</v>
      </c>
      <c r="BZ927" s="70">
        <f t="shared" si="214"/>
        <v>0.5</v>
      </c>
      <c r="CA927" s="114">
        <v>3.2188758248682006</v>
      </c>
      <c r="CB927" s="70" t="s">
        <v>1057</v>
      </c>
      <c r="CC927" s="70">
        <v>1</v>
      </c>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0"/>
      <c r="DD927" s="70"/>
      <c r="DE927" s="70"/>
      <c r="DF927" s="70"/>
      <c r="DG927" s="70"/>
      <c r="DH927" s="70"/>
      <c r="DI927" s="70"/>
      <c r="DJ927" s="70"/>
      <c r="DK927" s="70"/>
      <c r="DL927" s="70"/>
      <c r="DM927" s="70"/>
      <c r="DN927" s="70"/>
      <c r="DO927" s="70"/>
      <c r="DP927" s="70"/>
      <c r="DQ927" s="70"/>
      <c r="DR927" s="70"/>
      <c r="DS927" s="70"/>
      <c r="DT927" s="70"/>
      <c r="DU927" s="70"/>
      <c r="DV927" s="70"/>
      <c r="DW927" s="70"/>
      <c r="DX927" s="70"/>
      <c r="DY927" s="70"/>
      <c r="DZ927" s="70"/>
      <c r="EA927" s="70"/>
      <c r="EB927" s="70"/>
      <c r="EC927" s="70"/>
      <c r="ED927" s="70"/>
      <c r="EE927" s="70"/>
      <c r="EF927" s="70"/>
      <c r="EG927" s="70"/>
      <c r="EH927" s="70"/>
      <c r="EI927" s="70"/>
      <c r="EJ927" s="70"/>
      <c r="EK927" s="70"/>
      <c r="EL927" s="70"/>
      <c r="EM927" s="70"/>
      <c r="EN927" s="70"/>
      <c r="EO927" s="70"/>
      <c r="EP927" s="70"/>
      <c r="EQ927" s="70"/>
      <c r="ER927" s="70"/>
      <c r="ES927" s="70"/>
      <c r="ET927" s="70"/>
      <c r="EU927" s="70"/>
      <c r="EV927" s="70"/>
      <c r="EW927" s="70"/>
      <c r="EX927" s="70"/>
      <c r="EY927" s="70"/>
      <c r="EZ927" s="70"/>
      <c r="FA927" s="70"/>
      <c r="FB927" s="70"/>
      <c r="FC927" s="70"/>
      <c r="FD927" s="70"/>
      <c r="FE927" s="70"/>
      <c r="FF927" s="70"/>
      <c r="FG927" s="70"/>
      <c r="FH927" s="70"/>
      <c r="FI927" s="70"/>
      <c r="FJ927" s="70"/>
      <c r="FK927" s="70"/>
    </row>
    <row r="928" spans="1:167" ht="15" customHeight="1" x14ac:dyDescent="0.3">
      <c r="A928" s="70">
        <v>927</v>
      </c>
      <c r="B928" s="12">
        <v>23</v>
      </c>
      <c r="C928" s="69" t="s">
        <v>173</v>
      </c>
      <c r="D928" s="37">
        <v>17.93</v>
      </c>
      <c r="E928" s="68">
        <v>21.07</v>
      </c>
      <c r="F928" s="19">
        <f t="shared" si="216"/>
        <v>0.85097294731846229</v>
      </c>
      <c r="H928" s="12">
        <f t="shared" si="203"/>
        <v>-3.1400000000000006</v>
      </c>
      <c r="I928" s="12">
        <f t="shared" si="204"/>
        <v>39</v>
      </c>
      <c r="J928" s="12" t="s">
        <v>63</v>
      </c>
      <c r="K928" s="12">
        <f t="shared" si="206"/>
        <v>17.93</v>
      </c>
      <c r="L928" s="45">
        <f t="shared" si="207"/>
        <v>0.85097294731846229</v>
      </c>
      <c r="M928" s="15">
        <f t="shared" si="208"/>
        <v>8.5505600518679583E-3</v>
      </c>
      <c r="N928" s="68">
        <f t="shared" si="209"/>
        <v>1.004798105370094E-2</v>
      </c>
      <c r="O928" s="68">
        <f t="shared" si="210"/>
        <v>99.522480651142672</v>
      </c>
      <c r="P928" s="12">
        <f t="shared" si="211"/>
        <v>-1.4974210018329822E-3</v>
      </c>
      <c r="Q928" s="12">
        <f t="shared" si="212"/>
        <v>1.8598541105568897E-2</v>
      </c>
      <c r="R928" s="113">
        <v>4.0775374439057197</v>
      </c>
      <c r="S928" s="12" t="s">
        <v>1075</v>
      </c>
      <c r="T928" s="12" t="s">
        <v>1071</v>
      </c>
      <c r="U928" s="12" t="s">
        <v>1079</v>
      </c>
      <c r="V928" s="68" t="s">
        <v>1088</v>
      </c>
      <c r="W928" s="68">
        <v>0</v>
      </c>
      <c r="X928" s="68">
        <v>1</v>
      </c>
      <c r="Y928" s="68">
        <v>0</v>
      </c>
      <c r="Z928" s="68">
        <v>0</v>
      </c>
      <c r="AA928" s="68">
        <v>1</v>
      </c>
      <c r="AB928" s="68">
        <v>1</v>
      </c>
      <c r="AC928" s="68">
        <v>6</v>
      </c>
      <c r="AD928" s="68">
        <v>4</v>
      </c>
      <c r="AE928" s="68">
        <v>9904</v>
      </c>
      <c r="AF928" s="68">
        <v>0</v>
      </c>
      <c r="AG928" s="68">
        <v>1</v>
      </c>
      <c r="AH928" s="68">
        <v>0</v>
      </c>
      <c r="AI928" s="68">
        <v>0</v>
      </c>
      <c r="AJ928" s="68">
        <v>0</v>
      </c>
      <c r="AK928" s="68">
        <v>0</v>
      </c>
      <c r="AL928" s="68">
        <v>0</v>
      </c>
      <c r="AM928" s="68">
        <v>0</v>
      </c>
      <c r="AN928" s="68">
        <v>0</v>
      </c>
      <c r="AO928" s="68">
        <v>0</v>
      </c>
      <c r="AP928" s="113">
        <v>10.596634733096073</v>
      </c>
      <c r="AQ928" s="12">
        <v>1</v>
      </c>
      <c r="AR928" s="113">
        <v>9.2011987140588989</v>
      </c>
      <c r="AS928" s="12">
        <v>1</v>
      </c>
      <c r="AT928" s="12">
        <v>0</v>
      </c>
      <c r="AU928" s="12">
        <v>1</v>
      </c>
      <c r="AV928" s="113">
        <v>7.60688453121963</v>
      </c>
      <c r="AW928" s="12">
        <v>0</v>
      </c>
      <c r="AX928" s="12">
        <v>1</v>
      </c>
      <c r="AY928" s="68">
        <v>1</v>
      </c>
      <c r="AZ928" s="68">
        <v>4.2329999999999997</v>
      </c>
      <c r="BA928" s="94">
        <v>243</v>
      </c>
      <c r="BB928" s="94">
        <v>60</v>
      </c>
      <c r="BC928" s="12">
        <v>1</v>
      </c>
      <c r="BD928" s="12">
        <v>0</v>
      </c>
      <c r="BE928" s="104">
        <f t="shared" si="215"/>
        <v>6.620073206530356</v>
      </c>
      <c r="BF928" s="104">
        <v>1376.05</v>
      </c>
      <c r="BG928" s="104">
        <f t="shared" si="213"/>
        <v>0.91602304274920765</v>
      </c>
      <c r="BH928" s="68">
        <v>0</v>
      </c>
      <c r="BI928" s="68">
        <v>1</v>
      </c>
      <c r="BJ928" s="68">
        <v>0</v>
      </c>
      <c r="BK928" s="12">
        <v>1</v>
      </c>
      <c r="BL928" s="12">
        <v>0</v>
      </c>
      <c r="BM928" s="12">
        <v>1</v>
      </c>
      <c r="BN928" s="12">
        <v>0</v>
      </c>
      <c r="BO928" s="12">
        <v>0</v>
      </c>
      <c r="BP928" s="12">
        <v>1</v>
      </c>
      <c r="BQ928" s="12">
        <v>0</v>
      </c>
      <c r="BR928" s="12">
        <v>0</v>
      </c>
      <c r="BS928" s="12">
        <v>0</v>
      </c>
      <c r="BT928" s="12">
        <v>1</v>
      </c>
      <c r="BU928" s="12">
        <v>0</v>
      </c>
      <c r="BV928" s="12">
        <v>0</v>
      </c>
      <c r="BW928" s="12">
        <v>0</v>
      </c>
      <c r="BX928" s="12">
        <v>1</v>
      </c>
      <c r="BY928" s="12">
        <v>0.5</v>
      </c>
      <c r="BZ928" s="12">
        <f t="shared" si="214"/>
        <v>0.5</v>
      </c>
      <c r="CA928" s="113">
        <v>3.2188758248682006</v>
      </c>
      <c r="CB928" s="12" t="s">
        <v>1057</v>
      </c>
      <c r="CC928" s="12">
        <v>1</v>
      </c>
    </row>
    <row r="929" spans="1:167" ht="15" customHeight="1" x14ac:dyDescent="0.3">
      <c r="A929" s="17">
        <v>928</v>
      </c>
      <c r="B929" s="12">
        <v>23</v>
      </c>
      <c r="C929" s="69" t="s">
        <v>173</v>
      </c>
      <c r="D929" s="37">
        <v>2.66</v>
      </c>
      <c r="E929" s="13">
        <v>20.6</v>
      </c>
      <c r="F929" s="19">
        <f t="shared" si="216"/>
        <v>0.129126213592233</v>
      </c>
      <c r="H929" s="12">
        <f t="shared" si="203"/>
        <v>-17.940000000000001</v>
      </c>
      <c r="I929" s="12">
        <f t="shared" si="204"/>
        <v>23.26</v>
      </c>
      <c r="J929" s="12" t="s">
        <v>63</v>
      </c>
      <c r="K929" s="12">
        <f t="shared" si="206"/>
        <v>2.66</v>
      </c>
      <c r="L929" s="45">
        <f t="shared" si="207"/>
        <v>0.129126213592233</v>
      </c>
      <c r="M929" s="15">
        <f t="shared" si="208"/>
        <v>1.2975040880409568E-3</v>
      </c>
      <c r="N929" s="13">
        <f t="shared" si="209"/>
        <v>1.0048339929941244E-2</v>
      </c>
      <c r="O929" s="68">
        <f t="shared" si="210"/>
        <v>99.518926207928089</v>
      </c>
      <c r="P929" s="12">
        <f t="shared" si="211"/>
        <v>-8.7508358419002875E-3</v>
      </c>
      <c r="Q929" s="12">
        <f t="shared" si="212"/>
        <v>1.13458440179822E-2</v>
      </c>
      <c r="R929" s="113">
        <v>4.0775374439057197</v>
      </c>
      <c r="S929" s="12" t="s">
        <v>1075</v>
      </c>
      <c r="T929" s="12" t="s">
        <v>1071</v>
      </c>
      <c r="U929" s="12" t="s">
        <v>1080</v>
      </c>
      <c r="V929" s="13" t="s">
        <v>1089</v>
      </c>
      <c r="W929" s="68">
        <v>0</v>
      </c>
      <c r="X929" s="68">
        <v>1</v>
      </c>
      <c r="Y929" s="68">
        <v>0</v>
      </c>
      <c r="Z929" s="68">
        <v>0</v>
      </c>
      <c r="AA929" s="68">
        <v>1</v>
      </c>
      <c r="AB929" s="68">
        <v>1</v>
      </c>
      <c r="AC929" s="68">
        <v>6</v>
      </c>
      <c r="AD929" s="68">
        <v>4</v>
      </c>
      <c r="AE929" s="68">
        <v>9904</v>
      </c>
      <c r="AF929" s="68">
        <v>0</v>
      </c>
      <c r="AG929" s="13">
        <v>1</v>
      </c>
      <c r="AH929" s="13">
        <v>0</v>
      </c>
      <c r="AI929" s="13">
        <v>0</v>
      </c>
      <c r="AJ929" s="13">
        <v>0</v>
      </c>
      <c r="AK929" s="13">
        <v>0</v>
      </c>
      <c r="AL929" s="13">
        <v>0</v>
      </c>
      <c r="AM929" s="68">
        <v>0</v>
      </c>
      <c r="AN929" s="68">
        <v>0</v>
      </c>
      <c r="AO929" s="68">
        <v>0</v>
      </c>
      <c r="AP929" s="113">
        <v>10.596634733096073</v>
      </c>
      <c r="AQ929" s="12">
        <v>1</v>
      </c>
      <c r="AR929" s="113">
        <v>9.2011987140588989</v>
      </c>
      <c r="AS929" s="12">
        <v>1</v>
      </c>
      <c r="AT929" s="12">
        <v>0</v>
      </c>
      <c r="AU929" s="12">
        <v>1</v>
      </c>
      <c r="AV929" s="113">
        <v>7.60688453121963</v>
      </c>
      <c r="AW929" s="12">
        <v>0</v>
      </c>
      <c r="AX929" s="12">
        <v>1</v>
      </c>
      <c r="AY929" s="68">
        <v>1</v>
      </c>
      <c r="AZ929" s="68">
        <v>4.2329999999999997</v>
      </c>
      <c r="BA929" s="94">
        <v>243</v>
      </c>
      <c r="BB929" s="94">
        <v>60</v>
      </c>
      <c r="BC929" s="12">
        <v>1</v>
      </c>
      <c r="BD929" s="12">
        <v>0</v>
      </c>
      <c r="BE929" s="104">
        <f t="shared" si="215"/>
        <v>6.620073206530356</v>
      </c>
      <c r="BF929" s="104">
        <v>1376.05</v>
      </c>
      <c r="BG929" s="104">
        <f t="shared" si="213"/>
        <v>0.91602304274920765</v>
      </c>
      <c r="BH929" s="68">
        <v>0</v>
      </c>
      <c r="BI929" s="68">
        <v>1</v>
      </c>
      <c r="BJ929" s="68">
        <v>0</v>
      </c>
      <c r="BK929" s="12">
        <v>1</v>
      </c>
      <c r="BL929" s="12">
        <v>0</v>
      </c>
      <c r="BM929" s="12">
        <v>1</v>
      </c>
      <c r="BN929" s="12">
        <v>0</v>
      </c>
      <c r="BO929" s="12">
        <v>0</v>
      </c>
      <c r="BP929" s="12">
        <v>1</v>
      </c>
      <c r="BQ929" s="12">
        <v>0</v>
      </c>
      <c r="BR929" s="12">
        <v>0</v>
      </c>
      <c r="BS929" s="12">
        <v>0</v>
      </c>
      <c r="BT929" s="12">
        <v>1</v>
      </c>
      <c r="BU929" s="12">
        <v>0</v>
      </c>
      <c r="BV929" s="12">
        <v>0</v>
      </c>
      <c r="BW929" s="12">
        <v>0</v>
      </c>
      <c r="BX929" s="12">
        <v>1</v>
      </c>
      <c r="BY929" s="12">
        <v>0.5</v>
      </c>
      <c r="BZ929" s="12">
        <f t="shared" si="214"/>
        <v>0.5</v>
      </c>
      <c r="CA929" s="113">
        <v>3.2188758248682006</v>
      </c>
      <c r="CB929" s="12" t="s">
        <v>1057</v>
      </c>
      <c r="CC929" s="12">
        <v>1</v>
      </c>
    </row>
    <row r="930" spans="1:167" ht="15" customHeight="1" x14ac:dyDescent="0.3">
      <c r="A930" s="17">
        <v>929</v>
      </c>
      <c r="B930" s="12">
        <v>23</v>
      </c>
      <c r="C930" s="69" t="s">
        <v>173</v>
      </c>
      <c r="D930" s="37">
        <v>-7.38</v>
      </c>
      <c r="E930" s="68">
        <v>19.690000000000001</v>
      </c>
      <c r="F930" s="19">
        <f t="shared" si="216"/>
        <v>-0.37480954799390548</v>
      </c>
      <c r="H930" s="12">
        <f t="shared" ref="H930:H993" si="217">D930-E930</f>
        <v>-27.07</v>
      </c>
      <c r="I930" s="12">
        <f t="shared" ref="I930:I993" si="218">D930+E930</f>
        <v>12.310000000000002</v>
      </c>
      <c r="J930" s="12" t="s">
        <v>63</v>
      </c>
      <c r="K930" s="12">
        <f t="shared" si="206"/>
        <v>-7.38</v>
      </c>
      <c r="L930" s="45">
        <f t="shared" si="207"/>
        <v>-0.37480954799390548</v>
      </c>
      <c r="M930" s="15">
        <f t="shared" si="208"/>
        <v>-3.7661902070161685E-3</v>
      </c>
      <c r="N930" s="68">
        <f t="shared" si="209"/>
        <v>1.0048277124139346E-2</v>
      </c>
      <c r="O930" s="68">
        <f t="shared" si="210"/>
        <v>99.519548241525229</v>
      </c>
      <c r="P930" s="12">
        <f t="shared" si="211"/>
        <v>-1.3814467331155515E-2</v>
      </c>
      <c r="Q930" s="12">
        <f t="shared" si="212"/>
        <v>6.282086917123177E-3</v>
      </c>
      <c r="R930" s="113">
        <v>4.0775374439057197</v>
      </c>
      <c r="S930" s="12" t="s">
        <v>1075</v>
      </c>
      <c r="T930" s="12" t="s">
        <v>1071</v>
      </c>
      <c r="U930" s="12" t="s">
        <v>1081</v>
      </c>
      <c r="V930" s="68" t="s">
        <v>1090</v>
      </c>
      <c r="W930" s="68">
        <v>0</v>
      </c>
      <c r="X930" s="68">
        <v>1</v>
      </c>
      <c r="Y930" s="68">
        <v>0</v>
      </c>
      <c r="Z930" s="68">
        <v>0</v>
      </c>
      <c r="AA930" s="68">
        <v>1</v>
      </c>
      <c r="AB930" s="68">
        <v>1</v>
      </c>
      <c r="AC930" s="68">
        <v>6</v>
      </c>
      <c r="AD930" s="68">
        <v>4</v>
      </c>
      <c r="AE930" s="68">
        <v>9904</v>
      </c>
      <c r="AF930" s="68">
        <v>0</v>
      </c>
      <c r="AG930" s="68">
        <v>1</v>
      </c>
      <c r="AH930" s="68">
        <v>0</v>
      </c>
      <c r="AI930" s="68">
        <v>0</v>
      </c>
      <c r="AJ930" s="68">
        <v>0</v>
      </c>
      <c r="AK930" s="68">
        <v>0</v>
      </c>
      <c r="AL930" s="68">
        <v>0</v>
      </c>
      <c r="AM930" s="68">
        <v>0</v>
      </c>
      <c r="AN930" s="68">
        <v>0</v>
      </c>
      <c r="AO930" s="68">
        <v>0</v>
      </c>
      <c r="AP930" s="113">
        <v>10.596634733096073</v>
      </c>
      <c r="AQ930" s="12">
        <v>1</v>
      </c>
      <c r="AR930" s="113">
        <v>9.2011987140588989</v>
      </c>
      <c r="AS930" s="12">
        <v>1</v>
      </c>
      <c r="AT930" s="12">
        <v>0</v>
      </c>
      <c r="AU930" s="12">
        <v>1</v>
      </c>
      <c r="AV930" s="113">
        <v>7.60688453121963</v>
      </c>
      <c r="AW930" s="12">
        <v>0</v>
      </c>
      <c r="AX930" s="12">
        <v>1</v>
      </c>
      <c r="AY930" s="68">
        <v>1</v>
      </c>
      <c r="AZ930" s="68">
        <v>4.2329999999999997</v>
      </c>
      <c r="BA930" s="94">
        <v>243</v>
      </c>
      <c r="BB930" s="94">
        <v>60</v>
      </c>
      <c r="BC930" s="12">
        <v>1</v>
      </c>
      <c r="BD930" s="12">
        <v>0</v>
      </c>
      <c r="BE930" s="104">
        <f t="shared" si="215"/>
        <v>6.620073206530356</v>
      </c>
      <c r="BF930" s="104">
        <v>1376.05</v>
      </c>
      <c r="BG930" s="104">
        <f t="shared" si="213"/>
        <v>0.91602304274920765</v>
      </c>
      <c r="BH930" s="68">
        <v>0</v>
      </c>
      <c r="BI930" s="68">
        <v>1</v>
      </c>
      <c r="BJ930" s="68">
        <v>0</v>
      </c>
      <c r="BK930" s="12">
        <v>1</v>
      </c>
      <c r="BL930" s="12">
        <v>0</v>
      </c>
      <c r="BM930" s="12">
        <v>1</v>
      </c>
      <c r="BN930" s="12">
        <v>0</v>
      </c>
      <c r="BO930" s="12">
        <v>0</v>
      </c>
      <c r="BP930" s="12">
        <v>1</v>
      </c>
      <c r="BQ930" s="12">
        <v>0</v>
      </c>
      <c r="BR930" s="12">
        <v>0</v>
      </c>
      <c r="BS930" s="12">
        <v>0</v>
      </c>
      <c r="BT930" s="12">
        <v>1</v>
      </c>
      <c r="BU930" s="12">
        <v>0</v>
      </c>
      <c r="BV930" s="12">
        <v>0</v>
      </c>
      <c r="BW930" s="12">
        <v>0</v>
      </c>
      <c r="BX930" s="12">
        <v>1</v>
      </c>
      <c r="BY930" s="12">
        <v>0.5</v>
      </c>
      <c r="BZ930" s="12">
        <f t="shared" si="214"/>
        <v>0.5</v>
      </c>
      <c r="CA930" s="113">
        <v>3.2188758248682006</v>
      </c>
      <c r="CB930" s="12" t="s">
        <v>1057</v>
      </c>
      <c r="CC930" s="12">
        <v>1</v>
      </c>
    </row>
    <row r="931" spans="1:167" ht="15" customHeight="1" x14ac:dyDescent="0.3">
      <c r="A931" s="17">
        <v>930</v>
      </c>
      <c r="B931" s="12">
        <v>23</v>
      </c>
      <c r="C931" s="69" t="s">
        <v>173</v>
      </c>
      <c r="D931" s="37">
        <v>7.66</v>
      </c>
      <c r="E931" s="68">
        <v>20.47</v>
      </c>
      <c r="F931" s="19">
        <f t="shared" si="216"/>
        <v>0.37420615534929169</v>
      </c>
      <c r="H931" s="12">
        <f t="shared" si="217"/>
        <v>-12.809999999999999</v>
      </c>
      <c r="I931" s="12">
        <f t="shared" si="218"/>
        <v>28.13</v>
      </c>
      <c r="J931" s="12" t="s">
        <v>63</v>
      </c>
      <c r="K931" s="12">
        <f t="shared" si="206"/>
        <v>7.66</v>
      </c>
      <c r="L931" s="45">
        <f t="shared" si="207"/>
        <v>0.37420615534929169</v>
      </c>
      <c r="M931" s="15">
        <f t="shared" si="208"/>
        <v>3.7601272363004022E-3</v>
      </c>
      <c r="N931" s="68">
        <f t="shared" si="209"/>
        <v>1.0048277353403292E-2</v>
      </c>
      <c r="O931" s="68">
        <f t="shared" si="210"/>
        <v>99.51954597086295</v>
      </c>
      <c r="P931" s="12">
        <f t="shared" si="211"/>
        <v>-6.28815011710289E-3</v>
      </c>
      <c r="Q931" s="12">
        <f t="shared" si="212"/>
        <v>1.3808404589703695E-2</v>
      </c>
      <c r="R931" s="113">
        <v>4.0775374439057197</v>
      </c>
      <c r="S931" s="12" t="s">
        <v>1075</v>
      </c>
      <c r="T931" s="12" t="s">
        <v>1071</v>
      </c>
      <c r="U931" s="12" t="s">
        <v>1082</v>
      </c>
      <c r="V931" s="68" t="s">
        <v>1091</v>
      </c>
      <c r="W931" s="68">
        <v>0</v>
      </c>
      <c r="X931" s="68">
        <v>1</v>
      </c>
      <c r="Y931" s="68">
        <v>0</v>
      </c>
      <c r="Z931" s="68">
        <v>0</v>
      </c>
      <c r="AA931" s="68">
        <v>1</v>
      </c>
      <c r="AB931" s="68">
        <v>1</v>
      </c>
      <c r="AC931" s="68">
        <v>6</v>
      </c>
      <c r="AD931" s="68">
        <v>4</v>
      </c>
      <c r="AE931" s="68">
        <v>9904</v>
      </c>
      <c r="AF931" s="68">
        <v>0</v>
      </c>
      <c r="AG931" s="68">
        <v>1</v>
      </c>
      <c r="AH931" s="68">
        <v>0</v>
      </c>
      <c r="AI931" s="68">
        <v>0</v>
      </c>
      <c r="AJ931" s="68">
        <v>0</v>
      </c>
      <c r="AK931" s="68">
        <v>0</v>
      </c>
      <c r="AL931" s="68">
        <v>0</v>
      </c>
      <c r="AM931" s="68">
        <v>0</v>
      </c>
      <c r="AN931" s="68">
        <v>0</v>
      </c>
      <c r="AO931" s="68">
        <v>0</v>
      </c>
      <c r="AP931" s="113">
        <v>10.596634733096073</v>
      </c>
      <c r="AQ931" s="12">
        <v>1</v>
      </c>
      <c r="AR931" s="113">
        <v>9.2011987140588989</v>
      </c>
      <c r="AS931" s="12">
        <v>1</v>
      </c>
      <c r="AT931" s="12">
        <v>0</v>
      </c>
      <c r="AU931" s="12">
        <v>1</v>
      </c>
      <c r="AV931" s="113">
        <v>7.60688453121963</v>
      </c>
      <c r="AW931" s="12">
        <v>0</v>
      </c>
      <c r="AX931" s="12">
        <v>1</v>
      </c>
      <c r="AY931" s="68">
        <v>1</v>
      </c>
      <c r="AZ931" s="68">
        <v>4.2329999999999997</v>
      </c>
      <c r="BA931" s="94">
        <v>243</v>
      </c>
      <c r="BB931" s="94">
        <v>60</v>
      </c>
      <c r="BC931" s="12">
        <v>1</v>
      </c>
      <c r="BD931" s="12">
        <v>0</v>
      </c>
      <c r="BE931" s="104">
        <f t="shared" si="215"/>
        <v>6.620073206530356</v>
      </c>
      <c r="BF931" s="104">
        <v>1376.05</v>
      </c>
      <c r="BG931" s="104">
        <f t="shared" si="213"/>
        <v>0.91602304274920765</v>
      </c>
      <c r="BH931" s="68">
        <v>0</v>
      </c>
      <c r="BI931" s="68">
        <v>1</v>
      </c>
      <c r="BJ931" s="68">
        <v>0</v>
      </c>
      <c r="BK931" s="12">
        <v>1</v>
      </c>
      <c r="BL931" s="12">
        <v>0</v>
      </c>
      <c r="BM931" s="12">
        <v>1</v>
      </c>
      <c r="BN931" s="12">
        <v>0</v>
      </c>
      <c r="BO931" s="12">
        <v>0</v>
      </c>
      <c r="BP931" s="12">
        <v>1</v>
      </c>
      <c r="BQ931" s="12">
        <v>0</v>
      </c>
      <c r="BR931" s="12">
        <v>0</v>
      </c>
      <c r="BS931" s="12">
        <v>0</v>
      </c>
      <c r="BT931" s="12">
        <v>1</v>
      </c>
      <c r="BU931" s="12">
        <v>0</v>
      </c>
      <c r="BV931" s="12">
        <v>0</v>
      </c>
      <c r="BW931" s="12">
        <v>0</v>
      </c>
      <c r="BX931" s="12">
        <v>1</v>
      </c>
      <c r="BY931" s="12">
        <v>0.5</v>
      </c>
      <c r="BZ931" s="12">
        <f t="shared" si="214"/>
        <v>0.5</v>
      </c>
      <c r="CA931" s="113">
        <v>3.2188758248682006</v>
      </c>
      <c r="CB931" s="12" t="s">
        <v>1057</v>
      </c>
      <c r="CC931" s="12">
        <v>1</v>
      </c>
    </row>
    <row r="932" spans="1:167" ht="15" customHeight="1" x14ac:dyDescent="0.3">
      <c r="A932" s="17">
        <v>931</v>
      </c>
      <c r="B932" s="12">
        <v>23</v>
      </c>
      <c r="C932" s="69" t="s">
        <v>173</v>
      </c>
      <c r="D932" s="37">
        <v>-5.46</v>
      </c>
      <c r="E932" s="68">
        <v>6.33</v>
      </c>
      <c r="F932" s="19">
        <f t="shared" si="216"/>
        <v>-0.86255924170616116</v>
      </c>
      <c r="H932" s="12">
        <f t="shared" si="217"/>
        <v>-11.79</v>
      </c>
      <c r="I932" s="12">
        <f t="shared" si="218"/>
        <v>0.87000000000000011</v>
      </c>
      <c r="J932" s="12" t="s">
        <v>63</v>
      </c>
      <c r="K932" s="12">
        <f t="shared" si="206"/>
        <v>-5.46</v>
      </c>
      <c r="L932" s="45">
        <f t="shared" si="207"/>
        <v>-0.86255924170616116</v>
      </c>
      <c r="M932" s="15">
        <f t="shared" si="208"/>
        <v>-8.6669702321239966E-3</v>
      </c>
      <c r="N932" s="68">
        <f t="shared" si="209"/>
        <v>1.0047970983396501E-2</v>
      </c>
      <c r="O932" s="68">
        <f t="shared" si="210"/>
        <v>99.522580394830271</v>
      </c>
      <c r="P932" s="12">
        <f t="shared" si="211"/>
        <v>-1.8714941215520496E-2</v>
      </c>
      <c r="Q932" s="12">
        <f t="shared" si="212"/>
        <v>1.3810007512725046E-3</v>
      </c>
      <c r="R932" s="113">
        <v>4.0775374439057197</v>
      </c>
      <c r="S932" s="12" t="s">
        <v>1075</v>
      </c>
      <c r="T932" s="12" t="s">
        <v>1072</v>
      </c>
      <c r="U932" s="12" t="s">
        <v>1078</v>
      </c>
      <c r="V932" s="68" t="s">
        <v>1087</v>
      </c>
      <c r="W932" s="68">
        <v>0</v>
      </c>
      <c r="X932" s="68">
        <v>1</v>
      </c>
      <c r="Y932" s="68">
        <v>0</v>
      </c>
      <c r="Z932" s="68">
        <v>0</v>
      </c>
      <c r="AA932" s="68">
        <v>1</v>
      </c>
      <c r="AB932" s="68">
        <v>1</v>
      </c>
      <c r="AC932" s="68">
        <v>7</v>
      </c>
      <c r="AD932" s="68">
        <v>4</v>
      </c>
      <c r="AE932" s="68">
        <v>9904</v>
      </c>
      <c r="AF932" s="68">
        <v>0</v>
      </c>
      <c r="AG932" s="68">
        <v>1</v>
      </c>
      <c r="AH932" s="68">
        <v>0</v>
      </c>
      <c r="AI932" s="68">
        <v>0</v>
      </c>
      <c r="AJ932" s="68">
        <v>0</v>
      </c>
      <c r="AK932" s="68">
        <v>0</v>
      </c>
      <c r="AL932" s="68">
        <v>0</v>
      </c>
      <c r="AM932" s="68">
        <v>0</v>
      </c>
      <c r="AN932" s="68">
        <v>0</v>
      </c>
      <c r="AO932" s="68">
        <v>0</v>
      </c>
      <c r="AP932" s="113">
        <v>10.596634733096073</v>
      </c>
      <c r="AQ932" s="12">
        <v>1</v>
      </c>
      <c r="AR932" s="113">
        <v>9.2011987140588989</v>
      </c>
      <c r="AS932" s="12">
        <v>1</v>
      </c>
      <c r="AT932" s="12">
        <v>0</v>
      </c>
      <c r="AU932" s="12">
        <v>1</v>
      </c>
      <c r="AV932" s="113">
        <v>7.60688453121963</v>
      </c>
      <c r="AW932" s="12">
        <v>0</v>
      </c>
      <c r="AX932" s="12">
        <v>1</v>
      </c>
      <c r="AY932" s="68">
        <v>1</v>
      </c>
      <c r="AZ932" s="68">
        <v>4.2329999999999997</v>
      </c>
      <c r="BA932" s="94">
        <v>243</v>
      </c>
      <c r="BB932" s="94">
        <v>60</v>
      </c>
      <c r="BC932" s="12">
        <v>1</v>
      </c>
      <c r="BD932" s="12">
        <v>0</v>
      </c>
      <c r="BE932" s="104">
        <f t="shared" si="215"/>
        <v>6.620073206530356</v>
      </c>
      <c r="BF932" s="104">
        <v>1376.05</v>
      </c>
      <c r="BG932" s="104">
        <f t="shared" si="213"/>
        <v>0.91602304274920765</v>
      </c>
      <c r="BH932" s="68">
        <v>0</v>
      </c>
      <c r="BI932" s="68">
        <v>1</v>
      </c>
      <c r="BJ932" s="68">
        <v>0</v>
      </c>
      <c r="BK932" s="12">
        <v>1</v>
      </c>
      <c r="BL932" s="12">
        <v>0</v>
      </c>
      <c r="BM932" s="12">
        <v>1</v>
      </c>
      <c r="BN932" s="12">
        <v>0</v>
      </c>
      <c r="BO932" s="12">
        <v>0</v>
      </c>
      <c r="BP932" s="12">
        <v>1</v>
      </c>
      <c r="BQ932" s="12">
        <v>0</v>
      </c>
      <c r="BR932" s="12">
        <v>0</v>
      </c>
      <c r="BS932" s="12">
        <v>0</v>
      </c>
      <c r="BT932" s="12">
        <v>1</v>
      </c>
      <c r="BU932" s="12">
        <v>0</v>
      </c>
      <c r="BV932" s="12">
        <v>0</v>
      </c>
      <c r="BW932" s="12">
        <v>0</v>
      </c>
      <c r="BX932" s="12">
        <v>1</v>
      </c>
      <c r="BY932" s="12">
        <v>0.5</v>
      </c>
      <c r="BZ932" s="12">
        <f t="shared" si="214"/>
        <v>0.5</v>
      </c>
      <c r="CA932" s="113">
        <v>3.2188758248682006</v>
      </c>
      <c r="CB932" s="12" t="s">
        <v>1057</v>
      </c>
      <c r="CC932" s="12">
        <v>1</v>
      </c>
    </row>
    <row r="933" spans="1:167" ht="15" customHeight="1" x14ac:dyDescent="0.3">
      <c r="A933" s="17">
        <v>932</v>
      </c>
      <c r="B933" s="12">
        <v>23</v>
      </c>
      <c r="C933" s="69" t="s">
        <v>173</v>
      </c>
      <c r="D933" s="37">
        <v>-6.38</v>
      </c>
      <c r="E933" s="13">
        <v>7.99</v>
      </c>
      <c r="F933" s="19">
        <f t="shared" si="216"/>
        <v>-0.79849812265331666</v>
      </c>
      <c r="H933" s="12">
        <f t="shared" si="217"/>
        <v>-14.370000000000001</v>
      </c>
      <c r="I933" s="12">
        <f t="shared" si="218"/>
        <v>1.6100000000000003</v>
      </c>
      <c r="J933" s="12" t="s">
        <v>63</v>
      </c>
      <c r="K933" s="12">
        <f t="shared" si="206"/>
        <v>-6.38</v>
      </c>
      <c r="L933" s="45">
        <f t="shared" si="207"/>
        <v>-0.79849812265331666</v>
      </c>
      <c r="M933" s="15">
        <f t="shared" si="208"/>
        <v>-8.0233290651691158E-3</v>
      </c>
      <c r="N933" s="13">
        <f t="shared" si="209"/>
        <v>1.0048024957790162E-2</v>
      </c>
      <c r="O933" s="68">
        <f t="shared" si="210"/>
        <v>99.522045795149737</v>
      </c>
      <c r="P933" s="12">
        <f t="shared" si="211"/>
        <v>-1.8071354022959278E-2</v>
      </c>
      <c r="Q933" s="12">
        <f t="shared" si="212"/>
        <v>2.0246958926210465E-3</v>
      </c>
      <c r="R933" s="113">
        <v>3.970291913552122</v>
      </c>
      <c r="S933" s="12" t="s">
        <v>1075</v>
      </c>
      <c r="T933" s="12" t="s">
        <v>1072</v>
      </c>
      <c r="U933" s="12" t="s">
        <v>1079</v>
      </c>
      <c r="V933" s="13" t="s">
        <v>1088</v>
      </c>
      <c r="W933" s="68">
        <v>0</v>
      </c>
      <c r="X933" s="68">
        <v>1</v>
      </c>
      <c r="Y933" s="68">
        <v>0</v>
      </c>
      <c r="Z933" s="68">
        <v>0</v>
      </c>
      <c r="AA933" s="68">
        <v>1</v>
      </c>
      <c r="AB933" s="68">
        <v>1</v>
      </c>
      <c r="AC933" s="68">
        <v>7</v>
      </c>
      <c r="AD933" s="68">
        <v>4</v>
      </c>
      <c r="AE933" s="68">
        <v>9904</v>
      </c>
      <c r="AF933" s="68">
        <v>0</v>
      </c>
      <c r="AG933" s="13">
        <v>1</v>
      </c>
      <c r="AH933" s="13">
        <v>0</v>
      </c>
      <c r="AI933" s="13">
        <v>0</v>
      </c>
      <c r="AJ933" s="13">
        <v>0</v>
      </c>
      <c r="AK933" s="13">
        <v>0</v>
      </c>
      <c r="AL933" s="13">
        <v>0</v>
      </c>
      <c r="AM933" s="68">
        <v>0</v>
      </c>
      <c r="AN933" s="68">
        <v>0</v>
      </c>
      <c r="AO933" s="68">
        <v>0</v>
      </c>
      <c r="AP933" s="113">
        <v>10.596634733096073</v>
      </c>
      <c r="AQ933" s="12">
        <v>1</v>
      </c>
      <c r="AR933" s="113">
        <v>9.2011987140588989</v>
      </c>
      <c r="AS933" s="12">
        <v>1</v>
      </c>
      <c r="AT933" s="12">
        <v>0</v>
      </c>
      <c r="AU933" s="12">
        <v>1</v>
      </c>
      <c r="AV933" s="113">
        <v>7.60688453121963</v>
      </c>
      <c r="AW933" s="12">
        <v>0</v>
      </c>
      <c r="AX933" s="12">
        <v>1</v>
      </c>
      <c r="AY933" s="68">
        <v>1</v>
      </c>
      <c r="AZ933" s="68">
        <v>4.2329999999999997</v>
      </c>
      <c r="BA933" s="94">
        <v>243</v>
      </c>
      <c r="BB933" s="94">
        <v>60</v>
      </c>
      <c r="BC933" s="12">
        <v>1</v>
      </c>
      <c r="BD933" s="12">
        <v>0</v>
      </c>
      <c r="BE933" s="104">
        <f t="shared" si="215"/>
        <v>6.620073206530356</v>
      </c>
      <c r="BF933" s="104">
        <v>1376.05</v>
      </c>
      <c r="BG933" s="104">
        <f t="shared" si="213"/>
        <v>0.91602304274920765</v>
      </c>
      <c r="BH933" s="68">
        <v>0</v>
      </c>
      <c r="BI933" s="68">
        <v>1</v>
      </c>
      <c r="BJ933" s="68">
        <v>0</v>
      </c>
      <c r="BK933" s="12">
        <v>1</v>
      </c>
      <c r="BL933" s="12">
        <v>0</v>
      </c>
      <c r="BM933" s="12">
        <v>1</v>
      </c>
      <c r="BN933" s="12">
        <v>0</v>
      </c>
      <c r="BO933" s="12">
        <v>0</v>
      </c>
      <c r="BP933" s="12">
        <v>1</v>
      </c>
      <c r="BQ933" s="12">
        <v>0</v>
      </c>
      <c r="BR933" s="12">
        <v>0</v>
      </c>
      <c r="BS933" s="12">
        <v>0</v>
      </c>
      <c r="BT933" s="12">
        <v>1</v>
      </c>
      <c r="BU933" s="12">
        <v>0</v>
      </c>
      <c r="BV933" s="12">
        <v>0</v>
      </c>
      <c r="BW933" s="12">
        <v>0</v>
      </c>
      <c r="BX933" s="12">
        <v>1</v>
      </c>
      <c r="BY933" s="12">
        <v>0.5</v>
      </c>
      <c r="BZ933" s="12">
        <f t="shared" si="214"/>
        <v>0.5</v>
      </c>
      <c r="CA933" s="113">
        <v>3.2188758248682006</v>
      </c>
      <c r="CB933" s="12" t="s">
        <v>1057</v>
      </c>
      <c r="CC933" s="12">
        <v>1</v>
      </c>
    </row>
    <row r="934" spans="1:167" ht="15" customHeight="1" x14ac:dyDescent="0.3">
      <c r="A934" s="70">
        <v>933</v>
      </c>
      <c r="B934" s="12">
        <v>23</v>
      </c>
      <c r="C934" s="69" t="s">
        <v>173</v>
      </c>
      <c r="D934" s="37">
        <v>-10.1</v>
      </c>
      <c r="E934" s="68">
        <v>7.87</v>
      </c>
      <c r="F934" s="19">
        <f t="shared" si="216"/>
        <v>-1.2833545108005082</v>
      </c>
      <c r="H934" s="12">
        <f t="shared" si="217"/>
        <v>-17.97</v>
      </c>
      <c r="I934" s="12">
        <f t="shared" si="218"/>
        <v>-2.2299999999999995</v>
      </c>
      <c r="J934" s="12" t="s">
        <v>63</v>
      </c>
      <c r="K934" s="12">
        <f t="shared" si="206"/>
        <v>-10.1</v>
      </c>
      <c r="L934" s="45">
        <f t="shared" si="207"/>
        <v>-1.2833545108005082</v>
      </c>
      <c r="M934" s="15">
        <f t="shared" si="208"/>
        <v>-1.2894521118960221E-2</v>
      </c>
      <c r="N934" s="68">
        <f t="shared" si="209"/>
        <v>1.0047512990714548E-2</v>
      </c>
      <c r="O934" s="68">
        <f t="shared" si="210"/>
        <v>99.527116901879523</v>
      </c>
      <c r="P934" s="12">
        <f t="shared" si="211"/>
        <v>-2.2942034109674769E-2</v>
      </c>
      <c r="Q934" s="12">
        <f t="shared" si="212"/>
        <v>-2.8470081282456726E-3</v>
      </c>
      <c r="R934" s="113">
        <v>3.970291913552122</v>
      </c>
      <c r="S934" s="12" t="s">
        <v>1075</v>
      </c>
      <c r="T934" s="12" t="s">
        <v>1072</v>
      </c>
      <c r="U934" s="12" t="s">
        <v>1080</v>
      </c>
      <c r="V934" s="68" t="s">
        <v>1089</v>
      </c>
      <c r="W934" s="68">
        <v>0</v>
      </c>
      <c r="X934" s="68">
        <v>1</v>
      </c>
      <c r="Y934" s="68">
        <v>0</v>
      </c>
      <c r="Z934" s="68">
        <v>0</v>
      </c>
      <c r="AA934" s="68">
        <v>1</v>
      </c>
      <c r="AB934" s="68">
        <v>1</v>
      </c>
      <c r="AC934" s="68">
        <v>7</v>
      </c>
      <c r="AD934" s="68">
        <v>4</v>
      </c>
      <c r="AE934" s="68">
        <v>9904</v>
      </c>
      <c r="AF934" s="68">
        <v>0</v>
      </c>
      <c r="AG934" s="68">
        <v>1</v>
      </c>
      <c r="AH934" s="68">
        <v>0</v>
      </c>
      <c r="AI934" s="68">
        <v>0</v>
      </c>
      <c r="AJ934" s="68">
        <v>0</v>
      </c>
      <c r="AK934" s="68">
        <v>0</v>
      </c>
      <c r="AL934" s="68">
        <v>0</v>
      </c>
      <c r="AM934" s="68">
        <v>0</v>
      </c>
      <c r="AN934" s="68">
        <v>0</v>
      </c>
      <c r="AO934" s="68">
        <v>0</v>
      </c>
      <c r="AP934" s="113">
        <v>10.596634733096073</v>
      </c>
      <c r="AQ934" s="12">
        <v>1</v>
      </c>
      <c r="AR934" s="113">
        <v>9.2011987140588989</v>
      </c>
      <c r="AS934" s="12">
        <v>1</v>
      </c>
      <c r="AT934" s="12">
        <v>0</v>
      </c>
      <c r="AU934" s="12">
        <v>1</v>
      </c>
      <c r="AV934" s="113">
        <v>7.60688453121963</v>
      </c>
      <c r="AW934" s="12">
        <v>0</v>
      </c>
      <c r="AX934" s="12">
        <v>1</v>
      </c>
      <c r="AY934" s="68">
        <v>1</v>
      </c>
      <c r="AZ934" s="68">
        <v>4.2329999999999997</v>
      </c>
      <c r="BA934" s="94">
        <v>243</v>
      </c>
      <c r="BB934" s="94">
        <v>60</v>
      </c>
      <c r="BC934" s="12">
        <v>1</v>
      </c>
      <c r="BD934" s="12">
        <v>0</v>
      </c>
      <c r="BE934" s="104">
        <f t="shared" ref="BE934:BE961" si="219">LN(750)</f>
        <v>6.620073206530356</v>
      </c>
      <c r="BF934" s="104">
        <v>1376.05</v>
      </c>
      <c r="BG934" s="104">
        <f t="shared" si="213"/>
        <v>0.91602304274920765</v>
      </c>
      <c r="BH934" s="68">
        <v>0</v>
      </c>
      <c r="BI934" s="68">
        <v>1</v>
      </c>
      <c r="BJ934" s="68">
        <v>0</v>
      </c>
      <c r="BK934" s="12">
        <v>1</v>
      </c>
      <c r="BL934" s="12">
        <v>0</v>
      </c>
      <c r="BM934" s="12">
        <v>1</v>
      </c>
      <c r="BN934" s="12">
        <v>0</v>
      </c>
      <c r="BO934" s="12">
        <v>0</v>
      </c>
      <c r="BP934" s="12">
        <v>1</v>
      </c>
      <c r="BQ934" s="12">
        <v>0</v>
      </c>
      <c r="BR934" s="12">
        <v>0</v>
      </c>
      <c r="BS934" s="12">
        <v>0</v>
      </c>
      <c r="BT934" s="12">
        <v>1</v>
      </c>
      <c r="BU934" s="12">
        <v>0</v>
      </c>
      <c r="BV934" s="12">
        <v>0</v>
      </c>
      <c r="BW934" s="12">
        <v>0</v>
      </c>
      <c r="BX934" s="12">
        <v>1</v>
      </c>
      <c r="BY934" s="12">
        <v>0.5</v>
      </c>
      <c r="BZ934" s="12">
        <f t="shared" si="214"/>
        <v>0.5</v>
      </c>
      <c r="CA934" s="113">
        <v>3.2188758248682006</v>
      </c>
      <c r="CB934" s="12" t="s">
        <v>1057</v>
      </c>
      <c r="CC934" s="12">
        <v>1</v>
      </c>
    </row>
    <row r="935" spans="1:167" ht="15" customHeight="1" x14ac:dyDescent="0.3">
      <c r="A935" s="70">
        <v>934</v>
      </c>
      <c r="B935" s="70">
        <v>23</v>
      </c>
      <c r="C935" s="69" t="s">
        <v>173</v>
      </c>
      <c r="D935" s="38">
        <v>-10.57</v>
      </c>
      <c r="E935" s="69">
        <v>7.59</v>
      </c>
      <c r="F935" s="19">
        <f t="shared" si="216"/>
        <v>-1.3926218708827405</v>
      </c>
      <c r="G935" s="70"/>
      <c r="H935" s="70">
        <f t="shared" si="217"/>
        <v>-18.16</v>
      </c>
      <c r="I935" s="70">
        <f t="shared" si="218"/>
        <v>-2.9800000000000004</v>
      </c>
      <c r="J935" s="70" t="s">
        <v>63</v>
      </c>
      <c r="K935" s="70">
        <f t="shared" si="206"/>
        <v>-10.57</v>
      </c>
      <c r="L935" s="47">
        <f t="shared" si="207"/>
        <v>-1.3926218708827405</v>
      </c>
      <c r="M935" s="18">
        <f t="shared" si="208"/>
        <v>-1.3992179828386197E-2</v>
      </c>
      <c r="N935" s="69">
        <f t="shared" si="209"/>
        <v>1.0047364701745623E-2</v>
      </c>
      <c r="O935" s="69">
        <f t="shared" si="210"/>
        <v>99.528585821738972</v>
      </c>
      <c r="P935" s="70">
        <f t="shared" si="211"/>
        <v>-2.403954453013182E-2</v>
      </c>
      <c r="Q935" s="70">
        <f t="shared" si="212"/>
        <v>-3.9448151266405738E-3</v>
      </c>
      <c r="R935" s="114">
        <v>3.970291913552122</v>
      </c>
      <c r="S935" s="70" t="s">
        <v>1075</v>
      </c>
      <c r="T935" s="70" t="s">
        <v>1072</v>
      </c>
      <c r="U935" s="70" t="s">
        <v>1081</v>
      </c>
      <c r="V935" s="69" t="s">
        <v>1090</v>
      </c>
      <c r="W935" s="69">
        <v>0</v>
      </c>
      <c r="X935" s="69">
        <v>1</v>
      </c>
      <c r="Y935" s="69">
        <v>0</v>
      </c>
      <c r="Z935" s="69">
        <v>0</v>
      </c>
      <c r="AA935" s="69">
        <v>1</v>
      </c>
      <c r="AB935" s="69">
        <v>1</v>
      </c>
      <c r="AC935" s="69">
        <v>7</v>
      </c>
      <c r="AD935" s="69">
        <v>4</v>
      </c>
      <c r="AE935" s="69">
        <v>9904</v>
      </c>
      <c r="AF935" s="69">
        <v>0</v>
      </c>
      <c r="AG935" s="69">
        <v>1</v>
      </c>
      <c r="AH935" s="69">
        <v>0</v>
      </c>
      <c r="AI935" s="69">
        <v>0</v>
      </c>
      <c r="AJ935" s="69">
        <v>0</v>
      </c>
      <c r="AK935" s="69">
        <v>0</v>
      </c>
      <c r="AL935" s="69">
        <v>0</v>
      </c>
      <c r="AM935" s="69">
        <v>0</v>
      </c>
      <c r="AN935" s="69">
        <v>0</v>
      </c>
      <c r="AO935" s="69">
        <v>0</v>
      </c>
      <c r="AP935" s="114">
        <v>10.596634733096073</v>
      </c>
      <c r="AQ935" s="70">
        <v>1</v>
      </c>
      <c r="AR935" s="114">
        <v>9.2011987140588989</v>
      </c>
      <c r="AS935" s="70">
        <v>1</v>
      </c>
      <c r="AT935" s="70">
        <v>0</v>
      </c>
      <c r="AU935" s="70">
        <v>1</v>
      </c>
      <c r="AV935" s="114">
        <v>7.60688453121963</v>
      </c>
      <c r="AW935" s="70">
        <v>0</v>
      </c>
      <c r="AX935" s="70">
        <v>1</v>
      </c>
      <c r="AY935" s="69">
        <v>1</v>
      </c>
      <c r="AZ935" s="69">
        <v>4.2329999999999997</v>
      </c>
      <c r="BA935" s="32">
        <v>243</v>
      </c>
      <c r="BB935" s="32">
        <v>60</v>
      </c>
      <c r="BC935" s="70">
        <v>1</v>
      </c>
      <c r="BD935" s="70">
        <v>0</v>
      </c>
      <c r="BE935" s="106">
        <f t="shared" si="219"/>
        <v>6.620073206530356</v>
      </c>
      <c r="BF935" s="106">
        <v>1376.05</v>
      </c>
      <c r="BG935" s="106">
        <f t="shared" si="213"/>
        <v>0.91602304274920765</v>
      </c>
      <c r="BH935" s="69">
        <v>0</v>
      </c>
      <c r="BI935" s="69">
        <v>1</v>
      </c>
      <c r="BJ935" s="69">
        <v>0</v>
      </c>
      <c r="BK935" s="70">
        <v>1</v>
      </c>
      <c r="BL935" s="70">
        <v>0</v>
      </c>
      <c r="BM935" s="70">
        <v>1</v>
      </c>
      <c r="BN935" s="70">
        <v>0</v>
      </c>
      <c r="BO935" s="70">
        <v>0</v>
      </c>
      <c r="BP935" s="70">
        <v>1</v>
      </c>
      <c r="BQ935" s="70">
        <v>0</v>
      </c>
      <c r="BR935" s="70">
        <v>0</v>
      </c>
      <c r="BS935" s="70">
        <v>0</v>
      </c>
      <c r="BT935" s="70">
        <v>1</v>
      </c>
      <c r="BU935" s="70">
        <v>0</v>
      </c>
      <c r="BV935" s="70">
        <v>0</v>
      </c>
      <c r="BW935" s="70">
        <v>0</v>
      </c>
      <c r="BX935" s="70">
        <v>1</v>
      </c>
      <c r="BY935" s="70">
        <v>0.5</v>
      </c>
      <c r="BZ935" s="70">
        <f t="shared" si="214"/>
        <v>0.5</v>
      </c>
      <c r="CA935" s="114">
        <v>3.2188758248682006</v>
      </c>
      <c r="CB935" s="70" t="s">
        <v>1057</v>
      </c>
      <c r="CC935" s="70">
        <v>1</v>
      </c>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0"/>
      <c r="DD935" s="70"/>
      <c r="DE935" s="70"/>
      <c r="DF935" s="70"/>
      <c r="DG935" s="70"/>
      <c r="DH935" s="70"/>
      <c r="DI935" s="70"/>
      <c r="DJ935" s="70"/>
      <c r="DK935" s="70"/>
      <c r="DL935" s="70"/>
      <c r="DM935" s="70"/>
      <c r="DN935" s="70"/>
      <c r="DO935" s="70"/>
      <c r="DP935" s="70"/>
      <c r="DQ935" s="70"/>
      <c r="DR935" s="70"/>
      <c r="DS935" s="70"/>
      <c r="DT935" s="70"/>
      <c r="DU935" s="70"/>
      <c r="DV935" s="70"/>
      <c r="DW935" s="70"/>
      <c r="DX935" s="70"/>
      <c r="DY935" s="70"/>
      <c r="DZ935" s="70"/>
      <c r="EA935" s="70"/>
      <c r="EB935" s="70"/>
      <c r="EC935" s="70"/>
      <c r="ED935" s="70"/>
      <c r="EE935" s="70"/>
      <c r="EF935" s="70"/>
      <c r="EG935" s="70"/>
      <c r="EH935" s="70"/>
      <c r="EI935" s="70"/>
      <c r="EJ935" s="70"/>
      <c r="EK935" s="70"/>
      <c r="EL935" s="70"/>
      <c r="EM935" s="70"/>
      <c r="EN935" s="70"/>
      <c r="EO935" s="70"/>
      <c r="EP935" s="70"/>
      <c r="EQ935" s="70"/>
      <c r="ER935" s="70"/>
      <c r="ES935" s="70"/>
      <c r="ET935" s="70"/>
      <c r="EU935" s="70"/>
      <c r="EV935" s="70"/>
      <c r="EW935" s="70"/>
      <c r="EX935" s="70"/>
      <c r="EY935" s="70"/>
      <c r="EZ935" s="70"/>
      <c r="FA935" s="70"/>
      <c r="FB935" s="70"/>
      <c r="FC935" s="70"/>
      <c r="FD935" s="70"/>
      <c r="FE935" s="70"/>
      <c r="FF935" s="70"/>
      <c r="FG935" s="70"/>
      <c r="FH935" s="70"/>
      <c r="FI935" s="70"/>
      <c r="FJ935" s="70"/>
      <c r="FK935" s="70"/>
    </row>
    <row r="936" spans="1:167" ht="15" customHeight="1" x14ac:dyDescent="0.3">
      <c r="A936" s="17">
        <v>935</v>
      </c>
      <c r="B936" s="12">
        <v>23</v>
      </c>
      <c r="C936" s="69" t="s">
        <v>173</v>
      </c>
      <c r="D936" s="37">
        <v>4.93</v>
      </c>
      <c r="E936" s="13">
        <v>8.34</v>
      </c>
      <c r="F936" s="19">
        <f t="shared" si="216"/>
        <v>0.59112709832134291</v>
      </c>
      <c r="H936" s="12">
        <f t="shared" si="217"/>
        <v>-3.41</v>
      </c>
      <c r="I936" s="12">
        <f t="shared" si="218"/>
        <v>13.27</v>
      </c>
      <c r="J936" s="12" t="s">
        <v>63</v>
      </c>
      <c r="K936" s="12">
        <f t="shared" si="206"/>
        <v>4.93</v>
      </c>
      <c r="L936" s="45">
        <f t="shared" si="207"/>
        <v>0.59112709832134291</v>
      </c>
      <c r="M936" s="15">
        <f t="shared" si="208"/>
        <v>5.9397462440194141E-3</v>
      </c>
      <c r="N936" s="13">
        <f t="shared" si="209"/>
        <v>1.0048171130856372E-2</v>
      </c>
      <c r="O936" s="68">
        <f t="shared" si="210"/>
        <v>99.520598024963505</v>
      </c>
      <c r="P936" s="12">
        <f t="shared" si="211"/>
        <v>-4.1084248868369583E-3</v>
      </c>
      <c r="Q936" s="12">
        <f t="shared" si="212"/>
        <v>1.5987917374875787E-2</v>
      </c>
      <c r="R936" s="113">
        <v>3.970291913552122</v>
      </c>
      <c r="S936" s="12" t="s">
        <v>1075</v>
      </c>
      <c r="T936" s="12" t="s">
        <v>1072</v>
      </c>
      <c r="U936" s="12" t="s">
        <v>1082</v>
      </c>
      <c r="V936" s="13" t="s">
        <v>1091</v>
      </c>
      <c r="W936" s="68">
        <v>0</v>
      </c>
      <c r="X936" s="68">
        <v>1</v>
      </c>
      <c r="Y936" s="68">
        <v>0</v>
      </c>
      <c r="Z936" s="68">
        <v>0</v>
      </c>
      <c r="AA936" s="68">
        <v>1</v>
      </c>
      <c r="AB936" s="68">
        <v>1</v>
      </c>
      <c r="AC936" s="68">
        <v>7</v>
      </c>
      <c r="AD936" s="68">
        <v>4</v>
      </c>
      <c r="AE936" s="68">
        <v>9904</v>
      </c>
      <c r="AF936" s="68">
        <v>0</v>
      </c>
      <c r="AG936" s="13">
        <v>1</v>
      </c>
      <c r="AH936" s="13">
        <v>0</v>
      </c>
      <c r="AI936" s="13">
        <v>0</v>
      </c>
      <c r="AJ936" s="13">
        <v>0</v>
      </c>
      <c r="AK936" s="13">
        <v>0</v>
      </c>
      <c r="AL936" s="13">
        <v>0</v>
      </c>
      <c r="AM936" s="68">
        <v>0</v>
      </c>
      <c r="AN936" s="68">
        <v>0</v>
      </c>
      <c r="AO936" s="68">
        <v>0</v>
      </c>
      <c r="AP936" s="113">
        <v>10.596634733096073</v>
      </c>
      <c r="AQ936" s="12">
        <v>1</v>
      </c>
      <c r="AR936" s="113">
        <v>9.2011987140588989</v>
      </c>
      <c r="AS936" s="12">
        <v>1</v>
      </c>
      <c r="AT936" s="12">
        <v>0</v>
      </c>
      <c r="AU936" s="12">
        <v>1</v>
      </c>
      <c r="AV936" s="113">
        <v>7.60688453121963</v>
      </c>
      <c r="AW936" s="12">
        <v>0</v>
      </c>
      <c r="AX936" s="12">
        <v>1</v>
      </c>
      <c r="AY936" s="68">
        <v>1</v>
      </c>
      <c r="AZ936" s="68">
        <v>4.2329999999999997</v>
      </c>
      <c r="BA936" s="94">
        <v>243</v>
      </c>
      <c r="BB936" s="94">
        <v>60</v>
      </c>
      <c r="BC936" s="12">
        <v>1</v>
      </c>
      <c r="BD936" s="12">
        <v>0</v>
      </c>
      <c r="BE936" s="104">
        <f t="shared" si="219"/>
        <v>6.620073206530356</v>
      </c>
      <c r="BF936" s="104">
        <v>1376.05</v>
      </c>
      <c r="BG936" s="104">
        <f t="shared" si="213"/>
        <v>0.91602304274920765</v>
      </c>
      <c r="BH936" s="68">
        <v>0</v>
      </c>
      <c r="BI936" s="68">
        <v>1</v>
      </c>
      <c r="BJ936" s="68">
        <v>0</v>
      </c>
      <c r="BK936" s="12">
        <v>1</v>
      </c>
      <c r="BL936" s="12">
        <v>0</v>
      </c>
      <c r="BM936" s="12">
        <v>1</v>
      </c>
      <c r="BN936" s="12">
        <v>0</v>
      </c>
      <c r="BO936" s="12">
        <v>0</v>
      </c>
      <c r="BP936" s="12">
        <v>1</v>
      </c>
      <c r="BQ936" s="12">
        <v>0</v>
      </c>
      <c r="BR936" s="12">
        <v>0</v>
      </c>
      <c r="BS936" s="12">
        <v>0</v>
      </c>
      <c r="BT936" s="12">
        <v>1</v>
      </c>
      <c r="BU936" s="12">
        <v>0</v>
      </c>
      <c r="BV936" s="12">
        <v>0</v>
      </c>
      <c r="BW936" s="12">
        <v>0</v>
      </c>
      <c r="BX936" s="12">
        <v>1</v>
      </c>
      <c r="BY936" s="12">
        <v>0.5</v>
      </c>
      <c r="BZ936" s="12">
        <f t="shared" si="214"/>
        <v>0.5</v>
      </c>
      <c r="CA936" s="113">
        <v>3.2188758248682006</v>
      </c>
      <c r="CB936" s="12" t="s">
        <v>1057</v>
      </c>
      <c r="CC936" s="12">
        <v>1</v>
      </c>
    </row>
    <row r="937" spans="1:167" ht="15" customHeight="1" x14ac:dyDescent="0.3">
      <c r="A937" s="17">
        <v>936</v>
      </c>
      <c r="B937" s="12">
        <v>23</v>
      </c>
      <c r="C937" s="69" t="s">
        <v>173</v>
      </c>
      <c r="D937" s="37">
        <v>-15.58</v>
      </c>
      <c r="E937" s="68">
        <v>6.9</v>
      </c>
      <c r="F937" s="19">
        <f t="shared" si="216"/>
        <v>-2.2579710144927536</v>
      </c>
      <c r="G937" s="12" t="s">
        <v>420</v>
      </c>
      <c r="H937" s="12">
        <f t="shared" si="217"/>
        <v>-22.48</v>
      </c>
      <c r="I937" s="12">
        <f t="shared" si="218"/>
        <v>-8.68</v>
      </c>
      <c r="J937" s="12" t="s">
        <v>63</v>
      </c>
      <c r="K937" s="12">
        <f t="shared" si="206"/>
        <v>-15.58</v>
      </c>
      <c r="L937" s="45">
        <f t="shared" si="207"/>
        <v>-2.2579710144927536</v>
      </c>
      <c r="M937" s="15">
        <f t="shared" si="208"/>
        <v>-2.2683041707701912E-2</v>
      </c>
      <c r="N937" s="68">
        <f t="shared" si="209"/>
        <v>1.0045763015606111E-2</v>
      </c>
      <c r="O937" s="68">
        <f t="shared" si="210"/>
        <v>99.544454557259428</v>
      </c>
      <c r="P937" s="12">
        <f t="shared" si="211"/>
        <v>-3.2728804723308025E-2</v>
      </c>
      <c r="Q937" s="12">
        <f t="shared" si="212"/>
        <v>-1.2637278692095801E-2</v>
      </c>
      <c r="R937" s="113">
        <v>3.970291913552122</v>
      </c>
      <c r="S937" s="12" t="s">
        <v>1075</v>
      </c>
      <c r="T937" s="12" t="s">
        <v>1073</v>
      </c>
      <c r="U937" s="12" t="s">
        <v>1078</v>
      </c>
      <c r="V937" s="68" t="s">
        <v>1087</v>
      </c>
      <c r="W937" s="68">
        <v>0</v>
      </c>
      <c r="X937" s="68">
        <v>1</v>
      </c>
      <c r="Y937" s="68">
        <v>0</v>
      </c>
      <c r="Z937" s="68">
        <v>0</v>
      </c>
      <c r="AA937" s="68">
        <v>1</v>
      </c>
      <c r="AB937" s="68">
        <v>1</v>
      </c>
      <c r="AC937" s="68">
        <v>8</v>
      </c>
      <c r="AD937" s="68">
        <v>4</v>
      </c>
      <c r="AE937" s="68">
        <v>9904</v>
      </c>
      <c r="AF937" s="68">
        <v>0</v>
      </c>
      <c r="AG937" s="68">
        <v>1</v>
      </c>
      <c r="AH937" s="68">
        <v>0</v>
      </c>
      <c r="AI937" s="68">
        <v>0</v>
      </c>
      <c r="AJ937" s="68">
        <v>0</v>
      </c>
      <c r="AK937" s="68">
        <v>0</v>
      </c>
      <c r="AL937" s="68">
        <v>0</v>
      </c>
      <c r="AM937" s="68">
        <v>0</v>
      </c>
      <c r="AN937" s="68">
        <v>0</v>
      </c>
      <c r="AO937" s="68">
        <v>0</v>
      </c>
      <c r="AP937" s="113">
        <v>10.596634733096073</v>
      </c>
      <c r="AQ937" s="12">
        <v>1</v>
      </c>
      <c r="AR937" s="113">
        <v>9.2011987140588989</v>
      </c>
      <c r="AS937" s="12">
        <v>1</v>
      </c>
      <c r="AT937" s="12">
        <v>0</v>
      </c>
      <c r="AU937" s="12">
        <v>1</v>
      </c>
      <c r="AV937" s="113">
        <v>7.60688453121963</v>
      </c>
      <c r="AW937" s="12">
        <v>0</v>
      </c>
      <c r="AX937" s="12">
        <v>1</v>
      </c>
      <c r="AY937" s="68">
        <v>1</v>
      </c>
      <c r="AZ937" s="68">
        <v>4.2329999999999997</v>
      </c>
      <c r="BA937" s="94">
        <v>243</v>
      </c>
      <c r="BB937" s="94">
        <v>60</v>
      </c>
      <c r="BC937" s="12">
        <v>1</v>
      </c>
      <c r="BD937" s="12">
        <v>0</v>
      </c>
      <c r="BE937" s="104">
        <f t="shared" si="219"/>
        <v>6.620073206530356</v>
      </c>
      <c r="BF937" s="104">
        <v>1376.05</v>
      </c>
      <c r="BG937" s="104">
        <f t="shared" si="213"/>
        <v>0.91602304274920765</v>
      </c>
      <c r="BH937" s="68">
        <v>0</v>
      </c>
      <c r="BI937" s="68">
        <v>1</v>
      </c>
      <c r="BJ937" s="68">
        <v>0</v>
      </c>
      <c r="BK937" s="12">
        <v>1</v>
      </c>
      <c r="BL937" s="12">
        <v>0</v>
      </c>
      <c r="BM937" s="12">
        <v>1</v>
      </c>
      <c r="BN937" s="12">
        <v>0</v>
      </c>
      <c r="BO937" s="12">
        <v>0</v>
      </c>
      <c r="BP937" s="12">
        <v>1</v>
      </c>
      <c r="BQ937" s="12">
        <v>0</v>
      </c>
      <c r="BR937" s="12">
        <v>0</v>
      </c>
      <c r="BS937" s="12">
        <v>0</v>
      </c>
      <c r="BT937" s="12">
        <v>1</v>
      </c>
      <c r="BU937" s="12">
        <v>0</v>
      </c>
      <c r="BV937" s="12">
        <v>0</v>
      </c>
      <c r="BW937" s="12">
        <v>0</v>
      </c>
      <c r="BX937" s="12">
        <v>1</v>
      </c>
      <c r="BY937" s="12">
        <v>0.5</v>
      </c>
      <c r="BZ937" s="12">
        <f t="shared" si="214"/>
        <v>0.5</v>
      </c>
      <c r="CA937" s="113">
        <v>3.2188758248682006</v>
      </c>
      <c r="CB937" s="12" t="s">
        <v>1057</v>
      </c>
      <c r="CC937" s="12">
        <v>1</v>
      </c>
    </row>
    <row r="938" spans="1:167" ht="15" customHeight="1" x14ac:dyDescent="0.3">
      <c r="A938" s="17">
        <v>937</v>
      </c>
      <c r="B938" s="12">
        <v>23</v>
      </c>
      <c r="C938" s="69" t="s">
        <v>173</v>
      </c>
      <c r="D938" s="37">
        <v>-16.84</v>
      </c>
      <c r="E938" s="68">
        <v>8.57</v>
      </c>
      <c r="F938" s="19">
        <f t="shared" si="216"/>
        <v>-1.9649941656942822</v>
      </c>
      <c r="G938" s="12" t="s">
        <v>420</v>
      </c>
      <c r="H938" s="12">
        <f t="shared" si="217"/>
        <v>-25.41</v>
      </c>
      <c r="I938" s="12">
        <f t="shared" si="218"/>
        <v>-8.27</v>
      </c>
      <c r="J938" s="12" t="s">
        <v>63</v>
      </c>
      <c r="K938" s="12">
        <f t="shared" si="206"/>
        <v>-16.84</v>
      </c>
      <c r="L938" s="45">
        <f t="shared" si="207"/>
        <v>-1.9649941656942822</v>
      </c>
      <c r="M938" s="15">
        <f t="shared" si="208"/>
        <v>-1.9741098171918648E-2</v>
      </c>
      <c r="N938" s="68">
        <f t="shared" si="209"/>
        <v>1.0046390221694941E-2</v>
      </c>
      <c r="O938" s="68">
        <f t="shared" si="210"/>
        <v>99.538239898398913</v>
      </c>
      <c r="P938" s="12">
        <f t="shared" si="211"/>
        <v>-2.9787488393613587E-2</v>
      </c>
      <c r="Q938" s="12">
        <f t="shared" si="212"/>
        <v>-9.6947079502237073E-3</v>
      </c>
      <c r="R938" s="113">
        <v>9.536040511615484</v>
      </c>
      <c r="S938" s="12" t="s">
        <v>1075</v>
      </c>
      <c r="T938" s="12" t="s">
        <v>1073</v>
      </c>
      <c r="U938" s="12" t="s">
        <v>1079</v>
      </c>
      <c r="V938" s="68" t="s">
        <v>1088</v>
      </c>
      <c r="W938" s="68">
        <v>0</v>
      </c>
      <c r="X938" s="68">
        <v>1</v>
      </c>
      <c r="Y938" s="68">
        <v>0</v>
      </c>
      <c r="Z938" s="68">
        <v>0</v>
      </c>
      <c r="AA938" s="68">
        <v>1</v>
      </c>
      <c r="AB938" s="68">
        <v>1</v>
      </c>
      <c r="AC938" s="68">
        <v>8</v>
      </c>
      <c r="AD938" s="68">
        <v>4</v>
      </c>
      <c r="AE938" s="68">
        <v>9904</v>
      </c>
      <c r="AF938" s="68">
        <v>0</v>
      </c>
      <c r="AG938" s="68">
        <v>1</v>
      </c>
      <c r="AH938" s="68">
        <v>0</v>
      </c>
      <c r="AI938" s="68">
        <v>0</v>
      </c>
      <c r="AJ938" s="68">
        <v>0</v>
      </c>
      <c r="AK938" s="68">
        <v>0</v>
      </c>
      <c r="AL938" s="68">
        <v>0</v>
      </c>
      <c r="AM938" s="68">
        <v>0</v>
      </c>
      <c r="AN938" s="68">
        <v>0</v>
      </c>
      <c r="AO938" s="68">
        <v>0</v>
      </c>
      <c r="AP938" s="113">
        <v>10.596634733096073</v>
      </c>
      <c r="AQ938" s="12">
        <v>1</v>
      </c>
      <c r="AR938" s="113">
        <v>9.2011987140588989</v>
      </c>
      <c r="AS938" s="12">
        <v>1</v>
      </c>
      <c r="AT938" s="12">
        <v>0</v>
      </c>
      <c r="AU938" s="12">
        <v>6.2915691395583204</v>
      </c>
      <c r="AV938" s="113">
        <v>7.60688453121963</v>
      </c>
      <c r="AW938" s="12">
        <v>0</v>
      </c>
      <c r="AX938" s="12">
        <v>1</v>
      </c>
      <c r="AY938" s="68">
        <v>1</v>
      </c>
      <c r="AZ938" s="68">
        <v>4.2329999999999997</v>
      </c>
      <c r="BA938" s="94">
        <v>243</v>
      </c>
      <c r="BB938" s="94">
        <v>60</v>
      </c>
      <c r="BC938" s="12">
        <v>1</v>
      </c>
      <c r="BD938" s="12">
        <v>0</v>
      </c>
      <c r="BE938" s="104">
        <f t="shared" si="219"/>
        <v>6.620073206530356</v>
      </c>
      <c r="BF938" s="104">
        <v>1376.05</v>
      </c>
      <c r="BG938" s="104">
        <f t="shared" si="213"/>
        <v>0.91602304274920765</v>
      </c>
      <c r="BH938" s="68">
        <v>0</v>
      </c>
      <c r="BI938" s="68">
        <v>1</v>
      </c>
      <c r="BJ938" s="68">
        <v>0</v>
      </c>
      <c r="BK938" s="12">
        <v>1</v>
      </c>
      <c r="BL938" s="12">
        <v>0</v>
      </c>
      <c r="BM938" s="12">
        <v>1</v>
      </c>
      <c r="BN938" s="12">
        <v>0</v>
      </c>
      <c r="BO938" s="12">
        <v>0</v>
      </c>
      <c r="BP938" s="12">
        <v>1</v>
      </c>
      <c r="BQ938" s="12">
        <v>0</v>
      </c>
      <c r="BR938" s="12">
        <v>0</v>
      </c>
      <c r="BS938" s="12">
        <v>0</v>
      </c>
      <c r="BT938" s="12">
        <v>1</v>
      </c>
      <c r="BU938" s="12">
        <v>0</v>
      </c>
      <c r="BV938" s="12">
        <v>0</v>
      </c>
      <c r="BW938" s="12">
        <v>0</v>
      </c>
      <c r="BX938" s="12">
        <v>1</v>
      </c>
      <c r="BY938" s="12">
        <v>0.5</v>
      </c>
      <c r="BZ938" s="12">
        <f t="shared" si="214"/>
        <v>0.5</v>
      </c>
      <c r="CA938" s="113">
        <v>3.1780538303479458</v>
      </c>
      <c r="CB938" s="12" t="s">
        <v>1057</v>
      </c>
      <c r="CC938" s="12">
        <v>1</v>
      </c>
    </row>
    <row r="939" spans="1:167" ht="15" customHeight="1" x14ac:dyDescent="0.3">
      <c r="A939" s="17">
        <v>938</v>
      </c>
      <c r="B939" s="12">
        <v>23</v>
      </c>
      <c r="C939" s="69" t="s">
        <v>173</v>
      </c>
      <c r="D939" s="37">
        <v>-17.5</v>
      </c>
      <c r="E939" s="68">
        <v>8.5</v>
      </c>
      <c r="F939" s="19">
        <f t="shared" si="216"/>
        <v>-2.0588235294117645</v>
      </c>
      <c r="G939" s="12" t="s">
        <v>420</v>
      </c>
      <c r="H939" s="12">
        <f t="shared" si="217"/>
        <v>-26</v>
      </c>
      <c r="I939" s="12">
        <f t="shared" si="218"/>
        <v>-9</v>
      </c>
      <c r="J939" s="12" t="s">
        <v>63</v>
      </c>
      <c r="K939" s="12">
        <f t="shared" si="206"/>
        <v>-17.5</v>
      </c>
      <c r="L939" s="45">
        <f t="shared" si="207"/>
        <v>-2.0588235294117645</v>
      </c>
      <c r="M939" s="15">
        <f t="shared" si="208"/>
        <v>-2.0683350494515685E-2</v>
      </c>
      <c r="N939" s="68">
        <f t="shared" si="209"/>
        <v>1.0046198811621904E-2</v>
      </c>
      <c r="O939" s="68">
        <f t="shared" si="210"/>
        <v>99.540136398968542</v>
      </c>
      <c r="P939" s="12">
        <f t="shared" si="211"/>
        <v>-3.0729549306137589E-2</v>
      </c>
      <c r="Q939" s="12">
        <f t="shared" si="212"/>
        <v>-1.0637151682893781E-2</v>
      </c>
      <c r="R939" s="113">
        <v>9.6608425785590679</v>
      </c>
      <c r="S939" s="12" t="s">
        <v>1075</v>
      </c>
      <c r="T939" s="12" t="s">
        <v>1073</v>
      </c>
      <c r="U939" s="12" t="s">
        <v>1080</v>
      </c>
      <c r="V939" s="68" t="s">
        <v>1089</v>
      </c>
      <c r="W939" s="68">
        <v>0</v>
      </c>
      <c r="X939" s="68">
        <v>1</v>
      </c>
      <c r="Y939" s="68">
        <v>0</v>
      </c>
      <c r="Z939" s="68">
        <v>0</v>
      </c>
      <c r="AA939" s="68">
        <v>1</v>
      </c>
      <c r="AB939" s="68">
        <v>1</v>
      </c>
      <c r="AC939" s="68">
        <v>8</v>
      </c>
      <c r="AD939" s="68">
        <v>4</v>
      </c>
      <c r="AE939" s="68">
        <v>9904</v>
      </c>
      <c r="AF939" s="68">
        <v>0</v>
      </c>
      <c r="AG939" s="68">
        <v>1</v>
      </c>
      <c r="AH939" s="68">
        <v>0</v>
      </c>
      <c r="AI939" s="68">
        <v>0</v>
      </c>
      <c r="AJ939" s="68">
        <v>0</v>
      </c>
      <c r="AK939" s="68">
        <v>0</v>
      </c>
      <c r="AL939" s="68">
        <v>0</v>
      </c>
      <c r="AM939" s="68">
        <v>0</v>
      </c>
      <c r="AN939" s="68">
        <v>0</v>
      </c>
      <c r="AO939" s="68">
        <v>0</v>
      </c>
      <c r="AP939" s="113">
        <v>10.596634733096073</v>
      </c>
      <c r="AQ939" s="12">
        <v>1</v>
      </c>
      <c r="AR939" s="113">
        <v>9.2011987140588989</v>
      </c>
      <c r="AS939" s="12">
        <v>1</v>
      </c>
      <c r="AT939" s="12">
        <v>0</v>
      </c>
      <c r="AU939" s="12">
        <v>6.2915691395583204</v>
      </c>
      <c r="AV939" s="113">
        <v>7.60688453121963</v>
      </c>
      <c r="AW939" s="12">
        <v>0</v>
      </c>
      <c r="AX939" s="12">
        <v>1</v>
      </c>
      <c r="AY939" s="68">
        <v>1</v>
      </c>
      <c r="AZ939" s="68">
        <v>4.2329999999999997</v>
      </c>
      <c r="BA939" s="94">
        <v>243</v>
      </c>
      <c r="BB939" s="94">
        <v>60</v>
      </c>
      <c r="BC939" s="12">
        <v>1</v>
      </c>
      <c r="BD939" s="12">
        <v>0</v>
      </c>
      <c r="BE939" s="104">
        <f t="shared" si="219"/>
        <v>6.620073206530356</v>
      </c>
      <c r="BF939" s="104">
        <v>1376.05</v>
      </c>
      <c r="BG939" s="104">
        <f t="shared" si="213"/>
        <v>0.91602304274920765</v>
      </c>
      <c r="BH939" s="68">
        <v>0</v>
      </c>
      <c r="BI939" s="68">
        <v>1</v>
      </c>
      <c r="BJ939" s="68">
        <v>0</v>
      </c>
      <c r="BK939" s="12">
        <v>1</v>
      </c>
      <c r="BL939" s="12">
        <v>0</v>
      </c>
      <c r="BM939" s="12">
        <v>1</v>
      </c>
      <c r="BN939" s="12">
        <v>0</v>
      </c>
      <c r="BO939" s="12">
        <v>0</v>
      </c>
      <c r="BP939" s="12">
        <v>1</v>
      </c>
      <c r="BQ939" s="12">
        <v>0</v>
      </c>
      <c r="BR939" s="12">
        <v>0</v>
      </c>
      <c r="BS939" s="12">
        <v>0</v>
      </c>
      <c r="BT939" s="12">
        <v>1</v>
      </c>
      <c r="BU939" s="12">
        <v>0</v>
      </c>
      <c r="BV939" s="12">
        <v>0</v>
      </c>
      <c r="BW939" s="12">
        <v>0</v>
      </c>
      <c r="BX939" s="12">
        <v>1</v>
      </c>
      <c r="BY939" s="12">
        <v>0.5</v>
      </c>
      <c r="BZ939" s="12">
        <f t="shared" si="214"/>
        <v>0.5</v>
      </c>
      <c r="CA939" s="113">
        <v>3.1780538303479458</v>
      </c>
      <c r="CB939" s="12" t="s">
        <v>1057</v>
      </c>
      <c r="CC939" s="12">
        <v>1</v>
      </c>
    </row>
    <row r="940" spans="1:167" ht="15" customHeight="1" x14ac:dyDescent="0.3">
      <c r="A940" s="17">
        <v>939</v>
      </c>
      <c r="B940" s="12">
        <v>23</v>
      </c>
      <c r="C940" s="69" t="s">
        <v>173</v>
      </c>
      <c r="D940" s="37">
        <v>-21.24</v>
      </c>
      <c r="E940" s="13">
        <v>8.34</v>
      </c>
      <c r="F940" s="19">
        <f t="shared" si="216"/>
        <v>-2.5467625899280573</v>
      </c>
      <c r="G940" s="12" t="s">
        <v>420</v>
      </c>
      <c r="H940" s="12">
        <f t="shared" si="217"/>
        <v>-29.58</v>
      </c>
      <c r="I940" s="12">
        <f t="shared" si="218"/>
        <v>-12.899999999999999</v>
      </c>
      <c r="J940" s="12" t="s">
        <v>63</v>
      </c>
      <c r="K940" s="12">
        <f t="shared" si="206"/>
        <v>-21.24</v>
      </c>
      <c r="L940" s="45">
        <f t="shared" si="207"/>
        <v>-2.5467625899280573</v>
      </c>
      <c r="M940" s="15">
        <f t="shared" si="208"/>
        <v>-2.5582382353392434E-2</v>
      </c>
      <c r="N940" s="13">
        <f t="shared" si="209"/>
        <v>1.0045059737631494E-2</v>
      </c>
      <c r="O940" s="68">
        <f t="shared" si="210"/>
        <v>99.551423895841168</v>
      </c>
      <c r="P940" s="12">
        <f t="shared" si="211"/>
        <v>-3.5627442091023927E-2</v>
      </c>
      <c r="Q940" s="12">
        <f t="shared" si="212"/>
        <v>-1.553732261576094E-2</v>
      </c>
      <c r="R940" s="113">
        <v>10.345091707260165</v>
      </c>
      <c r="S940" s="12" t="s">
        <v>1075</v>
      </c>
      <c r="T940" s="12" t="s">
        <v>1073</v>
      </c>
      <c r="U940" s="12" t="s">
        <v>1081</v>
      </c>
      <c r="V940" s="13" t="s">
        <v>1090</v>
      </c>
      <c r="W940" s="68">
        <v>0</v>
      </c>
      <c r="X940" s="68">
        <v>1</v>
      </c>
      <c r="Y940" s="68">
        <v>0</v>
      </c>
      <c r="Z940" s="68">
        <v>0</v>
      </c>
      <c r="AA940" s="68">
        <v>1</v>
      </c>
      <c r="AB940" s="68">
        <v>1</v>
      </c>
      <c r="AC940" s="68">
        <v>8</v>
      </c>
      <c r="AD940" s="68">
        <v>4</v>
      </c>
      <c r="AE940" s="68">
        <v>9904</v>
      </c>
      <c r="AF940" s="68">
        <v>0</v>
      </c>
      <c r="AG940" s="13">
        <v>1</v>
      </c>
      <c r="AH940" s="13">
        <v>0</v>
      </c>
      <c r="AI940" s="13">
        <v>0</v>
      </c>
      <c r="AJ940" s="13">
        <v>0</v>
      </c>
      <c r="AK940" s="13">
        <v>0</v>
      </c>
      <c r="AL940" s="13">
        <v>0</v>
      </c>
      <c r="AM940" s="68">
        <v>0</v>
      </c>
      <c r="AN940" s="68">
        <v>0</v>
      </c>
      <c r="AO940" s="68">
        <v>0</v>
      </c>
      <c r="AP940" s="113">
        <v>10.596634733096073</v>
      </c>
      <c r="AQ940" s="12">
        <v>1</v>
      </c>
      <c r="AR940" s="113">
        <v>9.2011987140588989</v>
      </c>
      <c r="AS940" s="12">
        <v>1</v>
      </c>
      <c r="AT940" s="12">
        <v>0</v>
      </c>
      <c r="AU940" s="12">
        <v>6.2915691395583204</v>
      </c>
      <c r="AV940" s="113">
        <v>7.60688453121963</v>
      </c>
      <c r="AW940" s="12">
        <v>0</v>
      </c>
      <c r="AX940" s="12">
        <v>1</v>
      </c>
      <c r="AY940" s="68">
        <v>1</v>
      </c>
      <c r="AZ940" s="68">
        <v>4.2329999999999997</v>
      </c>
      <c r="BA940" s="94">
        <v>243</v>
      </c>
      <c r="BB940" s="94">
        <v>60</v>
      </c>
      <c r="BC940" s="12">
        <v>1</v>
      </c>
      <c r="BD940" s="12">
        <v>0</v>
      </c>
      <c r="BE940" s="104">
        <f t="shared" si="219"/>
        <v>6.620073206530356</v>
      </c>
      <c r="BF940" s="104">
        <v>1376.05</v>
      </c>
      <c r="BG940" s="104">
        <f t="shared" si="213"/>
        <v>0.91602304274920765</v>
      </c>
      <c r="BH940" s="68">
        <v>0</v>
      </c>
      <c r="BI940" s="68">
        <v>1</v>
      </c>
      <c r="BJ940" s="68">
        <v>0</v>
      </c>
      <c r="BK940" s="12">
        <v>1</v>
      </c>
      <c r="BL940" s="12">
        <v>0</v>
      </c>
      <c r="BM940" s="12">
        <v>1</v>
      </c>
      <c r="BN940" s="12">
        <v>0</v>
      </c>
      <c r="BO940" s="12">
        <v>0</v>
      </c>
      <c r="BP940" s="12">
        <v>1</v>
      </c>
      <c r="BQ940" s="12">
        <v>0</v>
      </c>
      <c r="BR940" s="12">
        <v>0</v>
      </c>
      <c r="BS940" s="12">
        <v>0</v>
      </c>
      <c r="BT940" s="12">
        <v>1</v>
      </c>
      <c r="BU940" s="12">
        <v>0</v>
      </c>
      <c r="BV940" s="12">
        <v>0</v>
      </c>
      <c r="BW940" s="12">
        <v>0</v>
      </c>
      <c r="BX940" s="12">
        <v>1</v>
      </c>
      <c r="BY940" s="12">
        <v>0.5</v>
      </c>
      <c r="BZ940" s="12">
        <f t="shared" si="214"/>
        <v>0.5</v>
      </c>
      <c r="CA940" s="113">
        <v>3.1780538303479458</v>
      </c>
      <c r="CB940" s="12" t="s">
        <v>1057</v>
      </c>
      <c r="CC940" s="12">
        <v>1</v>
      </c>
    </row>
    <row r="941" spans="1:167" ht="15" customHeight="1" x14ac:dyDescent="0.3">
      <c r="A941" s="17">
        <v>940</v>
      </c>
      <c r="B941" s="12">
        <v>23</v>
      </c>
      <c r="C941" s="69" t="s">
        <v>173</v>
      </c>
      <c r="D941" s="37">
        <v>-6.95</v>
      </c>
      <c r="E941" s="13">
        <v>8.75</v>
      </c>
      <c r="F941" s="19">
        <f t="shared" si="216"/>
        <v>-0.79428571428571426</v>
      </c>
      <c r="H941" s="12">
        <f t="shared" si="217"/>
        <v>-15.7</v>
      </c>
      <c r="I941" s="12">
        <f t="shared" si="218"/>
        <v>1.7999999999999998</v>
      </c>
      <c r="J941" s="12" t="s">
        <v>63</v>
      </c>
      <c r="K941" s="12">
        <f t="shared" si="206"/>
        <v>-6.95</v>
      </c>
      <c r="L941" s="45">
        <f t="shared" si="207"/>
        <v>-0.79428571428571426</v>
      </c>
      <c r="M941" s="15">
        <f t="shared" si="208"/>
        <v>-7.981005383947963E-3</v>
      </c>
      <c r="N941" s="13">
        <f t="shared" si="209"/>
        <v>1.0048028361085565E-2</v>
      </c>
      <c r="O941" s="68">
        <f t="shared" si="210"/>
        <v>99.522012086753548</v>
      </c>
      <c r="P941" s="12">
        <f t="shared" si="211"/>
        <v>-1.8029033745033528E-2</v>
      </c>
      <c r="Q941" s="12">
        <f t="shared" si="212"/>
        <v>2.0670229771376017E-3</v>
      </c>
      <c r="R941" s="113">
        <v>10.345091707260165</v>
      </c>
      <c r="S941" s="12" t="s">
        <v>1075</v>
      </c>
      <c r="T941" s="12" t="s">
        <v>1073</v>
      </c>
      <c r="U941" s="12" t="s">
        <v>1082</v>
      </c>
      <c r="V941" s="13" t="s">
        <v>1091</v>
      </c>
      <c r="W941" s="68">
        <v>0</v>
      </c>
      <c r="X941" s="68">
        <v>1</v>
      </c>
      <c r="Y941" s="68">
        <v>0</v>
      </c>
      <c r="Z941" s="68">
        <v>0</v>
      </c>
      <c r="AA941" s="68">
        <v>1</v>
      </c>
      <c r="AB941" s="68">
        <v>1</v>
      </c>
      <c r="AC941" s="68">
        <v>8</v>
      </c>
      <c r="AD941" s="68">
        <v>4</v>
      </c>
      <c r="AE941" s="68">
        <v>9904</v>
      </c>
      <c r="AF941" s="68">
        <v>0</v>
      </c>
      <c r="AG941" s="13">
        <v>1</v>
      </c>
      <c r="AH941" s="13">
        <v>0</v>
      </c>
      <c r="AI941" s="13">
        <v>0</v>
      </c>
      <c r="AJ941" s="13">
        <v>0</v>
      </c>
      <c r="AK941" s="13">
        <v>0</v>
      </c>
      <c r="AL941" s="13">
        <v>0</v>
      </c>
      <c r="AM941" s="68">
        <v>0</v>
      </c>
      <c r="AN941" s="68">
        <v>0</v>
      </c>
      <c r="AO941" s="68">
        <v>0</v>
      </c>
      <c r="AP941" s="113">
        <v>10.596634733096073</v>
      </c>
      <c r="AQ941" s="12">
        <v>1</v>
      </c>
      <c r="AR941" s="113">
        <v>9.2011987140588989</v>
      </c>
      <c r="AS941" s="12">
        <v>1</v>
      </c>
      <c r="AT941" s="12">
        <v>0</v>
      </c>
      <c r="AU941" s="12">
        <v>6.2915691395583204</v>
      </c>
      <c r="AV941" s="113">
        <v>7.60688453121963</v>
      </c>
      <c r="AW941" s="12">
        <v>0</v>
      </c>
      <c r="AX941" s="12">
        <v>1</v>
      </c>
      <c r="AY941" s="68">
        <v>1</v>
      </c>
      <c r="AZ941" s="68">
        <v>4.2329999999999997</v>
      </c>
      <c r="BA941" s="94">
        <v>243</v>
      </c>
      <c r="BB941" s="94">
        <v>60</v>
      </c>
      <c r="BC941" s="12">
        <v>1</v>
      </c>
      <c r="BD941" s="12">
        <v>0</v>
      </c>
      <c r="BE941" s="104">
        <f t="shared" si="219"/>
        <v>6.620073206530356</v>
      </c>
      <c r="BF941" s="104">
        <v>1376.05</v>
      </c>
      <c r="BG941" s="104">
        <f t="shared" si="213"/>
        <v>0.91602304274920765</v>
      </c>
      <c r="BH941" s="68">
        <v>0</v>
      </c>
      <c r="BI941" s="68">
        <v>1</v>
      </c>
      <c r="BJ941" s="68">
        <v>0</v>
      </c>
      <c r="BK941" s="12">
        <v>1</v>
      </c>
      <c r="BL941" s="12">
        <v>0</v>
      </c>
      <c r="BM941" s="12">
        <v>1</v>
      </c>
      <c r="BN941" s="12">
        <v>0</v>
      </c>
      <c r="BO941" s="12">
        <v>0</v>
      </c>
      <c r="BP941" s="12">
        <v>1</v>
      </c>
      <c r="BQ941" s="12">
        <v>0</v>
      </c>
      <c r="BR941" s="12">
        <v>0</v>
      </c>
      <c r="BS941" s="12">
        <v>0</v>
      </c>
      <c r="BT941" s="12">
        <v>1</v>
      </c>
      <c r="BU941" s="12">
        <v>0</v>
      </c>
      <c r="BV941" s="12">
        <v>0</v>
      </c>
      <c r="BW941" s="12">
        <v>0</v>
      </c>
      <c r="BX941" s="12">
        <v>1</v>
      </c>
      <c r="BY941" s="12">
        <v>0.5</v>
      </c>
      <c r="BZ941" s="12">
        <f t="shared" si="214"/>
        <v>0.5</v>
      </c>
      <c r="CA941" s="113">
        <v>3.1780538303479458</v>
      </c>
      <c r="CB941" s="12" t="s">
        <v>1057</v>
      </c>
      <c r="CC941" s="12">
        <v>1</v>
      </c>
    </row>
    <row r="942" spans="1:167" ht="15" customHeight="1" x14ac:dyDescent="0.3">
      <c r="A942" s="70">
        <v>941</v>
      </c>
      <c r="B942" s="12">
        <v>23</v>
      </c>
      <c r="C942" s="69" t="s">
        <v>173</v>
      </c>
      <c r="D942" s="37">
        <v>-11.64</v>
      </c>
      <c r="E942" s="68">
        <v>15.11</v>
      </c>
      <c r="F942" s="19">
        <f t="shared" si="216"/>
        <v>-0.77035076108537404</v>
      </c>
      <c r="H942" s="12">
        <f t="shared" si="217"/>
        <v>-26.75</v>
      </c>
      <c r="I942" s="12">
        <f t="shared" si="218"/>
        <v>3.4699999999999989</v>
      </c>
      <c r="J942" s="12" t="s">
        <v>63</v>
      </c>
      <c r="K942" s="12">
        <f t="shared" si="206"/>
        <v>11.64</v>
      </c>
      <c r="L942" s="45">
        <f t="shared" si="207"/>
        <v>0.77035076108537404</v>
      </c>
      <c r="M942" s="15">
        <f t="shared" si="208"/>
        <v>2.1853650219743895E-2</v>
      </c>
      <c r="N942" s="68">
        <f t="shared" si="209"/>
        <v>2.8368441135767204E-2</v>
      </c>
      <c r="O942" s="68">
        <f t="shared" si="210"/>
        <v>35.25043886670214</v>
      </c>
      <c r="P942" s="12">
        <f t="shared" si="211"/>
        <v>-6.5147909160233088E-3</v>
      </c>
      <c r="Q942" s="12">
        <f t="shared" si="212"/>
        <v>5.0222091355511103E-2</v>
      </c>
      <c r="R942" s="113">
        <v>10.345091707260165</v>
      </c>
      <c r="S942" s="12" t="s">
        <v>1076</v>
      </c>
      <c r="T942" s="12" t="s">
        <v>1070</v>
      </c>
      <c r="U942" s="12" t="s">
        <v>1078</v>
      </c>
      <c r="V942" s="68" t="s">
        <v>1092</v>
      </c>
      <c r="W942" s="68">
        <v>0</v>
      </c>
      <c r="X942" s="68">
        <v>1</v>
      </c>
      <c r="Y942" s="68">
        <v>0</v>
      </c>
      <c r="Z942" s="68">
        <v>0</v>
      </c>
      <c r="AA942" s="68">
        <v>0</v>
      </c>
      <c r="AB942" s="68">
        <v>1</v>
      </c>
      <c r="AC942" s="68">
        <v>9</v>
      </c>
      <c r="AD942" s="68">
        <v>4</v>
      </c>
      <c r="AE942" s="68">
        <v>1242</v>
      </c>
      <c r="AF942" s="68">
        <v>0</v>
      </c>
      <c r="AG942" s="68">
        <v>1</v>
      </c>
      <c r="AH942" s="68">
        <v>0</v>
      </c>
      <c r="AI942" s="68">
        <v>0</v>
      </c>
      <c r="AJ942" s="68">
        <v>0</v>
      </c>
      <c r="AK942" s="68">
        <v>0</v>
      </c>
      <c r="AL942" s="68">
        <v>0</v>
      </c>
      <c r="AM942" s="68">
        <v>0</v>
      </c>
      <c r="AN942" s="68">
        <v>0</v>
      </c>
      <c r="AO942" s="68">
        <v>0</v>
      </c>
      <c r="AP942" s="113">
        <v>10.596634733096073</v>
      </c>
      <c r="AQ942" s="12">
        <v>1</v>
      </c>
      <c r="AR942" s="113">
        <v>7.1284959456800365</v>
      </c>
      <c r="AS942" s="12">
        <v>1</v>
      </c>
      <c r="AT942" s="12">
        <v>0</v>
      </c>
      <c r="AU942" s="12">
        <v>6.2915691395583204</v>
      </c>
      <c r="AV942" s="113">
        <v>7.60688453121963</v>
      </c>
      <c r="AW942" s="12">
        <v>0</v>
      </c>
      <c r="AX942" s="12">
        <v>1</v>
      </c>
      <c r="AY942" s="68">
        <v>1</v>
      </c>
      <c r="AZ942" s="68">
        <v>4.2329999999999997</v>
      </c>
      <c r="BA942" s="94">
        <v>243</v>
      </c>
      <c r="BB942" s="94">
        <v>60</v>
      </c>
      <c r="BC942" s="12">
        <v>1</v>
      </c>
      <c r="BD942" s="12">
        <v>0</v>
      </c>
      <c r="BE942" s="104">
        <f t="shared" si="219"/>
        <v>6.620073206530356</v>
      </c>
      <c r="BF942" s="104">
        <v>1376.05</v>
      </c>
      <c r="BG942" s="104">
        <f t="shared" si="213"/>
        <v>0.91602304274920765</v>
      </c>
      <c r="BH942" s="68">
        <v>0</v>
      </c>
      <c r="BI942" s="68">
        <v>1</v>
      </c>
      <c r="BJ942" s="68">
        <v>0</v>
      </c>
      <c r="BK942" s="12">
        <v>1</v>
      </c>
      <c r="BL942" s="12">
        <v>0</v>
      </c>
      <c r="BM942" s="12">
        <v>1</v>
      </c>
      <c r="BN942" s="12">
        <v>0</v>
      </c>
      <c r="BO942" s="12">
        <v>0</v>
      </c>
      <c r="BP942" s="12">
        <v>1</v>
      </c>
      <c r="BQ942" s="12">
        <v>0</v>
      </c>
      <c r="BR942" s="12">
        <v>0</v>
      </c>
      <c r="BS942" s="12">
        <v>0</v>
      </c>
      <c r="BT942" s="12">
        <v>1</v>
      </c>
      <c r="BU942" s="12">
        <v>0</v>
      </c>
      <c r="BV942" s="12">
        <v>0</v>
      </c>
      <c r="BW942" s="12">
        <v>0</v>
      </c>
      <c r="BX942" s="12">
        <v>1</v>
      </c>
      <c r="BY942" s="12">
        <v>0.5</v>
      </c>
      <c r="BZ942" s="12">
        <f t="shared" si="214"/>
        <v>0.5</v>
      </c>
      <c r="CA942" s="113">
        <v>3.1780538303479458</v>
      </c>
      <c r="CB942" s="12" t="s">
        <v>1057</v>
      </c>
      <c r="CC942" s="12">
        <v>1</v>
      </c>
    </row>
    <row r="943" spans="1:167" ht="15" customHeight="1" x14ac:dyDescent="0.3">
      <c r="A943" s="17">
        <v>942</v>
      </c>
      <c r="B943" s="12">
        <v>23</v>
      </c>
      <c r="C943" s="69" t="s">
        <v>173</v>
      </c>
      <c r="D943" s="37">
        <v>-11.96</v>
      </c>
      <c r="E943" s="68">
        <v>19.62</v>
      </c>
      <c r="F943" s="19">
        <f t="shared" si="216"/>
        <v>-0.60958205912334351</v>
      </c>
      <c r="H943" s="12">
        <f t="shared" si="217"/>
        <v>-31.580000000000002</v>
      </c>
      <c r="I943" s="12">
        <f t="shared" si="218"/>
        <v>7.66</v>
      </c>
      <c r="J943" s="12" t="s">
        <v>63</v>
      </c>
      <c r="K943" s="12">
        <f t="shared" si="206"/>
        <v>11.96</v>
      </c>
      <c r="L943" s="45">
        <f t="shared" si="207"/>
        <v>0.60958205912334351</v>
      </c>
      <c r="M943" s="15">
        <f t="shared" si="208"/>
        <v>1.7294436686674578E-2</v>
      </c>
      <c r="N943" s="68">
        <f t="shared" si="209"/>
        <v>2.8370973895698596E-2</v>
      </c>
      <c r="O943" s="68">
        <f t="shared" si="210"/>
        <v>35.247291956784494</v>
      </c>
      <c r="P943" s="12">
        <f t="shared" si="211"/>
        <v>-1.1076537209024018E-2</v>
      </c>
      <c r="Q943" s="12">
        <f t="shared" si="212"/>
        <v>4.5665410582373174E-2</v>
      </c>
      <c r="R943" s="113">
        <v>10.345091707260165</v>
      </c>
      <c r="S943" s="12" t="s">
        <v>1076</v>
      </c>
      <c r="T943" s="12" t="s">
        <v>1070</v>
      </c>
      <c r="U943" s="12" t="s">
        <v>1079</v>
      </c>
      <c r="V943" s="68" t="s">
        <v>1093</v>
      </c>
      <c r="W943" s="68">
        <v>0</v>
      </c>
      <c r="X943" s="68">
        <v>1</v>
      </c>
      <c r="Y943" s="68">
        <v>0</v>
      </c>
      <c r="Z943" s="68">
        <v>0</v>
      </c>
      <c r="AA943" s="68">
        <v>0</v>
      </c>
      <c r="AB943" s="68">
        <v>1</v>
      </c>
      <c r="AC943" s="68">
        <v>9</v>
      </c>
      <c r="AD943" s="68">
        <v>4</v>
      </c>
      <c r="AE943" s="68">
        <v>1242</v>
      </c>
      <c r="AF943" s="68">
        <v>0</v>
      </c>
      <c r="AG943" s="68">
        <v>1</v>
      </c>
      <c r="AH943" s="68">
        <v>0</v>
      </c>
      <c r="AI943" s="68">
        <v>0</v>
      </c>
      <c r="AJ943" s="68">
        <v>0</v>
      </c>
      <c r="AK943" s="68">
        <v>0</v>
      </c>
      <c r="AL943" s="68">
        <v>0</v>
      </c>
      <c r="AM943" s="68">
        <v>0</v>
      </c>
      <c r="AN943" s="68">
        <v>0</v>
      </c>
      <c r="AO943" s="68">
        <v>0</v>
      </c>
      <c r="AP943" s="113">
        <v>10.596634733096073</v>
      </c>
      <c r="AQ943" s="12">
        <v>1</v>
      </c>
      <c r="AR943" s="113">
        <v>7.1284959456800365</v>
      </c>
      <c r="AS943" s="12">
        <v>1</v>
      </c>
      <c r="AT943" s="12">
        <v>0</v>
      </c>
      <c r="AU943" s="12">
        <v>6.2915691395583204</v>
      </c>
      <c r="AV943" s="113">
        <v>7.60688453121963</v>
      </c>
      <c r="AW943" s="12">
        <v>0</v>
      </c>
      <c r="AX943" s="12">
        <v>1</v>
      </c>
      <c r="AY943" s="68">
        <v>1</v>
      </c>
      <c r="AZ943" s="68">
        <v>4.2329999999999997</v>
      </c>
      <c r="BA943" s="94">
        <v>243</v>
      </c>
      <c r="BB943" s="94">
        <v>60</v>
      </c>
      <c r="BC943" s="12">
        <v>1</v>
      </c>
      <c r="BD943" s="12">
        <v>0</v>
      </c>
      <c r="BE943" s="104">
        <f t="shared" si="219"/>
        <v>6.620073206530356</v>
      </c>
      <c r="BF943" s="104">
        <v>1376.05</v>
      </c>
      <c r="BG943" s="104">
        <f t="shared" si="213"/>
        <v>0.91602304274920765</v>
      </c>
      <c r="BH943" s="68">
        <v>0</v>
      </c>
      <c r="BI943" s="68">
        <v>1</v>
      </c>
      <c r="BJ943" s="68">
        <v>0</v>
      </c>
      <c r="BK943" s="12">
        <v>1</v>
      </c>
      <c r="BL943" s="12">
        <v>0</v>
      </c>
      <c r="BM943" s="12">
        <v>1</v>
      </c>
      <c r="BN943" s="12">
        <v>0</v>
      </c>
      <c r="BO943" s="12">
        <v>0</v>
      </c>
      <c r="BP943" s="12">
        <v>1</v>
      </c>
      <c r="BQ943" s="12">
        <v>0</v>
      </c>
      <c r="BR943" s="12">
        <v>0</v>
      </c>
      <c r="BS943" s="12">
        <v>0</v>
      </c>
      <c r="BT943" s="12">
        <v>1</v>
      </c>
      <c r="BU943" s="12">
        <v>0</v>
      </c>
      <c r="BV943" s="12">
        <v>0</v>
      </c>
      <c r="BW943" s="12">
        <v>0</v>
      </c>
      <c r="BX943" s="12">
        <v>1</v>
      </c>
      <c r="BY943" s="12">
        <v>0.5</v>
      </c>
      <c r="BZ943" s="12">
        <f t="shared" si="214"/>
        <v>0.5</v>
      </c>
      <c r="CA943" s="113">
        <v>3.1780538303479458</v>
      </c>
      <c r="CB943" s="12" t="s">
        <v>1057</v>
      </c>
      <c r="CC943" s="12">
        <v>1</v>
      </c>
    </row>
    <row r="944" spans="1:167" ht="15" customHeight="1" x14ac:dyDescent="0.3">
      <c r="A944" s="70">
        <v>943</v>
      </c>
      <c r="B944" s="12">
        <v>23</v>
      </c>
      <c r="C944" s="69" t="s">
        <v>173</v>
      </c>
      <c r="D944" s="37">
        <v>-11.95</v>
      </c>
      <c r="E944" s="68">
        <v>18.48</v>
      </c>
      <c r="F944" s="19">
        <f t="shared" si="216"/>
        <v>-0.64664502164502158</v>
      </c>
      <c r="H944" s="12">
        <f t="shared" si="217"/>
        <v>-30.43</v>
      </c>
      <c r="I944" s="12">
        <f t="shared" si="218"/>
        <v>6.5300000000000011</v>
      </c>
      <c r="J944" s="12" t="s">
        <v>63</v>
      </c>
      <c r="K944" s="12">
        <f t="shared" si="206"/>
        <v>11.95</v>
      </c>
      <c r="L944" s="45">
        <f t="shared" si="207"/>
        <v>0.64664502164502158</v>
      </c>
      <c r="M944" s="15">
        <f t="shared" si="208"/>
        <v>1.8345605269341574E-2</v>
      </c>
      <c r="N944" s="68">
        <f t="shared" si="209"/>
        <v>2.8370442290998516E-2</v>
      </c>
      <c r="O944" s="68">
        <f t="shared" si="210"/>
        <v>35.247952419736649</v>
      </c>
      <c r="P944" s="12">
        <f t="shared" si="211"/>
        <v>-1.0024837021656942E-2</v>
      </c>
      <c r="Q944" s="12">
        <f t="shared" si="212"/>
        <v>4.671604756034009E-2</v>
      </c>
      <c r="R944" s="113">
        <v>10.345091707260165</v>
      </c>
      <c r="S944" s="12" t="s">
        <v>1076</v>
      </c>
      <c r="T944" s="12" t="s">
        <v>1070</v>
      </c>
      <c r="U944" s="12" t="s">
        <v>1080</v>
      </c>
      <c r="V944" s="68" t="s">
        <v>1094</v>
      </c>
      <c r="W944" s="68">
        <v>0</v>
      </c>
      <c r="X944" s="68">
        <v>1</v>
      </c>
      <c r="Y944" s="68">
        <v>0</v>
      </c>
      <c r="Z944" s="68">
        <v>0</v>
      </c>
      <c r="AA944" s="68">
        <v>0</v>
      </c>
      <c r="AB944" s="68">
        <v>1</v>
      </c>
      <c r="AC944" s="68">
        <v>9</v>
      </c>
      <c r="AD944" s="68">
        <v>4</v>
      </c>
      <c r="AE944" s="68">
        <v>1242</v>
      </c>
      <c r="AF944" s="68">
        <v>0</v>
      </c>
      <c r="AG944" s="68">
        <v>1</v>
      </c>
      <c r="AH944" s="68">
        <v>0</v>
      </c>
      <c r="AI944" s="68">
        <v>0</v>
      </c>
      <c r="AJ944" s="68">
        <v>0</v>
      </c>
      <c r="AK944" s="68">
        <v>0</v>
      </c>
      <c r="AL944" s="68">
        <v>0</v>
      </c>
      <c r="AM944" s="68">
        <v>0</v>
      </c>
      <c r="AN944" s="68">
        <v>0</v>
      </c>
      <c r="AO944" s="68">
        <v>0</v>
      </c>
      <c r="AP944" s="113">
        <v>10.596634733096073</v>
      </c>
      <c r="AQ944" s="12">
        <v>1</v>
      </c>
      <c r="AR944" s="113">
        <v>7.1284959456800365</v>
      </c>
      <c r="AS944" s="12">
        <v>1</v>
      </c>
      <c r="AT944" s="12">
        <v>0</v>
      </c>
      <c r="AU944" s="12">
        <v>6.2915691395583204</v>
      </c>
      <c r="AV944" s="113">
        <v>7.60688453121963</v>
      </c>
      <c r="AW944" s="12">
        <v>0</v>
      </c>
      <c r="AX944" s="12">
        <v>1</v>
      </c>
      <c r="AY944" s="68">
        <v>1</v>
      </c>
      <c r="AZ944" s="68">
        <v>4.2329999999999997</v>
      </c>
      <c r="BA944" s="94">
        <v>243</v>
      </c>
      <c r="BB944" s="94">
        <v>60</v>
      </c>
      <c r="BC944" s="12">
        <v>1</v>
      </c>
      <c r="BD944" s="12">
        <v>0</v>
      </c>
      <c r="BE944" s="104">
        <f t="shared" si="219"/>
        <v>6.620073206530356</v>
      </c>
      <c r="BF944" s="104">
        <v>1376.05</v>
      </c>
      <c r="BG944" s="104">
        <f t="shared" si="213"/>
        <v>0.91602304274920765</v>
      </c>
      <c r="BH944" s="68">
        <v>0</v>
      </c>
      <c r="BI944" s="68">
        <v>1</v>
      </c>
      <c r="BJ944" s="68">
        <v>0</v>
      </c>
      <c r="BK944" s="12">
        <v>1</v>
      </c>
      <c r="BL944" s="12">
        <v>0</v>
      </c>
      <c r="BM944" s="12">
        <v>1</v>
      </c>
      <c r="BN944" s="12">
        <v>0</v>
      </c>
      <c r="BO944" s="12">
        <v>0</v>
      </c>
      <c r="BP944" s="12">
        <v>1</v>
      </c>
      <c r="BQ944" s="12">
        <v>0</v>
      </c>
      <c r="BR944" s="12">
        <v>0</v>
      </c>
      <c r="BS944" s="12">
        <v>0</v>
      </c>
      <c r="BT944" s="12">
        <v>1</v>
      </c>
      <c r="BU944" s="12">
        <v>0</v>
      </c>
      <c r="BV944" s="12">
        <v>0</v>
      </c>
      <c r="BW944" s="12">
        <v>0</v>
      </c>
      <c r="BX944" s="12">
        <v>1</v>
      </c>
      <c r="BY944" s="12">
        <v>0.5</v>
      </c>
      <c r="BZ944" s="12">
        <f t="shared" si="214"/>
        <v>0.5</v>
      </c>
      <c r="CA944" s="113">
        <v>3.1780538303479458</v>
      </c>
      <c r="CB944" s="12" t="s">
        <v>1057</v>
      </c>
      <c r="CC944" s="12">
        <v>1</v>
      </c>
    </row>
    <row r="945" spans="1:167" ht="15" customHeight="1" x14ac:dyDescent="0.3">
      <c r="A945" s="70">
        <v>944</v>
      </c>
      <c r="B945" s="12">
        <v>23</v>
      </c>
      <c r="C945" s="69" t="s">
        <v>173</v>
      </c>
      <c r="D945" s="37">
        <v>-4.55</v>
      </c>
      <c r="E945" s="68">
        <v>19.25</v>
      </c>
      <c r="F945" s="19">
        <f t="shared" si="216"/>
        <v>-0.23636363636363636</v>
      </c>
      <c r="H945" s="12">
        <f t="shared" si="217"/>
        <v>-23.8</v>
      </c>
      <c r="I945" s="12">
        <f t="shared" si="218"/>
        <v>14.7</v>
      </c>
      <c r="J945" s="12" t="s">
        <v>63</v>
      </c>
      <c r="K945" s="12">
        <f t="shared" si="206"/>
        <v>4.55</v>
      </c>
      <c r="L945" s="45">
        <f t="shared" si="207"/>
        <v>0.23636363636363636</v>
      </c>
      <c r="M945" s="15">
        <f t="shared" si="208"/>
        <v>6.706718796828437E-3</v>
      </c>
      <c r="N945" s="68">
        <f t="shared" si="209"/>
        <v>2.8374579525043388E-2</v>
      </c>
      <c r="O945" s="68">
        <f t="shared" si="210"/>
        <v>35.242812994546775</v>
      </c>
      <c r="P945" s="12">
        <f t="shared" si="211"/>
        <v>-2.1667860728214951E-2</v>
      </c>
      <c r="Q945" s="12">
        <f t="shared" si="212"/>
        <v>3.5081298321871825E-2</v>
      </c>
      <c r="R945" s="113">
        <v>10.565247259854441</v>
      </c>
      <c r="S945" s="12" t="s">
        <v>1076</v>
      </c>
      <c r="T945" s="12" t="s">
        <v>1070</v>
      </c>
      <c r="U945" s="12" t="s">
        <v>1081</v>
      </c>
      <c r="V945" s="68" t="s">
        <v>1095</v>
      </c>
      <c r="W945" s="68">
        <v>0</v>
      </c>
      <c r="X945" s="68">
        <v>1</v>
      </c>
      <c r="Y945" s="68">
        <v>0</v>
      </c>
      <c r="Z945" s="68">
        <v>0</v>
      </c>
      <c r="AA945" s="68">
        <v>0</v>
      </c>
      <c r="AB945" s="68">
        <v>1</v>
      </c>
      <c r="AC945" s="68">
        <v>9</v>
      </c>
      <c r="AD945" s="68">
        <v>4</v>
      </c>
      <c r="AE945" s="68">
        <v>1242</v>
      </c>
      <c r="AF945" s="68">
        <v>0</v>
      </c>
      <c r="AG945" s="68">
        <v>1</v>
      </c>
      <c r="AH945" s="68">
        <v>0</v>
      </c>
      <c r="AI945" s="68">
        <v>0</v>
      </c>
      <c r="AJ945" s="68">
        <v>0</v>
      </c>
      <c r="AK945" s="68">
        <v>0</v>
      </c>
      <c r="AL945" s="68">
        <v>0</v>
      </c>
      <c r="AM945" s="68">
        <v>0</v>
      </c>
      <c r="AN945" s="68">
        <v>0</v>
      </c>
      <c r="AO945" s="68">
        <v>0</v>
      </c>
      <c r="AP945" s="113">
        <v>10.596634733096073</v>
      </c>
      <c r="AQ945" s="12">
        <v>1</v>
      </c>
      <c r="AR945" s="113">
        <v>7.1284959456800365</v>
      </c>
      <c r="AS945" s="12">
        <v>1</v>
      </c>
      <c r="AT945" s="12">
        <v>0</v>
      </c>
      <c r="AU945" s="12">
        <v>6.2915691395583204</v>
      </c>
      <c r="AV945" s="113">
        <v>7.60688453121963</v>
      </c>
      <c r="AW945" s="12">
        <v>0</v>
      </c>
      <c r="AX945" s="12">
        <v>1</v>
      </c>
      <c r="AY945" s="68">
        <v>1</v>
      </c>
      <c r="AZ945" s="68">
        <v>4.2329999999999997</v>
      </c>
      <c r="BA945" s="94">
        <v>243</v>
      </c>
      <c r="BB945" s="94">
        <v>60</v>
      </c>
      <c r="BC945" s="12">
        <v>1</v>
      </c>
      <c r="BD945" s="12">
        <v>0</v>
      </c>
      <c r="BE945" s="104">
        <f t="shared" si="219"/>
        <v>6.620073206530356</v>
      </c>
      <c r="BF945" s="104">
        <v>1376.05</v>
      </c>
      <c r="BG945" s="104">
        <f t="shared" si="213"/>
        <v>0.91602304274920765</v>
      </c>
      <c r="BH945" s="68">
        <v>0</v>
      </c>
      <c r="BI945" s="68">
        <v>1</v>
      </c>
      <c r="BJ945" s="68">
        <v>0</v>
      </c>
      <c r="BK945" s="12">
        <v>1</v>
      </c>
      <c r="BL945" s="12">
        <v>0</v>
      </c>
      <c r="BM945" s="12">
        <v>1</v>
      </c>
      <c r="BN945" s="12">
        <v>0</v>
      </c>
      <c r="BO945" s="12">
        <v>0</v>
      </c>
      <c r="BP945" s="12">
        <v>1</v>
      </c>
      <c r="BQ945" s="12">
        <v>0</v>
      </c>
      <c r="BR945" s="12">
        <v>0</v>
      </c>
      <c r="BS945" s="12">
        <v>0</v>
      </c>
      <c r="BT945" s="12">
        <v>1</v>
      </c>
      <c r="BU945" s="12">
        <v>0</v>
      </c>
      <c r="BV945" s="12">
        <v>0</v>
      </c>
      <c r="BW945" s="12">
        <v>0</v>
      </c>
      <c r="BX945" s="12">
        <v>1</v>
      </c>
      <c r="BY945" s="12">
        <v>0.5</v>
      </c>
      <c r="BZ945" s="12">
        <f t="shared" si="214"/>
        <v>0.5</v>
      </c>
      <c r="CA945" s="113">
        <v>3.1780538303479458</v>
      </c>
      <c r="CB945" s="12" t="s">
        <v>1057</v>
      </c>
      <c r="CC945" s="12">
        <v>1</v>
      </c>
    </row>
    <row r="946" spans="1:167" ht="15" customHeight="1" x14ac:dyDescent="0.3">
      <c r="A946" s="17">
        <v>945</v>
      </c>
      <c r="B946" s="12">
        <v>23</v>
      </c>
      <c r="C946" s="69" t="s">
        <v>173</v>
      </c>
      <c r="D946" s="37">
        <v>-18.579999999999998</v>
      </c>
      <c r="E946" s="13">
        <v>20.02</v>
      </c>
      <c r="F946" s="19">
        <f t="shared" si="216"/>
        <v>-0.92807192807192795</v>
      </c>
      <c r="H946" s="12">
        <f t="shared" si="217"/>
        <v>-38.599999999999994</v>
      </c>
      <c r="I946" s="12">
        <f t="shared" si="218"/>
        <v>1.4400000000000013</v>
      </c>
      <c r="J946" s="12" t="s">
        <v>63</v>
      </c>
      <c r="K946" s="12">
        <f t="shared" si="206"/>
        <v>18.579999999999998</v>
      </c>
      <c r="L946" s="45">
        <f t="shared" si="207"/>
        <v>0.92807192807192795</v>
      </c>
      <c r="M946" s="15">
        <f t="shared" si="208"/>
        <v>2.6325116441375387E-2</v>
      </c>
      <c r="N946" s="13">
        <f t="shared" si="209"/>
        <v>2.8365383808198887E-2</v>
      </c>
      <c r="O946" s="68">
        <f t="shared" si="210"/>
        <v>35.254238291355485</v>
      </c>
      <c r="P946" s="12">
        <f t="shared" si="211"/>
        <v>-2.0402673668235005E-3</v>
      </c>
      <c r="Q946" s="12">
        <f t="shared" si="212"/>
        <v>5.4690500249574274E-2</v>
      </c>
      <c r="R946" s="113">
        <v>10.565247259854441</v>
      </c>
      <c r="S946" s="12" t="s">
        <v>1076</v>
      </c>
      <c r="T946" s="12" t="s">
        <v>1070</v>
      </c>
      <c r="U946" s="12" t="s">
        <v>1082</v>
      </c>
      <c r="V946" s="13" t="s">
        <v>1096</v>
      </c>
      <c r="W946" s="68">
        <v>0</v>
      </c>
      <c r="X946" s="68">
        <v>1</v>
      </c>
      <c r="Y946" s="68">
        <v>0</v>
      </c>
      <c r="Z946" s="68">
        <v>0</v>
      </c>
      <c r="AA946" s="13">
        <v>0</v>
      </c>
      <c r="AB946" s="13">
        <v>1</v>
      </c>
      <c r="AC946" s="68">
        <v>9</v>
      </c>
      <c r="AD946" s="68">
        <v>4</v>
      </c>
      <c r="AE946" s="13">
        <v>1242</v>
      </c>
      <c r="AF946" s="13">
        <v>0</v>
      </c>
      <c r="AG946" s="13">
        <v>1</v>
      </c>
      <c r="AH946" s="13">
        <v>0</v>
      </c>
      <c r="AI946" s="13">
        <v>0</v>
      </c>
      <c r="AJ946" s="13">
        <v>0</v>
      </c>
      <c r="AK946" s="13">
        <v>0</v>
      </c>
      <c r="AL946" s="13">
        <v>0</v>
      </c>
      <c r="AM946" s="68">
        <v>0</v>
      </c>
      <c r="AN946" s="68">
        <v>0</v>
      </c>
      <c r="AO946" s="68">
        <v>0</v>
      </c>
      <c r="AP946" s="113">
        <v>10.596634733096073</v>
      </c>
      <c r="AQ946" s="12">
        <v>1</v>
      </c>
      <c r="AR946" s="113">
        <v>7.1284959456800365</v>
      </c>
      <c r="AS946" s="12">
        <v>1</v>
      </c>
      <c r="AT946" s="12">
        <v>0</v>
      </c>
      <c r="AU946" s="12">
        <v>6.2915691395583204</v>
      </c>
      <c r="AV946" s="113">
        <v>7.60688453121963</v>
      </c>
      <c r="AW946" s="12">
        <v>0</v>
      </c>
      <c r="AX946" s="12">
        <v>1</v>
      </c>
      <c r="AY946" s="68">
        <v>1</v>
      </c>
      <c r="AZ946" s="68">
        <v>4.2329999999999997</v>
      </c>
      <c r="BA946" s="94">
        <v>243</v>
      </c>
      <c r="BB946" s="94">
        <v>60</v>
      </c>
      <c r="BC946" s="12">
        <v>1</v>
      </c>
      <c r="BD946" s="12">
        <v>0</v>
      </c>
      <c r="BE946" s="104">
        <f t="shared" si="219"/>
        <v>6.620073206530356</v>
      </c>
      <c r="BF946" s="104">
        <v>1376.05</v>
      </c>
      <c r="BG946" s="106">
        <f t="shared" si="213"/>
        <v>0.91602304274920765</v>
      </c>
      <c r="BH946" s="68">
        <v>0</v>
      </c>
      <c r="BI946" s="68">
        <v>1</v>
      </c>
      <c r="BJ946" s="68">
        <v>0</v>
      </c>
      <c r="BK946" s="12">
        <v>1</v>
      </c>
      <c r="BL946" s="12">
        <v>0</v>
      </c>
      <c r="BM946" s="12">
        <v>1</v>
      </c>
      <c r="BN946" s="12">
        <v>0</v>
      </c>
      <c r="BO946" s="12">
        <v>0</v>
      </c>
      <c r="BP946" s="12">
        <v>1</v>
      </c>
      <c r="BQ946" s="12">
        <v>0</v>
      </c>
      <c r="BR946" s="12">
        <v>0</v>
      </c>
      <c r="BS946" s="12">
        <v>0</v>
      </c>
      <c r="BT946" s="12">
        <v>1</v>
      </c>
      <c r="BU946" s="12">
        <v>0</v>
      </c>
      <c r="BV946" s="12">
        <v>0</v>
      </c>
      <c r="BW946" s="12">
        <v>0</v>
      </c>
      <c r="BX946" s="12">
        <v>1</v>
      </c>
      <c r="BY946" s="12">
        <v>0.5</v>
      </c>
      <c r="BZ946" s="12">
        <f t="shared" si="214"/>
        <v>0.5</v>
      </c>
      <c r="CA946" s="113">
        <v>3.1780538303479458</v>
      </c>
      <c r="CB946" s="12" t="s">
        <v>1057</v>
      </c>
      <c r="CC946" s="12">
        <v>1</v>
      </c>
    </row>
    <row r="947" spans="1:167" ht="15" customHeight="1" x14ac:dyDescent="0.3">
      <c r="A947" s="17">
        <v>946</v>
      </c>
      <c r="B947" s="70">
        <v>23</v>
      </c>
      <c r="C947" s="69" t="s">
        <v>173</v>
      </c>
      <c r="D947" s="38">
        <v>2.02</v>
      </c>
      <c r="E947" s="69">
        <v>4.95</v>
      </c>
      <c r="F947" s="19">
        <f t="shared" si="216"/>
        <v>0.40808080808080804</v>
      </c>
      <c r="G947" s="70"/>
      <c r="H947" s="70">
        <f t="shared" si="217"/>
        <v>-2.93</v>
      </c>
      <c r="I947" s="70">
        <f t="shared" si="218"/>
        <v>6.9700000000000006</v>
      </c>
      <c r="J947" s="70" t="s">
        <v>63</v>
      </c>
      <c r="K947" s="70">
        <f t="shared" si="206"/>
        <v>2.02</v>
      </c>
      <c r="L947" s="47">
        <f t="shared" si="207"/>
        <v>0.40808080808080804</v>
      </c>
      <c r="M947" s="18">
        <f t="shared" si="208"/>
        <v>1.1578605549451726E-2</v>
      </c>
      <c r="N947" s="69">
        <f t="shared" si="209"/>
        <v>2.8373315579102006E-2</v>
      </c>
      <c r="O947" s="69">
        <f t="shared" si="210"/>
        <v>35.24438295595376</v>
      </c>
      <c r="P947" s="70">
        <f t="shared" si="211"/>
        <v>-1.679471002965028E-2</v>
      </c>
      <c r="Q947" s="70">
        <f t="shared" si="212"/>
        <v>3.9951921128553732E-2</v>
      </c>
      <c r="R947" s="114">
        <v>10.565247259854441</v>
      </c>
      <c r="S947" s="70" t="s">
        <v>1076</v>
      </c>
      <c r="T947" s="70" t="s">
        <v>1071</v>
      </c>
      <c r="U947" s="70" t="s">
        <v>1078</v>
      </c>
      <c r="V947" s="69" t="s">
        <v>1092</v>
      </c>
      <c r="W947" s="69">
        <v>0</v>
      </c>
      <c r="X947" s="69">
        <v>1</v>
      </c>
      <c r="Y947" s="69">
        <v>0</v>
      </c>
      <c r="Z947" s="69">
        <v>0</v>
      </c>
      <c r="AA947" s="69">
        <v>1</v>
      </c>
      <c r="AB947" s="69">
        <v>1</v>
      </c>
      <c r="AC947" s="69">
        <v>10</v>
      </c>
      <c r="AD947" s="69">
        <v>4</v>
      </c>
      <c r="AE947" s="69">
        <v>1242</v>
      </c>
      <c r="AF947" s="69">
        <v>0</v>
      </c>
      <c r="AG947" s="69">
        <v>1</v>
      </c>
      <c r="AH947" s="69">
        <v>0</v>
      </c>
      <c r="AI947" s="69">
        <v>0</v>
      </c>
      <c r="AJ947" s="69">
        <v>0</v>
      </c>
      <c r="AK947" s="69">
        <v>0</v>
      </c>
      <c r="AL947" s="69">
        <v>0</v>
      </c>
      <c r="AM947" s="69">
        <v>0</v>
      </c>
      <c r="AN947" s="69">
        <v>0</v>
      </c>
      <c r="AO947" s="69">
        <v>0</v>
      </c>
      <c r="AP947" s="114">
        <v>10.596634733096073</v>
      </c>
      <c r="AQ947" s="70">
        <v>1</v>
      </c>
      <c r="AR947" s="114">
        <v>7.1284959456800365</v>
      </c>
      <c r="AS947" s="70">
        <v>1</v>
      </c>
      <c r="AT947" s="70">
        <v>0</v>
      </c>
      <c r="AU947" s="70">
        <v>6.2915691395583204</v>
      </c>
      <c r="AV947" s="114">
        <v>7.60688453121963</v>
      </c>
      <c r="AW947" s="70">
        <v>0</v>
      </c>
      <c r="AX947" s="70">
        <v>1</v>
      </c>
      <c r="AY947" s="69">
        <v>1</v>
      </c>
      <c r="AZ947" s="69">
        <v>4.2329999999999997</v>
      </c>
      <c r="BA947" s="32">
        <v>243</v>
      </c>
      <c r="BB947" s="32">
        <v>60</v>
      </c>
      <c r="BC947" s="70">
        <v>1</v>
      </c>
      <c r="BD947" s="70">
        <v>0</v>
      </c>
      <c r="BE947" s="106">
        <f t="shared" si="219"/>
        <v>6.620073206530356</v>
      </c>
      <c r="BF947" s="106">
        <v>1376.05</v>
      </c>
      <c r="BG947" s="106">
        <f t="shared" si="213"/>
        <v>0.91602304274920765</v>
      </c>
      <c r="BH947" s="69">
        <v>0</v>
      </c>
      <c r="BI947" s="69">
        <v>1</v>
      </c>
      <c r="BJ947" s="69">
        <v>0</v>
      </c>
      <c r="BK947" s="70">
        <v>1</v>
      </c>
      <c r="BL947" s="70">
        <v>0</v>
      </c>
      <c r="BM947" s="70">
        <v>1</v>
      </c>
      <c r="BN947" s="70">
        <v>0</v>
      </c>
      <c r="BO947" s="70">
        <v>0</v>
      </c>
      <c r="BP947" s="70">
        <v>1</v>
      </c>
      <c r="BQ947" s="70">
        <v>0</v>
      </c>
      <c r="BR947" s="70">
        <v>0</v>
      </c>
      <c r="BS947" s="70">
        <v>0</v>
      </c>
      <c r="BT947" s="70">
        <v>1</v>
      </c>
      <c r="BU947" s="70">
        <v>0</v>
      </c>
      <c r="BV947" s="70">
        <v>0</v>
      </c>
      <c r="BW947" s="70">
        <v>0</v>
      </c>
      <c r="BX947" s="70">
        <v>1</v>
      </c>
      <c r="BY947" s="70">
        <v>0.5</v>
      </c>
      <c r="BZ947" s="70">
        <f t="shared" si="214"/>
        <v>0.5</v>
      </c>
      <c r="CA947" s="114">
        <v>3.1780538303479458</v>
      </c>
      <c r="CB947" s="70" t="s">
        <v>1057</v>
      </c>
      <c r="CC947" s="70">
        <v>1</v>
      </c>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0"/>
      <c r="DD947" s="70"/>
      <c r="DE947" s="70"/>
      <c r="DF947" s="70"/>
      <c r="DG947" s="70"/>
      <c r="DH947" s="70"/>
      <c r="DI947" s="70"/>
      <c r="DJ947" s="70"/>
      <c r="DK947" s="70"/>
      <c r="DL947" s="70"/>
      <c r="DM947" s="70"/>
      <c r="DN947" s="70"/>
      <c r="DO947" s="70"/>
      <c r="DP947" s="70"/>
      <c r="DQ947" s="70"/>
      <c r="DR947" s="70"/>
      <c r="DS947" s="70"/>
      <c r="DT947" s="70"/>
      <c r="DU947" s="70"/>
      <c r="DV947" s="70"/>
      <c r="DW947" s="70"/>
      <c r="DX947" s="70"/>
      <c r="DY947" s="70"/>
      <c r="DZ947" s="70"/>
      <c r="EA947" s="70"/>
      <c r="EB947" s="70"/>
      <c r="EC947" s="70"/>
      <c r="ED947" s="70"/>
      <c r="EE947" s="70"/>
      <c r="EF947" s="70"/>
      <c r="EG947" s="70"/>
      <c r="EH947" s="70"/>
      <c r="EI947" s="70"/>
      <c r="EJ947" s="70"/>
      <c r="EK947" s="70"/>
      <c r="EL947" s="70"/>
      <c r="EM947" s="70"/>
      <c r="EN947" s="70"/>
      <c r="EO947" s="70"/>
      <c r="EP947" s="70"/>
      <c r="EQ947" s="70"/>
      <c r="ER947" s="70"/>
      <c r="ES947" s="70"/>
      <c r="ET947" s="70"/>
      <c r="EU947" s="70"/>
      <c r="EV947" s="70"/>
      <c r="EW947" s="70"/>
      <c r="EX947" s="70"/>
      <c r="EY947" s="70"/>
      <c r="EZ947" s="70"/>
      <c r="FA947" s="70"/>
      <c r="FB947" s="70"/>
      <c r="FC947" s="70"/>
      <c r="FD947" s="70"/>
      <c r="FE947" s="70"/>
      <c r="FF947" s="70"/>
      <c r="FG947" s="70"/>
      <c r="FH947" s="70"/>
      <c r="FI947" s="70"/>
      <c r="FJ947" s="70"/>
      <c r="FK947" s="70"/>
    </row>
    <row r="948" spans="1:167" ht="15" customHeight="1" x14ac:dyDescent="0.3">
      <c r="A948" s="17">
        <v>947</v>
      </c>
      <c r="B948" s="12">
        <v>23</v>
      </c>
      <c r="C948" s="69" t="s">
        <v>173</v>
      </c>
      <c r="D948" s="37">
        <v>3.17</v>
      </c>
      <c r="E948" s="68">
        <v>6.35</v>
      </c>
      <c r="F948" s="19">
        <f t="shared" si="216"/>
        <v>0.49921259842519689</v>
      </c>
      <c r="H948" s="12">
        <f t="shared" si="217"/>
        <v>-3.1799999999999997</v>
      </c>
      <c r="I948" s="12">
        <f t="shared" si="218"/>
        <v>9.52</v>
      </c>
      <c r="J948" s="12" t="s">
        <v>63</v>
      </c>
      <c r="K948" s="12">
        <f t="shared" si="206"/>
        <v>3.17</v>
      </c>
      <c r="L948" s="45">
        <f t="shared" si="207"/>
        <v>0.49921259842519689</v>
      </c>
      <c r="M948" s="15">
        <f t="shared" si="208"/>
        <v>1.416384520464244E-2</v>
      </c>
      <c r="N948" s="68">
        <f t="shared" si="209"/>
        <v>2.8372371308984068E-2</v>
      </c>
      <c r="O948" s="68">
        <f t="shared" si="210"/>
        <v>35.245555935726514</v>
      </c>
      <c r="P948" s="12">
        <f t="shared" si="211"/>
        <v>-1.4208526104341628E-2</v>
      </c>
      <c r="Q948" s="12">
        <f t="shared" si="212"/>
        <v>4.2536216513626504E-2</v>
      </c>
      <c r="R948" s="113">
        <v>10.565247259854441</v>
      </c>
      <c r="S948" s="12" t="s">
        <v>1076</v>
      </c>
      <c r="T948" s="12" t="s">
        <v>1071</v>
      </c>
      <c r="U948" s="12" t="s">
        <v>1079</v>
      </c>
      <c r="V948" s="68" t="s">
        <v>1093</v>
      </c>
      <c r="W948" s="68">
        <v>0</v>
      </c>
      <c r="X948" s="68">
        <v>1</v>
      </c>
      <c r="Y948" s="68">
        <v>0</v>
      </c>
      <c r="Z948" s="68">
        <v>0</v>
      </c>
      <c r="AA948" s="68">
        <v>1</v>
      </c>
      <c r="AB948" s="68">
        <v>1</v>
      </c>
      <c r="AC948" s="68">
        <v>10</v>
      </c>
      <c r="AD948" s="68">
        <v>4</v>
      </c>
      <c r="AE948" s="68">
        <v>1242</v>
      </c>
      <c r="AF948" s="68">
        <v>0</v>
      </c>
      <c r="AG948" s="68">
        <v>1</v>
      </c>
      <c r="AH948" s="68">
        <v>0</v>
      </c>
      <c r="AI948" s="68">
        <v>0</v>
      </c>
      <c r="AJ948" s="68">
        <v>0</v>
      </c>
      <c r="AK948" s="68">
        <v>0</v>
      </c>
      <c r="AL948" s="68">
        <v>0</v>
      </c>
      <c r="AM948" s="68">
        <v>0</v>
      </c>
      <c r="AN948" s="68">
        <v>0</v>
      </c>
      <c r="AO948" s="68">
        <v>0</v>
      </c>
      <c r="AP948" s="113">
        <v>10.596634733096073</v>
      </c>
      <c r="AQ948" s="12">
        <v>1</v>
      </c>
      <c r="AR948" s="113">
        <v>7.1284959456800365</v>
      </c>
      <c r="AS948" s="12">
        <v>1</v>
      </c>
      <c r="AT948" s="12">
        <v>0</v>
      </c>
      <c r="AU948" s="12">
        <v>6.2915691395583204</v>
      </c>
      <c r="AV948" s="113">
        <v>7.60688453121963</v>
      </c>
      <c r="AW948" s="12">
        <v>0</v>
      </c>
      <c r="AX948" s="12">
        <v>1</v>
      </c>
      <c r="AY948" s="68">
        <v>1</v>
      </c>
      <c r="AZ948" s="68">
        <v>4.2329999999999997</v>
      </c>
      <c r="BA948" s="94">
        <v>243</v>
      </c>
      <c r="BB948" s="94">
        <v>60</v>
      </c>
      <c r="BC948" s="12">
        <v>1</v>
      </c>
      <c r="BD948" s="12">
        <v>0</v>
      </c>
      <c r="BE948" s="104">
        <f t="shared" si="219"/>
        <v>6.620073206530356</v>
      </c>
      <c r="BF948" s="104">
        <v>1376.05</v>
      </c>
      <c r="BG948" s="104">
        <f t="shared" si="213"/>
        <v>0.91602304274920765</v>
      </c>
      <c r="BH948" s="68">
        <v>0</v>
      </c>
      <c r="BI948" s="68">
        <v>1</v>
      </c>
      <c r="BJ948" s="68">
        <v>0</v>
      </c>
      <c r="BK948" s="12">
        <v>1</v>
      </c>
      <c r="BL948" s="12">
        <v>0</v>
      </c>
      <c r="BM948" s="12">
        <v>1</v>
      </c>
      <c r="BN948" s="12">
        <v>0</v>
      </c>
      <c r="BO948" s="12">
        <v>0</v>
      </c>
      <c r="BP948" s="12">
        <v>1</v>
      </c>
      <c r="BQ948" s="12">
        <v>0</v>
      </c>
      <c r="BR948" s="12">
        <v>0</v>
      </c>
      <c r="BS948" s="12">
        <v>0</v>
      </c>
      <c r="BT948" s="12">
        <v>1</v>
      </c>
      <c r="BU948" s="12">
        <v>0</v>
      </c>
      <c r="BV948" s="12">
        <v>0</v>
      </c>
      <c r="BW948" s="12">
        <v>0</v>
      </c>
      <c r="BX948" s="12">
        <v>1</v>
      </c>
      <c r="BY948" s="12">
        <v>0.5</v>
      </c>
      <c r="BZ948" s="12">
        <f t="shared" si="214"/>
        <v>0.5</v>
      </c>
      <c r="CA948" s="113">
        <v>3.1780538303479458</v>
      </c>
      <c r="CB948" s="12" t="s">
        <v>1057</v>
      </c>
      <c r="CC948" s="12">
        <v>1</v>
      </c>
    </row>
    <row r="949" spans="1:167" ht="15" customHeight="1" x14ac:dyDescent="0.3">
      <c r="A949" s="70">
        <v>948</v>
      </c>
      <c r="B949" s="70">
        <v>23</v>
      </c>
      <c r="C949" s="69" t="s">
        <v>173</v>
      </c>
      <c r="D949" s="38">
        <v>-4.5599999999999996</v>
      </c>
      <c r="E949" s="69">
        <v>6.32</v>
      </c>
      <c r="F949" s="19">
        <f t="shared" si="216"/>
        <v>-0.72151898734177211</v>
      </c>
      <c r="G949" s="70"/>
      <c r="H949" s="70">
        <f t="shared" si="217"/>
        <v>-10.879999999999999</v>
      </c>
      <c r="I949" s="70">
        <f t="shared" si="218"/>
        <v>1.7600000000000007</v>
      </c>
      <c r="J949" s="70" t="s">
        <v>63</v>
      </c>
      <c r="K949" s="70">
        <f t="shared" si="206"/>
        <v>-4.5599999999999996</v>
      </c>
      <c r="L949" s="45">
        <f t="shared" si="207"/>
        <v>-0.72151898734177211</v>
      </c>
      <c r="M949" s="18">
        <f t="shared" si="208"/>
        <v>-2.0468968955887679E-2</v>
      </c>
      <c r="N949" s="69">
        <f t="shared" si="209"/>
        <v>2.8369272763423273E-2</v>
      </c>
      <c r="O949" s="69">
        <f t="shared" si="210"/>
        <v>35.249405521924686</v>
      </c>
      <c r="P949" s="70">
        <f t="shared" si="211"/>
        <v>-4.8838241719310949E-2</v>
      </c>
      <c r="Q949" s="70">
        <f t="shared" si="212"/>
        <v>7.9003038075355948E-3</v>
      </c>
      <c r="R949" s="114">
        <v>10.565247259854441</v>
      </c>
      <c r="S949" s="70" t="s">
        <v>1076</v>
      </c>
      <c r="T949" s="70" t="s">
        <v>1071</v>
      </c>
      <c r="U949" s="70" t="s">
        <v>1080</v>
      </c>
      <c r="V949" s="69" t="s">
        <v>1094</v>
      </c>
      <c r="W949" s="69">
        <v>0</v>
      </c>
      <c r="X949" s="69">
        <v>1</v>
      </c>
      <c r="Y949" s="69">
        <v>0</v>
      </c>
      <c r="Z949" s="69">
        <v>0</v>
      </c>
      <c r="AA949" s="69">
        <v>1</v>
      </c>
      <c r="AB949" s="69">
        <v>1</v>
      </c>
      <c r="AC949" s="69">
        <v>10</v>
      </c>
      <c r="AD949" s="69">
        <v>4</v>
      </c>
      <c r="AE949" s="69">
        <v>1242</v>
      </c>
      <c r="AF949" s="69">
        <v>0</v>
      </c>
      <c r="AG949" s="69">
        <v>1</v>
      </c>
      <c r="AH949" s="69">
        <v>0</v>
      </c>
      <c r="AI949" s="69">
        <v>0</v>
      </c>
      <c r="AJ949" s="69">
        <v>0</v>
      </c>
      <c r="AK949" s="69">
        <v>0</v>
      </c>
      <c r="AL949" s="69">
        <v>0</v>
      </c>
      <c r="AM949" s="69">
        <v>0</v>
      </c>
      <c r="AN949" s="69">
        <v>0</v>
      </c>
      <c r="AO949" s="69">
        <v>0</v>
      </c>
      <c r="AP949" s="114">
        <v>10.596634733096073</v>
      </c>
      <c r="AQ949" s="70">
        <v>1</v>
      </c>
      <c r="AR949" s="114">
        <v>7.1284959456800365</v>
      </c>
      <c r="AS949" s="70">
        <v>1</v>
      </c>
      <c r="AT949" s="70">
        <v>0</v>
      </c>
      <c r="AU949" s="70">
        <v>6.2915691395583204</v>
      </c>
      <c r="AV949" s="114">
        <v>7.60688453121963</v>
      </c>
      <c r="AW949" s="70">
        <v>0</v>
      </c>
      <c r="AX949" s="70">
        <v>1</v>
      </c>
      <c r="AY949" s="69">
        <v>1</v>
      </c>
      <c r="AZ949" s="69">
        <v>4.2329999999999997</v>
      </c>
      <c r="BA949" s="32">
        <v>243</v>
      </c>
      <c r="BB949" s="32">
        <v>60</v>
      </c>
      <c r="BC949" s="70">
        <v>1</v>
      </c>
      <c r="BD949" s="70">
        <v>0</v>
      </c>
      <c r="BE949" s="106">
        <f t="shared" si="219"/>
        <v>6.620073206530356</v>
      </c>
      <c r="BF949" s="106">
        <v>1376.05</v>
      </c>
      <c r="BG949" s="106">
        <f t="shared" si="213"/>
        <v>0.91602304274920765</v>
      </c>
      <c r="BH949" s="69">
        <v>0</v>
      </c>
      <c r="BI949" s="69">
        <v>1</v>
      </c>
      <c r="BJ949" s="69">
        <v>0</v>
      </c>
      <c r="BK949" s="70">
        <v>1</v>
      </c>
      <c r="BL949" s="70">
        <v>0</v>
      </c>
      <c r="BM949" s="70">
        <v>1</v>
      </c>
      <c r="BN949" s="70">
        <v>0</v>
      </c>
      <c r="BO949" s="70">
        <v>0</v>
      </c>
      <c r="BP949" s="70">
        <v>1</v>
      </c>
      <c r="BQ949" s="70">
        <v>0</v>
      </c>
      <c r="BR949" s="70">
        <v>0</v>
      </c>
      <c r="BS949" s="70">
        <v>0</v>
      </c>
      <c r="BT949" s="70">
        <v>1</v>
      </c>
      <c r="BU949" s="70">
        <v>0</v>
      </c>
      <c r="BV949" s="70">
        <v>0</v>
      </c>
      <c r="BW949" s="70">
        <v>0</v>
      </c>
      <c r="BX949" s="70">
        <v>1</v>
      </c>
      <c r="BY949" s="70">
        <v>0.5</v>
      </c>
      <c r="BZ949" s="70">
        <f t="shared" si="214"/>
        <v>0.5</v>
      </c>
      <c r="CA949" s="114">
        <v>3.1780538303479458</v>
      </c>
      <c r="CB949" s="70" t="s">
        <v>1057</v>
      </c>
      <c r="CC949" s="70">
        <v>1</v>
      </c>
      <c r="CD949" s="70"/>
      <c r="CE949" s="70"/>
      <c r="CF949" s="70"/>
      <c r="CG949" s="70"/>
      <c r="CH949" s="70"/>
      <c r="CI949" s="70"/>
      <c r="CJ949" s="70"/>
      <c r="CK949" s="70"/>
    </row>
    <row r="950" spans="1:167" ht="15" customHeight="1" x14ac:dyDescent="0.3">
      <c r="A950" s="70">
        <v>949</v>
      </c>
      <c r="B950" s="12">
        <v>23</v>
      </c>
      <c r="C950" s="69" t="s">
        <v>173</v>
      </c>
      <c r="D950" s="37">
        <v>2.72</v>
      </c>
      <c r="E950" s="68">
        <v>6.32</v>
      </c>
      <c r="F950" s="19">
        <f t="shared" si="216"/>
        <v>0.43037974683544306</v>
      </c>
      <c r="H950" s="12">
        <f t="shared" si="217"/>
        <v>-3.6</v>
      </c>
      <c r="I950" s="12">
        <f t="shared" si="218"/>
        <v>9.0400000000000009</v>
      </c>
      <c r="J950" s="12" t="s">
        <v>63</v>
      </c>
      <c r="K950" s="12">
        <f t="shared" si="206"/>
        <v>2.72</v>
      </c>
      <c r="L950" s="45">
        <f t="shared" si="207"/>
        <v>0.43037974683544306</v>
      </c>
      <c r="M950" s="15">
        <f t="shared" si="208"/>
        <v>1.2211208476130841E-2</v>
      </c>
      <c r="N950" s="68">
        <f t="shared" si="209"/>
        <v>2.8373102047480482E-2</v>
      </c>
      <c r="O950" s="68">
        <f t="shared" si="210"/>
        <v>35.244648199783271</v>
      </c>
      <c r="P950" s="12">
        <f t="shared" si="211"/>
        <v>-1.6161893571349641E-2</v>
      </c>
      <c r="Q950" s="12">
        <f t="shared" si="212"/>
        <v>4.0584310523611319E-2</v>
      </c>
      <c r="R950" s="113">
        <v>10.565247259854441</v>
      </c>
      <c r="S950" s="12" t="s">
        <v>1076</v>
      </c>
      <c r="T950" s="12" t="s">
        <v>1071</v>
      </c>
      <c r="U950" s="12" t="s">
        <v>1081</v>
      </c>
      <c r="V950" s="68" t="s">
        <v>1095</v>
      </c>
      <c r="W950" s="68">
        <v>0</v>
      </c>
      <c r="X950" s="68">
        <v>1</v>
      </c>
      <c r="Y950" s="68">
        <v>0</v>
      </c>
      <c r="Z950" s="68">
        <v>0</v>
      </c>
      <c r="AA950" s="68">
        <v>1</v>
      </c>
      <c r="AB950" s="68">
        <v>1</v>
      </c>
      <c r="AC950" s="68">
        <v>10</v>
      </c>
      <c r="AD950" s="68">
        <v>4</v>
      </c>
      <c r="AE950" s="68">
        <v>1242</v>
      </c>
      <c r="AF950" s="68">
        <v>0</v>
      </c>
      <c r="AG950" s="68">
        <v>1</v>
      </c>
      <c r="AH950" s="68">
        <v>0</v>
      </c>
      <c r="AI950" s="68">
        <v>0</v>
      </c>
      <c r="AJ950" s="68">
        <v>0</v>
      </c>
      <c r="AK950" s="68">
        <v>0</v>
      </c>
      <c r="AL950" s="68">
        <v>0</v>
      </c>
      <c r="AM950" s="68">
        <v>0</v>
      </c>
      <c r="AN950" s="68">
        <v>0</v>
      </c>
      <c r="AO950" s="68">
        <v>0</v>
      </c>
      <c r="AP950" s="113">
        <v>10.596634733096073</v>
      </c>
      <c r="AQ950" s="12">
        <v>1</v>
      </c>
      <c r="AR950" s="113">
        <v>7.1284959456800365</v>
      </c>
      <c r="AS950" s="12">
        <v>1</v>
      </c>
      <c r="AT950" s="12">
        <v>0</v>
      </c>
      <c r="AU950" s="12">
        <v>6.2915691395583204</v>
      </c>
      <c r="AV950" s="113">
        <v>7.60688453121963</v>
      </c>
      <c r="AW950" s="12">
        <v>0</v>
      </c>
      <c r="AX950" s="12">
        <v>1</v>
      </c>
      <c r="AY950" s="68">
        <v>1</v>
      </c>
      <c r="AZ950" s="68">
        <v>4.2329999999999997</v>
      </c>
      <c r="BA950" s="94">
        <v>243</v>
      </c>
      <c r="BB950" s="94">
        <v>60</v>
      </c>
      <c r="BC950" s="12">
        <v>1</v>
      </c>
      <c r="BD950" s="12">
        <v>0</v>
      </c>
      <c r="BE950" s="104">
        <f t="shared" si="219"/>
        <v>6.620073206530356</v>
      </c>
      <c r="BF950" s="104">
        <v>1376.05</v>
      </c>
      <c r="BG950" s="104">
        <f t="shared" si="213"/>
        <v>0.91602304274920765</v>
      </c>
      <c r="BH950" s="68">
        <v>0</v>
      </c>
      <c r="BI950" s="68">
        <v>1</v>
      </c>
      <c r="BJ950" s="68">
        <v>0</v>
      </c>
      <c r="BK950" s="12">
        <v>1</v>
      </c>
      <c r="BL950" s="12">
        <v>0</v>
      </c>
      <c r="BM950" s="12">
        <v>1</v>
      </c>
      <c r="BN950" s="12">
        <v>0</v>
      </c>
      <c r="BO950" s="12">
        <v>0</v>
      </c>
      <c r="BP950" s="12">
        <v>1</v>
      </c>
      <c r="BQ950" s="12">
        <v>0</v>
      </c>
      <c r="BR950" s="12">
        <v>0</v>
      </c>
      <c r="BS950" s="12">
        <v>0</v>
      </c>
      <c r="BT950" s="12">
        <v>1</v>
      </c>
      <c r="BU950" s="12">
        <v>0</v>
      </c>
      <c r="BV950" s="12">
        <v>0</v>
      </c>
      <c r="BW950" s="12">
        <v>0</v>
      </c>
      <c r="BX950" s="12">
        <v>1</v>
      </c>
      <c r="BY950" s="12">
        <v>0.5</v>
      </c>
      <c r="BZ950" s="12">
        <f t="shared" si="214"/>
        <v>0.5</v>
      </c>
      <c r="CA950" s="113">
        <v>3.1780538303479458</v>
      </c>
      <c r="CB950" s="12" t="s">
        <v>1057</v>
      </c>
      <c r="CC950" s="12">
        <v>1</v>
      </c>
      <c r="CL950" s="70"/>
      <c r="CM950" s="70"/>
      <c r="CN950" s="70"/>
      <c r="CO950" s="70"/>
      <c r="CP950" s="70"/>
      <c r="CQ950" s="70"/>
      <c r="CR950" s="70"/>
      <c r="CS950" s="70"/>
      <c r="CT950" s="70"/>
      <c r="CU950" s="70"/>
      <c r="CV950" s="70"/>
      <c r="CW950" s="70"/>
      <c r="CX950" s="70"/>
      <c r="CY950" s="70"/>
      <c r="CZ950" s="70"/>
      <c r="DA950" s="70"/>
      <c r="DB950" s="70"/>
      <c r="DC950" s="70"/>
      <c r="DD950" s="70"/>
      <c r="DE950" s="70"/>
      <c r="DF950" s="70"/>
      <c r="DG950" s="70"/>
      <c r="DH950" s="70"/>
      <c r="DI950" s="70"/>
      <c r="DJ950" s="70"/>
      <c r="DK950" s="70"/>
      <c r="DL950" s="70"/>
      <c r="DM950" s="70"/>
      <c r="DN950" s="70"/>
      <c r="DO950" s="70"/>
      <c r="DP950" s="70"/>
      <c r="DQ950" s="70"/>
      <c r="DR950" s="70"/>
      <c r="DS950" s="70"/>
      <c r="DT950" s="70"/>
      <c r="DU950" s="70"/>
      <c r="DV950" s="70"/>
      <c r="DW950" s="70"/>
      <c r="DX950" s="70"/>
      <c r="DY950" s="70"/>
      <c r="DZ950" s="70"/>
      <c r="EA950" s="70"/>
      <c r="EB950" s="70"/>
      <c r="EC950" s="70"/>
      <c r="ED950" s="70"/>
      <c r="EE950" s="70"/>
      <c r="EF950" s="70"/>
      <c r="EG950" s="70"/>
      <c r="EH950" s="70"/>
      <c r="EI950" s="70"/>
      <c r="EJ950" s="70"/>
      <c r="EK950" s="70"/>
      <c r="EL950" s="70"/>
      <c r="EM950" s="70"/>
      <c r="EN950" s="70"/>
      <c r="EO950" s="70"/>
      <c r="EP950" s="70"/>
      <c r="EQ950" s="70"/>
      <c r="ER950" s="70"/>
      <c r="ES950" s="70"/>
      <c r="ET950" s="70"/>
      <c r="EU950" s="70"/>
      <c r="EV950" s="70"/>
      <c r="EW950" s="70"/>
      <c r="EX950" s="70"/>
      <c r="EY950" s="70"/>
      <c r="EZ950" s="70"/>
      <c r="FA950" s="70"/>
      <c r="FB950" s="70"/>
      <c r="FC950" s="70"/>
      <c r="FD950" s="70"/>
      <c r="FE950" s="70"/>
      <c r="FF950" s="70"/>
      <c r="FG950" s="70"/>
      <c r="FH950" s="70"/>
      <c r="FI950" s="70"/>
      <c r="FJ950" s="70"/>
      <c r="FK950" s="70"/>
    </row>
    <row r="951" spans="1:167" ht="15" customHeight="1" x14ac:dyDescent="0.3">
      <c r="A951" s="17">
        <v>950</v>
      </c>
      <c r="B951" s="12">
        <v>23</v>
      </c>
      <c r="C951" s="69" t="s">
        <v>173</v>
      </c>
      <c r="D951" s="37">
        <v>7.38</v>
      </c>
      <c r="E951" s="68">
        <v>6.37</v>
      </c>
      <c r="F951" s="19">
        <f t="shared" si="216"/>
        <v>1.1585557299843015</v>
      </c>
      <c r="H951" s="12">
        <f t="shared" si="217"/>
        <v>1.0099999999999998</v>
      </c>
      <c r="I951" s="12">
        <f t="shared" si="218"/>
        <v>13.75</v>
      </c>
      <c r="J951" s="12" t="s">
        <v>63</v>
      </c>
      <c r="K951" s="12">
        <f t="shared" si="206"/>
        <v>7.38</v>
      </c>
      <c r="L951" s="45">
        <f t="shared" si="207"/>
        <v>1.1585557299843015</v>
      </c>
      <c r="M951" s="15">
        <f t="shared" si="208"/>
        <v>3.2856521528693367E-2</v>
      </c>
      <c r="N951" s="68">
        <f t="shared" si="209"/>
        <v>2.835989730864184E-2</v>
      </c>
      <c r="O951" s="68">
        <f t="shared" si="210"/>
        <v>35.261058568617578</v>
      </c>
      <c r="P951" s="12">
        <f t="shared" si="211"/>
        <v>4.4966242200515268E-3</v>
      </c>
      <c r="Q951" s="12">
        <f t="shared" si="212"/>
        <v>6.121641883733521E-2</v>
      </c>
      <c r="R951" s="113">
        <v>4.8202815656050371</v>
      </c>
      <c r="S951" s="12" t="s">
        <v>1076</v>
      </c>
      <c r="T951" s="12" t="s">
        <v>1071</v>
      </c>
      <c r="U951" s="12" t="s">
        <v>1082</v>
      </c>
      <c r="V951" s="68" t="s">
        <v>1096</v>
      </c>
      <c r="W951" s="68">
        <v>0</v>
      </c>
      <c r="X951" s="68">
        <v>1</v>
      </c>
      <c r="Y951" s="68">
        <v>0</v>
      </c>
      <c r="Z951" s="68">
        <v>0</v>
      </c>
      <c r="AA951" s="68">
        <v>1</v>
      </c>
      <c r="AB951" s="68">
        <v>1</v>
      </c>
      <c r="AC951" s="68">
        <v>10</v>
      </c>
      <c r="AD951" s="68">
        <v>4</v>
      </c>
      <c r="AE951" s="68">
        <v>1242</v>
      </c>
      <c r="AF951" s="68">
        <v>0</v>
      </c>
      <c r="AG951" s="68">
        <v>1</v>
      </c>
      <c r="AH951" s="68">
        <v>0</v>
      </c>
      <c r="AI951" s="68">
        <v>0</v>
      </c>
      <c r="AJ951" s="68">
        <v>0</v>
      </c>
      <c r="AK951" s="68">
        <v>0</v>
      </c>
      <c r="AL951" s="68">
        <v>0</v>
      </c>
      <c r="AM951" s="68">
        <v>0</v>
      </c>
      <c r="AN951" s="68">
        <v>0</v>
      </c>
      <c r="AO951" s="68">
        <v>0</v>
      </c>
      <c r="AP951" s="113">
        <v>10.596634733096073</v>
      </c>
      <c r="AQ951" s="12">
        <v>1</v>
      </c>
      <c r="AR951" s="113">
        <v>7.1284959456800365</v>
      </c>
      <c r="AS951" s="12">
        <v>1</v>
      </c>
      <c r="AT951" s="12">
        <v>0</v>
      </c>
      <c r="AU951" s="12">
        <v>4.0253516907351496</v>
      </c>
      <c r="AV951" s="113">
        <v>7.60688453121963</v>
      </c>
      <c r="AW951" s="12">
        <v>0</v>
      </c>
      <c r="AX951" s="12">
        <v>1</v>
      </c>
      <c r="AY951" s="68">
        <v>1</v>
      </c>
      <c r="AZ951" s="68">
        <v>4.2329999999999997</v>
      </c>
      <c r="BA951" s="94">
        <v>243</v>
      </c>
      <c r="BB951" s="94">
        <v>60</v>
      </c>
      <c r="BC951" s="12">
        <v>1</v>
      </c>
      <c r="BD951" s="12">
        <v>0</v>
      </c>
      <c r="BE951" s="104">
        <f t="shared" si="219"/>
        <v>6.620073206530356</v>
      </c>
      <c r="BF951" s="104">
        <v>1376.05</v>
      </c>
      <c r="BG951" s="104">
        <f t="shared" si="213"/>
        <v>0.91602304274920765</v>
      </c>
      <c r="BH951" s="68">
        <v>0</v>
      </c>
      <c r="BI951" s="68">
        <v>1</v>
      </c>
      <c r="BJ951" s="68">
        <v>0</v>
      </c>
      <c r="BK951" s="12">
        <v>1</v>
      </c>
      <c r="BL951" s="12">
        <v>0</v>
      </c>
      <c r="BM951" s="12">
        <v>1</v>
      </c>
      <c r="BN951" s="12">
        <v>0</v>
      </c>
      <c r="BO951" s="12">
        <v>0</v>
      </c>
      <c r="BP951" s="12">
        <v>1</v>
      </c>
      <c r="BQ951" s="12">
        <v>0</v>
      </c>
      <c r="BR951" s="12">
        <v>0</v>
      </c>
      <c r="BS951" s="12">
        <v>0</v>
      </c>
      <c r="BT951" s="12">
        <v>1</v>
      </c>
      <c r="BU951" s="12">
        <v>0</v>
      </c>
      <c r="BV951" s="12">
        <v>0</v>
      </c>
      <c r="BW951" s="12">
        <v>0</v>
      </c>
      <c r="BX951" s="12">
        <v>1</v>
      </c>
      <c r="BY951" s="12">
        <v>0.5</v>
      </c>
      <c r="BZ951" s="12">
        <f t="shared" si="214"/>
        <v>0.5</v>
      </c>
      <c r="CA951" s="113">
        <v>3.1780538303479458</v>
      </c>
      <c r="CB951" s="12" t="s">
        <v>1057</v>
      </c>
      <c r="CC951" s="12">
        <v>1</v>
      </c>
    </row>
    <row r="952" spans="1:167" ht="15" customHeight="1" x14ac:dyDescent="0.3">
      <c r="A952" s="17">
        <v>951</v>
      </c>
      <c r="B952" s="12">
        <v>23</v>
      </c>
      <c r="C952" s="69" t="s">
        <v>173</v>
      </c>
      <c r="D952" s="37">
        <v>4.87</v>
      </c>
      <c r="E952" s="68">
        <v>3.83</v>
      </c>
      <c r="F952" s="19">
        <f t="shared" si="216"/>
        <v>1.2715404699738904</v>
      </c>
      <c r="H952" s="12">
        <f t="shared" si="217"/>
        <v>1.04</v>
      </c>
      <c r="I952" s="12">
        <f t="shared" si="218"/>
        <v>8.6999999999999993</v>
      </c>
      <c r="J952" s="12" t="s">
        <v>63</v>
      </c>
      <c r="K952" s="12">
        <f t="shared" si="206"/>
        <v>4.87</v>
      </c>
      <c r="L952" s="45">
        <f t="shared" si="207"/>
        <v>1.2715404699738904</v>
      </c>
      <c r="M952" s="15">
        <f t="shared" si="208"/>
        <v>3.6056776213548657E-2</v>
      </c>
      <c r="N952" s="68">
        <f t="shared" si="209"/>
        <v>2.8356766508807259E-2</v>
      </c>
      <c r="O952" s="68">
        <f t="shared" si="210"/>
        <v>35.264951654110931</v>
      </c>
      <c r="P952" s="12">
        <f t="shared" si="211"/>
        <v>7.7000097047413979E-3</v>
      </c>
      <c r="Q952" s="12">
        <f t="shared" si="212"/>
        <v>6.4413542722355915E-2</v>
      </c>
      <c r="R952" s="113">
        <v>4.8202815656050371</v>
      </c>
      <c r="S952" s="12" t="s">
        <v>1076</v>
      </c>
      <c r="T952" s="12" t="s">
        <v>1072</v>
      </c>
      <c r="U952" s="12" t="s">
        <v>1078</v>
      </c>
      <c r="V952" s="68" t="s">
        <v>1092</v>
      </c>
      <c r="W952" s="68">
        <v>0</v>
      </c>
      <c r="X952" s="68">
        <v>1</v>
      </c>
      <c r="Y952" s="68">
        <v>0</v>
      </c>
      <c r="Z952" s="68">
        <v>0</v>
      </c>
      <c r="AA952" s="68">
        <v>1</v>
      </c>
      <c r="AB952" s="68">
        <v>1</v>
      </c>
      <c r="AC952" s="68">
        <v>11</v>
      </c>
      <c r="AD952" s="68">
        <v>4</v>
      </c>
      <c r="AE952" s="68">
        <v>1242</v>
      </c>
      <c r="AF952" s="68">
        <v>0</v>
      </c>
      <c r="AG952" s="68">
        <v>1</v>
      </c>
      <c r="AH952" s="68">
        <v>0</v>
      </c>
      <c r="AI952" s="68">
        <v>0</v>
      </c>
      <c r="AJ952" s="68">
        <v>0</v>
      </c>
      <c r="AK952" s="68">
        <v>0</v>
      </c>
      <c r="AL952" s="68">
        <v>0</v>
      </c>
      <c r="AM952" s="68">
        <v>0</v>
      </c>
      <c r="AN952" s="68">
        <v>0</v>
      </c>
      <c r="AO952" s="68">
        <v>0</v>
      </c>
      <c r="AP952" s="113">
        <v>10.596634733096073</v>
      </c>
      <c r="AQ952" s="12">
        <v>1</v>
      </c>
      <c r="AR952" s="113">
        <v>7.1284959456800365</v>
      </c>
      <c r="AS952" s="12">
        <v>1</v>
      </c>
      <c r="AT952" s="12">
        <v>0</v>
      </c>
      <c r="AU952" s="12">
        <v>4.0253516907351496</v>
      </c>
      <c r="AV952" s="113">
        <v>7.60688453121963</v>
      </c>
      <c r="AW952" s="12">
        <v>0</v>
      </c>
      <c r="AX952" s="12">
        <v>1</v>
      </c>
      <c r="AY952" s="68">
        <v>1</v>
      </c>
      <c r="AZ952" s="68">
        <v>4.2329999999999997</v>
      </c>
      <c r="BA952" s="94">
        <v>243</v>
      </c>
      <c r="BB952" s="94">
        <v>60</v>
      </c>
      <c r="BC952" s="12">
        <v>1</v>
      </c>
      <c r="BD952" s="12">
        <v>0</v>
      </c>
      <c r="BE952" s="104">
        <f t="shared" si="219"/>
        <v>6.620073206530356</v>
      </c>
      <c r="BF952" s="104">
        <v>1376.05</v>
      </c>
      <c r="BG952" s="104">
        <f t="shared" si="213"/>
        <v>0.91602304274920765</v>
      </c>
      <c r="BH952" s="68">
        <v>0</v>
      </c>
      <c r="BI952" s="68">
        <v>1</v>
      </c>
      <c r="BJ952" s="68">
        <v>0</v>
      </c>
      <c r="BK952" s="12">
        <v>1</v>
      </c>
      <c r="BL952" s="12">
        <v>0</v>
      </c>
      <c r="BM952" s="12">
        <v>1</v>
      </c>
      <c r="BN952" s="12">
        <v>0</v>
      </c>
      <c r="BO952" s="12">
        <v>0</v>
      </c>
      <c r="BP952" s="12">
        <v>1</v>
      </c>
      <c r="BQ952" s="12">
        <v>0</v>
      </c>
      <c r="BR952" s="12">
        <v>0</v>
      </c>
      <c r="BS952" s="12">
        <v>0</v>
      </c>
      <c r="BT952" s="12">
        <v>1</v>
      </c>
      <c r="BU952" s="12">
        <v>0</v>
      </c>
      <c r="BV952" s="12">
        <v>0</v>
      </c>
      <c r="BW952" s="12">
        <v>0</v>
      </c>
      <c r="BX952" s="12">
        <v>1</v>
      </c>
      <c r="BY952" s="12">
        <v>0.5</v>
      </c>
      <c r="BZ952" s="12">
        <f t="shared" si="214"/>
        <v>0.5</v>
      </c>
      <c r="CA952" s="113">
        <v>3.1780538303479458</v>
      </c>
      <c r="CB952" s="12" t="s">
        <v>1057</v>
      </c>
      <c r="CC952" s="12">
        <v>1</v>
      </c>
    </row>
    <row r="953" spans="1:167" ht="15" customHeight="1" x14ac:dyDescent="0.3">
      <c r="A953" s="17">
        <v>952</v>
      </c>
      <c r="B953" s="12">
        <v>23</v>
      </c>
      <c r="C953" s="69" t="s">
        <v>173</v>
      </c>
      <c r="D953" s="37">
        <v>3.5</v>
      </c>
      <c r="E953" s="13">
        <v>4.66</v>
      </c>
      <c r="F953" s="19">
        <f t="shared" si="216"/>
        <v>0.75107296137339052</v>
      </c>
      <c r="H953" s="12">
        <f t="shared" si="217"/>
        <v>-1.1600000000000001</v>
      </c>
      <c r="I953" s="12">
        <f t="shared" si="218"/>
        <v>8.16</v>
      </c>
      <c r="J953" s="12" t="s">
        <v>63</v>
      </c>
      <c r="K953" s="12">
        <f t="shared" si="206"/>
        <v>3.5</v>
      </c>
      <c r="L953" s="45">
        <f t="shared" si="207"/>
        <v>0.75107296137339052</v>
      </c>
      <c r="M953" s="15">
        <f t="shared" si="208"/>
        <v>2.1307020556265974E-2</v>
      </c>
      <c r="N953" s="13">
        <f t="shared" si="209"/>
        <v>2.8368775940628407E-2</v>
      </c>
      <c r="O953" s="68">
        <f t="shared" si="210"/>
        <v>35.250022845287724</v>
      </c>
      <c r="P953" s="12">
        <f t="shared" si="211"/>
        <v>-7.0617553843624337E-3</v>
      </c>
      <c r="Q953" s="12">
        <f t="shared" si="212"/>
        <v>4.9675796496894381E-2</v>
      </c>
      <c r="R953" s="113">
        <v>4.8202815656050371</v>
      </c>
      <c r="S953" s="12" t="s">
        <v>1076</v>
      </c>
      <c r="T953" s="12" t="s">
        <v>1072</v>
      </c>
      <c r="U953" s="12" t="s">
        <v>1079</v>
      </c>
      <c r="V953" s="13" t="s">
        <v>1093</v>
      </c>
      <c r="W953" s="68">
        <v>0</v>
      </c>
      <c r="X953" s="68">
        <v>1</v>
      </c>
      <c r="Y953" s="68">
        <v>0</v>
      </c>
      <c r="Z953" s="68">
        <v>0</v>
      </c>
      <c r="AA953" s="13">
        <v>1</v>
      </c>
      <c r="AB953" s="13">
        <v>1</v>
      </c>
      <c r="AC953" s="68">
        <v>11</v>
      </c>
      <c r="AD953" s="68">
        <v>4</v>
      </c>
      <c r="AE953" s="13">
        <v>1242</v>
      </c>
      <c r="AF953" s="13">
        <v>0</v>
      </c>
      <c r="AG953" s="13">
        <v>1</v>
      </c>
      <c r="AH953" s="13">
        <v>0</v>
      </c>
      <c r="AI953" s="13">
        <v>0</v>
      </c>
      <c r="AJ953" s="13">
        <v>0</v>
      </c>
      <c r="AK953" s="13">
        <v>0</v>
      </c>
      <c r="AL953" s="13">
        <v>0</v>
      </c>
      <c r="AM953" s="68">
        <v>0</v>
      </c>
      <c r="AN953" s="68">
        <v>0</v>
      </c>
      <c r="AO953" s="68">
        <v>0</v>
      </c>
      <c r="AP953" s="113">
        <v>10.596634733096073</v>
      </c>
      <c r="AQ953" s="12">
        <v>1</v>
      </c>
      <c r="AR953" s="113">
        <v>7.1284959456800365</v>
      </c>
      <c r="AS953" s="12">
        <v>1</v>
      </c>
      <c r="AT953" s="12">
        <v>0</v>
      </c>
      <c r="AU953" s="12">
        <v>4.0253516907351496</v>
      </c>
      <c r="AV953" s="113">
        <v>7.60688453121963</v>
      </c>
      <c r="AW953" s="12">
        <v>0</v>
      </c>
      <c r="AX953" s="12">
        <v>1</v>
      </c>
      <c r="AY953" s="68">
        <v>1</v>
      </c>
      <c r="AZ953" s="68">
        <v>4.2329999999999997</v>
      </c>
      <c r="BA953" s="94">
        <v>243</v>
      </c>
      <c r="BB953" s="94">
        <v>60</v>
      </c>
      <c r="BC953" s="12">
        <v>1</v>
      </c>
      <c r="BD953" s="12">
        <v>0</v>
      </c>
      <c r="BE953" s="104">
        <f t="shared" si="219"/>
        <v>6.620073206530356</v>
      </c>
      <c r="BF953" s="104">
        <v>1376.05</v>
      </c>
      <c r="BG953" s="104">
        <f t="shared" si="213"/>
        <v>0.91602304274920765</v>
      </c>
      <c r="BH953" s="68">
        <v>0</v>
      </c>
      <c r="BI953" s="68">
        <v>1</v>
      </c>
      <c r="BJ953" s="68">
        <v>0</v>
      </c>
      <c r="BK953" s="12">
        <v>1</v>
      </c>
      <c r="BL953" s="12">
        <v>0</v>
      </c>
      <c r="BM953" s="12">
        <v>1</v>
      </c>
      <c r="BN953" s="12">
        <v>0</v>
      </c>
      <c r="BO953" s="12">
        <v>0</v>
      </c>
      <c r="BP953" s="12">
        <v>1</v>
      </c>
      <c r="BQ953" s="12">
        <v>0</v>
      </c>
      <c r="BR953" s="12">
        <v>0</v>
      </c>
      <c r="BS953" s="12">
        <v>0</v>
      </c>
      <c r="BT953" s="12">
        <v>1</v>
      </c>
      <c r="BU953" s="12">
        <v>0</v>
      </c>
      <c r="BV953" s="12">
        <v>0</v>
      </c>
      <c r="BW953" s="12">
        <v>0</v>
      </c>
      <c r="BX953" s="12">
        <v>1</v>
      </c>
      <c r="BY953" s="12">
        <v>0.5</v>
      </c>
      <c r="BZ953" s="12">
        <f t="shared" si="214"/>
        <v>0.5</v>
      </c>
      <c r="CA953" s="113">
        <v>3.1780538303479458</v>
      </c>
      <c r="CB953" s="12" t="s">
        <v>1057</v>
      </c>
      <c r="CC953" s="12">
        <v>1</v>
      </c>
    </row>
    <row r="954" spans="1:167" ht="15" customHeight="1" x14ac:dyDescent="0.3">
      <c r="A954" s="17">
        <v>953</v>
      </c>
      <c r="B954" s="12">
        <v>23</v>
      </c>
      <c r="C954" s="69" t="s">
        <v>173</v>
      </c>
      <c r="D954" s="37">
        <v>5.15</v>
      </c>
      <c r="E954" s="68">
        <v>4.57</v>
      </c>
      <c r="F954" s="19">
        <f t="shared" si="216"/>
        <v>1.1269146608315099</v>
      </c>
      <c r="H954" s="12">
        <f t="shared" si="217"/>
        <v>0.58000000000000007</v>
      </c>
      <c r="I954" s="12">
        <f t="shared" si="218"/>
        <v>9.7200000000000006</v>
      </c>
      <c r="J954" s="12" t="s">
        <v>63</v>
      </c>
      <c r="K954" s="12">
        <f t="shared" si="206"/>
        <v>5.15</v>
      </c>
      <c r="L954" s="45">
        <f t="shared" si="207"/>
        <v>1.1269146608315099</v>
      </c>
      <c r="M954" s="15">
        <f t="shared" si="208"/>
        <v>3.196011349535071E-2</v>
      </c>
      <c r="N954" s="68">
        <f t="shared" si="209"/>
        <v>2.8360722072573345E-2</v>
      </c>
      <c r="O954" s="68">
        <f t="shared" si="210"/>
        <v>35.260033134595851</v>
      </c>
      <c r="P954" s="12">
        <f t="shared" si="211"/>
        <v>3.5993914227773656E-3</v>
      </c>
      <c r="Q954" s="12">
        <f t="shared" si="212"/>
        <v>6.0320835567924058E-2</v>
      </c>
      <c r="R954" s="113">
        <v>4.8202815656050371</v>
      </c>
      <c r="S954" s="12" t="s">
        <v>1076</v>
      </c>
      <c r="T954" s="12" t="s">
        <v>1072</v>
      </c>
      <c r="U954" s="12" t="s">
        <v>1080</v>
      </c>
      <c r="V954" s="68" t="s">
        <v>1094</v>
      </c>
      <c r="W954" s="68">
        <v>0</v>
      </c>
      <c r="X954" s="68">
        <v>1</v>
      </c>
      <c r="Y954" s="68">
        <v>0</v>
      </c>
      <c r="Z954" s="68">
        <v>0</v>
      </c>
      <c r="AA954" s="68">
        <v>1</v>
      </c>
      <c r="AB954" s="68">
        <v>1</v>
      </c>
      <c r="AC954" s="68">
        <v>11</v>
      </c>
      <c r="AD954" s="68">
        <v>4</v>
      </c>
      <c r="AE954" s="68">
        <v>1242</v>
      </c>
      <c r="AF954" s="68">
        <v>0</v>
      </c>
      <c r="AG954" s="68">
        <v>1</v>
      </c>
      <c r="AH954" s="68">
        <v>0</v>
      </c>
      <c r="AI954" s="68">
        <v>0</v>
      </c>
      <c r="AJ954" s="68">
        <v>0</v>
      </c>
      <c r="AK954" s="68">
        <v>0</v>
      </c>
      <c r="AL954" s="68">
        <v>0</v>
      </c>
      <c r="AM954" s="68">
        <v>0</v>
      </c>
      <c r="AN954" s="68">
        <v>0</v>
      </c>
      <c r="AO954" s="68">
        <v>0</v>
      </c>
      <c r="AP954" s="113">
        <v>10.596634733096073</v>
      </c>
      <c r="AQ954" s="12">
        <v>1</v>
      </c>
      <c r="AR954" s="113">
        <v>7.1284959456800365</v>
      </c>
      <c r="AS954" s="12">
        <v>1</v>
      </c>
      <c r="AT954" s="12">
        <v>0</v>
      </c>
      <c r="AU954" s="12">
        <v>4.0253516907351496</v>
      </c>
      <c r="AV954" s="113">
        <v>7.60688453121963</v>
      </c>
      <c r="AW954" s="12">
        <v>0</v>
      </c>
      <c r="AX954" s="12">
        <v>1</v>
      </c>
      <c r="AY954" s="68">
        <v>1</v>
      </c>
      <c r="AZ954" s="68">
        <v>4.2329999999999997</v>
      </c>
      <c r="BA954" s="94">
        <v>243</v>
      </c>
      <c r="BB954" s="94">
        <v>60</v>
      </c>
      <c r="BC954" s="12">
        <v>1</v>
      </c>
      <c r="BD954" s="12">
        <v>0</v>
      </c>
      <c r="BE954" s="104">
        <f t="shared" si="219"/>
        <v>6.620073206530356</v>
      </c>
      <c r="BF954" s="104">
        <v>1376.05</v>
      </c>
      <c r="BG954" s="104">
        <f t="shared" si="213"/>
        <v>0.91602304274920765</v>
      </c>
      <c r="BH954" s="68">
        <v>0</v>
      </c>
      <c r="BI954" s="68">
        <v>1</v>
      </c>
      <c r="BJ954" s="68">
        <v>0</v>
      </c>
      <c r="BK954" s="12">
        <v>1</v>
      </c>
      <c r="BL954" s="12">
        <v>0</v>
      </c>
      <c r="BM954" s="12">
        <v>1</v>
      </c>
      <c r="BN954" s="12">
        <v>0</v>
      </c>
      <c r="BO954" s="12">
        <v>0</v>
      </c>
      <c r="BP954" s="12">
        <v>1</v>
      </c>
      <c r="BQ954" s="12">
        <v>0</v>
      </c>
      <c r="BR954" s="12">
        <v>0</v>
      </c>
      <c r="BS954" s="12">
        <v>0</v>
      </c>
      <c r="BT954" s="12">
        <v>1</v>
      </c>
      <c r="BU954" s="12">
        <v>0</v>
      </c>
      <c r="BV954" s="12">
        <v>0</v>
      </c>
      <c r="BW954" s="12">
        <v>0</v>
      </c>
      <c r="BX954" s="12">
        <v>1</v>
      </c>
      <c r="BY954" s="12">
        <v>0.5</v>
      </c>
      <c r="BZ954" s="12">
        <f t="shared" si="214"/>
        <v>0.5</v>
      </c>
      <c r="CA954" s="113">
        <v>3.1780538303479458</v>
      </c>
      <c r="CB954" s="12" t="s">
        <v>1057</v>
      </c>
      <c r="CC954" s="12">
        <v>1</v>
      </c>
    </row>
    <row r="955" spans="1:167" ht="15" customHeight="1" x14ac:dyDescent="0.3">
      <c r="A955" s="70">
        <v>954</v>
      </c>
      <c r="B955" s="12">
        <v>23</v>
      </c>
      <c r="C955" s="69" t="s">
        <v>173</v>
      </c>
      <c r="D955" s="37">
        <v>3.16</v>
      </c>
      <c r="E955" s="68">
        <v>5.08</v>
      </c>
      <c r="F955" s="19">
        <f t="shared" si="216"/>
        <v>0.62204724409448819</v>
      </c>
      <c r="H955" s="12">
        <f t="shared" si="217"/>
        <v>-1.92</v>
      </c>
      <c r="I955" s="12">
        <f t="shared" si="218"/>
        <v>8.24</v>
      </c>
      <c r="J955" s="12" t="s">
        <v>63</v>
      </c>
      <c r="K955" s="12">
        <f t="shared" si="206"/>
        <v>3.16</v>
      </c>
      <c r="L955" s="45">
        <f t="shared" si="207"/>
        <v>0.62204724409448819</v>
      </c>
      <c r="M955" s="15">
        <f t="shared" si="208"/>
        <v>1.7647977082845656E-2</v>
      </c>
      <c r="N955" s="68">
        <f t="shared" si="209"/>
        <v>2.8370798601536684E-2</v>
      </c>
      <c r="O955" s="68">
        <f t="shared" si="210"/>
        <v>35.247509738616792</v>
      </c>
      <c r="P955" s="12">
        <f t="shared" si="211"/>
        <v>-1.0722821518691028E-2</v>
      </c>
      <c r="Q955" s="12">
        <f t="shared" si="212"/>
        <v>4.601877568438234E-2</v>
      </c>
      <c r="R955" s="113">
        <v>4.8202815656050371</v>
      </c>
      <c r="S955" s="12" t="s">
        <v>1076</v>
      </c>
      <c r="T955" s="12" t="s">
        <v>1072</v>
      </c>
      <c r="U955" s="12" t="s">
        <v>1081</v>
      </c>
      <c r="V955" s="68" t="s">
        <v>1095</v>
      </c>
      <c r="W955" s="68">
        <v>0</v>
      </c>
      <c r="X955" s="68">
        <v>1</v>
      </c>
      <c r="Y955" s="68">
        <v>0</v>
      </c>
      <c r="Z955" s="68">
        <v>0</v>
      </c>
      <c r="AA955" s="68">
        <v>1</v>
      </c>
      <c r="AB955" s="68">
        <v>1</v>
      </c>
      <c r="AC955" s="68">
        <v>11</v>
      </c>
      <c r="AD955" s="68">
        <v>4</v>
      </c>
      <c r="AE955" s="68">
        <v>1242</v>
      </c>
      <c r="AF955" s="68">
        <v>0</v>
      </c>
      <c r="AG955" s="68">
        <v>1</v>
      </c>
      <c r="AH955" s="68">
        <v>0</v>
      </c>
      <c r="AI955" s="68">
        <v>0</v>
      </c>
      <c r="AJ955" s="68">
        <v>0</v>
      </c>
      <c r="AK955" s="68">
        <v>0</v>
      </c>
      <c r="AL955" s="68">
        <v>0</v>
      </c>
      <c r="AM955" s="68">
        <v>0</v>
      </c>
      <c r="AN955" s="68">
        <v>0</v>
      </c>
      <c r="AO955" s="68">
        <v>0</v>
      </c>
      <c r="AP955" s="113">
        <v>10.596634733096073</v>
      </c>
      <c r="AQ955" s="12">
        <v>1</v>
      </c>
      <c r="AR955" s="113">
        <v>7.1284959456800365</v>
      </c>
      <c r="AS955" s="12">
        <v>1</v>
      </c>
      <c r="AT955" s="12">
        <v>0</v>
      </c>
      <c r="AU955" s="12">
        <v>4.0253516907351496</v>
      </c>
      <c r="AV955" s="113">
        <v>7.60688453121963</v>
      </c>
      <c r="AW955" s="12">
        <v>0</v>
      </c>
      <c r="AX955" s="12">
        <v>1</v>
      </c>
      <c r="AY955" s="68">
        <v>1</v>
      </c>
      <c r="AZ955" s="68">
        <v>4.2329999999999997</v>
      </c>
      <c r="BA955" s="94">
        <v>243</v>
      </c>
      <c r="BB955" s="94">
        <v>60</v>
      </c>
      <c r="BC955" s="12">
        <v>1</v>
      </c>
      <c r="BD955" s="12">
        <v>0</v>
      </c>
      <c r="BE955" s="104">
        <f t="shared" si="219"/>
        <v>6.620073206530356</v>
      </c>
      <c r="BF955" s="104">
        <v>1376.05</v>
      </c>
      <c r="BG955" s="104">
        <f t="shared" si="213"/>
        <v>0.91602304274920765</v>
      </c>
      <c r="BH955" s="68">
        <v>0</v>
      </c>
      <c r="BI955" s="68">
        <v>1</v>
      </c>
      <c r="BJ955" s="68">
        <v>0</v>
      </c>
      <c r="BK955" s="12">
        <v>1</v>
      </c>
      <c r="BL955" s="12">
        <v>0</v>
      </c>
      <c r="BM955" s="12">
        <v>1</v>
      </c>
      <c r="BN955" s="12">
        <v>0</v>
      </c>
      <c r="BO955" s="12">
        <v>0</v>
      </c>
      <c r="BP955" s="12">
        <v>1</v>
      </c>
      <c r="BQ955" s="12">
        <v>0</v>
      </c>
      <c r="BR955" s="12">
        <v>0</v>
      </c>
      <c r="BS955" s="12">
        <v>0</v>
      </c>
      <c r="BT955" s="12">
        <v>1</v>
      </c>
      <c r="BU955" s="12">
        <v>0</v>
      </c>
      <c r="BV955" s="12">
        <v>0</v>
      </c>
      <c r="BW955" s="12">
        <v>0</v>
      </c>
      <c r="BX955" s="12">
        <v>1</v>
      </c>
      <c r="BY955" s="12">
        <v>0.5</v>
      </c>
      <c r="BZ955" s="12">
        <f t="shared" si="214"/>
        <v>0.5</v>
      </c>
      <c r="CA955" s="113">
        <v>3.1780538303479458</v>
      </c>
      <c r="CB955" s="12" t="s">
        <v>1057</v>
      </c>
      <c r="CC955" s="12">
        <v>1</v>
      </c>
    </row>
    <row r="956" spans="1:167" ht="15" customHeight="1" x14ac:dyDescent="0.3">
      <c r="A956" s="70">
        <v>955</v>
      </c>
      <c r="B956" s="12">
        <v>23</v>
      </c>
      <c r="C956" s="69" t="s">
        <v>173</v>
      </c>
      <c r="D956" s="37">
        <v>7.89</v>
      </c>
      <c r="E956" s="13">
        <v>5.24</v>
      </c>
      <c r="F956" s="19">
        <f t="shared" si="216"/>
        <v>1.5057251908396945</v>
      </c>
      <c r="H956" s="12">
        <f t="shared" si="217"/>
        <v>2.6499999999999995</v>
      </c>
      <c r="I956" s="12">
        <f t="shared" si="218"/>
        <v>13.129999999999999</v>
      </c>
      <c r="J956" s="12" t="s">
        <v>63</v>
      </c>
      <c r="K956" s="12">
        <f t="shared" si="206"/>
        <v>7.89</v>
      </c>
      <c r="L956" s="45">
        <f t="shared" si="207"/>
        <v>1.5057251908396945</v>
      </c>
      <c r="M956" s="15">
        <f t="shared" si="208"/>
        <v>4.2686336960954023E-2</v>
      </c>
      <c r="N956" s="13">
        <f t="shared" si="209"/>
        <v>2.8349354331482775E-2</v>
      </c>
      <c r="O956" s="68">
        <f t="shared" si="210"/>
        <v>35.274171972568389</v>
      </c>
      <c r="P956" s="12">
        <f t="shared" si="211"/>
        <v>1.4336982629471248E-2</v>
      </c>
      <c r="Q956" s="12">
        <f t="shared" si="212"/>
        <v>7.1035691292436795E-2</v>
      </c>
      <c r="R956" s="113">
        <v>4.8202815656050371</v>
      </c>
      <c r="S956" s="12" t="s">
        <v>1076</v>
      </c>
      <c r="T956" s="12" t="s">
        <v>1072</v>
      </c>
      <c r="U956" s="12" t="s">
        <v>1082</v>
      </c>
      <c r="V956" s="13" t="s">
        <v>1096</v>
      </c>
      <c r="W956" s="68">
        <v>0</v>
      </c>
      <c r="X956" s="68">
        <v>1</v>
      </c>
      <c r="Y956" s="68">
        <v>0</v>
      </c>
      <c r="Z956" s="68">
        <v>0</v>
      </c>
      <c r="AA956" s="13">
        <v>1</v>
      </c>
      <c r="AB956" s="13">
        <v>1</v>
      </c>
      <c r="AC956" s="68">
        <v>11</v>
      </c>
      <c r="AD956" s="68">
        <v>4</v>
      </c>
      <c r="AE956" s="13">
        <v>1242</v>
      </c>
      <c r="AF956" s="13">
        <v>0</v>
      </c>
      <c r="AG956" s="13">
        <v>1</v>
      </c>
      <c r="AH956" s="13">
        <v>0</v>
      </c>
      <c r="AI956" s="13">
        <v>0</v>
      </c>
      <c r="AJ956" s="13">
        <v>0</v>
      </c>
      <c r="AK956" s="13">
        <v>0</v>
      </c>
      <c r="AL956" s="13">
        <v>0</v>
      </c>
      <c r="AM956" s="68">
        <v>0</v>
      </c>
      <c r="AN956" s="68">
        <v>0</v>
      </c>
      <c r="AO956" s="68">
        <v>0</v>
      </c>
      <c r="AP956" s="113">
        <v>10.596634733096073</v>
      </c>
      <c r="AQ956" s="12">
        <v>1</v>
      </c>
      <c r="AR956" s="113">
        <v>7.1284959456800365</v>
      </c>
      <c r="AS956" s="12">
        <v>1</v>
      </c>
      <c r="AT956" s="12">
        <v>0</v>
      </c>
      <c r="AU956" s="12">
        <v>4.0253516907351496</v>
      </c>
      <c r="AV956" s="113">
        <v>7.60688453121963</v>
      </c>
      <c r="AW956" s="12">
        <v>0</v>
      </c>
      <c r="AX956" s="12">
        <v>1</v>
      </c>
      <c r="AY956" s="68">
        <v>1</v>
      </c>
      <c r="AZ956" s="68">
        <v>4.2329999999999997</v>
      </c>
      <c r="BA956" s="94">
        <v>243</v>
      </c>
      <c r="BB956" s="94">
        <v>60</v>
      </c>
      <c r="BC956" s="12">
        <v>1</v>
      </c>
      <c r="BD956" s="12">
        <v>0</v>
      </c>
      <c r="BE956" s="104">
        <f t="shared" si="219"/>
        <v>6.620073206530356</v>
      </c>
      <c r="BF956" s="104">
        <v>1376.05</v>
      </c>
      <c r="BG956" s="104">
        <f t="shared" si="213"/>
        <v>0.91602304274920765</v>
      </c>
      <c r="BH956" s="68">
        <v>0</v>
      </c>
      <c r="BI956" s="68">
        <v>1</v>
      </c>
      <c r="BJ956" s="68">
        <v>0</v>
      </c>
      <c r="BK956" s="12">
        <v>1</v>
      </c>
      <c r="BL956" s="12">
        <v>0</v>
      </c>
      <c r="BM956" s="12">
        <v>1</v>
      </c>
      <c r="BN956" s="12">
        <v>0</v>
      </c>
      <c r="BO956" s="12">
        <v>0</v>
      </c>
      <c r="BP956" s="12">
        <v>1</v>
      </c>
      <c r="BQ956" s="12">
        <v>0</v>
      </c>
      <c r="BR956" s="12">
        <v>0</v>
      </c>
      <c r="BS956" s="12">
        <v>0</v>
      </c>
      <c r="BT956" s="12">
        <v>1</v>
      </c>
      <c r="BU956" s="12">
        <v>0</v>
      </c>
      <c r="BV956" s="12">
        <v>0</v>
      </c>
      <c r="BW956" s="12">
        <v>0</v>
      </c>
      <c r="BX956" s="12">
        <v>1</v>
      </c>
      <c r="BY956" s="12">
        <v>0.5</v>
      </c>
      <c r="BZ956" s="12">
        <f t="shared" si="214"/>
        <v>0.5</v>
      </c>
      <c r="CA956" s="113">
        <v>3.1780538303479458</v>
      </c>
      <c r="CB956" s="12" t="s">
        <v>1057</v>
      </c>
      <c r="CC956" s="12">
        <v>1</v>
      </c>
    </row>
    <row r="957" spans="1:167" ht="15" customHeight="1" x14ac:dyDescent="0.3">
      <c r="A957" s="70">
        <v>956</v>
      </c>
      <c r="B957" s="70">
        <v>23</v>
      </c>
      <c r="C957" s="69" t="s">
        <v>173</v>
      </c>
      <c r="D957" s="38">
        <v>48.34</v>
      </c>
      <c r="E957" s="69">
        <v>25.27</v>
      </c>
      <c r="F957" s="19">
        <f t="shared" si="216"/>
        <v>1.9129402453502178</v>
      </c>
      <c r="G957" s="70" t="s">
        <v>421</v>
      </c>
      <c r="H957" s="70">
        <f t="shared" si="217"/>
        <v>23.070000000000004</v>
      </c>
      <c r="I957" s="70">
        <f t="shared" si="218"/>
        <v>73.61</v>
      </c>
      <c r="J957" s="70" t="s">
        <v>63</v>
      </c>
      <c r="K957" s="70">
        <f t="shared" si="206"/>
        <v>48.34</v>
      </c>
      <c r="L957" s="47">
        <f t="shared" si="207"/>
        <v>1.9129402453502178</v>
      </c>
      <c r="M957" s="18">
        <f t="shared" si="208"/>
        <v>5.4200308654699651E-2</v>
      </c>
      <c r="N957" s="69">
        <f t="shared" si="209"/>
        <v>2.8333508475470833E-2</v>
      </c>
      <c r="O957" s="69">
        <f t="shared" si="210"/>
        <v>35.293899478270752</v>
      </c>
      <c r="P957" s="70">
        <f t="shared" si="211"/>
        <v>2.5866800179228818E-2</v>
      </c>
      <c r="Q957" s="70">
        <f t="shared" si="212"/>
        <v>8.2533817130170481E-2</v>
      </c>
      <c r="R957" s="114">
        <v>4.8202815656050371</v>
      </c>
      <c r="S957" s="70" t="s">
        <v>1076</v>
      </c>
      <c r="T957" s="70" t="s">
        <v>1073</v>
      </c>
      <c r="U957" s="70" t="s">
        <v>1078</v>
      </c>
      <c r="V957" s="69" t="s">
        <v>1092</v>
      </c>
      <c r="W957" s="69">
        <v>0</v>
      </c>
      <c r="X957" s="69">
        <v>1</v>
      </c>
      <c r="Y957" s="69">
        <v>0</v>
      </c>
      <c r="Z957" s="69">
        <v>0</v>
      </c>
      <c r="AA957" s="69">
        <v>1</v>
      </c>
      <c r="AB957" s="69">
        <v>1</v>
      </c>
      <c r="AC957" s="69">
        <v>12</v>
      </c>
      <c r="AD957" s="69">
        <v>4</v>
      </c>
      <c r="AE957" s="69">
        <v>1242</v>
      </c>
      <c r="AF957" s="69">
        <v>0</v>
      </c>
      <c r="AG957" s="69">
        <v>1</v>
      </c>
      <c r="AH957" s="69">
        <v>0</v>
      </c>
      <c r="AI957" s="69">
        <v>0</v>
      </c>
      <c r="AJ957" s="69">
        <v>0</v>
      </c>
      <c r="AK957" s="69">
        <v>0</v>
      </c>
      <c r="AL957" s="69">
        <v>0</v>
      </c>
      <c r="AM957" s="69">
        <v>0</v>
      </c>
      <c r="AN957" s="69">
        <v>0</v>
      </c>
      <c r="AO957" s="69">
        <v>0</v>
      </c>
      <c r="AP957" s="114">
        <v>10.596634733096073</v>
      </c>
      <c r="AQ957" s="70">
        <v>1</v>
      </c>
      <c r="AR957" s="114">
        <v>7.1284959456800365</v>
      </c>
      <c r="AS957" s="70">
        <v>1</v>
      </c>
      <c r="AT957" s="70">
        <v>0</v>
      </c>
      <c r="AU957" s="70">
        <v>4.0253516907351496</v>
      </c>
      <c r="AV957" s="114">
        <v>7.60688453121963</v>
      </c>
      <c r="AW957" s="70">
        <v>0</v>
      </c>
      <c r="AX957" s="70">
        <v>1</v>
      </c>
      <c r="AY957" s="69">
        <v>1</v>
      </c>
      <c r="AZ957" s="69">
        <v>4.2329999999999997</v>
      </c>
      <c r="BA957" s="32">
        <v>243</v>
      </c>
      <c r="BB957" s="32">
        <v>60</v>
      </c>
      <c r="BC957" s="70">
        <v>1</v>
      </c>
      <c r="BD957" s="70">
        <v>0</v>
      </c>
      <c r="BE957" s="106">
        <f t="shared" si="219"/>
        <v>6.620073206530356</v>
      </c>
      <c r="BF957" s="106">
        <v>1376.05</v>
      </c>
      <c r="BG957" s="106">
        <f t="shared" si="213"/>
        <v>0.91602304274920765</v>
      </c>
      <c r="BH957" s="69">
        <v>0</v>
      </c>
      <c r="BI957" s="69">
        <v>1</v>
      </c>
      <c r="BJ957" s="69">
        <v>0</v>
      </c>
      <c r="BK957" s="70">
        <v>1</v>
      </c>
      <c r="BL957" s="70">
        <v>0</v>
      </c>
      <c r="BM957" s="70">
        <v>1</v>
      </c>
      <c r="BN957" s="70">
        <v>0</v>
      </c>
      <c r="BO957" s="70">
        <v>0</v>
      </c>
      <c r="BP957" s="70">
        <v>1</v>
      </c>
      <c r="BQ957" s="70">
        <v>0</v>
      </c>
      <c r="BR957" s="70">
        <v>0</v>
      </c>
      <c r="BS957" s="70">
        <v>0</v>
      </c>
      <c r="BT957" s="70">
        <v>1</v>
      </c>
      <c r="BU957" s="70">
        <v>0</v>
      </c>
      <c r="BV957" s="70">
        <v>0</v>
      </c>
      <c r="BW957" s="70">
        <v>0</v>
      </c>
      <c r="BX957" s="70">
        <v>1</v>
      </c>
      <c r="BY957" s="70">
        <v>0.5</v>
      </c>
      <c r="BZ957" s="70">
        <f t="shared" si="214"/>
        <v>0.5</v>
      </c>
      <c r="CA957" s="114">
        <v>3.1780538303479458</v>
      </c>
      <c r="CB957" s="70" t="s">
        <v>1057</v>
      </c>
      <c r="CC957" s="70">
        <v>1</v>
      </c>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0"/>
      <c r="DD957" s="70"/>
      <c r="DE957" s="70"/>
      <c r="DF957" s="70"/>
      <c r="DG957" s="70"/>
      <c r="DH957" s="70"/>
      <c r="DI957" s="70"/>
      <c r="DJ957" s="70"/>
      <c r="DK957" s="70"/>
      <c r="DL957" s="70"/>
      <c r="DM957" s="70"/>
      <c r="DN957" s="70"/>
      <c r="DO957" s="70"/>
      <c r="DP957" s="70"/>
      <c r="DQ957" s="70"/>
      <c r="DR957" s="70"/>
      <c r="DS957" s="70"/>
      <c r="DT957" s="70"/>
      <c r="DU957" s="70"/>
      <c r="DV957" s="70"/>
      <c r="DW957" s="70"/>
      <c r="DX957" s="70"/>
      <c r="DY957" s="70"/>
      <c r="DZ957" s="70"/>
      <c r="EA957" s="70"/>
      <c r="EB957" s="70"/>
      <c r="EC957" s="70"/>
      <c r="ED957" s="70"/>
      <c r="EE957" s="70"/>
      <c r="EF957" s="70"/>
      <c r="EG957" s="70"/>
      <c r="EH957" s="70"/>
      <c r="EI957" s="70"/>
      <c r="EJ957" s="70"/>
      <c r="EK957" s="70"/>
      <c r="EL957" s="70"/>
      <c r="EM957" s="70"/>
      <c r="EN957" s="70"/>
      <c r="EO957" s="70"/>
      <c r="EP957" s="70"/>
      <c r="EQ957" s="70"/>
      <c r="ER957" s="70"/>
      <c r="ES957" s="70"/>
      <c r="ET957" s="70"/>
      <c r="EU957" s="70"/>
      <c r="EV957" s="70"/>
      <c r="EW957" s="70"/>
      <c r="EX957" s="70"/>
      <c r="EY957" s="70"/>
      <c r="EZ957" s="70"/>
      <c r="FA957" s="70"/>
      <c r="FB957" s="70"/>
      <c r="FC957" s="70"/>
      <c r="FD957" s="70"/>
      <c r="FE957" s="70"/>
      <c r="FF957" s="70"/>
      <c r="FG957" s="70"/>
      <c r="FH957" s="70"/>
      <c r="FI957" s="70"/>
      <c r="FJ957" s="70"/>
      <c r="FK957" s="70"/>
    </row>
    <row r="958" spans="1:167" ht="15" customHeight="1" x14ac:dyDescent="0.3">
      <c r="A958" s="70">
        <v>957</v>
      </c>
      <c r="B958" s="12">
        <v>23</v>
      </c>
      <c r="C958" s="69" t="s">
        <v>173</v>
      </c>
      <c r="D958" s="37">
        <v>40.869999999999997</v>
      </c>
      <c r="E958" s="13">
        <v>34.04</v>
      </c>
      <c r="F958" s="19">
        <f t="shared" si="216"/>
        <v>1.2006462984723854</v>
      </c>
      <c r="H958" s="12">
        <f t="shared" si="217"/>
        <v>6.8299999999999983</v>
      </c>
      <c r="I958" s="12">
        <f t="shared" si="218"/>
        <v>74.91</v>
      </c>
      <c r="J958" s="12" t="s">
        <v>63</v>
      </c>
      <c r="K958" s="12">
        <f t="shared" si="206"/>
        <v>40.869999999999997</v>
      </c>
      <c r="L958" s="45">
        <f t="shared" si="207"/>
        <v>1.2006462984723854</v>
      </c>
      <c r="M958" s="15">
        <f t="shared" si="208"/>
        <v>3.4048846091711028E-2</v>
      </c>
      <c r="N958" s="13">
        <f t="shared" si="209"/>
        <v>2.8358764887737788E-2</v>
      </c>
      <c r="O958" s="68">
        <f t="shared" si="210"/>
        <v>35.262466611597596</v>
      </c>
      <c r="P958" s="12">
        <f t="shared" si="211"/>
        <v>5.6900812039732407E-3</v>
      </c>
      <c r="Q958" s="12">
        <f t="shared" si="212"/>
        <v>6.2407610979448816E-2</v>
      </c>
      <c r="R958" s="113">
        <v>7.0361484937505363</v>
      </c>
      <c r="S958" s="12" t="s">
        <v>1076</v>
      </c>
      <c r="T958" s="12" t="s">
        <v>1073</v>
      </c>
      <c r="U958" s="12" t="s">
        <v>1079</v>
      </c>
      <c r="V958" s="13" t="s">
        <v>1093</v>
      </c>
      <c r="W958" s="68">
        <v>0</v>
      </c>
      <c r="X958" s="68">
        <v>1</v>
      </c>
      <c r="Y958" s="68">
        <v>0</v>
      </c>
      <c r="Z958" s="68">
        <v>0</v>
      </c>
      <c r="AA958" s="13">
        <v>1</v>
      </c>
      <c r="AB958" s="13">
        <v>1</v>
      </c>
      <c r="AC958" s="68">
        <v>12</v>
      </c>
      <c r="AD958" s="68">
        <v>4</v>
      </c>
      <c r="AE958" s="13">
        <v>1242</v>
      </c>
      <c r="AF958" s="13">
        <v>0</v>
      </c>
      <c r="AG958" s="13">
        <v>1</v>
      </c>
      <c r="AH958" s="13">
        <v>0</v>
      </c>
      <c r="AI958" s="13">
        <v>0</v>
      </c>
      <c r="AJ958" s="13">
        <v>0</v>
      </c>
      <c r="AK958" s="13">
        <v>0</v>
      </c>
      <c r="AL958" s="13">
        <v>0</v>
      </c>
      <c r="AM958" s="68">
        <v>0</v>
      </c>
      <c r="AN958" s="68">
        <v>0</v>
      </c>
      <c r="AO958" s="68">
        <v>0</v>
      </c>
      <c r="AP958" s="113">
        <v>10.596634733096073</v>
      </c>
      <c r="AQ958" s="12">
        <v>1</v>
      </c>
      <c r="AR958" s="113">
        <v>7.1284959456800365</v>
      </c>
      <c r="AS958" s="12">
        <v>1</v>
      </c>
      <c r="AT958" s="12">
        <v>0</v>
      </c>
      <c r="AU958" s="12">
        <v>4.0253516907351496</v>
      </c>
      <c r="AV958" s="113">
        <v>7.60688453121963</v>
      </c>
      <c r="AW958" s="12">
        <v>0</v>
      </c>
      <c r="AX958" s="12">
        <v>1</v>
      </c>
      <c r="AY958" s="68">
        <v>1</v>
      </c>
      <c r="AZ958" s="68">
        <v>4.2329999999999997</v>
      </c>
      <c r="BA958" s="94">
        <v>243</v>
      </c>
      <c r="BB958" s="94">
        <v>60</v>
      </c>
      <c r="BC958" s="12">
        <v>1</v>
      </c>
      <c r="BD958" s="12">
        <v>0</v>
      </c>
      <c r="BE958" s="104">
        <f t="shared" si="219"/>
        <v>6.620073206530356</v>
      </c>
      <c r="BF958" s="104">
        <v>1376.05</v>
      </c>
      <c r="BG958" s="104">
        <f t="shared" si="213"/>
        <v>0.91602304274920765</v>
      </c>
      <c r="BH958" s="68">
        <v>0</v>
      </c>
      <c r="BI958" s="68">
        <v>1</v>
      </c>
      <c r="BJ958" s="68">
        <v>0</v>
      </c>
      <c r="BK958" s="12">
        <v>1</v>
      </c>
      <c r="BL958" s="12">
        <v>0</v>
      </c>
      <c r="BM958" s="12">
        <v>1</v>
      </c>
      <c r="BN958" s="12">
        <v>0</v>
      </c>
      <c r="BO958" s="12">
        <v>0</v>
      </c>
      <c r="BP958" s="12">
        <v>1</v>
      </c>
      <c r="BQ958" s="12">
        <v>0</v>
      </c>
      <c r="BR958" s="12">
        <v>0</v>
      </c>
      <c r="BS958" s="12">
        <v>0</v>
      </c>
      <c r="BT958" s="12">
        <v>1</v>
      </c>
      <c r="BU958" s="12">
        <v>0</v>
      </c>
      <c r="BV958" s="12">
        <v>0</v>
      </c>
      <c r="BW958" s="12">
        <v>0</v>
      </c>
      <c r="BX958" s="12">
        <v>1</v>
      </c>
      <c r="BY958" s="12">
        <v>0.5</v>
      </c>
      <c r="BZ958" s="12">
        <f t="shared" si="214"/>
        <v>0.5</v>
      </c>
      <c r="CA958" s="113">
        <v>3.1780538303479458</v>
      </c>
      <c r="CB958" s="12" t="s">
        <v>1057</v>
      </c>
      <c r="CC958" s="12">
        <v>1</v>
      </c>
    </row>
    <row r="959" spans="1:167" ht="15" customHeight="1" x14ac:dyDescent="0.3">
      <c r="A959" s="70">
        <v>958</v>
      </c>
      <c r="B959" s="12">
        <v>23</v>
      </c>
      <c r="C959" s="69" t="s">
        <v>173</v>
      </c>
      <c r="D959" s="37">
        <v>56</v>
      </c>
      <c r="E959" s="13">
        <v>32.76</v>
      </c>
      <c r="F959" s="19">
        <f t="shared" si="216"/>
        <v>1.7094017094017095</v>
      </c>
      <c r="G959" s="12" t="s">
        <v>421</v>
      </c>
      <c r="H959" s="12">
        <f t="shared" si="217"/>
        <v>23.240000000000002</v>
      </c>
      <c r="I959" s="12">
        <f t="shared" si="218"/>
        <v>88.759999999999991</v>
      </c>
      <c r="J959" s="12" t="s">
        <v>63</v>
      </c>
      <c r="K959" s="12">
        <f t="shared" si="206"/>
        <v>56</v>
      </c>
      <c r="L959" s="45">
        <f t="shared" si="207"/>
        <v>1.7094017094017095</v>
      </c>
      <c r="M959" s="15">
        <f t="shared" si="208"/>
        <v>4.844768765580465E-2</v>
      </c>
      <c r="N959" s="13">
        <f t="shared" si="209"/>
        <v>2.8341897278645719E-2</v>
      </c>
      <c r="O959" s="68">
        <f t="shared" si="210"/>
        <v>35.283452980173379</v>
      </c>
      <c r="P959" s="12">
        <f t="shared" si="211"/>
        <v>2.0105790377158931E-2</v>
      </c>
      <c r="Q959" s="12">
        <f t="shared" si="212"/>
        <v>7.6789584934450372E-2</v>
      </c>
      <c r="R959" s="113">
        <v>7.0361484937505363</v>
      </c>
      <c r="S959" s="12" t="s">
        <v>1076</v>
      </c>
      <c r="T959" s="12" t="s">
        <v>1073</v>
      </c>
      <c r="U959" s="12" t="s">
        <v>1080</v>
      </c>
      <c r="V959" s="13" t="s">
        <v>1094</v>
      </c>
      <c r="W959" s="68">
        <v>0</v>
      </c>
      <c r="X959" s="68">
        <v>1</v>
      </c>
      <c r="Y959" s="68">
        <v>0</v>
      </c>
      <c r="Z959" s="68">
        <v>0</v>
      </c>
      <c r="AA959" s="13">
        <v>1</v>
      </c>
      <c r="AB959" s="13">
        <v>1</v>
      </c>
      <c r="AC959" s="68">
        <v>12</v>
      </c>
      <c r="AD959" s="68">
        <v>4</v>
      </c>
      <c r="AE959" s="13">
        <v>1242</v>
      </c>
      <c r="AF959" s="13">
        <v>0</v>
      </c>
      <c r="AG959" s="13">
        <v>1</v>
      </c>
      <c r="AH959" s="13">
        <v>0</v>
      </c>
      <c r="AI959" s="13">
        <v>0</v>
      </c>
      <c r="AJ959" s="13">
        <v>0</v>
      </c>
      <c r="AK959" s="13">
        <v>0</v>
      </c>
      <c r="AL959" s="13">
        <v>0</v>
      </c>
      <c r="AM959" s="68">
        <v>0</v>
      </c>
      <c r="AN959" s="68">
        <v>0</v>
      </c>
      <c r="AO959" s="68">
        <v>0</v>
      </c>
      <c r="AP959" s="113">
        <v>10.596634733096073</v>
      </c>
      <c r="AQ959" s="12">
        <v>1</v>
      </c>
      <c r="AR959" s="113">
        <v>7.1284959456800365</v>
      </c>
      <c r="AS959" s="12">
        <v>1</v>
      </c>
      <c r="AT959" s="12">
        <v>0</v>
      </c>
      <c r="AU959" s="12">
        <v>4.0253516907351496</v>
      </c>
      <c r="AV959" s="113">
        <v>7.60688453121963</v>
      </c>
      <c r="AW959" s="12">
        <v>0</v>
      </c>
      <c r="AX959" s="12">
        <v>1</v>
      </c>
      <c r="AY959" s="68">
        <v>1</v>
      </c>
      <c r="AZ959" s="68">
        <v>4.2329999999999997</v>
      </c>
      <c r="BA959" s="94">
        <v>243</v>
      </c>
      <c r="BB959" s="94">
        <v>60</v>
      </c>
      <c r="BC959" s="12">
        <v>1</v>
      </c>
      <c r="BD959" s="12">
        <v>0</v>
      </c>
      <c r="BE959" s="104">
        <f t="shared" si="219"/>
        <v>6.620073206530356</v>
      </c>
      <c r="BF959" s="104">
        <v>1376.05</v>
      </c>
      <c r="BG959" s="104">
        <f t="shared" si="213"/>
        <v>0.91602304274920765</v>
      </c>
      <c r="BH959" s="68">
        <v>0</v>
      </c>
      <c r="BI959" s="68">
        <v>1</v>
      </c>
      <c r="BJ959" s="68">
        <v>0</v>
      </c>
      <c r="BK959" s="12">
        <v>1</v>
      </c>
      <c r="BL959" s="12">
        <v>0</v>
      </c>
      <c r="BM959" s="12">
        <v>1</v>
      </c>
      <c r="BN959" s="12">
        <v>0</v>
      </c>
      <c r="BO959" s="12">
        <v>0</v>
      </c>
      <c r="BP959" s="12">
        <v>1</v>
      </c>
      <c r="BQ959" s="12">
        <v>0</v>
      </c>
      <c r="BR959" s="12">
        <v>0</v>
      </c>
      <c r="BS959" s="12">
        <v>0</v>
      </c>
      <c r="BT959" s="12">
        <v>1</v>
      </c>
      <c r="BU959" s="12">
        <v>0</v>
      </c>
      <c r="BV959" s="12">
        <v>0</v>
      </c>
      <c r="BW959" s="12">
        <v>0</v>
      </c>
      <c r="BX959" s="12">
        <v>1</v>
      </c>
      <c r="BY959" s="12">
        <v>0.5</v>
      </c>
      <c r="BZ959" s="12">
        <f t="shared" si="214"/>
        <v>0.5</v>
      </c>
      <c r="CA959" s="113">
        <v>3.1780538303479458</v>
      </c>
      <c r="CB959" s="12" t="s">
        <v>1057</v>
      </c>
      <c r="CC959" s="12">
        <v>1</v>
      </c>
    </row>
    <row r="960" spans="1:167" ht="15" customHeight="1" x14ac:dyDescent="0.3">
      <c r="A960" s="70">
        <v>959</v>
      </c>
      <c r="B960" s="70">
        <v>23</v>
      </c>
      <c r="C960" s="69" t="s">
        <v>173</v>
      </c>
      <c r="D960" s="38">
        <v>35</v>
      </c>
      <c r="E960" s="69">
        <v>32.380000000000003</v>
      </c>
      <c r="F960" s="19">
        <f t="shared" si="216"/>
        <v>1.0809141445336627</v>
      </c>
      <c r="G960" s="70"/>
      <c r="H960" s="70">
        <f t="shared" si="217"/>
        <v>2.6199999999999974</v>
      </c>
      <c r="I960" s="70">
        <f t="shared" si="218"/>
        <v>67.38</v>
      </c>
      <c r="J960" s="70" t="s">
        <v>63</v>
      </c>
      <c r="K960" s="70">
        <f t="shared" si="206"/>
        <v>35</v>
      </c>
      <c r="L960" s="47">
        <f t="shared" si="207"/>
        <v>1.0809141445336627</v>
      </c>
      <c r="M960" s="18">
        <f t="shared" si="208"/>
        <v>3.0656757820325238E-2</v>
      </c>
      <c r="N960" s="69">
        <f t="shared" si="209"/>
        <v>2.8361880520632321E-2</v>
      </c>
      <c r="O960" s="69">
        <f t="shared" si="210"/>
        <v>35.258592929778878</v>
      </c>
      <c r="P960" s="70">
        <f t="shared" si="211"/>
        <v>2.294877299692917E-3</v>
      </c>
      <c r="Q960" s="70">
        <f t="shared" si="212"/>
        <v>5.9018638340957559E-2</v>
      </c>
      <c r="R960" s="114">
        <v>7.9420068084898565</v>
      </c>
      <c r="S960" s="70" t="s">
        <v>1076</v>
      </c>
      <c r="T960" s="70" t="s">
        <v>1073</v>
      </c>
      <c r="U960" s="70" t="s">
        <v>1081</v>
      </c>
      <c r="V960" s="69" t="s">
        <v>1095</v>
      </c>
      <c r="W960" s="69">
        <v>0</v>
      </c>
      <c r="X960" s="69">
        <v>1</v>
      </c>
      <c r="Y960" s="69">
        <v>0</v>
      </c>
      <c r="Z960" s="69">
        <v>0</v>
      </c>
      <c r="AA960" s="69">
        <v>1</v>
      </c>
      <c r="AB960" s="69">
        <v>1</v>
      </c>
      <c r="AC960" s="69">
        <v>12</v>
      </c>
      <c r="AD960" s="69">
        <v>4</v>
      </c>
      <c r="AE960" s="69">
        <v>1242</v>
      </c>
      <c r="AF960" s="69">
        <v>0</v>
      </c>
      <c r="AG960" s="69">
        <v>1</v>
      </c>
      <c r="AH960" s="69">
        <v>0</v>
      </c>
      <c r="AI960" s="69">
        <v>0</v>
      </c>
      <c r="AJ960" s="69">
        <v>0</v>
      </c>
      <c r="AK960" s="69">
        <v>0</v>
      </c>
      <c r="AL960" s="69">
        <v>0</v>
      </c>
      <c r="AM960" s="69">
        <v>0</v>
      </c>
      <c r="AN960" s="69">
        <v>0</v>
      </c>
      <c r="AO960" s="69">
        <v>0</v>
      </c>
      <c r="AP960" s="114">
        <v>10.596634733096073</v>
      </c>
      <c r="AQ960" s="70">
        <v>1</v>
      </c>
      <c r="AR960" s="114">
        <v>7.1284959456800365</v>
      </c>
      <c r="AS960" s="70">
        <v>1</v>
      </c>
      <c r="AT960" s="70">
        <v>0</v>
      </c>
      <c r="AU960" s="70">
        <v>6.956545443151569</v>
      </c>
      <c r="AV960" s="114">
        <v>7.60688453121963</v>
      </c>
      <c r="AW960" s="70">
        <v>0</v>
      </c>
      <c r="AX960" s="70">
        <v>1</v>
      </c>
      <c r="AY960" s="69">
        <v>1</v>
      </c>
      <c r="AZ960" s="69">
        <v>4.2329999999999997</v>
      </c>
      <c r="BA960" s="32">
        <v>243</v>
      </c>
      <c r="BB960" s="32">
        <v>60</v>
      </c>
      <c r="BC960" s="70">
        <v>1</v>
      </c>
      <c r="BD960" s="70">
        <v>0</v>
      </c>
      <c r="BE960" s="106">
        <f t="shared" si="219"/>
        <v>6.620073206530356</v>
      </c>
      <c r="BF960" s="106">
        <v>1376.05</v>
      </c>
      <c r="BG960" s="106">
        <f t="shared" si="213"/>
        <v>0.91602304274920765</v>
      </c>
      <c r="BH960" s="69">
        <v>0</v>
      </c>
      <c r="BI960" s="69">
        <v>1</v>
      </c>
      <c r="BJ960" s="69">
        <v>0</v>
      </c>
      <c r="BK960" s="70">
        <v>1</v>
      </c>
      <c r="BL960" s="70">
        <v>0</v>
      </c>
      <c r="BM960" s="70">
        <v>1</v>
      </c>
      <c r="BN960" s="70">
        <v>0</v>
      </c>
      <c r="BO960" s="70">
        <v>0</v>
      </c>
      <c r="BP960" s="70">
        <v>1</v>
      </c>
      <c r="BQ960" s="70">
        <v>0</v>
      </c>
      <c r="BR960" s="70">
        <v>0</v>
      </c>
      <c r="BS960" s="70">
        <v>0</v>
      </c>
      <c r="BT960" s="70">
        <v>1</v>
      </c>
      <c r="BU960" s="70">
        <v>0</v>
      </c>
      <c r="BV960" s="70">
        <v>0</v>
      </c>
      <c r="BW960" s="70">
        <v>0</v>
      </c>
      <c r="BX960" s="70">
        <v>1</v>
      </c>
      <c r="BY960" s="70">
        <v>0.5</v>
      </c>
      <c r="BZ960" s="70">
        <f t="shared" si="214"/>
        <v>0.5</v>
      </c>
      <c r="CA960" s="114">
        <v>3.1780538303479458</v>
      </c>
      <c r="CB960" s="70" t="s">
        <v>1057</v>
      </c>
      <c r="CC960" s="70">
        <v>1</v>
      </c>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0"/>
      <c r="DD960" s="70"/>
      <c r="DE960" s="70"/>
      <c r="DF960" s="70"/>
      <c r="DG960" s="70"/>
      <c r="DH960" s="70"/>
      <c r="DI960" s="70"/>
      <c r="DJ960" s="70"/>
      <c r="DK960" s="70"/>
      <c r="DL960" s="70"/>
      <c r="DM960" s="70"/>
      <c r="DN960" s="70"/>
      <c r="DO960" s="70"/>
      <c r="DP960" s="70"/>
      <c r="DQ960" s="70"/>
      <c r="DR960" s="70"/>
      <c r="DS960" s="70"/>
      <c r="DT960" s="70"/>
      <c r="DU960" s="70"/>
      <c r="DV960" s="70"/>
      <c r="DW960" s="70"/>
      <c r="DX960" s="70"/>
      <c r="DY960" s="70"/>
      <c r="DZ960" s="70"/>
      <c r="EA960" s="70"/>
      <c r="EB960" s="70"/>
      <c r="EC960" s="70"/>
      <c r="ED960" s="70"/>
      <c r="EE960" s="70"/>
      <c r="EF960" s="70"/>
      <c r="EG960" s="70"/>
      <c r="EH960" s="70"/>
      <c r="EI960" s="70"/>
      <c r="EJ960" s="70"/>
      <c r="EK960" s="70"/>
      <c r="EL960" s="70"/>
      <c r="EM960" s="70"/>
      <c r="EN960" s="70"/>
      <c r="EO960" s="70"/>
      <c r="EP960" s="70"/>
      <c r="EQ960" s="70"/>
      <c r="ER960" s="70"/>
      <c r="ES960" s="70"/>
      <c r="ET960" s="70"/>
      <c r="EU960" s="70"/>
      <c r="EV960" s="70"/>
      <c r="EW960" s="70"/>
      <c r="EX960" s="70"/>
      <c r="EY960" s="70"/>
      <c r="EZ960" s="70"/>
      <c r="FA960" s="70"/>
      <c r="FB960" s="70"/>
      <c r="FC960" s="70"/>
      <c r="FD960" s="70"/>
      <c r="FE960" s="70"/>
      <c r="FF960" s="70"/>
      <c r="FG960" s="70"/>
      <c r="FH960" s="70"/>
      <c r="FI960" s="70"/>
      <c r="FJ960" s="70"/>
      <c r="FK960" s="70"/>
    </row>
    <row r="961" spans="1:167" s="40" customFormat="1" ht="15" customHeight="1" x14ac:dyDescent="0.3">
      <c r="A961" s="75">
        <v>960</v>
      </c>
      <c r="B961" s="75">
        <v>23</v>
      </c>
      <c r="C961" s="77" t="s">
        <v>173</v>
      </c>
      <c r="D961" s="76">
        <v>62.16</v>
      </c>
      <c r="E961" s="77">
        <v>34.6</v>
      </c>
      <c r="F961" s="79">
        <f t="shared" si="216"/>
        <v>1.7965317919075143</v>
      </c>
      <c r="G961" s="75" t="s">
        <v>421</v>
      </c>
      <c r="H961" s="75">
        <f t="shared" si="217"/>
        <v>27.559999999999995</v>
      </c>
      <c r="I961" s="75">
        <f t="shared" si="218"/>
        <v>96.759999999999991</v>
      </c>
      <c r="J961" s="75" t="s">
        <v>63</v>
      </c>
      <c r="K961" s="75">
        <f t="shared" si="206"/>
        <v>62.16</v>
      </c>
      <c r="L961" s="88">
        <f t="shared" si="207"/>
        <v>1.7965317919075143</v>
      </c>
      <c r="M961" s="78">
        <f t="shared" si="208"/>
        <v>5.0910873769039695E-2</v>
      </c>
      <c r="N961" s="77">
        <f t="shared" si="209"/>
        <v>2.8338420727296872E-2</v>
      </c>
      <c r="O961" s="77">
        <f t="shared" si="210"/>
        <v>35.287781546582586</v>
      </c>
      <c r="P961" s="75">
        <f t="shared" si="211"/>
        <v>2.2572453041742824E-2</v>
      </c>
      <c r="Q961" s="75">
        <f t="shared" si="212"/>
        <v>7.9249294496336567E-2</v>
      </c>
      <c r="R961" s="115">
        <v>7.9420068084898565</v>
      </c>
      <c r="S961" s="75" t="s">
        <v>1076</v>
      </c>
      <c r="T961" s="75" t="s">
        <v>1073</v>
      </c>
      <c r="U961" s="75" t="s">
        <v>1082</v>
      </c>
      <c r="V961" s="77" t="s">
        <v>1096</v>
      </c>
      <c r="W961" s="77">
        <v>0</v>
      </c>
      <c r="X961" s="77">
        <v>1</v>
      </c>
      <c r="Y961" s="77">
        <v>0</v>
      </c>
      <c r="Z961" s="77">
        <v>0</v>
      </c>
      <c r="AA961" s="77">
        <v>1</v>
      </c>
      <c r="AB961" s="77">
        <v>1</v>
      </c>
      <c r="AC961" s="77">
        <v>12</v>
      </c>
      <c r="AD961" s="77">
        <v>4</v>
      </c>
      <c r="AE961" s="77">
        <v>1242</v>
      </c>
      <c r="AF961" s="77">
        <v>0</v>
      </c>
      <c r="AG961" s="77">
        <v>1</v>
      </c>
      <c r="AH961" s="77">
        <v>0</v>
      </c>
      <c r="AI961" s="77">
        <v>0</v>
      </c>
      <c r="AJ961" s="77">
        <v>0</v>
      </c>
      <c r="AK961" s="77">
        <v>0</v>
      </c>
      <c r="AL961" s="77">
        <v>0</v>
      </c>
      <c r="AM961" s="77">
        <v>0</v>
      </c>
      <c r="AN961" s="77">
        <v>0</v>
      </c>
      <c r="AO961" s="77">
        <v>0</v>
      </c>
      <c r="AP961" s="115">
        <v>10.596634733096073</v>
      </c>
      <c r="AQ961" s="75">
        <v>1</v>
      </c>
      <c r="AR961" s="115">
        <v>7.1284959456800365</v>
      </c>
      <c r="AS961" s="75">
        <v>1</v>
      </c>
      <c r="AT961" s="75">
        <v>0</v>
      </c>
      <c r="AU961" s="75">
        <v>6.956545443151569</v>
      </c>
      <c r="AV961" s="115">
        <v>7.60688453121963</v>
      </c>
      <c r="AW961" s="75">
        <v>0</v>
      </c>
      <c r="AX961" s="75">
        <v>1</v>
      </c>
      <c r="AY961" s="77">
        <v>1</v>
      </c>
      <c r="AZ961" s="77">
        <v>4.2329999999999997</v>
      </c>
      <c r="BA961" s="52">
        <v>243</v>
      </c>
      <c r="BB961" s="52">
        <v>60</v>
      </c>
      <c r="BC961" s="75">
        <v>1</v>
      </c>
      <c r="BD961" s="75">
        <v>0</v>
      </c>
      <c r="BE961" s="105">
        <f t="shared" si="219"/>
        <v>6.620073206530356</v>
      </c>
      <c r="BF961" s="105">
        <v>1376.05</v>
      </c>
      <c r="BG961" s="105">
        <f t="shared" si="213"/>
        <v>0.91602304274920765</v>
      </c>
      <c r="BH961" s="77">
        <v>0</v>
      </c>
      <c r="BI961" s="77">
        <v>1</v>
      </c>
      <c r="BJ961" s="77">
        <v>0</v>
      </c>
      <c r="BK961" s="75">
        <v>1</v>
      </c>
      <c r="BL961" s="75">
        <v>0</v>
      </c>
      <c r="BM961" s="75">
        <v>1</v>
      </c>
      <c r="BN961" s="75">
        <v>0</v>
      </c>
      <c r="BO961" s="75">
        <v>0</v>
      </c>
      <c r="BP961" s="75">
        <v>1</v>
      </c>
      <c r="BQ961" s="75">
        <v>0</v>
      </c>
      <c r="BR961" s="75">
        <v>0</v>
      </c>
      <c r="BS961" s="75">
        <v>0</v>
      </c>
      <c r="BT961" s="75">
        <v>1</v>
      </c>
      <c r="BU961" s="75">
        <v>0</v>
      </c>
      <c r="BV961" s="75">
        <v>0</v>
      </c>
      <c r="BW961" s="75">
        <v>0</v>
      </c>
      <c r="BX961" s="75">
        <v>1</v>
      </c>
      <c r="BY961" s="75">
        <v>0.5</v>
      </c>
      <c r="BZ961" s="75">
        <f t="shared" si="214"/>
        <v>0.5</v>
      </c>
      <c r="CA961" s="115">
        <v>3.1780538303479458</v>
      </c>
      <c r="CB961" s="75" t="s">
        <v>1057</v>
      </c>
      <c r="CC961" s="75">
        <v>1</v>
      </c>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5"/>
      <c r="DA961" s="75"/>
      <c r="DB961" s="75"/>
      <c r="DC961" s="75"/>
      <c r="DD961" s="75"/>
      <c r="DE961" s="75"/>
      <c r="DF961" s="75"/>
      <c r="DG961" s="75"/>
      <c r="DH961" s="75"/>
      <c r="DI961" s="75"/>
      <c r="DJ961" s="75"/>
      <c r="DK961" s="75"/>
      <c r="DL961" s="75"/>
      <c r="DM961" s="75"/>
      <c r="DN961" s="75"/>
      <c r="DO961" s="75"/>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5"/>
      <c r="ET961" s="75"/>
      <c r="EU961" s="75"/>
      <c r="EV961" s="75"/>
      <c r="EW961" s="75"/>
      <c r="EX961" s="75"/>
      <c r="EY961" s="75"/>
      <c r="EZ961" s="75"/>
      <c r="FA961" s="75"/>
      <c r="FB961" s="75"/>
      <c r="FC961" s="75"/>
      <c r="FD961" s="75"/>
      <c r="FE961" s="75"/>
      <c r="FF961" s="75"/>
      <c r="FG961" s="75"/>
      <c r="FH961" s="75"/>
      <c r="FI961" s="75"/>
      <c r="FJ961" s="75"/>
      <c r="FK961" s="75"/>
    </row>
    <row r="962" spans="1:167" ht="15" customHeight="1" x14ac:dyDescent="0.3">
      <c r="A962" s="70">
        <v>961</v>
      </c>
      <c r="B962" s="12">
        <v>24</v>
      </c>
      <c r="C962" s="69" t="s">
        <v>174</v>
      </c>
      <c r="D962" s="37">
        <v>5.0000000000000001E-3</v>
      </c>
      <c r="E962" s="68">
        <v>4.5999999999999999E-2</v>
      </c>
      <c r="F962" s="19">
        <f t="shared" si="216"/>
        <v>0.10869565217391305</v>
      </c>
      <c r="H962" s="12">
        <f t="shared" si="217"/>
        <v>-4.1000000000000002E-2</v>
      </c>
      <c r="I962" s="12">
        <f t="shared" si="218"/>
        <v>5.0999999999999997E-2</v>
      </c>
      <c r="J962" s="12" t="s">
        <v>63</v>
      </c>
      <c r="K962" s="12">
        <f t="shared" ref="K962:K1025" si="220">IF(AA962=1,D962,-D962)</f>
        <v>5.0000000000000001E-3</v>
      </c>
      <c r="L962" s="45">
        <f t="shared" ref="L962:L1025" si="221">K962/E962</f>
        <v>0.10869565217391305</v>
      </c>
      <c r="M962" s="15">
        <f t="shared" ref="M962:M1025" si="222">L962/SQRT(L962^2+AE962)</f>
        <v>1.3144596201489142E-3</v>
      </c>
      <c r="N962" s="68">
        <f t="shared" ref="N962:N1025" si="223">SQRT((1-M962^2)/AE962)</f>
        <v>1.2093028505370008E-2</v>
      </c>
      <c r="O962" s="68">
        <f t="shared" ref="O962:O1025" si="224">1/N962</f>
        <v>82.692271795765777</v>
      </c>
      <c r="P962" s="12">
        <f t="shared" ref="P962:P1025" si="225">M962-N962</f>
        <v>-1.0778568885221095E-2</v>
      </c>
      <c r="Q962" s="12">
        <f t="shared" ref="Q962:Q1025" si="226">M962+N962</f>
        <v>1.3407488125518922E-2</v>
      </c>
      <c r="R962" s="113">
        <v>7.9420068084898565</v>
      </c>
      <c r="S962" s="12" t="s">
        <v>1116</v>
      </c>
      <c r="T962" s="12" t="s">
        <v>1109</v>
      </c>
      <c r="U962" s="12" t="s">
        <v>1110</v>
      </c>
      <c r="V962" s="68" t="s">
        <v>1117</v>
      </c>
      <c r="W962" s="68">
        <v>1</v>
      </c>
      <c r="X962" s="68">
        <v>0</v>
      </c>
      <c r="Y962" s="68">
        <v>0</v>
      </c>
      <c r="Z962" s="68">
        <v>0</v>
      </c>
      <c r="AA962" s="68">
        <v>1</v>
      </c>
      <c r="AB962" s="68">
        <v>1</v>
      </c>
      <c r="AC962" s="68">
        <v>1</v>
      </c>
      <c r="AD962" s="68">
        <v>5</v>
      </c>
      <c r="AE962" s="68">
        <v>6838</v>
      </c>
      <c r="AF962" s="68">
        <v>0</v>
      </c>
      <c r="AG962" s="68">
        <v>1</v>
      </c>
      <c r="AH962" s="68">
        <v>0</v>
      </c>
      <c r="AI962" s="68">
        <v>0</v>
      </c>
      <c r="AJ962" s="68">
        <v>0</v>
      </c>
      <c r="AK962" s="68">
        <v>0</v>
      </c>
      <c r="AL962" s="68">
        <v>0</v>
      </c>
      <c r="AM962" s="68">
        <v>0</v>
      </c>
      <c r="AN962" s="68">
        <v>0</v>
      </c>
      <c r="AO962" s="68">
        <v>0</v>
      </c>
      <c r="AP962" s="113">
        <v>8.8311276350120842</v>
      </c>
      <c r="AQ962" s="12">
        <v>1</v>
      </c>
      <c r="AR962" s="113">
        <v>8.8311276350120842</v>
      </c>
      <c r="AS962" s="12">
        <v>0</v>
      </c>
      <c r="AT962" s="12">
        <v>1</v>
      </c>
      <c r="AU962" s="12">
        <v>6.956545443151569</v>
      </c>
      <c r="AV962" s="113">
        <v>7.6058900010531216</v>
      </c>
      <c r="AW962" s="12">
        <v>0</v>
      </c>
      <c r="AX962" s="12">
        <v>1</v>
      </c>
      <c r="AY962" s="68">
        <v>1</v>
      </c>
      <c r="AZ962" s="68">
        <v>4.2329999999999997</v>
      </c>
      <c r="BA962" s="94">
        <v>323</v>
      </c>
      <c r="BB962" s="94">
        <v>68</v>
      </c>
      <c r="BC962" s="12">
        <v>0</v>
      </c>
      <c r="BD962" s="12">
        <v>1</v>
      </c>
      <c r="BE962" s="104">
        <f t="shared" ref="BE962:BE993" si="227">LN(15)</f>
        <v>2.7080502011022101</v>
      </c>
      <c r="BF962" s="104">
        <v>1486.31</v>
      </c>
      <c r="BG962" s="104">
        <f t="shared" ref="BG962:BG1025" si="228">BE962/LN(BF962)</f>
        <v>0.370759993063982</v>
      </c>
      <c r="BH962" s="68">
        <v>0</v>
      </c>
      <c r="BI962" s="68">
        <v>1</v>
      </c>
      <c r="BJ962" s="68">
        <v>0</v>
      </c>
      <c r="BK962" s="12">
        <v>0</v>
      </c>
      <c r="BL962" s="12">
        <v>1</v>
      </c>
      <c r="BM962" s="12">
        <v>1</v>
      </c>
      <c r="BN962" s="12">
        <v>0</v>
      </c>
      <c r="BO962" s="12">
        <v>0</v>
      </c>
      <c r="BP962" s="12">
        <v>1</v>
      </c>
      <c r="BQ962" s="12">
        <v>0</v>
      </c>
      <c r="BR962" s="12">
        <v>0</v>
      </c>
      <c r="BS962" s="12">
        <v>0</v>
      </c>
      <c r="BT962" s="12">
        <v>0</v>
      </c>
      <c r="BU962" s="12">
        <v>1</v>
      </c>
      <c r="BV962" s="12">
        <v>1</v>
      </c>
      <c r="BW962" s="12">
        <v>0</v>
      </c>
      <c r="BX962" s="12">
        <v>0</v>
      </c>
      <c r="BY962" s="12">
        <v>0.5</v>
      </c>
      <c r="BZ962" s="12">
        <f t="shared" ref="BZ962:BZ1025" si="229">1-BY962</f>
        <v>0.5</v>
      </c>
      <c r="CA962" s="113">
        <v>3.1780538303479458</v>
      </c>
      <c r="CB962" s="12" t="s">
        <v>1098</v>
      </c>
      <c r="CC962" s="12">
        <v>1</v>
      </c>
      <c r="CD962" s="12" t="s">
        <v>1102</v>
      </c>
      <c r="CE962" s="12" t="s">
        <v>1107</v>
      </c>
      <c r="CF962" s="12" t="s">
        <v>429</v>
      </c>
      <c r="CG962" s="12" t="s">
        <v>1099</v>
      </c>
      <c r="CH962" s="12" t="s">
        <v>1100</v>
      </c>
      <c r="CI962" s="46" t="s">
        <v>1115</v>
      </c>
      <c r="CL962" s="70"/>
      <c r="CM962" s="70"/>
      <c r="CN962" s="70"/>
      <c r="CO962" s="70"/>
      <c r="CP962" s="70"/>
      <c r="CQ962" s="70"/>
      <c r="CR962" s="70"/>
      <c r="CS962" s="70"/>
      <c r="CT962" s="70"/>
      <c r="CU962" s="70"/>
      <c r="CV962" s="70"/>
      <c r="CW962" s="70"/>
      <c r="CX962" s="70"/>
      <c r="CY962" s="70"/>
      <c r="CZ962" s="70"/>
      <c r="DA962" s="70"/>
      <c r="DB962" s="70"/>
      <c r="DC962" s="70"/>
      <c r="DD962" s="70"/>
      <c r="DE962" s="70"/>
      <c r="DF962" s="70"/>
      <c r="DG962" s="70"/>
      <c r="DH962" s="70"/>
      <c r="DI962" s="70"/>
      <c r="DJ962" s="70"/>
      <c r="DK962" s="70"/>
      <c r="DL962" s="70"/>
      <c r="DM962" s="70"/>
      <c r="DN962" s="70"/>
      <c r="DO962" s="70"/>
      <c r="DP962" s="70"/>
      <c r="DQ962" s="70"/>
      <c r="DR962" s="70"/>
      <c r="DS962" s="70"/>
      <c r="DT962" s="70"/>
      <c r="DU962" s="70"/>
      <c r="DV962" s="70"/>
      <c r="DW962" s="70"/>
      <c r="DX962" s="70"/>
      <c r="DY962" s="70"/>
      <c r="DZ962" s="70"/>
      <c r="EA962" s="70"/>
      <c r="EB962" s="70"/>
      <c r="EC962" s="70"/>
      <c r="ED962" s="70"/>
      <c r="EE962" s="70"/>
      <c r="EF962" s="70"/>
      <c r="EG962" s="70"/>
      <c r="EH962" s="70"/>
      <c r="EI962" s="70"/>
      <c r="EJ962" s="70"/>
      <c r="EK962" s="70"/>
      <c r="EL962" s="70"/>
      <c r="EM962" s="70"/>
      <c r="EN962" s="70"/>
      <c r="EO962" s="70"/>
      <c r="EP962" s="70"/>
      <c r="EQ962" s="70"/>
      <c r="ER962" s="70"/>
      <c r="ES962" s="70"/>
      <c r="ET962" s="70"/>
      <c r="EU962" s="70"/>
      <c r="EV962" s="70"/>
      <c r="EW962" s="70"/>
      <c r="EX962" s="70"/>
      <c r="EY962" s="70"/>
      <c r="EZ962" s="70"/>
      <c r="FA962" s="70"/>
      <c r="FB962" s="70"/>
      <c r="FC962" s="70"/>
      <c r="FD962" s="70"/>
      <c r="FE962" s="70"/>
      <c r="FF962" s="70"/>
      <c r="FG962" s="70"/>
      <c r="FH962" s="70"/>
      <c r="FI962" s="70"/>
      <c r="FJ962" s="70"/>
      <c r="FK962" s="70"/>
    </row>
    <row r="963" spans="1:167" ht="15" customHeight="1" x14ac:dyDescent="0.3">
      <c r="A963" s="17">
        <v>962</v>
      </c>
      <c r="B963" s="12">
        <v>24</v>
      </c>
      <c r="C963" s="69" t="s">
        <v>174</v>
      </c>
      <c r="D963" s="37">
        <v>0.113</v>
      </c>
      <c r="E963" s="68">
        <v>3.7999999999999999E-2</v>
      </c>
      <c r="F963" s="19">
        <f t="shared" si="216"/>
        <v>2.9736842105263159</v>
      </c>
      <c r="G963" s="12" t="s">
        <v>353</v>
      </c>
      <c r="H963" s="12">
        <f t="shared" si="217"/>
        <v>7.5000000000000011E-2</v>
      </c>
      <c r="I963" s="12">
        <f t="shared" si="218"/>
        <v>0.151</v>
      </c>
      <c r="J963" s="12" t="s">
        <v>63</v>
      </c>
      <c r="K963" s="12">
        <f t="shared" si="220"/>
        <v>0.113</v>
      </c>
      <c r="L963" s="45">
        <f t="shared" si="221"/>
        <v>2.9736842105263159</v>
      </c>
      <c r="M963" s="15">
        <f t="shared" si="222"/>
        <v>3.5937649486786447E-2</v>
      </c>
      <c r="N963" s="68">
        <f t="shared" si="223"/>
        <v>1.2085227261043229E-2</v>
      </c>
      <c r="O963" s="68">
        <f t="shared" si="224"/>
        <v>82.745651231855888</v>
      </c>
      <c r="P963" s="12">
        <f t="shared" si="225"/>
        <v>2.3852422225743217E-2</v>
      </c>
      <c r="Q963" s="12">
        <f t="shared" si="226"/>
        <v>4.8022876747829679E-2</v>
      </c>
      <c r="R963" s="113">
        <v>7.9420068084898565</v>
      </c>
      <c r="S963" s="12" t="s">
        <v>1116</v>
      </c>
      <c r="T963" s="12" t="s">
        <v>1109</v>
      </c>
      <c r="U963" s="12" t="s">
        <v>1111</v>
      </c>
      <c r="V963" s="68" t="s">
        <v>1117</v>
      </c>
      <c r="W963" s="68">
        <v>1</v>
      </c>
      <c r="X963" s="68">
        <v>0</v>
      </c>
      <c r="Y963" s="68">
        <v>0</v>
      </c>
      <c r="Z963" s="68">
        <v>0</v>
      </c>
      <c r="AA963" s="68">
        <v>1</v>
      </c>
      <c r="AB963" s="68">
        <v>1</v>
      </c>
      <c r="AC963" s="68">
        <v>1</v>
      </c>
      <c r="AD963" s="68">
        <v>5</v>
      </c>
      <c r="AE963" s="68">
        <v>6838</v>
      </c>
      <c r="AF963" s="68">
        <v>0</v>
      </c>
      <c r="AG963" s="68">
        <v>1</v>
      </c>
      <c r="AH963" s="68">
        <v>0</v>
      </c>
      <c r="AI963" s="68">
        <v>0</v>
      </c>
      <c r="AJ963" s="68">
        <v>0</v>
      </c>
      <c r="AK963" s="68">
        <v>0</v>
      </c>
      <c r="AL963" s="68">
        <v>0</v>
      </c>
      <c r="AM963" s="68">
        <v>0</v>
      </c>
      <c r="AN963" s="68">
        <v>0</v>
      </c>
      <c r="AO963" s="68">
        <v>0</v>
      </c>
      <c r="AP963" s="113">
        <v>8.8311276350120842</v>
      </c>
      <c r="AQ963" s="12">
        <v>1</v>
      </c>
      <c r="AR963" s="113">
        <v>8.8311276350120842</v>
      </c>
      <c r="AS963" s="12">
        <v>0</v>
      </c>
      <c r="AT963" s="12">
        <v>1</v>
      </c>
      <c r="AU963" s="12">
        <v>6.956545443151569</v>
      </c>
      <c r="AV963" s="113">
        <v>7.6058900010531216</v>
      </c>
      <c r="AW963" s="12">
        <v>0</v>
      </c>
      <c r="AX963" s="12">
        <v>1</v>
      </c>
      <c r="AY963" s="68">
        <v>1</v>
      </c>
      <c r="AZ963" s="68">
        <v>4.2329999999999997</v>
      </c>
      <c r="BA963" s="94">
        <v>323</v>
      </c>
      <c r="BB963" s="94">
        <v>68</v>
      </c>
      <c r="BC963" s="12">
        <v>0</v>
      </c>
      <c r="BD963" s="12">
        <v>1</v>
      </c>
      <c r="BE963" s="104">
        <f t="shared" si="227"/>
        <v>2.7080502011022101</v>
      </c>
      <c r="BF963" s="104">
        <v>1486.31</v>
      </c>
      <c r="BG963" s="104">
        <f t="shared" si="228"/>
        <v>0.370759993063982</v>
      </c>
      <c r="BH963" s="68">
        <v>0</v>
      </c>
      <c r="BI963" s="68">
        <v>1</v>
      </c>
      <c r="BJ963" s="68">
        <v>0</v>
      </c>
      <c r="BK963" s="12">
        <v>0</v>
      </c>
      <c r="BL963" s="12">
        <v>1</v>
      </c>
      <c r="BM963" s="12">
        <v>1</v>
      </c>
      <c r="BN963" s="12">
        <v>0</v>
      </c>
      <c r="BO963" s="12">
        <v>0</v>
      </c>
      <c r="BP963" s="12">
        <v>1</v>
      </c>
      <c r="BQ963" s="12">
        <v>0</v>
      </c>
      <c r="BR963" s="12">
        <v>0</v>
      </c>
      <c r="BS963" s="12">
        <v>0</v>
      </c>
      <c r="BT963" s="12">
        <v>0</v>
      </c>
      <c r="BU963" s="12">
        <v>1</v>
      </c>
      <c r="BV963" s="12">
        <v>1</v>
      </c>
      <c r="BW963" s="12">
        <v>0</v>
      </c>
      <c r="BX963" s="12">
        <v>0</v>
      </c>
      <c r="BY963" s="12">
        <v>0.5</v>
      </c>
      <c r="BZ963" s="12">
        <f t="shared" si="229"/>
        <v>0.5</v>
      </c>
      <c r="CA963" s="113">
        <v>3.1780538303479458</v>
      </c>
      <c r="CB963" s="12" t="s">
        <v>1098</v>
      </c>
      <c r="CC963" s="12">
        <v>1</v>
      </c>
      <c r="CG963" s="12" t="s">
        <v>1103</v>
      </c>
      <c r="CH963" s="12" t="s">
        <v>1101</v>
      </c>
      <c r="CI963" s="12" t="s">
        <v>1106</v>
      </c>
    </row>
    <row r="964" spans="1:167" ht="15" customHeight="1" x14ac:dyDescent="0.3">
      <c r="A964" s="17">
        <v>963</v>
      </c>
      <c r="B964" s="70">
        <v>24</v>
      </c>
      <c r="C964" s="69" t="s">
        <v>174</v>
      </c>
      <c r="D964" s="38">
        <v>4.4999999999999998E-2</v>
      </c>
      <c r="E964" s="69">
        <v>4.1000000000000002E-2</v>
      </c>
      <c r="F964" s="19">
        <f t="shared" si="216"/>
        <v>1.097560975609756</v>
      </c>
      <c r="G964" s="70"/>
      <c r="H964" s="70">
        <f t="shared" si="217"/>
        <v>3.9999999999999966E-3</v>
      </c>
      <c r="I964" s="70">
        <f t="shared" si="218"/>
        <v>8.5999999999999993E-2</v>
      </c>
      <c r="J964" s="70" t="s">
        <v>63</v>
      </c>
      <c r="K964" s="70">
        <f t="shared" si="220"/>
        <v>4.4999999999999998E-2</v>
      </c>
      <c r="L964" s="45">
        <f t="shared" si="221"/>
        <v>1.097560975609756</v>
      </c>
      <c r="M964" s="15">
        <f t="shared" si="222"/>
        <v>1.3271678656601442E-2</v>
      </c>
      <c r="N964" s="13">
        <f t="shared" si="223"/>
        <v>1.2091973887125759E-2</v>
      </c>
      <c r="O964" s="68">
        <f t="shared" si="224"/>
        <v>82.699483916740263</v>
      </c>
      <c r="P964" s="12">
        <f t="shared" si="225"/>
        <v>1.179704769475683E-3</v>
      </c>
      <c r="Q964" s="12">
        <f t="shared" si="226"/>
        <v>2.5363652543727203E-2</v>
      </c>
      <c r="R964" s="114">
        <v>7.9420068084898565</v>
      </c>
      <c r="S964" s="70" t="s">
        <v>1116</v>
      </c>
      <c r="T964" s="70" t="s">
        <v>1109</v>
      </c>
      <c r="U964" s="70" t="s">
        <v>1112</v>
      </c>
      <c r="V964" s="69" t="s">
        <v>1117</v>
      </c>
      <c r="W964" s="69">
        <v>1</v>
      </c>
      <c r="X964" s="69">
        <v>0</v>
      </c>
      <c r="Y964" s="69">
        <v>0</v>
      </c>
      <c r="Z964" s="69">
        <v>0</v>
      </c>
      <c r="AA964" s="69">
        <v>1</v>
      </c>
      <c r="AB964" s="69">
        <v>1</v>
      </c>
      <c r="AC964" s="69">
        <v>1</v>
      </c>
      <c r="AD964" s="69">
        <v>5</v>
      </c>
      <c r="AE964" s="69">
        <v>6838</v>
      </c>
      <c r="AF964" s="69">
        <v>0</v>
      </c>
      <c r="AG964" s="69">
        <v>1</v>
      </c>
      <c r="AH964" s="69">
        <v>0</v>
      </c>
      <c r="AI964" s="69">
        <v>0</v>
      </c>
      <c r="AJ964" s="69">
        <v>0</v>
      </c>
      <c r="AK964" s="69">
        <v>0</v>
      </c>
      <c r="AL964" s="69">
        <v>0</v>
      </c>
      <c r="AM964" s="69">
        <v>0</v>
      </c>
      <c r="AN964" s="69">
        <v>0</v>
      </c>
      <c r="AO964" s="69">
        <v>0</v>
      </c>
      <c r="AP964" s="114">
        <v>8.8311276350120842</v>
      </c>
      <c r="AQ964" s="70">
        <v>1</v>
      </c>
      <c r="AR964" s="114">
        <v>8.8311276350120842</v>
      </c>
      <c r="AS964" s="70">
        <v>0</v>
      </c>
      <c r="AT964" s="70">
        <v>1</v>
      </c>
      <c r="AU964" s="70">
        <v>6.956545443151569</v>
      </c>
      <c r="AV964" s="114">
        <v>7.6058900010531216</v>
      </c>
      <c r="AW964" s="70">
        <v>0</v>
      </c>
      <c r="AX964" s="70">
        <v>1</v>
      </c>
      <c r="AY964" s="69">
        <v>1</v>
      </c>
      <c r="AZ964" s="69">
        <v>4.2329999999999997</v>
      </c>
      <c r="BA964" s="32">
        <v>323</v>
      </c>
      <c r="BB964" s="32">
        <v>68</v>
      </c>
      <c r="BC964" s="70">
        <v>0</v>
      </c>
      <c r="BD964" s="70">
        <v>1</v>
      </c>
      <c r="BE964" s="106">
        <f t="shared" si="227"/>
        <v>2.7080502011022101</v>
      </c>
      <c r="BF964" s="106">
        <v>1486.31</v>
      </c>
      <c r="BG964" s="106">
        <f t="shared" si="228"/>
        <v>0.370759993063982</v>
      </c>
      <c r="BH964" s="69">
        <v>0</v>
      </c>
      <c r="BI964" s="69">
        <v>1</v>
      </c>
      <c r="BJ964" s="69">
        <v>0</v>
      </c>
      <c r="BK964" s="70">
        <v>0</v>
      </c>
      <c r="BL964" s="70">
        <v>1</v>
      </c>
      <c r="BM964" s="70">
        <v>1</v>
      </c>
      <c r="BN964" s="70">
        <v>0</v>
      </c>
      <c r="BO964" s="70">
        <v>0</v>
      </c>
      <c r="BP964" s="70">
        <v>1</v>
      </c>
      <c r="BQ964" s="70">
        <v>0</v>
      </c>
      <c r="BR964" s="70">
        <v>0</v>
      </c>
      <c r="BS964" s="70">
        <v>0</v>
      </c>
      <c r="BT964" s="70">
        <v>0</v>
      </c>
      <c r="BU964" s="70">
        <v>1</v>
      </c>
      <c r="BV964" s="70">
        <v>1</v>
      </c>
      <c r="BW964" s="70">
        <v>0</v>
      </c>
      <c r="BX964" s="70">
        <v>0</v>
      </c>
      <c r="BY964" s="70">
        <v>0.5</v>
      </c>
      <c r="BZ964" s="70">
        <f t="shared" si="229"/>
        <v>0.5</v>
      </c>
      <c r="CA964" s="114">
        <v>3.1780538303479458</v>
      </c>
      <c r="CB964" s="70" t="s">
        <v>1098</v>
      </c>
      <c r="CC964" s="70">
        <v>1</v>
      </c>
      <c r="CD964" s="70"/>
      <c r="CE964" s="70"/>
      <c r="CF964" s="70"/>
      <c r="CG964" s="70" t="s">
        <v>1104</v>
      </c>
      <c r="CH964" s="70"/>
      <c r="CI964" s="70" t="s">
        <v>1108</v>
      </c>
      <c r="CJ964" s="70"/>
      <c r="CK964" s="70"/>
      <c r="CL964" s="70"/>
      <c r="CM964" s="70"/>
      <c r="CN964" s="70"/>
      <c r="CO964" s="70"/>
      <c r="CP964" s="70"/>
      <c r="CQ964" s="70"/>
      <c r="CR964" s="70"/>
      <c r="CS964" s="70"/>
      <c r="CT964" s="70"/>
      <c r="CU964" s="70"/>
      <c r="CV964" s="70"/>
      <c r="CW964" s="70"/>
      <c r="CX964" s="70"/>
      <c r="CY964" s="70"/>
      <c r="CZ964" s="70"/>
      <c r="DA964" s="70"/>
      <c r="DB964" s="70"/>
      <c r="DC964" s="70"/>
      <c r="DD964" s="70"/>
      <c r="DE964" s="70"/>
      <c r="DF964" s="70"/>
      <c r="DG964" s="70"/>
      <c r="DH964" s="70"/>
      <c r="DI964" s="70"/>
      <c r="DJ964" s="70"/>
      <c r="DK964" s="70"/>
      <c r="DL964" s="70"/>
      <c r="DM964" s="70"/>
      <c r="DN964" s="70"/>
      <c r="DO964" s="70"/>
      <c r="DP964" s="70"/>
      <c r="DQ964" s="70"/>
      <c r="DR964" s="70"/>
      <c r="DS964" s="70"/>
      <c r="DT964" s="70"/>
      <c r="DU964" s="70"/>
      <c r="DV964" s="70"/>
      <c r="DW964" s="70"/>
      <c r="DX964" s="70"/>
      <c r="DY964" s="70"/>
      <c r="DZ964" s="70"/>
      <c r="EA964" s="70"/>
      <c r="EB964" s="70"/>
      <c r="EC964" s="70"/>
      <c r="ED964" s="70"/>
      <c r="EE964" s="70"/>
      <c r="EF964" s="70"/>
      <c r="EG964" s="70"/>
      <c r="EH964" s="70"/>
      <c r="EI964" s="70"/>
      <c r="EJ964" s="70"/>
      <c r="EK964" s="70"/>
      <c r="EL964" s="70"/>
      <c r="EM964" s="70"/>
      <c r="EN964" s="70"/>
      <c r="EO964" s="70"/>
      <c r="EP964" s="70"/>
      <c r="EQ964" s="70"/>
      <c r="ER964" s="70"/>
      <c r="ES964" s="70"/>
      <c r="ET964" s="70"/>
      <c r="EU964" s="70"/>
      <c r="EV964" s="70"/>
      <c r="EW964" s="70"/>
      <c r="EX964" s="70"/>
      <c r="EY964" s="70"/>
      <c r="EZ964" s="70"/>
      <c r="FA964" s="70"/>
      <c r="FB964" s="70"/>
      <c r="FC964" s="70"/>
      <c r="FD964" s="70"/>
      <c r="FE964" s="70"/>
      <c r="FF964" s="70"/>
      <c r="FG964" s="70"/>
      <c r="FH964" s="70"/>
      <c r="FI964" s="70"/>
      <c r="FJ964" s="70"/>
      <c r="FK964" s="70"/>
    </row>
    <row r="965" spans="1:167" ht="15" customHeight="1" x14ac:dyDescent="0.3">
      <c r="A965" s="70">
        <v>964</v>
      </c>
      <c r="B965" s="12">
        <v>24</v>
      </c>
      <c r="C965" s="69" t="s">
        <v>174</v>
      </c>
      <c r="D965" s="37">
        <v>0.13200000000000001</v>
      </c>
      <c r="E965" s="68">
        <v>4.2000000000000003E-2</v>
      </c>
      <c r="F965" s="19">
        <f t="shared" si="216"/>
        <v>3.1428571428571428</v>
      </c>
      <c r="G965" s="12" t="s">
        <v>353</v>
      </c>
      <c r="H965" s="12">
        <f t="shared" si="217"/>
        <v>0.09</v>
      </c>
      <c r="I965" s="12">
        <f t="shared" si="218"/>
        <v>0.17400000000000002</v>
      </c>
      <c r="J965" s="12" t="s">
        <v>63</v>
      </c>
      <c r="K965" s="12">
        <f t="shared" si="220"/>
        <v>0.13200000000000001</v>
      </c>
      <c r="L965" s="45">
        <f t="shared" si="221"/>
        <v>3.1428571428571428</v>
      </c>
      <c r="M965" s="15">
        <f t="shared" si="222"/>
        <v>3.7979273053130515E-2</v>
      </c>
      <c r="N965" s="68">
        <f t="shared" si="223"/>
        <v>1.2084314153268799E-2</v>
      </c>
      <c r="O965" s="68">
        <f t="shared" si="224"/>
        <v>82.751903609647613</v>
      </c>
      <c r="P965" s="12">
        <f t="shared" si="225"/>
        <v>2.5894958899861716E-2</v>
      </c>
      <c r="Q965" s="12">
        <f t="shared" si="226"/>
        <v>5.0063587206399314E-2</v>
      </c>
      <c r="R965" s="113">
        <v>7.9420068084898565</v>
      </c>
      <c r="S965" s="12" t="s">
        <v>1116</v>
      </c>
      <c r="T965" s="12" t="s">
        <v>1109</v>
      </c>
      <c r="U965" s="12" t="s">
        <v>1113</v>
      </c>
      <c r="V965" s="68" t="s">
        <v>1117</v>
      </c>
      <c r="W965" s="68">
        <v>1</v>
      </c>
      <c r="X965" s="68">
        <v>0</v>
      </c>
      <c r="Y965" s="68">
        <v>0</v>
      </c>
      <c r="Z965" s="68">
        <v>0</v>
      </c>
      <c r="AA965" s="68">
        <v>1</v>
      </c>
      <c r="AB965" s="68">
        <v>1</v>
      </c>
      <c r="AC965" s="68">
        <v>1</v>
      </c>
      <c r="AD965" s="68">
        <v>5</v>
      </c>
      <c r="AE965" s="68">
        <v>6838</v>
      </c>
      <c r="AF965" s="68">
        <v>0</v>
      </c>
      <c r="AG965" s="68">
        <v>1</v>
      </c>
      <c r="AH965" s="68">
        <v>0</v>
      </c>
      <c r="AI965" s="68">
        <v>0</v>
      </c>
      <c r="AJ965" s="68">
        <v>0</v>
      </c>
      <c r="AK965" s="68">
        <v>0</v>
      </c>
      <c r="AL965" s="68">
        <v>0</v>
      </c>
      <c r="AM965" s="68">
        <v>0</v>
      </c>
      <c r="AN965" s="68">
        <v>0</v>
      </c>
      <c r="AO965" s="68">
        <v>0</v>
      </c>
      <c r="AP965" s="113">
        <v>8.8311276350120842</v>
      </c>
      <c r="AQ965" s="12">
        <v>1</v>
      </c>
      <c r="AR965" s="113">
        <v>8.8311276350120842</v>
      </c>
      <c r="AS965" s="12">
        <v>0</v>
      </c>
      <c r="AT965" s="12">
        <v>1</v>
      </c>
      <c r="AU965" s="12">
        <v>6.956545443151569</v>
      </c>
      <c r="AV965" s="113">
        <v>7.6058900010531216</v>
      </c>
      <c r="AW965" s="12">
        <v>0</v>
      </c>
      <c r="AX965" s="12">
        <v>1</v>
      </c>
      <c r="AY965" s="68">
        <v>1</v>
      </c>
      <c r="AZ965" s="68">
        <v>4.2329999999999997</v>
      </c>
      <c r="BA965" s="94">
        <v>323</v>
      </c>
      <c r="BB965" s="94">
        <v>68</v>
      </c>
      <c r="BC965" s="12">
        <v>0</v>
      </c>
      <c r="BD965" s="12">
        <v>1</v>
      </c>
      <c r="BE965" s="104">
        <f t="shared" si="227"/>
        <v>2.7080502011022101</v>
      </c>
      <c r="BF965" s="104">
        <v>1486.31</v>
      </c>
      <c r="BG965" s="104">
        <f t="shared" si="228"/>
        <v>0.370759993063982</v>
      </c>
      <c r="BH965" s="68">
        <v>0</v>
      </c>
      <c r="BI965" s="68">
        <v>1</v>
      </c>
      <c r="BJ965" s="68">
        <v>0</v>
      </c>
      <c r="BK965" s="12">
        <v>0</v>
      </c>
      <c r="BL965" s="12">
        <v>1</v>
      </c>
      <c r="BM965" s="12">
        <v>1</v>
      </c>
      <c r="BN965" s="12">
        <v>0</v>
      </c>
      <c r="BO965" s="12">
        <v>0</v>
      </c>
      <c r="BP965" s="12">
        <v>1</v>
      </c>
      <c r="BQ965" s="12">
        <v>0</v>
      </c>
      <c r="BR965" s="12">
        <v>0</v>
      </c>
      <c r="BS965" s="12">
        <v>0</v>
      </c>
      <c r="BT965" s="12">
        <v>0</v>
      </c>
      <c r="BU965" s="12">
        <v>1</v>
      </c>
      <c r="BV965" s="12">
        <v>1</v>
      </c>
      <c r="BW965" s="12">
        <v>0</v>
      </c>
      <c r="BX965" s="12">
        <v>0</v>
      </c>
      <c r="BY965" s="12">
        <v>0.5</v>
      </c>
      <c r="BZ965" s="12">
        <f t="shared" si="229"/>
        <v>0.5</v>
      </c>
      <c r="CA965" s="113">
        <v>3.1780538303479458</v>
      </c>
      <c r="CB965" s="12" t="s">
        <v>1098</v>
      </c>
      <c r="CC965" s="12">
        <v>1</v>
      </c>
      <c r="CG965" s="12" t="s">
        <v>1105</v>
      </c>
      <c r="CH965" s="12" t="s">
        <v>17</v>
      </c>
    </row>
    <row r="966" spans="1:167" ht="15" customHeight="1" x14ac:dyDescent="0.3">
      <c r="A966" s="17">
        <v>965</v>
      </c>
      <c r="B966" s="12">
        <v>24</v>
      </c>
      <c r="C966" s="69" t="s">
        <v>174</v>
      </c>
      <c r="D966" s="37">
        <v>9.5000000000000001E-2</v>
      </c>
      <c r="E966" s="68">
        <v>4.2999999999999997E-2</v>
      </c>
      <c r="F966" s="19">
        <f t="shared" si="216"/>
        <v>2.2093023255813957</v>
      </c>
      <c r="G966" s="12" t="s">
        <v>420</v>
      </c>
      <c r="H966" s="12">
        <f t="shared" si="217"/>
        <v>5.2000000000000005E-2</v>
      </c>
      <c r="I966" s="12">
        <f t="shared" si="218"/>
        <v>0.13800000000000001</v>
      </c>
      <c r="J966" s="12" t="s">
        <v>63</v>
      </c>
      <c r="K966" s="12">
        <f t="shared" si="220"/>
        <v>9.5000000000000001E-2</v>
      </c>
      <c r="L966" s="45">
        <f t="shared" si="221"/>
        <v>2.2093023255813957</v>
      </c>
      <c r="M966" s="15">
        <f t="shared" si="222"/>
        <v>2.6707648719587206E-2</v>
      </c>
      <c r="N966" s="68">
        <f t="shared" si="223"/>
        <v>1.2088725209918418E-2</v>
      </c>
      <c r="O966" s="68">
        <f t="shared" si="224"/>
        <v>82.721708255849137</v>
      </c>
      <c r="P966" s="12">
        <f t="shared" si="225"/>
        <v>1.4618923509668789E-2</v>
      </c>
      <c r="Q966" s="12">
        <f t="shared" si="226"/>
        <v>3.879637392950562E-2</v>
      </c>
      <c r="R966" s="113">
        <v>10.221977646629885</v>
      </c>
      <c r="S966" s="12" t="s">
        <v>1116</v>
      </c>
      <c r="T966" s="12" t="s">
        <v>1109</v>
      </c>
      <c r="U966" s="12" t="s">
        <v>1114</v>
      </c>
      <c r="V966" s="68" t="s">
        <v>1117</v>
      </c>
      <c r="W966" s="68">
        <v>1</v>
      </c>
      <c r="X966" s="68">
        <v>0</v>
      </c>
      <c r="Y966" s="68">
        <v>0</v>
      </c>
      <c r="Z966" s="68">
        <v>0</v>
      </c>
      <c r="AA966" s="68">
        <v>1</v>
      </c>
      <c r="AB966" s="68">
        <v>1</v>
      </c>
      <c r="AC966" s="68">
        <v>1</v>
      </c>
      <c r="AD966" s="68">
        <v>5</v>
      </c>
      <c r="AE966" s="68">
        <v>6838</v>
      </c>
      <c r="AF966" s="68">
        <v>0</v>
      </c>
      <c r="AG966" s="68">
        <v>1</v>
      </c>
      <c r="AH966" s="68">
        <v>0</v>
      </c>
      <c r="AI966" s="68">
        <v>0</v>
      </c>
      <c r="AJ966" s="68">
        <v>0</v>
      </c>
      <c r="AK966" s="68">
        <v>0</v>
      </c>
      <c r="AL966" s="68">
        <v>0</v>
      </c>
      <c r="AM966" s="68">
        <v>0</v>
      </c>
      <c r="AN966" s="68">
        <v>0</v>
      </c>
      <c r="AO966" s="68">
        <v>0</v>
      </c>
      <c r="AP966" s="113">
        <v>8.8311276350120842</v>
      </c>
      <c r="AQ966" s="12">
        <v>1</v>
      </c>
      <c r="AR966" s="113">
        <v>8.8311276350120842</v>
      </c>
      <c r="AS966" s="12">
        <v>0</v>
      </c>
      <c r="AT966" s="12">
        <v>1</v>
      </c>
      <c r="AU966" s="12">
        <v>6.956545443151569</v>
      </c>
      <c r="AV966" s="113">
        <v>7.6058900010531216</v>
      </c>
      <c r="AW966" s="12">
        <v>0</v>
      </c>
      <c r="AX966" s="12">
        <v>1</v>
      </c>
      <c r="AY966" s="68">
        <v>1</v>
      </c>
      <c r="AZ966" s="68">
        <v>4.2329999999999997</v>
      </c>
      <c r="BA966" s="94">
        <v>323</v>
      </c>
      <c r="BB966" s="94">
        <v>68</v>
      </c>
      <c r="BC966" s="12">
        <v>0</v>
      </c>
      <c r="BD966" s="12">
        <v>1</v>
      </c>
      <c r="BE966" s="104">
        <f t="shared" si="227"/>
        <v>2.7080502011022101</v>
      </c>
      <c r="BF966" s="104">
        <v>1486.31</v>
      </c>
      <c r="BG966" s="104">
        <f t="shared" si="228"/>
        <v>0.370759993063982</v>
      </c>
      <c r="BH966" s="68">
        <v>0</v>
      </c>
      <c r="BI966" s="68">
        <v>1</v>
      </c>
      <c r="BJ966" s="68">
        <v>0</v>
      </c>
      <c r="BK966" s="12">
        <v>0</v>
      </c>
      <c r="BL966" s="12">
        <v>1</v>
      </c>
      <c r="BM966" s="12">
        <v>1</v>
      </c>
      <c r="BN966" s="12">
        <v>0</v>
      </c>
      <c r="BO966" s="12">
        <v>0</v>
      </c>
      <c r="BP966" s="12">
        <v>1</v>
      </c>
      <c r="BQ966" s="12">
        <v>0</v>
      </c>
      <c r="BR966" s="12">
        <v>0</v>
      </c>
      <c r="BS966" s="12">
        <v>0</v>
      </c>
      <c r="BT966" s="12">
        <v>0</v>
      </c>
      <c r="BU966" s="12">
        <v>1</v>
      </c>
      <c r="BV966" s="12">
        <v>1</v>
      </c>
      <c r="BW966" s="12">
        <v>0</v>
      </c>
      <c r="BX966" s="12">
        <v>0</v>
      </c>
      <c r="BY966" s="12">
        <v>0.5</v>
      </c>
      <c r="BZ966" s="12">
        <f t="shared" si="229"/>
        <v>0.5</v>
      </c>
      <c r="CA966" s="113">
        <v>3.1780538303479458</v>
      </c>
      <c r="CB966" s="12" t="s">
        <v>1098</v>
      </c>
      <c r="CC966" s="12">
        <v>1</v>
      </c>
    </row>
    <row r="967" spans="1:167" ht="15" customHeight="1" x14ac:dyDescent="0.3">
      <c r="A967" s="70">
        <v>966</v>
      </c>
      <c r="B967" s="12">
        <v>24</v>
      </c>
      <c r="C967" s="69" t="s">
        <v>174</v>
      </c>
      <c r="D967" s="37">
        <v>6.0000000000000001E-3</v>
      </c>
      <c r="E967" s="68">
        <v>4.4999999999999998E-2</v>
      </c>
      <c r="F967" s="19">
        <f t="shared" si="216"/>
        <v>0.13333333333333333</v>
      </c>
      <c r="H967" s="12">
        <f t="shared" si="217"/>
        <v>-3.9E-2</v>
      </c>
      <c r="I967" s="12">
        <f t="shared" si="218"/>
        <v>5.0999999999999997E-2</v>
      </c>
      <c r="J967" s="12" t="s">
        <v>63</v>
      </c>
      <c r="K967" s="12">
        <f t="shared" si="220"/>
        <v>6.0000000000000001E-3</v>
      </c>
      <c r="L967" s="45">
        <f t="shared" si="221"/>
        <v>0.13333333333333333</v>
      </c>
      <c r="M967" s="15">
        <f t="shared" si="222"/>
        <v>1.612403097674605E-3</v>
      </c>
      <c r="N967" s="68">
        <f t="shared" si="223"/>
        <v>1.2093023232559537E-2</v>
      </c>
      <c r="O967" s="68">
        <f t="shared" si="224"/>
        <v>82.6923078513218</v>
      </c>
      <c r="P967" s="12">
        <f t="shared" si="225"/>
        <v>-1.0480620134884933E-2</v>
      </c>
      <c r="Q967" s="12">
        <f t="shared" si="226"/>
        <v>1.3705426330234142E-2</v>
      </c>
      <c r="R967" s="113">
        <v>10.221977646629885</v>
      </c>
      <c r="S967" s="12" t="s">
        <v>1116</v>
      </c>
      <c r="T967" s="12" t="s">
        <v>1109</v>
      </c>
      <c r="U967" s="12" t="s">
        <v>1110</v>
      </c>
      <c r="V967" s="68" t="s">
        <v>1117</v>
      </c>
      <c r="W967" s="68">
        <v>1</v>
      </c>
      <c r="X967" s="68">
        <v>0</v>
      </c>
      <c r="Y967" s="68">
        <v>0</v>
      </c>
      <c r="Z967" s="68">
        <v>0</v>
      </c>
      <c r="AA967" s="68">
        <v>1</v>
      </c>
      <c r="AB967" s="68">
        <v>1</v>
      </c>
      <c r="AC967" s="68">
        <v>2</v>
      </c>
      <c r="AD967" s="68">
        <v>5</v>
      </c>
      <c r="AE967" s="68">
        <v>6838</v>
      </c>
      <c r="AF967" s="68">
        <v>0</v>
      </c>
      <c r="AG967" s="68">
        <v>1</v>
      </c>
      <c r="AH967" s="68">
        <v>0</v>
      </c>
      <c r="AI967" s="68">
        <v>0</v>
      </c>
      <c r="AJ967" s="68">
        <v>0</v>
      </c>
      <c r="AK967" s="68">
        <v>0</v>
      </c>
      <c r="AL967" s="68">
        <v>0</v>
      </c>
      <c r="AM967" s="68">
        <v>0</v>
      </c>
      <c r="AN967" s="68">
        <v>0</v>
      </c>
      <c r="AO967" s="68">
        <v>0</v>
      </c>
      <c r="AP967" s="113">
        <v>8.8311276350120842</v>
      </c>
      <c r="AQ967" s="12">
        <v>1</v>
      </c>
      <c r="AR967" s="113">
        <v>8.8311276350120842</v>
      </c>
      <c r="AS967" s="12">
        <v>0</v>
      </c>
      <c r="AT967" s="12">
        <v>1</v>
      </c>
      <c r="AU967" s="12">
        <v>6.956545443151569</v>
      </c>
      <c r="AV967" s="113">
        <v>7.6058900010531216</v>
      </c>
      <c r="AW967" s="12">
        <v>0</v>
      </c>
      <c r="AX967" s="12">
        <v>1</v>
      </c>
      <c r="AY967" s="68">
        <v>1</v>
      </c>
      <c r="AZ967" s="68">
        <v>4.2329999999999997</v>
      </c>
      <c r="BA967" s="94">
        <v>323</v>
      </c>
      <c r="BB967" s="94">
        <v>68</v>
      </c>
      <c r="BC967" s="12">
        <v>0</v>
      </c>
      <c r="BD967" s="12">
        <v>1</v>
      </c>
      <c r="BE967" s="104">
        <f t="shared" si="227"/>
        <v>2.7080502011022101</v>
      </c>
      <c r="BF967" s="104">
        <v>1486.31</v>
      </c>
      <c r="BG967" s="104">
        <f t="shared" si="228"/>
        <v>0.370759993063982</v>
      </c>
      <c r="BH967" s="68">
        <v>0</v>
      </c>
      <c r="BI967" s="68">
        <v>1</v>
      </c>
      <c r="BJ967" s="68">
        <v>0</v>
      </c>
      <c r="BK967" s="12">
        <v>0</v>
      </c>
      <c r="BL967" s="12">
        <v>1</v>
      </c>
      <c r="BM967" s="12">
        <v>1</v>
      </c>
      <c r="BN967" s="12">
        <v>0</v>
      </c>
      <c r="BO967" s="12">
        <v>0</v>
      </c>
      <c r="BP967" s="12">
        <v>1</v>
      </c>
      <c r="BQ967" s="12">
        <v>0</v>
      </c>
      <c r="BR967" s="12">
        <v>0</v>
      </c>
      <c r="BS967" s="12">
        <v>0</v>
      </c>
      <c r="BT967" s="12">
        <v>0</v>
      </c>
      <c r="BU967" s="12">
        <v>1</v>
      </c>
      <c r="BV967" s="12">
        <v>1</v>
      </c>
      <c r="BW967" s="12">
        <v>0</v>
      </c>
      <c r="BX967" s="12">
        <v>0</v>
      </c>
      <c r="BY967" s="12">
        <v>0.5</v>
      </c>
      <c r="BZ967" s="12">
        <f t="shared" si="229"/>
        <v>0.5</v>
      </c>
      <c r="CA967" s="113">
        <v>3.1780538303479458</v>
      </c>
      <c r="CB967" s="12" t="s">
        <v>1098</v>
      </c>
      <c r="CC967" s="12">
        <v>1</v>
      </c>
    </row>
    <row r="968" spans="1:167" ht="15" customHeight="1" x14ac:dyDescent="0.3">
      <c r="A968" s="17">
        <v>967</v>
      </c>
      <c r="B968" s="70">
        <v>24</v>
      </c>
      <c r="C968" s="69" t="s">
        <v>174</v>
      </c>
      <c r="D968" s="38">
        <v>0.106</v>
      </c>
      <c r="E968" s="69">
        <v>3.3000000000000002E-2</v>
      </c>
      <c r="F968" s="19">
        <f t="shared" si="216"/>
        <v>3.2121212121212119</v>
      </c>
      <c r="G968" s="70" t="s">
        <v>353</v>
      </c>
      <c r="H968" s="70">
        <f t="shared" si="217"/>
        <v>7.2999999999999995E-2</v>
      </c>
      <c r="I968" s="70">
        <f t="shared" si="218"/>
        <v>0.13900000000000001</v>
      </c>
      <c r="J968" s="70" t="s">
        <v>63</v>
      </c>
      <c r="K968" s="70">
        <f t="shared" si="220"/>
        <v>0.106</v>
      </c>
      <c r="L968" s="45">
        <f t="shared" si="221"/>
        <v>3.2121212121212119</v>
      </c>
      <c r="M968" s="18">
        <f t="shared" si="222"/>
        <v>3.8815034358573301E-2</v>
      </c>
      <c r="N968" s="69">
        <f t="shared" si="223"/>
        <v>1.2083925790876594E-2</v>
      </c>
      <c r="O968" s="69">
        <f t="shared" si="224"/>
        <v>82.754563153226542</v>
      </c>
      <c r="P968" s="70">
        <f t="shared" si="225"/>
        <v>2.6731108567696706E-2</v>
      </c>
      <c r="Q968" s="70">
        <f t="shared" si="226"/>
        <v>5.0898960149449897E-2</v>
      </c>
      <c r="R968" s="114">
        <v>10.221977646629885</v>
      </c>
      <c r="S968" s="70" t="s">
        <v>1116</v>
      </c>
      <c r="T968" s="70" t="s">
        <v>1109</v>
      </c>
      <c r="U968" s="70" t="s">
        <v>1111</v>
      </c>
      <c r="V968" s="69" t="s">
        <v>1117</v>
      </c>
      <c r="W968" s="69">
        <v>1</v>
      </c>
      <c r="X968" s="69">
        <v>0</v>
      </c>
      <c r="Y968" s="69">
        <v>0</v>
      </c>
      <c r="Z968" s="69">
        <v>0</v>
      </c>
      <c r="AA968" s="69">
        <v>1</v>
      </c>
      <c r="AB968" s="69">
        <v>1</v>
      </c>
      <c r="AC968" s="69">
        <v>2</v>
      </c>
      <c r="AD968" s="69">
        <v>5</v>
      </c>
      <c r="AE968" s="69">
        <v>6838</v>
      </c>
      <c r="AF968" s="69">
        <v>0</v>
      </c>
      <c r="AG968" s="69">
        <v>1</v>
      </c>
      <c r="AH968" s="69">
        <v>0</v>
      </c>
      <c r="AI968" s="69">
        <v>0</v>
      </c>
      <c r="AJ968" s="69">
        <v>0</v>
      </c>
      <c r="AK968" s="69">
        <v>0</v>
      </c>
      <c r="AL968" s="69">
        <v>0</v>
      </c>
      <c r="AM968" s="69">
        <v>0</v>
      </c>
      <c r="AN968" s="69">
        <v>0</v>
      </c>
      <c r="AO968" s="69">
        <v>0</v>
      </c>
      <c r="AP968" s="114">
        <v>8.8311276350120842</v>
      </c>
      <c r="AQ968" s="70">
        <v>1</v>
      </c>
      <c r="AR968" s="114">
        <v>8.8311276350120842</v>
      </c>
      <c r="AS968" s="70">
        <v>0</v>
      </c>
      <c r="AT968" s="70">
        <v>1</v>
      </c>
      <c r="AU968" s="70">
        <v>6.956545443151569</v>
      </c>
      <c r="AV968" s="114">
        <v>7.6058900010531216</v>
      </c>
      <c r="AW968" s="70">
        <v>0</v>
      </c>
      <c r="AX968" s="70">
        <v>1</v>
      </c>
      <c r="AY968" s="69">
        <v>1</v>
      </c>
      <c r="AZ968" s="69">
        <v>4.2329999999999997</v>
      </c>
      <c r="BA968" s="32">
        <v>323</v>
      </c>
      <c r="BB968" s="32">
        <v>68</v>
      </c>
      <c r="BC968" s="70">
        <v>0</v>
      </c>
      <c r="BD968" s="70">
        <v>1</v>
      </c>
      <c r="BE968" s="106">
        <f t="shared" si="227"/>
        <v>2.7080502011022101</v>
      </c>
      <c r="BF968" s="106">
        <v>1486.31</v>
      </c>
      <c r="BG968" s="106">
        <f t="shared" si="228"/>
        <v>0.370759993063982</v>
      </c>
      <c r="BH968" s="69">
        <v>0</v>
      </c>
      <c r="BI968" s="69">
        <v>1</v>
      </c>
      <c r="BJ968" s="69">
        <v>0</v>
      </c>
      <c r="BK968" s="70">
        <v>0</v>
      </c>
      <c r="BL968" s="70">
        <v>1</v>
      </c>
      <c r="BM968" s="70">
        <v>1</v>
      </c>
      <c r="BN968" s="70">
        <v>0</v>
      </c>
      <c r="BO968" s="70">
        <v>0</v>
      </c>
      <c r="BP968" s="70">
        <v>1</v>
      </c>
      <c r="BQ968" s="70">
        <v>0</v>
      </c>
      <c r="BR968" s="70">
        <v>0</v>
      </c>
      <c r="BS968" s="70">
        <v>0</v>
      </c>
      <c r="BT968" s="70">
        <v>0</v>
      </c>
      <c r="BU968" s="70">
        <v>1</v>
      </c>
      <c r="BV968" s="70">
        <v>1</v>
      </c>
      <c r="BW968" s="70">
        <v>0</v>
      </c>
      <c r="BX968" s="70">
        <v>0</v>
      </c>
      <c r="BY968" s="70">
        <v>0.5</v>
      </c>
      <c r="BZ968" s="70">
        <f t="shared" si="229"/>
        <v>0.5</v>
      </c>
      <c r="CA968" s="114">
        <v>3.1780538303479458</v>
      </c>
      <c r="CB968" s="70" t="s">
        <v>1098</v>
      </c>
      <c r="CC968" s="70">
        <v>1</v>
      </c>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0"/>
      <c r="DD968" s="70"/>
      <c r="DE968" s="70"/>
      <c r="DF968" s="70"/>
      <c r="DG968" s="70"/>
      <c r="DH968" s="70"/>
      <c r="DI968" s="70"/>
      <c r="DJ968" s="70"/>
      <c r="DK968" s="70"/>
      <c r="DL968" s="70"/>
      <c r="DM968" s="70"/>
      <c r="DN968" s="70"/>
      <c r="DO968" s="70"/>
      <c r="DP968" s="70"/>
      <c r="DQ968" s="70"/>
      <c r="DR968" s="70"/>
      <c r="DS968" s="70"/>
      <c r="DT968" s="70"/>
      <c r="DU968" s="70"/>
      <c r="DV968" s="70"/>
      <c r="DW968" s="70"/>
      <c r="DX968" s="70"/>
      <c r="DY968" s="70"/>
      <c r="DZ968" s="70"/>
      <c r="EA968" s="70"/>
      <c r="EB968" s="70"/>
      <c r="EC968" s="70"/>
      <c r="ED968" s="70"/>
      <c r="EE968" s="70"/>
      <c r="EF968" s="70"/>
      <c r="EG968" s="70"/>
      <c r="EH968" s="70"/>
      <c r="EI968" s="70"/>
      <c r="EJ968" s="70"/>
      <c r="EK968" s="70"/>
      <c r="EL968" s="70"/>
      <c r="EM968" s="70"/>
      <c r="EN968" s="70"/>
      <c r="EO968" s="70"/>
      <c r="EP968" s="70"/>
      <c r="EQ968" s="70"/>
      <c r="ER968" s="70"/>
      <c r="ES968" s="70"/>
      <c r="ET968" s="70"/>
      <c r="EU968" s="70"/>
      <c r="EV968" s="70"/>
      <c r="EW968" s="70"/>
      <c r="EX968" s="70"/>
      <c r="EY968" s="70"/>
      <c r="EZ968" s="70"/>
      <c r="FA968" s="70"/>
      <c r="FB968" s="70"/>
      <c r="FC968" s="70"/>
      <c r="FD968" s="70"/>
      <c r="FE968" s="70"/>
      <c r="FF968" s="70"/>
      <c r="FG968" s="70"/>
      <c r="FH968" s="70"/>
      <c r="FI968" s="70"/>
      <c r="FJ968" s="70"/>
      <c r="FK968" s="70"/>
    </row>
    <row r="969" spans="1:167" ht="15" customHeight="1" x14ac:dyDescent="0.3">
      <c r="A969" s="17">
        <v>968</v>
      </c>
      <c r="B969" s="12">
        <v>24</v>
      </c>
      <c r="C969" s="69" t="s">
        <v>174</v>
      </c>
      <c r="D969" s="37">
        <v>9.9000000000000005E-2</v>
      </c>
      <c r="E969" s="68">
        <v>4.2999999999999997E-2</v>
      </c>
      <c r="F969" s="19">
        <f t="shared" si="216"/>
        <v>2.3023255813953489</v>
      </c>
      <c r="G969" s="12" t="s">
        <v>420</v>
      </c>
      <c r="H969" s="12">
        <f t="shared" si="217"/>
        <v>5.6000000000000008E-2</v>
      </c>
      <c r="I969" s="12">
        <f t="shared" si="218"/>
        <v>0.14200000000000002</v>
      </c>
      <c r="J969" s="12" t="s">
        <v>63</v>
      </c>
      <c r="K969" s="12">
        <f t="shared" si="220"/>
        <v>9.9000000000000005E-2</v>
      </c>
      <c r="L969" s="45">
        <f t="shared" si="221"/>
        <v>2.3023255813953489</v>
      </c>
      <c r="M969" s="15">
        <f t="shared" si="222"/>
        <v>2.7831327837406005E-2</v>
      </c>
      <c r="N969" s="68">
        <f t="shared" si="223"/>
        <v>1.2088354515236949E-2</v>
      </c>
      <c r="O969" s="68">
        <f t="shared" si="224"/>
        <v>82.724244953234532</v>
      </c>
      <c r="P969" s="12">
        <f t="shared" si="225"/>
        <v>1.5742973322169056E-2</v>
      </c>
      <c r="Q969" s="12">
        <f t="shared" si="226"/>
        <v>3.9919682352642955E-2</v>
      </c>
      <c r="R969" s="113">
        <v>10.221977646629885</v>
      </c>
      <c r="S969" s="12" t="s">
        <v>1116</v>
      </c>
      <c r="T969" s="12" t="s">
        <v>1109</v>
      </c>
      <c r="U969" s="12" t="s">
        <v>1112</v>
      </c>
      <c r="V969" s="68" t="s">
        <v>1117</v>
      </c>
      <c r="W969" s="68">
        <v>1</v>
      </c>
      <c r="X969" s="68">
        <v>0</v>
      </c>
      <c r="Y969" s="68">
        <v>0</v>
      </c>
      <c r="Z969" s="68">
        <v>0</v>
      </c>
      <c r="AA969" s="68">
        <v>1</v>
      </c>
      <c r="AB969" s="68">
        <v>1</v>
      </c>
      <c r="AC969" s="68">
        <v>2</v>
      </c>
      <c r="AD969" s="68">
        <v>5</v>
      </c>
      <c r="AE969" s="68">
        <v>6838</v>
      </c>
      <c r="AF969" s="68">
        <v>0</v>
      </c>
      <c r="AG969" s="68">
        <v>1</v>
      </c>
      <c r="AH969" s="68">
        <v>0</v>
      </c>
      <c r="AI969" s="68">
        <v>0</v>
      </c>
      <c r="AJ969" s="68">
        <v>0</v>
      </c>
      <c r="AK969" s="68">
        <v>0</v>
      </c>
      <c r="AL969" s="68">
        <v>0</v>
      </c>
      <c r="AM969" s="68">
        <v>0</v>
      </c>
      <c r="AN969" s="68">
        <v>0</v>
      </c>
      <c r="AO969" s="68">
        <v>0</v>
      </c>
      <c r="AP969" s="113">
        <v>8.8311276350120842</v>
      </c>
      <c r="AQ969" s="12">
        <v>1</v>
      </c>
      <c r="AR969" s="113">
        <v>8.8311276350120842</v>
      </c>
      <c r="AS969" s="12">
        <v>0</v>
      </c>
      <c r="AT969" s="12">
        <v>1</v>
      </c>
      <c r="AU969" s="12">
        <v>6.956545443151569</v>
      </c>
      <c r="AV969" s="113">
        <v>7.6058900010531216</v>
      </c>
      <c r="AW969" s="12">
        <v>0</v>
      </c>
      <c r="AX969" s="12">
        <v>1</v>
      </c>
      <c r="AY969" s="68">
        <v>1</v>
      </c>
      <c r="AZ969" s="68">
        <v>4.2329999999999997</v>
      </c>
      <c r="BA969" s="94">
        <v>323</v>
      </c>
      <c r="BB969" s="94">
        <v>68</v>
      </c>
      <c r="BC969" s="12">
        <v>0</v>
      </c>
      <c r="BD969" s="12">
        <v>1</v>
      </c>
      <c r="BE969" s="104">
        <f t="shared" si="227"/>
        <v>2.7080502011022101</v>
      </c>
      <c r="BF969" s="104">
        <v>1486.31</v>
      </c>
      <c r="BG969" s="104">
        <f t="shared" si="228"/>
        <v>0.370759993063982</v>
      </c>
      <c r="BH969" s="68">
        <v>0</v>
      </c>
      <c r="BI969" s="68">
        <v>1</v>
      </c>
      <c r="BJ969" s="68">
        <v>0</v>
      </c>
      <c r="BK969" s="12">
        <v>0</v>
      </c>
      <c r="BL969" s="12">
        <v>1</v>
      </c>
      <c r="BM969" s="12">
        <v>1</v>
      </c>
      <c r="BN969" s="12">
        <v>0</v>
      </c>
      <c r="BO969" s="12">
        <v>0</v>
      </c>
      <c r="BP969" s="12">
        <v>1</v>
      </c>
      <c r="BQ969" s="12">
        <v>0</v>
      </c>
      <c r="BR969" s="12">
        <v>0</v>
      </c>
      <c r="BS969" s="12">
        <v>0</v>
      </c>
      <c r="BT969" s="12">
        <v>0</v>
      </c>
      <c r="BU969" s="12">
        <v>1</v>
      </c>
      <c r="BV969" s="12">
        <v>1</v>
      </c>
      <c r="BW969" s="12">
        <v>0</v>
      </c>
      <c r="BX969" s="12">
        <v>0</v>
      </c>
      <c r="BY969" s="12">
        <v>0.5</v>
      </c>
      <c r="BZ969" s="12">
        <f t="shared" si="229"/>
        <v>0.5</v>
      </c>
      <c r="CA969" s="113">
        <v>3.1780538303479458</v>
      </c>
      <c r="CB969" s="12" t="s">
        <v>1098</v>
      </c>
      <c r="CC969" s="12">
        <v>1</v>
      </c>
    </row>
    <row r="970" spans="1:167" ht="15" customHeight="1" x14ac:dyDescent="0.3">
      <c r="A970" s="17">
        <v>969</v>
      </c>
      <c r="B970" s="70">
        <v>24</v>
      </c>
      <c r="C970" s="69" t="s">
        <v>174</v>
      </c>
      <c r="D970" s="38">
        <v>0.123</v>
      </c>
      <c r="E970" s="69">
        <v>3.6999999999999998E-2</v>
      </c>
      <c r="F970" s="19">
        <f t="shared" si="216"/>
        <v>3.3243243243243246</v>
      </c>
      <c r="G970" s="70" t="s">
        <v>353</v>
      </c>
      <c r="H970" s="70">
        <f t="shared" si="217"/>
        <v>8.5999999999999993E-2</v>
      </c>
      <c r="I970" s="70">
        <f t="shared" si="218"/>
        <v>0.16</v>
      </c>
      <c r="J970" s="70" t="s">
        <v>63</v>
      </c>
      <c r="K970" s="70">
        <f t="shared" si="220"/>
        <v>0.123</v>
      </c>
      <c r="L970" s="47">
        <f t="shared" si="221"/>
        <v>3.3243243243243246</v>
      </c>
      <c r="M970" s="18">
        <f t="shared" si="222"/>
        <v>4.016873759446881E-2</v>
      </c>
      <c r="N970" s="69">
        <f t="shared" si="223"/>
        <v>1.2083278788580048E-2</v>
      </c>
      <c r="O970" s="69">
        <f t="shared" si="224"/>
        <v>82.758994267773062</v>
      </c>
      <c r="P970" s="70">
        <f t="shared" si="225"/>
        <v>2.8085458805888763E-2</v>
      </c>
      <c r="Q970" s="70">
        <f t="shared" si="226"/>
        <v>5.2252016383048855E-2</v>
      </c>
      <c r="R970" s="114">
        <v>10.221977646629885</v>
      </c>
      <c r="S970" s="70" t="s">
        <v>1116</v>
      </c>
      <c r="T970" s="70" t="s">
        <v>1109</v>
      </c>
      <c r="U970" s="70" t="s">
        <v>1113</v>
      </c>
      <c r="V970" s="69" t="s">
        <v>1117</v>
      </c>
      <c r="W970" s="69">
        <v>1</v>
      </c>
      <c r="X970" s="69">
        <v>0</v>
      </c>
      <c r="Y970" s="69">
        <v>0</v>
      </c>
      <c r="Z970" s="69">
        <v>0</v>
      </c>
      <c r="AA970" s="69">
        <v>1</v>
      </c>
      <c r="AB970" s="69">
        <v>1</v>
      </c>
      <c r="AC970" s="69">
        <v>2</v>
      </c>
      <c r="AD970" s="69">
        <v>5</v>
      </c>
      <c r="AE970" s="69">
        <v>6838</v>
      </c>
      <c r="AF970" s="69">
        <v>0</v>
      </c>
      <c r="AG970" s="69">
        <v>1</v>
      </c>
      <c r="AH970" s="69">
        <v>0</v>
      </c>
      <c r="AI970" s="69">
        <v>0</v>
      </c>
      <c r="AJ970" s="69">
        <v>0</v>
      </c>
      <c r="AK970" s="69">
        <v>0</v>
      </c>
      <c r="AL970" s="69">
        <v>0</v>
      </c>
      <c r="AM970" s="69">
        <v>0</v>
      </c>
      <c r="AN970" s="69">
        <v>0</v>
      </c>
      <c r="AO970" s="69">
        <v>0</v>
      </c>
      <c r="AP970" s="114">
        <v>8.8311276350120842</v>
      </c>
      <c r="AQ970" s="70">
        <v>1</v>
      </c>
      <c r="AR970" s="114">
        <v>8.8311276350120842</v>
      </c>
      <c r="AS970" s="70">
        <v>0</v>
      </c>
      <c r="AT970" s="70">
        <v>1</v>
      </c>
      <c r="AU970" s="70">
        <v>6.956545443151569</v>
      </c>
      <c r="AV970" s="114">
        <v>7.6058900010531216</v>
      </c>
      <c r="AW970" s="70">
        <v>0</v>
      </c>
      <c r="AX970" s="70">
        <v>1</v>
      </c>
      <c r="AY970" s="69">
        <v>1</v>
      </c>
      <c r="AZ970" s="69">
        <v>4.2329999999999997</v>
      </c>
      <c r="BA970" s="32">
        <v>323</v>
      </c>
      <c r="BB970" s="32">
        <v>68</v>
      </c>
      <c r="BC970" s="70">
        <v>0</v>
      </c>
      <c r="BD970" s="70">
        <v>1</v>
      </c>
      <c r="BE970" s="106">
        <f t="shared" si="227"/>
        <v>2.7080502011022101</v>
      </c>
      <c r="BF970" s="106">
        <v>1486.31</v>
      </c>
      <c r="BG970" s="106">
        <f t="shared" si="228"/>
        <v>0.370759993063982</v>
      </c>
      <c r="BH970" s="69">
        <v>0</v>
      </c>
      <c r="BI970" s="69">
        <v>1</v>
      </c>
      <c r="BJ970" s="69">
        <v>0</v>
      </c>
      <c r="BK970" s="70">
        <v>0</v>
      </c>
      <c r="BL970" s="70">
        <v>1</v>
      </c>
      <c r="BM970" s="70">
        <v>1</v>
      </c>
      <c r="BN970" s="70">
        <v>0</v>
      </c>
      <c r="BO970" s="70">
        <v>0</v>
      </c>
      <c r="BP970" s="70">
        <v>1</v>
      </c>
      <c r="BQ970" s="70">
        <v>0</v>
      </c>
      <c r="BR970" s="70">
        <v>0</v>
      </c>
      <c r="BS970" s="70">
        <v>0</v>
      </c>
      <c r="BT970" s="70">
        <v>0</v>
      </c>
      <c r="BU970" s="70">
        <v>1</v>
      </c>
      <c r="BV970" s="70">
        <v>1</v>
      </c>
      <c r="BW970" s="70">
        <v>0</v>
      </c>
      <c r="BX970" s="70">
        <v>0</v>
      </c>
      <c r="BY970" s="70">
        <v>0.5</v>
      </c>
      <c r="BZ970" s="70">
        <f t="shared" si="229"/>
        <v>0.5</v>
      </c>
      <c r="CA970" s="114">
        <v>3.1780538303479458</v>
      </c>
      <c r="CB970" s="70" t="s">
        <v>1098</v>
      </c>
      <c r="CC970" s="70">
        <v>1</v>
      </c>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0"/>
      <c r="DD970" s="70"/>
      <c r="DE970" s="70"/>
      <c r="DF970" s="70"/>
      <c r="DG970" s="70"/>
      <c r="DH970" s="70"/>
      <c r="DI970" s="70"/>
      <c r="DJ970" s="70"/>
      <c r="DK970" s="70"/>
      <c r="DL970" s="70"/>
      <c r="DM970" s="70"/>
      <c r="DN970" s="70"/>
      <c r="DO970" s="70"/>
      <c r="DP970" s="70"/>
      <c r="DQ970" s="70"/>
      <c r="DR970" s="70"/>
      <c r="DS970" s="70"/>
      <c r="DT970" s="70"/>
      <c r="DU970" s="70"/>
      <c r="DV970" s="70"/>
      <c r="DW970" s="70"/>
      <c r="DX970" s="70"/>
      <c r="DY970" s="70"/>
      <c r="DZ970" s="70"/>
      <c r="EA970" s="70"/>
      <c r="EB970" s="70"/>
      <c r="EC970" s="70"/>
      <c r="ED970" s="70"/>
      <c r="EE970" s="70"/>
      <c r="EF970" s="70"/>
      <c r="EG970" s="70"/>
      <c r="EH970" s="70"/>
      <c r="EI970" s="70"/>
      <c r="EJ970" s="70"/>
      <c r="EK970" s="70"/>
      <c r="EL970" s="70"/>
      <c r="EM970" s="70"/>
      <c r="EN970" s="70"/>
      <c r="EO970" s="70"/>
      <c r="EP970" s="70"/>
      <c r="EQ970" s="70"/>
      <c r="ER970" s="70"/>
      <c r="ES970" s="70"/>
      <c r="ET970" s="70"/>
      <c r="EU970" s="70"/>
      <c r="EV970" s="70"/>
      <c r="EW970" s="70"/>
      <c r="EX970" s="70"/>
      <c r="EY970" s="70"/>
      <c r="EZ970" s="70"/>
      <c r="FA970" s="70"/>
      <c r="FB970" s="70"/>
      <c r="FC970" s="70"/>
      <c r="FD970" s="70"/>
      <c r="FE970" s="70"/>
      <c r="FF970" s="70"/>
      <c r="FG970" s="70"/>
      <c r="FH970" s="70"/>
      <c r="FI970" s="70"/>
      <c r="FJ970" s="70"/>
      <c r="FK970" s="70"/>
    </row>
    <row r="971" spans="1:167" ht="15" customHeight="1" x14ac:dyDescent="0.3">
      <c r="A971" s="17">
        <v>970</v>
      </c>
      <c r="B971" s="12">
        <v>24</v>
      </c>
      <c r="C971" s="69" t="s">
        <v>174</v>
      </c>
      <c r="D971" s="37">
        <v>0.10299999999999999</v>
      </c>
      <c r="E971" s="13">
        <v>0.04</v>
      </c>
      <c r="F971" s="19">
        <f t="shared" si="216"/>
        <v>2.5749999999999997</v>
      </c>
      <c r="G971" s="12" t="s">
        <v>420</v>
      </c>
      <c r="H971" s="12">
        <f t="shared" si="217"/>
        <v>6.3E-2</v>
      </c>
      <c r="I971" s="12">
        <f t="shared" si="218"/>
        <v>0.14299999999999999</v>
      </c>
      <c r="J971" s="12" t="s">
        <v>63</v>
      </c>
      <c r="K971" s="12">
        <f t="shared" si="220"/>
        <v>0.10299999999999999</v>
      </c>
      <c r="L971" s="45">
        <f t="shared" si="221"/>
        <v>2.5749999999999997</v>
      </c>
      <c r="M971" s="15">
        <f t="shared" si="222"/>
        <v>3.1124488668786577E-2</v>
      </c>
      <c r="N971" s="13">
        <f t="shared" si="223"/>
        <v>1.2087180065548188E-2</v>
      </c>
      <c r="O971" s="68">
        <f t="shared" si="224"/>
        <v>82.732282846540613</v>
      </c>
      <c r="P971" s="12">
        <f t="shared" si="225"/>
        <v>1.9037308603238389E-2</v>
      </c>
      <c r="Q971" s="12">
        <f t="shared" si="226"/>
        <v>4.3211668734334768E-2</v>
      </c>
      <c r="R971" s="113">
        <v>10.221977646629885</v>
      </c>
      <c r="S971" s="12" t="s">
        <v>1116</v>
      </c>
      <c r="T971" s="12" t="s">
        <v>1109</v>
      </c>
      <c r="U971" s="12" t="s">
        <v>1114</v>
      </c>
      <c r="V971" s="13" t="s">
        <v>1117</v>
      </c>
      <c r="W971" s="68">
        <v>1</v>
      </c>
      <c r="X971" s="68">
        <v>0</v>
      </c>
      <c r="Y971" s="68">
        <v>0</v>
      </c>
      <c r="Z971" s="68">
        <v>0</v>
      </c>
      <c r="AA971" s="13">
        <v>1</v>
      </c>
      <c r="AB971" s="13">
        <v>1</v>
      </c>
      <c r="AC971" s="68">
        <v>2</v>
      </c>
      <c r="AD971" s="13">
        <v>5</v>
      </c>
      <c r="AE971" s="13">
        <v>6838</v>
      </c>
      <c r="AF971" s="13">
        <v>0</v>
      </c>
      <c r="AG971" s="13">
        <v>1</v>
      </c>
      <c r="AH971" s="13">
        <v>0</v>
      </c>
      <c r="AI971" s="13">
        <v>0</v>
      </c>
      <c r="AJ971" s="13">
        <v>0</v>
      </c>
      <c r="AK971" s="13">
        <v>0</v>
      </c>
      <c r="AL971" s="13">
        <v>0</v>
      </c>
      <c r="AM971" s="68">
        <v>0</v>
      </c>
      <c r="AN971" s="68">
        <v>0</v>
      </c>
      <c r="AO971" s="68">
        <v>0</v>
      </c>
      <c r="AP971" s="113">
        <v>8.8311276350120842</v>
      </c>
      <c r="AQ971" s="12">
        <v>1</v>
      </c>
      <c r="AR971" s="113">
        <v>8.8311276350120842</v>
      </c>
      <c r="AS971" s="12">
        <v>0</v>
      </c>
      <c r="AT971" s="12">
        <v>1</v>
      </c>
      <c r="AU971" s="12">
        <v>6.956545443151569</v>
      </c>
      <c r="AV971" s="113">
        <v>7.6058900010531216</v>
      </c>
      <c r="AW971" s="12">
        <v>0</v>
      </c>
      <c r="AX971" s="12">
        <v>1</v>
      </c>
      <c r="AY971" s="68">
        <v>1</v>
      </c>
      <c r="AZ971" s="68">
        <v>4.2329999999999997</v>
      </c>
      <c r="BA971" s="94">
        <v>323</v>
      </c>
      <c r="BB971" s="94">
        <v>68</v>
      </c>
      <c r="BC971" s="12">
        <v>0</v>
      </c>
      <c r="BD971" s="12">
        <v>1</v>
      </c>
      <c r="BE971" s="104">
        <f t="shared" si="227"/>
        <v>2.7080502011022101</v>
      </c>
      <c r="BF971" s="104">
        <v>1486.31</v>
      </c>
      <c r="BG971" s="104">
        <f t="shared" si="228"/>
        <v>0.370759993063982</v>
      </c>
      <c r="BH971" s="68">
        <v>0</v>
      </c>
      <c r="BI971" s="68">
        <v>1</v>
      </c>
      <c r="BJ971" s="68">
        <v>0</v>
      </c>
      <c r="BK971" s="12">
        <v>0</v>
      </c>
      <c r="BL971" s="12">
        <v>1</v>
      </c>
      <c r="BM971" s="12">
        <v>1</v>
      </c>
      <c r="BN971" s="12">
        <v>0</v>
      </c>
      <c r="BO971" s="12">
        <v>0</v>
      </c>
      <c r="BP971" s="12">
        <v>1</v>
      </c>
      <c r="BQ971" s="12">
        <v>0</v>
      </c>
      <c r="BR971" s="12">
        <v>0</v>
      </c>
      <c r="BS971" s="12">
        <v>0</v>
      </c>
      <c r="BT971" s="12">
        <v>0</v>
      </c>
      <c r="BU971" s="12">
        <v>1</v>
      </c>
      <c r="BV971" s="12">
        <v>1</v>
      </c>
      <c r="BW971" s="12">
        <v>0</v>
      </c>
      <c r="BX971" s="12">
        <v>0</v>
      </c>
      <c r="BY971" s="12">
        <v>0.5</v>
      </c>
      <c r="BZ971" s="12">
        <f t="shared" si="229"/>
        <v>0.5</v>
      </c>
      <c r="CA971" s="113">
        <v>3.1780538303479458</v>
      </c>
      <c r="CB971" s="12" t="s">
        <v>1098</v>
      </c>
      <c r="CC971" s="12">
        <v>1</v>
      </c>
    </row>
    <row r="972" spans="1:167" ht="15" customHeight="1" x14ac:dyDescent="0.3">
      <c r="A972" s="17">
        <v>971</v>
      </c>
      <c r="B972" s="12">
        <v>24</v>
      </c>
      <c r="C972" s="69" t="s">
        <v>174</v>
      </c>
      <c r="D972" s="37">
        <v>-7.8E-2</v>
      </c>
      <c r="E972" s="13">
        <v>9.5000000000000001E-2</v>
      </c>
      <c r="F972" s="19">
        <f t="shared" si="216"/>
        <v>-0.82105263157894737</v>
      </c>
      <c r="H972" s="12">
        <f t="shared" si="217"/>
        <v>-0.17299999999999999</v>
      </c>
      <c r="I972" s="12">
        <f t="shared" si="218"/>
        <v>1.7000000000000001E-2</v>
      </c>
      <c r="J972" s="12" t="s">
        <v>63</v>
      </c>
      <c r="K972" s="12">
        <f t="shared" si="220"/>
        <v>-7.8E-2</v>
      </c>
      <c r="L972" s="45">
        <f t="shared" si="221"/>
        <v>-0.82105263157894737</v>
      </c>
      <c r="M972" s="15">
        <f t="shared" si="222"/>
        <v>-2.2282977740279972E-2</v>
      </c>
      <c r="N972" s="13">
        <f t="shared" si="223"/>
        <v>2.7139524170853812E-2</v>
      </c>
      <c r="O972" s="68">
        <f t="shared" si="224"/>
        <v>36.846629797361693</v>
      </c>
      <c r="P972" s="12">
        <f t="shared" si="225"/>
        <v>-4.9422501911133787E-2</v>
      </c>
      <c r="Q972" s="12">
        <f t="shared" si="226"/>
        <v>4.8565464305738403E-3</v>
      </c>
      <c r="R972" s="113">
        <v>6.6580110458707482</v>
      </c>
      <c r="S972" s="12" t="s">
        <v>1118</v>
      </c>
      <c r="T972" s="12" t="s">
        <v>1109</v>
      </c>
      <c r="U972" s="12" t="s">
        <v>1120</v>
      </c>
      <c r="V972" s="13" t="s">
        <v>1119</v>
      </c>
      <c r="W972" s="68">
        <v>1</v>
      </c>
      <c r="X972" s="68">
        <v>0</v>
      </c>
      <c r="Y972" s="68">
        <v>0</v>
      </c>
      <c r="Z972" s="68">
        <v>0</v>
      </c>
      <c r="AA972" s="13">
        <v>1</v>
      </c>
      <c r="AB972" s="13">
        <v>1</v>
      </c>
      <c r="AC972" s="68">
        <v>1</v>
      </c>
      <c r="AD972" s="13">
        <v>4</v>
      </c>
      <c r="AE972" s="13">
        <v>1357</v>
      </c>
      <c r="AF972" s="13">
        <v>0</v>
      </c>
      <c r="AG972" s="13">
        <v>1</v>
      </c>
      <c r="AH972" s="13">
        <v>0</v>
      </c>
      <c r="AI972" s="13">
        <v>0</v>
      </c>
      <c r="AJ972" s="13">
        <v>0</v>
      </c>
      <c r="AK972" s="13">
        <v>0</v>
      </c>
      <c r="AL972" s="13">
        <v>0</v>
      </c>
      <c r="AM972" s="68">
        <v>0</v>
      </c>
      <c r="AN972" s="68">
        <v>0</v>
      </c>
      <c r="AO972" s="68">
        <v>0</v>
      </c>
      <c r="AP972" s="113">
        <v>8.8311276350120842</v>
      </c>
      <c r="AQ972" s="12">
        <v>1</v>
      </c>
      <c r="AR972" s="113">
        <v>7.2167094867094574</v>
      </c>
      <c r="AS972" s="12">
        <v>0</v>
      </c>
      <c r="AT972" s="12">
        <v>1</v>
      </c>
      <c r="AU972" s="12">
        <v>6.0402547112774139</v>
      </c>
      <c r="AV972" s="113">
        <v>7.6058900010531216</v>
      </c>
      <c r="AW972" s="12">
        <v>0</v>
      </c>
      <c r="AX972" s="12">
        <v>1</v>
      </c>
      <c r="AY972" s="68">
        <v>1</v>
      </c>
      <c r="AZ972" s="68">
        <v>4.2329999999999997</v>
      </c>
      <c r="BA972" s="94">
        <v>323</v>
      </c>
      <c r="BB972" s="94">
        <v>68</v>
      </c>
      <c r="BC972" s="12">
        <v>0</v>
      </c>
      <c r="BD972" s="12">
        <v>1</v>
      </c>
      <c r="BE972" s="104">
        <f t="shared" si="227"/>
        <v>2.7080502011022101</v>
      </c>
      <c r="BF972" s="104">
        <v>1486.31</v>
      </c>
      <c r="BG972" s="104">
        <f t="shared" si="228"/>
        <v>0.370759993063982</v>
      </c>
      <c r="BH972" s="68">
        <v>0</v>
      </c>
      <c r="BI972" s="68">
        <v>1</v>
      </c>
      <c r="BJ972" s="68">
        <v>0</v>
      </c>
      <c r="BK972" s="12">
        <v>0</v>
      </c>
      <c r="BL972" s="12">
        <v>1</v>
      </c>
      <c r="BM972" s="12">
        <v>1</v>
      </c>
      <c r="BN972" s="12">
        <v>0</v>
      </c>
      <c r="BO972" s="12">
        <v>0</v>
      </c>
      <c r="BP972" s="12">
        <v>1</v>
      </c>
      <c r="BQ972" s="12">
        <v>0</v>
      </c>
      <c r="BR972" s="12">
        <v>0</v>
      </c>
      <c r="BS972" s="12">
        <v>0</v>
      </c>
      <c r="BT972" s="12">
        <v>0</v>
      </c>
      <c r="BU972" s="12">
        <v>1</v>
      </c>
      <c r="BV972" s="12">
        <v>1</v>
      </c>
      <c r="BW972" s="12">
        <v>0</v>
      </c>
      <c r="BX972" s="12">
        <v>0</v>
      </c>
      <c r="BY972" s="12">
        <v>0.5</v>
      </c>
      <c r="BZ972" s="12">
        <f t="shared" si="229"/>
        <v>0.5</v>
      </c>
      <c r="CA972" s="113">
        <v>3.1780538303479458</v>
      </c>
      <c r="CB972" s="12" t="s">
        <v>1098</v>
      </c>
      <c r="CC972" s="12">
        <v>1</v>
      </c>
      <c r="CI972" s="46" t="s">
        <v>1124</v>
      </c>
    </row>
    <row r="973" spans="1:167" ht="15" customHeight="1" x14ac:dyDescent="0.3">
      <c r="A973" s="70">
        <v>972</v>
      </c>
      <c r="B973" s="12">
        <v>24</v>
      </c>
      <c r="C973" s="69" t="s">
        <v>174</v>
      </c>
      <c r="D973" s="37">
        <v>-0.17100000000000001</v>
      </c>
      <c r="E973" s="68">
        <v>9.2999999999999999E-2</v>
      </c>
      <c r="F973" s="19">
        <f t="shared" si="216"/>
        <v>-1.838709677419355</v>
      </c>
      <c r="G973" s="12" t="s">
        <v>421</v>
      </c>
      <c r="H973" s="12">
        <f t="shared" si="217"/>
        <v>-0.26400000000000001</v>
      </c>
      <c r="I973" s="12">
        <f t="shared" si="218"/>
        <v>-7.8000000000000014E-2</v>
      </c>
      <c r="J973" s="12" t="s">
        <v>63</v>
      </c>
      <c r="K973" s="12">
        <f t="shared" si="220"/>
        <v>-0.17100000000000001</v>
      </c>
      <c r="L973" s="45">
        <f t="shared" si="221"/>
        <v>-1.838709677419355</v>
      </c>
      <c r="M973" s="15">
        <f t="shared" si="222"/>
        <v>-4.9852036741772444E-2</v>
      </c>
      <c r="N973" s="68">
        <f t="shared" si="223"/>
        <v>2.7112511210437642E-2</v>
      </c>
      <c r="O973" s="68">
        <f t="shared" si="224"/>
        <v>36.883341134960041</v>
      </c>
      <c r="P973" s="12">
        <f t="shared" si="225"/>
        <v>-7.6964547952210083E-2</v>
      </c>
      <c r="Q973" s="12">
        <f t="shared" si="226"/>
        <v>-2.2739525531334803E-2</v>
      </c>
      <c r="R973" s="113">
        <v>6.6580110458707482</v>
      </c>
      <c r="S973" s="12" t="s">
        <v>1118</v>
      </c>
      <c r="T973" s="12" t="s">
        <v>1109</v>
      </c>
      <c r="U973" s="12" t="s">
        <v>1121</v>
      </c>
      <c r="V973" s="68" t="s">
        <v>1119</v>
      </c>
      <c r="W973" s="68">
        <v>1</v>
      </c>
      <c r="X973" s="68">
        <v>0</v>
      </c>
      <c r="Y973" s="68">
        <v>0</v>
      </c>
      <c r="Z973" s="68">
        <v>0</v>
      </c>
      <c r="AA973" s="68">
        <v>1</v>
      </c>
      <c r="AB973" s="68">
        <v>1</v>
      </c>
      <c r="AC973" s="68">
        <v>1</v>
      </c>
      <c r="AD973" s="68">
        <v>4</v>
      </c>
      <c r="AE973" s="68">
        <v>1357</v>
      </c>
      <c r="AF973" s="68">
        <v>0</v>
      </c>
      <c r="AG973" s="68">
        <v>1</v>
      </c>
      <c r="AH973" s="68">
        <v>0</v>
      </c>
      <c r="AI973" s="68">
        <v>0</v>
      </c>
      <c r="AJ973" s="68">
        <v>0</v>
      </c>
      <c r="AK973" s="68">
        <v>0</v>
      </c>
      <c r="AL973" s="68">
        <v>0</v>
      </c>
      <c r="AM973" s="68">
        <v>0</v>
      </c>
      <c r="AN973" s="68">
        <v>0</v>
      </c>
      <c r="AO973" s="68">
        <v>0</v>
      </c>
      <c r="AP973" s="113">
        <v>8.8311276350120842</v>
      </c>
      <c r="AQ973" s="12">
        <v>1</v>
      </c>
      <c r="AR973" s="113">
        <v>7.2167094867094574</v>
      </c>
      <c r="AS973" s="12">
        <v>0</v>
      </c>
      <c r="AT973" s="12">
        <v>1</v>
      </c>
      <c r="AU973" s="12">
        <v>6.0402547112774139</v>
      </c>
      <c r="AV973" s="113">
        <v>7.6058900010531216</v>
      </c>
      <c r="AW973" s="12">
        <v>0</v>
      </c>
      <c r="AX973" s="12">
        <v>1</v>
      </c>
      <c r="AY973" s="68">
        <v>1</v>
      </c>
      <c r="AZ973" s="68">
        <v>4.2329999999999997</v>
      </c>
      <c r="BA973" s="94">
        <v>323</v>
      </c>
      <c r="BB973" s="94">
        <v>68</v>
      </c>
      <c r="BC973" s="12">
        <v>0</v>
      </c>
      <c r="BD973" s="12">
        <v>1</v>
      </c>
      <c r="BE973" s="104">
        <f t="shared" si="227"/>
        <v>2.7080502011022101</v>
      </c>
      <c r="BF973" s="104">
        <v>1486.31</v>
      </c>
      <c r="BG973" s="104">
        <f t="shared" si="228"/>
        <v>0.370759993063982</v>
      </c>
      <c r="BH973" s="68">
        <v>0</v>
      </c>
      <c r="BI973" s="68">
        <v>1</v>
      </c>
      <c r="BJ973" s="68">
        <v>0</v>
      </c>
      <c r="BK973" s="12">
        <v>0</v>
      </c>
      <c r="BL973" s="12">
        <v>1</v>
      </c>
      <c r="BM973" s="12">
        <v>1</v>
      </c>
      <c r="BN973" s="12">
        <v>0</v>
      </c>
      <c r="BO973" s="12">
        <v>0</v>
      </c>
      <c r="BP973" s="12">
        <v>1</v>
      </c>
      <c r="BQ973" s="12">
        <v>0</v>
      </c>
      <c r="BR973" s="12">
        <v>0</v>
      </c>
      <c r="BS973" s="12">
        <v>0</v>
      </c>
      <c r="BT973" s="12">
        <v>0</v>
      </c>
      <c r="BU973" s="12">
        <v>1</v>
      </c>
      <c r="BV973" s="12">
        <v>1</v>
      </c>
      <c r="BW973" s="12">
        <v>0</v>
      </c>
      <c r="BX973" s="12">
        <v>0</v>
      </c>
      <c r="BY973" s="12">
        <v>0.5</v>
      </c>
      <c r="BZ973" s="12">
        <f t="shared" si="229"/>
        <v>0.5</v>
      </c>
      <c r="CA973" s="113">
        <v>3.1780538303479458</v>
      </c>
      <c r="CB973" s="12" t="s">
        <v>1098</v>
      </c>
      <c r="CC973" s="12">
        <v>1</v>
      </c>
    </row>
    <row r="974" spans="1:167" ht="15" customHeight="1" x14ac:dyDescent="0.3">
      <c r="A974" s="17">
        <v>973</v>
      </c>
      <c r="B974" s="12">
        <v>24</v>
      </c>
      <c r="C974" s="69" t="s">
        <v>174</v>
      </c>
      <c r="D974" s="37">
        <v>-5.0000000000000001E-3</v>
      </c>
      <c r="E974" s="13">
        <v>8.5999999999999993E-2</v>
      </c>
      <c r="F974" s="19">
        <f t="shared" ref="F974:F1037" si="230">D974/E974</f>
        <v>-5.8139534883720936E-2</v>
      </c>
      <c r="H974" s="12">
        <f t="shared" si="217"/>
        <v>-9.0999999999999998E-2</v>
      </c>
      <c r="I974" s="12">
        <f t="shared" si="218"/>
        <v>8.0999999999999989E-2</v>
      </c>
      <c r="J974" s="12" t="s">
        <v>63</v>
      </c>
      <c r="K974" s="12">
        <f t="shared" si="220"/>
        <v>-5.0000000000000001E-3</v>
      </c>
      <c r="L974" s="45">
        <f t="shared" si="221"/>
        <v>-5.8139534883720936E-2</v>
      </c>
      <c r="M974" s="15">
        <f t="shared" si="222"/>
        <v>-1.578269225587263E-3</v>
      </c>
      <c r="N974" s="13">
        <f t="shared" si="223"/>
        <v>2.714623068010092E-2</v>
      </c>
      <c r="O974" s="68">
        <f t="shared" si="224"/>
        <v>36.837526792735645</v>
      </c>
      <c r="P974" s="12">
        <f t="shared" si="225"/>
        <v>-2.8724499905688185E-2</v>
      </c>
      <c r="Q974" s="12">
        <f t="shared" si="226"/>
        <v>2.5567961454513656E-2</v>
      </c>
      <c r="R974" s="113">
        <v>6.6580110458707482</v>
      </c>
      <c r="S974" s="12" t="s">
        <v>1118</v>
      </c>
      <c r="T974" s="12" t="s">
        <v>1109</v>
      </c>
      <c r="U974" s="12" t="s">
        <v>1122</v>
      </c>
      <c r="V974" s="13" t="s">
        <v>1119</v>
      </c>
      <c r="W974" s="68">
        <v>1</v>
      </c>
      <c r="X974" s="68">
        <v>0</v>
      </c>
      <c r="Y974" s="68">
        <v>0</v>
      </c>
      <c r="Z974" s="68">
        <v>0</v>
      </c>
      <c r="AA974" s="13">
        <v>1</v>
      </c>
      <c r="AB974" s="13">
        <v>1</v>
      </c>
      <c r="AC974" s="68">
        <v>1</v>
      </c>
      <c r="AD974" s="13">
        <v>4</v>
      </c>
      <c r="AE974" s="13">
        <v>1357</v>
      </c>
      <c r="AF974" s="13">
        <v>0</v>
      </c>
      <c r="AG974" s="13">
        <v>1</v>
      </c>
      <c r="AH974" s="13">
        <v>0</v>
      </c>
      <c r="AI974" s="13">
        <v>0</v>
      </c>
      <c r="AJ974" s="13">
        <v>0</v>
      </c>
      <c r="AK974" s="13">
        <v>0</v>
      </c>
      <c r="AL974" s="13">
        <v>0</v>
      </c>
      <c r="AM974" s="68">
        <v>0</v>
      </c>
      <c r="AN974" s="68">
        <v>0</v>
      </c>
      <c r="AO974" s="68">
        <v>0</v>
      </c>
      <c r="AP974" s="113">
        <v>8.8311276350120842</v>
      </c>
      <c r="AQ974" s="12">
        <v>1</v>
      </c>
      <c r="AR974" s="113">
        <v>7.2167094867094574</v>
      </c>
      <c r="AS974" s="12">
        <v>0</v>
      </c>
      <c r="AT974" s="12">
        <v>1</v>
      </c>
      <c r="AU974" s="12">
        <v>6.0402547112774139</v>
      </c>
      <c r="AV974" s="113">
        <v>7.6058900010531216</v>
      </c>
      <c r="AW974" s="12">
        <v>0</v>
      </c>
      <c r="AX974" s="12">
        <v>1</v>
      </c>
      <c r="AY974" s="68">
        <v>1</v>
      </c>
      <c r="AZ974" s="68">
        <v>4.2329999999999997</v>
      </c>
      <c r="BA974" s="94">
        <v>323</v>
      </c>
      <c r="BB974" s="94">
        <v>68</v>
      </c>
      <c r="BC974" s="12">
        <v>0</v>
      </c>
      <c r="BD974" s="12">
        <v>1</v>
      </c>
      <c r="BE974" s="104">
        <f t="shared" si="227"/>
        <v>2.7080502011022101</v>
      </c>
      <c r="BF974" s="104">
        <v>1486.31</v>
      </c>
      <c r="BG974" s="104">
        <f t="shared" si="228"/>
        <v>0.370759993063982</v>
      </c>
      <c r="BH974" s="68">
        <v>0</v>
      </c>
      <c r="BI974" s="68">
        <v>1</v>
      </c>
      <c r="BJ974" s="68">
        <v>0</v>
      </c>
      <c r="BK974" s="12">
        <v>0</v>
      </c>
      <c r="BL974" s="12">
        <v>1</v>
      </c>
      <c r="BM974" s="12">
        <v>1</v>
      </c>
      <c r="BN974" s="12">
        <v>0</v>
      </c>
      <c r="BO974" s="12">
        <v>0</v>
      </c>
      <c r="BP974" s="12">
        <v>1</v>
      </c>
      <c r="BQ974" s="12">
        <v>0</v>
      </c>
      <c r="BR974" s="12">
        <v>0</v>
      </c>
      <c r="BS974" s="12">
        <v>0</v>
      </c>
      <c r="BT974" s="12">
        <v>0</v>
      </c>
      <c r="BU974" s="12">
        <v>1</v>
      </c>
      <c r="BV974" s="12">
        <v>1</v>
      </c>
      <c r="BW974" s="12">
        <v>0</v>
      </c>
      <c r="BX974" s="12">
        <v>0</v>
      </c>
      <c r="BY974" s="12">
        <v>0.5</v>
      </c>
      <c r="BZ974" s="12">
        <f t="shared" si="229"/>
        <v>0.5</v>
      </c>
      <c r="CA974" s="113">
        <v>3.1780538303479458</v>
      </c>
      <c r="CB974" s="12" t="s">
        <v>1098</v>
      </c>
      <c r="CC974" s="12">
        <v>1</v>
      </c>
    </row>
    <row r="975" spans="1:167" ht="15" customHeight="1" x14ac:dyDescent="0.3">
      <c r="A975" s="70">
        <v>974</v>
      </c>
      <c r="B975" s="12">
        <v>24</v>
      </c>
      <c r="C975" s="69" t="s">
        <v>174</v>
      </c>
      <c r="D975" s="37">
        <v>-9.6000000000000002E-2</v>
      </c>
      <c r="E975" s="68">
        <v>5.3999999999999999E-2</v>
      </c>
      <c r="F975" s="19">
        <f t="shared" si="230"/>
        <v>-1.7777777777777779</v>
      </c>
      <c r="G975" s="12" t="s">
        <v>421</v>
      </c>
      <c r="H975" s="12">
        <f t="shared" si="217"/>
        <v>-0.15</v>
      </c>
      <c r="I975" s="12">
        <f t="shared" si="218"/>
        <v>-4.2000000000000003E-2</v>
      </c>
      <c r="J975" s="12" t="s">
        <v>63</v>
      </c>
      <c r="K975" s="12">
        <f t="shared" si="220"/>
        <v>-9.6000000000000002E-2</v>
      </c>
      <c r="L975" s="45">
        <f t="shared" si="221"/>
        <v>-1.7777777777777779</v>
      </c>
      <c r="M975" s="15">
        <f t="shared" si="222"/>
        <v>-4.8203924211480412E-2</v>
      </c>
      <c r="N975" s="68">
        <f t="shared" si="223"/>
        <v>2.7114707368957731E-2</v>
      </c>
      <c r="O975" s="68">
        <f t="shared" si="224"/>
        <v>36.880353764940494</v>
      </c>
      <c r="P975" s="12">
        <f t="shared" si="225"/>
        <v>-7.5318631580438139E-2</v>
      </c>
      <c r="Q975" s="12">
        <f t="shared" si="226"/>
        <v>-2.1089216842522681E-2</v>
      </c>
      <c r="R975" s="113">
        <v>6.6580110458707482</v>
      </c>
      <c r="S975" s="12" t="s">
        <v>1118</v>
      </c>
      <c r="T975" s="12" t="s">
        <v>1109</v>
      </c>
      <c r="U975" s="12" t="s">
        <v>1123</v>
      </c>
      <c r="V975" s="68" t="s">
        <v>1119</v>
      </c>
      <c r="W975" s="68">
        <v>1</v>
      </c>
      <c r="X975" s="68">
        <v>0</v>
      </c>
      <c r="Y975" s="68">
        <v>0</v>
      </c>
      <c r="Z975" s="68">
        <v>0</v>
      </c>
      <c r="AA975" s="68">
        <v>1</v>
      </c>
      <c r="AB975" s="68">
        <v>1</v>
      </c>
      <c r="AC975" s="68">
        <v>1</v>
      </c>
      <c r="AD975" s="68">
        <v>4</v>
      </c>
      <c r="AE975" s="68">
        <v>1357</v>
      </c>
      <c r="AF975" s="68">
        <v>0</v>
      </c>
      <c r="AG975" s="68">
        <v>1</v>
      </c>
      <c r="AH975" s="68">
        <v>0</v>
      </c>
      <c r="AI975" s="68">
        <v>0</v>
      </c>
      <c r="AJ975" s="68">
        <v>0</v>
      </c>
      <c r="AK975" s="68">
        <v>0</v>
      </c>
      <c r="AL975" s="68">
        <v>0</v>
      </c>
      <c r="AM975" s="68">
        <v>0</v>
      </c>
      <c r="AN975" s="68">
        <v>0</v>
      </c>
      <c r="AO975" s="68">
        <v>0</v>
      </c>
      <c r="AP975" s="113">
        <v>8.8311276350120842</v>
      </c>
      <c r="AQ975" s="12">
        <v>1</v>
      </c>
      <c r="AR975" s="113">
        <v>7.2167094867094574</v>
      </c>
      <c r="AS975" s="12">
        <v>0</v>
      </c>
      <c r="AT975" s="12">
        <v>1</v>
      </c>
      <c r="AU975" s="12">
        <v>6.0402547112774139</v>
      </c>
      <c r="AV975" s="113">
        <v>7.6058900010531216</v>
      </c>
      <c r="AW975" s="12">
        <v>0</v>
      </c>
      <c r="AX975" s="12">
        <v>1</v>
      </c>
      <c r="AY975" s="68">
        <v>1</v>
      </c>
      <c r="AZ975" s="68">
        <v>4.2329999999999997</v>
      </c>
      <c r="BA975" s="94">
        <v>323</v>
      </c>
      <c r="BB975" s="94">
        <v>68</v>
      </c>
      <c r="BC975" s="12">
        <v>0</v>
      </c>
      <c r="BD975" s="12">
        <v>1</v>
      </c>
      <c r="BE975" s="104">
        <f t="shared" si="227"/>
        <v>2.7080502011022101</v>
      </c>
      <c r="BF975" s="104">
        <v>1486.31</v>
      </c>
      <c r="BG975" s="104">
        <f t="shared" si="228"/>
        <v>0.370759993063982</v>
      </c>
      <c r="BH975" s="68">
        <v>0</v>
      </c>
      <c r="BI975" s="68">
        <v>1</v>
      </c>
      <c r="BJ975" s="68">
        <v>0</v>
      </c>
      <c r="BK975" s="12">
        <v>0</v>
      </c>
      <c r="BL975" s="12">
        <v>1</v>
      </c>
      <c r="BM975" s="12">
        <v>1</v>
      </c>
      <c r="BN975" s="12">
        <v>0</v>
      </c>
      <c r="BO975" s="12">
        <v>0</v>
      </c>
      <c r="BP975" s="12">
        <v>1</v>
      </c>
      <c r="BQ975" s="12">
        <v>0</v>
      </c>
      <c r="BR975" s="12">
        <v>0</v>
      </c>
      <c r="BS975" s="12">
        <v>0</v>
      </c>
      <c r="BT975" s="12">
        <v>0</v>
      </c>
      <c r="BU975" s="12">
        <v>1</v>
      </c>
      <c r="BV975" s="12">
        <v>1</v>
      </c>
      <c r="BW975" s="12">
        <v>0</v>
      </c>
      <c r="BX975" s="12">
        <v>0</v>
      </c>
      <c r="BY975" s="12">
        <v>0.5</v>
      </c>
      <c r="BZ975" s="12">
        <f t="shared" si="229"/>
        <v>0.5</v>
      </c>
      <c r="CA975" s="113">
        <v>3.1780538303479458</v>
      </c>
      <c r="CB975" s="12" t="s">
        <v>1098</v>
      </c>
      <c r="CC975" s="12">
        <v>1</v>
      </c>
    </row>
    <row r="976" spans="1:167" ht="15" customHeight="1" x14ac:dyDescent="0.3">
      <c r="A976" s="70">
        <v>975</v>
      </c>
      <c r="B976" s="12">
        <v>24</v>
      </c>
      <c r="C976" s="69" t="s">
        <v>174</v>
      </c>
      <c r="D976" s="37">
        <v>-7.0999999999999994E-2</v>
      </c>
      <c r="E976" s="68">
        <v>0.11</v>
      </c>
      <c r="F976" s="19">
        <f t="shared" si="230"/>
        <v>-0.64545454545454539</v>
      </c>
      <c r="H976" s="12">
        <f t="shared" si="217"/>
        <v>-0.18099999999999999</v>
      </c>
      <c r="I976" s="12">
        <f t="shared" si="218"/>
        <v>3.9000000000000007E-2</v>
      </c>
      <c r="J976" s="12" t="s">
        <v>63</v>
      </c>
      <c r="K976" s="12">
        <f t="shared" si="220"/>
        <v>-7.0999999999999994E-2</v>
      </c>
      <c r="L976" s="45">
        <f t="shared" si="221"/>
        <v>-0.64545454545454539</v>
      </c>
      <c r="M976" s="15">
        <f t="shared" si="222"/>
        <v>-1.7518990767264059E-2</v>
      </c>
      <c r="N976" s="68">
        <f t="shared" si="223"/>
        <v>2.7142098371817556E-2</v>
      </c>
      <c r="O976" s="68">
        <f t="shared" si="224"/>
        <v>36.843135202778925</v>
      </c>
      <c r="P976" s="12">
        <f t="shared" si="225"/>
        <v>-4.4661089139081615E-2</v>
      </c>
      <c r="Q976" s="12">
        <f t="shared" si="226"/>
        <v>9.6231076045534963E-3</v>
      </c>
      <c r="R976" s="113">
        <v>6.6580110458707482</v>
      </c>
      <c r="S976" s="12" t="s">
        <v>1118</v>
      </c>
      <c r="T976" s="12" t="s">
        <v>1109</v>
      </c>
      <c r="U976" s="12" t="s">
        <v>1120</v>
      </c>
      <c r="V976" s="68" t="s">
        <v>1119</v>
      </c>
      <c r="W976" s="68">
        <v>1</v>
      </c>
      <c r="X976" s="68">
        <v>0</v>
      </c>
      <c r="Y976" s="68">
        <v>0</v>
      </c>
      <c r="Z976" s="68">
        <v>0</v>
      </c>
      <c r="AA976" s="68">
        <v>1</v>
      </c>
      <c r="AB976" s="68">
        <v>1</v>
      </c>
      <c r="AC976" s="68">
        <v>2</v>
      </c>
      <c r="AD976" s="68">
        <v>4</v>
      </c>
      <c r="AE976" s="68">
        <v>1357</v>
      </c>
      <c r="AF976" s="68">
        <v>0</v>
      </c>
      <c r="AG976" s="68">
        <v>1</v>
      </c>
      <c r="AH976" s="68">
        <v>0</v>
      </c>
      <c r="AI976" s="68">
        <v>0</v>
      </c>
      <c r="AJ976" s="68">
        <v>0</v>
      </c>
      <c r="AK976" s="68">
        <v>0</v>
      </c>
      <c r="AL976" s="68">
        <v>0</v>
      </c>
      <c r="AM976" s="68">
        <v>0</v>
      </c>
      <c r="AN976" s="68">
        <v>0</v>
      </c>
      <c r="AO976" s="68">
        <v>0</v>
      </c>
      <c r="AP976" s="113">
        <v>8.8311276350120842</v>
      </c>
      <c r="AQ976" s="12">
        <v>1</v>
      </c>
      <c r="AR976" s="113">
        <v>7.2167094867094574</v>
      </c>
      <c r="AS976" s="12">
        <v>0</v>
      </c>
      <c r="AT976" s="12">
        <v>1</v>
      </c>
      <c r="AU976" s="12">
        <v>6.0402547112774139</v>
      </c>
      <c r="AV976" s="113">
        <v>7.6058900010531216</v>
      </c>
      <c r="AW976" s="12">
        <v>0</v>
      </c>
      <c r="AX976" s="12">
        <v>1</v>
      </c>
      <c r="AY976" s="68">
        <v>1</v>
      </c>
      <c r="AZ976" s="68">
        <v>4.2329999999999997</v>
      </c>
      <c r="BA976" s="94">
        <v>323</v>
      </c>
      <c r="BB976" s="94">
        <v>68</v>
      </c>
      <c r="BC976" s="12">
        <v>0</v>
      </c>
      <c r="BD976" s="12">
        <v>1</v>
      </c>
      <c r="BE976" s="104">
        <f t="shared" si="227"/>
        <v>2.7080502011022101</v>
      </c>
      <c r="BF976" s="104">
        <v>1486.31</v>
      </c>
      <c r="BG976" s="104">
        <f t="shared" si="228"/>
        <v>0.370759993063982</v>
      </c>
      <c r="BH976" s="68">
        <v>0</v>
      </c>
      <c r="BI976" s="68">
        <v>1</v>
      </c>
      <c r="BJ976" s="68">
        <v>0</v>
      </c>
      <c r="BK976" s="12">
        <v>0</v>
      </c>
      <c r="BL976" s="12">
        <v>1</v>
      </c>
      <c r="BM976" s="12">
        <v>1</v>
      </c>
      <c r="BN976" s="12">
        <v>0</v>
      </c>
      <c r="BO976" s="12">
        <v>0</v>
      </c>
      <c r="BP976" s="12">
        <v>1</v>
      </c>
      <c r="BQ976" s="12">
        <v>0</v>
      </c>
      <c r="BR976" s="12">
        <v>0</v>
      </c>
      <c r="BS976" s="12">
        <v>0</v>
      </c>
      <c r="BT976" s="12">
        <v>0</v>
      </c>
      <c r="BU976" s="12">
        <v>1</v>
      </c>
      <c r="BV976" s="12">
        <v>1</v>
      </c>
      <c r="BW976" s="12">
        <v>0</v>
      </c>
      <c r="BX976" s="12">
        <v>0</v>
      </c>
      <c r="BY976" s="12">
        <v>0.5</v>
      </c>
      <c r="BZ976" s="12">
        <f t="shared" si="229"/>
        <v>0.5</v>
      </c>
      <c r="CA976" s="113">
        <v>3.1780538303479458</v>
      </c>
      <c r="CB976" s="12" t="s">
        <v>1098</v>
      </c>
      <c r="CC976" s="12">
        <v>1</v>
      </c>
    </row>
    <row r="977" spans="1:167" ht="15" customHeight="1" x14ac:dyDescent="0.3">
      <c r="A977" s="70">
        <v>976</v>
      </c>
      <c r="B977" s="12">
        <v>24</v>
      </c>
      <c r="C977" s="69" t="s">
        <v>174</v>
      </c>
      <c r="D977" s="37">
        <v>-0.121</v>
      </c>
      <c r="E977" s="68">
        <v>8.6999999999999994E-2</v>
      </c>
      <c r="F977" s="19">
        <f t="shared" si="230"/>
        <v>-1.3908045977011494</v>
      </c>
      <c r="H977" s="12">
        <f t="shared" si="217"/>
        <v>-0.20799999999999999</v>
      </c>
      <c r="I977" s="12">
        <f t="shared" si="218"/>
        <v>-3.4000000000000002E-2</v>
      </c>
      <c r="J977" s="12" t="s">
        <v>63</v>
      </c>
      <c r="K977" s="12">
        <f t="shared" si="220"/>
        <v>-0.121</v>
      </c>
      <c r="L977" s="45">
        <f t="shared" si="221"/>
        <v>-1.3908045977011494</v>
      </c>
      <c r="M977" s="15">
        <f t="shared" si="222"/>
        <v>-3.7728269133348286E-2</v>
      </c>
      <c r="N977" s="68">
        <f t="shared" si="223"/>
        <v>2.7126937310754558E-2</v>
      </c>
      <c r="O977" s="68">
        <f t="shared" si="224"/>
        <v>36.863726580867898</v>
      </c>
      <c r="P977" s="12">
        <f t="shared" si="225"/>
        <v>-6.4855206444102836E-2</v>
      </c>
      <c r="Q977" s="12">
        <f t="shared" si="226"/>
        <v>-1.0601331822593728E-2</v>
      </c>
      <c r="R977" s="113">
        <v>5.2781146592305168</v>
      </c>
      <c r="S977" s="12" t="s">
        <v>1118</v>
      </c>
      <c r="T977" s="12" t="s">
        <v>1109</v>
      </c>
      <c r="U977" s="12" t="s">
        <v>1121</v>
      </c>
      <c r="V977" s="68" t="s">
        <v>1119</v>
      </c>
      <c r="W977" s="68">
        <v>1</v>
      </c>
      <c r="X977" s="68">
        <v>0</v>
      </c>
      <c r="Y977" s="68">
        <v>0</v>
      </c>
      <c r="Z977" s="68">
        <v>0</v>
      </c>
      <c r="AA977" s="68">
        <v>1</v>
      </c>
      <c r="AB977" s="68">
        <v>1</v>
      </c>
      <c r="AC977" s="68">
        <v>2</v>
      </c>
      <c r="AD977" s="68">
        <v>4</v>
      </c>
      <c r="AE977" s="68">
        <v>1357</v>
      </c>
      <c r="AF977" s="68">
        <v>0</v>
      </c>
      <c r="AG977" s="68">
        <v>1</v>
      </c>
      <c r="AH977" s="68">
        <v>0</v>
      </c>
      <c r="AI977" s="68">
        <v>0</v>
      </c>
      <c r="AJ977" s="68">
        <v>0</v>
      </c>
      <c r="AK977" s="68">
        <v>0</v>
      </c>
      <c r="AL977" s="68">
        <v>0</v>
      </c>
      <c r="AM977" s="68">
        <v>0</v>
      </c>
      <c r="AN977" s="68">
        <v>0</v>
      </c>
      <c r="AO977" s="68">
        <v>0</v>
      </c>
      <c r="AP977" s="113">
        <v>8.8311276350120842</v>
      </c>
      <c r="AQ977" s="12">
        <v>1</v>
      </c>
      <c r="AR977" s="113">
        <v>7.2167094867094574</v>
      </c>
      <c r="AS977" s="12">
        <v>0</v>
      </c>
      <c r="AT977" s="12">
        <v>1</v>
      </c>
      <c r="AU977" s="12">
        <v>6.0402547112774139</v>
      </c>
      <c r="AV977" s="113">
        <v>7.6058900010531216</v>
      </c>
      <c r="AW977" s="12">
        <v>0</v>
      </c>
      <c r="AX977" s="12">
        <v>1</v>
      </c>
      <c r="AY977" s="68">
        <v>1</v>
      </c>
      <c r="AZ977" s="68">
        <v>4.2329999999999997</v>
      </c>
      <c r="BA977" s="94">
        <v>323</v>
      </c>
      <c r="BB977" s="94">
        <v>68</v>
      </c>
      <c r="BC977" s="12">
        <v>0</v>
      </c>
      <c r="BD977" s="12">
        <v>1</v>
      </c>
      <c r="BE977" s="104">
        <f t="shared" si="227"/>
        <v>2.7080502011022101</v>
      </c>
      <c r="BF977" s="104">
        <v>1486.31</v>
      </c>
      <c r="BG977" s="104">
        <f t="shared" si="228"/>
        <v>0.370759993063982</v>
      </c>
      <c r="BH977" s="68">
        <v>0</v>
      </c>
      <c r="BI977" s="68">
        <v>1</v>
      </c>
      <c r="BJ977" s="68">
        <v>0</v>
      </c>
      <c r="BK977" s="12">
        <v>0</v>
      </c>
      <c r="BL977" s="12">
        <v>1</v>
      </c>
      <c r="BM977" s="12">
        <v>1</v>
      </c>
      <c r="BN977" s="12">
        <v>0</v>
      </c>
      <c r="BO977" s="12">
        <v>0</v>
      </c>
      <c r="BP977" s="12">
        <v>1</v>
      </c>
      <c r="BQ977" s="12">
        <v>0</v>
      </c>
      <c r="BR977" s="12">
        <v>0</v>
      </c>
      <c r="BS977" s="12">
        <v>0</v>
      </c>
      <c r="BT977" s="12">
        <v>0</v>
      </c>
      <c r="BU977" s="12">
        <v>1</v>
      </c>
      <c r="BV977" s="12">
        <v>1</v>
      </c>
      <c r="BW977" s="12">
        <v>0</v>
      </c>
      <c r="BX977" s="12">
        <v>0</v>
      </c>
      <c r="BY977" s="12">
        <v>0.5</v>
      </c>
      <c r="BZ977" s="12">
        <f t="shared" si="229"/>
        <v>0.5</v>
      </c>
      <c r="CA977" s="113">
        <v>3.1780538303479458</v>
      </c>
      <c r="CB977" s="12" t="s">
        <v>1098</v>
      </c>
      <c r="CC977" s="12">
        <v>1</v>
      </c>
    </row>
    <row r="978" spans="1:167" ht="15" customHeight="1" x14ac:dyDescent="0.3">
      <c r="A978" s="70">
        <v>977</v>
      </c>
      <c r="B978" s="70">
        <v>24</v>
      </c>
      <c r="C978" s="69" t="s">
        <v>174</v>
      </c>
      <c r="D978" s="38">
        <v>0.154</v>
      </c>
      <c r="E978" s="69">
        <v>0.14899999999999999</v>
      </c>
      <c r="F978" s="19">
        <f t="shared" si="230"/>
        <v>1.0335570469798658</v>
      </c>
      <c r="G978" s="70"/>
      <c r="H978" s="70">
        <f t="shared" si="217"/>
        <v>5.0000000000000044E-3</v>
      </c>
      <c r="I978" s="70">
        <f t="shared" si="218"/>
        <v>0.30299999999999999</v>
      </c>
      <c r="J978" s="70" t="s">
        <v>63</v>
      </c>
      <c r="K978" s="70">
        <f t="shared" si="220"/>
        <v>0.154</v>
      </c>
      <c r="L978" s="47">
        <f t="shared" si="221"/>
        <v>1.0335570469798658</v>
      </c>
      <c r="M978" s="18">
        <f t="shared" si="222"/>
        <v>2.8046176058513603E-2</v>
      </c>
      <c r="N978" s="69">
        <f t="shared" si="223"/>
        <v>2.7135585926743679E-2</v>
      </c>
      <c r="O978" s="69">
        <f t="shared" si="224"/>
        <v>36.851977425497289</v>
      </c>
      <c r="P978" s="70">
        <f t="shared" si="225"/>
        <v>9.1059013176992415E-4</v>
      </c>
      <c r="Q978" s="70">
        <f t="shared" si="226"/>
        <v>5.5181761985257281E-2</v>
      </c>
      <c r="R978" s="114">
        <v>5.2781146592305168</v>
      </c>
      <c r="S978" s="70" t="s">
        <v>1118</v>
      </c>
      <c r="T978" s="70" t="s">
        <v>1109</v>
      </c>
      <c r="U978" s="70" t="s">
        <v>1122</v>
      </c>
      <c r="V978" s="69" t="s">
        <v>1119</v>
      </c>
      <c r="W978" s="69">
        <v>1</v>
      </c>
      <c r="X978" s="69">
        <v>0</v>
      </c>
      <c r="Y978" s="69">
        <v>0</v>
      </c>
      <c r="Z978" s="69">
        <v>0</v>
      </c>
      <c r="AA978" s="69">
        <v>1</v>
      </c>
      <c r="AB978" s="69">
        <v>1</v>
      </c>
      <c r="AC978" s="69">
        <v>2</v>
      </c>
      <c r="AD978" s="69">
        <v>4</v>
      </c>
      <c r="AE978" s="69">
        <v>1357</v>
      </c>
      <c r="AF978" s="69">
        <v>0</v>
      </c>
      <c r="AG978" s="69">
        <v>1</v>
      </c>
      <c r="AH978" s="69">
        <v>0</v>
      </c>
      <c r="AI978" s="69">
        <v>0</v>
      </c>
      <c r="AJ978" s="69">
        <v>0</v>
      </c>
      <c r="AK978" s="69">
        <v>0</v>
      </c>
      <c r="AL978" s="69">
        <v>0</v>
      </c>
      <c r="AM978" s="69">
        <v>0</v>
      </c>
      <c r="AN978" s="69">
        <v>0</v>
      </c>
      <c r="AO978" s="69">
        <v>0</v>
      </c>
      <c r="AP978" s="114">
        <v>8.8311276350120842</v>
      </c>
      <c r="AQ978" s="70">
        <v>1</v>
      </c>
      <c r="AR978" s="114">
        <v>7.2167094867094574</v>
      </c>
      <c r="AS978" s="70">
        <v>0</v>
      </c>
      <c r="AT978" s="70">
        <v>1</v>
      </c>
      <c r="AU978" s="70">
        <v>6.0402547112774139</v>
      </c>
      <c r="AV978" s="114">
        <v>7.6058900010531216</v>
      </c>
      <c r="AW978" s="70">
        <v>0</v>
      </c>
      <c r="AX978" s="70">
        <v>1</v>
      </c>
      <c r="AY978" s="69">
        <v>1</v>
      </c>
      <c r="AZ978" s="69">
        <v>4.2329999999999997</v>
      </c>
      <c r="BA978" s="32">
        <v>323</v>
      </c>
      <c r="BB978" s="32">
        <v>68</v>
      </c>
      <c r="BC978" s="70">
        <v>0</v>
      </c>
      <c r="BD978" s="70">
        <v>1</v>
      </c>
      <c r="BE978" s="106">
        <f t="shared" si="227"/>
        <v>2.7080502011022101</v>
      </c>
      <c r="BF978" s="106">
        <v>1486.31</v>
      </c>
      <c r="BG978" s="106">
        <f t="shared" si="228"/>
        <v>0.370759993063982</v>
      </c>
      <c r="BH978" s="69">
        <v>0</v>
      </c>
      <c r="BI978" s="69">
        <v>1</v>
      </c>
      <c r="BJ978" s="69">
        <v>0</v>
      </c>
      <c r="BK978" s="70">
        <v>0</v>
      </c>
      <c r="BL978" s="70">
        <v>1</v>
      </c>
      <c r="BM978" s="70">
        <v>1</v>
      </c>
      <c r="BN978" s="70">
        <v>0</v>
      </c>
      <c r="BO978" s="70">
        <v>0</v>
      </c>
      <c r="BP978" s="70">
        <v>1</v>
      </c>
      <c r="BQ978" s="70">
        <v>0</v>
      </c>
      <c r="BR978" s="70">
        <v>0</v>
      </c>
      <c r="BS978" s="70">
        <v>0</v>
      </c>
      <c r="BT978" s="70">
        <v>0</v>
      </c>
      <c r="BU978" s="70">
        <v>1</v>
      </c>
      <c r="BV978" s="70">
        <v>1</v>
      </c>
      <c r="BW978" s="70">
        <v>0</v>
      </c>
      <c r="BX978" s="70">
        <v>0</v>
      </c>
      <c r="BY978" s="70">
        <v>0.5</v>
      </c>
      <c r="BZ978" s="70">
        <f t="shared" si="229"/>
        <v>0.5</v>
      </c>
      <c r="CA978" s="114">
        <v>3.1780538303479458</v>
      </c>
      <c r="CB978" s="70" t="s">
        <v>1098</v>
      </c>
      <c r="CC978" s="70">
        <v>1</v>
      </c>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0"/>
      <c r="DD978" s="70"/>
      <c r="DE978" s="70"/>
      <c r="DF978" s="70"/>
      <c r="DG978" s="70"/>
      <c r="DH978" s="70"/>
      <c r="DI978" s="70"/>
      <c r="DJ978" s="70"/>
      <c r="DK978" s="70"/>
      <c r="DL978" s="70"/>
      <c r="DM978" s="70"/>
      <c r="DN978" s="70"/>
      <c r="DO978" s="70"/>
      <c r="DP978" s="70"/>
      <c r="DQ978" s="70"/>
      <c r="DR978" s="70"/>
      <c r="DS978" s="70"/>
      <c r="DT978" s="70"/>
      <c r="DU978" s="70"/>
      <c r="DV978" s="70"/>
      <c r="DW978" s="70"/>
      <c r="DX978" s="70"/>
      <c r="DY978" s="70"/>
      <c r="DZ978" s="70"/>
      <c r="EA978" s="70"/>
      <c r="EB978" s="70"/>
      <c r="EC978" s="70"/>
      <c r="ED978" s="70"/>
      <c r="EE978" s="70"/>
      <c r="EF978" s="70"/>
      <c r="EG978" s="70"/>
      <c r="EH978" s="70"/>
      <c r="EI978" s="70"/>
      <c r="EJ978" s="70"/>
      <c r="EK978" s="70"/>
      <c r="EL978" s="70"/>
      <c r="EM978" s="70"/>
      <c r="EN978" s="70"/>
      <c r="EO978" s="70"/>
      <c r="EP978" s="70"/>
      <c r="EQ978" s="70"/>
      <c r="ER978" s="70"/>
      <c r="ES978" s="70"/>
      <c r="ET978" s="70"/>
      <c r="EU978" s="70"/>
      <c r="EV978" s="70"/>
      <c r="EW978" s="70"/>
      <c r="EX978" s="70"/>
      <c r="EY978" s="70"/>
      <c r="EZ978" s="70"/>
      <c r="FA978" s="70"/>
      <c r="FB978" s="70"/>
      <c r="FC978" s="70"/>
      <c r="FD978" s="70"/>
      <c r="FE978" s="70"/>
      <c r="FF978" s="70"/>
      <c r="FG978" s="70"/>
      <c r="FH978" s="70"/>
      <c r="FI978" s="70"/>
      <c r="FJ978" s="70"/>
      <c r="FK978" s="70"/>
    </row>
    <row r="979" spans="1:167" ht="15" customHeight="1" x14ac:dyDescent="0.3">
      <c r="A979" s="17">
        <v>978</v>
      </c>
      <c r="B979" s="12">
        <v>24</v>
      </c>
      <c r="C979" s="69" t="s">
        <v>174</v>
      </c>
      <c r="D979" s="37">
        <v>-8.7999999999999995E-2</v>
      </c>
      <c r="E979" s="68">
        <v>9.1999999999999998E-2</v>
      </c>
      <c r="F979" s="19">
        <f t="shared" si="230"/>
        <v>-0.9565217391304347</v>
      </c>
      <c r="H979" s="12">
        <f t="shared" si="217"/>
        <v>-0.18</v>
      </c>
      <c r="I979" s="12">
        <f t="shared" si="218"/>
        <v>4.0000000000000036E-3</v>
      </c>
      <c r="J979" s="12" t="s">
        <v>63</v>
      </c>
      <c r="K979" s="12">
        <f t="shared" si="220"/>
        <v>-8.7999999999999995E-2</v>
      </c>
      <c r="L979" s="45">
        <f t="shared" si="221"/>
        <v>-0.9565217391304347</v>
      </c>
      <c r="M979" s="15">
        <f t="shared" si="222"/>
        <v>-2.5957242983641157E-2</v>
      </c>
      <c r="N979" s="68">
        <f t="shared" si="223"/>
        <v>2.7137117664715757E-2</v>
      </c>
      <c r="O979" s="68">
        <f t="shared" si="224"/>
        <v>36.849897338221027</v>
      </c>
      <c r="P979" s="12">
        <f t="shared" si="225"/>
        <v>-5.3094360648356917E-2</v>
      </c>
      <c r="Q979" s="12">
        <f t="shared" si="226"/>
        <v>1.1798746810746004E-3</v>
      </c>
      <c r="R979" s="113">
        <v>5.2781146592305168</v>
      </c>
      <c r="S979" s="12" t="s">
        <v>1118</v>
      </c>
      <c r="T979" s="12" t="s">
        <v>1109</v>
      </c>
      <c r="U979" s="12" t="s">
        <v>1123</v>
      </c>
      <c r="V979" s="68" t="s">
        <v>1119</v>
      </c>
      <c r="W979" s="68">
        <v>1</v>
      </c>
      <c r="X979" s="68">
        <v>0</v>
      </c>
      <c r="Y979" s="68">
        <v>0</v>
      </c>
      <c r="Z979" s="68">
        <v>0</v>
      </c>
      <c r="AA979" s="68">
        <v>1</v>
      </c>
      <c r="AB979" s="68">
        <v>1</v>
      </c>
      <c r="AC979" s="68">
        <v>2</v>
      </c>
      <c r="AD979" s="68">
        <v>4</v>
      </c>
      <c r="AE979" s="68">
        <v>1357</v>
      </c>
      <c r="AF979" s="68">
        <v>0</v>
      </c>
      <c r="AG979" s="68">
        <v>1</v>
      </c>
      <c r="AH979" s="68">
        <v>0</v>
      </c>
      <c r="AI979" s="68">
        <v>0</v>
      </c>
      <c r="AJ979" s="68">
        <v>0</v>
      </c>
      <c r="AK979" s="68">
        <v>0</v>
      </c>
      <c r="AL979" s="68">
        <v>0</v>
      </c>
      <c r="AM979" s="68">
        <v>0</v>
      </c>
      <c r="AN979" s="68">
        <v>0</v>
      </c>
      <c r="AO979" s="68">
        <v>0</v>
      </c>
      <c r="AP979" s="113">
        <v>8.8311276350120842</v>
      </c>
      <c r="AQ979" s="12">
        <v>1</v>
      </c>
      <c r="AR979" s="113">
        <v>7.2167094867094574</v>
      </c>
      <c r="AS979" s="12">
        <v>0</v>
      </c>
      <c r="AT979" s="12">
        <v>1</v>
      </c>
      <c r="AU979" s="12">
        <v>6.0402547112774139</v>
      </c>
      <c r="AV979" s="113">
        <v>7.6058900010531216</v>
      </c>
      <c r="AW979" s="12">
        <v>0</v>
      </c>
      <c r="AX979" s="12">
        <v>1</v>
      </c>
      <c r="AY979" s="68">
        <v>1</v>
      </c>
      <c r="AZ979" s="68">
        <v>4.2329999999999997</v>
      </c>
      <c r="BA979" s="94">
        <v>323</v>
      </c>
      <c r="BB979" s="94">
        <v>68</v>
      </c>
      <c r="BC979" s="12">
        <v>0</v>
      </c>
      <c r="BD979" s="12">
        <v>1</v>
      </c>
      <c r="BE979" s="104">
        <f t="shared" si="227"/>
        <v>2.7080502011022101</v>
      </c>
      <c r="BF979" s="104">
        <v>1486.31</v>
      </c>
      <c r="BG979" s="104">
        <f t="shared" si="228"/>
        <v>0.370759993063982</v>
      </c>
      <c r="BH979" s="68">
        <v>0</v>
      </c>
      <c r="BI979" s="68">
        <v>1</v>
      </c>
      <c r="BJ979" s="68">
        <v>0</v>
      </c>
      <c r="BK979" s="12">
        <v>0</v>
      </c>
      <c r="BL979" s="12">
        <v>1</v>
      </c>
      <c r="BM979" s="12">
        <v>1</v>
      </c>
      <c r="BN979" s="12">
        <v>0</v>
      </c>
      <c r="BO979" s="12">
        <v>0</v>
      </c>
      <c r="BP979" s="12">
        <v>1</v>
      </c>
      <c r="BQ979" s="12">
        <v>0</v>
      </c>
      <c r="BR979" s="12">
        <v>0</v>
      </c>
      <c r="BS979" s="12">
        <v>0</v>
      </c>
      <c r="BT979" s="12">
        <v>0</v>
      </c>
      <c r="BU979" s="12">
        <v>1</v>
      </c>
      <c r="BV979" s="12">
        <v>1</v>
      </c>
      <c r="BW979" s="12">
        <v>0</v>
      </c>
      <c r="BX979" s="12">
        <v>0</v>
      </c>
      <c r="BY979" s="12">
        <v>0.5</v>
      </c>
      <c r="BZ979" s="12">
        <f t="shared" si="229"/>
        <v>0.5</v>
      </c>
      <c r="CA979" s="113">
        <v>3.1780538303479458</v>
      </c>
      <c r="CB979" s="12" t="s">
        <v>1098</v>
      </c>
      <c r="CC979" s="12">
        <v>1</v>
      </c>
    </row>
    <row r="980" spans="1:167" ht="15" customHeight="1" x14ac:dyDescent="0.3">
      <c r="A980" s="70">
        <v>979</v>
      </c>
      <c r="B980" s="70">
        <v>24</v>
      </c>
      <c r="C980" s="69" t="s">
        <v>174</v>
      </c>
      <c r="D980" s="38">
        <v>0.16400000000000001</v>
      </c>
      <c r="E980" s="69">
        <v>0.115</v>
      </c>
      <c r="F980" s="19">
        <f t="shared" si="230"/>
        <v>1.4260869565217391</v>
      </c>
      <c r="G980" s="70">
        <v>3.2000000000000001E-2</v>
      </c>
      <c r="H980" s="70">
        <f t="shared" si="217"/>
        <v>4.9000000000000002E-2</v>
      </c>
      <c r="I980" s="70">
        <f t="shared" si="218"/>
        <v>0.27900000000000003</v>
      </c>
      <c r="J980" s="70" t="s">
        <v>63</v>
      </c>
      <c r="K980" s="70">
        <f t="shared" si="220"/>
        <v>0.16400000000000001</v>
      </c>
      <c r="L980" s="47">
        <f t="shared" si="221"/>
        <v>1.4260869565217391</v>
      </c>
      <c r="M980" s="18">
        <f t="shared" si="222"/>
        <v>2.4251097379320883E-2</v>
      </c>
      <c r="N980" s="69">
        <f t="shared" si="223"/>
        <v>1.7005342674523791E-2</v>
      </c>
      <c r="O980" s="69">
        <f t="shared" si="224"/>
        <v>58.805048456808208</v>
      </c>
      <c r="P980" s="70">
        <f t="shared" si="225"/>
        <v>7.2457547047970923E-3</v>
      </c>
      <c r="Q980" s="70">
        <f t="shared" si="226"/>
        <v>4.125644005384467E-2</v>
      </c>
      <c r="R980" s="114">
        <v>5.2781146592305168</v>
      </c>
      <c r="S980" s="70" t="s">
        <v>1126</v>
      </c>
      <c r="T980" s="70" t="s">
        <v>1109</v>
      </c>
      <c r="U980" s="70" t="s">
        <v>1110</v>
      </c>
      <c r="V980" s="69" t="s">
        <v>1132</v>
      </c>
      <c r="W980" s="69">
        <v>1</v>
      </c>
      <c r="X980" s="69">
        <v>0</v>
      </c>
      <c r="Y980" s="69">
        <v>0</v>
      </c>
      <c r="Z980" s="69">
        <v>0</v>
      </c>
      <c r="AA980" s="69">
        <v>1</v>
      </c>
      <c r="AB980" s="69">
        <v>1</v>
      </c>
      <c r="AC980" s="69">
        <v>1</v>
      </c>
      <c r="AD980" s="69">
        <v>5</v>
      </c>
      <c r="AE980" s="69">
        <v>3456</v>
      </c>
      <c r="AF980" s="69">
        <v>0</v>
      </c>
      <c r="AG980" s="69">
        <v>1</v>
      </c>
      <c r="AH980" s="69">
        <v>0</v>
      </c>
      <c r="AI980" s="69">
        <v>0</v>
      </c>
      <c r="AJ980" s="69">
        <v>0</v>
      </c>
      <c r="AK980" s="69">
        <v>0</v>
      </c>
      <c r="AL980" s="69">
        <v>0</v>
      </c>
      <c r="AM980" s="69">
        <v>0</v>
      </c>
      <c r="AN980" s="69">
        <v>0</v>
      </c>
      <c r="AO980" s="69">
        <v>0</v>
      </c>
      <c r="AP980" s="114">
        <v>8.8311276350120842</v>
      </c>
      <c r="AQ980" s="70">
        <v>1</v>
      </c>
      <c r="AR980" s="114">
        <v>8.1496017357361552</v>
      </c>
      <c r="AS980" s="70">
        <v>0</v>
      </c>
      <c r="AT980" s="70">
        <v>1</v>
      </c>
      <c r="AU980" s="70">
        <v>6.0402547112774139</v>
      </c>
      <c r="AV980" s="114">
        <v>7.6058900010531216</v>
      </c>
      <c r="AW980" s="70">
        <v>0</v>
      </c>
      <c r="AX980" s="70">
        <v>1</v>
      </c>
      <c r="AY980" s="69">
        <v>1</v>
      </c>
      <c r="AZ980" s="69">
        <v>4.2329999999999997</v>
      </c>
      <c r="BA980" s="32">
        <v>323</v>
      </c>
      <c r="BB980" s="32">
        <v>68</v>
      </c>
      <c r="BC980" s="70">
        <v>0</v>
      </c>
      <c r="BD980" s="70">
        <v>1</v>
      </c>
      <c r="BE980" s="106">
        <f t="shared" si="227"/>
        <v>2.7080502011022101</v>
      </c>
      <c r="BF980" s="106">
        <v>1486.31</v>
      </c>
      <c r="BG980" s="106">
        <f t="shared" si="228"/>
        <v>0.370759993063982</v>
      </c>
      <c r="BH980" s="69">
        <v>0</v>
      </c>
      <c r="BI980" s="69">
        <v>1</v>
      </c>
      <c r="BJ980" s="69">
        <v>0</v>
      </c>
      <c r="BK980" s="70">
        <v>0</v>
      </c>
      <c r="BL980" s="70">
        <v>1</v>
      </c>
      <c r="BM980" s="70">
        <v>1</v>
      </c>
      <c r="BN980" s="70">
        <v>0</v>
      </c>
      <c r="BO980" s="70">
        <v>0</v>
      </c>
      <c r="BP980" s="70">
        <v>1</v>
      </c>
      <c r="BQ980" s="70">
        <v>0</v>
      </c>
      <c r="BR980" s="70">
        <v>0</v>
      </c>
      <c r="BS980" s="70">
        <v>0</v>
      </c>
      <c r="BT980" s="70">
        <v>0</v>
      </c>
      <c r="BU980" s="70">
        <v>1</v>
      </c>
      <c r="BV980" s="70">
        <v>1</v>
      </c>
      <c r="BW980" s="70">
        <v>0</v>
      </c>
      <c r="BX980" s="70">
        <v>0</v>
      </c>
      <c r="BY980" s="70">
        <v>0.5</v>
      </c>
      <c r="BZ980" s="70">
        <f t="shared" si="229"/>
        <v>0.5</v>
      </c>
      <c r="CA980" s="114">
        <v>3.1780538303479458</v>
      </c>
      <c r="CB980" s="70" t="s">
        <v>1098</v>
      </c>
      <c r="CC980" s="70">
        <v>1</v>
      </c>
      <c r="CD980" s="70"/>
      <c r="CE980" s="70"/>
      <c r="CF980" s="70"/>
      <c r="CG980" s="70"/>
      <c r="CH980" s="70"/>
      <c r="CI980" s="53" t="s">
        <v>1125</v>
      </c>
      <c r="CJ980" s="70"/>
      <c r="CK980" s="70"/>
      <c r="CL980" s="70"/>
      <c r="CM980" s="70"/>
      <c r="CN980" s="70"/>
      <c r="CO980" s="70"/>
      <c r="CP980" s="70"/>
      <c r="CQ980" s="70"/>
      <c r="CR980" s="70"/>
      <c r="CS980" s="70"/>
      <c r="CT980" s="70"/>
      <c r="CU980" s="70"/>
      <c r="CV980" s="70"/>
      <c r="CW980" s="70"/>
      <c r="CX980" s="70"/>
      <c r="CY980" s="70"/>
      <c r="CZ980" s="70"/>
      <c r="DA980" s="70"/>
      <c r="DB980" s="70"/>
      <c r="DC980" s="70"/>
      <c r="DD980" s="70"/>
      <c r="DE980" s="70"/>
      <c r="DF980" s="70"/>
      <c r="DG980" s="70"/>
      <c r="DH980" s="70"/>
      <c r="DI980" s="70"/>
      <c r="DJ980" s="70"/>
      <c r="DK980" s="70"/>
      <c r="DL980" s="70"/>
      <c r="DM980" s="70"/>
      <c r="DN980" s="70"/>
      <c r="DO980" s="70"/>
      <c r="DP980" s="70"/>
      <c r="DQ980" s="70"/>
      <c r="DR980" s="70"/>
      <c r="DS980" s="70"/>
      <c r="DT980" s="70"/>
      <c r="DU980" s="70"/>
      <c r="DV980" s="70"/>
      <c r="DW980" s="70"/>
      <c r="DX980" s="70"/>
      <c r="DY980" s="70"/>
      <c r="DZ980" s="70"/>
      <c r="EA980" s="70"/>
      <c r="EB980" s="70"/>
      <c r="EC980" s="70"/>
      <c r="ED980" s="70"/>
      <c r="EE980" s="70"/>
      <c r="EF980" s="70"/>
      <c r="EG980" s="70"/>
      <c r="EH980" s="70"/>
      <c r="EI980" s="70"/>
      <c r="EJ980" s="70"/>
      <c r="EK980" s="70"/>
      <c r="EL980" s="70"/>
      <c r="EM980" s="70"/>
      <c r="EN980" s="70"/>
      <c r="EO980" s="70"/>
      <c r="EP980" s="70"/>
      <c r="EQ980" s="70"/>
      <c r="ER980" s="70"/>
      <c r="ES980" s="70"/>
      <c r="ET980" s="70"/>
      <c r="EU980" s="70"/>
      <c r="EV980" s="70"/>
      <c r="EW980" s="70"/>
      <c r="EX980" s="70"/>
      <c r="EY980" s="70"/>
      <c r="EZ980" s="70"/>
      <c r="FA980" s="70"/>
      <c r="FB980" s="70"/>
      <c r="FC980" s="70"/>
      <c r="FD980" s="70"/>
      <c r="FE980" s="70"/>
      <c r="FF980" s="70"/>
      <c r="FG980" s="70"/>
      <c r="FH980" s="70"/>
      <c r="FI980" s="70"/>
      <c r="FJ980" s="70"/>
      <c r="FK980" s="70"/>
    </row>
    <row r="981" spans="1:167" ht="15" customHeight="1" x14ac:dyDescent="0.3">
      <c r="A981" s="70">
        <v>980</v>
      </c>
      <c r="B981" s="70">
        <v>24</v>
      </c>
      <c r="C981" s="69" t="s">
        <v>174</v>
      </c>
      <c r="D981" s="38">
        <v>0.15</v>
      </c>
      <c r="E981" s="69">
        <v>5.5E-2</v>
      </c>
      <c r="F981" s="19">
        <f t="shared" si="230"/>
        <v>2.7272727272727271</v>
      </c>
      <c r="G981" s="70">
        <v>0.214</v>
      </c>
      <c r="H981" s="70">
        <f t="shared" si="217"/>
        <v>9.5000000000000001E-2</v>
      </c>
      <c r="I981" s="70">
        <f t="shared" si="218"/>
        <v>0.20499999999999999</v>
      </c>
      <c r="J981" s="70" t="s">
        <v>63</v>
      </c>
      <c r="K981" s="70">
        <f t="shared" si="220"/>
        <v>0.15</v>
      </c>
      <c r="L981" s="47">
        <f t="shared" si="221"/>
        <v>2.7272727272727271</v>
      </c>
      <c r="M981" s="18">
        <f t="shared" si="222"/>
        <v>4.6342009266619535E-2</v>
      </c>
      <c r="N981" s="69">
        <f t="shared" si="223"/>
        <v>1.6992070064427163E-2</v>
      </c>
      <c r="O981" s="69">
        <f t="shared" si="224"/>
        <v>58.850981440660156</v>
      </c>
      <c r="P981" s="70">
        <f t="shared" si="225"/>
        <v>2.9349939202192372E-2</v>
      </c>
      <c r="Q981" s="70">
        <f t="shared" si="226"/>
        <v>6.3334079331046705E-2</v>
      </c>
      <c r="R981" s="114">
        <v>5.2781146592305168</v>
      </c>
      <c r="S981" s="70" t="s">
        <v>1126</v>
      </c>
      <c r="T981" s="70" t="s">
        <v>1109</v>
      </c>
      <c r="U981" s="70" t="s">
        <v>1111</v>
      </c>
      <c r="V981" s="69" t="s">
        <v>1132</v>
      </c>
      <c r="W981" s="69">
        <v>1</v>
      </c>
      <c r="X981" s="69">
        <v>0</v>
      </c>
      <c r="Y981" s="69">
        <v>0</v>
      </c>
      <c r="Z981" s="69">
        <v>0</v>
      </c>
      <c r="AA981" s="69">
        <v>1</v>
      </c>
      <c r="AB981" s="69">
        <v>1</v>
      </c>
      <c r="AC981" s="69">
        <v>1</v>
      </c>
      <c r="AD981" s="69">
        <v>5</v>
      </c>
      <c r="AE981" s="69">
        <v>3456</v>
      </c>
      <c r="AF981" s="69">
        <v>0</v>
      </c>
      <c r="AG981" s="69">
        <v>1</v>
      </c>
      <c r="AH981" s="69">
        <v>0</v>
      </c>
      <c r="AI981" s="69">
        <v>0</v>
      </c>
      <c r="AJ981" s="69">
        <v>0</v>
      </c>
      <c r="AK981" s="69">
        <v>0</v>
      </c>
      <c r="AL981" s="69">
        <v>0</v>
      </c>
      <c r="AM981" s="69">
        <v>0</v>
      </c>
      <c r="AN981" s="69">
        <v>0</v>
      </c>
      <c r="AO981" s="69">
        <v>0</v>
      </c>
      <c r="AP981" s="114">
        <v>8.8311276350120842</v>
      </c>
      <c r="AQ981" s="70">
        <v>1</v>
      </c>
      <c r="AR981" s="114">
        <v>8.1496017357361552</v>
      </c>
      <c r="AS981" s="70">
        <v>0</v>
      </c>
      <c r="AT981" s="70">
        <v>1</v>
      </c>
      <c r="AU981" s="70">
        <v>6.0402547112774139</v>
      </c>
      <c r="AV981" s="114">
        <v>7.6058900010531216</v>
      </c>
      <c r="AW981" s="70">
        <v>0</v>
      </c>
      <c r="AX981" s="70">
        <v>1</v>
      </c>
      <c r="AY981" s="69">
        <v>1</v>
      </c>
      <c r="AZ981" s="69">
        <v>4.2329999999999997</v>
      </c>
      <c r="BA981" s="32">
        <v>323</v>
      </c>
      <c r="BB981" s="32">
        <v>68</v>
      </c>
      <c r="BC981" s="70">
        <v>0</v>
      </c>
      <c r="BD981" s="70">
        <v>1</v>
      </c>
      <c r="BE981" s="106">
        <f t="shared" si="227"/>
        <v>2.7080502011022101</v>
      </c>
      <c r="BF981" s="106">
        <v>1486.31</v>
      </c>
      <c r="BG981" s="106">
        <f t="shared" si="228"/>
        <v>0.370759993063982</v>
      </c>
      <c r="BH981" s="69">
        <v>0</v>
      </c>
      <c r="BI981" s="69">
        <v>1</v>
      </c>
      <c r="BJ981" s="69">
        <v>0</v>
      </c>
      <c r="BK981" s="70">
        <v>0</v>
      </c>
      <c r="BL981" s="70">
        <v>1</v>
      </c>
      <c r="BM981" s="70">
        <v>1</v>
      </c>
      <c r="BN981" s="70">
        <v>0</v>
      </c>
      <c r="BO981" s="70">
        <v>0</v>
      </c>
      <c r="BP981" s="70">
        <v>1</v>
      </c>
      <c r="BQ981" s="70">
        <v>0</v>
      </c>
      <c r="BR981" s="70">
        <v>0</v>
      </c>
      <c r="BS981" s="70">
        <v>0</v>
      </c>
      <c r="BT981" s="70">
        <v>0</v>
      </c>
      <c r="BU981" s="70">
        <v>1</v>
      </c>
      <c r="BV981" s="70">
        <v>1</v>
      </c>
      <c r="BW981" s="70">
        <v>0</v>
      </c>
      <c r="BX981" s="70">
        <v>0</v>
      </c>
      <c r="BY981" s="70">
        <v>0.5</v>
      </c>
      <c r="BZ981" s="70">
        <f t="shared" si="229"/>
        <v>0.5</v>
      </c>
      <c r="CA981" s="114">
        <v>3.1780538303479458</v>
      </c>
      <c r="CB981" s="70" t="s">
        <v>1098</v>
      </c>
      <c r="CC981" s="70">
        <v>1</v>
      </c>
      <c r="CD981" s="70"/>
      <c r="CE981" s="70"/>
      <c r="CF981" s="70"/>
      <c r="CG981" s="70"/>
      <c r="CH981" s="70"/>
      <c r="CI981" s="70"/>
      <c r="CJ981" s="70"/>
      <c r="CK981" s="70"/>
    </row>
    <row r="982" spans="1:167" ht="15" customHeight="1" x14ac:dyDescent="0.3">
      <c r="A982" s="70">
        <v>981</v>
      </c>
      <c r="B982" s="70">
        <v>24</v>
      </c>
      <c r="C982" s="69" t="s">
        <v>174</v>
      </c>
      <c r="D982" s="38">
        <v>0.14899999999999999</v>
      </c>
      <c r="E982" s="69">
        <v>7.0999999999999994E-2</v>
      </c>
      <c r="F982" s="19">
        <f t="shared" si="230"/>
        <v>2.098591549295775</v>
      </c>
      <c r="G982" s="70">
        <v>0.46600000000000003</v>
      </c>
      <c r="H982" s="70">
        <f t="shared" si="217"/>
        <v>7.8E-2</v>
      </c>
      <c r="I982" s="70">
        <f t="shared" si="218"/>
        <v>0.21999999999999997</v>
      </c>
      <c r="J982" s="70" t="s">
        <v>63</v>
      </c>
      <c r="K982" s="70">
        <f t="shared" si="220"/>
        <v>0.14899999999999999</v>
      </c>
      <c r="L982" s="47">
        <f t="shared" si="221"/>
        <v>2.098591549295775</v>
      </c>
      <c r="M982" s="18">
        <f t="shared" si="222"/>
        <v>3.5675043520156421E-2</v>
      </c>
      <c r="N982" s="69">
        <f t="shared" si="223"/>
        <v>1.6999517382087957E-2</v>
      </c>
      <c r="O982" s="69">
        <f t="shared" si="224"/>
        <v>58.825199417348138</v>
      </c>
      <c r="P982" s="70">
        <f t="shared" si="225"/>
        <v>1.8675526138068464E-2</v>
      </c>
      <c r="Q982" s="70">
        <f t="shared" si="226"/>
        <v>5.2674560902244379E-2</v>
      </c>
      <c r="R982" s="114">
        <v>6.6437897331476723</v>
      </c>
      <c r="S982" s="70" t="s">
        <v>1126</v>
      </c>
      <c r="T982" s="70" t="s">
        <v>1109</v>
      </c>
      <c r="U982" s="70" t="s">
        <v>1112</v>
      </c>
      <c r="V982" s="69" t="s">
        <v>1132</v>
      </c>
      <c r="W982" s="69">
        <v>1</v>
      </c>
      <c r="X982" s="69">
        <v>0</v>
      </c>
      <c r="Y982" s="69">
        <v>0</v>
      </c>
      <c r="Z982" s="69">
        <v>0</v>
      </c>
      <c r="AA982" s="69">
        <v>1</v>
      </c>
      <c r="AB982" s="69">
        <v>1</v>
      </c>
      <c r="AC982" s="69">
        <v>1</v>
      </c>
      <c r="AD982" s="69">
        <v>5</v>
      </c>
      <c r="AE982" s="69">
        <v>3456</v>
      </c>
      <c r="AF982" s="69">
        <v>0</v>
      </c>
      <c r="AG982" s="69">
        <v>1</v>
      </c>
      <c r="AH982" s="69">
        <v>0</v>
      </c>
      <c r="AI982" s="69">
        <v>0</v>
      </c>
      <c r="AJ982" s="69">
        <v>0</v>
      </c>
      <c r="AK982" s="69">
        <v>0</v>
      </c>
      <c r="AL982" s="69">
        <v>0</v>
      </c>
      <c r="AM982" s="69">
        <v>0</v>
      </c>
      <c r="AN982" s="69">
        <v>0</v>
      </c>
      <c r="AO982" s="69">
        <v>0</v>
      </c>
      <c r="AP982" s="114">
        <v>8.8311276350120842</v>
      </c>
      <c r="AQ982" s="70">
        <v>1</v>
      </c>
      <c r="AR982" s="114">
        <v>8.1496017357361552</v>
      </c>
      <c r="AS982" s="70">
        <v>0</v>
      </c>
      <c r="AT982" s="70">
        <v>1</v>
      </c>
      <c r="AU982" s="70">
        <v>6.0402547112774139</v>
      </c>
      <c r="AV982" s="114">
        <v>7.6058900010531216</v>
      </c>
      <c r="AW982" s="70">
        <v>0</v>
      </c>
      <c r="AX982" s="70">
        <v>1</v>
      </c>
      <c r="AY982" s="69">
        <v>1</v>
      </c>
      <c r="AZ982" s="69">
        <v>4.2329999999999997</v>
      </c>
      <c r="BA982" s="32">
        <v>323</v>
      </c>
      <c r="BB982" s="32">
        <v>68</v>
      </c>
      <c r="BC982" s="70">
        <v>0</v>
      </c>
      <c r="BD982" s="70">
        <v>1</v>
      </c>
      <c r="BE982" s="106">
        <f t="shared" si="227"/>
        <v>2.7080502011022101</v>
      </c>
      <c r="BF982" s="106">
        <v>1486.31</v>
      </c>
      <c r="BG982" s="106">
        <f t="shared" si="228"/>
        <v>0.370759993063982</v>
      </c>
      <c r="BH982" s="69">
        <v>0</v>
      </c>
      <c r="BI982" s="69">
        <v>1</v>
      </c>
      <c r="BJ982" s="69">
        <v>0</v>
      </c>
      <c r="BK982" s="70">
        <v>0</v>
      </c>
      <c r="BL982" s="70">
        <v>1</v>
      </c>
      <c r="BM982" s="70">
        <v>1</v>
      </c>
      <c r="BN982" s="70">
        <v>0</v>
      </c>
      <c r="BO982" s="70">
        <v>0</v>
      </c>
      <c r="BP982" s="70">
        <v>1</v>
      </c>
      <c r="BQ982" s="70">
        <v>0</v>
      </c>
      <c r="BR982" s="70">
        <v>0</v>
      </c>
      <c r="BS982" s="70">
        <v>0</v>
      </c>
      <c r="BT982" s="70">
        <v>0</v>
      </c>
      <c r="BU982" s="70">
        <v>1</v>
      </c>
      <c r="BV982" s="70">
        <v>1</v>
      </c>
      <c r="BW982" s="70">
        <v>0</v>
      </c>
      <c r="BX982" s="70">
        <v>0</v>
      </c>
      <c r="BY982" s="70">
        <v>0.5</v>
      </c>
      <c r="BZ982" s="70">
        <f t="shared" si="229"/>
        <v>0.5</v>
      </c>
      <c r="CA982" s="114">
        <v>3.1780538303479458</v>
      </c>
      <c r="CB982" s="70" t="s">
        <v>1098</v>
      </c>
      <c r="CC982" s="70">
        <v>1</v>
      </c>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0"/>
      <c r="DD982" s="70"/>
      <c r="DE982" s="70"/>
      <c r="DF982" s="70"/>
      <c r="DG982" s="70"/>
      <c r="DH982" s="70"/>
      <c r="DI982" s="70"/>
      <c r="DJ982" s="70"/>
      <c r="DK982" s="70"/>
      <c r="DL982" s="70"/>
      <c r="DM982" s="70"/>
      <c r="DN982" s="70"/>
      <c r="DO982" s="70"/>
      <c r="DP982" s="70"/>
      <c r="DQ982" s="70"/>
      <c r="DR982" s="70"/>
      <c r="DS982" s="70"/>
      <c r="DT982" s="70"/>
      <c r="DU982" s="70"/>
      <c r="DV982" s="70"/>
      <c r="DW982" s="70"/>
      <c r="DX982" s="70"/>
      <c r="DY982" s="70"/>
      <c r="DZ982" s="70"/>
      <c r="EA982" s="70"/>
      <c r="EB982" s="70"/>
      <c r="EC982" s="70"/>
      <c r="ED982" s="70"/>
      <c r="EE982" s="70"/>
      <c r="EF982" s="70"/>
      <c r="EG982" s="70"/>
      <c r="EH982" s="70"/>
      <c r="EI982" s="70"/>
      <c r="EJ982" s="70"/>
      <c r="EK982" s="70"/>
      <c r="EL982" s="70"/>
      <c r="EM982" s="70"/>
      <c r="EN982" s="70"/>
      <c r="EO982" s="70"/>
      <c r="EP982" s="70"/>
      <c r="EQ982" s="70"/>
      <c r="ER982" s="70"/>
      <c r="ES982" s="70"/>
      <c r="ET982" s="70"/>
      <c r="EU982" s="70"/>
      <c r="EV982" s="70"/>
      <c r="EW982" s="70"/>
      <c r="EX982" s="70"/>
      <c r="EY982" s="70"/>
      <c r="EZ982" s="70"/>
      <c r="FA982" s="70"/>
      <c r="FB982" s="70"/>
      <c r="FC982" s="70"/>
      <c r="FD982" s="70"/>
      <c r="FE982" s="70"/>
      <c r="FF982" s="70"/>
      <c r="FG982" s="70"/>
      <c r="FH982" s="70"/>
      <c r="FI982" s="70"/>
      <c r="FJ982" s="70"/>
      <c r="FK982" s="70"/>
    </row>
    <row r="983" spans="1:167" ht="15" customHeight="1" x14ac:dyDescent="0.3">
      <c r="A983" s="70">
        <v>982</v>
      </c>
      <c r="B983" s="12">
        <v>24</v>
      </c>
      <c r="C983" s="69" t="s">
        <v>174</v>
      </c>
      <c r="D983" s="37">
        <v>0.128</v>
      </c>
      <c r="E983" s="13">
        <v>5.5E-2</v>
      </c>
      <c r="F983" s="19">
        <f t="shared" si="230"/>
        <v>2.3272727272727272</v>
      </c>
      <c r="G983" s="12">
        <v>0.629</v>
      </c>
      <c r="H983" s="12">
        <f t="shared" si="217"/>
        <v>7.3000000000000009E-2</v>
      </c>
      <c r="I983" s="12">
        <f t="shared" si="218"/>
        <v>0.183</v>
      </c>
      <c r="J983" s="12" t="s">
        <v>63</v>
      </c>
      <c r="K983" s="12">
        <f t="shared" si="220"/>
        <v>0.128</v>
      </c>
      <c r="L983" s="45">
        <f t="shared" si="221"/>
        <v>2.3272727272727272</v>
      </c>
      <c r="M983" s="15">
        <f t="shared" si="222"/>
        <v>3.9556728753495779E-2</v>
      </c>
      <c r="N983" s="13">
        <f t="shared" si="223"/>
        <v>1.6997031886267718E-2</v>
      </c>
      <c r="O983" s="68">
        <f t="shared" si="224"/>
        <v>58.833801494949384</v>
      </c>
      <c r="P983" s="12">
        <f t="shared" si="225"/>
        <v>2.2559696867228061E-2</v>
      </c>
      <c r="Q983" s="12">
        <f t="shared" si="226"/>
        <v>5.6553760639763501E-2</v>
      </c>
      <c r="R983" s="113">
        <v>6.6437897331476723</v>
      </c>
      <c r="S983" s="12" t="s">
        <v>1126</v>
      </c>
      <c r="T983" s="12" t="s">
        <v>1109</v>
      </c>
      <c r="U983" s="12" t="s">
        <v>1113</v>
      </c>
      <c r="V983" s="13" t="s">
        <v>1132</v>
      </c>
      <c r="W983" s="68">
        <v>1</v>
      </c>
      <c r="X983" s="68">
        <v>0</v>
      </c>
      <c r="Y983" s="68">
        <v>0</v>
      </c>
      <c r="Z983" s="68">
        <v>0</v>
      </c>
      <c r="AA983" s="13">
        <v>1</v>
      </c>
      <c r="AB983" s="13">
        <v>1</v>
      </c>
      <c r="AC983" s="68">
        <v>1</v>
      </c>
      <c r="AD983" s="68">
        <v>5</v>
      </c>
      <c r="AE983" s="13">
        <v>3456</v>
      </c>
      <c r="AF983" s="13">
        <v>0</v>
      </c>
      <c r="AG983" s="13">
        <v>1</v>
      </c>
      <c r="AH983" s="13">
        <v>0</v>
      </c>
      <c r="AI983" s="13">
        <v>0</v>
      </c>
      <c r="AJ983" s="13">
        <v>0</v>
      </c>
      <c r="AK983" s="13">
        <v>0</v>
      </c>
      <c r="AL983" s="13">
        <v>0</v>
      </c>
      <c r="AM983" s="68">
        <v>0</v>
      </c>
      <c r="AN983" s="68">
        <v>0</v>
      </c>
      <c r="AO983" s="68">
        <v>0</v>
      </c>
      <c r="AP983" s="113">
        <v>8.8311276350120842</v>
      </c>
      <c r="AQ983" s="12">
        <v>1</v>
      </c>
      <c r="AR983" s="113">
        <v>8.1496017357361552</v>
      </c>
      <c r="AS983" s="12">
        <v>0</v>
      </c>
      <c r="AT983" s="12">
        <v>1</v>
      </c>
      <c r="AU983" s="12">
        <v>6.0402547112774139</v>
      </c>
      <c r="AV983" s="113">
        <v>7.6058900010531216</v>
      </c>
      <c r="AW983" s="12">
        <v>0</v>
      </c>
      <c r="AX983" s="12">
        <v>1</v>
      </c>
      <c r="AY983" s="68">
        <v>1</v>
      </c>
      <c r="AZ983" s="68">
        <v>4.2329999999999997</v>
      </c>
      <c r="BA983" s="94">
        <v>323</v>
      </c>
      <c r="BB983" s="94">
        <v>68</v>
      </c>
      <c r="BC983" s="12">
        <v>0</v>
      </c>
      <c r="BD983" s="12">
        <v>1</v>
      </c>
      <c r="BE983" s="104">
        <f t="shared" si="227"/>
        <v>2.7080502011022101</v>
      </c>
      <c r="BF983" s="104">
        <v>1486.31</v>
      </c>
      <c r="BG983" s="104">
        <f t="shared" si="228"/>
        <v>0.370759993063982</v>
      </c>
      <c r="BH983" s="68">
        <v>0</v>
      </c>
      <c r="BI983" s="68">
        <v>1</v>
      </c>
      <c r="BJ983" s="68">
        <v>0</v>
      </c>
      <c r="BK983" s="12">
        <v>0</v>
      </c>
      <c r="BL983" s="12">
        <v>1</v>
      </c>
      <c r="BM983" s="12">
        <v>1</v>
      </c>
      <c r="BN983" s="12">
        <v>0</v>
      </c>
      <c r="BO983" s="12">
        <v>0</v>
      </c>
      <c r="BP983" s="12">
        <v>1</v>
      </c>
      <c r="BQ983" s="12">
        <v>0</v>
      </c>
      <c r="BR983" s="12">
        <v>0</v>
      </c>
      <c r="BS983" s="12">
        <v>0</v>
      </c>
      <c r="BT983" s="12">
        <v>0</v>
      </c>
      <c r="BU983" s="12">
        <v>1</v>
      </c>
      <c r="BV983" s="12">
        <v>1</v>
      </c>
      <c r="BW983" s="12">
        <v>0</v>
      </c>
      <c r="BX983" s="12">
        <v>0</v>
      </c>
      <c r="BY983" s="12">
        <v>0.5</v>
      </c>
      <c r="BZ983" s="12">
        <f t="shared" si="229"/>
        <v>0.5</v>
      </c>
      <c r="CA983" s="113">
        <v>3.1780538303479458</v>
      </c>
      <c r="CB983" s="12" t="s">
        <v>1098</v>
      </c>
      <c r="CC983" s="12">
        <v>1</v>
      </c>
    </row>
    <row r="984" spans="1:167" ht="15" customHeight="1" x14ac:dyDescent="0.3">
      <c r="A984" s="17">
        <v>983</v>
      </c>
      <c r="B984" s="12">
        <v>24</v>
      </c>
      <c r="C984" s="69" t="s">
        <v>174</v>
      </c>
      <c r="D984" s="37">
        <v>0.252</v>
      </c>
      <c r="E984" s="13">
        <v>4.7E-2</v>
      </c>
      <c r="F984" s="19">
        <f t="shared" si="230"/>
        <v>5.3617021276595747</v>
      </c>
      <c r="G984" s="12" t="s">
        <v>353</v>
      </c>
      <c r="H984" s="12">
        <f t="shared" si="217"/>
        <v>0.20500000000000002</v>
      </c>
      <c r="I984" s="12">
        <f t="shared" si="218"/>
        <v>0.29899999999999999</v>
      </c>
      <c r="J984" s="12" t="s">
        <v>63</v>
      </c>
      <c r="K984" s="12">
        <f t="shared" si="220"/>
        <v>0.252</v>
      </c>
      <c r="L984" s="45">
        <f t="shared" si="221"/>
        <v>5.3617021276595747</v>
      </c>
      <c r="M984" s="15">
        <f t="shared" si="222"/>
        <v>9.0827425323322275E-2</v>
      </c>
      <c r="N984" s="13">
        <f t="shared" si="223"/>
        <v>1.6940035675381535E-2</v>
      </c>
      <c r="O984" s="68">
        <f t="shared" si="224"/>
        <v>59.031752893724487</v>
      </c>
      <c r="P984" s="12">
        <f t="shared" si="225"/>
        <v>7.388738964794074E-2</v>
      </c>
      <c r="Q984" s="12">
        <f t="shared" si="226"/>
        <v>0.10776746099870381</v>
      </c>
      <c r="R984" s="113">
        <v>6.6437897331476723</v>
      </c>
      <c r="S984" s="12" t="s">
        <v>1126</v>
      </c>
      <c r="T984" s="12" t="s">
        <v>1109</v>
      </c>
      <c r="U984" s="12" t="s">
        <v>1114</v>
      </c>
      <c r="V984" s="13" t="s">
        <v>1132</v>
      </c>
      <c r="W984" s="68">
        <v>1</v>
      </c>
      <c r="X984" s="68">
        <v>0</v>
      </c>
      <c r="Y984" s="68">
        <v>0</v>
      </c>
      <c r="Z984" s="68">
        <v>0</v>
      </c>
      <c r="AA984" s="13">
        <v>1</v>
      </c>
      <c r="AB984" s="13">
        <v>1</v>
      </c>
      <c r="AC984" s="68">
        <v>1</v>
      </c>
      <c r="AD984" s="13">
        <v>5</v>
      </c>
      <c r="AE984" s="13">
        <v>3456</v>
      </c>
      <c r="AF984" s="13">
        <v>0</v>
      </c>
      <c r="AG984" s="13">
        <v>1</v>
      </c>
      <c r="AH984" s="13">
        <v>0</v>
      </c>
      <c r="AI984" s="13">
        <v>0</v>
      </c>
      <c r="AJ984" s="13">
        <v>0</v>
      </c>
      <c r="AK984" s="13">
        <v>0</v>
      </c>
      <c r="AL984" s="13">
        <v>0</v>
      </c>
      <c r="AM984" s="68">
        <v>0</v>
      </c>
      <c r="AN984" s="68">
        <v>0</v>
      </c>
      <c r="AO984" s="68">
        <v>0</v>
      </c>
      <c r="AP984" s="113">
        <v>8.8311276350120842</v>
      </c>
      <c r="AQ984" s="12">
        <v>1</v>
      </c>
      <c r="AR984" s="113">
        <v>8.1496017357361552</v>
      </c>
      <c r="AS984" s="12">
        <v>0</v>
      </c>
      <c r="AT984" s="12">
        <v>1</v>
      </c>
      <c r="AU984" s="12">
        <v>6.0402547112774139</v>
      </c>
      <c r="AV984" s="113">
        <v>7.6058900010531216</v>
      </c>
      <c r="AW984" s="12">
        <v>0</v>
      </c>
      <c r="AX984" s="12">
        <v>1</v>
      </c>
      <c r="AY984" s="68">
        <v>1</v>
      </c>
      <c r="AZ984" s="68">
        <v>4.2329999999999997</v>
      </c>
      <c r="BA984" s="94">
        <v>323</v>
      </c>
      <c r="BB984" s="94">
        <v>68</v>
      </c>
      <c r="BC984" s="12">
        <v>0</v>
      </c>
      <c r="BD984" s="12">
        <v>1</v>
      </c>
      <c r="BE984" s="104">
        <f t="shared" si="227"/>
        <v>2.7080502011022101</v>
      </c>
      <c r="BF984" s="104">
        <v>1486.31</v>
      </c>
      <c r="BG984" s="104">
        <f t="shared" si="228"/>
        <v>0.370759993063982</v>
      </c>
      <c r="BH984" s="68">
        <v>0</v>
      </c>
      <c r="BI984" s="68">
        <v>1</v>
      </c>
      <c r="BJ984" s="68">
        <v>0</v>
      </c>
      <c r="BK984" s="12">
        <v>0</v>
      </c>
      <c r="BL984" s="12">
        <v>1</v>
      </c>
      <c r="BM984" s="12">
        <v>1</v>
      </c>
      <c r="BN984" s="12">
        <v>0</v>
      </c>
      <c r="BO984" s="12">
        <v>0</v>
      </c>
      <c r="BP984" s="12">
        <v>1</v>
      </c>
      <c r="BQ984" s="12">
        <v>0</v>
      </c>
      <c r="BR984" s="12">
        <v>0</v>
      </c>
      <c r="BS984" s="12">
        <v>0</v>
      </c>
      <c r="BT984" s="12">
        <v>0</v>
      </c>
      <c r="BU984" s="12">
        <v>1</v>
      </c>
      <c r="BV984" s="12">
        <v>1</v>
      </c>
      <c r="BW984" s="12">
        <v>0</v>
      </c>
      <c r="BX984" s="12">
        <v>0</v>
      </c>
      <c r="BY984" s="12">
        <v>0.5</v>
      </c>
      <c r="BZ984" s="12">
        <f t="shared" si="229"/>
        <v>0.5</v>
      </c>
      <c r="CA984" s="113">
        <v>3.1780538303479458</v>
      </c>
      <c r="CB984" s="12" t="s">
        <v>1098</v>
      </c>
      <c r="CC984" s="12">
        <v>1</v>
      </c>
    </row>
    <row r="985" spans="1:167" ht="15" customHeight="1" x14ac:dyDescent="0.3">
      <c r="A985" s="70">
        <v>984</v>
      </c>
      <c r="B985" s="12">
        <v>24</v>
      </c>
      <c r="C985" s="69" t="s">
        <v>174</v>
      </c>
      <c r="D985" s="37">
        <v>-0.10199999999999999</v>
      </c>
      <c r="E985" s="13">
        <v>0.05</v>
      </c>
      <c r="F985" s="19">
        <f t="shared" si="230"/>
        <v>-2.0399999999999996</v>
      </c>
      <c r="G985" s="12">
        <v>3.2000000000000001E-2</v>
      </c>
      <c r="H985" s="12">
        <f t="shared" si="217"/>
        <v>-0.152</v>
      </c>
      <c r="I985" s="12">
        <f t="shared" si="218"/>
        <v>-5.1999999999999991E-2</v>
      </c>
      <c r="J985" s="12" t="s">
        <v>63</v>
      </c>
      <c r="K985" s="12">
        <f t="shared" si="220"/>
        <v>-0.10199999999999999</v>
      </c>
      <c r="L985" s="45">
        <f t="shared" si="221"/>
        <v>-2.0399999999999996</v>
      </c>
      <c r="M985" s="15">
        <f t="shared" si="222"/>
        <v>-3.5088227938360333E-2</v>
      </c>
      <c r="N985" s="13">
        <f t="shared" si="223"/>
        <v>1.7200111734490365E-2</v>
      </c>
      <c r="O985" s="68">
        <f t="shared" si="224"/>
        <v>58.139157200633719</v>
      </c>
      <c r="P985" s="12">
        <f t="shared" si="225"/>
        <v>-5.2288339672850695E-2</v>
      </c>
      <c r="Q985" s="12">
        <f t="shared" si="226"/>
        <v>-1.7888116203869969E-2</v>
      </c>
      <c r="R985" s="113">
        <v>6.6437897331476723</v>
      </c>
      <c r="S985" s="12" t="s">
        <v>1127</v>
      </c>
      <c r="T985" s="12" t="s">
        <v>1109</v>
      </c>
      <c r="U985" s="12" t="s">
        <v>1110</v>
      </c>
      <c r="V985" s="13" t="s">
        <v>1133</v>
      </c>
      <c r="W985" s="68">
        <v>1</v>
      </c>
      <c r="X985" s="68">
        <v>0</v>
      </c>
      <c r="Y985" s="68">
        <v>0</v>
      </c>
      <c r="Z985" s="68">
        <v>0</v>
      </c>
      <c r="AA985" s="13">
        <v>1</v>
      </c>
      <c r="AB985" s="13">
        <v>1</v>
      </c>
      <c r="AC985" s="68">
        <v>2</v>
      </c>
      <c r="AD985" s="13">
        <v>5</v>
      </c>
      <c r="AE985" s="13">
        <v>3376</v>
      </c>
      <c r="AF985" s="13">
        <v>0</v>
      </c>
      <c r="AG985" s="13">
        <v>1</v>
      </c>
      <c r="AH985" s="13">
        <v>0</v>
      </c>
      <c r="AI985" s="13">
        <v>0</v>
      </c>
      <c r="AJ985" s="13">
        <v>0</v>
      </c>
      <c r="AK985" s="13">
        <v>0</v>
      </c>
      <c r="AL985" s="13">
        <v>0</v>
      </c>
      <c r="AM985" s="68">
        <v>0</v>
      </c>
      <c r="AN985" s="68">
        <v>0</v>
      </c>
      <c r="AO985" s="68">
        <v>0</v>
      </c>
      <c r="AP985" s="113">
        <v>8.8311276350120842</v>
      </c>
      <c r="AQ985" s="12">
        <v>1</v>
      </c>
      <c r="AR985" s="113">
        <v>8.1262225294585253</v>
      </c>
      <c r="AS985" s="12">
        <v>0</v>
      </c>
      <c r="AT985" s="12">
        <v>1</v>
      </c>
      <c r="AU985" s="12">
        <v>6.0402547112774139</v>
      </c>
      <c r="AV985" s="113">
        <v>7.6058900010531216</v>
      </c>
      <c r="AW985" s="12">
        <v>0</v>
      </c>
      <c r="AX985" s="12">
        <v>1</v>
      </c>
      <c r="AY985" s="68">
        <v>1</v>
      </c>
      <c r="AZ985" s="68">
        <v>4.2329999999999997</v>
      </c>
      <c r="BA985" s="94">
        <v>323</v>
      </c>
      <c r="BB985" s="94">
        <v>68</v>
      </c>
      <c r="BC985" s="12">
        <v>0</v>
      </c>
      <c r="BD985" s="12">
        <v>1</v>
      </c>
      <c r="BE985" s="104">
        <f t="shared" si="227"/>
        <v>2.7080502011022101</v>
      </c>
      <c r="BF985" s="104">
        <v>1486.31</v>
      </c>
      <c r="BG985" s="104">
        <f t="shared" si="228"/>
        <v>0.370759993063982</v>
      </c>
      <c r="BH985" s="68">
        <v>0</v>
      </c>
      <c r="BI985" s="68">
        <v>1</v>
      </c>
      <c r="BJ985" s="68">
        <v>0</v>
      </c>
      <c r="BK985" s="12">
        <v>0</v>
      </c>
      <c r="BL985" s="12">
        <v>1</v>
      </c>
      <c r="BM985" s="12">
        <v>1</v>
      </c>
      <c r="BN985" s="12">
        <v>0</v>
      </c>
      <c r="BO985" s="12">
        <v>0</v>
      </c>
      <c r="BP985" s="12">
        <v>1</v>
      </c>
      <c r="BQ985" s="12">
        <v>0</v>
      </c>
      <c r="BR985" s="12">
        <v>0</v>
      </c>
      <c r="BS985" s="12">
        <v>0</v>
      </c>
      <c r="BT985" s="12">
        <v>0</v>
      </c>
      <c r="BU985" s="12">
        <v>1</v>
      </c>
      <c r="BV985" s="12">
        <v>1</v>
      </c>
      <c r="BW985" s="12">
        <v>0</v>
      </c>
      <c r="BX985" s="12">
        <v>0</v>
      </c>
      <c r="BY985" s="12">
        <v>0.5</v>
      </c>
      <c r="BZ985" s="12">
        <f t="shared" si="229"/>
        <v>0.5</v>
      </c>
      <c r="CA985" s="113">
        <v>3.1780538303479458</v>
      </c>
      <c r="CB985" s="12" t="s">
        <v>1098</v>
      </c>
      <c r="CC985" s="12">
        <v>1</v>
      </c>
    </row>
    <row r="986" spans="1:167" ht="15" customHeight="1" x14ac:dyDescent="0.3">
      <c r="A986" s="70">
        <v>985</v>
      </c>
      <c r="B986" s="70">
        <v>24</v>
      </c>
      <c r="C986" s="69" t="s">
        <v>174</v>
      </c>
      <c r="D986" s="38">
        <v>6.9000000000000006E-2</v>
      </c>
      <c r="E986" s="69">
        <v>3.7999999999999999E-2</v>
      </c>
      <c r="F986" s="19">
        <f t="shared" si="230"/>
        <v>1.8157894736842106</v>
      </c>
      <c r="G986" s="70">
        <v>0.214</v>
      </c>
      <c r="H986" s="70">
        <f t="shared" si="217"/>
        <v>3.1000000000000007E-2</v>
      </c>
      <c r="I986" s="70">
        <f t="shared" si="218"/>
        <v>0.10700000000000001</v>
      </c>
      <c r="J986" s="70" t="s">
        <v>63</v>
      </c>
      <c r="K986" s="70">
        <f t="shared" si="220"/>
        <v>6.9000000000000006E-2</v>
      </c>
      <c r="L986" s="47">
        <f t="shared" si="221"/>
        <v>1.8157894736842106</v>
      </c>
      <c r="M986" s="18">
        <f t="shared" si="222"/>
        <v>3.1235776513084099E-2</v>
      </c>
      <c r="N986" s="69">
        <f t="shared" si="223"/>
        <v>1.7202311702857909E-2</v>
      </c>
      <c r="O986" s="69">
        <f t="shared" si="224"/>
        <v>58.131721903043115</v>
      </c>
      <c r="P986" s="70">
        <f t="shared" si="225"/>
        <v>1.4033464810226191E-2</v>
      </c>
      <c r="Q986" s="70">
        <f t="shared" si="226"/>
        <v>4.8438088215942005E-2</v>
      </c>
      <c r="R986" s="114">
        <v>6.6437897331476723</v>
      </c>
      <c r="S986" s="70" t="s">
        <v>1127</v>
      </c>
      <c r="T986" s="70" t="s">
        <v>1109</v>
      </c>
      <c r="U986" s="70" t="s">
        <v>1111</v>
      </c>
      <c r="V986" s="69" t="s">
        <v>1133</v>
      </c>
      <c r="W986" s="69">
        <v>1</v>
      </c>
      <c r="X986" s="69">
        <v>0</v>
      </c>
      <c r="Y986" s="69">
        <v>0</v>
      </c>
      <c r="Z986" s="69">
        <v>0</v>
      </c>
      <c r="AA986" s="69">
        <v>1</v>
      </c>
      <c r="AB986" s="69">
        <v>1</v>
      </c>
      <c r="AC986" s="69">
        <v>2</v>
      </c>
      <c r="AD986" s="69">
        <v>5</v>
      </c>
      <c r="AE986" s="69">
        <v>3376</v>
      </c>
      <c r="AF986" s="69">
        <v>0</v>
      </c>
      <c r="AG986" s="69">
        <v>1</v>
      </c>
      <c r="AH986" s="69">
        <v>0</v>
      </c>
      <c r="AI986" s="69">
        <v>0</v>
      </c>
      <c r="AJ986" s="69">
        <v>0</v>
      </c>
      <c r="AK986" s="69">
        <v>0</v>
      </c>
      <c r="AL986" s="69">
        <v>0</v>
      </c>
      <c r="AM986" s="69">
        <v>0</v>
      </c>
      <c r="AN986" s="69">
        <v>0</v>
      </c>
      <c r="AO986" s="69">
        <v>0</v>
      </c>
      <c r="AP986" s="114">
        <v>8.8311276350120842</v>
      </c>
      <c r="AQ986" s="70">
        <v>1</v>
      </c>
      <c r="AR986" s="114">
        <v>8.1262225294585253</v>
      </c>
      <c r="AS986" s="70">
        <v>0</v>
      </c>
      <c r="AT986" s="70">
        <v>1</v>
      </c>
      <c r="AU986" s="70">
        <v>6.0402547112774139</v>
      </c>
      <c r="AV986" s="114">
        <v>7.6058900010531216</v>
      </c>
      <c r="AW986" s="70">
        <v>0</v>
      </c>
      <c r="AX986" s="70">
        <v>1</v>
      </c>
      <c r="AY986" s="69">
        <v>1</v>
      </c>
      <c r="AZ986" s="69">
        <v>4.2329999999999997</v>
      </c>
      <c r="BA986" s="32">
        <v>323</v>
      </c>
      <c r="BB986" s="32">
        <v>68</v>
      </c>
      <c r="BC986" s="70">
        <v>0</v>
      </c>
      <c r="BD986" s="70">
        <v>1</v>
      </c>
      <c r="BE986" s="106">
        <f t="shared" si="227"/>
        <v>2.7080502011022101</v>
      </c>
      <c r="BF986" s="106">
        <v>1486.31</v>
      </c>
      <c r="BG986" s="106">
        <f t="shared" si="228"/>
        <v>0.370759993063982</v>
      </c>
      <c r="BH986" s="69">
        <v>0</v>
      </c>
      <c r="BI986" s="69">
        <v>1</v>
      </c>
      <c r="BJ986" s="69">
        <v>0</v>
      </c>
      <c r="BK986" s="70">
        <v>0</v>
      </c>
      <c r="BL986" s="70">
        <v>1</v>
      </c>
      <c r="BM986" s="70">
        <v>1</v>
      </c>
      <c r="BN986" s="70">
        <v>0</v>
      </c>
      <c r="BO986" s="70">
        <v>0</v>
      </c>
      <c r="BP986" s="70">
        <v>1</v>
      </c>
      <c r="BQ986" s="70">
        <v>0</v>
      </c>
      <c r="BR986" s="70">
        <v>0</v>
      </c>
      <c r="BS986" s="70">
        <v>0</v>
      </c>
      <c r="BT986" s="70">
        <v>0</v>
      </c>
      <c r="BU986" s="70">
        <v>1</v>
      </c>
      <c r="BV986" s="70">
        <v>1</v>
      </c>
      <c r="BW986" s="70">
        <v>0</v>
      </c>
      <c r="BX986" s="70">
        <v>0</v>
      </c>
      <c r="BY986" s="70">
        <v>0.5</v>
      </c>
      <c r="BZ986" s="70">
        <f t="shared" si="229"/>
        <v>0.5</v>
      </c>
      <c r="CA986" s="114">
        <v>3.1780538303479458</v>
      </c>
      <c r="CB986" s="70" t="s">
        <v>1098</v>
      </c>
      <c r="CC986" s="70">
        <v>1</v>
      </c>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0"/>
      <c r="DD986" s="70"/>
      <c r="DE986" s="70"/>
      <c r="DF986" s="70"/>
      <c r="DG986" s="70"/>
      <c r="DH986" s="70"/>
      <c r="DI986" s="70"/>
      <c r="DJ986" s="70"/>
      <c r="DK986" s="70"/>
      <c r="DL986" s="70"/>
      <c r="DM986" s="70"/>
      <c r="DN986" s="70"/>
      <c r="DO986" s="70"/>
      <c r="DP986" s="70"/>
      <c r="DQ986" s="70"/>
      <c r="DR986" s="70"/>
      <c r="DS986" s="70"/>
      <c r="DT986" s="70"/>
      <c r="DU986" s="70"/>
      <c r="DV986" s="70"/>
      <c r="DW986" s="70"/>
      <c r="DX986" s="70"/>
      <c r="DY986" s="70"/>
      <c r="DZ986" s="70"/>
      <c r="EA986" s="70"/>
      <c r="EB986" s="70"/>
      <c r="EC986" s="70"/>
      <c r="ED986" s="70"/>
      <c r="EE986" s="70"/>
      <c r="EF986" s="70"/>
      <c r="EG986" s="70"/>
      <c r="EH986" s="70"/>
      <c r="EI986" s="70"/>
      <c r="EJ986" s="70"/>
      <c r="EK986" s="70"/>
      <c r="EL986" s="70"/>
      <c r="EM986" s="70"/>
      <c r="EN986" s="70"/>
      <c r="EO986" s="70"/>
      <c r="EP986" s="70"/>
      <c r="EQ986" s="70"/>
      <c r="ER986" s="70"/>
      <c r="ES986" s="70"/>
      <c r="ET986" s="70"/>
      <c r="EU986" s="70"/>
      <c r="EV986" s="70"/>
      <c r="EW986" s="70"/>
      <c r="EX986" s="70"/>
      <c r="EY986" s="70"/>
      <c r="EZ986" s="70"/>
      <c r="FA986" s="70"/>
      <c r="FB986" s="70"/>
      <c r="FC986" s="70"/>
      <c r="FD986" s="70"/>
      <c r="FE986" s="70"/>
      <c r="FF986" s="70"/>
      <c r="FG986" s="70"/>
      <c r="FH986" s="70"/>
      <c r="FI986" s="70"/>
      <c r="FJ986" s="70"/>
      <c r="FK986" s="70"/>
    </row>
    <row r="987" spans="1:167" ht="15" customHeight="1" x14ac:dyDescent="0.3">
      <c r="A987" s="17">
        <v>986</v>
      </c>
      <c r="B987" s="12">
        <v>24</v>
      </c>
      <c r="C987" s="69" t="s">
        <v>174</v>
      </c>
      <c r="D987" s="37">
        <v>7.6999999999999999E-2</v>
      </c>
      <c r="E987" s="68">
        <v>7.0000000000000007E-2</v>
      </c>
      <c r="F987" s="19">
        <f t="shared" si="230"/>
        <v>1.0999999999999999</v>
      </c>
      <c r="G987" s="12">
        <v>0.46600000000000003</v>
      </c>
      <c r="H987" s="12">
        <f t="shared" si="217"/>
        <v>6.9999999999999923E-3</v>
      </c>
      <c r="I987" s="12">
        <f t="shared" si="218"/>
        <v>0.14700000000000002</v>
      </c>
      <c r="J987" s="12" t="s">
        <v>63</v>
      </c>
      <c r="K987" s="12">
        <f t="shared" si="220"/>
        <v>7.6999999999999999E-2</v>
      </c>
      <c r="L987" s="45">
        <f t="shared" si="221"/>
        <v>1.0999999999999999</v>
      </c>
      <c r="M987" s="15">
        <f t="shared" si="222"/>
        <v>1.8928388967554961E-2</v>
      </c>
      <c r="N987" s="68">
        <f t="shared" si="223"/>
        <v>1.7207626334140875E-2</v>
      </c>
      <c r="O987" s="68">
        <f t="shared" si="224"/>
        <v>58.113767731923907</v>
      </c>
      <c r="P987" s="12">
        <f t="shared" si="225"/>
        <v>1.7207626334140858E-3</v>
      </c>
      <c r="Q987" s="12">
        <f t="shared" si="226"/>
        <v>3.6136015301695835E-2</v>
      </c>
      <c r="R987" s="113">
        <v>5.2781146592305168</v>
      </c>
      <c r="S987" s="12" t="s">
        <v>1127</v>
      </c>
      <c r="T987" s="12" t="s">
        <v>1109</v>
      </c>
      <c r="U987" s="12" t="s">
        <v>1112</v>
      </c>
      <c r="V987" s="68" t="s">
        <v>1133</v>
      </c>
      <c r="W987" s="68">
        <v>1</v>
      </c>
      <c r="X987" s="68">
        <v>0</v>
      </c>
      <c r="Y987" s="68">
        <v>0</v>
      </c>
      <c r="Z987" s="68">
        <v>0</v>
      </c>
      <c r="AA987" s="68">
        <v>1</v>
      </c>
      <c r="AB987" s="68">
        <v>1</v>
      </c>
      <c r="AC987" s="68">
        <v>2</v>
      </c>
      <c r="AD987" s="68">
        <v>5</v>
      </c>
      <c r="AE987" s="68">
        <v>3376</v>
      </c>
      <c r="AF987" s="68">
        <v>0</v>
      </c>
      <c r="AG987" s="68">
        <v>1</v>
      </c>
      <c r="AH987" s="68">
        <v>0</v>
      </c>
      <c r="AI987" s="68">
        <v>0</v>
      </c>
      <c r="AJ987" s="68">
        <v>0</v>
      </c>
      <c r="AK987" s="68">
        <v>0</v>
      </c>
      <c r="AL987" s="68">
        <v>0</v>
      </c>
      <c r="AM987" s="68">
        <v>0</v>
      </c>
      <c r="AN987" s="68">
        <v>0</v>
      </c>
      <c r="AO987" s="68">
        <v>0</v>
      </c>
      <c r="AP987" s="113">
        <v>8.8311276350120842</v>
      </c>
      <c r="AQ987" s="12">
        <v>1</v>
      </c>
      <c r="AR987" s="113">
        <v>8.1262225294585253</v>
      </c>
      <c r="AS987" s="12">
        <v>0</v>
      </c>
      <c r="AT987" s="12">
        <v>1</v>
      </c>
      <c r="AU987" s="12">
        <v>6.0402547112774139</v>
      </c>
      <c r="AV987" s="113">
        <v>7.6058900010531216</v>
      </c>
      <c r="AW987" s="12">
        <v>0</v>
      </c>
      <c r="AX987" s="12">
        <v>1</v>
      </c>
      <c r="AY987" s="68">
        <v>1</v>
      </c>
      <c r="AZ987" s="68">
        <v>4.2329999999999997</v>
      </c>
      <c r="BA987" s="94">
        <v>323</v>
      </c>
      <c r="BB987" s="94">
        <v>68</v>
      </c>
      <c r="BC987" s="12">
        <v>0</v>
      </c>
      <c r="BD987" s="12">
        <v>1</v>
      </c>
      <c r="BE987" s="104">
        <f t="shared" si="227"/>
        <v>2.7080502011022101</v>
      </c>
      <c r="BF987" s="104">
        <v>1486.31</v>
      </c>
      <c r="BG987" s="104">
        <f t="shared" si="228"/>
        <v>0.370759993063982</v>
      </c>
      <c r="BH987" s="68">
        <v>0</v>
      </c>
      <c r="BI987" s="68">
        <v>1</v>
      </c>
      <c r="BJ987" s="68">
        <v>0</v>
      </c>
      <c r="BK987" s="12">
        <v>0</v>
      </c>
      <c r="BL987" s="12">
        <v>1</v>
      </c>
      <c r="BM987" s="12">
        <v>1</v>
      </c>
      <c r="BN987" s="12">
        <v>0</v>
      </c>
      <c r="BO987" s="12">
        <v>0</v>
      </c>
      <c r="BP987" s="12">
        <v>1</v>
      </c>
      <c r="BQ987" s="12">
        <v>0</v>
      </c>
      <c r="BR987" s="12">
        <v>0</v>
      </c>
      <c r="BS987" s="12">
        <v>0</v>
      </c>
      <c r="BT987" s="12">
        <v>0</v>
      </c>
      <c r="BU987" s="12">
        <v>1</v>
      </c>
      <c r="BV987" s="12">
        <v>1</v>
      </c>
      <c r="BW987" s="12">
        <v>0</v>
      </c>
      <c r="BX987" s="12">
        <v>0</v>
      </c>
      <c r="BY987" s="12">
        <v>0.5</v>
      </c>
      <c r="BZ987" s="12">
        <f t="shared" si="229"/>
        <v>0.5</v>
      </c>
      <c r="CA987" s="113">
        <v>3.1780538303479458</v>
      </c>
      <c r="CB987" s="12" t="s">
        <v>1098</v>
      </c>
      <c r="CC987" s="12">
        <v>1</v>
      </c>
    </row>
    <row r="988" spans="1:167" ht="15" customHeight="1" x14ac:dyDescent="0.3">
      <c r="A988" s="17">
        <v>987</v>
      </c>
      <c r="B988" s="12">
        <v>24</v>
      </c>
      <c r="C988" s="69" t="s">
        <v>174</v>
      </c>
      <c r="D988" s="37">
        <v>0.16</v>
      </c>
      <c r="E988" s="13">
        <v>0.04</v>
      </c>
      <c r="F988" s="19">
        <f t="shared" si="230"/>
        <v>4</v>
      </c>
      <c r="G988" s="12">
        <v>0.629</v>
      </c>
      <c r="H988" s="12">
        <f t="shared" si="217"/>
        <v>0.12</v>
      </c>
      <c r="I988" s="12">
        <f t="shared" si="218"/>
        <v>0.2</v>
      </c>
      <c r="J988" s="12" t="s">
        <v>63</v>
      </c>
      <c r="K988" s="12">
        <f t="shared" si="220"/>
        <v>0.16</v>
      </c>
      <c r="L988" s="45">
        <f t="shared" si="221"/>
        <v>4</v>
      </c>
      <c r="M988" s="15">
        <f t="shared" si="222"/>
        <v>6.8680281974344518E-2</v>
      </c>
      <c r="N988" s="68">
        <f t="shared" si="223"/>
        <v>1.7170070493586129E-2</v>
      </c>
      <c r="O988" s="68">
        <f t="shared" si="224"/>
        <v>58.240879114244144</v>
      </c>
      <c r="P988" s="12">
        <f t="shared" si="225"/>
        <v>5.1510211480758392E-2</v>
      </c>
      <c r="Q988" s="12">
        <f t="shared" si="226"/>
        <v>8.5850352467930643E-2</v>
      </c>
      <c r="R988" s="113">
        <v>5.2781146592305168</v>
      </c>
      <c r="S988" s="12" t="s">
        <v>1127</v>
      </c>
      <c r="T988" s="12" t="s">
        <v>1109</v>
      </c>
      <c r="U988" s="12" t="s">
        <v>1113</v>
      </c>
      <c r="V988" s="13" t="s">
        <v>1133</v>
      </c>
      <c r="W988" s="68">
        <v>1</v>
      </c>
      <c r="X988" s="68">
        <v>0</v>
      </c>
      <c r="Y988" s="68">
        <v>0</v>
      </c>
      <c r="Z988" s="68">
        <v>0</v>
      </c>
      <c r="AA988" s="13">
        <v>1</v>
      </c>
      <c r="AB988" s="13">
        <v>1</v>
      </c>
      <c r="AC988" s="68">
        <v>2</v>
      </c>
      <c r="AD988" s="13">
        <v>5</v>
      </c>
      <c r="AE988" s="13">
        <v>3376</v>
      </c>
      <c r="AF988" s="13">
        <v>0</v>
      </c>
      <c r="AG988" s="13">
        <v>1</v>
      </c>
      <c r="AH988" s="13">
        <v>0</v>
      </c>
      <c r="AI988" s="13">
        <v>0</v>
      </c>
      <c r="AJ988" s="13">
        <v>0</v>
      </c>
      <c r="AK988" s="13">
        <v>0</v>
      </c>
      <c r="AL988" s="13">
        <v>0</v>
      </c>
      <c r="AM988" s="68">
        <v>0</v>
      </c>
      <c r="AN988" s="68">
        <v>0</v>
      </c>
      <c r="AO988" s="68">
        <v>0</v>
      </c>
      <c r="AP988" s="113">
        <v>8.8311276350120842</v>
      </c>
      <c r="AQ988" s="12">
        <v>1</v>
      </c>
      <c r="AR988" s="113">
        <v>8.1262225294585253</v>
      </c>
      <c r="AS988" s="12">
        <v>0</v>
      </c>
      <c r="AT988" s="12">
        <v>1</v>
      </c>
      <c r="AU988" s="12">
        <v>6.0402547112774139</v>
      </c>
      <c r="AV988" s="113">
        <v>7.6058900010531216</v>
      </c>
      <c r="AW988" s="12">
        <v>0</v>
      </c>
      <c r="AX988" s="12">
        <v>1</v>
      </c>
      <c r="AY988" s="68">
        <v>1</v>
      </c>
      <c r="AZ988" s="68">
        <v>4.2329999999999997</v>
      </c>
      <c r="BA988" s="94">
        <v>323</v>
      </c>
      <c r="BB988" s="94">
        <v>68</v>
      </c>
      <c r="BC988" s="12">
        <v>0</v>
      </c>
      <c r="BD988" s="12">
        <v>1</v>
      </c>
      <c r="BE988" s="104">
        <f t="shared" si="227"/>
        <v>2.7080502011022101</v>
      </c>
      <c r="BF988" s="104">
        <v>1486.31</v>
      </c>
      <c r="BG988" s="104">
        <f t="shared" si="228"/>
        <v>0.370759993063982</v>
      </c>
      <c r="BH988" s="68">
        <v>0</v>
      </c>
      <c r="BI988" s="68">
        <v>1</v>
      </c>
      <c r="BJ988" s="68">
        <v>0</v>
      </c>
      <c r="BK988" s="12">
        <v>0</v>
      </c>
      <c r="BL988" s="12">
        <v>1</v>
      </c>
      <c r="BM988" s="12">
        <v>1</v>
      </c>
      <c r="BN988" s="12">
        <v>0</v>
      </c>
      <c r="BO988" s="12">
        <v>0</v>
      </c>
      <c r="BP988" s="12">
        <v>1</v>
      </c>
      <c r="BQ988" s="12">
        <v>0</v>
      </c>
      <c r="BR988" s="12">
        <v>0</v>
      </c>
      <c r="BS988" s="12">
        <v>0</v>
      </c>
      <c r="BT988" s="12">
        <v>0</v>
      </c>
      <c r="BU988" s="12">
        <v>1</v>
      </c>
      <c r="BV988" s="12">
        <v>1</v>
      </c>
      <c r="BW988" s="12">
        <v>0</v>
      </c>
      <c r="BX988" s="12">
        <v>0</v>
      </c>
      <c r="BY988" s="12">
        <v>0.5</v>
      </c>
      <c r="BZ988" s="12">
        <f t="shared" si="229"/>
        <v>0.5</v>
      </c>
      <c r="CA988" s="113">
        <v>3.1780538303479458</v>
      </c>
      <c r="CB988" s="12" t="s">
        <v>1098</v>
      </c>
      <c r="CC988" s="12">
        <v>1</v>
      </c>
    </row>
    <row r="989" spans="1:167" ht="15" customHeight="1" x14ac:dyDescent="0.3">
      <c r="A989" s="17">
        <v>988</v>
      </c>
      <c r="B989" s="12">
        <v>24</v>
      </c>
      <c r="C989" s="69" t="s">
        <v>174</v>
      </c>
      <c r="D989" s="37">
        <v>-6.6000000000000003E-2</v>
      </c>
      <c r="E989" s="68">
        <v>5.5E-2</v>
      </c>
      <c r="F989" s="19">
        <f t="shared" si="230"/>
        <v>-1.2</v>
      </c>
      <c r="G989" s="12" t="s">
        <v>353</v>
      </c>
      <c r="H989" s="12">
        <f t="shared" si="217"/>
        <v>-0.121</v>
      </c>
      <c r="I989" s="12">
        <f t="shared" si="218"/>
        <v>-1.1000000000000003E-2</v>
      </c>
      <c r="J989" s="12" t="s">
        <v>63</v>
      </c>
      <c r="K989" s="12">
        <f t="shared" si="220"/>
        <v>-6.6000000000000003E-2</v>
      </c>
      <c r="L989" s="45">
        <f t="shared" si="221"/>
        <v>-1.2</v>
      </c>
      <c r="M989" s="15">
        <f t="shared" si="222"/>
        <v>-2.0648448496587236E-2</v>
      </c>
      <c r="N989" s="68">
        <f t="shared" si="223"/>
        <v>1.7207040413822698E-2</v>
      </c>
      <c r="O989" s="68">
        <f t="shared" si="224"/>
        <v>58.11574657526134</v>
      </c>
      <c r="P989" s="12">
        <f t="shared" si="225"/>
        <v>-3.7855488910409935E-2</v>
      </c>
      <c r="Q989" s="12">
        <f t="shared" si="226"/>
        <v>-3.4414080827645382E-3</v>
      </c>
      <c r="R989" s="113">
        <v>5.2781146592305168</v>
      </c>
      <c r="S989" s="12" t="s">
        <v>1127</v>
      </c>
      <c r="T989" s="12" t="s">
        <v>1109</v>
      </c>
      <c r="U989" s="12" t="s">
        <v>1114</v>
      </c>
      <c r="V989" s="68" t="s">
        <v>1133</v>
      </c>
      <c r="W989" s="68">
        <v>1</v>
      </c>
      <c r="X989" s="68">
        <v>0</v>
      </c>
      <c r="Y989" s="68">
        <v>0</v>
      </c>
      <c r="Z989" s="68">
        <v>0</v>
      </c>
      <c r="AA989" s="68">
        <v>1</v>
      </c>
      <c r="AB989" s="68">
        <v>1</v>
      </c>
      <c r="AC989" s="68">
        <v>2</v>
      </c>
      <c r="AD989" s="68">
        <v>5</v>
      </c>
      <c r="AE989" s="68">
        <v>3376</v>
      </c>
      <c r="AF989" s="68">
        <v>0</v>
      </c>
      <c r="AG989" s="68">
        <v>1</v>
      </c>
      <c r="AH989" s="68">
        <v>0</v>
      </c>
      <c r="AI989" s="68">
        <v>0</v>
      </c>
      <c r="AJ989" s="68">
        <v>0</v>
      </c>
      <c r="AK989" s="68">
        <v>0</v>
      </c>
      <c r="AL989" s="68">
        <v>0</v>
      </c>
      <c r="AM989" s="68">
        <v>0</v>
      </c>
      <c r="AN989" s="68">
        <v>0</v>
      </c>
      <c r="AO989" s="68">
        <v>0</v>
      </c>
      <c r="AP989" s="113">
        <v>8.8311276350120842</v>
      </c>
      <c r="AQ989" s="12">
        <v>1</v>
      </c>
      <c r="AR989" s="113">
        <v>8.1262225294585253</v>
      </c>
      <c r="AS989" s="12">
        <v>0</v>
      </c>
      <c r="AT989" s="12">
        <v>1</v>
      </c>
      <c r="AU989" s="12">
        <v>6.0402547112774139</v>
      </c>
      <c r="AV989" s="113">
        <v>7.6058900010531216</v>
      </c>
      <c r="AW989" s="12">
        <v>0</v>
      </c>
      <c r="AX989" s="12">
        <v>1</v>
      </c>
      <c r="AY989" s="68">
        <v>1</v>
      </c>
      <c r="AZ989" s="68">
        <v>4.2329999999999997</v>
      </c>
      <c r="BA989" s="94">
        <v>323</v>
      </c>
      <c r="BB989" s="94">
        <v>68</v>
      </c>
      <c r="BC989" s="12">
        <v>0</v>
      </c>
      <c r="BD989" s="12">
        <v>1</v>
      </c>
      <c r="BE989" s="104">
        <f t="shared" si="227"/>
        <v>2.7080502011022101</v>
      </c>
      <c r="BF989" s="104">
        <v>1486.31</v>
      </c>
      <c r="BG989" s="104">
        <f t="shared" si="228"/>
        <v>0.370759993063982</v>
      </c>
      <c r="BH989" s="68">
        <v>0</v>
      </c>
      <c r="BI989" s="68">
        <v>1</v>
      </c>
      <c r="BJ989" s="68">
        <v>0</v>
      </c>
      <c r="BK989" s="12">
        <v>0</v>
      </c>
      <c r="BL989" s="12">
        <v>1</v>
      </c>
      <c r="BM989" s="12">
        <v>1</v>
      </c>
      <c r="BN989" s="12">
        <v>0</v>
      </c>
      <c r="BO989" s="12">
        <v>0</v>
      </c>
      <c r="BP989" s="12">
        <v>1</v>
      </c>
      <c r="BQ989" s="12">
        <v>0</v>
      </c>
      <c r="BR989" s="12">
        <v>0</v>
      </c>
      <c r="BS989" s="12">
        <v>0</v>
      </c>
      <c r="BT989" s="12">
        <v>0</v>
      </c>
      <c r="BU989" s="12">
        <v>1</v>
      </c>
      <c r="BV989" s="12">
        <v>1</v>
      </c>
      <c r="BW989" s="12">
        <v>0</v>
      </c>
      <c r="BX989" s="12">
        <v>0</v>
      </c>
      <c r="BY989" s="12">
        <v>0.5</v>
      </c>
      <c r="BZ989" s="12">
        <f t="shared" si="229"/>
        <v>0.5</v>
      </c>
      <c r="CA989" s="113">
        <v>3.1780538303479458</v>
      </c>
      <c r="CB989" s="12" t="s">
        <v>1098</v>
      </c>
      <c r="CC989" s="12">
        <v>1</v>
      </c>
    </row>
    <row r="990" spans="1:167" ht="15" customHeight="1" x14ac:dyDescent="0.3">
      <c r="A990" s="17">
        <v>989</v>
      </c>
      <c r="B990" s="12">
        <v>24</v>
      </c>
      <c r="C990" s="69" t="s">
        <v>174</v>
      </c>
      <c r="D990" s="37">
        <v>0.159</v>
      </c>
      <c r="E990" s="68">
        <v>6.5000000000000002E-2</v>
      </c>
      <c r="F990" s="19">
        <f t="shared" si="230"/>
        <v>2.4461538461538459</v>
      </c>
      <c r="G990" s="12">
        <v>0</v>
      </c>
      <c r="H990" s="12">
        <f t="shared" si="217"/>
        <v>9.4E-2</v>
      </c>
      <c r="I990" s="12">
        <f t="shared" si="218"/>
        <v>0.224</v>
      </c>
      <c r="J990" s="12" t="s">
        <v>63</v>
      </c>
      <c r="K990" s="12">
        <f t="shared" si="220"/>
        <v>0.159</v>
      </c>
      <c r="L990" s="45">
        <f t="shared" si="221"/>
        <v>2.4461538461538459</v>
      </c>
      <c r="M990" s="15">
        <f t="shared" si="222"/>
        <v>5.4026715651742323E-2</v>
      </c>
      <c r="N990" s="68">
        <f t="shared" si="223"/>
        <v>2.2086393190963845E-2</v>
      </c>
      <c r="O990" s="68">
        <f t="shared" si="224"/>
        <v>45.276745340616671</v>
      </c>
      <c r="P990" s="12">
        <f t="shared" si="225"/>
        <v>3.1940322460778478E-2</v>
      </c>
      <c r="Q990" s="12">
        <f t="shared" si="226"/>
        <v>7.6113108842706168E-2</v>
      </c>
      <c r="R990" s="113">
        <v>5.2781146592305168</v>
      </c>
      <c r="S990" s="12" t="s">
        <v>1128</v>
      </c>
      <c r="T990" s="12" t="s">
        <v>1109</v>
      </c>
      <c r="U990" s="12" t="s">
        <v>1110</v>
      </c>
      <c r="V990" s="68" t="s">
        <v>1134</v>
      </c>
      <c r="W990" s="68">
        <v>1</v>
      </c>
      <c r="X990" s="68">
        <v>0</v>
      </c>
      <c r="Y990" s="68">
        <v>0</v>
      </c>
      <c r="Z990" s="68">
        <v>0</v>
      </c>
      <c r="AA990" s="68">
        <v>1</v>
      </c>
      <c r="AB990" s="68">
        <v>1</v>
      </c>
      <c r="AC990" s="68">
        <v>3</v>
      </c>
      <c r="AD990" s="68">
        <v>5</v>
      </c>
      <c r="AE990" s="68">
        <v>2044</v>
      </c>
      <c r="AF990" s="68">
        <v>0</v>
      </c>
      <c r="AG990" s="68">
        <v>1</v>
      </c>
      <c r="AH990" s="68">
        <v>0</v>
      </c>
      <c r="AI990" s="68">
        <v>0</v>
      </c>
      <c r="AJ990" s="68">
        <v>0</v>
      </c>
      <c r="AK990" s="68">
        <v>0</v>
      </c>
      <c r="AL990" s="68">
        <v>0</v>
      </c>
      <c r="AM990" s="68">
        <v>0</v>
      </c>
      <c r="AN990" s="68">
        <v>0</v>
      </c>
      <c r="AO990" s="68">
        <v>0</v>
      </c>
      <c r="AP990" s="113">
        <v>8.8311276350120842</v>
      </c>
      <c r="AQ990" s="12">
        <v>1</v>
      </c>
      <c r="AR990" s="113">
        <v>7.6255950721324535</v>
      </c>
      <c r="AS990" s="12">
        <v>0</v>
      </c>
      <c r="AT990" s="12">
        <v>1</v>
      </c>
      <c r="AU990" s="12">
        <v>6.0402547112774139</v>
      </c>
      <c r="AV990" s="113">
        <v>7.6058900010531216</v>
      </c>
      <c r="AW990" s="12">
        <v>0</v>
      </c>
      <c r="AX990" s="12">
        <v>1</v>
      </c>
      <c r="AY990" s="68">
        <v>1</v>
      </c>
      <c r="AZ990" s="68">
        <v>4.2329999999999997</v>
      </c>
      <c r="BA990" s="94">
        <v>323</v>
      </c>
      <c r="BB990" s="94">
        <v>68</v>
      </c>
      <c r="BC990" s="12">
        <v>0</v>
      </c>
      <c r="BD990" s="12">
        <v>1</v>
      </c>
      <c r="BE990" s="104">
        <f t="shared" si="227"/>
        <v>2.7080502011022101</v>
      </c>
      <c r="BF990" s="104">
        <v>1486.31</v>
      </c>
      <c r="BG990" s="104">
        <f t="shared" si="228"/>
        <v>0.370759993063982</v>
      </c>
      <c r="BH990" s="68">
        <v>0</v>
      </c>
      <c r="BI990" s="68">
        <v>1</v>
      </c>
      <c r="BJ990" s="68">
        <v>0</v>
      </c>
      <c r="BK990" s="12">
        <v>0</v>
      </c>
      <c r="BL990" s="12">
        <v>1</v>
      </c>
      <c r="BM990" s="12">
        <v>1</v>
      </c>
      <c r="BN990" s="12">
        <v>0</v>
      </c>
      <c r="BO990" s="12">
        <v>0</v>
      </c>
      <c r="BP990" s="12">
        <v>1</v>
      </c>
      <c r="BQ990" s="12">
        <v>0</v>
      </c>
      <c r="BR990" s="12">
        <v>0</v>
      </c>
      <c r="BS990" s="12">
        <v>0</v>
      </c>
      <c r="BT990" s="12">
        <v>0</v>
      </c>
      <c r="BU990" s="12">
        <v>1</v>
      </c>
      <c r="BV990" s="12">
        <v>1</v>
      </c>
      <c r="BW990" s="12">
        <v>0</v>
      </c>
      <c r="BX990" s="12">
        <v>0</v>
      </c>
      <c r="BY990" s="12">
        <v>0.5</v>
      </c>
      <c r="BZ990" s="12">
        <f t="shared" si="229"/>
        <v>0.5</v>
      </c>
      <c r="CA990" s="113">
        <v>3.1780538303479458</v>
      </c>
      <c r="CB990" s="12" t="s">
        <v>1098</v>
      </c>
      <c r="CC990" s="12">
        <v>1</v>
      </c>
    </row>
    <row r="991" spans="1:167" ht="15" customHeight="1" x14ac:dyDescent="0.3">
      <c r="A991" s="70">
        <v>990</v>
      </c>
      <c r="B991" s="12">
        <v>24</v>
      </c>
      <c r="C991" s="69" t="s">
        <v>174</v>
      </c>
      <c r="D991" s="37">
        <v>0.30599999999999999</v>
      </c>
      <c r="E991" s="68">
        <v>7.0999999999999994E-2</v>
      </c>
      <c r="F991" s="19">
        <f t="shared" si="230"/>
        <v>4.3098591549295779</v>
      </c>
      <c r="G991" s="12">
        <v>1E-3</v>
      </c>
      <c r="H991" s="12">
        <f t="shared" si="217"/>
        <v>0.23499999999999999</v>
      </c>
      <c r="I991" s="12">
        <f t="shared" si="218"/>
        <v>0.377</v>
      </c>
      <c r="J991" s="12" t="s">
        <v>63</v>
      </c>
      <c r="K991" s="12">
        <f t="shared" si="220"/>
        <v>0.30599999999999999</v>
      </c>
      <c r="L991" s="45">
        <f t="shared" si="221"/>
        <v>4.3098591549295779</v>
      </c>
      <c r="M991" s="15">
        <f t="shared" si="222"/>
        <v>9.4898252464507657E-2</v>
      </c>
      <c r="N991" s="68">
        <f t="shared" si="223"/>
        <v>2.2018875571830205E-2</v>
      </c>
      <c r="O991" s="68">
        <f t="shared" si="224"/>
        <v>45.415579770991918</v>
      </c>
      <c r="P991" s="12">
        <f t="shared" si="225"/>
        <v>7.2879376892677455E-2</v>
      </c>
      <c r="Q991" s="12">
        <f t="shared" si="226"/>
        <v>0.11691712803633786</v>
      </c>
      <c r="R991" s="113">
        <v>5.2781146592305168</v>
      </c>
      <c r="S991" s="12" t="s">
        <v>1128</v>
      </c>
      <c r="T991" s="12" t="s">
        <v>1109</v>
      </c>
      <c r="U991" s="12" t="s">
        <v>1111</v>
      </c>
      <c r="V991" s="68" t="s">
        <v>1134</v>
      </c>
      <c r="W991" s="68">
        <v>1</v>
      </c>
      <c r="X991" s="68">
        <v>0</v>
      </c>
      <c r="Y991" s="68">
        <v>0</v>
      </c>
      <c r="Z991" s="68">
        <v>0</v>
      </c>
      <c r="AA991" s="68">
        <v>1</v>
      </c>
      <c r="AB991" s="68">
        <v>1</v>
      </c>
      <c r="AC991" s="68">
        <v>3</v>
      </c>
      <c r="AD991" s="68">
        <v>5</v>
      </c>
      <c r="AE991" s="68">
        <v>2044</v>
      </c>
      <c r="AF991" s="68">
        <v>0</v>
      </c>
      <c r="AG991" s="68">
        <v>1</v>
      </c>
      <c r="AH991" s="68">
        <v>0</v>
      </c>
      <c r="AI991" s="68">
        <v>0</v>
      </c>
      <c r="AJ991" s="68">
        <v>0</v>
      </c>
      <c r="AK991" s="68">
        <v>0</v>
      </c>
      <c r="AL991" s="68">
        <v>0</v>
      </c>
      <c r="AM991" s="68">
        <v>0</v>
      </c>
      <c r="AN991" s="68">
        <v>0</v>
      </c>
      <c r="AO991" s="68">
        <v>0</v>
      </c>
      <c r="AP991" s="113">
        <v>8.8311276350120842</v>
      </c>
      <c r="AQ991" s="12">
        <v>1</v>
      </c>
      <c r="AR991" s="113">
        <v>7.6255950721324535</v>
      </c>
      <c r="AS991" s="12">
        <v>0</v>
      </c>
      <c r="AT991" s="12">
        <v>1</v>
      </c>
      <c r="AU991" s="12">
        <v>6.0402547112774139</v>
      </c>
      <c r="AV991" s="113">
        <v>7.6058900010531216</v>
      </c>
      <c r="AW991" s="12">
        <v>0</v>
      </c>
      <c r="AX991" s="12">
        <v>1</v>
      </c>
      <c r="AY991" s="68">
        <v>1</v>
      </c>
      <c r="AZ991" s="68">
        <v>4.2329999999999997</v>
      </c>
      <c r="BA991" s="94">
        <v>323</v>
      </c>
      <c r="BB991" s="94">
        <v>68</v>
      </c>
      <c r="BC991" s="12">
        <v>0</v>
      </c>
      <c r="BD991" s="12">
        <v>1</v>
      </c>
      <c r="BE991" s="104">
        <f t="shared" si="227"/>
        <v>2.7080502011022101</v>
      </c>
      <c r="BF991" s="104">
        <v>1486.31</v>
      </c>
      <c r="BG991" s="104">
        <f t="shared" si="228"/>
        <v>0.370759993063982</v>
      </c>
      <c r="BH991" s="68">
        <v>0</v>
      </c>
      <c r="BI991" s="68">
        <v>1</v>
      </c>
      <c r="BJ991" s="68">
        <v>0</v>
      </c>
      <c r="BK991" s="12">
        <v>0</v>
      </c>
      <c r="BL991" s="12">
        <v>1</v>
      </c>
      <c r="BM991" s="12">
        <v>1</v>
      </c>
      <c r="BN991" s="12">
        <v>0</v>
      </c>
      <c r="BO991" s="12">
        <v>0</v>
      </c>
      <c r="BP991" s="12">
        <v>1</v>
      </c>
      <c r="BQ991" s="12">
        <v>0</v>
      </c>
      <c r="BR991" s="12">
        <v>0</v>
      </c>
      <c r="BS991" s="12">
        <v>0</v>
      </c>
      <c r="BT991" s="12">
        <v>0</v>
      </c>
      <c r="BU991" s="12">
        <v>1</v>
      </c>
      <c r="BV991" s="12">
        <v>1</v>
      </c>
      <c r="BW991" s="12">
        <v>0</v>
      </c>
      <c r="BX991" s="12">
        <v>0</v>
      </c>
      <c r="BY991" s="12">
        <v>0.5</v>
      </c>
      <c r="BZ991" s="12">
        <f t="shared" si="229"/>
        <v>0.5</v>
      </c>
      <c r="CA991" s="113">
        <v>3.1780538303479458</v>
      </c>
      <c r="CB991" s="12" t="s">
        <v>1098</v>
      </c>
      <c r="CC991" s="12">
        <v>1</v>
      </c>
    </row>
    <row r="992" spans="1:167" ht="15" customHeight="1" x14ac:dyDescent="0.3">
      <c r="A992" s="70">
        <v>991</v>
      </c>
      <c r="B992" s="70">
        <v>24</v>
      </c>
      <c r="C992" s="69" t="s">
        <v>174</v>
      </c>
      <c r="D992" s="38">
        <v>8.2000000000000003E-2</v>
      </c>
      <c r="E992" s="69">
        <v>8.6999999999999994E-2</v>
      </c>
      <c r="F992" s="19">
        <f t="shared" si="230"/>
        <v>0.94252873563218398</v>
      </c>
      <c r="G992" s="70">
        <v>0.92</v>
      </c>
      <c r="H992" s="70">
        <f t="shared" si="217"/>
        <v>-4.9999999999999906E-3</v>
      </c>
      <c r="I992" s="70">
        <f t="shared" si="218"/>
        <v>0.16899999999999998</v>
      </c>
      <c r="J992" s="70" t="s">
        <v>63</v>
      </c>
      <c r="K992" s="70">
        <f t="shared" si="220"/>
        <v>8.2000000000000003E-2</v>
      </c>
      <c r="L992" s="47">
        <f t="shared" si="221"/>
        <v>0.94252873563218398</v>
      </c>
      <c r="M992" s="18">
        <f t="shared" si="222"/>
        <v>2.0842979352524878E-2</v>
      </c>
      <c r="N992" s="69">
        <f t="shared" si="223"/>
        <v>2.2113892727678833E-2</v>
      </c>
      <c r="O992" s="69">
        <f t="shared" si="224"/>
        <v>45.220441842351477</v>
      </c>
      <c r="P992" s="70">
        <f t="shared" si="225"/>
        <v>-1.270913375153955E-3</v>
      </c>
      <c r="Q992" s="70">
        <f t="shared" si="226"/>
        <v>4.2956872080203712E-2</v>
      </c>
      <c r="R992" s="114">
        <v>6.5323342922223491</v>
      </c>
      <c r="S992" s="70" t="s">
        <v>1128</v>
      </c>
      <c r="T992" s="70" t="s">
        <v>1109</v>
      </c>
      <c r="U992" s="70" t="s">
        <v>1112</v>
      </c>
      <c r="V992" s="69" t="s">
        <v>1134</v>
      </c>
      <c r="W992" s="69">
        <v>1</v>
      </c>
      <c r="X992" s="69">
        <v>0</v>
      </c>
      <c r="Y992" s="69">
        <v>0</v>
      </c>
      <c r="Z992" s="69">
        <v>0</v>
      </c>
      <c r="AA992" s="69">
        <v>1</v>
      </c>
      <c r="AB992" s="69">
        <v>1</v>
      </c>
      <c r="AC992" s="69">
        <v>3</v>
      </c>
      <c r="AD992" s="69">
        <v>5</v>
      </c>
      <c r="AE992" s="69">
        <v>2044</v>
      </c>
      <c r="AF992" s="69">
        <v>0</v>
      </c>
      <c r="AG992" s="69">
        <v>1</v>
      </c>
      <c r="AH992" s="69">
        <v>0</v>
      </c>
      <c r="AI992" s="69">
        <v>0</v>
      </c>
      <c r="AJ992" s="69">
        <v>0</v>
      </c>
      <c r="AK992" s="69">
        <v>0</v>
      </c>
      <c r="AL992" s="69">
        <v>0</v>
      </c>
      <c r="AM992" s="69">
        <v>0</v>
      </c>
      <c r="AN992" s="69">
        <v>0</v>
      </c>
      <c r="AO992" s="69">
        <v>0</v>
      </c>
      <c r="AP992" s="114">
        <v>8.8311276350120842</v>
      </c>
      <c r="AQ992" s="70">
        <v>1</v>
      </c>
      <c r="AR992" s="114">
        <v>7.6255950721324535</v>
      </c>
      <c r="AS992" s="70">
        <v>0</v>
      </c>
      <c r="AT992" s="70">
        <v>1</v>
      </c>
      <c r="AU992" s="70">
        <v>1</v>
      </c>
      <c r="AV992" s="114">
        <v>7.6058900010531216</v>
      </c>
      <c r="AW992" s="70">
        <v>0</v>
      </c>
      <c r="AX992" s="70">
        <v>1</v>
      </c>
      <c r="AY992" s="69">
        <v>1</v>
      </c>
      <c r="AZ992" s="69">
        <v>4.2329999999999997</v>
      </c>
      <c r="BA992" s="32">
        <v>323</v>
      </c>
      <c r="BB992" s="32">
        <v>68</v>
      </c>
      <c r="BC992" s="70">
        <v>0</v>
      </c>
      <c r="BD992" s="70">
        <v>1</v>
      </c>
      <c r="BE992" s="106">
        <f t="shared" si="227"/>
        <v>2.7080502011022101</v>
      </c>
      <c r="BF992" s="106">
        <v>1486.31</v>
      </c>
      <c r="BG992" s="106">
        <f t="shared" si="228"/>
        <v>0.370759993063982</v>
      </c>
      <c r="BH992" s="69">
        <v>0</v>
      </c>
      <c r="BI992" s="69">
        <v>1</v>
      </c>
      <c r="BJ992" s="69">
        <v>0</v>
      </c>
      <c r="BK992" s="70">
        <v>0</v>
      </c>
      <c r="BL992" s="70">
        <v>1</v>
      </c>
      <c r="BM992" s="70">
        <v>1</v>
      </c>
      <c r="BN992" s="70">
        <v>0</v>
      </c>
      <c r="BO992" s="70">
        <v>0</v>
      </c>
      <c r="BP992" s="70">
        <v>1</v>
      </c>
      <c r="BQ992" s="70">
        <v>0</v>
      </c>
      <c r="BR992" s="70">
        <v>0</v>
      </c>
      <c r="BS992" s="70">
        <v>0</v>
      </c>
      <c r="BT992" s="70">
        <v>0</v>
      </c>
      <c r="BU992" s="70">
        <v>1</v>
      </c>
      <c r="BV992" s="70">
        <v>1</v>
      </c>
      <c r="BW992" s="70">
        <v>0</v>
      </c>
      <c r="BX992" s="70">
        <v>0</v>
      </c>
      <c r="BY992" s="70">
        <v>0.5</v>
      </c>
      <c r="BZ992" s="70">
        <f t="shared" si="229"/>
        <v>0.5</v>
      </c>
      <c r="CA992" s="114">
        <v>3.1780538303479458</v>
      </c>
      <c r="CB992" s="70" t="s">
        <v>1098</v>
      </c>
      <c r="CC992" s="70">
        <v>1</v>
      </c>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0"/>
      <c r="DD992" s="70"/>
      <c r="DE992" s="70"/>
      <c r="DF992" s="70"/>
      <c r="DG992" s="70"/>
      <c r="DH992" s="70"/>
      <c r="DI992" s="70"/>
      <c r="DJ992" s="70"/>
      <c r="DK992" s="70"/>
      <c r="DL992" s="70"/>
      <c r="DM992" s="70"/>
      <c r="DN992" s="70"/>
      <c r="DO992" s="70"/>
      <c r="DP992" s="70"/>
      <c r="DQ992" s="70"/>
      <c r="DR992" s="70"/>
      <c r="DS992" s="70"/>
      <c r="DT992" s="70"/>
      <c r="DU992" s="70"/>
      <c r="DV992" s="70"/>
      <c r="DW992" s="70"/>
      <c r="DX992" s="70"/>
      <c r="DY992" s="70"/>
      <c r="DZ992" s="70"/>
      <c r="EA992" s="70"/>
      <c r="EB992" s="70"/>
      <c r="EC992" s="70"/>
      <c r="ED992" s="70"/>
      <c r="EE992" s="70"/>
      <c r="EF992" s="70"/>
      <c r="EG992" s="70"/>
      <c r="EH992" s="70"/>
      <c r="EI992" s="70"/>
      <c r="EJ992" s="70"/>
      <c r="EK992" s="70"/>
      <c r="EL992" s="70"/>
      <c r="EM992" s="70"/>
      <c r="EN992" s="70"/>
      <c r="EO992" s="70"/>
      <c r="EP992" s="70"/>
      <c r="EQ992" s="70"/>
      <c r="ER992" s="70"/>
      <c r="ES992" s="70"/>
      <c r="ET992" s="70"/>
      <c r="EU992" s="70"/>
      <c r="EV992" s="70"/>
      <c r="EW992" s="70"/>
      <c r="EX992" s="70"/>
      <c r="EY992" s="70"/>
      <c r="EZ992" s="70"/>
      <c r="FA992" s="70"/>
      <c r="FB992" s="70"/>
      <c r="FC992" s="70"/>
      <c r="FD992" s="70"/>
      <c r="FE992" s="70"/>
      <c r="FF992" s="70"/>
      <c r="FG992" s="70"/>
      <c r="FH992" s="70"/>
      <c r="FI992" s="70"/>
      <c r="FJ992" s="70"/>
      <c r="FK992" s="70"/>
    </row>
    <row r="993" spans="1:167" ht="15" customHeight="1" x14ac:dyDescent="0.3">
      <c r="A993" s="17">
        <v>992</v>
      </c>
      <c r="B993" s="70">
        <v>24</v>
      </c>
      <c r="C993" s="69" t="s">
        <v>174</v>
      </c>
      <c r="D993" s="38">
        <v>0.33800000000000002</v>
      </c>
      <c r="E993" s="69">
        <v>9.2999999999999999E-2</v>
      </c>
      <c r="F993" s="19">
        <f t="shared" si="230"/>
        <v>3.634408602150538</v>
      </c>
      <c r="G993" s="70">
        <v>5.0000000000000001E-3</v>
      </c>
      <c r="H993" s="70">
        <f t="shared" si="217"/>
        <v>0.24500000000000002</v>
      </c>
      <c r="I993" s="70">
        <f t="shared" si="218"/>
        <v>0.43100000000000005</v>
      </c>
      <c r="J993" s="70" t="s">
        <v>63</v>
      </c>
      <c r="K993" s="70">
        <f t="shared" si="220"/>
        <v>0.33800000000000002</v>
      </c>
      <c r="L993" s="47">
        <f t="shared" si="221"/>
        <v>3.634408602150538</v>
      </c>
      <c r="M993" s="18">
        <f t="shared" si="222"/>
        <v>8.0129890955162986E-2</v>
      </c>
      <c r="N993" s="69">
        <f t="shared" si="223"/>
        <v>2.2047573546834783E-2</v>
      </c>
      <c r="O993" s="69">
        <f t="shared" si="224"/>
        <v>45.356465094707126</v>
      </c>
      <c r="P993" s="70">
        <f t="shared" si="225"/>
        <v>5.8082317408328199E-2</v>
      </c>
      <c r="Q993" s="70">
        <f t="shared" si="226"/>
        <v>0.10217746450199777</v>
      </c>
      <c r="R993" s="114">
        <v>6.5323342922223491</v>
      </c>
      <c r="S993" s="70" t="s">
        <v>1128</v>
      </c>
      <c r="T993" s="70" t="s">
        <v>1109</v>
      </c>
      <c r="U993" s="70" t="s">
        <v>1113</v>
      </c>
      <c r="V993" s="69" t="s">
        <v>1134</v>
      </c>
      <c r="W993" s="69">
        <v>1</v>
      </c>
      <c r="X993" s="69">
        <v>0</v>
      </c>
      <c r="Y993" s="69">
        <v>0</v>
      </c>
      <c r="Z993" s="69">
        <v>0</v>
      </c>
      <c r="AA993" s="69">
        <v>1</v>
      </c>
      <c r="AB993" s="69">
        <v>1</v>
      </c>
      <c r="AC993" s="69">
        <v>3</v>
      </c>
      <c r="AD993" s="69">
        <v>5</v>
      </c>
      <c r="AE993" s="69">
        <v>2044</v>
      </c>
      <c r="AF993" s="69">
        <v>0</v>
      </c>
      <c r="AG993" s="69">
        <v>1</v>
      </c>
      <c r="AH993" s="69">
        <v>0</v>
      </c>
      <c r="AI993" s="69">
        <v>0</v>
      </c>
      <c r="AJ993" s="69">
        <v>0</v>
      </c>
      <c r="AK993" s="69">
        <v>0</v>
      </c>
      <c r="AL993" s="69">
        <v>0</v>
      </c>
      <c r="AM993" s="69">
        <v>0</v>
      </c>
      <c r="AN993" s="69">
        <v>0</v>
      </c>
      <c r="AO993" s="69">
        <v>0</v>
      </c>
      <c r="AP993" s="114">
        <v>8.8311276350120842</v>
      </c>
      <c r="AQ993" s="70">
        <v>1</v>
      </c>
      <c r="AR993" s="114">
        <v>7.6255950721324535</v>
      </c>
      <c r="AS993" s="70">
        <v>0</v>
      </c>
      <c r="AT993" s="70">
        <v>1</v>
      </c>
      <c r="AU993" s="70">
        <v>1</v>
      </c>
      <c r="AV993" s="114">
        <v>7.6058900010531216</v>
      </c>
      <c r="AW993" s="70">
        <v>0</v>
      </c>
      <c r="AX993" s="70">
        <v>1</v>
      </c>
      <c r="AY993" s="69">
        <v>1</v>
      </c>
      <c r="AZ993" s="69">
        <v>4.2329999999999997</v>
      </c>
      <c r="BA993" s="32">
        <v>323</v>
      </c>
      <c r="BB993" s="32">
        <v>68</v>
      </c>
      <c r="BC993" s="70">
        <v>0</v>
      </c>
      <c r="BD993" s="70">
        <v>1</v>
      </c>
      <c r="BE993" s="106">
        <f t="shared" si="227"/>
        <v>2.7080502011022101</v>
      </c>
      <c r="BF993" s="106">
        <v>1486.31</v>
      </c>
      <c r="BG993" s="106">
        <f t="shared" si="228"/>
        <v>0.370759993063982</v>
      </c>
      <c r="BH993" s="69">
        <v>0</v>
      </c>
      <c r="BI993" s="69">
        <v>1</v>
      </c>
      <c r="BJ993" s="69">
        <v>0</v>
      </c>
      <c r="BK993" s="70">
        <v>0</v>
      </c>
      <c r="BL993" s="70">
        <v>1</v>
      </c>
      <c r="BM993" s="70">
        <v>1</v>
      </c>
      <c r="BN993" s="70">
        <v>0</v>
      </c>
      <c r="BO993" s="70">
        <v>0</v>
      </c>
      <c r="BP993" s="70">
        <v>1</v>
      </c>
      <c r="BQ993" s="70">
        <v>0</v>
      </c>
      <c r="BR993" s="70">
        <v>0</v>
      </c>
      <c r="BS993" s="70">
        <v>0</v>
      </c>
      <c r="BT993" s="70">
        <v>0</v>
      </c>
      <c r="BU993" s="70">
        <v>1</v>
      </c>
      <c r="BV993" s="70">
        <v>1</v>
      </c>
      <c r="BW993" s="70">
        <v>0</v>
      </c>
      <c r="BX993" s="70">
        <v>0</v>
      </c>
      <c r="BY993" s="70">
        <v>0.5</v>
      </c>
      <c r="BZ993" s="70">
        <f t="shared" si="229"/>
        <v>0.5</v>
      </c>
      <c r="CA993" s="114">
        <v>3.1780538303479458</v>
      </c>
      <c r="CB993" s="70" t="s">
        <v>1098</v>
      </c>
      <c r="CC993" s="70">
        <v>1</v>
      </c>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0"/>
      <c r="DD993" s="70"/>
      <c r="DE993" s="70"/>
      <c r="DF993" s="70"/>
      <c r="DG993" s="70"/>
      <c r="DH993" s="70"/>
      <c r="DI993" s="70"/>
      <c r="DJ993" s="70"/>
      <c r="DK993" s="70"/>
      <c r="DL993" s="70"/>
      <c r="DM993" s="70"/>
      <c r="DN993" s="70"/>
      <c r="DO993" s="70"/>
      <c r="DP993" s="70"/>
      <c r="DQ993" s="70"/>
      <c r="DR993" s="70"/>
      <c r="DS993" s="70"/>
      <c r="DT993" s="70"/>
      <c r="DU993" s="70"/>
      <c r="DV993" s="70"/>
      <c r="DW993" s="70"/>
      <c r="DX993" s="70"/>
      <c r="DY993" s="70"/>
      <c r="DZ993" s="70"/>
      <c r="EA993" s="70"/>
      <c r="EB993" s="70"/>
      <c r="EC993" s="70"/>
      <c r="ED993" s="70"/>
      <c r="EE993" s="70"/>
      <c r="EF993" s="70"/>
      <c r="EG993" s="70"/>
      <c r="EH993" s="70"/>
      <c r="EI993" s="70"/>
      <c r="EJ993" s="70"/>
      <c r="EK993" s="70"/>
      <c r="EL993" s="70"/>
      <c r="EM993" s="70"/>
      <c r="EN993" s="70"/>
      <c r="EO993" s="70"/>
      <c r="EP993" s="70"/>
      <c r="EQ993" s="70"/>
      <c r="ER993" s="70"/>
      <c r="ES993" s="70"/>
      <c r="ET993" s="70"/>
      <c r="EU993" s="70"/>
      <c r="EV993" s="70"/>
      <c r="EW993" s="70"/>
      <c r="EX993" s="70"/>
      <c r="EY993" s="70"/>
      <c r="EZ993" s="70"/>
      <c r="FA993" s="70"/>
      <c r="FB993" s="70"/>
      <c r="FC993" s="70"/>
      <c r="FD993" s="70"/>
      <c r="FE993" s="70"/>
      <c r="FF993" s="70"/>
      <c r="FG993" s="70"/>
      <c r="FH993" s="70"/>
      <c r="FI993" s="70"/>
      <c r="FJ993" s="70"/>
      <c r="FK993" s="70"/>
    </row>
    <row r="994" spans="1:167" ht="15" customHeight="1" x14ac:dyDescent="0.3">
      <c r="A994" s="17">
        <v>993</v>
      </c>
      <c r="B994" s="12">
        <v>24</v>
      </c>
      <c r="C994" s="69" t="s">
        <v>174</v>
      </c>
      <c r="D994" s="37">
        <v>9.7000000000000003E-2</v>
      </c>
      <c r="E994" s="13">
        <v>5.3999999999999999E-2</v>
      </c>
      <c r="F994" s="19">
        <f t="shared" si="230"/>
        <v>1.7962962962962963</v>
      </c>
      <c r="G994" s="12">
        <v>0.877</v>
      </c>
      <c r="H994" s="12">
        <f t="shared" ref="H994:H1057" si="231">D994-E994</f>
        <v>4.3000000000000003E-2</v>
      </c>
      <c r="I994" s="12">
        <f t="shared" ref="I994:I1057" si="232">D994+E994</f>
        <v>0.151</v>
      </c>
      <c r="J994" s="12" t="s">
        <v>63</v>
      </c>
      <c r="K994" s="12">
        <f t="shared" si="220"/>
        <v>9.7000000000000003E-2</v>
      </c>
      <c r="L994" s="45">
        <f t="shared" si="221"/>
        <v>1.7962962962962963</v>
      </c>
      <c r="M994" s="15">
        <f t="shared" si="222"/>
        <v>3.970041147423907E-2</v>
      </c>
      <c r="N994" s="13">
        <f t="shared" si="223"/>
        <v>2.2101259995968139E-2</v>
      </c>
      <c r="O994" s="68">
        <f t="shared" si="224"/>
        <v>45.246289133851498</v>
      </c>
      <c r="P994" s="12">
        <f t="shared" si="225"/>
        <v>1.759915147827093E-2</v>
      </c>
      <c r="Q994" s="12">
        <f t="shared" si="226"/>
        <v>6.1801671470207209E-2</v>
      </c>
      <c r="R994" s="113">
        <v>6.5323342922223491</v>
      </c>
      <c r="S994" s="12" t="s">
        <v>1128</v>
      </c>
      <c r="T994" s="12" t="s">
        <v>1109</v>
      </c>
      <c r="U994" s="12" t="s">
        <v>1114</v>
      </c>
      <c r="V994" s="13" t="s">
        <v>1134</v>
      </c>
      <c r="W994" s="68">
        <v>1</v>
      </c>
      <c r="X994" s="68">
        <v>0</v>
      </c>
      <c r="Y994" s="68">
        <v>0</v>
      </c>
      <c r="Z994" s="68">
        <v>0</v>
      </c>
      <c r="AA994" s="13">
        <v>1</v>
      </c>
      <c r="AB994" s="13">
        <v>1</v>
      </c>
      <c r="AC994" s="68">
        <v>3</v>
      </c>
      <c r="AD994" s="68">
        <v>5</v>
      </c>
      <c r="AE994" s="13">
        <v>2044</v>
      </c>
      <c r="AF994" s="13">
        <v>0</v>
      </c>
      <c r="AG994" s="13">
        <v>1</v>
      </c>
      <c r="AH994" s="13">
        <v>0</v>
      </c>
      <c r="AI994" s="13">
        <v>0</v>
      </c>
      <c r="AJ994" s="13">
        <v>0</v>
      </c>
      <c r="AK994" s="13">
        <v>0</v>
      </c>
      <c r="AL994" s="13">
        <v>0</v>
      </c>
      <c r="AM994" s="68">
        <v>0</v>
      </c>
      <c r="AN994" s="68">
        <v>0</v>
      </c>
      <c r="AO994" s="68">
        <v>0</v>
      </c>
      <c r="AP994" s="113">
        <v>8.8311276350120842</v>
      </c>
      <c r="AQ994" s="12">
        <v>1</v>
      </c>
      <c r="AR994" s="113">
        <v>7.6255950721324535</v>
      </c>
      <c r="AS994" s="12">
        <v>0</v>
      </c>
      <c r="AT994" s="12">
        <v>1</v>
      </c>
      <c r="AU994" s="12">
        <v>1</v>
      </c>
      <c r="AV994" s="113">
        <v>7.6058900010531216</v>
      </c>
      <c r="AW994" s="12">
        <v>0</v>
      </c>
      <c r="AX994" s="12">
        <v>1</v>
      </c>
      <c r="AY994" s="68">
        <v>1</v>
      </c>
      <c r="AZ994" s="68">
        <v>4.2329999999999997</v>
      </c>
      <c r="BA994" s="94">
        <v>323</v>
      </c>
      <c r="BB994" s="94">
        <v>68</v>
      </c>
      <c r="BC994" s="12">
        <v>0</v>
      </c>
      <c r="BD994" s="12">
        <v>1</v>
      </c>
      <c r="BE994" s="104">
        <f t="shared" ref="BE994:BE1029" si="233">LN(15)</f>
        <v>2.7080502011022101</v>
      </c>
      <c r="BF994" s="104">
        <v>1486.31</v>
      </c>
      <c r="BG994" s="104">
        <f t="shared" si="228"/>
        <v>0.370759993063982</v>
      </c>
      <c r="BH994" s="68">
        <v>0</v>
      </c>
      <c r="BI994" s="68">
        <v>1</v>
      </c>
      <c r="BJ994" s="68">
        <v>0</v>
      </c>
      <c r="BK994" s="12">
        <v>0</v>
      </c>
      <c r="BL994" s="12">
        <v>1</v>
      </c>
      <c r="BM994" s="12">
        <v>1</v>
      </c>
      <c r="BN994" s="12">
        <v>0</v>
      </c>
      <c r="BO994" s="12">
        <v>0</v>
      </c>
      <c r="BP994" s="12">
        <v>1</v>
      </c>
      <c r="BQ994" s="12">
        <v>0</v>
      </c>
      <c r="BR994" s="12">
        <v>0</v>
      </c>
      <c r="BS994" s="12">
        <v>0</v>
      </c>
      <c r="BT994" s="12">
        <v>0</v>
      </c>
      <c r="BU994" s="12">
        <v>1</v>
      </c>
      <c r="BV994" s="12">
        <v>1</v>
      </c>
      <c r="BW994" s="12">
        <v>0</v>
      </c>
      <c r="BX994" s="12">
        <v>0</v>
      </c>
      <c r="BY994" s="12">
        <v>0.5</v>
      </c>
      <c r="BZ994" s="12">
        <f t="shared" si="229"/>
        <v>0.5</v>
      </c>
      <c r="CA994" s="113">
        <v>3.1780538303479458</v>
      </c>
      <c r="CB994" s="12" t="s">
        <v>1098</v>
      </c>
      <c r="CC994" s="12">
        <v>1</v>
      </c>
    </row>
    <row r="995" spans="1:167" ht="15" customHeight="1" x14ac:dyDescent="0.3">
      <c r="A995" s="17">
        <v>994</v>
      </c>
      <c r="B995" s="12">
        <v>24</v>
      </c>
      <c r="C995" s="69" t="s">
        <v>174</v>
      </c>
      <c r="D995" s="37">
        <v>-0.13700000000000001</v>
      </c>
      <c r="E995" s="68">
        <v>4.9000000000000002E-2</v>
      </c>
      <c r="F995" s="19">
        <f t="shared" si="230"/>
        <v>-2.795918367346939</v>
      </c>
      <c r="G995" s="12">
        <v>0</v>
      </c>
      <c r="H995" s="12">
        <f t="shared" si="231"/>
        <v>-0.186</v>
      </c>
      <c r="I995" s="12">
        <f t="shared" si="232"/>
        <v>-8.8000000000000009E-2</v>
      </c>
      <c r="J995" s="12" t="s">
        <v>63</v>
      </c>
      <c r="K995" s="12">
        <f t="shared" si="220"/>
        <v>-0.13700000000000001</v>
      </c>
      <c r="L995" s="45">
        <f t="shared" si="221"/>
        <v>-2.795918367346939</v>
      </c>
      <c r="M995" s="15">
        <f t="shared" si="222"/>
        <v>-4.0373200494656154E-2</v>
      </c>
      <c r="N995" s="68">
        <f t="shared" si="223"/>
        <v>1.4440049811957309E-2</v>
      </c>
      <c r="O995" s="68">
        <f t="shared" si="224"/>
        <v>69.251838672463194</v>
      </c>
      <c r="P995" s="12">
        <f t="shared" si="225"/>
        <v>-5.4813250306613465E-2</v>
      </c>
      <c r="Q995" s="12">
        <f t="shared" si="226"/>
        <v>-2.5933150682698844E-2</v>
      </c>
      <c r="R995" s="113">
        <v>6.5323342922223491</v>
      </c>
      <c r="S995" s="12" t="s">
        <v>1129</v>
      </c>
      <c r="T995" s="12" t="s">
        <v>1109</v>
      </c>
      <c r="U995" s="12" t="s">
        <v>1110</v>
      </c>
      <c r="V995" s="68" t="s">
        <v>1135</v>
      </c>
      <c r="W995" s="68">
        <v>1</v>
      </c>
      <c r="X995" s="68">
        <v>0</v>
      </c>
      <c r="Y995" s="68">
        <v>0</v>
      </c>
      <c r="Z995" s="68">
        <v>0</v>
      </c>
      <c r="AA995" s="68">
        <v>1</v>
      </c>
      <c r="AB995" s="68">
        <v>1</v>
      </c>
      <c r="AC995" s="68">
        <v>4</v>
      </c>
      <c r="AD995" s="68">
        <v>5</v>
      </c>
      <c r="AE995" s="68">
        <v>4788</v>
      </c>
      <c r="AF995" s="68">
        <v>0</v>
      </c>
      <c r="AG995" s="68">
        <v>1</v>
      </c>
      <c r="AH995" s="68">
        <v>0</v>
      </c>
      <c r="AI995" s="68">
        <v>0</v>
      </c>
      <c r="AJ995" s="68">
        <v>0</v>
      </c>
      <c r="AK995" s="68">
        <v>0</v>
      </c>
      <c r="AL995" s="68">
        <v>0</v>
      </c>
      <c r="AM995" s="68">
        <v>0</v>
      </c>
      <c r="AN995" s="68">
        <v>0</v>
      </c>
      <c r="AO995" s="68">
        <v>0</v>
      </c>
      <c r="AP995" s="113">
        <v>8.8311276350120842</v>
      </c>
      <c r="AQ995" s="12">
        <v>1</v>
      </c>
      <c r="AR995" s="113">
        <v>8.4751204149943291</v>
      </c>
      <c r="AS995" s="12">
        <v>0</v>
      </c>
      <c r="AT995" s="12">
        <v>1</v>
      </c>
      <c r="AU995" s="12">
        <v>1</v>
      </c>
      <c r="AV995" s="113">
        <v>7.6058900010531216</v>
      </c>
      <c r="AW995" s="12">
        <v>0</v>
      </c>
      <c r="AX995" s="12">
        <v>1</v>
      </c>
      <c r="AY995" s="68">
        <v>1</v>
      </c>
      <c r="AZ995" s="68">
        <v>4.2329999999999997</v>
      </c>
      <c r="BA995" s="94">
        <v>323</v>
      </c>
      <c r="BB995" s="94">
        <v>68</v>
      </c>
      <c r="BC995" s="12">
        <v>0</v>
      </c>
      <c r="BD995" s="12">
        <v>1</v>
      </c>
      <c r="BE995" s="104">
        <f t="shared" si="233"/>
        <v>2.7080502011022101</v>
      </c>
      <c r="BF995" s="104">
        <v>1486.31</v>
      </c>
      <c r="BG995" s="104">
        <f t="shared" si="228"/>
        <v>0.370759993063982</v>
      </c>
      <c r="BH995" s="68">
        <v>0</v>
      </c>
      <c r="BI995" s="68">
        <v>1</v>
      </c>
      <c r="BJ995" s="68">
        <v>0</v>
      </c>
      <c r="BK995" s="12">
        <v>0</v>
      </c>
      <c r="BL995" s="12">
        <v>1</v>
      </c>
      <c r="BM995" s="12">
        <v>1</v>
      </c>
      <c r="BN995" s="12">
        <v>0</v>
      </c>
      <c r="BO995" s="12">
        <v>0</v>
      </c>
      <c r="BP995" s="12">
        <v>1</v>
      </c>
      <c r="BQ995" s="12">
        <v>0</v>
      </c>
      <c r="BR995" s="12">
        <v>0</v>
      </c>
      <c r="BS995" s="12">
        <v>0</v>
      </c>
      <c r="BT995" s="12">
        <v>0</v>
      </c>
      <c r="BU995" s="12">
        <v>1</v>
      </c>
      <c r="BV995" s="12">
        <v>1</v>
      </c>
      <c r="BW995" s="12">
        <v>0</v>
      </c>
      <c r="BX995" s="12">
        <v>0</v>
      </c>
      <c r="BY995" s="12">
        <v>0.5</v>
      </c>
      <c r="BZ995" s="12">
        <f t="shared" si="229"/>
        <v>0.5</v>
      </c>
      <c r="CA995" s="113">
        <v>3.1780538303479458</v>
      </c>
      <c r="CB995" s="12" t="s">
        <v>1098</v>
      </c>
      <c r="CC995" s="12">
        <v>1</v>
      </c>
    </row>
    <row r="996" spans="1:167" ht="15" customHeight="1" x14ac:dyDescent="0.3">
      <c r="A996" s="70">
        <v>995</v>
      </c>
      <c r="B996" s="12">
        <v>24</v>
      </c>
      <c r="C996" s="69" t="s">
        <v>174</v>
      </c>
      <c r="D996" s="37">
        <v>5.8000000000000003E-2</v>
      </c>
      <c r="E996" s="68">
        <v>3.5000000000000003E-2</v>
      </c>
      <c r="F996" s="19">
        <f t="shared" si="230"/>
        <v>1.657142857142857</v>
      </c>
      <c r="G996" s="12">
        <v>1E-3</v>
      </c>
      <c r="H996" s="12">
        <f t="shared" si="231"/>
        <v>2.3E-2</v>
      </c>
      <c r="I996" s="12">
        <f t="shared" si="232"/>
        <v>9.2999999999999999E-2</v>
      </c>
      <c r="J996" s="12" t="s">
        <v>63</v>
      </c>
      <c r="K996" s="12">
        <f t="shared" si="220"/>
        <v>5.8000000000000003E-2</v>
      </c>
      <c r="L996" s="45">
        <f t="shared" si="221"/>
        <v>1.657142857142857</v>
      </c>
      <c r="M996" s="15">
        <f t="shared" si="222"/>
        <v>2.3941886676252369E-2</v>
      </c>
      <c r="N996" s="68">
        <f t="shared" si="223"/>
        <v>1.4447690235669533E-2</v>
      </c>
      <c r="O996" s="68">
        <f t="shared" si="224"/>
        <v>69.215215974877808</v>
      </c>
      <c r="P996" s="12">
        <f t="shared" si="225"/>
        <v>9.4941964405828357E-3</v>
      </c>
      <c r="Q996" s="12">
        <f t="shared" si="226"/>
        <v>3.8389576911921901E-2</v>
      </c>
      <c r="R996" s="113">
        <v>6.5323342922223491</v>
      </c>
      <c r="S996" s="12" t="s">
        <v>1129</v>
      </c>
      <c r="T996" s="12" t="s">
        <v>1109</v>
      </c>
      <c r="U996" s="12" t="s">
        <v>1111</v>
      </c>
      <c r="V996" s="68" t="s">
        <v>1135</v>
      </c>
      <c r="W996" s="68">
        <v>1</v>
      </c>
      <c r="X996" s="68">
        <v>0</v>
      </c>
      <c r="Y996" s="68">
        <v>0</v>
      </c>
      <c r="Z996" s="68">
        <v>0</v>
      </c>
      <c r="AA996" s="68">
        <v>1</v>
      </c>
      <c r="AB996" s="68">
        <v>1</v>
      </c>
      <c r="AC996" s="68">
        <v>4</v>
      </c>
      <c r="AD996" s="68">
        <v>5</v>
      </c>
      <c r="AE996" s="68">
        <v>4788</v>
      </c>
      <c r="AF996" s="68">
        <v>0</v>
      </c>
      <c r="AG996" s="68">
        <v>1</v>
      </c>
      <c r="AH996" s="68">
        <v>0</v>
      </c>
      <c r="AI996" s="68">
        <v>0</v>
      </c>
      <c r="AJ996" s="68">
        <v>0</v>
      </c>
      <c r="AK996" s="68">
        <v>0</v>
      </c>
      <c r="AL996" s="68">
        <v>0</v>
      </c>
      <c r="AM996" s="68">
        <v>0</v>
      </c>
      <c r="AN996" s="68">
        <v>0</v>
      </c>
      <c r="AO996" s="68">
        <v>0</v>
      </c>
      <c r="AP996" s="113">
        <v>8.8311276350120842</v>
      </c>
      <c r="AQ996" s="12">
        <v>1</v>
      </c>
      <c r="AR996" s="113">
        <v>8.4751204149943291</v>
      </c>
      <c r="AS996" s="12">
        <v>0</v>
      </c>
      <c r="AT996" s="12">
        <v>1</v>
      </c>
      <c r="AU996" s="12">
        <v>1</v>
      </c>
      <c r="AV996" s="113">
        <v>7.6058900010531216</v>
      </c>
      <c r="AW996" s="12">
        <v>0</v>
      </c>
      <c r="AX996" s="12">
        <v>1</v>
      </c>
      <c r="AY996" s="68">
        <v>1</v>
      </c>
      <c r="AZ996" s="68">
        <v>4.2329999999999997</v>
      </c>
      <c r="BA996" s="94">
        <v>323</v>
      </c>
      <c r="BB996" s="94">
        <v>68</v>
      </c>
      <c r="BC996" s="12">
        <v>0</v>
      </c>
      <c r="BD996" s="12">
        <v>1</v>
      </c>
      <c r="BE996" s="104">
        <f t="shared" si="233"/>
        <v>2.7080502011022101</v>
      </c>
      <c r="BF996" s="104">
        <v>1486.31</v>
      </c>
      <c r="BG996" s="104">
        <f t="shared" si="228"/>
        <v>0.370759993063982</v>
      </c>
      <c r="BH996" s="68">
        <v>0</v>
      </c>
      <c r="BI996" s="68">
        <v>1</v>
      </c>
      <c r="BJ996" s="68">
        <v>0</v>
      </c>
      <c r="BK996" s="12">
        <v>0</v>
      </c>
      <c r="BL996" s="12">
        <v>1</v>
      </c>
      <c r="BM996" s="12">
        <v>1</v>
      </c>
      <c r="BN996" s="12">
        <v>0</v>
      </c>
      <c r="BO996" s="12">
        <v>0</v>
      </c>
      <c r="BP996" s="12">
        <v>1</v>
      </c>
      <c r="BQ996" s="12">
        <v>0</v>
      </c>
      <c r="BR996" s="12">
        <v>0</v>
      </c>
      <c r="BS996" s="12">
        <v>0</v>
      </c>
      <c r="BT996" s="12">
        <v>0</v>
      </c>
      <c r="BU996" s="12">
        <v>1</v>
      </c>
      <c r="BV996" s="12">
        <v>1</v>
      </c>
      <c r="BW996" s="12">
        <v>0</v>
      </c>
      <c r="BX996" s="12">
        <v>0</v>
      </c>
      <c r="BY996" s="12">
        <v>0.5</v>
      </c>
      <c r="BZ996" s="12">
        <f t="shared" si="229"/>
        <v>0.5</v>
      </c>
      <c r="CA996" s="113">
        <v>3.1780538303479458</v>
      </c>
      <c r="CB996" s="12" t="s">
        <v>1098</v>
      </c>
      <c r="CC996" s="12">
        <v>1</v>
      </c>
      <c r="CL996" s="70"/>
      <c r="CM996" s="70"/>
      <c r="CN996" s="70"/>
      <c r="CO996" s="70"/>
      <c r="CP996" s="70"/>
      <c r="CQ996" s="70"/>
      <c r="CR996" s="70"/>
      <c r="CS996" s="70"/>
      <c r="CT996" s="70"/>
      <c r="CU996" s="70"/>
      <c r="CV996" s="70"/>
      <c r="CW996" s="70"/>
      <c r="CX996" s="70"/>
      <c r="CY996" s="70"/>
      <c r="CZ996" s="70"/>
      <c r="DA996" s="70"/>
      <c r="DB996" s="70"/>
      <c r="DC996" s="70"/>
      <c r="DD996" s="70"/>
      <c r="DE996" s="70"/>
      <c r="DF996" s="70"/>
      <c r="DG996" s="70"/>
      <c r="DH996" s="70"/>
      <c r="DI996" s="70"/>
      <c r="DJ996" s="70"/>
      <c r="DK996" s="70"/>
      <c r="DL996" s="70"/>
      <c r="DM996" s="70"/>
      <c r="DN996" s="70"/>
      <c r="DO996" s="70"/>
      <c r="DP996" s="70"/>
      <c r="DQ996" s="70"/>
      <c r="DR996" s="70"/>
      <c r="DS996" s="70"/>
      <c r="DT996" s="70"/>
      <c r="DU996" s="70"/>
      <c r="DV996" s="70"/>
      <c r="DW996" s="70"/>
      <c r="DX996" s="70"/>
      <c r="DY996" s="70"/>
      <c r="DZ996" s="70"/>
      <c r="EA996" s="70"/>
      <c r="EB996" s="70"/>
      <c r="EC996" s="70"/>
      <c r="ED996" s="70"/>
      <c r="EE996" s="70"/>
      <c r="EF996" s="70"/>
      <c r="EG996" s="70"/>
      <c r="EH996" s="70"/>
      <c r="EI996" s="70"/>
      <c r="EJ996" s="70"/>
      <c r="EK996" s="70"/>
      <c r="EL996" s="70"/>
      <c r="EM996" s="70"/>
      <c r="EN996" s="70"/>
      <c r="EO996" s="70"/>
      <c r="EP996" s="70"/>
      <c r="EQ996" s="70"/>
      <c r="ER996" s="70"/>
      <c r="ES996" s="70"/>
      <c r="ET996" s="70"/>
      <c r="EU996" s="70"/>
      <c r="EV996" s="70"/>
      <c r="EW996" s="70"/>
      <c r="EX996" s="70"/>
      <c r="EY996" s="70"/>
      <c r="EZ996" s="70"/>
      <c r="FA996" s="70"/>
      <c r="FB996" s="70"/>
      <c r="FC996" s="70"/>
      <c r="FD996" s="70"/>
      <c r="FE996" s="70"/>
      <c r="FF996" s="70"/>
      <c r="FG996" s="70"/>
      <c r="FH996" s="70"/>
      <c r="FI996" s="70"/>
      <c r="FJ996" s="70"/>
      <c r="FK996" s="70"/>
    </row>
    <row r="997" spans="1:167" ht="15" customHeight="1" x14ac:dyDescent="0.3">
      <c r="A997" s="70">
        <v>996</v>
      </c>
      <c r="B997" s="70">
        <v>24</v>
      </c>
      <c r="C997" s="69" t="s">
        <v>174</v>
      </c>
      <c r="D997" s="38">
        <v>7.1999999999999995E-2</v>
      </c>
      <c r="E997" s="69">
        <v>5.5E-2</v>
      </c>
      <c r="F997" s="19">
        <f t="shared" si="230"/>
        <v>1.3090909090909091</v>
      </c>
      <c r="G997" s="70">
        <v>0.92</v>
      </c>
      <c r="H997" s="70">
        <f t="shared" si="231"/>
        <v>1.6999999999999994E-2</v>
      </c>
      <c r="I997" s="70">
        <f t="shared" si="232"/>
        <v>0.127</v>
      </c>
      <c r="J997" s="70" t="s">
        <v>63</v>
      </c>
      <c r="K997" s="70">
        <f t="shared" si="220"/>
        <v>7.1999999999999995E-2</v>
      </c>
      <c r="L997" s="47">
        <f t="shared" si="221"/>
        <v>1.3090909090909091</v>
      </c>
      <c r="M997" s="18">
        <f t="shared" si="222"/>
        <v>1.8915378182054642E-2</v>
      </c>
      <c r="N997" s="69">
        <f t="shared" si="223"/>
        <v>1.4449247222402851E-2</v>
      </c>
      <c r="O997" s="69">
        <f t="shared" si="224"/>
        <v>69.207757650484993</v>
      </c>
      <c r="P997" s="70">
        <f t="shared" si="225"/>
        <v>4.4661309596517908E-3</v>
      </c>
      <c r="Q997" s="70">
        <f t="shared" si="226"/>
        <v>3.336462540445749E-2</v>
      </c>
      <c r="R997" s="114">
        <v>6.5323342922223491</v>
      </c>
      <c r="S997" s="70" t="s">
        <v>1129</v>
      </c>
      <c r="T997" s="70" t="s">
        <v>1109</v>
      </c>
      <c r="U997" s="70" t="s">
        <v>1112</v>
      </c>
      <c r="V997" s="69" t="s">
        <v>1135</v>
      </c>
      <c r="W997" s="69">
        <v>1</v>
      </c>
      <c r="X997" s="69">
        <v>0</v>
      </c>
      <c r="Y997" s="69">
        <v>0</v>
      </c>
      <c r="Z997" s="69">
        <v>0</v>
      </c>
      <c r="AA997" s="69">
        <v>1</v>
      </c>
      <c r="AB997" s="69">
        <v>1</v>
      </c>
      <c r="AC997" s="69">
        <v>4</v>
      </c>
      <c r="AD997" s="69">
        <v>5</v>
      </c>
      <c r="AE997" s="69">
        <v>4788</v>
      </c>
      <c r="AF997" s="69">
        <v>0</v>
      </c>
      <c r="AG997" s="69">
        <v>1</v>
      </c>
      <c r="AH997" s="69">
        <v>0</v>
      </c>
      <c r="AI997" s="69">
        <v>0</v>
      </c>
      <c r="AJ997" s="69">
        <v>0</v>
      </c>
      <c r="AK997" s="69">
        <v>0</v>
      </c>
      <c r="AL997" s="69">
        <v>0</v>
      </c>
      <c r="AM997" s="69">
        <v>0</v>
      </c>
      <c r="AN997" s="69">
        <v>0</v>
      </c>
      <c r="AO997" s="69">
        <v>0</v>
      </c>
      <c r="AP997" s="114">
        <v>8.8311276350120842</v>
      </c>
      <c r="AQ997" s="70">
        <v>1</v>
      </c>
      <c r="AR997" s="114">
        <v>8.4751204149943291</v>
      </c>
      <c r="AS997" s="70">
        <v>0</v>
      </c>
      <c r="AT997" s="70">
        <v>1</v>
      </c>
      <c r="AU997" s="70">
        <v>1</v>
      </c>
      <c r="AV997" s="114">
        <v>7.6058900010531216</v>
      </c>
      <c r="AW997" s="70">
        <v>0</v>
      </c>
      <c r="AX997" s="70">
        <v>1</v>
      </c>
      <c r="AY997" s="69">
        <v>1</v>
      </c>
      <c r="AZ997" s="69">
        <v>4.2329999999999997</v>
      </c>
      <c r="BA997" s="32">
        <v>323</v>
      </c>
      <c r="BB997" s="32">
        <v>68</v>
      </c>
      <c r="BC997" s="70">
        <v>0</v>
      </c>
      <c r="BD997" s="70">
        <v>1</v>
      </c>
      <c r="BE997" s="106">
        <f t="shared" si="233"/>
        <v>2.7080502011022101</v>
      </c>
      <c r="BF997" s="106">
        <v>1486.31</v>
      </c>
      <c r="BG997" s="106">
        <f t="shared" si="228"/>
        <v>0.370759993063982</v>
      </c>
      <c r="BH997" s="69">
        <v>0</v>
      </c>
      <c r="BI997" s="69">
        <v>1</v>
      </c>
      <c r="BJ997" s="69">
        <v>0</v>
      </c>
      <c r="BK997" s="70">
        <v>0</v>
      </c>
      <c r="BL997" s="70">
        <v>1</v>
      </c>
      <c r="BM997" s="70">
        <v>1</v>
      </c>
      <c r="BN997" s="70">
        <v>0</v>
      </c>
      <c r="BO997" s="70">
        <v>0</v>
      </c>
      <c r="BP997" s="70">
        <v>1</v>
      </c>
      <c r="BQ997" s="70">
        <v>0</v>
      </c>
      <c r="BR997" s="70">
        <v>0</v>
      </c>
      <c r="BS997" s="70">
        <v>0</v>
      </c>
      <c r="BT997" s="70">
        <v>0</v>
      </c>
      <c r="BU997" s="70">
        <v>1</v>
      </c>
      <c r="BV997" s="70">
        <v>1</v>
      </c>
      <c r="BW997" s="70">
        <v>0</v>
      </c>
      <c r="BX997" s="70">
        <v>0</v>
      </c>
      <c r="BY997" s="70">
        <v>0.5</v>
      </c>
      <c r="BZ997" s="70">
        <f t="shared" si="229"/>
        <v>0.5</v>
      </c>
      <c r="CA997" s="114">
        <v>3.1780538303479458</v>
      </c>
      <c r="CB997" s="70" t="s">
        <v>1098</v>
      </c>
      <c r="CC997" s="70">
        <v>1</v>
      </c>
      <c r="CD997" s="70"/>
      <c r="CE997" s="70"/>
      <c r="CF997" s="70"/>
      <c r="CG997" s="70"/>
      <c r="CH997" s="70"/>
      <c r="CI997" s="70"/>
      <c r="CJ997" s="70"/>
      <c r="CK997" s="70"/>
    </row>
    <row r="998" spans="1:167" ht="15" customHeight="1" x14ac:dyDescent="0.3">
      <c r="A998" s="17">
        <v>997</v>
      </c>
      <c r="B998" s="12">
        <v>24</v>
      </c>
      <c r="C998" s="69" t="s">
        <v>174</v>
      </c>
      <c r="D998" s="37">
        <v>7.1999999999999995E-2</v>
      </c>
      <c r="E998" s="68">
        <v>3.5000000000000003E-2</v>
      </c>
      <c r="F998" s="19">
        <f t="shared" si="230"/>
        <v>2.0571428571428569</v>
      </c>
      <c r="G998" s="12">
        <v>5.0000000000000001E-3</v>
      </c>
      <c r="H998" s="12">
        <f t="shared" si="231"/>
        <v>3.6999999999999991E-2</v>
      </c>
      <c r="I998" s="12">
        <f t="shared" si="232"/>
        <v>0.107</v>
      </c>
      <c r="J998" s="12" t="s">
        <v>63</v>
      </c>
      <c r="K998" s="12">
        <f t="shared" si="220"/>
        <v>7.1999999999999995E-2</v>
      </c>
      <c r="L998" s="45">
        <f t="shared" si="221"/>
        <v>2.0571428571428569</v>
      </c>
      <c r="M998" s="15">
        <f t="shared" si="222"/>
        <v>2.9716355284546313E-2</v>
      </c>
      <c r="N998" s="68">
        <f t="shared" si="223"/>
        <v>1.4445450485543349E-2</v>
      </c>
      <c r="O998" s="68">
        <f t="shared" si="224"/>
        <v>69.225947712795488</v>
      </c>
      <c r="P998" s="12">
        <f t="shared" si="225"/>
        <v>1.5270904799002965E-2</v>
      </c>
      <c r="Q998" s="12">
        <f t="shared" si="226"/>
        <v>4.4161805770089664E-2</v>
      </c>
      <c r="R998" s="113">
        <v>6.5323342922223491</v>
      </c>
      <c r="S998" s="12" t="s">
        <v>1129</v>
      </c>
      <c r="T998" s="12" t="s">
        <v>1109</v>
      </c>
      <c r="U998" s="12" t="s">
        <v>1113</v>
      </c>
      <c r="V998" s="68" t="s">
        <v>1135</v>
      </c>
      <c r="W998" s="68">
        <v>1</v>
      </c>
      <c r="X998" s="68">
        <v>0</v>
      </c>
      <c r="Y998" s="68">
        <v>0</v>
      </c>
      <c r="Z998" s="68">
        <v>0</v>
      </c>
      <c r="AA998" s="68">
        <v>1</v>
      </c>
      <c r="AB998" s="68">
        <v>1</v>
      </c>
      <c r="AC998" s="68">
        <v>4</v>
      </c>
      <c r="AD998" s="68">
        <v>5</v>
      </c>
      <c r="AE998" s="68">
        <v>4788</v>
      </c>
      <c r="AF998" s="68">
        <v>0</v>
      </c>
      <c r="AG998" s="68">
        <v>1</v>
      </c>
      <c r="AH998" s="68">
        <v>0</v>
      </c>
      <c r="AI998" s="68">
        <v>0</v>
      </c>
      <c r="AJ998" s="68">
        <v>0</v>
      </c>
      <c r="AK998" s="68">
        <v>0</v>
      </c>
      <c r="AL998" s="68">
        <v>0</v>
      </c>
      <c r="AM998" s="68">
        <v>0</v>
      </c>
      <c r="AN998" s="68">
        <v>0</v>
      </c>
      <c r="AO998" s="68">
        <v>0</v>
      </c>
      <c r="AP998" s="113">
        <v>8.8311276350120842</v>
      </c>
      <c r="AQ998" s="12">
        <v>1</v>
      </c>
      <c r="AR998" s="113">
        <v>8.4751204149943291</v>
      </c>
      <c r="AS998" s="12">
        <v>0</v>
      </c>
      <c r="AT998" s="12">
        <v>1</v>
      </c>
      <c r="AU998" s="12">
        <v>1</v>
      </c>
      <c r="AV998" s="113">
        <v>7.6058900010531216</v>
      </c>
      <c r="AW998" s="12">
        <v>0</v>
      </c>
      <c r="AX998" s="12">
        <v>1</v>
      </c>
      <c r="AY998" s="68">
        <v>1</v>
      </c>
      <c r="AZ998" s="68">
        <v>4.2329999999999997</v>
      </c>
      <c r="BA998" s="94">
        <v>323</v>
      </c>
      <c r="BB998" s="94">
        <v>68</v>
      </c>
      <c r="BC998" s="12">
        <v>0</v>
      </c>
      <c r="BD998" s="12">
        <v>1</v>
      </c>
      <c r="BE998" s="104">
        <f t="shared" si="233"/>
        <v>2.7080502011022101</v>
      </c>
      <c r="BF998" s="104">
        <v>1486.31</v>
      </c>
      <c r="BG998" s="104">
        <f t="shared" si="228"/>
        <v>0.370759993063982</v>
      </c>
      <c r="BH998" s="68">
        <v>0</v>
      </c>
      <c r="BI998" s="68">
        <v>1</v>
      </c>
      <c r="BJ998" s="68">
        <v>0</v>
      </c>
      <c r="BK998" s="12">
        <v>0</v>
      </c>
      <c r="BL998" s="12">
        <v>1</v>
      </c>
      <c r="BM998" s="12">
        <v>1</v>
      </c>
      <c r="BN998" s="12">
        <v>0</v>
      </c>
      <c r="BO998" s="12">
        <v>0</v>
      </c>
      <c r="BP998" s="12">
        <v>1</v>
      </c>
      <c r="BQ998" s="12">
        <v>0</v>
      </c>
      <c r="BR998" s="12">
        <v>0</v>
      </c>
      <c r="BS998" s="12">
        <v>0</v>
      </c>
      <c r="BT998" s="12">
        <v>0</v>
      </c>
      <c r="BU998" s="12">
        <v>1</v>
      </c>
      <c r="BV998" s="12">
        <v>1</v>
      </c>
      <c r="BW998" s="12">
        <v>0</v>
      </c>
      <c r="BX998" s="12">
        <v>0</v>
      </c>
      <c r="BY998" s="12">
        <v>0.5</v>
      </c>
      <c r="BZ998" s="12">
        <f t="shared" si="229"/>
        <v>0.5</v>
      </c>
      <c r="CA998" s="113">
        <v>3.1780538303479458</v>
      </c>
      <c r="CB998" s="12" t="s">
        <v>1098</v>
      </c>
      <c r="CC998" s="12">
        <v>1</v>
      </c>
    </row>
    <row r="999" spans="1:167" ht="15" customHeight="1" x14ac:dyDescent="0.3">
      <c r="A999" s="17">
        <v>998</v>
      </c>
      <c r="B999" s="12">
        <v>24</v>
      </c>
      <c r="C999" s="69" t="s">
        <v>174</v>
      </c>
      <c r="D999" s="37">
        <v>8.5999999999999993E-2</v>
      </c>
      <c r="E999" s="13">
        <v>4.9000000000000002E-2</v>
      </c>
      <c r="F999" s="19">
        <f t="shared" si="230"/>
        <v>1.7551020408163263</v>
      </c>
      <c r="G999" s="12">
        <v>0.877</v>
      </c>
      <c r="H999" s="12">
        <f t="shared" si="231"/>
        <v>3.6999999999999991E-2</v>
      </c>
      <c r="I999" s="12">
        <f t="shared" si="232"/>
        <v>0.13500000000000001</v>
      </c>
      <c r="J999" s="12" t="s">
        <v>63</v>
      </c>
      <c r="K999" s="12">
        <f t="shared" si="220"/>
        <v>8.5999999999999993E-2</v>
      </c>
      <c r="L999" s="45">
        <f t="shared" si="221"/>
        <v>1.7551020408163263</v>
      </c>
      <c r="M999" s="15">
        <f t="shared" si="222"/>
        <v>2.5356286051659065E-2</v>
      </c>
      <c r="N999" s="13">
        <f t="shared" si="223"/>
        <v>1.4447186238735981E-2</v>
      </c>
      <c r="O999" s="68">
        <f t="shared" si="224"/>
        <v>69.217630580464672</v>
      </c>
      <c r="P999" s="12">
        <f t="shared" si="225"/>
        <v>1.0909099812923083E-2</v>
      </c>
      <c r="Q999" s="12">
        <f t="shared" si="226"/>
        <v>3.9803472290395048E-2</v>
      </c>
      <c r="R999" s="113">
        <v>6.5323342922223491</v>
      </c>
      <c r="S999" s="12" t="s">
        <v>1129</v>
      </c>
      <c r="T999" s="12" t="s">
        <v>1109</v>
      </c>
      <c r="U999" s="12" t="s">
        <v>1114</v>
      </c>
      <c r="V999" s="13" t="s">
        <v>1135</v>
      </c>
      <c r="W999" s="68">
        <v>1</v>
      </c>
      <c r="X999" s="68">
        <v>0</v>
      </c>
      <c r="Y999" s="68">
        <v>0</v>
      </c>
      <c r="Z999" s="68">
        <v>0</v>
      </c>
      <c r="AA999" s="13">
        <v>1</v>
      </c>
      <c r="AB999" s="13">
        <v>1</v>
      </c>
      <c r="AC999" s="68">
        <v>4</v>
      </c>
      <c r="AD999" s="68">
        <v>5</v>
      </c>
      <c r="AE999" s="13">
        <v>4788</v>
      </c>
      <c r="AF999" s="13">
        <v>0</v>
      </c>
      <c r="AG999" s="13">
        <v>1</v>
      </c>
      <c r="AH999" s="13">
        <v>0</v>
      </c>
      <c r="AI999" s="13">
        <v>0</v>
      </c>
      <c r="AJ999" s="13">
        <v>0</v>
      </c>
      <c r="AK999" s="13">
        <v>0</v>
      </c>
      <c r="AL999" s="13">
        <v>0</v>
      </c>
      <c r="AM999" s="68">
        <v>0</v>
      </c>
      <c r="AN999" s="68">
        <v>0</v>
      </c>
      <c r="AO999" s="68">
        <v>0</v>
      </c>
      <c r="AP999" s="113">
        <v>8.8311276350120842</v>
      </c>
      <c r="AQ999" s="12">
        <v>1</v>
      </c>
      <c r="AR999" s="113">
        <v>8.4751204149943291</v>
      </c>
      <c r="AS999" s="12">
        <v>0</v>
      </c>
      <c r="AT999" s="12">
        <v>1</v>
      </c>
      <c r="AU999" s="12">
        <v>1</v>
      </c>
      <c r="AV999" s="113">
        <v>7.6058900010531216</v>
      </c>
      <c r="AW999" s="12">
        <v>0</v>
      </c>
      <c r="AX999" s="12">
        <v>1</v>
      </c>
      <c r="AY999" s="68">
        <v>1</v>
      </c>
      <c r="AZ999" s="68">
        <v>4.2329999999999997</v>
      </c>
      <c r="BA999" s="94">
        <v>323</v>
      </c>
      <c r="BB999" s="94">
        <v>68</v>
      </c>
      <c r="BC999" s="12">
        <v>0</v>
      </c>
      <c r="BD999" s="12">
        <v>1</v>
      </c>
      <c r="BE999" s="104">
        <f t="shared" si="233"/>
        <v>2.7080502011022101</v>
      </c>
      <c r="BF999" s="104">
        <v>1486.31</v>
      </c>
      <c r="BG999" s="104">
        <f t="shared" si="228"/>
        <v>0.370759993063982</v>
      </c>
      <c r="BH999" s="68">
        <v>0</v>
      </c>
      <c r="BI999" s="68">
        <v>1</v>
      </c>
      <c r="BJ999" s="68">
        <v>0</v>
      </c>
      <c r="BK999" s="12">
        <v>0</v>
      </c>
      <c r="BL999" s="12">
        <v>1</v>
      </c>
      <c r="BM999" s="12">
        <v>1</v>
      </c>
      <c r="BN999" s="12">
        <v>0</v>
      </c>
      <c r="BO999" s="12">
        <v>0</v>
      </c>
      <c r="BP999" s="12">
        <v>1</v>
      </c>
      <c r="BQ999" s="12">
        <v>0</v>
      </c>
      <c r="BR999" s="12">
        <v>0</v>
      </c>
      <c r="BS999" s="12">
        <v>0</v>
      </c>
      <c r="BT999" s="12">
        <v>0</v>
      </c>
      <c r="BU999" s="12">
        <v>1</v>
      </c>
      <c r="BV999" s="12">
        <v>1</v>
      </c>
      <c r="BW999" s="12">
        <v>0</v>
      </c>
      <c r="BX999" s="12">
        <v>0</v>
      </c>
      <c r="BY999" s="12">
        <v>0.5</v>
      </c>
      <c r="BZ999" s="12">
        <f t="shared" si="229"/>
        <v>0.5</v>
      </c>
      <c r="CA999" s="113">
        <v>3.1780538303479458</v>
      </c>
      <c r="CB999" s="12" t="s">
        <v>1098</v>
      </c>
      <c r="CC999" s="12">
        <v>1</v>
      </c>
    </row>
    <row r="1000" spans="1:167" ht="15" customHeight="1" x14ac:dyDescent="0.3">
      <c r="A1000" s="70">
        <v>999</v>
      </c>
      <c r="B1000" s="70">
        <v>24</v>
      </c>
      <c r="C1000" s="69" t="s">
        <v>174</v>
      </c>
      <c r="D1000" s="38">
        <v>7.4999999999999997E-2</v>
      </c>
      <c r="E1000" s="69">
        <v>5.8999999999999997E-2</v>
      </c>
      <c r="F1000" s="19">
        <f t="shared" si="230"/>
        <v>1.271186440677966</v>
      </c>
      <c r="G1000" s="70">
        <v>7.9000000000000001E-2</v>
      </c>
      <c r="H1000" s="70">
        <f t="shared" si="231"/>
        <v>1.6E-2</v>
      </c>
      <c r="I1000" s="70">
        <f t="shared" si="232"/>
        <v>0.13400000000000001</v>
      </c>
      <c r="J1000" s="70" t="s">
        <v>63</v>
      </c>
      <c r="K1000" s="70">
        <f t="shared" si="220"/>
        <v>7.4999999999999997E-2</v>
      </c>
      <c r="L1000" s="47">
        <f t="shared" si="221"/>
        <v>1.271186440677966</v>
      </c>
      <c r="M1000" s="18">
        <f t="shared" si="222"/>
        <v>2.2136513294461143E-2</v>
      </c>
      <c r="N1000" s="69">
        <f t="shared" si="223"/>
        <v>1.7414057124976099E-2</v>
      </c>
      <c r="O1000" s="69">
        <f t="shared" si="224"/>
        <v>57.424871919465033</v>
      </c>
      <c r="P1000" s="70">
        <f t="shared" si="225"/>
        <v>4.7224561694850439E-3</v>
      </c>
      <c r="Q1000" s="70">
        <f t="shared" si="226"/>
        <v>3.9550570419437242E-2</v>
      </c>
      <c r="R1000" s="114">
        <v>6.5323342922223491</v>
      </c>
      <c r="S1000" s="70" t="s">
        <v>1130</v>
      </c>
      <c r="T1000" s="70" t="s">
        <v>1109</v>
      </c>
      <c r="U1000" s="70" t="s">
        <v>1110</v>
      </c>
      <c r="V1000" s="69" t="s">
        <v>1136</v>
      </c>
      <c r="W1000" s="69">
        <v>1</v>
      </c>
      <c r="X1000" s="69">
        <v>0</v>
      </c>
      <c r="Y1000" s="69">
        <v>0</v>
      </c>
      <c r="Z1000" s="69">
        <v>0</v>
      </c>
      <c r="AA1000" s="69">
        <v>1</v>
      </c>
      <c r="AB1000" s="69">
        <v>1</v>
      </c>
      <c r="AC1000" s="69">
        <v>5</v>
      </c>
      <c r="AD1000" s="69">
        <v>5</v>
      </c>
      <c r="AE1000" s="69">
        <v>3296</v>
      </c>
      <c r="AF1000" s="69">
        <v>0</v>
      </c>
      <c r="AG1000" s="69">
        <v>1</v>
      </c>
      <c r="AH1000" s="69">
        <v>0</v>
      </c>
      <c r="AI1000" s="69">
        <v>0</v>
      </c>
      <c r="AJ1000" s="69">
        <v>0</v>
      </c>
      <c r="AK1000" s="69">
        <v>0</v>
      </c>
      <c r="AL1000" s="69">
        <v>0</v>
      </c>
      <c r="AM1000" s="69">
        <v>0</v>
      </c>
      <c r="AN1000" s="69">
        <v>0</v>
      </c>
      <c r="AO1000" s="69">
        <v>0</v>
      </c>
      <c r="AP1000" s="114">
        <v>8.8311276350120842</v>
      </c>
      <c r="AQ1000" s="70">
        <v>1</v>
      </c>
      <c r="AR1000" s="114">
        <v>8.1022836244800729</v>
      </c>
      <c r="AS1000" s="70">
        <v>0</v>
      </c>
      <c r="AT1000" s="70">
        <v>1</v>
      </c>
      <c r="AU1000" s="70">
        <v>1</v>
      </c>
      <c r="AV1000" s="114">
        <v>7.6058900010531216</v>
      </c>
      <c r="AW1000" s="70">
        <v>0</v>
      </c>
      <c r="AX1000" s="70">
        <v>1</v>
      </c>
      <c r="AY1000" s="69">
        <v>1</v>
      </c>
      <c r="AZ1000" s="69">
        <v>4.2329999999999997</v>
      </c>
      <c r="BA1000" s="32">
        <v>323</v>
      </c>
      <c r="BB1000" s="32">
        <v>68</v>
      </c>
      <c r="BC1000" s="70">
        <v>0</v>
      </c>
      <c r="BD1000" s="70">
        <v>1</v>
      </c>
      <c r="BE1000" s="106">
        <f t="shared" si="233"/>
        <v>2.7080502011022101</v>
      </c>
      <c r="BF1000" s="106">
        <v>1486.31</v>
      </c>
      <c r="BG1000" s="106">
        <f t="shared" si="228"/>
        <v>0.370759993063982</v>
      </c>
      <c r="BH1000" s="69">
        <v>0</v>
      </c>
      <c r="BI1000" s="69">
        <v>1</v>
      </c>
      <c r="BJ1000" s="69">
        <v>0</v>
      </c>
      <c r="BK1000" s="70">
        <v>0</v>
      </c>
      <c r="BL1000" s="70">
        <v>1</v>
      </c>
      <c r="BM1000" s="70">
        <v>1</v>
      </c>
      <c r="BN1000" s="70">
        <v>0</v>
      </c>
      <c r="BO1000" s="70">
        <v>0</v>
      </c>
      <c r="BP1000" s="70">
        <v>1</v>
      </c>
      <c r="BQ1000" s="70">
        <v>0</v>
      </c>
      <c r="BR1000" s="70">
        <v>0</v>
      </c>
      <c r="BS1000" s="70">
        <v>0</v>
      </c>
      <c r="BT1000" s="70">
        <v>0</v>
      </c>
      <c r="BU1000" s="70">
        <v>1</v>
      </c>
      <c r="BV1000" s="70">
        <v>1</v>
      </c>
      <c r="BW1000" s="70">
        <v>0</v>
      </c>
      <c r="BX1000" s="70">
        <v>0</v>
      </c>
      <c r="BY1000" s="70">
        <v>0.5</v>
      </c>
      <c r="BZ1000" s="70">
        <f t="shared" si="229"/>
        <v>0.5</v>
      </c>
      <c r="CA1000" s="114">
        <v>3.1780538303479458</v>
      </c>
      <c r="CB1000" s="70" t="s">
        <v>1098</v>
      </c>
      <c r="CC1000" s="70">
        <v>1</v>
      </c>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0"/>
      <c r="DD1000" s="70"/>
      <c r="DE1000" s="70"/>
      <c r="DF1000" s="70"/>
      <c r="DG1000" s="70"/>
      <c r="DH1000" s="70"/>
      <c r="DI1000" s="70"/>
      <c r="DJ1000" s="70"/>
      <c r="DK1000" s="70"/>
      <c r="DL1000" s="70"/>
      <c r="DM1000" s="70"/>
      <c r="DN1000" s="70"/>
      <c r="DO1000" s="70"/>
      <c r="DP1000" s="70"/>
      <c r="DQ1000" s="70"/>
      <c r="DR1000" s="70"/>
      <c r="DS1000" s="70"/>
      <c r="DT1000" s="70"/>
      <c r="DU1000" s="70"/>
      <c r="DV1000" s="70"/>
      <c r="DW1000" s="70"/>
      <c r="DX1000" s="70"/>
      <c r="DY1000" s="70"/>
      <c r="DZ1000" s="70"/>
      <c r="EA1000" s="70"/>
      <c r="EB1000" s="70"/>
      <c r="EC1000" s="70"/>
      <c r="ED1000" s="70"/>
      <c r="EE1000" s="70"/>
      <c r="EF1000" s="70"/>
      <c r="EG1000" s="70"/>
      <c r="EH1000" s="70"/>
      <c r="EI1000" s="70"/>
      <c r="EJ1000" s="70"/>
      <c r="EK1000" s="70"/>
      <c r="EL1000" s="70"/>
      <c r="EM1000" s="70"/>
      <c r="EN1000" s="70"/>
      <c r="EO1000" s="70"/>
      <c r="EP1000" s="70"/>
      <c r="EQ1000" s="70"/>
      <c r="ER1000" s="70"/>
      <c r="ES1000" s="70"/>
      <c r="ET1000" s="70"/>
      <c r="EU1000" s="70"/>
      <c r="EV1000" s="70"/>
      <c r="EW1000" s="70"/>
      <c r="EX1000" s="70"/>
      <c r="EY1000" s="70"/>
      <c r="EZ1000" s="70"/>
      <c r="FA1000" s="70"/>
      <c r="FB1000" s="70"/>
      <c r="FC1000" s="70"/>
      <c r="FD1000" s="70"/>
      <c r="FE1000" s="70"/>
      <c r="FF1000" s="70"/>
      <c r="FG1000" s="70"/>
      <c r="FH1000" s="70"/>
      <c r="FI1000" s="70"/>
      <c r="FJ1000" s="70"/>
      <c r="FK1000" s="70"/>
    </row>
    <row r="1001" spans="1:167" ht="15" customHeight="1" x14ac:dyDescent="0.3">
      <c r="A1001" s="17">
        <v>1000</v>
      </c>
      <c r="B1001" s="12">
        <v>24</v>
      </c>
      <c r="C1001" s="69" t="s">
        <v>174</v>
      </c>
      <c r="D1001" s="37">
        <v>0.11799999999999999</v>
      </c>
      <c r="E1001" s="13">
        <v>4.4999999999999998E-2</v>
      </c>
      <c r="F1001" s="19">
        <f t="shared" si="230"/>
        <v>2.6222222222222222</v>
      </c>
      <c r="G1001" s="12">
        <v>0.53300000000000003</v>
      </c>
      <c r="H1001" s="12">
        <f t="shared" si="231"/>
        <v>7.2999999999999995E-2</v>
      </c>
      <c r="I1001" s="12">
        <f t="shared" si="232"/>
        <v>0.16299999999999998</v>
      </c>
      <c r="J1001" s="12" t="s">
        <v>63</v>
      </c>
      <c r="K1001" s="12">
        <f t="shared" si="220"/>
        <v>0.11799999999999999</v>
      </c>
      <c r="L1001" s="45">
        <f t="shared" si="221"/>
        <v>2.6222222222222222</v>
      </c>
      <c r="M1001" s="15">
        <f t="shared" si="222"/>
        <v>4.5627151395874921E-2</v>
      </c>
      <c r="N1001" s="13">
        <f t="shared" si="223"/>
        <v>1.7400184854359079E-2</v>
      </c>
      <c r="O1001" s="68">
        <f t="shared" si="224"/>
        <v>57.470653810294486</v>
      </c>
      <c r="P1001" s="12">
        <f t="shared" si="225"/>
        <v>2.8226966541515842E-2</v>
      </c>
      <c r="Q1001" s="12">
        <f t="shared" si="226"/>
        <v>6.3027336250234003E-2</v>
      </c>
      <c r="R1001" s="113">
        <v>6.5323342922223491</v>
      </c>
      <c r="S1001" s="12" t="s">
        <v>1130</v>
      </c>
      <c r="T1001" s="12" t="s">
        <v>1109</v>
      </c>
      <c r="U1001" s="12" t="s">
        <v>1111</v>
      </c>
      <c r="V1001" s="13" t="s">
        <v>1136</v>
      </c>
      <c r="W1001" s="68">
        <v>1</v>
      </c>
      <c r="X1001" s="68">
        <v>0</v>
      </c>
      <c r="Y1001" s="68">
        <v>0</v>
      </c>
      <c r="Z1001" s="68">
        <v>0</v>
      </c>
      <c r="AA1001" s="13">
        <v>1</v>
      </c>
      <c r="AB1001" s="13">
        <v>1</v>
      </c>
      <c r="AC1001" s="68">
        <v>5</v>
      </c>
      <c r="AD1001" s="68">
        <v>5</v>
      </c>
      <c r="AE1001" s="13">
        <v>3296</v>
      </c>
      <c r="AF1001" s="13">
        <v>0</v>
      </c>
      <c r="AG1001" s="13">
        <v>1</v>
      </c>
      <c r="AH1001" s="13">
        <v>0</v>
      </c>
      <c r="AI1001" s="13">
        <v>0</v>
      </c>
      <c r="AJ1001" s="13">
        <v>0</v>
      </c>
      <c r="AK1001" s="13">
        <v>0</v>
      </c>
      <c r="AL1001" s="13">
        <v>0</v>
      </c>
      <c r="AM1001" s="68">
        <v>0</v>
      </c>
      <c r="AN1001" s="68">
        <v>0</v>
      </c>
      <c r="AO1001" s="68">
        <v>0</v>
      </c>
      <c r="AP1001" s="113">
        <v>8.8311276350120842</v>
      </c>
      <c r="AQ1001" s="12">
        <v>1</v>
      </c>
      <c r="AR1001" s="113">
        <v>8.1022836244800729</v>
      </c>
      <c r="AS1001" s="12">
        <v>0</v>
      </c>
      <c r="AT1001" s="12">
        <v>1</v>
      </c>
      <c r="AU1001" s="12">
        <v>1</v>
      </c>
      <c r="AV1001" s="113">
        <v>7.6058900010531216</v>
      </c>
      <c r="AW1001" s="12">
        <v>0</v>
      </c>
      <c r="AX1001" s="12">
        <v>1</v>
      </c>
      <c r="AY1001" s="68">
        <v>1</v>
      </c>
      <c r="AZ1001" s="68">
        <v>4.2329999999999997</v>
      </c>
      <c r="BA1001" s="94">
        <v>323</v>
      </c>
      <c r="BB1001" s="94">
        <v>68</v>
      </c>
      <c r="BC1001" s="12">
        <v>0</v>
      </c>
      <c r="BD1001" s="12">
        <v>1</v>
      </c>
      <c r="BE1001" s="104">
        <f t="shared" si="233"/>
        <v>2.7080502011022101</v>
      </c>
      <c r="BF1001" s="104">
        <v>1486.31</v>
      </c>
      <c r="BG1001" s="104">
        <f t="shared" si="228"/>
        <v>0.370759993063982</v>
      </c>
      <c r="BH1001" s="68">
        <v>0</v>
      </c>
      <c r="BI1001" s="68">
        <v>1</v>
      </c>
      <c r="BJ1001" s="68">
        <v>0</v>
      </c>
      <c r="BK1001" s="12">
        <v>0</v>
      </c>
      <c r="BL1001" s="12">
        <v>1</v>
      </c>
      <c r="BM1001" s="12">
        <v>1</v>
      </c>
      <c r="BN1001" s="12">
        <v>0</v>
      </c>
      <c r="BO1001" s="12">
        <v>0</v>
      </c>
      <c r="BP1001" s="12">
        <v>1</v>
      </c>
      <c r="BQ1001" s="12">
        <v>0</v>
      </c>
      <c r="BR1001" s="12">
        <v>0</v>
      </c>
      <c r="BS1001" s="12">
        <v>0</v>
      </c>
      <c r="BT1001" s="12">
        <v>0</v>
      </c>
      <c r="BU1001" s="12">
        <v>1</v>
      </c>
      <c r="BV1001" s="12">
        <v>1</v>
      </c>
      <c r="BW1001" s="12">
        <v>0</v>
      </c>
      <c r="BX1001" s="12">
        <v>0</v>
      </c>
      <c r="BY1001" s="12">
        <v>0.5</v>
      </c>
      <c r="BZ1001" s="12">
        <f t="shared" si="229"/>
        <v>0.5</v>
      </c>
      <c r="CA1001" s="113">
        <v>3.1780538303479458</v>
      </c>
      <c r="CB1001" s="12" t="s">
        <v>1098</v>
      </c>
      <c r="CC1001" s="12">
        <v>1</v>
      </c>
    </row>
    <row r="1002" spans="1:167" ht="15" customHeight="1" x14ac:dyDescent="0.3">
      <c r="A1002" s="70">
        <v>1001</v>
      </c>
      <c r="B1002" s="12">
        <v>24</v>
      </c>
      <c r="C1002" s="69" t="s">
        <v>174</v>
      </c>
      <c r="D1002" s="37">
        <v>0.153</v>
      </c>
      <c r="E1002" s="13">
        <v>5.3999999999999999E-2</v>
      </c>
      <c r="F1002" s="19">
        <f t="shared" si="230"/>
        <v>2.8333333333333335</v>
      </c>
      <c r="G1002" s="12">
        <v>7.9000000000000001E-2</v>
      </c>
      <c r="H1002" s="12">
        <f t="shared" si="231"/>
        <v>9.9000000000000005E-2</v>
      </c>
      <c r="I1002" s="12">
        <f t="shared" si="232"/>
        <v>0.20699999999999999</v>
      </c>
      <c r="J1002" s="12" t="s">
        <v>63</v>
      </c>
      <c r="K1002" s="12">
        <f t="shared" si="220"/>
        <v>0.153</v>
      </c>
      <c r="L1002" s="45">
        <f t="shared" si="221"/>
        <v>2.8333333333333335</v>
      </c>
      <c r="M1002" s="15">
        <f t="shared" si="222"/>
        <v>4.9291930339253741E-2</v>
      </c>
      <c r="N1002" s="13">
        <f t="shared" si="223"/>
        <v>1.7397151884442495E-2</v>
      </c>
      <c r="O1002" s="68">
        <f t="shared" si="224"/>
        <v>57.480673080417027</v>
      </c>
      <c r="P1002" s="12">
        <f t="shared" si="225"/>
        <v>3.1894778454811243E-2</v>
      </c>
      <c r="Q1002" s="12">
        <f t="shared" si="226"/>
        <v>6.6689082223696239E-2</v>
      </c>
      <c r="R1002" s="113">
        <v>6.3099182782265162</v>
      </c>
      <c r="S1002" s="12" t="s">
        <v>1130</v>
      </c>
      <c r="T1002" s="12" t="s">
        <v>1109</v>
      </c>
      <c r="U1002" s="12" t="s">
        <v>1112</v>
      </c>
      <c r="V1002" s="13" t="s">
        <v>1136</v>
      </c>
      <c r="W1002" s="68">
        <v>1</v>
      </c>
      <c r="X1002" s="68">
        <v>0</v>
      </c>
      <c r="Y1002" s="68">
        <v>0</v>
      </c>
      <c r="Z1002" s="68">
        <v>0</v>
      </c>
      <c r="AA1002" s="13">
        <v>1</v>
      </c>
      <c r="AB1002" s="13">
        <v>1</v>
      </c>
      <c r="AC1002" s="68">
        <v>5</v>
      </c>
      <c r="AD1002" s="68">
        <v>5</v>
      </c>
      <c r="AE1002" s="13">
        <v>3296</v>
      </c>
      <c r="AF1002" s="13">
        <v>0</v>
      </c>
      <c r="AG1002" s="13">
        <v>1</v>
      </c>
      <c r="AH1002" s="13">
        <v>0</v>
      </c>
      <c r="AI1002" s="13">
        <v>0</v>
      </c>
      <c r="AJ1002" s="13">
        <v>0</v>
      </c>
      <c r="AK1002" s="13">
        <v>0</v>
      </c>
      <c r="AL1002" s="13">
        <v>0</v>
      </c>
      <c r="AM1002" s="68">
        <v>0</v>
      </c>
      <c r="AN1002" s="68">
        <v>0</v>
      </c>
      <c r="AO1002" s="68">
        <v>0</v>
      </c>
      <c r="AP1002" s="113">
        <v>8.8311276350120842</v>
      </c>
      <c r="AQ1002" s="12">
        <v>1</v>
      </c>
      <c r="AR1002" s="113">
        <v>8.1022836244800729</v>
      </c>
      <c r="AS1002" s="12">
        <v>0</v>
      </c>
      <c r="AT1002" s="12">
        <v>1</v>
      </c>
      <c r="AU1002" s="12">
        <v>1</v>
      </c>
      <c r="AV1002" s="113">
        <v>7.6058900010531216</v>
      </c>
      <c r="AW1002" s="12">
        <v>0</v>
      </c>
      <c r="AX1002" s="12">
        <v>1</v>
      </c>
      <c r="AY1002" s="68">
        <v>1</v>
      </c>
      <c r="AZ1002" s="68">
        <v>4.2329999999999997</v>
      </c>
      <c r="BA1002" s="94">
        <v>323</v>
      </c>
      <c r="BB1002" s="94">
        <v>68</v>
      </c>
      <c r="BC1002" s="12">
        <v>0</v>
      </c>
      <c r="BD1002" s="12">
        <v>1</v>
      </c>
      <c r="BE1002" s="104">
        <f t="shared" si="233"/>
        <v>2.7080502011022101</v>
      </c>
      <c r="BF1002" s="104">
        <v>1486.31</v>
      </c>
      <c r="BG1002" s="104">
        <f t="shared" si="228"/>
        <v>0.370759993063982</v>
      </c>
      <c r="BH1002" s="68">
        <v>0</v>
      </c>
      <c r="BI1002" s="68">
        <v>1</v>
      </c>
      <c r="BJ1002" s="68">
        <v>0</v>
      </c>
      <c r="BK1002" s="12">
        <v>0</v>
      </c>
      <c r="BL1002" s="12">
        <v>1</v>
      </c>
      <c r="BM1002" s="12">
        <v>1</v>
      </c>
      <c r="BN1002" s="12">
        <v>0</v>
      </c>
      <c r="BO1002" s="12">
        <v>0</v>
      </c>
      <c r="BP1002" s="12">
        <v>1</v>
      </c>
      <c r="BQ1002" s="12">
        <v>0</v>
      </c>
      <c r="BR1002" s="12">
        <v>0</v>
      </c>
      <c r="BS1002" s="12">
        <v>0</v>
      </c>
      <c r="BT1002" s="12">
        <v>0</v>
      </c>
      <c r="BU1002" s="12">
        <v>1</v>
      </c>
      <c r="BV1002" s="12">
        <v>1</v>
      </c>
      <c r="BW1002" s="12">
        <v>0</v>
      </c>
      <c r="BX1002" s="12">
        <v>0</v>
      </c>
      <c r="BY1002" s="12">
        <v>0.5</v>
      </c>
      <c r="BZ1002" s="12">
        <f t="shared" si="229"/>
        <v>0.5</v>
      </c>
      <c r="CA1002" s="113">
        <v>3.1780538303479458</v>
      </c>
      <c r="CB1002" s="12" t="s">
        <v>1098</v>
      </c>
      <c r="CC1002" s="12">
        <v>1</v>
      </c>
    </row>
    <row r="1003" spans="1:167" ht="15" customHeight="1" x14ac:dyDescent="0.3">
      <c r="A1003" s="17">
        <v>1002</v>
      </c>
      <c r="B1003" s="12">
        <v>24</v>
      </c>
      <c r="C1003" s="69" t="s">
        <v>174</v>
      </c>
      <c r="D1003" s="37">
        <v>0.16200000000000001</v>
      </c>
      <c r="E1003" s="68">
        <v>5.1999999999999998E-2</v>
      </c>
      <c r="F1003" s="19">
        <f t="shared" si="230"/>
        <v>3.1153846153846154</v>
      </c>
      <c r="G1003" s="12">
        <v>0.19700000000000001</v>
      </c>
      <c r="H1003" s="12">
        <f t="shared" si="231"/>
        <v>0.11000000000000001</v>
      </c>
      <c r="I1003" s="12">
        <f t="shared" si="232"/>
        <v>0.214</v>
      </c>
      <c r="J1003" s="12" t="s">
        <v>63</v>
      </c>
      <c r="K1003" s="12">
        <f t="shared" si="220"/>
        <v>0.16200000000000001</v>
      </c>
      <c r="L1003" s="45">
        <f t="shared" si="221"/>
        <v>3.1153846153846154</v>
      </c>
      <c r="M1003" s="15">
        <f t="shared" si="222"/>
        <v>5.418506301362358E-2</v>
      </c>
      <c r="N1003" s="68">
        <f t="shared" si="223"/>
        <v>1.7392736275977941E-2</v>
      </c>
      <c r="O1003" s="68">
        <f t="shared" si="224"/>
        <v>57.49526607731957</v>
      </c>
      <c r="P1003" s="12">
        <f t="shared" si="225"/>
        <v>3.6792326737645639E-2</v>
      </c>
      <c r="Q1003" s="12">
        <f t="shared" si="226"/>
        <v>7.1577799289601521E-2</v>
      </c>
      <c r="R1003" s="113">
        <v>6.3099182782265162</v>
      </c>
      <c r="S1003" s="12" t="s">
        <v>1130</v>
      </c>
      <c r="T1003" s="12" t="s">
        <v>1109</v>
      </c>
      <c r="U1003" s="12" t="s">
        <v>1113</v>
      </c>
      <c r="V1003" s="68" t="s">
        <v>1136</v>
      </c>
      <c r="W1003" s="68">
        <v>1</v>
      </c>
      <c r="X1003" s="68">
        <v>0</v>
      </c>
      <c r="Y1003" s="68">
        <v>0</v>
      </c>
      <c r="Z1003" s="68">
        <v>0</v>
      </c>
      <c r="AA1003" s="68">
        <v>1</v>
      </c>
      <c r="AB1003" s="68">
        <v>1</v>
      </c>
      <c r="AC1003" s="68">
        <v>5</v>
      </c>
      <c r="AD1003" s="68">
        <v>5</v>
      </c>
      <c r="AE1003" s="68">
        <v>3296</v>
      </c>
      <c r="AF1003" s="68">
        <v>0</v>
      </c>
      <c r="AG1003" s="68">
        <v>1</v>
      </c>
      <c r="AH1003" s="68">
        <v>0</v>
      </c>
      <c r="AI1003" s="68">
        <v>0</v>
      </c>
      <c r="AJ1003" s="68">
        <v>0</v>
      </c>
      <c r="AK1003" s="68">
        <v>0</v>
      </c>
      <c r="AL1003" s="68">
        <v>0</v>
      </c>
      <c r="AM1003" s="68">
        <v>0</v>
      </c>
      <c r="AN1003" s="68">
        <v>0</v>
      </c>
      <c r="AO1003" s="68">
        <v>0</v>
      </c>
      <c r="AP1003" s="113">
        <v>8.8311276350120842</v>
      </c>
      <c r="AQ1003" s="12">
        <v>1</v>
      </c>
      <c r="AR1003" s="113">
        <v>8.1022836244800729</v>
      </c>
      <c r="AS1003" s="12">
        <v>0</v>
      </c>
      <c r="AT1003" s="12">
        <v>1</v>
      </c>
      <c r="AU1003" s="12">
        <v>1</v>
      </c>
      <c r="AV1003" s="113">
        <v>7.6058900010531216</v>
      </c>
      <c r="AW1003" s="12">
        <v>0</v>
      </c>
      <c r="AX1003" s="12">
        <v>1</v>
      </c>
      <c r="AY1003" s="68">
        <v>1</v>
      </c>
      <c r="AZ1003" s="68">
        <v>4.2329999999999997</v>
      </c>
      <c r="BA1003" s="94">
        <v>323</v>
      </c>
      <c r="BB1003" s="94">
        <v>68</v>
      </c>
      <c r="BC1003" s="12">
        <v>0</v>
      </c>
      <c r="BD1003" s="12">
        <v>1</v>
      </c>
      <c r="BE1003" s="104">
        <f t="shared" si="233"/>
        <v>2.7080502011022101</v>
      </c>
      <c r="BF1003" s="104">
        <v>1486.31</v>
      </c>
      <c r="BG1003" s="104">
        <f t="shared" si="228"/>
        <v>0.370759993063982</v>
      </c>
      <c r="BH1003" s="68">
        <v>0</v>
      </c>
      <c r="BI1003" s="68">
        <v>1</v>
      </c>
      <c r="BJ1003" s="68">
        <v>0</v>
      </c>
      <c r="BK1003" s="12">
        <v>0</v>
      </c>
      <c r="BL1003" s="12">
        <v>1</v>
      </c>
      <c r="BM1003" s="12">
        <v>1</v>
      </c>
      <c r="BN1003" s="12">
        <v>0</v>
      </c>
      <c r="BO1003" s="12">
        <v>0</v>
      </c>
      <c r="BP1003" s="12">
        <v>1</v>
      </c>
      <c r="BQ1003" s="12">
        <v>0</v>
      </c>
      <c r="BR1003" s="12">
        <v>0</v>
      </c>
      <c r="BS1003" s="12">
        <v>0</v>
      </c>
      <c r="BT1003" s="12">
        <v>0</v>
      </c>
      <c r="BU1003" s="12">
        <v>1</v>
      </c>
      <c r="BV1003" s="12">
        <v>1</v>
      </c>
      <c r="BW1003" s="12">
        <v>0</v>
      </c>
      <c r="BX1003" s="12">
        <v>0</v>
      </c>
      <c r="BY1003" s="12">
        <v>0.5</v>
      </c>
      <c r="BZ1003" s="12">
        <f t="shared" si="229"/>
        <v>0.5</v>
      </c>
      <c r="CA1003" s="113">
        <v>3.1780538303479458</v>
      </c>
      <c r="CB1003" s="12" t="s">
        <v>1098</v>
      </c>
      <c r="CC1003" s="12">
        <v>1</v>
      </c>
    </row>
    <row r="1004" spans="1:167" ht="15" customHeight="1" x14ac:dyDescent="0.3">
      <c r="A1004" s="70">
        <v>1003</v>
      </c>
      <c r="B1004" s="12">
        <v>24</v>
      </c>
      <c r="C1004" s="69" t="s">
        <v>174</v>
      </c>
      <c r="D1004" s="37">
        <v>0.151</v>
      </c>
      <c r="E1004" s="68">
        <v>5.7000000000000002E-2</v>
      </c>
      <c r="F1004" s="19">
        <f t="shared" si="230"/>
        <v>2.6491228070175437</v>
      </c>
      <c r="G1004" s="12">
        <v>9.9000000000000005E-2</v>
      </c>
      <c r="H1004" s="12">
        <f t="shared" si="231"/>
        <v>9.4E-2</v>
      </c>
      <c r="I1004" s="12">
        <f t="shared" si="232"/>
        <v>0.20799999999999999</v>
      </c>
      <c r="J1004" s="12" t="s">
        <v>63</v>
      </c>
      <c r="K1004" s="12">
        <f t="shared" si="220"/>
        <v>0.151</v>
      </c>
      <c r="L1004" s="45">
        <f t="shared" si="221"/>
        <v>2.6491228070175437</v>
      </c>
      <c r="M1004" s="15">
        <f t="shared" si="222"/>
        <v>4.6094237073475729E-2</v>
      </c>
      <c r="N1004" s="68">
        <f t="shared" si="223"/>
        <v>1.7399811345616665E-2</v>
      </c>
      <c r="O1004" s="68">
        <f t="shared" si="224"/>
        <v>57.471887489855952</v>
      </c>
      <c r="P1004" s="12">
        <f t="shared" si="225"/>
        <v>2.8694425727859064E-2</v>
      </c>
      <c r="Q1004" s="12">
        <f t="shared" si="226"/>
        <v>6.3494048419092397E-2</v>
      </c>
      <c r="R1004" s="113">
        <v>6.3099182782265162</v>
      </c>
      <c r="S1004" s="12" t="s">
        <v>1130</v>
      </c>
      <c r="T1004" s="12" t="s">
        <v>1109</v>
      </c>
      <c r="U1004" s="12" t="s">
        <v>1114</v>
      </c>
      <c r="V1004" s="68" t="s">
        <v>1136</v>
      </c>
      <c r="W1004" s="68">
        <v>1</v>
      </c>
      <c r="X1004" s="68">
        <v>0</v>
      </c>
      <c r="Y1004" s="68">
        <v>0</v>
      </c>
      <c r="Z1004" s="68">
        <v>0</v>
      </c>
      <c r="AA1004" s="68">
        <v>1</v>
      </c>
      <c r="AB1004" s="68">
        <v>1</v>
      </c>
      <c r="AC1004" s="68">
        <v>5</v>
      </c>
      <c r="AD1004" s="68">
        <v>5</v>
      </c>
      <c r="AE1004" s="68">
        <v>3296</v>
      </c>
      <c r="AF1004" s="68">
        <v>0</v>
      </c>
      <c r="AG1004" s="68">
        <v>1</v>
      </c>
      <c r="AH1004" s="68">
        <v>0</v>
      </c>
      <c r="AI1004" s="68">
        <v>0</v>
      </c>
      <c r="AJ1004" s="68">
        <v>0</v>
      </c>
      <c r="AK1004" s="68">
        <v>0</v>
      </c>
      <c r="AL1004" s="68">
        <v>0</v>
      </c>
      <c r="AM1004" s="68">
        <v>0</v>
      </c>
      <c r="AN1004" s="68">
        <v>0</v>
      </c>
      <c r="AO1004" s="68">
        <v>0</v>
      </c>
      <c r="AP1004" s="113">
        <v>8.8311276350120842</v>
      </c>
      <c r="AQ1004" s="12">
        <v>1</v>
      </c>
      <c r="AR1004" s="113">
        <v>8.1022836244800729</v>
      </c>
      <c r="AS1004" s="12">
        <v>0</v>
      </c>
      <c r="AT1004" s="12">
        <v>1</v>
      </c>
      <c r="AU1004" s="12">
        <v>1</v>
      </c>
      <c r="AV1004" s="113">
        <v>7.6058900010531216</v>
      </c>
      <c r="AW1004" s="12">
        <v>0</v>
      </c>
      <c r="AX1004" s="12">
        <v>1</v>
      </c>
      <c r="AY1004" s="68">
        <v>1</v>
      </c>
      <c r="AZ1004" s="68">
        <v>4.2329999999999997</v>
      </c>
      <c r="BA1004" s="94">
        <v>323</v>
      </c>
      <c r="BB1004" s="94">
        <v>68</v>
      </c>
      <c r="BC1004" s="12">
        <v>0</v>
      </c>
      <c r="BD1004" s="12">
        <v>1</v>
      </c>
      <c r="BE1004" s="104">
        <f t="shared" si="233"/>
        <v>2.7080502011022101</v>
      </c>
      <c r="BF1004" s="104">
        <v>1486.31</v>
      </c>
      <c r="BG1004" s="104">
        <f t="shared" si="228"/>
        <v>0.370759993063982</v>
      </c>
      <c r="BH1004" s="68">
        <v>0</v>
      </c>
      <c r="BI1004" s="68">
        <v>1</v>
      </c>
      <c r="BJ1004" s="68">
        <v>0</v>
      </c>
      <c r="BK1004" s="12">
        <v>0</v>
      </c>
      <c r="BL1004" s="12">
        <v>1</v>
      </c>
      <c r="BM1004" s="12">
        <v>1</v>
      </c>
      <c r="BN1004" s="12">
        <v>0</v>
      </c>
      <c r="BO1004" s="12">
        <v>0</v>
      </c>
      <c r="BP1004" s="12">
        <v>1</v>
      </c>
      <c r="BQ1004" s="12">
        <v>0</v>
      </c>
      <c r="BR1004" s="12">
        <v>0</v>
      </c>
      <c r="BS1004" s="12">
        <v>0</v>
      </c>
      <c r="BT1004" s="12">
        <v>0</v>
      </c>
      <c r="BU1004" s="12">
        <v>1</v>
      </c>
      <c r="BV1004" s="12">
        <v>1</v>
      </c>
      <c r="BW1004" s="12">
        <v>0</v>
      </c>
      <c r="BX1004" s="12">
        <v>0</v>
      </c>
      <c r="BY1004" s="12">
        <v>0.5</v>
      </c>
      <c r="BZ1004" s="12">
        <f t="shared" si="229"/>
        <v>0.5</v>
      </c>
      <c r="CA1004" s="113">
        <v>3.1780538303479458</v>
      </c>
      <c r="CB1004" s="12" t="s">
        <v>1098</v>
      </c>
      <c r="CC1004" s="12">
        <v>1</v>
      </c>
    </row>
    <row r="1005" spans="1:167" ht="15" customHeight="1" x14ac:dyDescent="0.3">
      <c r="A1005" s="70">
        <v>1004</v>
      </c>
      <c r="B1005" s="12">
        <v>24</v>
      </c>
      <c r="C1005" s="69" t="s">
        <v>174</v>
      </c>
      <c r="D1005" s="37">
        <v>-5.3999999999999999E-2</v>
      </c>
      <c r="E1005" s="68">
        <v>5.6000000000000001E-2</v>
      </c>
      <c r="F1005" s="19">
        <f t="shared" si="230"/>
        <v>-0.9642857142857143</v>
      </c>
      <c r="G1005" s="12">
        <v>7.9000000000000001E-2</v>
      </c>
      <c r="H1005" s="12">
        <f t="shared" si="231"/>
        <v>-0.11</v>
      </c>
      <c r="I1005" s="12">
        <f t="shared" si="232"/>
        <v>2.0000000000000018E-3</v>
      </c>
      <c r="J1005" s="12" t="s">
        <v>63</v>
      </c>
      <c r="K1005" s="12">
        <f t="shared" si="220"/>
        <v>-5.3999999999999999E-2</v>
      </c>
      <c r="L1005" s="45">
        <f t="shared" si="221"/>
        <v>-0.9642857142857143</v>
      </c>
      <c r="M1005" s="15">
        <f t="shared" si="222"/>
        <v>-1.6218673577717415E-2</v>
      </c>
      <c r="N1005" s="68">
        <f t="shared" si="223"/>
        <v>1.6819365191706945E-2</v>
      </c>
      <c r="O1005" s="68">
        <f t="shared" si="224"/>
        <v>59.455276022728007</v>
      </c>
      <c r="P1005" s="12">
        <f t="shared" si="225"/>
        <v>-3.3038038769424363E-2</v>
      </c>
      <c r="Q1005" s="12">
        <f t="shared" si="226"/>
        <v>6.0069161398952978E-4</v>
      </c>
      <c r="R1005" s="113">
        <v>6.3099182782265162</v>
      </c>
      <c r="S1005" s="12" t="s">
        <v>1131</v>
      </c>
      <c r="T1005" s="12" t="s">
        <v>1109</v>
      </c>
      <c r="U1005" s="12" t="s">
        <v>1110</v>
      </c>
      <c r="V1005" s="68" t="s">
        <v>1137</v>
      </c>
      <c r="W1005" s="68">
        <v>1</v>
      </c>
      <c r="X1005" s="68">
        <v>0</v>
      </c>
      <c r="Y1005" s="68">
        <v>0</v>
      </c>
      <c r="Z1005" s="68">
        <v>0</v>
      </c>
      <c r="AA1005" s="68">
        <v>1</v>
      </c>
      <c r="AB1005" s="68">
        <v>1</v>
      </c>
      <c r="AC1005" s="68">
        <v>6</v>
      </c>
      <c r="AD1005" s="68">
        <v>5</v>
      </c>
      <c r="AE1005" s="68">
        <v>3534</v>
      </c>
      <c r="AF1005" s="68">
        <v>0</v>
      </c>
      <c r="AG1005" s="68">
        <v>1</v>
      </c>
      <c r="AH1005" s="68">
        <v>0</v>
      </c>
      <c r="AI1005" s="68">
        <v>0</v>
      </c>
      <c r="AJ1005" s="68">
        <v>0</v>
      </c>
      <c r="AK1005" s="68">
        <v>0</v>
      </c>
      <c r="AL1005" s="68">
        <v>0</v>
      </c>
      <c r="AM1005" s="68">
        <v>0</v>
      </c>
      <c r="AN1005" s="68">
        <v>0</v>
      </c>
      <c r="AO1005" s="68">
        <v>0</v>
      </c>
      <c r="AP1005" s="113">
        <v>8.8311276350120842</v>
      </c>
      <c r="AQ1005" s="12">
        <v>1</v>
      </c>
      <c r="AR1005" s="113">
        <v>8.1718820061278201</v>
      </c>
      <c r="AS1005" s="12">
        <v>0</v>
      </c>
      <c r="AT1005" s="12">
        <v>1</v>
      </c>
      <c r="AU1005" s="12">
        <v>1</v>
      </c>
      <c r="AV1005" s="113">
        <v>7.6058900010531216</v>
      </c>
      <c r="AW1005" s="12">
        <v>0</v>
      </c>
      <c r="AX1005" s="12">
        <v>1</v>
      </c>
      <c r="AY1005" s="68">
        <v>1</v>
      </c>
      <c r="AZ1005" s="68">
        <v>4.2329999999999997</v>
      </c>
      <c r="BA1005" s="94">
        <v>323</v>
      </c>
      <c r="BB1005" s="94">
        <v>68</v>
      </c>
      <c r="BC1005" s="12">
        <v>0</v>
      </c>
      <c r="BD1005" s="12">
        <v>1</v>
      </c>
      <c r="BE1005" s="104">
        <f t="shared" si="233"/>
        <v>2.7080502011022101</v>
      </c>
      <c r="BF1005" s="104">
        <v>1486.31</v>
      </c>
      <c r="BG1005" s="104">
        <f t="shared" si="228"/>
        <v>0.370759993063982</v>
      </c>
      <c r="BH1005" s="68">
        <v>0</v>
      </c>
      <c r="BI1005" s="68">
        <v>1</v>
      </c>
      <c r="BJ1005" s="68">
        <v>0</v>
      </c>
      <c r="BK1005" s="12">
        <v>0</v>
      </c>
      <c r="BL1005" s="12">
        <v>1</v>
      </c>
      <c r="BM1005" s="12">
        <v>1</v>
      </c>
      <c r="BN1005" s="12">
        <v>0</v>
      </c>
      <c r="BO1005" s="12">
        <v>0</v>
      </c>
      <c r="BP1005" s="12">
        <v>1</v>
      </c>
      <c r="BQ1005" s="12">
        <v>0</v>
      </c>
      <c r="BR1005" s="12">
        <v>0</v>
      </c>
      <c r="BS1005" s="12">
        <v>0</v>
      </c>
      <c r="BT1005" s="12">
        <v>0</v>
      </c>
      <c r="BU1005" s="12">
        <v>1</v>
      </c>
      <c r="BV1005" s="12">
        <v>1</v>
      </c>
      <c r="BW1005" s="12">
        <v>0</v>
      </c>
      <c r="BX1005" s="12">
        <v>0</v>
      </c>
      <c r="BY1005" s="12">
        <v>0.5</v>
      </c>
      <c r="BZ1005" s="12">
        <f t="shared" si="229"/>
        <v>0.5</v>
      </c>
      <c r="CA1005" s="113">
        <v>3.1780538303479458</v>
      </c>
      <c r="CB1005" s="12" t="s">
        <v>1098</v>
      </c>
      <c r="CC1005" s="12">
        <v>1</v>
      </c>
    </row>
    <row r="1006" spans="1:167" ht="15" customHeight="1" x14ac:dyDescent="0.3">
      <c r="A1006" s="17">
        <v>1005</v>
      </c>
      <c r="B1006" s="12">
        <v>24</v>
      </c>
      <c r="C1006" s="69" t="s">
        <v>174</v>
      </c>
      <c r="D1006" s="37">
        <v>8.7999999999999995E-2</v>
      </c>
      <c r="E1006" s="68">
        <v>3.5999999999999997E-2</v>
      </c>
      <c r="F1006" s="19">
        <f t="shared" si="230"/>
        <v>2.4444444444444446</v>
      </c>
      <c r="G1006" s="12">
        <v>0.53300000000000003</v>
      </c>
      <c r="H1006" s="12">
        <f t="shared" si="231"/>
        <v>5.1999999999999998E-2</v>
      </c>
      <c r="I1006" s="12">
        <f t="shared" si="232"/>
        <v>0.124</v>
      </c>
      <c r="J1006" s="12" t="s">
        <v>63</v>
      </c>
      <c r="K1006" s="12">
        <f t="shared" si="220"/>
        <v>8.7999999999999995E-2</v>
      </c>
      <c r="L1006" s="45">
        <f t="shared" si="221"/>
        <v>2.4444444444444446</v>
      </c>
      <c r="M1006" s="15">
        <f t="shared" si="222"/>
        <v>4.1084693837745503E-2</v>
      </c>
      <c r="N1006" s="68">
        <f t="shared" si="223"/>
        <v>1.6807374751804976E-2</v>
      </c>
      <c r="O1006" s="68">
        <f t="shared" si="224"/>
        <v>59.497691624482172</v>
      </c>
      <c r="P1006" s="12">
        <f t="shared" si="225"/>
        <v>2.4277319085940528E-2</v>
      </c>
      <c r="Q1006" s="12">
        <f t="shared" si="226"/>
        <v>5.7892068589550483E-2</v>
      </c>
      <c r="R1006" s="113">
        <v>6.3099182782265162</v>
      </c>
      <c r="S1006" s="12" t="s">
        <v>1131</v>
      </c>
      <c r="T1006" s="12" t="s">
        <v>1109</v>
      </c>
      <c r="U1006" s="12" t="s">
        <v>1111</v>
      </c>
      <c r="V1006" s="68" t="s">
        <v>1137</v>
      </c>
      <c r="W1006" s="68">
        <v>1</v>
      </c>
      <c r="X1006" s="68">
        <v>0</v>
      </c>
      <c r="Y1006" s="68">
        <v>0</v>
      </c>
      <c r="Z1006" s="68">
        <v>0</v>
      </c>
      <c r="AA1006" s="68">
        <v>1</v>
      </c>
      <c r="AB1006" s="68">
        <v>1</v>
      </c>
      <c r="AC1006" s="68">
        <v>6</v>
      </c>
      <c r="AD1006" s="68">
        <v>5</v>
      </c>
      <c r="AE1006" s="68">
        <v>3534</v>
      </c>
      <c r="AF1006" s="68">
        <v>0</v>
      </c>
      <c r="AG1006" s="68">
        <v>1</v>
      </c>
      <c r="AH1006" s="68">
        <v>0</v>
      </c>
      <c r="AI1006" s="68">
        <v>0</v>
      </c>
      <c r="AJ1006" s="68">
        <v>0</v>
      </c>
      <c r="AK1006" s="68">
        <v>0</v>
      </c>
      <c r="AL1006" s="68">
        <v>0</v>
      </c>
      <c r="AM1006" s="68">
        <v>0</v>
      </c>
      <c r="AN1006" s="68">
        <v>0</v>
      </c>
      <c r="AO1006" s="68">
        <v>0</v>
      </c>
      <c r="AP1006" s="113">
        <v>8.8311276350120842</v>
      </c>
      <c r="AQ1006" s="12">
        <v>1</v>
      </c>
      <c r="AR1006" s="113">
        <v>8.1718820061278201</v>
      </c>
      <c r="AS1006" s="12">
        <v>0</v>
      </c>
      <c r="AT1006" s="12">
        <v>1</v>
      </c>
      <c r="AU1006" s="12">
        <v>1</v>
      </c>
      <c r="AV1006" s="113">
        <v>7.6058900010531216</v>
      </c>
      <c r="AW1006" s="12">
        <v>0</v>
      </c>
      <c r="AX1006" s="12">
        <v>1</v>
      </c>
      <c r="AY1006" s="68">
        <v>1</v>
      </c>
      <c r="AZ1006" s="68">
        <v>4.2329999999999997</v>
      </c>
      <c r="BA1006" s="94">
        <v>323</v>
      </c>
      <c r="BB1006" s="94">
        <v>68</v>
      </c>
      <c r="BC1006" s="12">
        <v>0</v>
      </c>
      <c r="BD1006" s="12">
        <v>1</v>
      </c>
      <c r="BE1006" s="104">
        <f t="shared" si="233"/>
        <v>2.7080502011022101</v>
      </c>
      <c r="BF1006" s="104">
        <v>1486.31</v>
      </c>
      <c r="BG1006" s="104">
        <f t="shared" si="228"/>
        <v>0.370759993063982</v>
      </c>
      <c r="BH1006" s="68">
        <v>0</v>
      </c>
      <c r="BI1006" s="68">
        <v>1</v>
      </c>
      <c r="BJ1006" s="68">
        <v>0</v>
      </c>
      <c r="BK1006" s="12">
        <v>0</v>
      </c>
      <c r="BL1006" s="12">
        <v>1</v>
      </c>
      <c r="BM1006" s="12">
        <v>1</v>
      </c>
      <c r="BN1006" s="12">
        <v>0</v>
      </c>
      <c r="BO1006" s="12">
        <v>0</v>
      </c>
      <c r="BP1006" s="12">
        <v>1</v>
      </c>
      <c r="BQ1006" s="12">
        <v>0</v>
      </c>
      <c r="BR1006" s="12">
        <v>0</v>
      </c>
      <c r="BS1006" s="12">
        <v>0</v>
      </c>
      <c r="BT1006" s="12">
        <v>0</v>
      </c>
      <c r="BU1006" s="12">
        <v>1</v>
      </c>
      <c r="BV1006" s="12">
        <v>1</v>
      </c>
      <c r="BW1006" s="12">
        <v>0</v>
      </c>
      <c r="BX1006" s="12">
        <v>0</v>
      </c>
      <c r="BY1006" s="12">
        <v>0.5</v>
      </c>
      <c r="BZ1006" s="12">
        <f t="shared" si="229"/>
        <v>0.5</v>
      </c>
      <c r="CA1006" s="113">
        <v>3.1780538303479458</v>
      </c>
      <c r="CB1006" s="12" t="s">
        <v>1098</v>
      </c>
      <c r="CC1006" s="12">
        <v>1</v>
      </c>
    </row>
    <row r="1007" spans="1:167" ht="15" customHeight="1" x14ac:dyDescent="0.3">
      <c r="A1007" s="17">
        <v>1006</v>
      </c>
      <c r="B1007" s="70">
        <v>24</v>
      </c>
      <c r="C1007" s="69" t="s">
        <v>174</v>
      </c>
      <c r="D1007" s="38">
        <v>4.8000000000000001E-2</v>
      </c>
      <c r="E1007" s="69">
        <v>5.0999999999999997E-2</v>
      </c>
      <c r="F1007" s="19">
        <f t="shared" si="230"/>
        <v>0.94117647058823539</v>
      </c>
      <c r="G1007" s="70">
        <v>7.9000000000000001E-2</v>
      </c>
      <c r="H1007" s="70">
        <f t="shared" si="231"/>
        <v>-2.9999999999999957E-3</v>
      </c>
      <c r="I1007" s="70">
        <f t="shared" si="232"/>
        <v>9.9000000000000005E-2</v>
      </c>
      <c r="J1007" s="70" t="s">
        <v>63</v>
      </c>
      <c r="K1007" s="70">
        <f t="shared" si="220"/>
        <v>4.8000000000000001E-2</v>
      </c>
      <c r="L1007" s="47">
        <f t="shared" si="221"/>
        <v>0.94117647058823539</v>
      </c>
      <c r="M1007" s="18">
        <f t="shared" si="222"/>
        <v>1.583008936482307E-2</v>
      </c>
      <c r="N1007" s="69">
        <f t="shared" si="223"/>
        <v>1.681946995012451E-2</v>
      </c>
      <c r="O1007" s="69">
        <f t="shared" si="224"/>
        <v>59.454905711377499</v>
      </c>
      <c r="P1007" s="70">
        <f t="shared" si="225"/>
        <v>-9.8938058530144077E-4</v>
      </c>
      <c r="Q1007" s="70">
        <f t="shared" si="226"/>
        <v>3.2649559314947577E-2</v>
      </c>
      <c r="R1007" s="114">
        <v>6.3099182782265162</v>
      </c>
      <c r="S1007" s="70" t="s">
        <v>1131</v>
      </c>
      <c r="T1007" s="70" t="s">
        <v>1109</v>
      </c>
      <c r="U1007" s="70" t="s">
        <v>1112</v>
      </c>
      <c r="V1007" s="69" t="s">
        <v>1137</v>
      </c>
      <c r="W1007" s="69">
        <v>1</v>
      </c>
      <c r="X1007" s="69">
        <v>0</v>
      </c>
      <c r="Y1007" s="69">
        <v>0</v>
      </c>
      <c r="Z1007" s="69">
        <v>0</v>
      </c>
      <c r="AA1007" s="69">
        <v>1</v>
      </c>
      <c r="AB1007" s="69">
        <v>1</v>
      </c>
      <c r="AC1007" s="69">
        <v>6</v>
      </c>
      <c r="AD1007" s="69">
        <v>5</v>
      </c>
      <c r="AE1007" s="69">
        <v>3534</v>
      </c>
      <c r="AF1007" s="69">
        <v>0</v>
      </c>
      <c r="AG1007" s="69">
        <v>1</v>
      </c>
      <c r="AH1007" s="69">
        <v>0</v>
      </c>
      <c r="AI1007" s="69">
        <v>0</v>
      </c>
      <c r="AJ1007" s="69">
        <v>0</v>
      </c>
      <c r="AK1007" s="69">
        <v>0</v>
      </c>
      <c r="AL1007" s="69">
        <v>0</v>
      </c>
      <c r="AM1007" s="69">
        <v>0</v>
      </c>
      <c r="AN1007" s="69">
        <v>0</v>
      </c>
      <c r="AO1007" s="69">
        <v>0</v>
      </c>
      <c r="AP1007" s="114">
        <v>8.8311276350120842</v>
      </c>
      <c r="AQ1007" s="70">
        <v>1</v>
      </c>
      <c r="AR1007" s="114">
        <v>8.1718820061278201</v>
      </c>
      <c r="AS1007" s="70">
        <v>0</v>
      </c>
      <c r="AT1007" s="70">
        <v>1</v>
      </c>
      <c r="AU1007" s="70">
        <v>1</v>
      </c>
      <c r="AV1007" s="114">
        <v>7.6058900010531216</v>
      </c>
      <c r="AW1007" s="70">
        <v>0</v>
      </c>
      <c r="AX1007" s="70">
        <v>1</v>
      </c>
      <c r="AY1007" s="69">
        <v>1</v>
      </c>
      <c r="AZ1007" s="69">
        <v>4.2329999999999997</v>
      </c>
      <c r="BA1007" s="32">
        <v>323</v>
      </c>
      <c r="BB1007" s="32">
        <v>68</v>
      </c>
      <c r="BC1007" s="70">
        <v>0</v>
      </c>
      <c r="BD1007" s="70">
        <v>1</v>
      </c>
      <c r="BE1007" s="106">
        <f t="shared" si="233"/>
        <v>2.7080502011022101</v>
      </c>
      <c r="BF1007" s="106">
        <v>1486.31</v>
      </c>
      <c r="BG1007" s="106">
        <f t="shared" si="228"/>
        <v>0.370759993063982</v>
      </c>
      <c r="BH1007" s="69">
        <v>0</v>
      </c>
      <c r="BI1007" s="69">
        <v>1</v>
      </c>
      <c r="BJ1007" s="69">
        <v>0</v>
      </c>
      <c r="BK1007" s="70">
        <v>0</v>
      </c>
      <c r="BL1007" s="70">
        <v>1</v>
      </c>
      <c r="BM1007" s="70">
        <v>1</v>
      </c>
      <c r="BN1007" s="70">
        <v>0</v>
      </c>
      <c r="BO1007" s="70">
        <v>0</v>
      </c>
      <c r="BP1007" s="70">
        <v>1</v>
      </c>
      <c r="BQ1007" s="70">
        <v>0</v>
      </c>
      <c r="BR1007" s="70">
        <v>0</v>
      </c>
      <c r="BS1007" s="70">
        <v>0</v>
      </c>
      <c r="BT1007" s="70">
        <v>0</v>
      </c>
      <c r="BU1007" s="70">
        <v>1</v>
      </c>
      <c r="BV1007" s="70">
        <v>1</v>
      </c>
      <c r="BW1007" s="70">
        <v>0</v>
      </c>
      <c r="BX1007" s="70">
        <v>0</v>
      </c>
      <c r="BY1007" s="70">
        <v>0.5</v>
      </c>
      <c r="BZ1007" s="70">
        <f t="shared" si="229"/>
        <v>0.5</v>
      </c>
      <c r="CA1007" s="114">
        <v>3.1780538303479458</v>
      </c>
      <c r="CB1007" s="70" t="s">
        <v>1098</v>
      </c>
      <c r="CC1007" s="70">
        <v>1</v>
      </c>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0"/>
      <c r="DD1007" s="70"/>
      <c r="DE1007" s="70"/>
      <c r="DF1007" s="70"/>
      <c r="DG1007" s="70"/>
      <c r="DH1007" s="70"/>
      <c r="DI1007" s="70"/>
      <c r="DJ1007" s="70"/>
      <c r="DK1007" s="70"/>
      <c r="DL1007" s="70"/>
      <c r="DM1007" s="70"/>
      <c r="DN1007" s="70"/>
      <c r="DO1007" s="70"/>
      <c r="DP1007" s="70"/>
      <c r="DQ1007" s="70"/>
      <c r="DR1007" s="70"/>
      <c r="DS1007" s="70"/>
      <c r="DT1007" s="70"/>
      <c r="DU1007" s="70"/>
      <c r="DV1007" s="70"/>
      <c r="DW1007" s="70"/>
      <c r="DX1007" s="70"/>
      <c r="DY1007" s="70"/>
      <c r="DZ1007" s="70"/>
      <c r="EA1007" s="70"/>
      <c r="EB1007" s="70"/>
      <c r="EC1007" s="70"/>
      <c r="ED1007" s="70"/>
      <c r="EE1007" s="70"/>
      <c r="EF1007" s="70"/>
      <c r="EG1007" s="70"/>
      <c r="EH1007" s="70"/>
      <c r="EI1007" s="70"/>
      <c r="EJ1007" s="70"/>
      <c r="EK1007" s="70"/>
      <c r="EL1007" s="70"/>
      <c r="EM1007" s="70"/>
      <c r="EN1007" s="70"/>
      <c r="EO1007" s="70"/>
      <c r="EP1007" s="70"/>
      <c r="EQ1007" s="70"/>
      <c r="ER1007" s="70"/>
      <c r="ES1007" s="70"/>
      <c r="ET1007" s="70"/>
      <c r="EU1007" s="70"/>
      <c r="EV1007" s="70"/>
      <c r="EW1007" s="70"/>
      <c r="EX1007" s="70"/>
      <c r="EY1007" s="70"/>
      <c r="EZ1007" s="70"/>
      <c r="FA1007" s="70"/>
      <c r="FB1007" s="70"/>
      <c r="FC1007" s="70"/>
      <c r="FD1007" s="70"/>
      <c r="FE1007" s="70"/>
      <c r="FF1007" s="70"/>
      <c r="FG1007" s="70"/>
      <c r="FH1007" s="70"/>
      <c r="FI1007" s="70"/>
      <c r="FJ1007" s="70"/>
      <c r="FK1007" s="70"/>
    </row>
    <row r="1008" spans="1:167" ht="15" customHeight="1" x14ac:dyDescent="0.3">
      <c r="A1008" s="17">
        <v>1007</v>
      </c>
      <c r="B1008" s="12">
        <v>24</v>
      </c>
      <c r="C1008" s="69" t="s">
        <v>174</v>
      </c>
      <c r="D1008" s="37">
        <v>8.5999999999999993E-2</v>
      </c>
      <c r="E1008" s="68">
        <v>4.2999999999999997E-2</v>
      </c>
      <c r="F1008" s="19">
        <f t="shared" si="230"/>
        <v>2</v>
      </c>
      <c r="G1008" s="12">
        <v>0.19700000000000001</v>
      </c>
      <c r="H1008" s="12">
        <f t="shared" si="231"/>
        <v>4.2999999999999997E-2</v>
      </c>
      <c r="I1008" s="12">
        <f t="shared" si="232"/>
        <v>0.129</v>
      </c>
      <c r="J1008" s="12" t="s">
        <v>63</v>
      </c>
      <c r="K1008" s="12">
        <f t="shared" si="220"/>
        <v>8.5999999999999993E-2</v>
      </c>
      <c r="L1008" s="45">
        <f t="shared" si="221"/>
        <v>2</v>
      </c>
      <c r="M1008" s="15">
        <f t="shared" si="222"/>
        <v>3.362413195695433E-2</v>
      </c>
      <c r="N1008" s="68">
        <f t="shared" si="223"/>
        <v>1.6812065978477165E-2</v>
      </c>
      <c r="O1008" s="68">
        <f t="shared" si="224"/>
        <v>59.481089431852197</v>
      </c>
      <c r="P1008" s="12">
        <f t="shared" si="225"/>
        <v>1.6812065978477165E-2</v>
      </c>
      <c r="Q1008" s="12">
        <f t="shared" si="226"/>
        <v>5.0436197935431498E-2</v>
      </c>
      <c r="R1008" s="113">
        <v>6.3099182782265162</v>
      </c>
      <c r="S1008" s="12" t="s">
        <v>1131</v>
      </c>
      <c r="T1008" s="12" t="s">
        <v>1109</v>
      </c>
      <c r="U1008" s="12" t="s">
        <v>1113</v>
      </c>
      <c r="V1008" s="68" t="s">
        <v>1137</v>
      </c>
      <c r="W1008" s="68">
        <v>1</v>
      </c>
      <c r="X1008" s="68">
        <v>0</v>
      </c>
      <c r="Y1008" s="68">
        <v>0</v>
      </c>
      <c r="Z1008" s="68">
        <v>0</v>
      </c>
      <c r="AA1008" s="68">
        <v>1</v>
      </c>
      <c r="AB1008" s="68">
        <v>1</v>
      </c>
      <c r="AC1008" s="68">
        <v>6</v>
      </c>
      <c r="AD1008" s="68">
        <v>5</v>
      </c>
      <c r="AE1008" s="68">
        <v>3534</v>
      </c>
      <c r="AF1008" s="68">
        <v>0</v>
      </c>
      <c r="AG1008" s="68">
        <v>1</v>
      </c>
      <c r="AH1008" s="68">
        <v>0</v>
      </c>
      <c r="AI1008" s="68">
        <v>0</v>
      </c>
      <c r="AJ1008" s="68">
        <v>0</v>
      </c>
      <c r="AK1008" s="68">
        <v>0</v>
      </c>
      <c r="AL1008" s="68">
        <v>0</v>
      </c>
      <c r="AM1008" s="68">
        <v>0</v>
      </c>
      <c r="AN1008" s="68">
        <v>0</v>
      </c>
      <c r="AO1008" s="68">
        <v>0</v>
      </c>
      <c r="AP1008" s="113">
        <v>8.8311276350120842</v>
      </c>
      <c r="AQ1008" s="12">
        <v>1</v>
      </c>
      <c r="AR1008" s="113">
        <v>8.1718820061278201</v>
      </c>
      <c r="AS1008" s="12">
        <v>0</v>
      </c>
      <c r="AT1008" s="12">
        <v>1</v>
      </c>
      <c r="AU1008" s="12">
        <v>1</v>
      </c>
      <c r="AV1008" s="113">
        <v>7.6058900010531216</v>
      </c>
      <c r="AW1008" s="12">
        <v>0</v>
      </c>
      <c r="AX1008" s="12">
        <v>1</v>
      </c>
      <c r="AY1008" s="68">
        <v>1</v>
      </c>
      <c r="AZ1008" s="68">
        <v>4.2329999999999997</v>
      </c>
      <c r="BA1008" s="94">
        <v>323</v>
      </c>
      <c r="BB1008" s="94">
        <v>68</v>
      </c>
      <c r="BC1008" s="12">
        <v>0</v>
      </c>
      <c r="BD1008" s="12">
        <v>1</v>
      </c>
      <c r="BE1008" s="104">
        <f t="shared" si="233"/>
        <v>2.7080502011022101</v>
      </c>
      <c r="BF1008" s="104">
        <v>1486.31</v>
      </c>
      <c r="BG1008" s="104">
        <f t="shared" si="228"/>
        <v>0.370759993063982</v>
      </c>
      <c r="BH1008" s="68">
        <v>0</v>
      </c>
      <c r="BI1008" s="68">
        <v>1</v>
      </c>
      <c r="BJ1008" s="68">
        <v>0</v>
      </c>
      <c r="BK1008" s="12">
        <v>0</v>
      </c>
      <c r="BL1008" s="12">
        <v>1</v>
      </c>
      <c r="BM1008" s="12">
        <v>1</v>
      </c>
      <c r="BN1008" s="12">
        <v>0</v>
      </c>
      <c r="BO1008" s="12">
        <v>0</v>
      </c>
      <c r="BP1008" s="12">
        <v>1</v>
      </c>
      <c r="BQ1008" s="12">
        <v>0</v>
      </c>
      <c r="BR1008" s="12">
        <v>0</v>
      </c>
      <c r="BS1008" s="12">
        <v>0</v>
      </c>
      <c r="BT1008" s="12">
        <v>0</v>
      </c>
      <c r="BU1008" s="12">
        <v>1</v>
      </c>
      <c r="BV1008" s="12">
        <v>1</v>
      </c>
      <c r="BW1008" s="12">
        <v>0</v>
      </c>
      <c r="BX1008" s="12">
        <v>0</v>
      </c>
      <c r="BY1008" s="12">
        <v>0.5</v>
      </c>
      <c r="BZ1008" s="12">
        <f t="shared" si="229"/>
        <v>0.5</v>
      </c>
      <c r="CA1008" s="113">
        <v>3.1780538303479458</v>
      </c>
      <c r="CB1008" s="12" t="s">
        <v>1098</v>
      </c>
      <c r="CC1008" s="12">
        <v>1</v>
      </c>
    </row>
    <row r="1009" spans="1:167" ht="15" customHeight="1" x14ac:dyDescent="0.3">
      <c r="A1009" s="17">
        <v>1008</v>
      </c>
      <c r="B1009" s="12">
        <v>24</v>
      </c>
      <c r="C1009" s="69" t="s">
        <v>174</v>
      </c>
      <c r="D1009" s="37">
        <v>5.3999999999999999E-2</v>
      </c>
      <c r="E1009" s="68">
        <v>4.1000000000000002E-2</v>
      </c>
      <c r="F1009" s="19">
        <f t="shared" si="230"/>
        <v>1.3170731707317072</v>
      </c>
      <c r="G1009" s="12">
        <v>9.9000000000000005E-2</v>
      </c>
      <c r="H1009" s="12">
        <f t="shared" si="231"/>
        <v>1.2999999999999998E-2</v>
      </c>
      <c r="I1009" s="12">
        <f t="shared" si="232"/>
        <v>9.5000000000000001E-2</v>
      </c>
      <c r="J1009" s="12" t="s">
        <v>63</v>
      </c>
      <c r="K1009" s="12">
        <f t="shared" si="220"/>
        <v>5.3999999999999999E-2</v>
      </c>
      <c r="L1009" s="45">
        <f t="shared" si="221"/>
        <v>1.3170731707317072</v>
      </c>
      <c r="M1009" s="15">
        <f t="shared" si="222"/>
        <v>2.2149813245331954E-2</v>
      </c>
      <c r="N1009" s="68">
        <f t="shared" si="223"/>
        <v>1.6817450797381669E-2</v>
      </c>
      <c r="O1009" s="68">
        <f t="shared" si="224"/>
        <v>59.462044042708975</v>
      </c>
      <c r="P1009" s="12">
        <f t="shared" si="225"/>
        <v>5.3323624479502847E-3</v>
      </c>
      <c r="Q1009" s="12">
        <f t="shared" si="226"/>
        <v>3.8967264042713626E-2</v>
      </c>
      <c r="R1009" s="113">
        <v>6.3099182782265162</v>
      </c>
      <c r="S1009" s="12" t="s">
        <v>1131</v>
      </c>
      <c r="T1009" s="12" t="s">
        <v>1109</v>
      </c>
      <c r="U1009" s="12" t="s">
        <v>1114</v>
      </c>
      <c r="V1009" s="68" t="s">
        <v>1137</v>
      </c>
      <c r="W1009" s="68">
        <v>1</v>
      </c>
      <c r="X1009" s="68">
        <v>0</v>
      </c>
      <c r="Y1009" s="68">
        <v>0</v>
      </c>
      <c r="Z1009" s="68">
        <v>0</v>
      </c>
      <c r="AA1009" s="68">
        <v>1</v>
      </c>
      <c r="AB1009" s="68">
        <v>1</v>
      </c>
      <c r="AC1009" s="68">
        <v>6</v>
      </c>
      <c r="AD1009" s="68">
        <v>5</v>
      </c>
      <c r="AE1009" s="68">
        <v>3534</v>
      </c>
      <c r="AF1009" s="68">
        <v>0</v>
      </c>
      <c r="AG1009" s="68">
        <v>1</v>
      </c>
      <c r="AH1009" s="68">
        <v>0</v>
      </c>
      <c r="AI1009" s="68">
        <v>0</v>
      </c>
      <c r="AJ1009" s="68">
        <v>0</v>
      </c>
      <c r="AK1009" s="68">
        <v>0</v>
      </c>
      <c r="AL1009" s="68">
        <v>0</v>
      </c>
      <c r="AM1009" s="68">
        <v>0</v>
      </c>
      <c r="AN1009" s="68">
        <v>0</v>
      </c>
      <c r="AO1009" s="68">
        <v>0</v>
      </c>
      <c r="AP1009" s="113">
        <v>8.8311276350120842</v>
      </c>
      <c r="AQ1009" s="12">
        <v>1</v>
      </c>
      <c r="AR1009" s="113">
        <v>8.1718820061278201</v>
      </c>
      <c r="AS1009" s="12">
        <v>0</v>
      </c>
      <c r="AT1009" s="12">
        <v>1</v>
      </c>
      <c r="AU1009" s="12">
        <v>1</v>
      </c>
      <c r="AV1009" s="113">
        <v>7.6058900010531216</v>
      </c>
      <c r="AW1009" s="12">
        <v>0</v>
      </c>
      <c r="AX1009" s="12">
        <v>1</v>
      </c>
      <c r="AY1009" s="68">
        <v>1</v>
      </c>
      <c r="AZ1009" s="68">
        <v>4.2329999999999997</v>
      </c>
      <c r="BA1009" s="94">
        <v>323</v>
      </c>
      <c r="BB1009" s="94">
        <v>68</v>
      </c>
      <c r="BC1009" s="12">
        <v>0</v>
      </c>
      <c r="BD1009" s="12">
        <v>1</v>
      </c>
      <c r="BE1009" s="104">
        <f t="shared" si="233"/>
        <v>2.7080502011022101</v>
      </c>
      <c r="BF1009" s="104">
        <v>1486.31</v>
      </c>
      <c r="BG1009" s="104">
        <f t="shared" si="228"/>
        <v>0.370759993063982</v>
      </c>
      <c r="BH1009" s="68">
        <v>0</v>
      </c>
      <c r="BI1009" s="68">
        <v>1</v>
      </c>
      <c r="BJ1009" s="68">
        <v>0</v>
      </c>
      <c r="BK1009" s="12">
        <v>0</v>
      </c>
      <c r="BL1009" s="12">
        <v>1</v>
      </c>
      <c r="BM1009" s="12">
        <v>1</v>
      </c>
      <c r="BN1009" s="12">
        <v>0</v>
      </c>
      <c r="BO1009" s="12">
        <v>0</v>
      </c>
      <c r="BP1009" s="12">
        <v>1</v>
      </c>
      <c r="BQ1009" s="12">
        <v>0</v>
      </c>
      <c r="BR1009" s="12">
        <v>0</v>
      </c>
      <c r="BS1009" s="12">
        <v>0</v>
      </c>
      <c r="BT1009" s="12">
        <v>0</v>
      </c>
      <c r="BU1009" s="12">
        <v>1</v>
      </c>
      <c r="BV1009" s="12">
        <v>1</v>
      </c>
      <c r="BW1009" s="12">
        <v>0</v>
      </c>
      <c r="BX1009" s="12">
        <v>0</v>
      </c>
      <c r="BY1009" s="12">
        <v>0.5</v>
      </c>
      <c r="BZ1009" s="12">
        <f t="shared" si="229"/>
        <v>0.5</v>
      </c>
      <c r="CA1009" s="113">
        <v>3.1780538303479458</v>
      </c>
      <c r="CB1009" s="12" t="s">
        <v>1098</v>
      </c>
      <c r="CC1009" s="12">
        <v>1</v>
      </c>
    </row>
    <row r="1010" spans="1:167" ht="15" customHeight="1" x14ac:dyDescent="0.3">
      <c r="A1010" s="70">
        <v>1009</v>
      </c>
      <c r="B1010" s="12">
        <v>24</v>
      </c>
      <c r="C1010" s="69" t="s">
        <v>174</v>
      </c>
      <c r="D1010" s="37">
        <v>5.3999999999999999E-2</v>
      </c>
      <c r="E1010" s="68">
        <v>7.3999999999999996E-2</v>
      </c>
      <c r="F1010" s="19">
        <f t="shared" si="230"/>
        <v>0.72972972972972971</v>
      </c>
      <c r="H1010" s="12">
        <f t="shared" si="231"/>
        <v>-1.9999999999999997E-2</v>
      </c>
      <c r="I1010" s="12">
        <f t="shared" si="232"/>
        <v>0.128</v>
      </c>
      <c r="J1010" s="12" t="s">
        <v>63</v>
      </c>
      <c r="K1010" s="12">
        <f t="shared" si="220"/>
        <v>5.3999999999999999E-2</v>
      </c>
      <c r="L1010" s="45">
        <f t="shared" si="221"/>
        <v>0.72972972972972971</v>
      </c>
      <c r="M1010" s="15">
        <f t="shared" si="222"/>
        <v>1.1216616953894075E-2</v>
      </c>
      <c r="N1010" s="68">
        <f t="shared" si="223"/>
        <v>1.5370919529410399E-2</v>
      </c>
      <c r="O1010" s="68">
        <f t="shared" si="224"/>
        <v>65.05791654732306</v>
      </c>
      <c r="P1010" s="12">
        <f t="shared" si="225"/>
        <v>-4.1543025755163242E-3</v>
      </c>
      <c r="Q1010" s="12">
        <f t="shared" si="226"/>
        <v>2.6587536483304475E-2</v>
      </c>
      <c r="R1010" s="113">
        <v>6.5323342922223491</v>
      </c>
      <c r="S1010" s="12" t="s">
        <v>1139</v>
      </c>
      <c r="T1010" s="12" t="s">
        <v>1109</v>
      </c>
      <c r="U1010" s="12" t="s">
        <v>1110</v>
      </c>
      <c r="V1010" s="68" t="s">
        <v>1141</v>
      </c>
      <c r="W1010" s="68">
        <v>1</v>
      </c>
      <c r="X1010" s="68">
        <v>0</v>
      </c>
      <c r="Y1010" s="68">
        <v>0</v>
      </c>
      <c r="Z1010" s="68">
        <v>0</v>
      </c>
      <c r="AA1010" s="68">
        <v>1</v>
      </c>
      <c r="AB1010" s="68">
        <v>1</v>
      </c>
      <c r="AC1010" s="68">
        <v>1</v>
      </c>
      <c r="AD1010" s="68">
        <v>5</v>
      </c>
      <c r="AE1010" s="68">
        <v>4232</v>
      </c>
      <c r="AF1010" s="68">
        <v>0</v>
      </c>
      <c r="AG1010" s="68">
        <v>1</v>
      </c>
      <c r="AH1010" s="68">
        <v>0</v>
      </c>
      <c r="AI1010" s="68">
        <v>0</v>
      </c>
      <c r="AJ1010" s="68">
        <v>0</v>
      </c>
      <c r="AK1010" s="68">
        <v>0</v>
      </c>
      <c r="AL1010" s="68">
        <v>0</v>
      </c>
      <c r="AM1010" s="68">
        <v>0</v>
      </c>
      <c r="AN1010" s="68">
        <v>0</v>
      </c>
      <c r="AO1010" s="68">
        <v>0</v>
      </c>
      <c r="AP1010" s="113">
        <v>8.8311276350120842</v>
      </c>
      <c r="AQ1010" s="12">
        <v>1</v>
      </c>
      <c r="AR1010" s="113">
        <v>8.3518467388282449</v>
      </c>
      <c r="AS1010" s="12">
        <v>0</v>
      </c>
      <c r="AT1010" s="12">
        <v>1</v>
      </c>
      <c r="AU1010" s="12">
        <v>1</v>
      </c>
      <c r="AV1010" s="113">
        <v>7.6058900010531216</v>
      </c>
      <c r="AW1010" s="12">
        <v>0</v>
      </c>
      <c r="AX1010" s="12">
        <v>1</v>
      </c>
      <c r="AY1010" s="68">
        <v>1</v>
      </c>
      <c r="AZ1010" s="68">
        <v>4.2329999999999997</v>
      </c>
      <c r="BA1010" s="94">
        <v>323</v>
      </c>
      <c r="BB1010" s="94">
        <v>68</v>
      </c>
      <c r="BC1010" s="12">
        <v>0</v>
      </c>
      <c r="BD1010" s="12">
        <v>1</v>
      </c>
      <c r="BE1010" s="104">
        <f t="shared" si="233"/>
        <v>2.7080502011022101</v>
      </c>
      <c r="BF1010" s="104">
        <v>1486.31</v>
      </c>
      <c r="BG1010" s="104">
        <f t="shared" si="228"/>
        <v>0.370759993063982</v>
      </c>
      <c r="BH1010" s="68">
        <v>0</v>
      </c>
      <c r="BI1010" s="68">
        <v>1</v>
      </c>
      <c r="BJ1010" s="68">
        <v>0</v>
      </c>
      <c r="BK1010" s="12">
        <v>0</v>
      </c>
      <c r="BL1010" s="12">
        <v>1</v>
      </c>
      <c r="BM1010" s="12">
        <v>1</v>
      </c>
      <c r="BN1010" s="12">
        <v>0</v>
      </c>
      <c r="BO1010" s="12">
        <v>0</v>
      </c>
      <c r="BP1010" s="12">
        <v>1</v>
      </c>
      <c r="BQ1010" s="12">
        <v>0</v>
      </c>
      <c r="BR1010" s="12">
        <v>0</v>
      </c>
      <c r="BS1010" s="12">
        <v>0</v>
      </c>
      <c r="BT1010" s="12">
        <v>0</v>
      </c>
      <c r="BU1010" s="12">
        <v>1</v>
      </c>
      <c r="BV1010" s="12">
        <v>1</v>
      </c>
      <c r="BW1010" s="12">
        <v>0</v>
      </c>
      <c r="BX1010" s="12">
        <v>0</v>
      </c>
      <c r="BY1010" s="12">
        <v>0.5</v>
      </c>
      <c r="BZ1010" s="12">
        <f t="shared" si="229"/>
        <v>0.5</v>
      </c>
      <c r="CA1010" s="113">
        <v>3.1780538303479458</v>
      </c>
      <c r="CB1010" s="12" t="s">
        <v>1098</v>
      </c>
      <c r="CC1010" s="12">
        <v>1</v>
      </c>
      <c r="CI1010" s="46" t="s">
        <v>1138</v>
      </c>
    </row>
    <row r="1011" spans="1:167" ht="15" customHeight="1" x14ac:dyDescent="0.3">
      <c r="A1011" s="17">
        <v>1010</v>
      </c>
      <c r="B1011" s="12">
        <v>24</v>
      </c>
      <c r="C1011" s="69" t="s">
        <v>174</v>
      </c>
      <c r="D1011" s="37">
        <v>7.1999999999999995E-2</v>
      </c>
      <c r="E1011" s="68">
        <v>5.6000000000000001E-2</v>
      </c>
      <c r="F1011" s="19">
        <f t="shared" si="230"/>
        <v>1.2857142857142856</v>
      </c>
      <c r="H1011" s="12">
        <f t="shared" si="231"/>
        <v>1.5999999999999993E-2</v>
      </c>
      <c r="I1011" s="12">
        <f t="shared" si="232"/>
        <v>0.128</v>
      </c>
      <c r="J1011" s="12" t="s">
        <v>63</v>
      </c>
      <c r="K1011" s="12">
        <f t="shared" si="220"/>
        <v>7.1999999999999995E-2</v>
      </c>
      <c r="L1011" s="45">
        <f t="shared" si="221"/>
        <v>1.2857142857142856</v>
      </c>
      <c r="M1011" s="15">
        <f t="shared" si="222"/>
        <v>1.9759995284143513E-2</v>
      </c>
      <c r="N1011" s="13">
        <f t="shared" si="223"/>
        <v>1.5368885221000512E-2</v>
      </c>
      <c r="O1011" s="68">
        <f t="shared" si="224"/>
        <v>65.06652796349664</v>
      </c>
      <c r="P1011" s="12">
        <f t="shared" si="225"/>
        <v>4.3911100631430014E-3</v>
      </c>
      <c r="Q1011" s="12">
        <f t="shared" si="226"/>
        <v>3.5128880505144025E-2</v>
      </c>
      <c r="R1011" s="113">
        <v>6.5323342922223491</v>
      </c>
      <c r="S1011" s="12" t="s">
        <v>1139</v>
      </c>
      <c r="T1011" s="12" t="s">
        <v>1109</v>
      </c>
      <c r="U1011" s="12" t="s">
        <v>1111</v>
      </c>
      <c r="V1011" s="13" t="s">
        <v>1141</v>
      </c>
      <c r="W1011" s="68">
        <v>1</v>
      </c>
      <c r="X1011" s="68">
        <v>0</v>
      </c>
      <c r="Y1011" s="68">
        <v>0</v>
      </c>
      <c r="Z1011" s="68">
        <v>0</v>
      </c>
      <c r="AA1011" s="13">
        <v>1</v>
      </c>
      <c r="AB1011" s="13">
        <v>1</v>
      </c>
      <c r="AC1011" s="68">
        <v>1</v>
      </c>
      <c r="AD1011" s="68">
        <v>5</v>
      </c>
      <c r="AE1011" s="13">
        <v>4232</v>
      </c>
      <c r="AF1011" s="13">
        <v>0</v>
      </c>
      <c r="AG1011" s="13">
        <v>1</v>
      </c>
      <c r="AH1011" s="13">
        <v>0</v>
      </c>
      <c r="AI1011" s="13">
        <v>0</v>
      </c>
      <c r="AJ1011" s="13">
        <v>0</v>
      </c>
      <c r="AK1011" s="13">
        <v>0</v>
      </c>
      <c r="AL1011" s="13">
        <v>0</v>
      </c>
      <c r="AM1011" s="68">
        <v>0</v>
      </c>
      <c r="AN1011" s="68">
        <v>0</v>
      </c>
      <c r="AO1011" s="68">
        <v>0</v>
      </c>
      <c r="AP1011" s="113">
        <v>8.8311276350120842</v>
      </c>
      <c r="AQ1011" s="12">
        <v>1</v>
      </c>
      <c r="AR1011" s="113">
        <v>8.3518467388282449</v>
      </c>
      <c r="AS1011" s="12">
        <v>0</v>
      </c>
      <c r="AT1011" s="12">
        <v>1</v>
      </c>
      <c r="AU1011" s="12">
        <v>1</v>
      </c>
      <c r="AV1011" s="113">
        <v>7.6058900010531216</v>
      </c>
      <c r="AW1011" s="12">
        <v>0</v>
      </c>
      <c r="AX1011" s="12">
        <v>1</v>
      </c>
      <c r="AY1011" s="68">
        <v>1</v>
      </c>
      <c r="AZ1011" s="68">
        <v>4.2329999999999997</v>
      </c>
      <c r="BA1011" s="94">
        <v>323</v>
      </c>
      <c r="BB1011" s="94">
        <v>68</v>
      </c>
      <c r="BC1011" s="12">
        <v>0</v>
      </c>
      <c r="BD1011" s="12">
        <v>1</v>
      </c>
      <c r="BE1011" s="104">
        <f t="shared" si="233"/>
        <v>2.7080502011022101</v>
      </c>
      <c r="BF1011" s="104">
        <v>1486.31</v>
      </c>
      <c r="BG1011" s="104">
        <f t="shared" si="228"/>
        <v>0.370759993063982</v>
      </c>
      <c r="BH1011" s="68">
        <v>0</v>
      </c>
      <c r="BI1011" s="68">
        <v>1</v>
      </c>
      <c r="BJ1011" s="68">
        <v>0</v>
      </c>
      <c r="BK1011" s="12">
        <v>0</v>
      </c>
      <c r="BL1011" s="12">
        <v>1</v>
      </c>
      <c r="BM1011" s="12">
        <v>1</v>
      </c>
      <c r="BN1011" s="12">
        <v>0</v>
      </c>
      <c r="BO1011" s="12">
        <v>0</v>
      </c>
      <c r="BP1011" s="12">
        <v>1</v>
      </c>
      <c r="BQ1011" s="12">
        <v>0</v>
      </c>
      <c r="BR1011" s="12">
        <v>0</v>
      </c>
      <c r="BS1011" s="12">
        <v>0</v>
      </c>
      <c r="BT1011" s="12">
        <v>0</v>
      </c>
      <c r="BU1011" s="12">
        <v>1</v>
      </c>
      <c r="BV1011" s="12">
        <v>1</v>
      </c>
      <c r="BW1011" s="12">
        <v>0</v>
      </c>
      <c r="BX1011" s="12">
        <v>0</v>
      </c>
      <c r="BY1011" s="12">
        <v>0.5</v>
      </c>
      <c r="BZ1011" s="12">
        <f t="shared" si="229"/>
        <v>0.5</v>
      </c>
      <c r="CA1011" s="113">
        <v>3.1780538303479458</v>
      </c>
      <c r="CB1011" s="12" t="s">
        <v>1098</v>
      </c>
      <c r="CC1011" s="12">
        <v>1</v>
      </c>
    </row>
    <row r="1012" spans="1:167" ht="15" customHeight="1" x14ac:dyDescent="0.3">
      <c r="A1012" s="17">
        <v>1011</v>
      </c>
      <c r="B1012" s="12">
        <v>24</v>
      </c>
      <c r="C1012" s="69" t="s">
        <v>174</v>
      </c>
      <c r="D1012" s="37">
        <v>3.7999999999999999E-2</v>
      </c>
      <c r="E1012" s="68">
        <v>7.0000000000000007E-2</v>
      </c>
      <c r="F1012" s="19">
        <f t="shared" si="230"/>
        <v>0.54285714285714282</v>
      </c>
      <c r="H1012" s="12">
        <f t="shared" si="231"/>
        <v>-3.2000000000000008E-2</v>
      </c>
      <c r="I1012" s="12">
        <f t="shared" si="232"/>
        <v>0.10800000000000001</v>
      </c>
      <c r="J1012" s="12" t="s">
        <v>63</v>
      </c>
      <c r="K1012" s="12">
        <f t="shared" si="220"/>
        <v>3.7999999999999999E-2</v>
      </c>
      <c r="L1012" s="45">
        <f t="shared" si="221"/>
        <v>0.54285714285714282</v>
      </c>
      <c r="M1012" s="15">
        <f t="shared" si="222"/>
        <v>8.3444478851836812E-3</v>
      </c>
      <c r="N1012" s="13">
        <f t="shared" si="223"/>
        <v>1.5371351367443626E-2</v>
      </c>
      <c r="O1012" s="68">
        <f t="shared" si="224"/>
        <v>65.056088830159098</v>
      </c>
      <c r="P1012" s="12">
        <f t="shared" si="225"/>
        <v>-7.0269034822599448E-3</v>
      </c>
      <c r="Q1012" s="12">
        <f t="shared" si="226"/>
        <v>2.3715799252627307E-2</v>
      </c>
      <c r="R1012" s="113">
        <v>6.5323342922223491</v>
      </c>
      <c r="S1012" s="12" t="s">
        <v>1139</v>
      </c>
      <c r="T1012" s="12" t="s">
        <v>1109</v>
      </c>
      <c r="U1012" s="12" t="s">
        <v>1112</v>
      </c>
      <c r="V1012" s="13" t="s">
        <v>1141</v>
      </c>
      <c r="W1012" s="68">
        <v>1</v>
      </c>
      <c r="X1012" s="68">
        <v>0</v>
      </c>
      <c r="Y1012" s="68">
        <v>0</v>
      </c>
      <c r="Z1012" s="68">
        <v>0</v>
      </c>
      <c r="AA1012" s="13">
        <v>1</v>
      </c>
      <c r="AB1012" s="13">
        <v>1</v>
      </c>
      <c r="AC1012" s="68">
        <v>1</v>
      </c>
      <c r="AD1012" s="68">
        <v>5</v>
      </c>
      <c r="AE1012" s="13">
        <v>4232</v>
      </c>
      <c r="AF1012" s="13">
        <v>0</v>
      </c>
      <c r="AG1012" s="13">
        <v>1</v>
      </c>
      <c r="AH1012" s="13">
        <v>0</v>
      </c>
      <c r="AI1012" s="13">
        <v>0</v>
      </c>
      <c r="AJ1012" s="13">
        <v>0</v>
      </c>
      <c r="AK1012" s="13">
        <v>0</v>
      </c>
      <c r="AL1012" s="13">
        <v>0</v>
      </c>
      <c r="AM1012" s="68">
        <v>0</v>
      </c>
      <c r="AN1012" s="68">
        <v>0</v>
      </c>
      <c r="AO1012" s="68">
        <v>0</v>
      </c>
      <c r="AP1012" s="113">
        <v>8.8311276350120842</v>
      </c>
      <c r="AQ1012" s="12">
        <v>1</v>
      </c>
      <c r="AR1012" s="113">
        <v>8.3518467388282449</v>
      </c>
      <c r="AS1012" s="12">
        <v>0</v>
      </c>
      <c r="AT1012" s="12">
        <v>1</v>
      </c>
      <c r="AU1012" s="12">
        <v>1</v>
      </c>
      <c r="AV1012" s="113">
        <v>7.6058900010531216</v>
      </c>
      <c r="AW1012" s="12">
        <v>0</v>
      </c>
      <c r="AX1012" s="12">
        <v>1</v>
      </c>
      <c r="AY1012" s="68">
        <v>1</v>
      </c>
      <c r="AZ1012" s="68">
        <v>4.2329999999999997</v>
      </c>
      <c r="BA1012" s="94">
        <v>323</v>
      </c>
      <c r="BB1012" s="94">
        <v>68</v>
      </c>
      <c r="BC1012" s="12">
        <v>0</v>
      </c>
      <c r="BD1012" s="12">
        <v>1</v>
      </c>
      <c r="BE1012" s="104">
        <f t="shared" si="233"/>
        <v>2.7080502011022101</v>
      </c>
      <c r="BF1012" s="104">
        <v>1486.31</v>
      </c>
      <c r="BG1012" s="104">
        <f t="shared" si="228"/>
        <v>0.370759993063982</v>
      </c>
      <c r="BH1012" s="68">
        <v>0</v>
      </c>
      <c r="BI1012" s="68">
        <v>1</v>
      </c>
      <c r="BJ1012" s="68">
        <v>0</v>
      </c>
      <c r="BK1012" s="12">
        <v>0</v>
      </c>
      <c r="BL1012" s="12">
        <v>1</v>
      </c>
      <c r="BM1012" s="12">
        <v>1</v>
      </c>
      <c r="BN1012" s="12">
        <v>0</v>
      </c>
      <c r="BO1012" s="12">
        <v>0</v>
      </c>
      <c r="BP1012" s="12">
        <v>1</v>
      </c>
      <c r="BQ1012" s="12">
        <v>0</v>
      </c>
      <c r="BR1012" s="12">
        <v>0</v>
      </c>
      <c r="BS1012" s="12">
        <v>0</v>
      </c>
      <c r="BT1012" s="12">
        <v>0</v>
      </c>
      <c r="BU1012" s="12">
        <v>1</v>
      </c>
      <c r="BV1012" s="12">
        <v>1</v>
      </c>
      <c r="BW1012" s="12">
        <v>0</v>
      </c>
      <c r="BX1012" s="12">
        <v>0</v>
      </c>
      <c r="BY1012" s="12">
        <v>0.5</v>
      </c>
      <c r="BZ1012" s="12">
        <f t="shared" si="229"/>
        <v>0.5</v>
      </c>
      <c r="CA1012" s="113">
        <v>3.1780538303479458</v>
      </c>
      <c r="CB1012" s="12" t="s">
        <v>1098</v>
      </c>
      <c r="CC1012" s="12">
        <v>1</v>
      </c>
    </row>
    <row r="1013" spans="1:167" ht="15" customHeight="1" x14ac:dyDescent="0.3">
      <c r="A1013" s="70">
        <v>1012</v>
      </c>
      <c r="B1013" s="12">
        <v>24</v>
      </c>
      <c r="C1013" s="69" t="s">
        <v>174</v>
      </c>
      <c r="D1013" s="37">
        <v>6.6000000000000003E-2</v>
      </c>
      <c r="E1013" s="68">
        <v>6.6000000000000003E-2</v>
      </c>
      <c r="F1013" s="19">
        <f t="shared" si="230"/>
        <v>1</v>
      </c>
      <c r="H1013" s="12">
        <f t="shared" si="231"/>
        <v>0</v>
      </c>
      <c r="I1013" s="12">
        <f t="shared" si="232"/>
        <v>0.13200000000000001</v>
      </c>
      <c r="J1013" s="12" t="s">
        <v>63</v>
      </c>
      <c r="K1013" s="12">
        <f t="shared" si="220"/>
        <v>6.6000000000000003E-2</v>
      </c>
      <c r="L1013" s="45">
        <f t="shared" si="221"/>
        <v>1</v>
      </c>
      <c r="M1013" s="15">
        <f t="shared" si="222"/>
        <v>1.5370070720163592E-2</v>
      </c>
      <c r="N1013" s="68">
        <f t="shared" si="223"/>
        <v>1.5370070720163592E-2</v>
      </c>
      <c r="O1013" s="68">
        <f t="shared" si="224"/>
        <v>65.061509358452483</v>
      </c>
      <c r="P1013" s="12">
        <f t="shared" si="225"/>
        <v>0</v>
      </c>
      <c r="Q1013" s="12">
        <f t="shared" si="226"/>
        <v>3.0740141440327183E-2</v>
      </c>
      <c r="R1013" s="113">
        <v>6.5323342922223491</v>
      </c>
      <c r="S1013" s="12" t="s">
        <v>1139</v>
      </c>
      <c r="T1013" s="12" t="s">
        <v>1109</v>
      </c>
      <c r="U1013" s="12" t="s">
        <v>1113</v>
      </c>
      <c r="V1013" s="68" t="s">
        <v>1141</v>
      </c>
      <c r="W1013" s="68">
        <v>1</v>
      </c>
      <c r="X1013" s="68">
        <v>0</v>
      </c>
      <c r="Y1013" s="68">
        <v>0</v>
      </c>
      <c r="Z1013" s="68">
        <v>0</v>
      </c>
      <c r="AA1013" s="68">
        <v>1</v>
      </c>
      <c r="AB1013" s="68">
        <v>1</v>
      </c>
      <c r="AC1013" s="68">
        <v>1</v>
      </c>
      <c r="AD1013" s="68">
        <v>5</v>
      </c>
      <c r="AE1013" s="68">
        <v>4232</v>
      </c>
      <c r="AF1013" s="68">
        <v>0</v>
      </c>
      <c r="AG1013" s="68">
        <v>1</v>
      </c>
      <c r="AH1013" s="68">
        <v>0</v>
      </c>
      <c r="AI1013" s="68">
        <v>0</v>
      </c>
      <c r="AJ1013" s="68">
        <v>0</v>
      </c>
      <c r="AK1013" s="68">
        <v>0</v>
      </c>
      <c r="AL1013" s="68">
        <v>0</v>
      </c>
      <c r="AM1013" s="68">
        <v>0</v>
      </c>
      <c r="AN1013" s="68">
        <v>0</v>
      </c>
      <c r="AO1013" s="68">
        <v>0</v>
      </c>
      <c r="AP1013" s="113">
        <v>8.8311276350120842</v>
      </c>
      <c r="AQ1013" s="12">
        <v>1</v>
      </c>
      <c r="AR1013" s="113">
        <v>8.3518467388282449</v>
      </c>
      <c r="AS1013" s="12">
        <v>0</v>
      </c>
      <c r="AT1013" s="12">
        <v>1</v>
      </c>
      <c r="AU1013" s="12">
        <v>1</v>
      </c>
      <c r="AV1013" s="113">
        <v>7.6058900010531216</v>
      </c>
      <c r="AW1013" s="12">
        <v>0</v>
      </c>
      <c r="AX1013" s="12">
        <v>1</v>
      </c>
      <c r="AY1013" s="68">
        <v>1</v>
      </c>
      <c r="AZ1013" s="68">
        <v>4.2329999999999997</v>
      </c>
      <c r="BA1013" s="94">
        <v>323</v>
      </c>
      <c r="BB1013" s="94">
        <v>68</v>
      </c>
      <c r="BC1013" s="12">
        <v>0</v>
      </c>
      <c r="BD1013" s="12">
        <v>1</v>
      </c>
      <c r="BE1013" s="104">
        <f t="shared" si="233"/>
        <v>2.7080502011022101</v>
      </c>
      <c r="BF1013" s="104">
        <v>1486.31</v>
      </c>
      <c r="BG1013" s="104">
        <f t="shared" si="228"/>
        <v>0.370759993063982</v>
      </c>
      <c r="BH1013" s="68">
        <v>0</v>
      </c>
      <c r="BI1013" s="68">
        <v>1</v>
      </c>
      <c r="BJ1013" s="68">
        <v>0</v>
      </c>
      <c r="BK1013" s="12">
        <v>0</v>
      </c>
      <c r="BL1013" s="12">
        <v>1</v>
      </c>
      <c r="BM1013" s="12">
        <v>1</v>
      </c>
      <c r="BN1013" s="12">
        <v>0</v>
      </c>
      <c r="BO1013" s="12">
        <v>0</v>
      </c>
      <c r="BP1013" s="12">
        <v>1</v>
      </c>
      <c r="BQ1013" s="12">
        <v>0</v>
      </c>
      <c r="BR1013" s="12">
        <v>0</v>
      </c>
      <c r="BS1013" s="12">
        <v>0</v>
      </c>
      <c r="BT1013" s="12">
        <v>0</v>
      </c>
      <c r="BU1013" s="12">
        <v>1</v>
      </c>
      <c r="BV1013" s="12">
        <v>1</v>
      </c>
      <c r="BW1013" s="12">
        <v>0</v>
      </c>
      <c r="BX1013" s="12">
        <v>0</v>
      </c>
      <c r="BY1013" s="12">
        <v>0.5</v>
      </c>
      <c r="BZ1013" s="12">
        <f t="shared" si="229"/>
        <v>0.5</v>
      </c>
      <c r="CA1013" s="113">
        <v>3.1780538303479458</v>
      </c>
      <c r="CB1013" s="12" t="s">
        <v>1098</v>
      </c>
      <c r="CC1013" s="12">
        <v>1</v>
      </c>
    </row>
    <row r="1014" spans="1:167" ht="15" customHeight="1" x14ac:dyDescent="0.3">
      <c r="A1014" s="17">
        <v>1013</v>
      </c>
      <c r="B1014" s="12">
        <v>24</v>
      </c>
      <c r="C1014" s="69" t="s">
        <v>174</v>
      </c>
      <c r="D1014" s="37">
        <v>3.7999999999999999E-2</v>
      </c>
      <c r="E1014" s="68">
        <v>5.6000000000000001E-2</v>
      </c>
      <c r="F1014" s="19">
        <f t="shared" si="230"/>
        <v>0.67857142857142849</v>
      </c>
      <c r="H1014" s="12">
        <f t="shared" si="231"/>
        <v>-1.8000000000000002E-2</v>
      </c>
      <c r="I1014" s="12">
        <f t="shared" si="232"/>
        <v>9.4E-2</v>
      </c>
      <c r="J1014" s="12" t="s">
        <v>63</v>
      </c>
      <c r="K1014" s="12">
        <f t="shared" si="220"/>
        <v>3.7999999999999999E-2</v>
      </c>
      <c r="L1014" s="45">
        <f t="shared" si="221"/>
        <v>0.67857142857142849</v>
      </c>
      <c r="M1014" s="15">
        <f t="shared" si="222"/>
        <v>1.0430355596818578E-2</v>
      </c>
      <c r="N1014" s="13">
        <f t="shared" si="223"/>
        <v>1.5371050353206326E-2</v>
      </c>
      <c r="O1014" s="68">
        <f t="shared" si="224"/>
        <v>65.057362836067014</v>
      </c>
      <c r="P1014" s="12">
        <f t="shared" si="225"/>
        <v>-4.9406947563877483E-3</v>
      </c>
      <c r="Q1014" s="12">
        <f t="shared" si="226"/>
        <v>2.5801405950024905E-2</v>
      </c>
      <c r="R1014" s="113">
        <v>6.5323342922223491</v>
      </c>
      <c r="S1014" s="12" t="s">
        <v>1139</v>
      </c>
      <c r="T1014" s="12" t="s">
        <v>1109</v>
      </c>
      <c r="U1014" s="12" t="s">
        <v>1114</v>
      </c>
      <c r="V1014" s="13" t="s">
        <v>1141</v>
      </c>
      <c r="W1014" s="68">
        <v>1</v>
      </c>
      <c r="X1014" s="68">
        <v>0</v>
      </c>
      <c r="Y1014" s="68">
        <v>0</v>
      </c>
      <c r="Z1014" s="68">
        <v>0</v>
      </c>
      <c r="AA1014" s="13">
        <v>1</v>
      </c>
      <c r="AB1014" s="13">
        <v>1</v>
      </c>
      <c r="AC1014" s="68">
        <v>1</v>
      </c>
      <c r="AD1014" s="68">
        <v>5</v>
      </c>
      <c r="AE1014" s="13">
        <v>4232</v>
      </c>
      <c r="AF1014" s="13">
        <v>0</v>
      </c>
      <c r="AG1014" s="13">
        <v>1</v>
      </c>
      <c r="AH1014" s="13">
        <v>0</v>
      </c>
      <c r="AI1014" s="13">
        <v>0</v>
      </c>
      <c r="AJ1014" s="13">
        <v>0</v>
      </c>
      <c r="AK1014" s="13">
        <v>0</v>
      </c>
      <c r="AL1014" s="13">
        <v>0</v>
      </c>
      <c r="AM1014" s="68">
        <v>0</v>
      </c>
      <c r="AN1014" s="68">
        <v>0</v>
      </c>
      <c r="AO1014" s="68">
        <v>0</v>
      </c>
      <c r="AP1014" s="113">
        <v>8.8311276350120842</v>
      </c>
      <c r="AQ1014" s="12">
        <v>1</v>
      </c>
      <c r="AR1014" s="113">
        <v>8.3518467388282449</v>
      </c>
      <c r="AS1014" s="12">
        <v>0</v>
      </c>
      <c r="AT1014" s="12">
        <v>1</v>
      </c>
      <c r="AU1014" s="12">
        <v>1</v>
      </c>
      <c r="AV1014" s="113">
        <v>7.6058900010531216</v>
      </c>
      <c r="AW1014" s="12">
        <v>0</v>
      </c>
      <c r="AX1014" s="12">
        <v>1</v>
      </c>
      <c r="AY1014" s="68">
        <v>1</v>
      </c>
      <c r="AZ1014" s="68">
        <v>4.2329999999999997</v>
      </c>
      <c r="BA1014" s="94">
        <v>323</v>
      </c>
      <c r="BB1014" s="94">
        <v>68</v>
      </c>
      <c r="BC1014" s="12">
        <v>0</v>
      </c>
      <c r="BD1014" s="12">
        <v>1</v>
      </c>
      <c r="BE1014" s="104">
        <f t="shared" si="233"/>
        <v>2.7080502011022101</v>
      </c>
      <c r="BF1014" s="104">
        <v>1486.31</v>
      </c>
      <c r="BG1014" s="104">
        <f t="shared" si="228"/>
        <v>0.370759993063982</v>
      </c>
      <c r="BH1014" s="68">
        <v>0</v>
      </c>
      <c r="BI1014" s="68">
        <v>1</v>
      </c>
      <c r="BJ1014" s="68">
        <v>0</v>
      </c>
      <c r="BK1014" s="12">
        <v>0</v>
      </c>
      <c r="BL1014" s="12">
        <v>1</v>
      </c>
      <c r="BM1014" s="12">
        <v>1</v>
      </c>
      <c r="BN1014" s="12">
        <v>0</v>
      </c>
      <c r="BO1014" s="12">
        <v>0</v>
      </c>
      <c r="BP1014" s="12">
        <v>1</v>
      </c>
      <c r="BQ1014" s="12">
        <v>0</v>
      </c>
      <c r="BR1014" s="12">
        <v>0</v>
      </c>
      <c r="BS1014" s="12">
        <v>0</v>
      </c>
      <c r="BT1014" s="12">
        <v>0</v>
      </c>
      <c r="BU1014" s="12">
        <v>1</v>
      </c>
      <c r="BV1014" s="12">
        <v>1</v>
      </c>
      <c r="BW1014" s="12">
        <v>0</v>
      </c>
      <c r="BX1014" s="12">
        <v>0</v>
      </c>
      <c r="BY1014" s="12">
        <v>0.5</v>
      </c>
      <c r="BZ1014" s="12">
        <f t="shared" si="229"/>
        <v>0.5</v>
      </c>
      <c r="CA1014" s="113">
        <v>3.1780538303479458</v>
      </c>
      <c r="CB1014" s="12" t="s">
        <v>1098</v>
      </c>
      <c r="CC1014" s="12">
        <v>1</v>
      </c>
    </row>
    <row r="1015" spans="1:167" ht="15" customHeight="1" x14ac:dyDescent="0.3">
      <c r="A1015" s="70">
        <v>1014</v>
      </c>
      <c r="B1015" s="12">
        <v>24</v>
      </c>
      <c r="C1015" s="69" t="s">
        <v>174</v>
      </c>
      <c r="D1015" s="37">
        <v>-0.10199999999999999</v>
      </c>
      <c r="E1015" s="68">
        <v>8.4000000000000005E-2</v>
      </c>
      <c r="F1015" s="19">
        <f t="shared" si="230"/>
        <v>-1.2142857142857142</v>
      </c>
      <c r="H1015" s="12">
        <f t="shared" si="231"/>
        <v>-0.186</v>
      </c>
      <c r="I1015" s="12">
        <f t="shared" si="232"/>
        <v>-1.7999999999999988E-2</v>
      </c>
      <c r="J1015" s="12" t="s">
        <v>63</v>
      </c>
      <c r="K1015" s="12">
        <f t="shared" si="220"/>
        <v>-0.10199999999999999</v>
      </c>
      <c r="L1015" s="45">
        <f t="shared" si="221"/>
        <v>-1.2142857142857142</v>
      </c>
      <c r="M1015" s="15">
        <f t="shared" si="222"/>
        <v>-1.8662611358038494E-2</v>
      </c>
      <c r="N1015" s="68">
        <f t="shared" si="223"/>
        <v>1.5369209353678762E-2</v>
      </c>
      <c r="O1015" s="68">
        <f t="shared" si="224"/>
        <v>65.065155727131838</v>
      </c>
      <c r="P1015" s="12">
        <f t="shared" si="225"/>
        <v>-3.4031820711717259E-2</v>
      </c>
      <c r="Q1015" s="12">
        <f t="shared" si="226"/>
        <v>-3.2934020043597322E-3</v>
      </c>
      <c r="R1015" s="113">
        <v>6.5323342922223491</v>
      </c>
      <c r="S1015" s="12" t="s">
        <v>1139</v>
      </c>
      <c r="T1015" s="12" t="s">
        <v>1109</v>
      </c>
      <c r="U1015" s="12" t="s">
        <v>1110</v>
      </c>
      <c r="V1015" s="68" t="s">
        <v>1141</v>
      </c>
      <c r="W1015" s="68">
        <v>1</v>
      </c>
      <c r="X1015" s="68">
        <v>0</v>
      </c>
      <c r="Y1015" s="68">
        <v>0</v>
      </c>
      <c r="Z1015" s="68">
        <v>0</v>
      </c>
      <c r="AA1015" s="68">
        <v>1</v>
      </c>
      <c r="AB1015" s="68">
        <v>1</v>
      </c>
      <c r="AC1015" s="68">
        <v>2</v>
      </c>
      <c r="AD1015" s="68">
        <v>5</v>
      </c>
      <c r="AE1015" s="68">
        <v>4232</v>
      </c>
      <c r="AF1015" s="68">
        <v>0</v>
      </c>
      <c r="AG1015" s="68">
        <v>1</v>
      </c>
      <c r="AH1015" s="68">
        <v>0</v>
      </c>
      <c r="AI1015" s="68">
        <v>0</v>
      </c>
      <c r="AJ1015" s="68">
        <v>0</v>
      </c>
      <c r="AK1015" s="68">
        <v>0</v>
      </c>
      <c r="AL1015" s="68">
        <v>0</v>
      </c>
      <c r="AM1015" s="68">
        <v>0</v>
      </c>
      <c r="AN1015" s="68">
        <v>0</v>
      </c>
      <c r="AO1015" s="68">
        <v>0</v>
      </c>
      <c r="AP1015" s="113">
        <v>8.8311276350120842</v>
      </c>
      <c r="AQ1015" s="12">
        <v>1</v>
      </c>
      <c r="AR1015" s="113">
        <v>8.3518467388282449</v>
      </c>
      <c r="AS1015" s="12">
        <v>0</v>
      </c>
      <c r="AT1015" s="12">
        <v>1</v>
      </c>
      <c r="AU1015" s="12">
        <v>1</v>
      </c>
      <c r="AV1015" s="113">
        <v>7.6058900010531216</v>
      </c>
      <c r="AW1015" s="12">
        <v>0</v>
      </c>
      <c r="AX1015" s="12">
        <v>1</v>
      </c>
      <c r="AY1015" s="68">
        <v>1</v>
      </c>
      <c r="AZ1015" s="68">
        <v>4.2329999999999997</v>
      </c>
      <c r="BA1015" s="94">
        <v>323</v>
      </c>
      <c r="BB1015" s="94">
        <v>68</v>
      </c>
      <c r="BC1015" s="12">
        <v>0</v>
      </c>
      <c r="BD1015" s="12">
        <v>1</v>
      </c>
      <c r="BE1015" s="104">
        <f t="shared" si="233"/>
        <v>2.7080502011022101</v>
      </c>
      <c r="BF1015" s="104">
        <v>1486.31</v>
      </c>
      <c r="BG1015" s="104">
        <f t="shared" si="228"/>
        <v>0.370759993063982</v>
      </c>
      <c r="BH1015" s="68">
        <v>0</v>
      </c>
      <c r="BI1015" s="68">
        <v>1</v>
      </c>
      <c r="BJ1015" s="68">
        <v>0</v>
      </c>
      <c r="BK1015" s="12">
        <v>0</v>
      </c>
      <c r="BL1015" s="12">
        <v>1</v>
      </c>
      <c r="BM1015" s="12">
        <v>1</v>
      </c>
      <c r="BN1015" s="12">
        <v>0</v>
      </c>
      <c r="BO1015" s="12">
        <v>0</v>
      </c>
      <c r="BP1015" s="12">
        <v>1</v>
      </c>
      <c r="BQ1015" s="12">
        <v>0</v>
      </c>
      <c r="BR1015" s="12">
        <v>0</v>
      </c>
      <c r="BS1015" s="12">
        <v>0</v>
      </c>
      <c r="BT1015" s="12">
        <v>0</v>
      </c>
      <c r="BU1015" s="12">
        <v>1</v>
      </c>
      <c r="BV1015" s="12">
        <v>1</v>
      </c>
      <c r="BW1015" s="12">
        <v>0</v>
      </c>
      <c r="BX1015" s="12">
        <v>0</v>
      </c>
      <c r="BY1015" s="12">
        <v>0.5</v>
      </c>
      <c r="BZ1015" s="12">
        <f t="shared" si="229"/>
        <v>0.5</v>
      </c>
      <c r="CA1015" s="113">
        <v>3.1780538303479458</v>
      </c>
      <c r="CB1015" s="12" t="s">
        <v>1098</v>
      </c>
      <c r="CC1015" s="12">
        <v>1</v>
      </c>
    </row>
    <row r="1016" spans="1:167" ht="15" customHeight="1" x14ac:dyDescent="0.3">
      <c r="A1016" s="17">
        <v>1015</v>
      </c>
      <c r="B1016" s="12">
        <v>24</v>
      </c>
      <c r="C1016" s="69" t="s">
        <v>174</v>
      </c>
      <c r="D1016" s="37">
        <v>-1.6E-2</v>
      </c>
      <c r="E1016" s="68">
        <v>4.4999999999999998E-2</v>
      </c>
      <c r="F1016" s="19">
        <f t="shared" si="230"/>
        <v>-0.35555555555555557</v>
      </c>
      <c r="H1016" s="12">
        <f t="shared" si="231"/>
        <v>-6.0999999999999999E-2</v>
      </c>
      <c r="I1016" s="12">
        <f t="shared" si="232"/>
        <v>2.8999999999999998E-2</v>
      </c>
      <c r="J1016" s="12" t="s">
        <v>63</v>
      </c>
      <c r="K1016" s="12">
        <f t="shared" si="220"/>
        <v>-1.6E-2</v>
      </c>
      <c r="L1016" s="45">
        <f t="shared" si="221"/>
        <v>-0.35555555555555557</v>
      </c>
      <c r="M1016" s="15">
        <f t="shared" si="222"/>
        <v>-5.4654780286393723E-3</v>
      </c>
      <c r="N1016" s="68">
        <f t="shared" si="223"/>
        <v>1.5371656955548235E-2</v>
      </c>
      <c r="O1016" s="68">
        <f t="shared" si="224"/>
        <v>65.054795516956986</v>
      </c>
      <c r="P1016" s="12">
        <f t="shared" si="225"/>
        <v>-2.0837134984187607E-2</v>
      </c>
      <c r="Q1016" s="12">
        <f t="shared" si="226"/>
        <v>9.9061789269088638E-3</v>
      </c>
      <c r="R1016" s="113">
        <v>6.5323342922223491</v>
      </c>
      <c r="S1016" s="12" t="s">
        <v>1139</v>
      </c>
      <c r="T1016" s="12" t="s">
        <v>1109</v>
      </c>
      <c r="U1016" s="12" t="s">
        <v>1111</v>
      </c>
      <c r="V1016" s="68" t="s">
        <v>1141</v>
      </c>
      <c r="W1016" s="68">
        <v>1</v>
      </c>
      <c r="X1016" s="68">
        <v>0</v>
      </c>
      <c r="Y1016" s="68">
        <v>0</v>
      </c>
      <c r="Z1016" s="68">
        <v>0</v>
      </c>
      <c r="AA1016" s="68">
        <v>1</v>
      </c>
      <c r="AB1016" s="68">
        <v>1</v>
      </c>
      <c r="AC1016" s="68">
        <v>2</v>
      </c>
      <c r="AD1016" s="68">
        <v>5</v>
      </c>
      <c r="AE1016" s="68">
        <v>4232</v>
      </c>
      <c r="AF1016" s="68">
        <v>0</v>
      </c>
      <c r="AG1016" s="68">
        <v>1</v>
      </c>
      <c r="AH1016" s="68">
        <v>0</v>
      </c>
      <c r="AI1016" s="68">
        <v>0</v>
      </c>
      <c r="AJ1016" s="68">
        <v>0</v>
      </c>
      <c r="AK1016" s="68">
        <v>0</v>
      </c>
      <c r="AL1016" s="68">
        <v>0</v>
      </c>
      <c r="AM1016" s="68">
        <v>0</v>
      </c>
      <c r="AN1016" s="68">
        <v>0</v>
      </c>
      <c r="AO1016" s="68">
        <v>0</v>
      </c>
      <c r="AP1016" s="113">
        <v>8.8311276350120842</v>
      </c>
      <c r="AQ1016" s="12">
        <v>1</v>
      </c>
      <c r="AR1016" s="113">
        <v>8.3518467388282449</v>
      </c>
      <c r="AS1016" s="12">
        <v>0</v>
      </c>
      <c r="AT1016" s="12">
        <v>1</v>
      </c>
      <c r="AU1016" s="12">
        <v>1</v>
      </c>
      <c r="AV1016" s="113">
        <v>7.6058900010531216</v>
      </c>
      <c r="AW1016" s="12">
        <v>0</v>
      </c>
      <c r="AX1016" s="12">
        <v>1</v>
      </c>
      <c r="AY1016" s="68">
        <v>1</v>
      </c>
      <c r="AZ1016" s="68">
        <v>4.2329999999999997</v>
      </c>
      <c r="BA1016" s="94">
        <v>323</v>
      </c>
      <c r="BB1016" s="94">
        <v>68</v>
      </c>
      <c r="BC1016" s="12">
        <v>0</v>
      </c>
      <c r="BD1016" s="12">
        <v>1</v>
      </c>
      <c r="BE1016" s="104">
        <f t="shared" si="233"/>
        <v>2.7080502011022101</v>
      </c>
      <c r="BF1016" s="104">
        <v>1486.31</v>
      </c>
      <c r="BG1016" s="104">
        <f t="shared" si="228"/>
        <v>0.370759993063982</v>
      </c>
      <c r="BH1016" s="68">
        <v>0</v>
      </c>
      <c r="BI1016" s="68">
        <v>1</v>
      </c>
      <c r="BJ1016" s="68">
        <v>0</v>
      </c>
      <c r="BK1016" s="12">
        <v>0</v>
      </c>
      <c r="BL1016" s="12">
        <v>1</v>
      </c>
      <c r="BM1016" s="12">
        <v>1</v>
      </c>
      <c r="BN1016" s="12">
        <v>0</v>
      </c>
      <c r="BO1016" s="12">
        <v>0</v>
      </c>
      <c r="BP1016" s="12">
        <v>1</v>
      </c>
      <c r="BQ1016" s="12">
        <v>0</v>
      </c>
      <c r="BR1016" s="12">
        <v>0</v>
      </c>
      <c r="BS1016" s="12">
        <v>0</v>
      </c>
      <c r="BT1016" s="12">
        <v>0</v>
      </c>
      <c r="BU1016" s="12">
        <v>1</v>
      </c>
      <c r="BV1016" s="12">
        <v>1</v>
      </c>
      <c r="BW1016" s="12">
        <v>0</v>
      </c>
      <c r="BX1016" s="12">
        <v>0</v>
      </c>
      <c r="BY1016" s="12">
        <v>0.5</v>
      </c>
      <c r="BZ1016" s="12">
        <f t="shared" si="229"/>
        <v>0.5</v>
      </c>
      <c r="CA1016" s="113">
        <v>3.1780538303479458</v>
      </c>
      <c r="CB1016" s="12" t="s">
        <v>1098</v>
      </c>
      <c r="CC1016" s="12">
        <v>1</v>
      </c>
    </row>
    <row r="1017" spans="1:167" ht="15" customHeight="1" x14ac:dyDescent="0.3">
      <c r="A1017" s="70">
        <v>1016</v>
      </c>
      <c r="B1017" s="12">
        <v>24</v>
      </c>
      <c r="C1017" s="69" t="s">
        <v>174</v>
      </c>
      <c r="D1017" s="37">
        <v>-3.5999999999999997E-2</v>
      </c>
      <c r="E1017" s="68">
        <v>0.05</v>
      </c>
      <c r="F1017" s="19">
        <f t="shared" si="230"/>
        <v>-0.71999999999999986</v>
      </c>
      <c r="H1017" s="12">
        <f t="shared" si="231"/>
        <v>-8.5999999999999993E-2</v>
      </c>
      <c r="I1017" s="12">
        <f t="shared" si="232"/>
        <v>1.4000000000000005E-2</v>
      </c>
      <c r="J1017" s="12" t="s">
        <v>63</v>
      </c>
      <c r="K1017" s="12">
        <f t="shared" si="220"/>
        <v>-3.5999999999999997E-2</v>
      </c>
      <c r="L1017" s="45">
        <f t="shared" si="221"/>
        <v>-0.71999999999999986</v>
      </c>
      <c r="M1017" s="15">
        <f t="shared" si="222"/>
        <v>-1.106708050245094E-2</v>
      </c>
      <c r="N1017" s="68">
        <f t="shared" si="223"/>
        <v>1.5370945142292975E-2</v>
      </c>
      <c r="O1017" s="68">
        <f t="shared" si="224"/>
        <v>65.057808140145639</v>
      </c>
      <c r="P1017" s="12">
        <f t="shared" si="225"/>
        <v>-2.6438025644743915E-2</v>
      </c>
      <c r="Q1017" s="12">
        <f t="shared" si="226"/>
        <v>4.3038646398420345E-3</v>
      </c>
      <c r="R1017" s="113">
        <v>6.5323342922223491</v>
      </c>
      <c r="S1017" s="12" t="s">
        <v>1139</v>
      </c>
      <c r="T1017" s="12" t="s">
        <v>1109</v>
      </c>
      <c r="U1017" s="12" t="s">
        <v>1112</v>
      </c>
      <c r="V1017" s="68" t="s">
        <v>1141</v>
      </c>
      <c r="W1017" s="68">
        <v>1</v>
      </c>
      <c r="X1017" s="68">
        <v>0</v>
      </c>
      <c r="Y1017" s="68">
        <v>0</v>
      </c>
      <c r="Z1017" s="68">
        <v>0</v>
      </c>
      <c r="AA1017" s="68">
        <v>1</v>
      </c>
      <c r="AB1017" s="68">
        <v>1</v>
      </c>
      <c r="AC1017" s="68">
        <v>2</v>
      </c>
      <c r="AD1017" s="68">
        <v>5</v>
      </c>
      <c r="AE1017" s="68">
        <v>4232</v>
      </c>
      <c r="AF1017" s="68">
        <v>0</v>
      </c>
      <c r="AG1017" s="68">
        <v>1</v>
      </c>
      <c r="AH1017" s="68">
        <v>0</v>
      </c>
      <c r="AI1017" s="68">
        <v>0</v>
      </c>
      <c r="AJ1017" s="68">
        <v>0</v>
      </c>
      <c r="AK1017" s="68">
        <v>0</v>
      </c>
      <c r="AL1017" s="68">
        <v>0</v>
      </c>
      <c r="AM1017" s="68">
        <v>0</v>
      </c>
      <c r="AN1017" s="68">
        <v>0</v>
      </c>
      <c r="AO1017" s="68">
        <v>0</v>
      </c>
      <c r="AP1017" s="113">
        <v>8.8311276350120842</v>
      </c>
      <c r="AQ1017" s="12">
        <v>1</v>
      </c>
      <c r="AR1017" s="113">
        <v>8.3518467388282449</v>
      </c>
      <c r="AS1017" s="12">
        <v>0</v>
      </c>
      <c r="AT1017" s="12">
        <v>1</v>
      </c>
      <c r="AU1017" s="12">
        <v>1</v>
      </c>
      <c r="AV1017" s="113">
        <v>7.6058900010531216</v>
      </c>
      <c r="AW1017" s="12">
        <v>0</v>
      </c>
      <c r="AX1017" s="12">
        <v>1</v>
      </c>
      <c r="AY1017" s="68">
        <v>1</v>
      </c>
      <c r="AZ1017" s="68">
        <v>4.2329999999999997</v>
      </c>
      <c r="BA1017" s="94">
        <v>323</v>
      </c>
      <c r="BB1017" s="94">
        <v>68</v>
      </c>
      <c r="BC1017" s="12">
        <v>0</v>
      </c>
      <c r="BD1017" s="12">
        <v>1</v>
      </c>
      <c r="BE1017" s="104">
        <f t="shared" si="233"/>
        <v>2.7080502011022101</v>
      </c>
      <c r="BF1017" s="104">
        <v>1486.31</v>
      </c>
      <c r="BG1017" s="104">
        <f t="shared" si="228"/>
        <v>0.370759993063982</v>
      </c>
      <c r="BH1017" s="68">
        <v>0</v>
      </c>
      <c r="BI1017" s="68">
        <v>1</v>
      </c>
      <c r="BJ1017" s="68">
        <v>0</v>
      </c>
      <c r="BK1017" s="12">
        <v>0</v>
      </c>
      <c r="BL1017" s="12">
        <v>1</v>
      </c>
      <c r="BM1017" s="12">
        <v>1</v>
      </c>
      <c r="BN1017" s="12">
        <v>0</v>
      </c>
      <c r="BO1017" s="12">
        <v>0</v>
      </c>
      <c r="BP1017" s="12">
        <v>1</v>
      </c>
      <c r="BQ1017" s="12">
        <v>0</v>
      </c>
      <c r="BR1017" s="12">
        <v>0</v>
      </c>
      <c r="BS1017" s="12">
        <v>0</v>
      </c>
      <c r="BT1017" s="12">
        <v>0</v>
      </c>
      <c r="BU1017" s="12">
        <v>1</v>
      </c>
      <c r="BV1017" s="12">
        <v>1</v>
      </c>
      <c r="BW1017" s="12">
        <v>0</v>
      </c>
      <c r="BX1017" s="12">
        <v>0</v>
      </c>
      <c r="BY1017" s="12">
        <v>0.5</v>
      </c>
      <c r="BZ1017" s="12">
        <f t="shared" si="229"/>
        <v>0.5</v>
      </c>
      <c r="CA1017" s="113">
        <v>3.1780538303479458</v>
      </c>
      <c r="CB1017" s="12" t="s">
        <v>1098</v>
      </c>
      <c r="CC1017" s="12">
        <v>1</v>
      </c>
    </row>
    <row r="1018" spans="1:167" ht="15" customHeight="1" x14ac:dyDescent="0.3">
      <c r="A1018" s="17">
        <v>1017</v>
      </c>
      <c r="B1018" s="12">
        <v>24</v>
      </c>
      <c r="C1018" s="69" t="s">
        <v>174</v>
      </c>
      <c r="D1018" s="37">
        <v>4.7E-2</v>
      </c>
      <c r="E1018" s="68">
        <v>4.9000000000000002E-2</v>
      </c>
      <c r="F1018" s="19">
        <f t="shared" si="230"/>
        <v>0.95918367346938771</v>
      </c>
      <c r="H1018" s="12">
        <f t="shared" si="231"/>
        <v>-2.0000000000000018E-3</v>
      </c>
      <c r="I1018" s="12">
        <f t="shared" si="232"/>
        <v>9.6000000000000002E-2</v>
      </c>
      <c r="J1018" s="12" t="s">
        <v>63</v>
      </c>
      <c r="K1018" s="12">
        <f t="shared" si="220"/>
        <v>4.7E-2</v>
      </c>
      <c r="L1018" s="45">
        <f t="shared" si="221"/>
        <v>0.95918367346938771</v>
      </c>
      <c r="M1018" s="15">
        <f t="shared" si="222"/>
        <v>1.47428601510705E-2</v>
      </c>
      <c r="N1018" s="68">
        <f t="shared" si="223"/>
        <v>1.5370215902179882E-2</v>
      </c>
      <c r="O1018" s="68">
        <f t="shared" si="224"/>
        <v>65.060894808782407</v>
      </c>
      <c r="P1018" s="12">
        <f t="shared" si="225"/>
        <v>-6.273557511093826E-4</v>
      </c>
      <c r="Q1018" s="12">
        <f t="shared" si="226"/>
        <v>3.0113076053250382E-2</v>
      </c>
      <c r="R1018" s="113">
        <v>6.5323342922223491</v>
      </c>
      <c r="S1018" s="12" t="s">
        <v>1139</v>
      </c>
      <c r="T1018" s="12" t="s">
        <v>1109</v>
      </c>
      <c r="U1018" s="12" t="s">
        <v>1113</v>
      </c>
      <c r="V1018" s="68" t="s">
        <v>1141</v>
      </c>
      <c r="W1018" s="68">
        <v>1</v>
      </c>
      <c r="X1018" s="68">
        <v>0</v>
      </c>
      <c r="Y1018" s="68">
        <v>0</v>
      </c>
      <c r="Z1018" s="68">
        <v>0</v>
      </c>
      <c r="AA1018" s="68">
        <v>1</v>
      </c>
      <c r="AB1018" s="68">
        <v>1</v>
      </c>
      <c r="AC1018" s="68">
        <v>2</v>
      </c>
      <c r="AD1018" s="68">
        <v>5</v>
      </c>
      <c r="AE1018" s="68">
        <v>4232</v>
      </c>
      <c r="AF1018" s="68">
        <v>0</v>
      </c>
      <c r="AG1018" s="68">
        <v>1</v>
      </c>
      <c r="AH1018" s="68">
        <v>0</v>
      </c>
      <c r="AI1018" s="68">
        <v>0</v>
      </c>
      <c r="AJ1018" s="68">
        <v>0</v>
      </c>
      <c r="AK1018" s="68">
        <v>0</v>
      </c>
      <c r="AL1018" s="68">
        <v>0</v>
      </c>
      <c r="AM1018" s="68">
        <v>0</v>
      </c>
      <c r="AN1018" s="68">
        <v>0</v>
      </c>
      <c r="AO1018" s="68">
        <v>0</v>
      </c>
      <c r="AP1018" s="113">
        <v>8.8311276350120842</v>
      </c>
      <c r="AQ1018" s="12">
        <v>1</v>
      </c>
      <c r="AR1018" s="113">
        <v>8.3518467388282449</v>
      </c>
      <c r="AS1018" s="12">
        <v>0</v>
      </c>
      <c r="AT1018" s="12">
        <v>1</v>
      </c>
      <c r="AU1018" s="12">
        <v>1</v>
      </c>
      <c r="AV1018" s="113">
        <v>7.6058900010531216</v>
      </c>
      <c r="AW1018" s="12">
        <v>0</v>
      </c>
      <c r="AX1018" s="12">
        <v>1</v>
      </c>
      <c r="AY1018" s="68">
        <v>1</v>
      </c>
      <c r="AZ1018" s="68">
        <v>4.2329999999999997</v>
      </c>
      <c r="BA1018" s="94">
        <v>323</v>
      </c>
      <c r="BB1018" s="94">
        <v>68</v>
      </c>
      <c r="BC1018" s="12">
        <v>0</v>
      </c>
      <c r="BD1018" s="12">
        <v>1</v>
      </c>
      <c r="BE1018" s="104">
        <f t="shared" si="233"/>
        <v>2.7080502011022101</v>
      </c>
      <c r="BF1018" s="104">
        <v>1486.31</v>
      </c>
      <c r="BG1018" s="104">
        <f t="shared" si="228"/>
        <v>0.370759993063982</v>
      </c>
      <c r="BH1018" s="68">
        <v>0</v>
      </c>
      <c r="BI1018" s="68">
        <v>1</v>
      </c>
      <c r="BJ1018" s="68">
        <v>0</v>
      </c>
      <c r="BK1018" s="12">
        <v>0</v>
      </c>
      <c r="BL1018" s="12">
        <v>1</v>
      </c>
      <c r="BM1018" s="12">
        <v>1</v>
      </c>
      <c r="BN1018" s="12">
        <v>0</v>
      </c>
      <c r="BO1018" s="12">
        <v>0</v>
      </c>
      <c r="BP1018" s="12">
        <v>1</v>
      </c>
      <c r="BQ1018" s="12">
        <v>0</v>
      </c>
      <c r="BR1018" s="12">
        <v>0</v>
      </c>
      <c r="BS1018" s="12">
        <v>0</v>
      </c>
      <c r="BT1018" s="12">
        <v>0</v>
      </c>
      <c r="BU1018" s="12">
        <v>1</v>
      </c>
      <c r="BV1018" s="12">
        <v>1</v>
      </c>
      <c r="BW1018" s="12">
        <v>0</v>
      </c>
      <c r="BX1018" s="12">
        <v>0</v>
      </c>
      <c r="BY1018" s="12">
        <v>0.5</v>
      </c>
      <c r="BZ1018" s="12">
        <f t="shared" si="229"/>
        <v>0.5</v>
      </c>
      <c r="CA1018" s="113">
        <v>3.1780538303479458</v>
      </c>
      <c r="CB1018" s="12" t="s">
        <v>1098</v>
      </c>
      <c r="CC1018" s="12">
        <v>1</v>
      </c>
    </row>
    <row r="1019" spans="1:167" ht="15" customHeight="1" x14ac:dyDescent="0.3">
      <c r="A1019" s="17">
        <v>1018</v>
      </c>
      <c r="B1019" s="12">
        <v>24</v>
      </c>
      <c r="C1019" s="69" t="s">
        <v>174</v>
      </c>
      <c r="D1019" s="37">
        <v>9.4E-2</v>
      </c>
      <c r="E1019" s="68">
        <v>4.7E-2</v>
      </c>
      <c r="F1019" s="19">
        <f t="shared" si="230"/>
        <v>2</v>
      </c>
      <c r="G1019" s="12" t="s">
        <v>420</v>
      </c>
      <c r="H1019" s="12">
        <f t="shared" si="231"/>
        <v>4.7E-2</v>
      </c>
      <c r="I1019" s="12">
        <f t="shared" si="232"/>
        <v>0.14100000000000001</v>
      </c>
      <c r="J1019" s="12" t="s">
        <v>63</v>
      </c>
      <c r="K1019" s="12">
        <f t="shared" si="220"/>
        <v>9.4E-2</v>
      </c>
      <c r="L1019" s="45">
        <f t="shared" si="221"/>
        <v>2</v>
      </c>
      <c r="M1019" s="15">
        <f t="shared" si="222"/>
        <v>3.0729254193150105E-2</v>
      </c>
      <c r="N1019" s="13">
        <f t="shared" si="223"/>
        <v>1.5364627096575052E-2</v>
      </c>
      <c r="O1019" s="68">
        <f t="shared" si="224"/>
        <v>65.084560381091919</v>
      </c>
      <c r="P1019" s="12">
        <f t="shared" si="225"/>
        <v>1.5364627096575052E-2</v>
      </c>
      <c r="Q1019" s="12">
        <f t="shared" si="226"/>
        <v>4.6093881289725157E-2</v>
      </c>
      <c r="R1019" s="113">
        <v>6.5323342922223491</v>
      </c>
      <c r="S1019" s="12" t="s">
        <v>1139</v>
      </c>
      <c r="T1019" s="12" t="s">
        <v>1109</v>
      </c>
      <c r="U1019" s="12" t="s">
        <v>1114</v>
      </c>
      <c r="V1019" s="13" t="s">
        <v>1141</v>
      </c>
      <c r="W1019" s="68">
        <v>1</v>
      </c>
      <c r="X1019" s="68">
        <v>0</v>
      </c>
      <c r="Y1019" s="68">
        <v>0</v>
      </c>
      <c r="Z1019" s="68">
        <v>0</v>
      </c>
      <c r="AA1019" s="13">
        <v>1</v>
      </c>
      <c r="AB1019" s="13">
        <v>1</v>
      </c>
      <c r="AC1019" s="68">
        <v>2</v>
      </c>
      <c r="AD1019" s="68">
        <v>5</v>
      </c>
      <c r="AE1019" s="13">
        <v>4232</v>
      </c>
      <c r="AF1019" s="13">
        <v>0</v>
      </c>
      <c r="AG1019" s="13">
        <v>1</v>
      </c>
      <c r="AH1019" s="13">
        <v>0</v>
      </c>
      <c r="AI1019" s="13">
        <v>0</v>
      </c>
      <c r="AJ1019" s="13">
        <v>0</v>
      </c>
      <c r="AK1019" s="13">
        <v>0</v>
      </c>
      <c r="AL1019" s="13">
        <v>0</v>
      </c>
      <c r="AM1019" s="68">
        <v>0</v>
      </c>
      <c r="AN1019" s="68">
        <v>0</v>
      </c>
      <c r="AO1019" s="68">
        <v>0</v>
      </c>
      <c r="AP1019" s="113">
        <v>8.8311276350120842</v>
      </c>
      <c r="AQ1019" s="12">
        <v>1</v>
      </c>
      <c r="AR1019" s="113">
        <v>8.3518467388282449</v>
      </c>
      <c r="AS1019" s="12">
        <v>0</v>
      </c>
      <c r="AT1019" s="12">
        <v>1</v>
      </c>
      <c r="AU1019" s="12">
        <v>1</v>
      </c>
      <c r="AV1019" s="113">
        <v>7.6058900010531216</v>
      </c>
      <c r="AW1019" s="12">
        <v>0</v>
      </c>
      <c r="AX1019" s="12">
        <v>1</v>
      </c>
      <c r="AY1019" s="68">
        <v>1</v>
      </c>
      <c r="AZ1019" s="68">
        <v>4.2329999999999997</v>
      </c>
      <c r="BA1019" s="94">
        <v>323</v>
      </c>
      <c r="BB1019" s="94">
        <v>68</v>
      </c>
      <c r="BC1019" s="12">
        <v>0</v>
      </c>
      <c r="BD1019" s="12">
        <v>1</v>
      </c>
      <c r="BE1019" s="104">
        <f t="shared" si="233"/>
        <v>2.7080502011022101</v>
      </c>
      <c r="BF1019" s="104">
        <v>1486.31</v>
      </c>
      <c r="BG1019" s="104">
        <f t="shared" si="228"/>
        <v>0.370759993063982</v>
      </c>
      <c r="BH1019" s="68">
        <v>0</v>
      </c>
      <c r="BI1019" s="68">
        <v>1</v>
      </c>
      <c r="BJ1019" s="68">
        <v>0</v>
      </c>
      <c r="BK1019" s="12">
        <v>0</v>
      </c>
      <c r="BL1019" s="12">
        <v>1</v>
      </c>
      <c r="BM1019" s="12">
        <v>1</v>
      </c>
      <c r="BN1019" s="12">
        <v>0</v>
      </c>
      <c r="BO1019" s="12">
        <v>0</v>
      </c>
      <c r="BP1019" s="12">
        <v>1</v>
      </c>
      <c r="BQ1019" s="12">
        <v>0</v>
      </c>
      <c r="BR1019" s="12">
        <v>0</v>
      </c>
      <c r="BS1019" s="12">
        <v>0</v>
      </c>
      <c r="BT1019" s="12">
        <v>0</v>
      </c>
      <c r="BU1019" s="12">
        <v>1</v>
      </c>
      <c r="BV1019" s="12">
        <v>1</v>
      </c>
      <c r="BW1019" s="12">
        <v>0</v>
      </c>
      <c r="BX1019" s="12">
        <v>0</v>
      </c>
      <c r="BY1019" s="12">
        <v>0.5</v>
      </c>
      <c r="BZ1019" s="12">
        <f t="shared" si="229"/>
        <v>0.5</v>
      </c>
      <c r="CA1019" s="113">
        <v>3.1780538303479458</v>
      </c>
      <c r="CB1019" s="12" t="s">
        <v>1098</v>
      </c>
      <c r="CC1019" s="12">
        <v>1</v>
      </c>
    </row>
    <row r="1020" spans="1:167" ht="15" customHeight="1" x14ac:dyDescent="0.3">
      <c r="A1020" s="17">
        <v>1019</v>
      </c>
      <c r="B1020" s="12">
        <v>24</v>
      </c>
      <c r="C1020" s="69" t="s">
        <v>174</v>
      </c>
      <c r="D1020" s="37">
        <v>-0.13600000000000001</v>
      </c>
      <c r="E1020" s="68">
        <v>8.4000000000000005E-2</v>
      </c>
      <c r="F1020" s="19">
        <f t="shared" si="230"/>
        <v>-1.6190476190476191</v>
      </c>
      <c r="H1020" s="12">
        <f t="shared" si="231"/>
        <v>-0.22000000000000003</v>
      </c>
      <c r="I1020" s="12">
        <f t="shared" si="232"/>
        <v>-5.2000000000000005E-2</v>
      </c>
      <c r="J1020" s="12" t="s">
        <v>63</v>
      </c>
      <c r="K1020" s="12">
        <f t="shared" si="220"/>
        <v>-0.13600000000000001</v>
      </c>
      <c r="L1020" s="45">
        <f t="shared" si="221"/>
        <v>-1.6190476190476191</v>
      </c>
      <c r="M1020" s="15">
        <f t="shared" si="222"/>
        <v>-2.1833970373475932E-2</v>
      </c>
      <c r="N1020" s="68">
        <f t="shared" si="223"/>
        <v>1.3485687583617489E-2</v>
      </c>
      <c r="O1020" s="68">
        <f t="shared" si="224"/>
        <v>74.152689197309243</v>
      </c>
      <c r="P1020" s="12">
        <f t="shared" si="225"/>
        <v>-3.5319657957093423E-2</v>
      </c>
      <c r="Q1020" s="12">
        <f t="shared" si="226"/>
        <v>-8.3482827898584428E-3</v>
      </c>
      <c r="R1020" s="113">
        <v>6.5323342922223491</v>
      </c>
      <c r="S1020" s="12" t="s">
        <v>1140</v>
      </c>
      <c r="T1020" s="12" t="s">
        <v>1109</v>
      </c>
      <c r="U1020" s="12" t="s">
        <v>1110</v>
      </c>
      <c r="V1020" s="68" t="s">
        <v>1142</v>
      </c>
      <c r="W1020" s="68">
        <v>1</v>
      </c>
      <c r="X1020" s="68">
        <v>0</v>
      </c>
      <c r="Y1020" s="68">
        <v>0</v>
      </c>
      <c r="Z1020" s="68">
        <v>0</v>
      </c>
      <c r="AA1020" s="68">
        <v>1</v>
      </c>
      <c r="AB1020" s="68">
        <v>1</v>
      </c>
      <c r="AC1020" s="68">
        <v>3</v>
      </c>
      <c r="AD1020" s="69">
        <v>5</v>
      </c>
      <c r="AE1020" s="68">
        <v>5496</v>
      </c>
      <c r="AF1020" s="68">
        <v>0</v>
      </c>
      <c r="AG1020" s="68">
        <v>1</v>
      </c>
      <c r="AH1020" s="68">
        <v>0</v>
      </c>
      <c r="AI1020" s="68">
        <v>0</v>
      </c>
      <c r="AJ1020" s="68">
        <v>0</v>
      </c>
      <c r="AK1020" s="68">
        <v>0</v>
      </c>
      <c r="AL1020" s="68">
        <v>0</v>
      </c>
      <c r="AM1020" s="68">
        <v>0</v>
      </c>
      <c r="AN1020" s="68">
        <v>0</v>
      </c>
      <c r="AO1020" s="68">
        <v>0</v>
      </c>
      <c r="AP1020" s="113">
        <v>8.8311276350120842</v>
      </c>
      <c r="AQ1020" s="12">
        <v>1</v>
      </c>
      <c r="AR1020" s="113">
        <v>8.6128669414845191</v>
      </c>
      <c r="AS1020" s="12">
        <v>0</v>
      </c>
      <c r="AT1020" s="12">
        <v>1</v>
      </c>
      <c r="AU1020" s="12">
        <v>1</v>
      </c>
      <c r="AV1020" s="113">
        <v>7.6058900010531216</v>
      </c>
      <c r="AW1020" s="12">
        <v>0</v>
      </c>
      <c r="AX1020" s="12">
        <v>1</v>
      </c>
      <c r="AY1020" s="68">
        <v>1</v>
      </c>
      <c r="AZ1020" s="68">
        <v>4.2329999999999997</v>
      </c>
      <c r="BA1020" s="94">
        <v>323</v>
      </c>
      <c r="BB1020" s="94">
        <v>68</v>
      </c>
      <c r="BC1020" s="12">
        <v>0</v>
      </c>
      <c r="BD1020" s="12">
        <v>1</v>
      </c>
      <c r="BE1020" s="104">
        <f t="shared" si="233"/>
        <v>2.7080502011022101</v>
      </c>
      <c r="BF1020" s="104">
        <v>1486.31</v>
      </c>
      <c r="BG1020" s="104">
        <f t="shared" si="228"/>
        <v>0.370759993063982</v>
      </c>
      <c r="BH1020" s="68">
        <v>0</v>
      </c>
      <c r="BI1020" s="68">
        <v>1</v>
      </c>
      <c r="BJ1020" s="68">
        <v>0</v>
      </c>
      <c r="BK1020" s="12">
        <v>0</v>
      </c>
      <c r="BL1020" s="12">
        <v>1</v>
      </c>
      <c r="BM1020" s="12">
        <v>1</v>
      </c>
      <c r="BN1020" s="12">
        <v>0</v>
      </c>
      <c r="BO1020" s="12">
        <v>0</v>
      </c>
      <c r="BP1020" s="12">
        <v>1</v>
      </c>
      <c r="BQ1020" s="12">
        <v>0</v>
      </c>
      <c r="BR1020" s="12">
        <v>0</v>
      </c>
      <c r="BS1020" s="12">
        <v>0</v>
      </c>
      <c r="BT1020" s="12">
        <v>0</v>
      </c>
      <c r="BU1020" s="12">
        <v>1</v>
      </c>
      <c r="BV1020" s="12">
        <v>1</v>
      </c>
      <c r="BW1020" s="12">
        <v>0</v>
      </c>
      <c r="BX1020" s="12">
        <v>0</v>
      </c>
      <c r="BY1020" s="12">
        <v>0.5</v>
      </c>
      <c r="BZ1020" s="12">
        <f t="shared" si="229"/>
        <v>0.5</v>
      </c>
      <c r="CA1020" s="113">
        <v>3.1780538303479458</v>
      </c>
      <c r="CB1020" s="12" t="s">
        <v>1098</v>
      </c>
      <c r="CC1020" s="12">
        <v>1</v>
      </c>
    </row>
    <row r="1021" spans="1:167" ht="15" customHeight="1" x14ac:dyDescent="0.3">
      <c r="A1021" s="70">
        <v>1020</v>
      </c>
      <c r="B1021" s="70">
        <v>24</v>
      </c>
      <c r="C1021" s="69" t="s">
        <v>174</v>
      </c>
      <c r="D1021" s="38">
        <v>-2.4E-2</v>
      </c>
      <c r="E1021" s="69">
        <v>6.0999999999999999E-2</v>
      </c>
      <c r="F1021" s="19">
        <f t="shared" si="230"/>
        <v>-0.39344262295081966</v>
      </c>
      <c r="G1021" s="70"/>
      <c r="H1021" s="70">
        <f t="shared" si="231"/>
        <v>-8.4999999999999992E-2</v>
      </c>
      <c r="I1021" s="70">
        <f t="shared" si="232"/>
        <v>3.6999999999999998E-2</v>
      </c>
      <c r="J1021" s="70" t="s">
        <v>63</v>
      </c>
      <c r="K1021" s="70">
        <f t="shared" si="220"/>
        <v>-2.4E-2</v>
      </c>
      <c r="L1021" s="47">
        <f t="shared" si="221"/>
        <v>-0.39344262295081966</v>
      </c>
      <c r="M1021" s="18">
        <f t="shared" si="222"/>
        <v>-5.3070347177266771E-3</v>
      </c>
      <c r="N1021" s="69">
        <f t="shared" si="223"/>
        <v>1.3488713240888638E-2</v>
      </c>
      <c r="O1021" s="69">
        <f t="shared" si="224"/>
        <v>74.136055985583383</v>
      </c>
      <c r="P1021" s="70">
        <f t="shared" si="225"/>
        <v>-1.8795747958615314E-2</v>
      </c>
      <c r="Q1021" s="70">
        <f t="shared" si="226"/>
        <v>8.1816785231619612E-3</v>
      </c>
      <c r="R1021" s="114">
        <v>6.5323342922223491</v>
      </c>
      <c r="S1021" s="70" t="s">
        <v>1140</v>
      </c>
      <c r="T1021" s="70" t="s">
        <v>1109</v>
      </c>
      <c r="U1021" s="70" t="s">
        <v>1111</v>
      </c>
      <c r="V1021" s="69" t="s">
        <v>1142</v>
      </c>
      <c r="W1021" s="69">
        <v>1</v>
      </c>
      <c r="X1021" s="69">
        <v>0</v>
      </c>
      <c r="Y1021" s="69">
        <v>0</v>
      </c>
      <c r="Z1021" s="69">
        <v>0</v>
      </c>
      <c r="AA1021" s="69">
        <v>1</v>
      </c>
      <c r="AB1021" s="69">
        <v>1</v>
      </c>
      <c r="AC1021" s="69">
        <v>3</v>
      </c>
      <c r="AD1021" s="69">
        <v>5</v>
      </c>
      <c r="AE1021" s="69">
        <v>5496</v>
      </c>
      <c r="AF1021" s="69">
        <v>0</v>
      </c>
      <c r="AG1021" s="69">
        <v>1</v>
      </c>
      <c r="AH1021" s="69">
        <v>0</v>
      </c>
      <c r="AI1021" s="69">
        <v>0</v>
      </c>
      <c r="AJ1021" s="69">
        <v>0</v>
      </c>
      <c r="AK1021" s="69">
        <v>0</v>
      </c>
      <c r="AL1021" s="69">
        <v>0</v>
      </c>
      <c r="AM1021" s="69">
        <v>0</v>
      </c>
      <c r="AN1021" s="69">
        <v>0</v>
      </c>
      <c r="AO1021" s="69">
        <v>0</v>
      </c>
      <c r="AP1021" s="114">
        <v>8.8311276350120842</v>
      </c>
      <c r="AQ1021" s="70">
        <v>1</v>
      </c>
      <c r="AR1021" s="114">
        <v>8.6128669414845191</v>
      </c>
      <c r="AS1021" s="70">
        <v>0</v>
      </c>
      <c r="AT1021" s="70">
        <v>1</v>
      </c>
      <c r="AU1021" s="70">
        <v>1</v>
      </c>
      <c r="AV1021" s="114">
        <v>7.6058900010531216</v>
      </c>
      <c r="AW1021" s="70">
        <v>0</v>
      </c>
      <c r="AX1021" s="70">
        <v>1</v>
      </c>
      <c r="AY1021" s="69">
        <v>1</v>
      </c>
      <c r="AZ1021" s="69">
        <v>4.2329999999999997</v>
      </c>
      <c r="BA1021" s="32">
        <v>323</v>
      </c>
      <c r="BB1021" s="32">
        <v>68</v>
      </c>
      <c r="BC1021" s="70">
        <v>0</v>
      </c>
      <c r="BD1021" s="70">
        <v>1</v>
      </c>
      <c r="BE1021" s="106">
        <f t="shared" si="233"/>
        <v>2.7080502011022101</v>
      </c>
      <c r="BF1021" s="106">
        <v>1486.31</v>
      </c>
      <c r="BG1021" s="106">
        <f t="shared" si="228"/>
        <v>0.370759993063982</v>
      </c>
      <c r="BH1021" s="69">
        <v>0</v>
      </c>
      <c r="BI1021" s="69">
        <v>1</v>
      </c>
      <c r="BJ1021" s="69">
        <v>0</v>
      </c>
      <c r="BK1021" s="70">
        <v>0</v>
      </c>
      <c r="BL1021" s="70">
        <v>1</v>
      </c>
      <c r="BM1021" s="70">
        <v>1</v>
      </c>
      <c r="BN1021" s="70">
        <v>0</v>
      </c>
      <c r="BO1021" s="70">
        <v>0</v>
      </c>
      <c r="BP1021" s="70">
        <v>1</v>
      </c>
      <c r="BQ1021" s="70">
        <v>0</v>
      </c>
      <c r="BR1021" s="70">
        <v>0</v>
      </c>
      <c r="BS1021" s="70">
        <v>0</v>
      </c>
      <c r="BT1021" s="70">
        <v>0</v>
      </c>
      <c r="BU1021" s="70">
        <v>1</v>
      </c>
      <c r="BV1021" s="70">
        <v>1</v>
      </c>
      <c r="BW1021" s="70">
        <v>0</v>
      </c>
      <c r="BX1021" s="70">
        <v>0</v>
      </c>
      <c r="BY1021" s="70">
        <v>0.5</v>
      </c>
      <c r="BZ1021" s="70">
        <f t="shared" si="229"/>
        <v>0.5</v>
      </c>
      <c r="CA1021" s="114">
        <v>3.1780538303479458</v>
      </c>
      <c r="CB1021" s="70" t="s">
        <v>1098</v>
      </c>
      <c r="CC1021" s="70">
        <v>1</v>
      </c>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0"/>
      <c r="DD1021" s="70"/>
      <c r="DE1021" s="70"/>
      <c r="DF1021" s="70"/>
      <c r="DG1021" s="70"/>
      <c r="DH1021" s="70"/>
      <c r="DI1021" s="70"/>
      <c r="DJ1021" s="70"/>
      <c r="DK1021" s="70"/>
      <c r="DL1021" s="70"/>
      <c r="DM1021" s="70"/>
      <c r="DN1021" s="70"/>
      <c r="DO1021" s="70"/>
      <c r="DP1021" s="70"/>
      <c r="DQ1021" s="70"/>
      <c r="DR1021" s="70"/>
      <c r="DS1021" s="70"/>
      <c r="DT1021" s="70"/>
      <c r="DU1021" s="70"/>
      <c r="DV1021" s="70"/>
      <c r="DW1021" s="70"/>
      <c r="DX1021" s="70"/>
      <c r="DY1021" s="70"/>
      <c r="DZ1021" s="70"/>
      <c r="EA1021" s="70"/>
      <c r="EB1021" s="70"/>
      <c r="EC1021" s="70"/>
      <c r="ED1021" s="70"/>
      <c r="EE1021" s="70"/>
      <c r="EF1021" s="70"/>
      <c r="EG1021" s="70"/>
      <c r="EH1021" s="70"/>
      <c r="EI1021" s="70"/>
      <c r="EJ1021" s="70"/>
      <c r="EK1021" s="70"/>
      <c r="EL1021" s="70"/>
      <c r="EM1021" s="70"/>
      <c r="EN1021" s="70"/>
      <c r="EO1021" s="70"/>
      <c r="EP1021" s="70"/>
      <c r="EQ1021" s="70"/>
      <c r="ER1021" s="70"/>
      <c r="ES1021" s="70"/>
      <c r="ET1021" s="70"/>
      <c r="EU1021" s="70"/>
      <c r="EV1021" s="70"/>
      <c r="EW1021" s="70"/>
      <c r="EX1021" s="70"/>
      <c r="EY1021" s="70"/>
      <c r="EZ1021" s="70"/>
      <c r="FA1021" s="70"/>
      <c r="FB1021" s="70"/>
      <c r="FC1021" s="70"/>
      <c r="FD1021" s="70"/>
      <c r="FE1021" s="70"/>
      <c r="FF1021" s="70"/>
      <c r="FG1021" s="70"/>
      <c r="FH1021" s="70"/>
      <c r="FI1021" s="70"/>
      <c r="FJ1021" s="70"/>
      <c r="FK1021" s="70"/>
    </row>
    <row r="1022" spans="1:167" ht="15" customHeight="1" x14ac:dyDescent="0.3">
      <c r="A1022" s="17">
        <v>1021</v>
      </c>
      <c r="B1022" s="12">
        <v>24</v>
      </c>
      <c r="C1022" s="69" t="s">
        <v>174</v>
      </c>
      <c r="D1022" s="37">
        <v>-5.6000000000000001E-2</v>
      </c>
      <c r="E1022" s="68">
        <v>6.8000000000000005E-2</v>
      </c>
      <c r="F1022" s="19">
        <f t="shared" si="230"/>
        <v>-0.82352941176470584</v>
      </c>
      <c r="H1022" s="12">
        <f t="shared" si="231"/>
        <v>-0.124</v>
      </c>
      <c r="I1022" s="12">
        <f t="shared" si="232"/>
        <v>1.2000000000000004E-2</v>
      </c>
      <c r="J1022" s="12" t="s">
        <v>63</v>
      </c>
      <c r="K1022" s="12">
        <f t="shared" si="220"/>
        <v>-5.6000000000000001E-2</v>
      </c>
      <c r="L1022" s="45">
        <f t="shared" si="221"/>
        <v>-0.82352941176470584</v>
      </c>
      <c r="M1022" s="15">
        <f t="shared" si="222"/>
        <v>-1.1107823189498727E-2</v>
      </c>
      <c r="N1022" s="68">
        <f t="shared" si="223"/>
        <v>1.3488071015819883E-2</v>
      </c>
      <c r="O1022" s="68">
        <f t="shared" si="224"/>
        <v>74.139585922043295</v>
      </c>
      <c r="P1022" s="12">
        <f t="shared" si="225"/>
        <v>-2.4595894205318609E-2</v>
      </c>
      <c r="Q1022" s="12">
        <f t="shared" si="226"/>
        <v>2.3802478263211559E-3</v>
      </c>
      <c r="R1022" s="113">
        <v>6.5323342922223491</v>
      </c>
      <c r="S1022" s="12" t="s">
        <v>1140</v>
      </c>
      <c r="T1022" s="12" t="s">
        <v>1109</v>
      </c>
      <c r="U1022" s="12" t="s">
        <v>1112</v>
      </c>
      <c r="V1022" s="68" t="s">
        <v>1142</v>
      </c>
      <c r="W1022" s="68">
        <v>1</v>
      </c>
      <c r="X1022" s="68">
        <v>0</v>
      </c>
      <c r="Y1022" s="68">
        <v>0</v>
      </c>
      <c r="Z1022" s="68">
        <v>0</v>
      </c>
      <c r="AA1022" s="68">
        <v>1</v>
      </c>
      <c r="AB1022" s="68">
        <v>1</v>
      </c>
      <c r="AC1022" s="68">
        <v>3</v>
      </c>
      <c r="AD1022" s="68">
        <v>5</v>
      </c>
      <c r="AE1022" s="68">
        <v>5496</v>
      </c>
      <c r="AF1022" s="68">
        <v>0</v>
      </c>
      <c r="AG1022" s="68">
        <v>1</v>
      </c>
      <c r="AH1022" s="68">
        <v>0</v>
      </c>
      <c r="AI1022" s="68">
        <v>0</v>
      </c>
      <c r="AJ1022" s="68">
        <v>0</v>
      </c>
      <c r="AK1022" s="68">
        <v>0</v>
      </c>
      <c r="AL1022" s="68">
        <v>0</v>
      </c>
      <c r="AM1022" s="68">
        <v>0</v>
      </c>
      <c r="AN1022" s="68">
        <v>0</v>
      </c>
      <c r="AO1022" s="68">
        <v>0</v>
      </c>
      <c r="AP1022" s="113">
        <v>8.8311276350120842</v>
      </c>
      <c r="AQ1022" s="12">
        <v>1</v>
      </c>
      <c r="AR1022" s="113">
        <v>8.6128669414845191</v>
      </c>
      <c r="AS1022" s="12">
        <v>0</v>
      </c>
      <c r="AT1022" s="12">
        <v>1</v>
      </c>
      <c r="AU1022" s="12">
        <v>1</v>
      </c>
      <c r="AV1022" s="113">
        <v>7.6058900010531216</v>
      </c>
      <c r="AW1022" s="12">
        <v>0</v>
      </c>
      <c r="AX1022" s="12">
        <v>1</v>
      </c>
      <c r="AY1022" s="68">
        <v>1</v>
      </c>
      <c r="AZ1022" s="68">
        <v>4.2329999999999997</v>
      </c>
      <c r="BA1022" s="94">
        <v>323</v>
      </c>
      <c r="BB1022" s="94">
        <v>68</v>
      </c>
      <c r="BC1022" s="12">
        <v>0</v>
      </c>
      <c r="BD1022" s="12">
        <v>1</v>
      </c>
      <c r="BE1022" s="104">
        <f t="shared" si="233"/>
        <v>2.7080502011022101</v>
      </c>
      <c r="BF1022" s="104">
        <v>1486.31</v>
      </c>
      <c r="BG1022" s="104">
        <f t="shared" si="228"/>
        <v>0.370759993063982</v>
      </c>
      <c r="BH1022" s="68">
        <v>0</v>
      </c>
      <c r="BI1022" s="68">
        <v>1</v>
      </c>
      <c r="BJ1022" s="68">
        <v>0</v>
      </c>
      <c r="BK1022" s="12">
        <v>0</v>
      </c>
      <c r="BL1022" s="12">
        <v>1</v>
      </c>
      <c r="BM1022" s="12">
        <v>1</v>
      </c>
      <c r="BN1022" s="12">
        <v>0</v>
      </c>
      <c r="BO1022" s="12">
        <v>0</v>
      </c>
      <c r="BP1022" s="12">
        <v>1</v>
      </c>
      <c r="BQ1022" s="12">
        <v>0</v>
      </c>
      <c r="BR1022" s="12">
        <v>0</v>
      </c>
      <c r="BS1022" s="12">
        <v>0</v>
      </c>
      <c r="BT1022" s="12">
        <v>0</v>
      </c>
      <c r="BU1022" s="12">
        <v>1</v>
      </c>
      <c r="BV1022" s="12">
        <v>1</v>
      </c>
      <c r="BW1022" s="12">
        <v>0</v>
      </c>
      <c r="BX1022" s="12">
        <v>0</v>
      </c>
      <c r="BY1022" s="12">
        <v>0.5</v>
      </c>
      <c r="BZ1022" s="12">
        <f t="shared" si="229"/>
        <v>0.5</v>
      </c>
      <c r="CA1022" s="113">
        <v>3.1780538303479458</v>
      </c>
      <c r="CB1022" s="12" t="s">
        <v>1098</v>
      </c>
      <c r="CC1022" s="12">
        <v>1</v>
      </c>
    </row>
    <row r="1023" spans="1:167" ht="15" customHeight="1" x14ac:dyDescent="0.3">
      <c r="A1023" s="17">
        <v>1022</v>
      </c>
      <c r="B1023" s="12">
        <v>24</v>
      </c>
      <c r="C1023" s="69" t="s">
        <v>174</v>
      </c>
      <c r="D1023" s="37">
        <v>6.9000000000000006E-2</v>
      </c>
      <c r="E1023" s="68">
        <v>5.2999999999999999E-2</v>
      </c>
      <c r="F1023" s="19">
        <f t="shared" si="230"/>
        <v>1.3018867924528303</v>
      </c>
      <c r="H1023" s="12">
        <f t="shared" si="231"/>
        <v>1.6000000000000007E-2</v>
      </c>
      <c r="I1023" s="12">
        <f t="shared" si="232"/>
        <v>0.122</v>
      </c>
      <c r="J1023" s="12" t="s">
        <v>63</v>
      </c>
      <c r="K1023" s="12">
        <f t="shared" si="220"/>
        <v>6.9000000000000006E-2</v>
      </c>
      <c r="L1023" s="45">
        <f t="shared" si="221"/>
        <v>1.3018867924528303</v>
      </c>
      <c r="M1023" s="15">
        <f t="shared" si="222"/>
        <v>1.7558317724458115E-2</v>
      </c>
      <c r="N1023" s="68">
        <f t="shared" si="223"/>
        <v>1.3486823759366377E-2</v>
      </c>
      <c r="O1023" s="68">
        <f t="shared" si="224"/>
        <v>74.146442323420771</v>
      </c>
      <c r="P1023" s="12">
        <f t="shared" si="225"/>
        <v>4.0714939650917381E-3</v>
      </c>
      <c r="Q1023" s="12">
        <f t="shared" si="226"/>
        <v>3.1045141483824493E-2</v>
      </c>
      <c r="R1023" s="113">
        <v>6.5323342922223491</v>
      </c>
      <c r="S1023" s="12" t="s">
        <v>1140</v>
      </c>
      <c r="T1023" s="12" t="s">
        <v>1109</v>
      </c>
      <c r="U1023" s="12" t="s">
        <v>1113</v>
      </c>
      <c r="V1023" s="68" t="s">
        <v>1142</v>
      </c>
      <c r="W1023" s="68">
        <v>1</v>
      </c>
      <c r="X1023" s="68">
        <v>0</v>
      </c>
      <c r="Y1023" s="68">
        <v>0</v>
      </c>
      <c r="Z1023" s="68">
        <v>0</v>
      </c>
      <c r="AA1023" s="68">
        <v>1</v>
      </c>
      <c r="AB1023" s="68">
        <v>1</v>
      </c>
      <c r="AC1023" s="68">
        <v>3</v>
      </c>
      <c r="AD1023" s="68">
        <v>5</v>
      </c>
      <c r="AE1023" s="68">
        <v>5496</v>
      </c>
      <c r="AF1023" s="68">
        <v>0</v>
      </c>
      <c r="AG1023" s="68">
        <v>1</v>
      </c>
      <c r="AH1023" s="68">
        <v>0</v>
      </c>
      <c r="AI1023" s="68">
        <v>0</v>
      </c>
      <c r="AJ1023" s="68">
        <v>0</v>
      </c>
      <c r="AK1023" s="68">
        <v>0</v>
      </c>
      <c r="AL1023" s="68">
        <v>0</v>
      </c>
      <c r="AM1023" s="68">
        <v>0</v>
      </c>
      <c r="AN1023" s="68">
        <v>0</v>
      </c>
      <c r="AO1023" s="68">
        <v>0</v>
      </c>
      <c r="AP1023" s="113">
        <v>8.8311276350120842</v>
      </c>
      <c r="AQ1023" s="12">
        <v>1</v>
      </c>
      <c r="AR1023" s="113">
        <v>8.6128669414845191</v>
      </c>
      <c r="AS1023" s="12">
        <v>0</v>
      </c>
      <c r="AT1023" s="12">
        <v>1</v>
      </c>
      <c r="AU1023" s="12">
        <v>1</v>
      </c>
      <c r="AV1023" s="113">
        <v>7.6058900010531216</v>
      </c>
      <c r="AW1023" s="12">
        <v>0</v>
      </c>
      <c r="AX1023" s="12">
        <v>1</v>
      </c>
      <c r="AY1023" s="68">
        <v>1</v>
      </c>
      <c r="AZ1023" s="68">
        <v>4.2329999999999997</v>
      </c>
      <c r="BA1023" s="94">
        <v>323</v>
      </c>
      <c r="BB1023" s="94">
        <v>68</v>
      </c>
      <c r="BC1023" s="12">
        <v>0</v>
      </c>
      <c r="BD1023" s="12">
        <v>1</v>
      </c>
      <c r="BE1023" s="104">
        <f t="shared" si="233"/>
        <v>2.7080502011022101</v>
      </c>
      <c r="BF1023" s="104">
        <v>1486.31</v>
      </c>
      <c r="BG1023" s="104">
        <f t="shared" si="228"/>
        <v>0.370759993063982</v>
      </c>
      <c r="BH1023" s="68">
        <v>0</v>
      </c>
      <c r="BI1023" s="68">
        <v>1</v>
      </c>
      <c r="BJ1023" s="68">
        <v>0</v>
      </c>
      <c r="BK1023" s="12">
        <v>0</v>
      </c>
      <c r="BL1023" s="12">
        <v>1</v>
      </c>
      <c r="BM1023" s="12">
        <v>1</v>
      </c>
      <c r="BN1023" s="12">
        <v>0</v>
      </c>
      <c r="BO1023" s="12">
        <v>0</v>
      </c>
      <c r="BP1023" s="12">
        <v>1</v>
      </c>
      <c r="BQ1023" s="12">
        <v>0</v>
      </c>
      <c r="BR1023" s="12">
        <v>0</v>
      </c>
      <c r="BS1023" s="12">
        <v>0</v>
      </c>
      <c r="BT1023" s="12">
        <v>0</v>
      </c>
      <c r="BU1023" s="12">
        <v>1</v>
      </c>
      <c r="BV1023" s="12">
        <v>1</v>
      </c>
      <c r="BW1023" s="12">
        <v>0</v>
      </c>
      <c r="BX1023" s="12">
        <v>0</v>
      </c>
      <c r="BY1023" s="12">
        <v>0.5</v>
      </c>
      <c r="BZ1023" s="12">
        <f t="shared" si="229"/>
        <v>0.5</v>
      </c>
      <c r="CA1023" s="113">
        <v>3.1780538303479458</v>
      </c>
      <c r="CB1023" s="12" t="s">
        <v>1098</v>
      </c>
      <c r="CC1023" s="12">
        <v>1</v>
      </c>
    </row>
    <row r="1024" spans="1:167" ht="15" customHeight="1" x14ac:dyDescent="0.3">
      <c r="A1024" s="17">
        <v>1023</v>
      </c>
      <c r="B1024" s="12">
        <v>24</v>
      </c>
      <c r="C1024" s="69" t="s">
        <v>174</v>
      </c>
      <c r="D1024" s="37">
        <v>3.6999999999999998E-2</v>
      </c>
      <c r="E1024" s="68">
        <v>6.7000000000000004E-2</v>
      </c>
      <c r="F1024" s="19">
        <f t="shared" si="230"/>
        <v>0.55223880597014918</v>
      </c>
      <c r="H1024" s="12">
        <f t="shared" si="231"/>
        <v>-3.0000000000000006E-2</v>
      </c>
      <c r="I1024" s="12">
        <f t="shared" si="232"/>
        <v>0.10400000000000001</v>
      </c>
      <c r="J1024" s="12" t="s">
        <v>63</v>
      </c>
      <c r="K1024" s="12">
        <f t="shared" si="220"/>
        <v>3.6999999999999998E-2</v>
      </c>
      <c r="L1024" s="45">
        <f t="shared" si="221"/>
        <v>0.55223880597014918</v>
      </c>
      <c r="M1024" s="15">
        <f t="shared" si="222"/>
        <v>7.448889132484985E-3</v>
      </c>
      <c r="N1024" s="68">
        <f t="shared" si="223"/>
        <v>1.3488528969634974E-2</v>
      </c>
      <c r="O1024" s="68">
        <f t="shared" si="224"/>
        <v>74.137068782754142</v>
      </c>
      <c r="P1024" s="12">
        <f t="shared" si="225"/>
        <v>-6.0396398371499894E-3</v>
      </c>
      <c r="Q1024" s="12">
        <f t="shared" si="226"/>
        <v>2.0937418102119958E-2</v>
      </c>
      <c r="R1024" s="113">
        <v>6.5323342922223491</v>
      </c>
      <c r="S1024" s="12" t="s">
        <v>1140</v>
      </c>
      <c r="T1024" s="12" t="s">
        <v>1109</v>
      </c>
      <c r="U1024" s="12" t="s">
        <v>1114</v>
      </c>
      <c r="V1024" s="68" t="s">
        <v>1142</v>
      </c>
      <c r="W1024" s="68">
        <v>1</v>
      </c>
      <c r="X1024" s="68">
        <v>0</v>
      </c>
      <c r="Y1024" s="68">
        <v>0</v>
      </c>
      <c r="Z1024" s="68">
        <v>0</v>
      </c>
      <c r="AA1024" s="68">
        <v>1</v>
      </c>
      <c r="AB1024" s="68">
        <v>1</v>
      </c>
      <c r="AC1024" s="68">
        <v>3</v>
      </c>
      <c r="AD1024" s="68">
        <v>5</v>
      </c>
      <c r="AE1024" s="68">
        <v>5496</v>
      </c>
      <c r="AF1024" s="68">
        <v>0</v>
      </c>
      <c r="AG1024" s="68">
        <v>1</v>
      </c>
      <c r="AH1024" s="68">
        <v>0</v>
      </c>
      <c r="AI1024" s="68">
        <v>0</v>
      </c>
      <c r="AJ1024" s="68">
        <v>0</v>
      </c>
      <c r="AK1024" s="68">
        <v>0</v>
      </c>
      <c r="AL1024" s="68">
        <v>0</v>
      </c>
      <c r="AM1024" s="68">
        <v>0</v>
      </c>
      <c r="AN1024" s="68">
        <v>0</v>
      </c>
      <c r="AO1024" s="68">
        <v>0</v>
      </c>
      <c r="AP1024" s="113">
        <v>8.8311276350120842</v>
      </c>
      <c r="AQ1024" s="12">
        <v>1</v>
      </c>
      <c r="AR1024" s="113">
        <v>8.6128669414845191</v>
      </c>
      <c r="AS1024" s="12">
        <v>0</v>
      </c>
      <c r="AT1024" s="12">
        <v>1</v>
      </c>
      <c r="AU1024" s="12">
        <v>1</v>
      </c>
      <c r="AV1024" s="113">
        <v>7.6058900010531216</v>
      </c>
      <c r="AW1024" s="12">
        <v>0</v>
      </c>
      <c r="AX1024" s="12">
        <v>1</v>
      </c>
      <c r="AY1024" s="68">
        <v>1</v>
      </c>
      <c r="AZ1024" s="68">
        <v>4.2329999999999997</v>
      </c>
      <c r="BA1024" s="94">
        <v>323</v>
      </c>
      <c r="BB1024" s="94">
        <v>68</v>
      </c>
      <c r="BC1024" s="12">
        <v>0</v>
      </c>
      <c r="BD1024" s="12">
        <v>1</v>
      </c>
      <c r="BE1024" s="104">
        <f t="shared" si="233"/>
        <v>2.7080502011022101</v>
      </c>
      <c r="BF1024" s="104">
        <v>1486.31</v>
      </c>
      <c r="BG1024" s="104">
        <f t="shared" si="228"/>
        <v>0.370759993063982</v>
      </c>
      <c r="BH1024" s="68">
        <v>0</v>
      </c>
      <c r="BI1024" s="68">
        <v>1</v>
      </c>
      <c r="BJ1024" s="68">
        <v>0</v>
      </c>
      <c r="BK1024" s="12">
        <v>0</v>
      </c>
      <c r="BL1024" s="12">
        <v>1</v>
      </c>
      <c r="BM1024" s="12">
        <v>1</v>
      </c>
      <c r="BN1024" s="12">
        <v>0</v>
      </c>
      <c r="BO1024" s="12">
        <v>0</v>
      </c>
      <c r="BP1024" s="12">
        <v>1</v>
      </c>
      <c r="BQ1024" s="12">
        <v>0</v>
      </c>
      <c r="BR1024" s="12">
        <v>0</v>
      </c>
      <c r="BS1024" s="12">
        <v>0</v>
      </c>
      <c r="BT1024" s="12">
        <v>0</v>
      </c>
      <c r="BU1024" s="12">
        <v>1</v>
      </c>
      <c r="BV1024" s="12">
        <v>1</v>
      </c>
      <c r="BW1024" s="12">
        <v>0</v>
      </c>
      <c r="BX1024" s="12">
        <v>0</v>
      </c>
      <c r="BY1024" s="12">
        <v>0.5</v>
      </c>
      <c r="BZ1024" s="12">
        <f t="shared" si="229"/>
        <v>0.5</v>
      </c>
      <c r="CA1024" s="113">
        <v>3.1780538303479458</v>
      </c>
      <c r="CB1024" s="12" t="s">
        <v>1098</v>
      </c>
      <c r="CC1024" s="12">
        <v>1</v>
      </c>
    </row>
    <row r="1025" spans="1:167" ht="15" customHeight="1" x14ac:dyDescent="0.3">
      <c r="A1025" s="70">
        <v>1024</v>
      </c>
      <c r="B1025" s="12">
        <v>24</v>
      </c>
      <c r="C1025" s="69" t="s">
        <v>174</v>
      </c>
      <c r="D1025" s="37">
        <v>-5.8000000000000003E-2</v>
      </c>
      <c r="E1025" s="68">
        <v>8.5999999999999993E-2</v>
      </c>
      <c r="F1025" s="19">
        <f t="shared" si="230"/>
        <v>-0.67441860465116288</v>
      </c>
      <c r="H1025" s="12">
        <f t="shared" si="231"/>
        <v>-0.14399999999999999</v>
      </c>
      <c r="I1025" s="12">
        <f t="shared" si="232"/>
        <v>2.799999999999999E-2</v>
      </c>
      <c r="J1025" s="12" t="s">
        <v>63</v>
      </c>
      <c r="K1025" s="12">
        <f t="shared" si="220"/>
        <v>-5.8000000000000003E-2</v>
      </c>
      <c r="L1025" s="45">
        <f t="shared" si="221"/>
        <v>-0.67441860465116288</v>
      </c>
      <c r="M1025" s="15">
        <f t="shared" si="222"/>
        <v>-9.0967908621010108E-3</v>
      </c>
      <c r="N1025" s="68">
        <f t="shared" si="223"/>
        <v>1.3488345071391152E-2</v>
      </c>
      <c r="O1025" s="68">
        <f t="shared" si="224"/>
        <v>74.138079557365785</v>
      </c>
      <c r="P1025" s="12">
        <f t="shared" si="225"/>
        <v>-2.2585135933492165E-2</v>
      </c>
      <c r="Q1025" s="12">
        <f t="shared" si="226"/>
        <v>4.3915542092901414E-3</v>
      </c>
      <c r="R1025" s="113">
        <v>6.5323342922223491</v>
      </c>
      <c r="S1025" s="12" t="s">
        <v>1140</v>
      </c>
      <c r="T1025" s="12" t="s">
        <v>1109</v>
      </c>
      <c r="U1025" s="12" t="s">
        <v>1110</v>
      </c>
      <c r="V1025" s="68" t="s">
        <v>1142</v>
      </c>
      <c r="W1025" s="68">
        <v>1</v>
      </c>
      <c r="X1025" s="68">
        <v>0</v>
      </c>
      <c r="Y1025" s="68">
        <v>0</v>
      </c>
      <c r="Z1025" s="68">
        <v>0</v>
      </c>
      <c r="AA1025" s="68">
        <v>1</v>
      </c>
      <c r="AB1025" s="68">
        <v>1</v>
      </c>
      <c r="AC1025" s="68">
        <v>4</v>
      </c>
      <c r="AD1025" s="68">
        <v>5</v>
      </c>
      <c r="AE1025" s="68">
        <v>5496</v>
      </c>
      <c r="AF1025" s="68">
        <v>0</v>
      </c>
      <c r="AG1025" s="68">
        <v>1</v>
      </c>
      <c r="AH1025" s="68">
        <v>0</v>
      </c>
      <c r="AI1025" s="68">
        <v>0</v>
      </c>
      <c r="AJ1025" s="68">
        <v>0</v>
      </c>
      <c r="AK1025" s="68">
        <v>0</v>
      </c>
      <c r="AL1025" s="68">
        <v>0</v>
      </c>
      <c r="AM1025" s="68">
        <v>0</v>
      </c>
      <c r="AN1025" s="68">
        <v>0</v>
      </c>
      <c r="AO1025" s="68">
        <v>0</v>
      </c>
      <c r="AP1025" s="113">
        <v>8.8311276350120842</v>
      </c>
      <c r="AQ1025" s="12">
        <v>1</v>
      </c>
      <c r="AR1025" s="113">
        <v>8.6128669414845191</v>
      </c>
      <c r="AS1025" s="12">
        <v>0</v>
      </c>
      <c r="AT1025" s="12">
        <v>1</v>
      </c>
      <c r="AU1025" s="12">
        <v>1</v>
      </c>
      <c r="AV1025" s="113">
        <v>7.6058900010531216</v>
      </c>
      <c r="AW1025" s="12">
        <v>0</v>
      </c>
      <c r="AX1025" s="12">
        <v>1</v>
      </c>
      <c r="AY1025" s="68">
        <v>1</v>
      </c>
      <c r="AZ1025" s="68">
        <v>4.2329999999999997</v>
      </c>
      <c r="BA1025" s="94">
        <v>323</v>
      </c>
      <c r="BB1025" s="94">
        <v>68</v>
      </c>
      <c r="BC1025" s="12">
        <v>0</v>
      </c>
      <c r="BD1025" s="12">
        <v>1</v>
      </c>
      <c r="BE1025" s="104">
        <f t="shared" si="233"/>
        <v>2.7080502011022101</v>
      </c>
      <c r="BF1025" s="104">
        <v>1486.31</v>
      </c>
      <c r="BG1025" s="104">
        <f t="shared" si="228"/>
        <v>0.370759993063982</v>
      </c>
      <c r="BH1025" s="68">
        <v>0</v>
      </c>
      <c r="BI1025" s="68">
        <v>1</v>
      </c>
      <c r="BJ1025" s="68">
        <v>0</v>
      </c>
      <c r="BK1025" s="12">
        <v>0</v>
      </c>
      <c r="BL1025" s="12">
        <v>1</v>
      </c>
      <c r="BM1025" s="12">
        <v>1</v>
      </c>
      <c r="BN1025" s="12">
        <v>0</v>
      </c>
      <c r="BO1025" s="12">
        <v>0</v>
      </c>
      <c r="BP1025" s="12">
        <v>1</v>
      </c>
      <c r="BQ1025" s="12">
        <v>0</v>
      </c>
      <c r="BR1025" s="12">
        <v>0</v>
      </c>
      <c r="BS1025" s="12">
        <v>0</v>
      </c>
      <c r="BT1025" s="12">
        <v>0</v>
      </c>
      <c r="BU1025" s="12">
        <v>1</v>
      </c>
      <c r="BV1025" s="12">
        <v>1</v>
      </c>
      <c r="BW1025" s="12">
        <v>0</v>
      </c>
      <c r="BX1025" s="12">
        <v>0</v>
      </c>
      <c r="BY1025" s="12">
        <v>0.5</v>
      </c>
      <c r="BZ1025" s="12">
        <f t="shared" si="229"/>
        <v>0.5</v>
      </c>
      <c r="CA1025" s="113">
        <v>3.1780538303479458</v>
      </c>
      <c r="CB1025" s="12" t="s">
        <v>1098</v>
      </c>
      <c r="CC1025" s="12">
        <v>1</v>
      </c>
    </row>
    <row r="1026" spans="1:167" ht="15" customHeight="1" x14ac:dyDescent="0.3">
      <c r="A1026" s="17">
        <v>1025</v>
      </c>
      <c r="B1026" s="12">
        <v>24</v>
      </c>
      <c r="C1026" s="69" t="s">
        <v>174</v>
      </c>
      <c r="D1026" s="37">
        <v>5.0000000000000001E-3</v>
      </c>
      <c r="E1026" s="68">
        <v>5.6000000000000001E-2</v>
      </c>
      <c r="F1026" s="19">
        <f t="shared" si="230"/>
        <v>8.9285714285714288E-2</v>
      </c>
      <c r="H1026" s="12">
        <f t="shared" si="231"/>
        <v>-5.1000000000000004E-2</v>
      </c>
      <c r="I1026" s="12">
        <f t="shared" si="232"/>
        <v>6.0999999999999999E-2</v>
      </c>
      <c r="J1026" s="12" t="s">
        <v>63</v>
      </c>
      <c r="K1026" s="12">
        <f t="shared" ref="K1026:K1089" si="234">IF(AA1026=1,D1026,-D1026)</f>
        <v>5.0000000000000001E-3</v>
      </c>
      <c r="L1026" s="45">
        <f t="shared" ref="L1026:L1089" si="235">K1026/E1026</f>
        <v>8.9285714285714288E-2</v>
      </c>
      <c r="M1026" s="15">
        <f t="shared" ref="M1026:M1089" si="236">L1026/SQRT(L1026^2+AE1026)</f>
        <v>1.2043654834214791E-3</v>
      </c>
      <c r="N1026" s="68">
        <f t="shared" ref="N1026:N1089" si="237">SQRT((1-M1026^2)/AE1026)</f>
        <v>1.3488893414320566E-2</v>
      </c>
      <c r="O1026" s="68">
        <f t="shared" ref="O1026:O1089" si="238">1/N1026</f>
        <v>74.135065737738273</v>
      </c>
      <c r="P1026" s="12">
        <f t="shared" ref="P1026:P1089" si="239">M1026-N1026</f>
        <v>-1.2284527930899087E-2</v>
      </c>
      <c r="Q1026" s="12">
        <f t="shared" ref="Q1026:Q1089" si="240">M1026+N1026</f>
        <v>1.4693258897742045E-2</v>
      </c>
      <c r="R1026" s="113">
        <v>6.5323342922223491</v>
      </c>
      <c r="S1026" s="12" t="s">
        <v>1140</v>
      </c>
      <c r="T1026" s="12" t="s">
        <v>1109</v>
      </c>
      <c r="U1026" s="12" t="s">
        <v>1111</v>
      </c>
      <c r="V1026" s="68" t="s">
        <v>1142</v>
      </c>
      <c r="W1026" s="68">
        <v>1</v>
      </c>
      <c r="X1026" s="68">
        <v>0</v>
      </c>
      <c r="Y1026" s="68">
        <v>0</v>
      </c>
      <c r="Z1026" s="68">
        <v>0</v>
      </c>
      <c r="AA1026" s="68">
        <v>1</v>
      </c>
      <c r="AB1026" s="68">
        <v>1</v>
      </c>
      <c r="AC1026" s="68">
        <v>4</v>
      </c>
      <c r="AD1026" s="68">
        <v>5</v>
      </c>
      <c r="AE1026" s="68">
        <v>5496</v>
      </c>
      <c r="AF1026" s="68">
        <v>0</v>
      </c>
      <c r="AG1026" s="68">
        <v>1</v>
      </c>
      <c r="AH1026" s="68">
        <v>0</v>
      </c>
      <c r="AI1026" s="68">
        <v>0</v>
      </c>
      <c r="AJ1026" s="68">
        <v>0</v>
      </c>
      <c r="AK1026" s="68">
        <v>0</v>
      </c>
      <c r="AL1026" s="68">
        <v>0</v>
      </c>
      <c r="AM1026" s="68">
        <v>0</v>
      </c>
      <c r="AN1026" s="68">
        <v>0</v>
      </c>
      <c r="AO1026" s="68">
        <v>0</v>
      </c>
      <c r="AP1026" s="113">
        <v>8.8311276350120842</v>
      </c>
      <c r="AQ1026" s="12">
        <v>1</v>
      </c>
      <c r="AR1026" s="113">
        <v>8.6128669414845191</v>
      </c>
      <c r="AS1026" s="12">
        <v>0</v>
      </c>
      <c r="AT1026" s="12">
        <v>1</v>
      </c>
      <c r="AU1026" s="12">
        <v>1</v>
      </c>
      <c r="AV1026" s="113">
        <v>7.6058900010531216</v>
      </c>
      <c r="AW1026" s="12">
        <v>0</v>
      </c>
      <c r="AX1026" s="12">
        <v>1</v>
      </c>
      <c r="AY1026" s="68">
        <v>1</v>
      </c>
      <c r="AZ1026" s="68">
        <v>4.2329999999999997</v>
      </c>
      <c r="BA1026" s="94">
        <v>323</v>
      </c>
      <c r="BB1026" s="94">
        <v>68</v>
      </c>
      <c r="BC1026" s="12">
        <v>0</v>
      </c>
      <c r="BD1026" s="12">
        <v>1</v>
      </c>
      <c r="BE1026" s="104">
        <f t="shared" si="233"/>
        <v>2.7080502011022101</v>
      </c>
      <c r="BF1026" s="104">
        <v>1486.31</v>
      </c>
      <c r="BG1026" s="104">
        <f t="shared" ref="BG1026:BG1089" si="241">BE1026/LN(BF1026)</f>
        <v>0.370759993063982</v>
      </c>
      <c r="BH1026" s="68">
        <v>0</v>
      </c>
      <c r="BI1026" s="68">
        <v>1</v>
      </c>
      <c r="BJ1026" s="68">
        <v>0</v>
      </c>
      <c r="BK1026" s="12">
        <v>0</v>
      </c>
      <c r="BL1026" s="12">
        <v>1</v>
      </c>
      <c r="BM1026" s="12">
        <v>1</v>
      </c>
      <c r="BN1026" s="12">
        <v>0</v>
      </c>
      <c r="BO1026" s="12">
        <v>0</v>
      </c>
      <c r="BP1026" s="12">
        <v>1</v>
      </c>
      <c r="BQ1026" s="12">
        <v>0</v>
      </c>
      <c r="BR1026" s="12">
        <v>0</v>
      </c>
      <c r="BS1026" s="12">
        <v>0</v>
      </c>
      <c r="BT1026" s="12">
        <v>0</v>
      </c>
      <c r="BU1026" s="12">
        <v>1</v>
      </c>
      <c r="BV1026" s="12">
        <v>1</v>
      </c>
      <c r="BW1026" s="12">
        <v>0</v>
      </c>
      <c r="BX1026" s="12">
        <v>0</v>
      </c>
      <c r="BY1026" s="12">
        <v>0.5</v>
      </c>
      <c r="BZ1026" s="12">
        <f t="shared" ref="BZ1026:BZ1089" si="242">1-BY1026</f>
        <v>0.5</v>
      </c>
      <c r="CA1026" s="113">
        <v>3.1780538303479458</v>
      </c>
      <c r="CB1026" s="12" t="s">
        <v>1098</v>
      </c>
      <c r="CC1026" s="12">
        <v>1</v>
      </c>
    </row>
    <row r="1027" spans="1:167" ht="15" customHeight="1" x14ac:dyDescent="0.3">
      <c r="A1027" s="17">
        <v>1026</v>
      </c>
      <c r="B1027" s="12">
        <v>24</v>
      </c>
      <c r="C1027" s="69" t="s">
        <v>174</v>
      </c>
      <c r="D1027" s="37">
        <v>-0.01</v>
      </c>
      <c r="E1027" s="13">
        <v>4.7E-2</v>
      </c>
      <c r="F1027" s="19">
        <f t="shared" si="230"/>
        <v>-0.21276595744680851</v>
      </c>
      <c r="H1027" s="12">
        <f t="shared" si="231"/>
        <v>-5.7000000000000002E-2</v>
      </c>
      <c r="I1027" s="12">
        <f t="shared" si="232"/>
        <v>3.6999999999999998E-2</v>
      </c>
      <c r="J1027" s="12" t="s">
        <v>63</v>
      </c>
      <c r="K1027" s="12">
        <f t="shared" si="234"/>
        <v>-0.01</v>
      </c>
      <c r="L1027" s="45">
        <f t="shared" si="235"/>
        <v>-0.21276595744680851</v>
      </c>
      <c r="M1027" s="15">
        <f t="shared" si="236"/>
        <v>-2.8699675840197446E-3</v>
      </c>
      <c r="N1027" s="13">
        <f t="shared" si="237"/>
        <v>1.3488847644892799E-2</v>
      </c>
      <c r="O1027" s="68">
        <f t="shared" si="238"/>
        <v>74.135317287731695</v>
      </c>
      <c r="P1027" s="12">
        <f t="shared" si="239"/>
        <v>-1.6358815228912544E-2</v>
      </c>
      <c r="Q1027" s="12">
        <f t="shared" si="240"/>
        <v>1.0618880060873054E-2</v>
      </c>
      <c r="R1027" s="113">
        <v>6.5323342922223491</v>
      </c>
      <c r="S1027" s="12" t="s">
        <v>1140</v>
      </c>
      <c r="T1027" s="12" t="s">
        <v>1109</v>
      </c>
      <c r="U1027" s="12" t="s">
        <v>1112</v>
      </c>
      <c r="V1027" s="13" t="s">
        <v>1142</v>
      </c>
      <c r="W1027" s="68">
        <v>1</v>
      </c>
      <c r="X1027" s="68">
        <v>0</v>
      </c>
      <c r="Y1027" s="68">
        <v>0</v>
      </c>
      <c r="Z1027" s="68">
        <v>0</v>
      </c>
      <c r="AA1027" s="13">
        <v>1</v>
      </c>
      <c r="AB1027" s="13">
        <v>1</v>
      </c>
      <c r="AC1027" s="68">
        <v>4</v>
      </c>
      <c r="AD1027" s="68">
        <v>5</v>
      </c>
      <c r="AE1027" s="13">
        <v>5496</v>
      </c>
      <c r="AF1027" s="13">
        <v>0</v>
      </c>
      <c r="AG1027" s="13">
        <v>1</v>
      </c>
      <c r="AH1027" s="13">
        <v>0</v>
      </c>
      <c r="AI1027" s="13">
        <v>0</v>
      </c>
      <c r="AJ1027" s="13">
        <v>0</v>
      </c>
      <c r="AK1027" s="13">
        <v>0</v>
      </c>
      <c r="AL1027" s="13">
        <v>0</v>
      </c>
      <c r="AM1027" s="68">
        <v>0</v>
      </c>
      <c r="AN1027" s="68">
        <v>0</v>
      </c>
      <c r="AO1027" s="68">
        <v>0</v>
      </c>
      <c r="AP1027" s="113">
        <v>8.8311276350120842</v>
      </c>
      <c r="AQ1027" s="12">
        <v>1</v>
      </c>
      <c r="AR1027" s="113">
        <v>8.6128669414845191</v>
      </c>
      <c r="AS1027" s="12">
        <v>0</v>
      </c>
      <c r="AT1027" s="12">
        <v>1</v>
      </c>
      <c r="AU1027" s="12">
        <v>1</v>
      </c>
      <c r="AV1027" s="113">
        <v>7.6058900010531216</v>
      </c>
      <c r="AW1027" s="12">
        <v>0</v>
      </c>
      <c r="AX1027" s="12">
        <v>1</v>
      </c>
      <c r="AY1027" s="68">
        <v>1</v>
      </c>
      <c r="AZ1027" s="68">
        <v>4.2329999999999997</v>
      </c>
      <c r="BA1027" s="94">
        <v>323</v>
      </c>
      <c r="BB1027" s="94">
        <v>68</v>
      </c>
      <c r="BC1027" s="12">
        <v>0</v>
      </c>
      <c r="BD1027" s="12">
        <v>1</v>
      </c>
      <c r="BE1027" s="104">
        <f t="shared" si="233"/>
        <v>2.7080502011022101</v>
      </c>
      <c r="BF1027" s="104">
        <v>1486.31</v>
      </c>
      <c r="BG1027" s="104">
        <f t="shared" si="241"/>
        <v>0.370759993063982</v>
      </c>
      <c r="BH1027" s="68">
        <v>0</v>
      </c>
      <c r="BI1027" s="68">
        <v>1</v>
      </c>
      <c r="BJ1027" s="68">
        <v>0</v>
      </c>
      <c r="BK1027" s="12">
        <v>0</v>
      </c>
      <c r="BL1027" s="12">
        <v>1</v>
      </c>
      <c r="BM1027" s="12">
        <v>1</v>
      </c>
      <c r="BN1027" s="12">
        <v>0</v>
      </c>
      <c r="BO1027" s="12">
        <v>0</v>
      </c>
      <c r="BP1027" s="12">
        <v>1</v>
      </c>
      <c r="BQ1027" s="12">
        <v>0</v>
      </c>
      <c r="BR1027" s="12">
        <v>0</v>
      </c>
      <c r="BS1027" s="12">
        <v>0</v>
      </c>
      <c r="BT1027" s="12">
        <v>0</v>
      </c>
      <c r="BU1027" s="12">
        <v>1</v>
      </c>
      <c r="BV1027" s="12">
        <v>1</v>
      </c>
      <c r="BW1027" s="12">
        <v>0</v>
      </c>
      <c r="BX1027" s="12">
        <v>0</v>
      </c>
      <c r="BY1027" s="12">
        <v>0.5</v>
      </c>
      <c r="BZ1027" s="12">
        <f t="shared" si="242"/>
        <v>0.5</v>
      </c>
      <c r="CA1027" s="113">
        <v>3.1780538303479458</v>
      </c>
      <c r="CB1027" s="12" t="s">
        <v>1098</v>
      </c>
      <c r="CC1027" s="12">
        <v>1</v>
      </c>
    </row>
    <row r="1028" spans="1:167" ht="15" customHeight="1" x14ac:dyDescent="0.3">
      <c r="A1028" s="17">
        <v>1027</v>
      </c>
      <c r="B1028" s="12">
        <v>24</v>
      </c>
      <c r="C1028" s="69" t="s">
        <v>174</v>
      </c>
      <c r="D1028" s="37">
        <v>3.2000000000000001E-2</v>
      </c>
      <c r="E1028" s="68">
        <v>4.3999999999999997E-2</v>
      </c>
      <c r="F1028" s="19">
        <f t="shared" si="230"/>
        <v>0.72727272727272729</v>
      </c>
      <c r="H1028" s="12">
        <f t="shared" si="231"/>
        <v>-1.1999999999999997E-2</v>
      </c>
      <c r="I1028" s="12">
        <f t="shared" si="232"/>
        <v>7.5999999999999998E-2</v>
      </c>
      <c r="J1028" s="12" t="s">
        <v>63</v>
      </c>
      <c r="K1028" s="12">
        <f t="shared" si="234"/>
        <v>3.2000000000000001E-2</v>
      </c>
      <c r="L1028" s="45">
        <f t="shared" si="235"/>
        <v>0.72727272727272729</v>
      </c>
      <c r="M1028" s="15">
        <f t="shared" si="236"/>
        <v>9.8096393960068508E-3</v>
      </c>
      <c r="N1028" s="68">
        <f t="shared" si="237"/>
        <v>1.348825416950942E-2</v>
      </c>
      <c r="O1028" s="68">
        <f t="shared" si="238"/>
        <v>74.138579198820878</v>
      </c>
      <c r="P1028" s="12">
        <f t="shared" si="239"/>
        <v>-3.6786147735025695E-3</v>
      </c>
      <c r="Q1028" s="12">
        <f t="shared" si="240"/>
        <v>2.3297893565516273E-2</v>
      </c>
      <c r="R1028" s="113">
        <v>4.6821312271242199</v>
      </c>
      <c r="S1028" s="12" t="s">
        <v>1140</v>
      </c>
      <c r="T1028" s="12" t="s">
        <v>1109</v>
      </c>
      <c r="U1028" s="12" t="s">
        <v>1113</v>
      </c>
      <c r="V1028" s="68" t="s">
        <v>1142</v>
      </c>
      <c r="W1028" s="68">
        <v>1</v>
      </c>
      <c r="X1028" s="68">
        <v>0</v>
      </c>
      <c r="Y1028" s="68">
        <v>0</v>
      </c>
      <c r="Z1028" s="68">
        <v>0</v>
      </c>
      <c r="AA1028" s="68">
        <v>1</v>
      </c>
      <c r="AB1028" s="68">
        <v>1</v>
      </c>
      <c r="AC1028" s="68">
        <v>4</v>
      </c>
      <c r="AD1028" s="68">
        <v>5</v>
      </c>
      <c r="AE1028" s="68">
        <v>5496</v>
      </c>
      <c r="AF1028" s="68">
        <v>0</v>
      </c>
      <c r="AG1028" s="68">
        <v>1</v>
      </c>
      <c r="AH1028" s="68">
        <v>0</v>
      </c>
      <c r="AI1028" s="68">
        <v>0</v>
      </c>
      <c r="AJ1028" s="68">
        <v>0</v>
      </c>
      <c r="AK1028" s="68">
        <v>0</v>
      </c>
      <c r="AL1028" s="68">
        <v>0</v>
      </c>
      <c r="AM1028" s="68">
        <v>0</v>
      </c>
      <c r="AN1028" s="68">
        <v>0</v>
      </c>
      <c r="AO1028" s="68">
        <v>0</v>
      </c>
      <c r="AP1028" s="113">
        <v>8.8311276350120842</v>
      </c>
      <c r="AQ1028" s="12">
        <v>1</v>
      </c>
      <c r="AR1028" s="113">
        <v>8.6128669414845191</v>
      </c>
      <c r="AS1028" s="12">
        <v>0</v>
      </c>
      <c r="AT1028" s="12">
        <v>1</v>
      </c>
      <c r="AU1028" s="12">
        <v>1.6094379124341003</v>
      </c>
      <c r="AV1028" s="113">
        <v>7.6058900010531216</v>
      </c>
      <c r="AW1028" s="12">
        <v>0</v>
      </c>
      <c r="AX1028" s="12">
        <v>1</v>
      </c>
      <c r="AY1028" s="68">
        <v>1</v>
      </c>
      <c r="AZ1028" s="68">
        <v>4.2329999999999997</v>
      </c>
      <c r="BA1028" s="94">
        <v>323</v>
      </c>
      <c r="BB1028" s="94">
        <v>68</v>
      </c>
      <c r="BC1028" s="12">
        <v>0</v>
      </c>
      <c r="BD1028" s="12">
        <v>1</v>
      </c>
      <c r="BE1028" s="104">
        <f t="shared" si="233"/>
        <v>2.7080502011022101</v>
      </c>
      <c r="BF1028" s="104">
        <v>1486.31</v>
      </c>
      <c r="BG1028" s="104">
        <f t="shared" si="241"/>
        <v>0.370759993063982</v>
      </c>
      <c r="BH1028" s="68">
        <v>0</v>
      </c>
      <c r="BI1028" s="68">
        <v>1</v>
      </c>
      <c r="BJ1028" s="68">
        <v>0</v>
      </c>
      <c r="BK1028" s="12">
        <v>0</v>
      </c>
      <c r="BL1028" s="12">
        <v>1</v>
      </c>
      <c r="BM1028" s="12">
        <v>1</v>
      </c>
      <c r="BN1028" s="12">
        <v>0</v>
      </c>
      <c r="BO1028" s="12">
        <v>0</v>
      </c>
      <c r="BP1028" s="12">
        <v>1</v>
      </c>
      <c r="BQ1028" s="12">
        <v>0</v>
      </c>
      <c r="BR1028" s="12">
        <v>0</v>
      </c>
      <c r="BS1028" s="12">
        <v>0</v>
      </c>
      <c r="BT1028" s="12">
        <v>0</v>
      </c>
      <c r="BU1028" s="12">
        <v>1</v>
      </c>
      <c r="BV1028" s="12">
        <v>1</v>
      </c>
      <c r="BW1028" s="12">
        <v>0</v>
      </c>
      <c r="BX1028" s="12">
        <v>0</v>
      </c>
      <c r="BY1028" s="12">
        <v>1</v>
      </c>
      <c r="BZ1028" s="12">
        <f t="shared" si="242"/>
        <v>0</v>
      </c>
      <c r="CA1028" s="113">
        <v>3.1780538303479458</v>
      </c>
      <c r="CB1028" s="12" t="s">
        <v>1098</v>
      </c>
      <c r="CC1028" s="12">
        <v>1</v>
      </c>
    </row>
    <row r="1029" spans="1:167" s="40" customFormat="1" ht="15" customHeight="1" x14ac:dyDescent="0.3">
      <c r="A1029" s="75">
        <v>1028</v>
      </c>
      <c r="B1029" s="75">
        <v>24</v>
      </c>
      <c r="C1029" s="77" t="s">
        <v>174</v>
      </c>
      <c r="D1029" s="76">
        <v>7.8E-2</v>
      </c>
      <c r="E1029" s="77">
        <v>4.9000000000000002E-2</v>
      </c>
      <c r="F1029" s="79">
        <f t="shared" si="230"/>
        <v>1.5918367346938775</v>
      </c>
      <c r="G1029" s="75"/>
      <c r="H1029" s="75">
        <f t="shared" si="231"/>
        <v>2.8999999999999998E-2</v>
      </c>
      <c r="I1029" s="75">
        <f t="shared" si="232"/>
        <v>0.127</v>
      </c>
      <c r="J1029" s="75" t="s">
        <v>63</v>
      </c>
      <c r="K1029" s="75">
        <f t="shared" si="234"/>
        <v>7.8E-2</v>
      </c>
      <c r="L1029" s="88">
        <f t="shared" si="235"/>
        <v>1.5918367346938775</v>
      </c>
      <c r="M1029" s="78">
        <f t="shared" si="236"/>
        <v>2.1467183441577838E-2</v>
      </c>
      <c r="N1029" s="77">
        <f t="shared" si="237"/>
        <v>1.3485794726119412E-2</v>
      </c>
      <c r="O1029" s="77">
        <f t="shared" si="238"/>
        <v>74.152100065945007</v>
      </c>
      <c r="P1029" s="75">
        <f t="shared" si="239"/>
        <v>7.9813887154584259E-3</v>
      </c>
      <c r="Q1029" s="75">
        <f t="shared" si="240"/>
        <v>3.4952978167697248E-2</v>
      </c>
      <c r="R1029" s="115">
        <v>4.6821312271242199</v>
      </c>
      <c r="S1029" s="75" t="s">
        <v>1140</v>
      </c>
      <c r="T1029" s="75" t="s">
        <v>1109</v>
      </c>
      <c r="U1029" s="75" t="s">
        <v>1114</v>
      </c>
      <c r="V1029" s="77" t="s">
        <v>1142</v>
      </c>
      <c r="W1029" s="77">
        <v>1</v>
      </c>
      <c r="X1029" s="77">
        <v>0</v>
      </c>
      <c r="Y1029" s="77">
        <v>0</v>
      </c>
      <c r="Z1029" s="77">
        <v>0</v>
      </c>
      <c r="AA1029" s="77">
        <v>1</v>
      </c>
      <c r="AB1029" s="77">
        <v>1</v>
      </c>
      <c r="AC1029" s="77">
        <v>4</v>
      </c>
      <c r="AD1029" s="77">
        <v>5</v>
      </c>
      <c r="AE1029" s="77">
        <v>5496</v>
      </c>
      <c r="AF1029" s="77">
        <v>0</v>
      </c>
      <c r="AG1029" s="77">
        <v>1</v>
      </c>
      <c r="AH1029" s="77">
        <v>0</v>
      </c>
      <c r="AI1029" s="77">
        <v>0</v>
      </c>
      <c r="AJ1029" s="77">
        <v>0</v>
      </c>
      <c r="AK1029" s="77">
        <v>0</v>
      </c>
      <c r="AL1029" s="77">
        <v>0</v>
      </c>
      <c r="AM1029" s="77">
        <v>0</v>
      </c>
      <c r="AN1029" s="77">
        <v>0</v>
      </c>
      <c r="AO1029" s="77">
        <v>0</v>
      </c>
      <c r="AP1029" s="115">
        <v>8.8311276350120842</v>
      </c>
      <c r="AQ1029" s="75">
        <v>1</v>
      </c>
      <c r="AR1029" s="115">
        <v>8.6128669414845191</v>
      </c>
      <c r="AS1029" s="75">
        <v>0</v>
      </c>
      <c r="AT1029" s="75">
        <v>1</v>
      </c>
      <c r="AU1029" s="75">
        <v>1.6094379124341003</v>
      </c>
      <c r="AV1029" s="115">
        <v>7.6058900010531216</v>
      </c>
      <c r="AW1029" s="75">
        <v>0</v>
      </c>
      <c r="AX1029" s="75">
        <v>1</v>
      </c>
      <c r="AY1029" s="77">
        <v>1</v>
      </c>
      <c r="AZ1029" s="77">
        <v>4.2329999999999997</v>
      </c>
      <c r="BA1029" s="52">
        <v>323</v>
      </c>
      <c r="BB1029" s="52">
        <v>68</v>
      </c>
      <c r="BC1029" s="75">
        <v>0</v>
      </c>
      <c r="BD1029" s="75">
        <v>1</v>
      </c>
      <c r="BE1029" s="105">
        <f t="shared" si="233"/>
        <v>2.7080502011022101</v>
      </c>
      <c r="BF1029" s="105">
        <v>1486.31</v>
      </c>
      <c r="BG1029" s="105">
        <f t="shared" si="241"/>
        <v>0.370759993063982</v>
      </c>
      <c r="BH1029" s="77">
        <v>0</v>
      </c>
      <c r="BI1029" s="77">
        <v>1</v>
      </c>
      <c r="BJ1029" s="77">
        <v>0</v>
      </c>
      <c r="BK1029" s="75">
        <v>0</v>
      </c>
      <c r="BL1029" s="75">
        <v>1</v>
      </c>
      <c r="BM1029" s="75">
        <v>1</v>
      </c>
      <c r="BN1029" s="75">
        <v>0</v>
      </c>
      <c r="BO1029" s="75">
        <v>0</v>
      </c>
      <c r="BP1029" s="75">
        <v>1</v>
      </c>
      <c r="BQ1029" s="75">
        <v>0</v>
      </c>
      <c r="BR1029" s="75">
        <v>0</v>
      </c>
      <c r="BS1029" s="75">
        <v>0</v>
      </c>
      <c r="BT1029" s="75">
        <v>0</v>
      </c>
      <c r="BU1029" s="75">
        <v>1</v>
      </c>
      <c r="BV1029" s="75">
        <v>1</v>
      </c>
      <c r="BW1029" s="75">
        <v>0</v>
      </c>
      <c r="BX1029" s="75">
        <v>0</v>
      </c>
      <c r="BY1029" s="75">
        <v>1</v>
      </c>
      <c r="BZ1029" s="75">
        <f t="shared" si="242"/>
        <v>0</v>
      </c>
      <c r="CA1029" s="115">
        <v>3.1780538303479458</v>
      </c>
      <c r="CB1029" s="75" t="s">
        <v>1098</v>
      </c>
      <c r="CC1029" s="75">
        <v>1</v>
      </c>
      <c r="CD1029" s="75"/>
      <c r="CE1029" s="75"/>
      <c r="CF1029" s="75"/>
      <c r="CG1029" s="75"/>
      <c r="CH1029" s="75"/>
      <c r="CI1029" s="75"/>
      <c r="CJ1029" s="75"/>
      <c r="CK1029" s="75"/>
      <c r="CL1029" s="75"/>
      <c r="CM1029" s="75"/>
      <c r="CN1029" s="75"/>
      <c r="CO1029" s="75"/>
      <c r="CP1029" s="75"/>
      <c r="CQ1029" s="75"/>
      <c r="CR1029" s="75"/>
      <c r="CS1029" s="75"/>
      <c r="CT1029" s="75"/>
      <c r="CU1029" s="75"/>
      <c r="CV1029" s="75"/>
      <c r="CW1029" s="75"/>
      <c r="CX1029" s="75"/>
      <c r="CY1029" s="75"/>
      <c r="CZ1029" s="75"/>
      <c r="DA1029" s="75"/>
      <c r="DB1029" s="75"/>
      <c r="DC1029" s="75"/>
      <c r="DD1029" s="75"/>
      <c r="DE1029" s="75"/>
      <c r="DF1029" s="75"/>
      <c r="DG1029" s="75"/>
      <c r="DH1029" s="75"/>
      <c r="DI1029" s="75"/>
      <c r="DJ1029" s="75"/>
      <c r="DK1029" s="75"/>
      <c r="DL1029" s="75"/>
      <c r="DM1029" s="75"/>
      <c r="DN1029" s="75"/>
      <c r="DO1029" s="75"/>
      <c r="DP1029" s="75"/>
      <c r="DQ1029" s="75"/>
      <c r="DR1029" s="75"/>
      <c r="DS1029" s="75"/>
      <c r="DT1029" s="75"/>
      <c r="DU1029" s="75"/>
      <c r="DV1029" s="75"/>
      <c r="DW1029" s="75"/>
      <c r="DX1029" s="75"/>
      <c r="DY1029" s="75"/>
      <c r="DZ1029" s="75"/>
      <c r="EA1029" s="75"/>
      <c r="EB1029" s="75"/>
      <c r="EC1029" s="75"/>
      <c r="ED1029" s="75"/>
      <c r="EE1029" s="75"/>
      <c r="EF1029" s="75"/>
      <c r="EG1029" s="75"/>
      <c r="EH1029" s="75"/>
      <c r="EI1029" s="75"/>
      <c r="EJ1029" s="75"/>
      <c r="EK1029" s="75"/>
      <c r="EL1029" s="75"/>
      <c r="EM1029" s="75"/>
      <c r="EN1029" s="75"/>
      <c r="EO1029" s="75"/>
      <c r="EP1029" s="75"/>
      <c r="EQ1029" s="75"/>
      <c r="ER1029" s="75"/>
      <c r="ES1029" s="75"/>
      <c r="ET1029" s="75"/>
      <c r="EU1029" s="75"/>
      <c r="EV1029" s="75"/>
      <c r="EW1029" s="75"/>
      <c r="EX1029" s="75"/>
      <c r="EY1029" s="75"/>
      <c r="EZ1029" s="75"/>
      <c r="FA1029" s="75"/>
      <c r="FB1029" s="75"/>
      <c r="FC1029" s="75"/>
      <c r="FD1029" s="75"/>
      <c r="FE1029" s="75"/>
      <c r="FF1029" s="75"/>
      <c r="FG1029" s="75"/>
      <c r="FH1029" s="75"/>
      <c r="FI1029" s="75"/>
      <c r="FJ1029" s="75"/>
      <c r="FK1029" s="75"/>
    </row>
    <row r="1030" spans="1:167" ht="15" customHeight="1" x14ac:dyDescent="0.3">
      <c r="A1030" s="17">
        <v>1029</v>
      </c>
      <c r="B1030" s="70">
        <v>25</v>
      </c>
      <c r="C1030" s="69" t="s">
        <v>175</v>
      </c>
      <c r="D1030" s="38">
        <v>5.0279999999999996</v>
      </c>
      <c r="E1030" s="69">
        <v>0.372</v>
      </c>
      <c r="F1030" s="19">
        <f t="shared" si="230"/>
        <v>13.516129032258064</v>
      </c>
      <c r="G1030" s="70" t="s">
        <v>353</v>
      </c>
      <c r="H1030" s="70">
        <f t="shared" si="231"/>
        <v>4.6559999999999997</v>
      </c>
      <c r="I1030" s="70">
        <f t="shared" si="232"/>
        <v>5.3999999999999995</v>
      </c>
      <c r="J1030" s="70">
        <v>0.01</v>
      </c>
      <c r="K1030" s="70">
        <f t="shared" si="234"/>
        <v>5.0279999999999996</v>
      </c>
      <c r="L1030" s="47">
        <f t="shared" si="235"/>
        <v>13.516129032258064</v>
      </c>
      <c r="M1030" s="18">
        <f t="shared" si="236"/>
        <v>0.11469312576487456</v>
      </c>
      <c r="N1030" s="69">
        <f t="shared" si="237"/>
        <v>8.4856489229382139E-3</v>
      </c>
      <c r="O1030" s="69">
        <f t="shared" si="238"/>
        <v>117.84602557581927</v>
      </c>
      <c r="P1030" s="70">
        <f t="shared" si="239"/>
        <v>0.10620747684193635</v>
      </c>
      <c r="Q1030" s="70">
        <f t="shared" si="240"/>
        <v>0.12317877468781277</v>
      </c>
      <c r="R1030" s="114">
        <v>4.6821312271242199</v>
      </c>
      <c r="S1030" s="70" t="s">
        <v>1157</v>
      </c>
      <c r="T1030" s="70" t="s">
        <v>1163</v>
      </c>
      <c r="U1030" s="70" t="s">
        <v>1154</v>
      </c>
      <c r="V1030" s="69" t="s">
        <v>1155</v>
      </c>
      <c r="W1030" s="69">
        <v>0</v>
      </c>
      <c r="X1030" s="69">
        <v>1</v>
      </c>
      <c r="Y1030" s="69">
        <v>0</v>
      </c>
      <c r="Z1030" s="69">
        <v>0</v>
      </c>
      <c r="AA1030" s="69">
        <v>1</v>
      </c>
      <c r="AB1030" s="69">
        <v>1</v>
      </c>
      <c r="AC1030" s="69">
        <v>1</v>
      </c>
      <c r="AD1030" s="69">
        <v>1</v>
      </c>
      <c r="AE1030" s="69">
        <v>13705</v>
      </c>
      <c r="AF1030" s="69">
        <v>0</v>
      </c>
      <c r="AG1030" s="69">
        <v>1</v>
      </c>
      <c r="AH1030" s="69">
        <v>0</v>
      </c>
      <c r="AI1030" s="69">
        <v>0</v>
      </c>
      <c r="AJ1030" s="69">
        <v>0</v>
      </c>
      <c r="AK1030" s="69">
        <v>0</v>
      </c>
      <c r="AL1030" s="69">
        <v>0</v>
      </c>
      <c r="AM1030" s="69">
        <v>0</v>
      </c>
      <c r="AN1030" s="69">
        <v>0</v>
      </c>
      <c r="AO1030" s="69">
        <v>0</v>
      </c>
      <c r="AP1030" s="114">
        <v>9.5488818947187717</v>
      </c>
      <c r="AQ1030" s="70">
        <v>1</v>
      </c>
      <c r="AR1030" s="114">
        <v>9.5256619302313812</v>
      </c>
      <c r="AS1030" s="70">
        <v>0</v>
      </c>
      <c r="AT1030" s="70">
        <v>1</v>
      </c>
      <c r="AU1030" s="70">
        <v>1.6094379124341003</v>
      </c>
      <c r="AV1030" s="114">
        <v>7.604396348796338</v>
      </c>
      <c r="AW1030" s="70">
        <v>0</v>
      </c>
      <c r="AX1030" s="70">
        <v>1</v>
      </c>
      <c r="AY1030" s="69">
        <v>0</v>
      </c>
      <c r="AZ1030" s="69">
        <v>4.2329999999999997</v>
      </c>
      <c r="BA1030" s="32">
        <v>174</v>
      </c>
      <c r="BB1030" s="32">
        <v>66</v>
      </c>
      <c r="BC1030" s="70">
        <v>1</v>
      </c>
      <c r="BD1030" s="70">
        <v>0</v>
      </c>
      <c r="BE1030" s="106">
        <f t="shared" ref="BE1030:BE1061" si="243">LN(12.5)</f>
        <v>2.5257286443082556</v>
      </c>
      <c r="BF1030" s="106">
        <v>1529.33</v>
      </c>
      <c r="BG1030" s="106">
        <f t="shared" si="241"/>
        <v>0.3444526917684117</v>
      </c>
      <c r="BH1030" s="69">
        <v>1</v>
      </c>
      <c r="BI1030" s="69">
        <v>1</v>
      </c>
      <c r="BJ1030" s="69">
        <v>0</v>
      </c>
      <c r="BK1030" s="70">
        <v>1</v>
      </c>
      <c r="BL1030" s="70">
        <v>0</v>
      </c>
      <c r="BM1030" s="70">
        <v>0</v>
      </c>
      <c r="BN1030" s="70">
        <v>1</v>
      </c>
      <c r="BO1030" s="70">
        <v>0</v>
      </c>
      <c r="BP1030" s="70">
        <v>1</v>
      </c>
      <c r="BQ1030" s="70">
        <v>1</v>
      </c>
      <c r="BR1030" s="70">
        <v>0</v>
      </c>
      <c r="BS1030" s="70">
        <v>0</v>
      </c>
      <c r="BT1030" s="70">
        <v>0</v>
      </c>
      <c r="BU1030" s="70">
        <v>0</v>
      </c>
      <c r="BV1030" s="70">
        <v>0</v>
      </c>
      <c r="BW1030" s="70">
        <v>0</v>
      </c>
      <c r="BX1030" s="70">
        <v>1</v>
      </c>
      <c r="BY1030" s="70">
        <v>1</v>
      </c>
      <c r="BZ1030" s="70">
        <f t="shared" si="242"/>
        <v>0</v>
      </c>
      <c r="CA1030" s="114">
        <v>3.1780538303479458</v>
      </c>
      <c r="CB1030" s="70" t="s">
        <v>1144</v>
      </c>
      <c r="CC1030" s="70">
        <v>1</v>
      </c>
      <c r="CD1030" s="70" t="s">
        <v>1147</v>
      </c>
      <c r="CE1030" s="70" t="s">
        <v>1148</v>
      </c>
      <c r="CF1030" s="70" t="s">
        <v>1145</v>
      </c>
      <c r="CG1030" s="70" t="s">
        <v>1149</v>
      </c>
      <c r="CH1030" s="70" t="s">
        <v>1146</v>
      </c>
      <c r="CI1030" s="53" t="s">
        <v>1153</v>
      </c>
      <c r="CJ1030" s="70"/>
      <c r="CK1030" s="70"/>
      <c r="CL1030" s="70"/>
      <c r="CM1030" s="70"/>
      <c r="CN1030" s="70"/>
      <c r="CO1030" s="70"/>
      <c r="CP1030" s="70"/>
      <c r="CQ1030" s="70"/>
      <c r="CR1030" s="70"/>
      <c r="CS1030" s="70"/>
      <c r="CT1030" s="70"/>
      <c r="CU1030" s="70"/>
      <c r="CV1030" s="70"/>
      <c r="CW1030" s="70"/>
      <c r="CX1030" s="70"/>
      <c r="CY1030" s="70"/>
      <c r="CZ1030" s="70"/>
      <c r="DA1030" s="70"/>
      <c r="DB1030" s="70"/>
      <c r="DC1030" s="70"/>
      <c r="DD1030" s="70"/>
      <c r="DE1030" s="70"/>
      <c r="DF1030" s="70"/>
      <c r="DG1030" s="70"/>
      <c r="DH1030" s="70"/>
      <c r="DI1030" s="70"/>
      <c r="DJ1030" s="70"/>
      <c r="DK1030" s="70"/>
      <c r="DL1030" s="70"/>
      <c r="DM1030" s="70"/>
      <c r="DN1030" s="70"/>
      <c r="DO1030" s="70"/>
      <c r="DP1030" s="70"/>
      <c r="DQ1030" s="70"/>
      <c r="DR1030" s="70"/>
      <c r="DS1030" s="70"/>
      <c r="DT1030" s="70"/>
      <c r="DU1030" s="70"/>
      <c r="DV1030" s="70"/>
      <c r="DW1030" s="70"/>
      <c r="DX1030" s="70"/>
      <c r="DY1030" s="70"/>
      <c r="DZ1030" s="70"/>
      <c r="EA1030" s="70"/>
      <c r="EB1030" s="70"/>
      <c r="EC1030" s="70"/>
      <c r="ED1030" s="70"/>
      <c r="EE1030" s="70"/>
      <c r="EF1030" s="70"/>
      <c r="EG1030" s="70"/>
      <c r="EH1030" s="70"/>
      <c r="EI1030" s="70"/>
      <c r="EJ1030" s="70"/>
      <c r="EK1030" s="70"/>
      <c r="EL1030" s="70"/>
      <c r="EM1030" s="70"/>
      <c r="EN1030" s="70"/>
      <c r="EO1030" s="70"/>
      <c r="EP1030" s="70"/>
      <c r="EQ1030" s="70"/>
      <c r="ER1030" s="70"/>
      <c r="ES1030" s="70"/>
      <c r="ET1030" s="70"/>
      <c r="EU1030" s="70"/>
      <c r="EV1030" s="70"/>
      <c r="EW1030" s="70"/>
      <c r="EX1030" s="70"/>
      <c r="EY1030" s="70"/>
      <c r="EZ1030" s="70"/>
      <c r="FA1030" s="70"/>
      <c r="FB1030" s="70"/>
      <c r="FC1030" s="70"/>
      <c r="FD1030" s="70"/>
      <c r="FE1030" s="70"/>
      <c r="FF1030" s="70"/>
      <c r="FG1030" s="70"/>
      <c r="FH1030" s="70"/>
      <c r="FI1030" s="70"/>
      <c r="FJ1030" s="70"/>
      <c r="FK1030" s="70"/>
    </row>
    <row r="1031" spans="1:167" ht="15" customHeight="1" x14ac:dyDescent="0.3">
      <c r="A1031" s="70">
        <v>1030</v>
      </c>
      <c r="B1031" s="12">
        <v>25</v>
      </c>
      <c r="C1031" s="69" t="s">
        <v>175</v>
      </c>
      <c r="D1031" s="37">
        <v>5.2380000000000004</v>
      </c>
      <c r="E1031" s="68">
        <v>0.315</v>
      </c>
      <c r="F1031" s="19">
        <f t="shared" si="230"/>
        <v>16.62857142857143</v>
      </c>
      <c r="G1031" s="12" t="s">
        <v>353</v>
      </c>
      <c r="H1031" s="12">
        <f t="shared" si="231"/>
        <v>4.923</v>
      </c>
      <c r="I1031" s="12">
        <f t="shared" si="232"/>
        <v>5.5530000000000008</v>
      </c>
      <c r="J1031" s="12">
        <v>0.52</v>
      </c>
      <c r="K1031" s="12">
        <f t="shared" si="234"/>
        <v>5.2380000000000004</v>
      </c>
      <c r="L1031" s="45">
        <f t="shared" si="235"/>
        <v>16.62857142857143</v>
      </c>
      <c r="M1031" s="15">
        <f t="shared" si="236"/>
        <v>0.14153380513336788</v>
      </c>
      <c r="N1031" s="68">
        <f t="shared" si="237"/>
        <v>8.5114831265771067E-3</v>
      </c>
      <c r="O1031" s="68">
        <f t="shared" si="238"/>
        <v>117.48833724142622</v>
      </c>
      <c r="P1031" s="12">
        <f t="shared" si="239"/>
        <v>0.13302232200679079</v>
      </c>
      <c r="Q1031" s="12">
        <f t="shared" si="240"/>
        <v>0.15004528825994498</v>
      </c>
      <c r="R1031" s="113">
        <v>4.6821312271242199</v>
      </c>
      <c r="S1031" s="12" t="s">
        <v>1157</v>
      </c>
      <c r="T1031" s="12" t="s">
        <v>1163</v>
      </c>
      <c r="U1031" s="12" t="s">
        <v>1154</v>
      </c>
      <c r="V1031" s="68" t="s">
        <v>1155</v>
      </c>
      <c r="W1031" s="68">
        <v>0</v>
      </c>
      <c r="X1031" s="68">
        <v>1</v>
      </c>
      <c r="Y1031" s="68">
        <v>0</v>
      </c>
      <c r="Z1031" s="68">
        <v>0</v>
      </c>
      <c r="AA1031" s="68">
        <v>1</v>
      </c>
      <c r="AB1031" s="68">
        <v>1</v>
      </c>
      <c r="AC1031" s="68">
        <v>2</v>
      </c>
      <c r="AD1031" s="68">
        <v>1</v>
      </c>
      <c r="AE1031" s="68">
        <v>13527</v>
      </c>
      <c r="AF1031" s="68">
        <v>0</v>
      </c>
      <c r="AG1031" s="68">
        <v>1</v>
      </c>
      <c r="AH1031" s="68">
        <v>0</v>
      </c>
      <c r="AI1031" s="68">
        <v>0</v>
      </c>
      <c r="AJ1031" s="68">
        <v>0</v>
      </c>
      <c r="AK1031" s="68">
        <v>0</v>
      </c>
      <c r="AL1031" s="68">
        <v>0</v>
      </c>
      <c r="AM1031" s="68">
        <v>0</v>
      </c>
      <c r="AN1031" s="68">
        <v>0</v>
      </c>
      <c r="AO1031" s="68">
        <v>0</v>
      </c>
      <c r="AP1031" s="113">
        <v>9.5488818947187717</v>
      </c>
      <c r="AQ1031" s="12">
        <v>1</v>
      </c>
      <c r="AR1031" s="113">
        <v>9.5125908086033597</v>
      </c>
      <c r="AS1031" s="12">
        <v>0</v>
      </c>
      <c r="AT1031" s="12">
        <v>1</v>
      </c>
      <c r="AU1031" s="12">
        <v>1.6094379124341003</v>
      </c>
      <c r="AV1031" s="113">
        <v>7.604396348796338</v>
      </c>
      <c r="AW1031" s="12">
        <v>0</v>
      </c>
      <c r="AX1031" s="12">
        <v>1</v>
      </c>
      <c r="AY1031" s="68">
        <v>0</v>
      </c>
      <c r="AZ1031" s="68">
        <v>4.2329999999999997</v>
      </c>
      <c r="BA1031" s="94">
        <v>174</v>
      </c>
      <c r="BB1031" s="94">
        <v>66</v>
      </c>
      <c r="BC1031" s="12">
        <v>1</v>
      </c>
      <c r="BD1031" s="12">
        <v>0</v>
      </c>
      <c r="BE1031" s="104">
        <f t="shared" si="243"/>
        <v>2.5257286443082556</v>
      </c>
      <c r="BF1031" s="104">
        <v>1529.33</v>
      </c>
      <c r="BG1031" s="104">
        <f t="shared" si="241"/>
        <v>0.3444526917684117</v>
      </c>
      <c r="BH1031" s="68">
        <v>1</v>
      </c>
      <c r="BI1031" s="68">
        <v>1</v>
      </c>
      <c r="BJ1031" s="68">
        <v>0</v>
      </c>
      <c r="BK1031" s="12">
        <v>1</v>
      </c>
      <c r="BL1031" s="12">
        <v>0</v>
      </c>
      <c r="BM1031" s="12">
        <v>0</v>
      </c>
      <c r="BN1031" s="12">
        <v>1</v>
      </c>
      <c r="BO1031" s="12">
        <v>0</v>
      </c>
      <c r="BP1031" s="12">
        <v>1</v>
      </c>
      <c r="BQ1031" s="12">
        <v>1</v>
      </c>
      <c r="BR1031" s="12">
        <v>0</v>
      </c>
      <c r="BS1031" s="12">
        <v>0</v>
      </c>
      <c r="BT1031" s="12">
        <v>0</v>
      </c>
      <c r="BU1031" s="12">
        <v>0</v>
      </c>
      <c r="BV1031" s="12">
        <v>0</v>
      </c>
      <c r="BW1031" s="12">
        <v>0</v>
      </c>
      <c r="BX1031" s="12">
        <v>1</v>
      </c>
      <c r="BY1031" s="12">
        <v>1</v>
      </c>
      <c r="BZ1031" s="12">
        <f t="shared" si="242"/>
        <v>0</v>
      </c>
      <c r="CA1031" s="113">
        <v>3.1780538303479458</v>
      </c>
      <c r="CB1031" s="12" t="s">
        <v>1144</v>
      </c>
      <c r="CC1031" s="12">
        <v>1</v>
      </c>
      <c r="CG1031" s="12" t="s">
        <v>1150</v>
      </c>
      <c r="CH1031" s="12" t="s">
        <v>17</v>
      </c>
      <c r="CI1031" s="12" t="s">
        <v>1152</v>
      </c>
    </row>
    <row r="1032" spans="1:167" ht="15" customHeight="1" x14ac:dyDescent="0.3">
      <c r="A1032" s="70">
        <v>1031</v>
      </c>
      <c r="B1032" s="12">
        <v>25</v>
      </c>
      <c r="C1032" s="69" t="s">
        <v>175</v>
      </c>
      <c r="D1032" s="37">
        <v>5.3849999999999998</v>
      </c>
      <c r="E1032" s="68">
        <v>0.31900000000000001</v>
      </c>
      <c r="F1032" s="19">
        <f t="shared" si="230"/>
        <v>16.880877742946709</v>
      </c>
      <c r="G1032" s="12" t="s">
        <v>353</v>
      </c>
      <c r="H1032" s="12">
        <f t="shared" si="231"/>
        <v>5.0659999999999998</v>
      </c>
      <c r="I1032" s="12">
        <f t="shared" si="232"/>
        <v>5.7039999999999997</v>
      </c>
      <c r="J1032" s="12">
        <v>0.2</v>
      </c>
      <c r="K1032" s="12">
        <f t="shared" si="234"/>
        <v>5.3849999999999998</v>
      </c>
      <c r="L1032" s="45">
        <f t="shared" si="235"/>
        <v>16.880877742946709</v>
      </c>
      <c r="M1032" s="15">
        <f t="shared" si="236"/>
        <v>0.14363732389439787</v>
      </c>
      <c r="N1032" s="68">
        <f t="shared" si="237"/>
        <v>8.5088776828807656E-3</v>
      </c>
      <c r="O1032" s="68">
        <f t="shared" si="238"/>
        <v>117.52431252031349</v>
      </c>
      <c r="P1032" s="12">
        <f t="shared" si="239"/>
        <v>0.13512844621151709</v>
      </c>
      <c r="Q1032" s="12">
        <f t="shared" si="240"/>
        <v>0.15214620157727865</v>
      </c>
      <c r="R1032" s="113">
        <v>4.6821312271242199</v>
      </c>
      <c r="S1032" s="12" t="s">
        <v>1157</v>
      </c>
      <c r="T1032" s="12" t="s">
        <v>1163</v>
      </c>
      <c r="U1032" s="12" t="s">
        <v>1154</v>
      </c>
      <c r="V1032" s="68" t="s">
        <v>1155</v>
      </c>
      <c r="W1032" s="68">
        <v>0</v>
      </c>
      <c r="X1032" s="68">
        <v>1</v>
      </c>
      <c r="Y1032" s="68">
        <v>0</v>
      </c>
      <c r="Z1032" s="68">
        <v>0</v>
      </c>
      <c r="AA1032" s="68">
        <v>1</v>
      </c>
      <c r="AB1032" s="68">
        <v>1</v>
      </c>
      <c r="AC1032" s="68">
        <v>3</v>
      </c>
      <c r="AD1032" s="68">
        <v>1</v>
      </c>
      <c r="AE1032" s="68">
        <v>13527</v>
      </c>
      <c r="AF1032" s="68">
        <v>0</v>
      </c>
      <c r="AG1032" s="68">
        <v>0</v>
      </c>
      <c r="AH1032" s="68">
        <v>0</v>
      </c>
      <c r="AI1032" s="68">
        <v>0</v>
      </c>
      <c r="AJ1032" s="68">
        <v>0</v>
      </c>
      <c r="AK1032" s="68">
        <v>1</v>
      </c>
      <c r="AL1032" s="68">
        <v>0</v>
      </c>
      <c r="AM1032" s="68">
        <v>0</v>
      </c>
      <c r="AN1032" s="68">
        <v>0</v>
      </c>
      <c r="AO1032" s="68">
        <v>0</v>
      </c>
      <c r="AP1032" s="113">
        <v>9.5488818947187717</v>
      </c>
      <c r="AQ1032" s="12">
        <v>1</v>
      </c>
      <c r="AR1032" s="113">
        <v>9.5125908086033597</v>
      </c>
      <c r="AS1032" s="12">
        <v>0</v>
      </c>
      <c r="AT1032" s="12">
        <v>1</v>
      </c>
      <c r="AU1032" s="12">
        <v>1.6094379124341003</v>
      </c>
      <c r="AV1032" s="113">
        <v>7.604396348796338</v>
      </c>
      <c r="AW1032" s="12">
        <v>0</v>
      </c>
      <c r="AX1032" s="12">
        <v>1</v>
      </c>
      <c r="AY1032" s="68">
        <v>0</v>
      </c>
      <c r="AZ1032" s="68">
        <v>4.2329999999999997</v>
      </c>
      <c r="BA1032" s="94">
        <v>174</v>
      </c>
      <c r="BB1032" s="94">
        <v>66</v>
      </c>
      <c r="BC1032" s="12">
        <v>1</v>
      </c>
      <c r="BD1032" s="12">
        <v>0</v>
      </c>
      <c r="BE1032" s="104">
        <f t="shared" si="243"/>
        <v>2.5257286443082556</v>
      </c>
      <c r="BF1032" s="104">
        <v>1529.33</v>
      </c>
      <c r="BG1032" s="104">
        <f t="shared" si="241"/>
        <v>0.3444526917684117</v>
      </c>
      <c r="BH1032" s="68">
        <v>1</v>
      </c>
      <c r="BI1032" s="68">
        <v>1</v>
      </c>
      <c r="BJ1032" s="68">
        <v>0</v>
      </c>
      <c r="BK1032" s="12">
        <v>1</v>
      </c>
      <c r="BL1032" s="12">
        <v>0</v>
      </c>
      <c r="BM1032" s="12">
        <v>0</v>
      </c>
      <c r="BN1032" s="12">
        <v>1</v>
      </c>
      <c r="BO1032" s="12">
        <v>0</v>
      </c>
      <c r="BP1032" s="12">
        <v>1</v>
      </c>
      <c r="BQ1032" s="12">
        <v>1</v>
      </c>
      <c r="BR1032" s="12">
        <v>0</v>
      </c>
      <c r="BS1032" s="12">
        <v>0</v>
      </c>
      <c r="BT1032" s="12">
        <v>0</v>
      </c>
      <c r="BU1032" s="12">
        <v>0</v>
      </c>
      <c r="BV1032" s="12">
        <v>0</v>
      </c>
      <c r="BW1032" s="12">
        <v>0</v>
      </c>
      <c r="BX1032" s="12">
        <v>1</v>
      </c>
      <c r="BY1032" s="12">
        <v>1</v>
      </c>
      <c r="BZ1032" s="12">
        <f t="shared" si="242"/>
        <v>0</v>
      </c>
      <c r="CA1032" s="113">
        <v>3.1780538303479458</v>
      </c>
      <c r="CB1032" s="12" t="s">
        <v>1144</v>
      </c>
      <c r="CC1032" s="12">
        <v>1</v>
      </c>
      <c r="CG1032" s="12" t="s">
        <v>1151</v>
      </c>
      <c r="CH1032" s="12" t="s">
        <v>17</v>
      </c>
      <c r="CI1032" s="12" t="s">
        <v>1164</v>
      </c>
      <c r="CL1032" s="70"/>
      <c r="CM1032" s="70"/>
      <c r="CN1032" s="70"/>
      <c r="CO1032" s="70"/>
      <c r="CP1032" s="70"/>
      <c r="CQ1032" s="70"/>
      <c r="CR1032" s="70"/>
      <c r="CS1032" s="70"/>
      <c r="CT1032" s="70"/>
      <c r="CU1032" s="70"/>
      <c r="CV1032" s="70"/>
      <c r="CW1032" s="70"/>
      <c r="CX1032" s="70"/>
      <c r="CY1032" s="70"/>
      <c r="CZ1032" s="70"/>
      <c r="DA1032" s="70"/>
      <c r="DB1032" s="70"/>
      <c r="DC1032" s="70"/>
      <c r="DD1032" s="70"/>
      <c r="DE1032" s="70"/>
      <c r="DF1032" s="70"/>
      <c r="DG1032" s="70"/>
      <c r="DH1032" s="70"/>
      <c r="DI1032" s="70"/>
      <c r="DJ1032" s="70"/>
      <c r="DK1032" s="70"/>
      <c r="DL1032" s="70"/>
      <c r="DM1032" s="70"/>
      <c r="DN1032" s="70"/>
      <c r="DO1032" s="70"/>
      <c r="DP1032" s="70"/>
      <c r="DQ1032" s="70"/>
      <c r="DR1032" s="70"/>
      <c r="DS1032" s="70"/>
      <c r="DT1032" s="70"/>
      <c r="DU1032" s="70"/>
      <c r="DV1032" s="70"/>
      <c r="DW1032" s="70"/>
      <c r="DX1032" s="70"/>
      <c r="DY1032" s="70"/>
      <c r="DZ1032" s="70"/>
      <c r="EA1032" s="70"/>
      <c r="EB1032" s="70"/>
      <c r="EC1032" s="70"/>
      <c r="ED1032" s="70"/>
      <c r="EE1032" s="70"/>
      <c r="EF1032" s="70"/>
      <c r="EG1032" s="70"/>
      <c r="EH1032" s="70"/>
      <c r="EI1032" s="70"/>
      <c r="EJ1032" s="70"/>
      <c r="EK1032" s="70"/>
      <c r="EL1032" s="70"/>
      <c r="EM1032" s="70"/>
      <c r="EN1032" s="70"/>
      <c r="EO1032" s="70"/>
      <c r="EP1032" s="70"/>
      <c r="EQ1032" s="70"/>
      <c r="ER1032" s="70"/>
      <c r="ES1032" s="70"/>
      <c r="ET1032" s="70"/>
      <c r="EU1032" s="70"/>
      <c r="EV1032" s="70"/>
      <c r="EW1032" s="70"/>
      <c r="EX1032" s="70"/>
      <c r="EY1032" s="70"/>
      <c r="EZ1032" s="70"/>
      <c r="FA1032" s="70"/>
      <c r="FB1032" s="70"/>
      <c r="FC1032" s="70"/>
      <c r="FD1032" s="70"/>
      <c r="FE1032" s="70"/>
      <c r="FF1032" s="70"/>
      <c r="FG1032" s="70"/>
      <c r="FH1032" s="70"/>
      <c r="FI1032" s="70"/>
      <c r="FJ1032" s="70"/>
      <c r="FK1032" s="70"/>
    </row>
    <row r="1033" spans="1:167" ht="15" customHeight="1" x14ac:dyDescent="0.3">
      <c r="A1033" s="70">
        <v>1032</v>
      </c>
      <c r="B1033" s="12">
        <v>25</v>
      </c>
      <c r="C1033" s="69" t="s">
        <v>175</v>
      </c>
      <c r="D1033" s="37">
        <v>3.1230000000000002</v>
      </c>
      <c r="E1033" s="68">
        <v>0.5</v>
      </c>
      <c r="F1033" s="19">
        <f t="shared" si="230"/>
        <v>6.2460000000000004</v>
      </c>
      <c r="G1033" s="12" t="s">
        <v>353</v>
      </c>
      <c r="H1033" s="12">
        <f t="shared" si="231"/>
        <v>2.6230000000000002</v>
      </c>
      <c r="I1033" s="12">
        <f t="shared" si="232"/>
        <v>3.6230000000000002</v>
      </c>
      <c r="J1033" s="12">
        <v>0.2</v>
      </c>
      <c r="K1033" s="12">
        <f t="shared" si="234"/>
        <v>3.1230000000000002</v>
      </c>
      <c r="L1033" s="45">
        <f t="shared" si="235"/>
        <v>6.2460000000000004</v>
      </c>
      <c r="M1033" s="15">
        <f t="shared" si="236"/>
        <v>5.3628034548406978E-2</v>
      </c>
      <c r="N1033" s="68">
        <f t="shared" si="237"/>
        <v>8.5859805553005087E-3</v>
      </c>
      <c r="O1033" s="68">
        <f t="shared" si="238"/>
        <v>116.46893369478404</v>
      </c>
      <c r="P1033" s="12">
        <f t="shared" si="239"/>
        <v>4.5042053993106471E-2</v>
      </c>
      <c r="Q1033" s="12">
        <f t="shared" si="240"/>
        <v>6.2214015103707485E-2</v>
      </c>
      <c r="R1033" s="113">
        <v>4.6821312271242199</v>
      </c>
      <c r="S1033" s="12" t="s">
        <v>1157</v>
      </c>
      <c r="T1033" s="12" t="s">
        <v>1163</v>
      </c>
      <c r="U1033" s="12" t="s">
        <v>1154</v>
      </c>
      <c r="V1033" s="68" t="s">
        <v>1155</v>
      </c>
      <c r="W1033" s="68">
        <v>0</v>
      </c>
      <c r="X1033" s="68">
        <v>1</v>
      </c>
      <c r="Y1033" s="68">
        <v>0</v>
      </c>
      <c r="Z1033" s="68">
        <v>0</v>
      </c>
      <c r="AA1033" s="68">
        <v>1</v>
      </c>
      <c r="AB1033" s="68">
        <v>1</v>
      </c>
      <c r="AC1033" s="68">
        <v>4</v>
      </c>
      <c r="AD1033" s="68">
        <v>2</v>
      </c>
      <c r="AE1033" s="68">
        <v>13526</v>
      </c>
      <c r="AF1033" s="68">
        <v>0</v>
      </c>
      <c r="AG1033" s="68">
        <v>0</v>
      </c>
      <c r="AH1033" s="68">
        <v>0</v>
      </c>
      <c r="AI1033" s="68">
        <v>0</v>
      </c>
      <c r="AJ1033" s="68">
        <v>0</v>
      </c>
      <c r="AK1033" s="68">
        <v>1</v>
      </c>
      <c r="AL1033" s="68">
        <v>0</v>
      </c>
      <c r="AM1033" s="68">
        <v>0</v>
      </c>
      <c r="AN1033" s="68">
        <v>0</v>
      </c>
      <c r="AO1033" s="68">
        <v>0</v>
      </c>
      <c r="AP1033" s="113">
        <v>9.5488818947187717</v>
      </c>
      <c r="AQ1033" s="12">
        <v>1</v>
      </c>
      <c r="AR1033" s="113">
        <v>9.5125908086033597</v>
      </c>
      <c r="AS1033" s="12">
        <v>0</v>
      </c>
      <c r="AT1033" s="12">
        <v>1</v>
      </c>
      <c r="AU1033" s="12">
        <v>1.6094379124341003</v>
      </c>
      <c r="AV1033" s="113">
        <v>7.604396348796338</v>
      </c>
      <c r="AW1033" s="12">
        <v>0</v>
      </c>
      <c r="AX1033" s="12">
        <v>1</v>
      </c>
      <c r="AY1033" s="68">
        <v>0</v>
      </c>
      <c r="AZ1033" s="68">
        <v>4.2329999999999997</v>
      </c>
      <c r="BA1033" s="94">
        <v>174</v>
      </c>
      <c r="BB1033" s="94">
        <v>66</v>
      </c>
      <c r="BC1033" s="12">
        <v>1</v>
      </c>
      <c r="BD1033" s="12">
        <v>0</v>
      </c>
      <c r="BE1033" s="104">
        <f t="shared" si="243"/>
        <v>2.5257286443082556</v>
      </c>
      <c r="BF1033" s="104">
        <v>1529.33</v>
      </c>
      <c r="BG1033" s="104">
        <f t="shared" si="241"/>
        <v>0.3444526917684117</v>
      </c>
      <c r="BH1033" s="68">
        <v>1</v>
      </c>
      <c r="BI1033" s="68">
        <v>1</v>
      </c>
      <c r="BJ1033" s="68">
        <v>0</v>
      </c>
      <c r="BK1033" s="12">
        <v>1</v>
      </c>
      <c r="BL1033" s="12">
        <v>0</v>
      </c>
      <c r="BM1033" s="12">
        <v>0</v>
      </c>
      <c r="BN1033" s="12">
        <v>1</v>
      </c>
      <c r="BO1033" s="12">
        <v>0</v>
      </c>
      <c r="BP1033" s="12">
        <v>1</v>
      </c>
      <c r="BQ1033" s="12">
        <v>1</v>
      </c>
      <c r="BR1033" s="12">
        <v>0</v>
      </c>
      <c r="BS1033" s="12">
        <v>0</v>
      </c>
      <c r="BT1033" s="12">
        <v>0</v>
      </c>
      <c r="BU1033" s="12">
        <v>0</v>
      </c>
      <c r="BV1033" s="12">
        <v>0</v>
      </c>
      <c r="BW1033" s="12">
        <v>0</v>
      </c>
      <c r="BX1033" s="12">
        <v>1</v>
      </c>
      <c r="BY1033" s="12">
        <v>1</v>
      </c>
      <c r="BZ1033" s="12">
        <f t="shared" si="242"/>
        <v>0</v>
      </c>
      <c r="CA1033" s="113">
        <v>3.1780538303479458</v>
      </c>
      <c r="CB1033" s="12" t="s">
        <v>1144</v>
      </c>
      <c r="CC1033" s="12">
        <v>1</v>
      </c>
      <c r="CL1033" s="68"/>
      <c r="CM1033" s="68"/>
      <c r="CN1033" s="68"/>
      <c r="CO1033" s="68"/>
      <c r="CP1033" s="68"/>
      <c r="CQ1033" s="68"/>
      <c r="CR1033" s="68"/>
      <c r="CS1033" s="68"/>
      <c r="CT1033" s="68"/>
      <c r="CU1033" s="68"/>
      <c r="CV1033" s="68"/>
      <c r="CW1033" s="68"/>
      <c r="CX1033" s="68"/>
      <c r="CY1033" s="68"/>
      <c r="CZ1033" s="68"/>
      <c r="DA1033" s="68"/>
      <c r="DB1033" s="68"/>
      <c r="DC1033" s="68"/>
      <c r="DD1033" s="68"/>
      <c r="DE1033" s="68"/>
      <c r="DF1033" s="68"/>
      <c r="DG1033" s="68"/>
      <c r="DH1033" s="68"/>
      <c r="DI1033" s="68"/>
      <c r="DJ1033" s="68"/>
      <c r="DK1033" s="68"/>
      <c r="DL1033" s="68"/>
      <c r="DM1033" s="68"/>
      <c r="DN1033" s="68"/>
      <c r="DO1033" s="68"/>
      <c r="DP1033" s="68"/>
      <c r="DQ1033" s="68"/>
      <c r="DR1033" s="68"/>
      <c r="DS1033" s="68"/>
      <c r="DT1033" s="68"/>
      <c r="DU1033" s="68"/>
      <c r="DV1033" s="68"/>
      <c r="DW1033" s="68"/>
      <c r="DX1033" s="68"/>
      <c r="DY1033" s="68"/>
      <c r="DZ1033" s="68"/>
      <c r="EA1033" s="68"/>
      <c r="EB1033" s="68"/>
      <c r="EC1033" s="68"/>
      <c r="ED1033" s="68"/>
      <c r="EE1033" s="68"/>
      <c r="EF1033" s="68"/>
      <c r="EG1033" s="68"/>
      <c r="EH1033" s="68"/>
      <c r="EI1033" s="68"/>
      <c r="EJ1033" s="68"/>
      <c r="EK1033" s="68"/>
      <c r="EL1033" s="68"/>
      <c r="EM1033" s="68"/>
      <c r="EN1033" s="68"/>
      <c r="EO1033" s="68"/>
      <c r="EP1033" s="68"/>
      <c r="EQ1033" s="68"/>
      <c r="ER1033" s="68"/>
      <c r="ES1033" s="68"/>
      <c r="ET1033" s="68"/>
      <c r="EU1033" s="68"/>
      <c r="EV1033" s="68"/>
      <c r="EW1033" s="68"/>
      <c r="EX1033" s="68"/>
      <c r="EY1033" s="68"/>
      <c r="EZ1033" s="68"/>
      <c r="FA1033" s="68"/>
      <c r="FB1033" s="68"/>
      <c r="FC1033" s="68"/>
      <c r="FD1033" s="68"/>
      <c r="FE1033" s="68"/>
      <c r="FF1033" s="68"/>
      <c r="FG1033" s="68"/>
      <c r="FH1033" s="68"/>
      <c r="FI1033" s="68"/>
      <c r="FJ1033" s="68"/>
      <c r="FK1033" s="68"/>
    </row>
    <row r="1034" spans="1:167" ht="15" customHeight="1" x14ac:dyDescent="0.3">
      <c r="A1034" s="70">
        <v>1033</v>
      </c>
      <c r="B1034" s="12">
        <v>25</v>
      </c>
      <c r="C1034" s="69" t="s">
        <v>175</v>
      </c>
      <c r="D1034" s="37">
        <v>3.2090000000000001</v>
      </c>
      <c r="E1034" s="13">
        <v>0.63</v>
      </c>
      <c r="F1034" s="19">
        <f t="shared" si="230"/>
        <v>5.0936507936507933</v>
      </c>
      <c r="G1034" s="12" t="s">
        <v>353</v>
      </c>
      <c r="H1034" s="12">
        <f t="shared" si="231"/>
        <v>2.5790000000000002</v>
      </c>
      <c r="I1034" s="12">
        <f t="shared" si="232"/>
        <v>3.839</v>
      </c>
      <c r="J1034" s="12">
        <v>0.2</v>
      </c>
      <c r="K1034" s="12">
        <f t="shared" si="234"/>
        <v>3.2090000000000001</v>
      </c>
      <c r="L1034" s="45">
        <f t="shared" si="235"/>
        <v>5.0936507936507933</v>
      </c>
      <c r="M1034" s="15">
        <f t="shared" si="236"/>
        <v>4.3755066473772281E-2</v>
      </c>
      <c r="N1034" s="13">
        <f t="shared" si="237"/>
        <v>8.5901190023298657E-3</v>
      </c>
      <c r="O1034" s="68">
        <f t="shared" si="238"/>
        <v>116.41282265458415</v>
      </c>
      <c r="P1034" s="12">
        <f t="shared" si="239"/>
        <v>3.5164947471442415E-2</v>
      </c>
      <c r="Q1034" s="12">
        <f t="shared" si="240"/>
        <v>5.2345185476102146E-2</v>
      </c>
      <c r="R1034" s="113">
        <v>4.6821312271242199</v>
      </c>
      <c r="S1034" s="12" t="s">
        <v>1157</v>
      </c>
      <c r="T1034" s="12" t="s">
        <v>1163</v>
      </c>
      <c r="U1034" s="12" t="s">
        <v>1156</v>
      </c>
      <c r="V1034" s="13" t="s">
        <v>1155</v>
      </c>
      <c r="W1034" s="68">
        <v>0</v>
      </c>
      <c r="X1034" s="68">
        <v>1</v>
      </c>
      <c r="Y1034" s="68">
        <v>0</v>
      </c>
      <c r="Z1034" s="68">
        <v>0</v>
      </c>
      <c r="AA1034" s="13">
        <v>1</v>
      </c>
      <c r="AB1034" s="13">
        <v>1</v>
      </c>
      <c r="AC1034" s="68">
        <v>4</v>
      </c>
      <c r="AD1034" s="13">
        <v>2</v>
      </c>
      <c r="AE1034" s="13">
        <v>13526</v>
      </c>
      <c r="AF1034" s="13">
        <v>0</v>
      </c>
      <c r="AG1034" s="13">
        <v>0</v>
      </c>
      <c r="AH1034" s="13">
        <v>0</v>
      </c>
      <c r="AI1034" s="13">
        <v>0</v>
      </c>
      <c r="AJ1034" s="13">
        <v>0</v>
      </c>
      <c r="AK1034" s="13">
        <v>1</v>
      </c>
      <c r="AL1034" s="13">
        <v>0</v>
      </c>
      <c r="AM1034" s="68">
        <v>0</v>
      </c>
      <c r="AN1034" s="68">
        <v>0</v>
      </c>
      <c r="AO1034" s="68">
        <v>0</v>
      </c>
      <c r="AP1034" s="113">
        <v>9.5488818947187717</v>
      </c>
      <c r="AQ1034" s="12">
        <v>1</v>
      </c>
      <c r="AR1034" s="113">
        <v>9.5125908086033597</v>
      </c>
      <c r="AS1034" s="12">
        <v>0</v>
      </c>
      <c r="AT1034" s="12">
        <v>1</v>
      </c>
      <c r="AU1034" s="12">
        <v>1.6094379124341003</v>
      </c>
      <c r="AV1034" s="113">
        <v>7.604396348796338</v>
      </c>
      <c r="AW1034" s="12">
        <v>0</v>
      </c>
      <c r="AX1034" s="12">
        <v>1</v>
      </c>
      <c r="AY1034" s="68">
        <v>0</v>
      </c>
      <c r="AZ1034" s="68">
        <v>4.2329999999999997</v>
      </c>
      <c r="BA1034" s="94">
        <v>174</v>
      </c>
      <c r="BB1034" s="94">
        <v>66</v>
      </c>
      <c r="BC1034" s="12">
        <v>1</v>
      </c>
      <c r="BD1034" s="12">
        <v>0</v>
      </c>
      <c r="BE1034" s="104">
        <f t="shared" si="243"/>
        <v>2.5257286443082556</v>
      </c>
      <c r="BF1034" s="104">
        <v>1529.33</v>
      </c>
      <c r="BG1034" s="104">
        <f t="shared" si="241"/>
        <v>0.3444526917684117</v>
      </c>
      <c r="BH1034" s="68">
        <v>1</v>
      </c>
      <c r="BI1034" s="68">
        <v>1</v>
      </c>
      <c r="BJ1034" s="68">
        <v>0</v>
      </c>
      <c r="BK1034" s="12">
        <v>1</v>
      </c>
      <c r="BL1034" s="12">
        <v>0</v>
      </c>
      <c r="BM1034" s="12">
        <v>0</v>
      </c>
      <c r="BN1034" s="12">
        <v>1</v>
      </c>
      <c r="BO1034" s="12">
        <v>0</v>
      </c>
      <c r="BP1034" s="12">
        <v>1</v>
      </c>
      <c r="BQ1034" s="12">
        <v>1</v>
      </c>
      <c r="BR1034" s="12">
        <v>0</v>
      </c>
      <c r="BS1034" s="12">
        <v>0</v>
      </c>
      <c r="BT1034" s="12">
        <v>0</v>
      </c>
      <c r="BU1034" s="12">
        <v>0</v>
      </c>
      <c r="BV1034" s="12">
        <v>0</v>
      </c>
      <c r="BW1034" s="12">
        <v>0</v>
      </c>
      <c r="BX1034" s="12">
        <v>1</v>
      </c>
      <c r="BY1034" s="12">
        <v>1</v>
      </c>
      <c r="BZ1034" s="12">
        <f t="shared" si="242"/>
        <v>0</v>
      </c>
      <c r="CA1034" s="113">
        <v>3.1780538303479458</v>
      </c>
      <c r="CB1034" s="12" t="s">
        <v>1144</v>
      </c>
      <c r="CC1034" s="12">
        <v>1</v>
      </c>
      <c r="CL1034" s="68"/>
      <c r="CM1034" s="68"/>
      <c r="CN1034" s="68"/>
      <c r="CO1034" s="68"/>
      <c r="CP1034" s="68"/>
      <c r="CQ1034" s="68"/>
      <c r="CR1034" s="68"/>
      <c r="CS1034" s="68"/>
      <c r="CT1034" s="68"/>
      <c r="CU1034" s="68"/>
      <c r="CV1034" s="68"/>
      <c r="CW1034" s="68"/>
      <c r="CX1034" s="68"/>
      <c r="CY1034" s="68"/>
      <c r="CZ1034" s="68"/>
      <c r="DA1034" s="68"/>
      <c r="DB1034" s="68"/>
      <c r="DC1034" s="68"/>
      <c r="DD1034" s="68"/>
      <c r="DE1034" s="68"/>
      <c r="DF1034" s="68"/>
      <c r="DG1034" s="68"/>
      <c r="DH1034" s="68"/>
      <c r="DI1034" s="68"/>
      <c r="DJ1034" s="68"/>
      <c r="DK1034" s="68"/>
      <c r="DL1034" s="68"/>
      <c r="DM1034" s="68"/>
      <c r="DN1034" s="68"/>
      <c r="DO1034" s="68"/>
      <c r="DP1034" s="68"/>
      <c r="DQ1034" s="68"/>
      <c r="DR1034" s="68"/>
      <c r="DS1034" s="68"/>
      <c r="DT1034" s="68"/>
      <c r="DU1034" s="68"/>
      <c r="DV1034" s="68"/>
      <c r="DW1034" s="68"/>
      <c r="DX1034" s="68"/>
      <c r="DY1034" s="68"/>
      <c r="DZ1034" s="68"/>
      <c r="EA1034" s="68"/>
      <c r="EB1034" s="68"/>
      <c r="EC1034" s="68"/>
      <c r="ED1034" s="68"/>
      <c r="EE1034" s="68"/>
      <c r="EF1034" s="68"/>
      <c r="EG1034" s="68"/>
      <c r="EH1034" s="68"/>
      <c r="EI1034" s="68"/>
      <c r="EJ1034" s="68"/>
      <c r="EK1034" s="68"/>
      <c r="EL1034" s="68"/>
      <c r="EM1034" s="68"/>
      <c r="EN1034" s="68"/>
      <c r="EO1034" s="68"/>
      <c r="EP1034" s="68"/>
      <c r="EQ1034" s="68"/>
      <c r="ER1034" s="68"/>
      <c r="ES1034" s="68"/>
      <c r="ET1034" s="68"/>
      <c r="EU1034" s="68"/>
      <c r="EV1034" s="68"/>
      <c r="EW1034" s="68"/>
      <c r="EX1034" s="68"/>
      <c r="EY1034" s="68"/>
      <c r="EZ1034" s="68"/>
      <c r="FA1034" s="68"/>
      <c r="FB1034" s="68"/>
      <c r="FC1034" s="68"/>
      <c r="FD1034" s="68"/>
      <c r="FE1034" s="68"/>
      <c r="FF1034" s="68"/>
      <c r="FG1034" s="68"/>
      <c r="FH1034" s="68"/>
      <c r="FI1034" s="68"/>
      <c r="FJ1034" s="68"/>
      <c r="FK1034" s="68"/>
    </row>
    <row r="1035" spans="1:167" ht="15" customHeight="1" x14ac:dyDescent="0.3">
      <c r="A1035" s="70">
        <v>1034</v>
      </c>
      <c r="B1035" s="12">
        <v>25</v>
      </c>
      <c r="C1035" s="69" t="s">
        <v>175</v>
      </c>
      <c r="D1035" s="37">
        <v>3.972</v>
      </c>
      <c r="E1035" s="68">
        <v>0.56299999999999994</v>
      </c>
      <c r="F1035" s="19">
        <f t="shared" si="230"/>
        <v>7.0550621669627001</v>
      </c>
      <c r="G1035" s="12" t="s">
        <v>353</v>
      </c>
      <c r="H1035" s="12">
        <f t="shared" si="231"/>
        <v>3.4089999999999998</v>
      </c>
      <c r="I1035" s="12">
        <f t="shared" si="232"/>
        <v>4.5350000000000001</v>
      </c>
      <c r="J1035" s="12">
        <v>0.2</v>
      </c>
      <c r="K1035" s="12">
        <f t="shared" si="234"/>
        <v>3.972</v>
      </c>
      <c r="L1035" s="45">
        <f t="shared" si="235"/>
        <v>7.0550621669627001</v>
      </c>
      <c r="M1035" s="15">
        <f t="shared" si="236"/>
        <v>6.055061335859057E-2</v>
      </c>
      <c r="N1035" s="68">
        <f t="shared" si="237"/>
        <v>8.5825768682997201E-3</v>
      </c>
      <c r="O1035" s="68">
        <f t="shared" si="238"/>
        <v>116.5151230621146</v>
      </c>
      <c r="P1035" s="12">
        <f t="shared" si="239"/>
        <v>5.1968036490290852E-2</v>
      </c>
      <c r="Q1035" s="12">
        <f t="shared" si="240"/>
        <v>6.9133190226890295E-2</v>
      </c>
      <c r="R1035" s="113">
        <v>4.6821312271242199</v>
      </c>
      <c r="S1035" s="12" t="s">
        <v>1157</v>
      </c>
      <c r="T1035" s="12" t="s">
        <v>1163</v>
      </c>
      <c r="U1035" s="12" t="s">
        <v>1154</v>
      </c>
      <c r="V1035" s="68" t="s">
        <v>1155</v>
      </c>
      <c r="W1035" s="68">
        <v>0</v>
      </c>
      <c r="X1035" s="68">
        <v>1</v>
      </c>
      <c r="Y1035" s="68">
        <v>0</v>
      </c>
      <c r="Z1035" s="68">
        <v>0</v>
      </c>
      <c r="AA1035" s="68">
        <v>1</v>
      </c>
      <c r="AB1035" s="68">
        <v>1</v>
      </c>
      <c r="AC1035" s="68">
        <v>5</v>
      </c>
      <c r="AD1035" s="68">
        <v>2</v>
      </c>
      <c r="AE1035" s="68">
        <v>13526</v>
      </c>
      <c r="AF1035" s="68">
        <v>0</v>
      </c>
      <c r="AG1035" s="68">
        <v>0</v>
      </c>
      <c r="AH1035" s="68">
        <v>0</v>
      </c>
      <c r="AI1035" s="68">
        <v>0</v>
      </c>
      <c r="AJ1035" s="68">
        <v>0</v>
      </c>
      <c r="AK1035" s="68">
        <v>1</v>
      </c>
      <c r="AL1035" s="68">
        <v>0</v>
      </c>
      <c r="AM1035" s="68">
        <v>0</v>
      </c>
      <c r="AN1035" s="68">
        <v>0</v>
      </c>
      <c r="AO1035" s="68">
        <v>0</v>
      </c>
      <c r="AP1035" s="113">
        <v>9.5488818947187717</v>
      </c>
      <c r="AQ1035" s="12">
        <v>1</v>
      </c>
      <c r="AR1035" s="113">
        <v>9.5125908086033597</v>
      </c>
      <c r="AS1035" s="12">
        <v>0</v>
      </c>
      <c r="AT1035" s="12">
        <v>1</v>
      </c>
      <c r="AU1035" s="12">
        <v>1.6094379124341003</v>
      </c>
      <c r="AV1035" s="113">
        <v>7.604396348796338</v>
      </c>
      <c r="AW1035" s="12">
        <v>0</v>
      </c>
      <c r="AX1035" s="12">
        <v>1</v>
      </c>
      <c r="AY1035" s="68">
        <v>0</v>
      </c>
      <c r="AZ1035" s="68">
        <v>4.2329999999999997</v>
      </c>
      <c r="BA1035" s="94">
        <v>174</v>
      </c>
      <c r="BB1035" s="94">
        <v>66</v>
      </c>
      <c r="BC1035" s="12">
        <v>1</v>
      </c>
      <c r="BD1035" s="12">
        <v>0</v>
      </c>
      <c r="BE1035" s="104">
        <f t="shared" si="243"/>
        <v>2.5257286443082556</v>
      </c>
      <c r="BF1035" s="104">
        <v>1529.33</v>
      </c>
      <c r="BG1035" s="104">
        <f t="shared" si="241"/>
        <v>0.3444526917684117</v>
      </c>
      <c r="BH1035" s="68">
        <v>1</v>
      </c>
      <c r="BI1035" s="68">
        <v>1</v>
      </c>
      <c r="BJ1035" s="68">
        <v>0</v>
      </c>
      <c r="BK1035" s="12">
        <v>1</v>
      </c>
      <c r="BL1035" s="12">
        <v>0</v>
      </c>
      <c r="BM1035" s="12">
        <v>0</v>
      </c>
      <c r="BN1035" s="12">
        <v>1</v>
      </c>
      <c r="BO1035" s="12">
        <v>0</v>
      </c>
      <c r="BP1035" s="12">
        <v>1</v>
      </c>
      <c r="BQ1035" s="12">
        <v>1</v>
      </c>
      <c r="BR1035" s="12">
        <v>0</v>
      </c>
      <c r="BS1035" s="12">
        <v>0</v>
      </c>
      <c r="BT1035" s="12">
        <v>0</v>
      </c>
      <c r="BU1035" s="12">
        <v>0</v>
      </c>
      <c r="BV1035" s="12">
        <v>0</v>
      </c>
      <c r="BW1035" s="12">
        <v>0</v>
      </c>
      <c r="BX1035" s="12">
        <v>1</v>
      </c>
      <c r="BY1035" s="12">
        <v>1</v>
      </c>
      <c r="BZ1035" s="12">
        <f t="shared" si="242"/>
        <v>0</v>
      </c>
      <c r="CA1035" s="113">
        <v>3.1780538303479458</v>
      </c>
      <c r="CB1035" s="12" t="s">
        <v>1144</v>
      </c>
      <c r="CC1035" s="12">
        <v>1</v>
      </c>
      <c r="CL1035" s="68"/>
      <c r="CM1035" s="68"/>
      <c r="CN1035" s="68"/>
      <c r="CO1035" s="68"/>
      <c r="CP1035" s="68"/>
      <c r="CQ1035" s="68"/>
      <c r="CR1035" s="68"/>
      <c r="CS1035" s="68"/>
      <c r="CT1035" s="68"/>
      <c r="CU1035" s="68"/>
      <c r="CV1035" s="68"/>
      <c r="CW1035" s="68"/>
      <c r="CX1035" s="68"/>
      <c r="CY1035" s="68"/>
      <c r="CZ1035" s="68"/>
      <c r="DA1035" s="68"/>
      <c r="DB1035" s="68"/>
      <c r="DC1035" s="68"/>
      <c r="DD1035" s="68"/>
      <c r="DE1035" s="68"/>
      <c r="DF1035" s="68"/>
      <c r="DG1035" s="68"/>
      <c r="DH1035" s="68"/>
      <c r="DI1035" s="68"/>
      <c r="DJ1035" s="68"/>
      <c r="DK1035" s="68"/>
      <c r="DL1035" s="68"/>
      <c r="DM1035" s="68"/>
      <c r="DN1035" s="68"/>
      <c r="DO1035" s="68"/>
      <c r="DP1035" s="68"/>
      <c r="DQ1035" s="68"/>
      <c r="DR1035" s="68"/>
      <c r="DS1035" s="68"/>
      <c r="DT1035" s="68"/>
      <c r="DU1035" s="68"/>
      <c r="DV1035" s="68"/>
      <c r="DW1035" s="68"/>
      <c r="DX1035" s="68"/>
      <c r="DY1035" s="68"/>
      <c r="DZ1035" s="68"/>
      <c r="EA1035" s="68"/>
      <c r="EB1035" s="68"/>
      <c r="EC1035" s="68"/>
      <c r="ED1035" s="68"/>
      <c r="EE1035" s="68"/>
      <c r="EF1035" s="68"/>
      <c r="EG1035" s="68"/>
      <c r="EH1035" s="68"/>
      <c r="EI1035" s="68"/>
      <c r="EJ1035" s="68"/>
      <c r="EK1035" s="68"/>
      <c r="EL1035" s="68"/>
      <c r="EM1035" s="68"/>
      <c r="EN1035" s="68"/>
      <c r="EO1035" s="68"/>
      <c r="EP1035" s="68"/>
      <c r="EQ1035" s="68"/>
      <c r="ER1035" s="68"/>
      <c r="ES1035" s="68"/>
      <c r="ET1035" s="68"/>
      <c r="EU1035" s="68"/>
      <c r="EV1035" s="68"/>
      <c r="EW1035" s="68"/>
      <c r="EX1035" s="68"/>
      <c r="EY1035" s="68"/>
      <c r="EZ1035" s="68"/>
      <c r="FA1035" s="68"/>
      <c r="FB1035" s="68"/>
      <c r="FC1035" s="68"/>
      <c r="FD1035" s="68"/>
      <c r="FE1035" s="68"/>
      <c r="FF1035" s="68"/>
      <c r="FG1035" s="68"/>
      <c r="FH1035" s="68"/>
      <c r="FI1035" s="68"/>
      <c r="FJ1035" s="68"/>
      <c r="FK1035" s="68"/>
    </row>
    <row r="1036" spans="1:167" ht="15" customHeight="1" x14ac:dyDescent="0.3">
      <c r="A1036" s="70">
        <v>1035</v>
      </c>
      <c r="B1036" s="12">
        <v>25</v>
      </c>
      <c r="C1036" s="69" t="s">
        <v>175</v>
      </c>
      <c r="D1036" s="37">
        <v>1.772</v>
      </c>
      <c r="E1036" s="68">
        <v>0.66700000000000004</v>
      </c>
      <c r="F1036" s="19">
        <f t="shared" si="230"/>
        <v>2.656671664167916</v>
      </c>
      <c r="G1036" s="12" t="s">
        <v>353</v>
      </c>
      <c r="H1036" s="12">
        <f t="shared" si="231"/>
        <v>1.105</v>
      </c>
      <c r="I1036" s="12">
        <f t="shared" si="232"/>
        <v>2.4390000000000001</v>
      </c>
      <c r="J1036" s="12">
        <v>0.2</v>
      </c>
      <c r="K1036" s="12">
        <f t="shared" si="234"/>
        <v>1.772</v>
      </c>
      <c r="L1036" s="45">
        <f t="shared" si="235"/>
        <v>2.656671664167916</v>
      </c>
      <c r="M1036" s="15">
        <f t="shared" si="236"/>
        <v>2.2837045312606816E-2</v>
      </c>
      <c r="N1036" s="68">
        <f t="shared" si="237"/>
        <v>8.5961112999485018E-3</v>
      </c>
      <c r="O1036" s="68">
        <f t="shared" si="238"/>
        <v>116.33167197427875</v>
      </c>
      <c r="P1036" s="12">
        <f t="shared" si="239"/>
        <v>1.4240934012658314E-2</v>
      </c>
      <c r="Q1036" s="12">
        <f t="shared" si="240"/>
        <v>3.1433156612555316E-2</v>
      </c>
      <c r="R1036" s="113">
        <v>6.6858609470683596</v>
      </c>
      <c r="S1036" s="12" t="s">
        <v>1157</v>
      </c>
      <c r="T1036" s="12" t="s">
        <v>1163</v>
      </c>
      <c r="U1036" s="12" t="s">
        <v>1161</v>
      </c>
      <c r="V1036" s="68" t="s">
        <v>1155</v>
      </c>
      <c r="W1036" s="68">
        <v>0</v>
      </c>
      <c r="X1036" s="68">
        <v>1</v>
      </c>
      <c r="Y1036" s="68">
        <v>0</v>
      </c>
      <c r="Z1036" s="68">
        <v>0</v>
      </c>
      <c r="AA1036" s="68">
        <v>1</v>
      </c>
      <c r="AB1036" s="68">
        <v>1</v>
      </c>
      <c r="AC1036" s="68">
        <v>5</v>
      </c>
      <c r="AD1036" s="68">
        <v>2</v>
      </c>
      <c r="AE1036" s="68">
        <v>13526</v>
      </c>
      <c r="AF1036" s="68">
        <v>0</v>
      </c>
      <c r="AG1036" s="68">
        <v>0</v>
      </c>
      <c r="AH1036" s="68">
        <v>0</v>
      </c>
      <c r="AI1036" s="68">
        <v>0</v>
      </c>
      <c r="AJ1036" s="68">
        <v>0</v>
      </c>
      <c r="AK1036" s="68">
        <v>1</v>
      </c>
      <c r="AL1036" s="68">
        <v>0</v>
      </c>
      <c r="AM1036" s="68">
        <v>0</v>
      </c>
      <c r="AN1036" s="68">
        <v>0</v>
      </c>
      <c r="AO1036" s="68">
        <v>0</v>
      </c>
      <c r="AP1036" s="113">
        <v>9.5488818947187717</v>
      </c>
      <c r="AQ1036" s="12">
        <v>1</v>
      </c>
      <c r="AR1036" s="113">
        <v>9.5125908086033597</v>
      </c>
      <c r="AS1036" s="12">
        <v>0</v>
      </c>
      <c r="AT1036" s="12">
        <v>1</v>
      </c>
      <c r="AU1036" s="12">
        <v>1.6094379124341003</v>
      </c>
      <c r="AV1036" s="113">
        <v>7.604396348796338</v>
      </c>
      <c r="AW1036" s="12">
        <v>0</v>
      </c>
      <c r="AX1036" s="12">
        <v>1</v>
      </c>
      <c r="AY1036" s="68">
        <v>0</v>
      </c>
      <c r="AZ1036" s="68">
        <v>4.2329999999999997</v>
      </c>
      <c r="BA1036" s="94">
        <v>174</v>
      </c>
      <c r="BB1036" s="94">
        <v>66</v>
      </c>
      <c r="BC1036" s="12">
        <v>1</v>
      </c>
      <c r="BD1036" s="12">
        <v>0</v>
      </c>
      <c r="BE1036" s="104">
        <f t="shared" si="243"/>
        <v>2.5257286443082556</v>
      </c>
      <c r="BF1036" s="104">
        <v>1529.33</v>
      </c>
      <c r="BG1036" s="104">
        <f t="shared" si="241"/>
        <v>0.3444526917684117</v>
      </c>
      <c r="BH1036" s="68">
        <v>1</v>
      </c>
      <c r="BI1036" s="68">
        <v>1</v>
      </c>
      <c r="BJ1036" s="68">
        <v>0</v>
      </c>
      <c r="BK1036" s="12">
        <v>1</v>
      </c>
      <c r="BL1036" s="12">
        <v>0</v>
      </c>
      <c r="BM1036" s="12">
        <v>0</v>
      </c>
      <c r="BN1036" s="12">
        <v>1</v>
      </c>
      <c r="BO1036" s="12">
        <v>0</v>
      </c>
      <c r="BP1036" s="12">
        <v>1</v>
      </c>
      <c r="BQ1036" s="12">
        <v>1</v>
      </c>
      <c r="BR1036" s="12">
        <v>0</v>
      </c>
      <c r="BS1036" s="12">
        <v>0</v>
      </c>
      <c r="BT1036" s="12">
        <v>0</v>
      </c>
      <c r="BU1036" s="12">
        <v>0</v>
      </c>
      <c r="BV1036" s="12">
        <v>0</v>
      </c>
      <c r="BW1036" s="12">
        <v>0</v>
      </c>
      <c r="BX1036" s="12">
        <v>1</v>
      </c>
      <c r="BY1036" s="12">
        <v>1</v>
      </c>
      <c r="BZ1036" s="12">
        <f t="shared" si="242"/>
        <v>0</v>
      </c>
      <c r="CA1036" s="113">
        <v>3.1780538303479458</v>
      </c>
      <c r="CB1036" s="12" t="s">
        <v>1144</v>
      </c>
      <c r="CC1036" s="12">
        <v>1</v>
      </c>
      <c r="CL1036" s="68"/>
      <c r="CM1036" s="68"/>
      <c r="CN1036" s="68"/>
      <c r="CO1036" s="68"/>
      <c r="CP1036" s="68"/>
      <c r="CQ1036" s="68"/>
      <c r="CR1036" s="68"/>
      <c r="CS1036" s="68"/>
      <c r="CT1036" s="68"/>
      <c r="CU1036" s="68"/>
      <c r="CV1036" s="68"/>
      <c r="CW1036" s="68"/>
      <c r="CX1036" s="68"/>
      <c r="CY1036" s="68"/>
      <c r="CZ1036" s="68"/>
      <c r="DA1036" s="68"/>
      <c r="DB1036" s="68"/>
      <c r="DC1036" s="68"/>
      <c r="DD1036" s="68"/>
      <c r="DE1036" s="68"/>
      <c r="DF1036" s="68"/>
      <c r="DG1036" s="68"/>
      <c r="DH1036" s="68"/>
      <c r="DI1036" s="68"/>
      <c r="DJ1036" s="68"/>
      <c r="DK1036" s="68"/>
      <c r="DL1036" s="68"/>
      <c r="DM1036" s="68"/>
      <c r="DN1036" s="68"/>
      <c r="DO1036" s="68"/>
      <c r="DP1036" s="68"/>
      <c r="DQ1036" s="68"/>
      <c r="DR1036" s="68"/>
      <c r="DS1036" s="68"/>
      <c r="DT1036" s="68"/>
      <c r="DU1036" s="68"/>
      <c r="DV1036" s="68"/>
      <c r="DW1036" s="68"/>
      <c r="DX1036" s="68"/>
      <c r="DY1036" s="68"/>
      <c r="DZ1036" s="68"/>
      <c r="EA1036" s="68"/>
      <c r="EB1036" s="68"/>
      <c r="EC1036" s="68"/>
      <c r="ED1036" s="68"/>
      <c r="EE1036" s="68"/>
      <c r="EF1036" s="68"/>
      <c r="EG1036" s="68"/>
      <c r="EH1036" s="68"/>
      <c r="EI1036" s="68"/>
      <c r="EJ1036" s="68"/>
      <c r="EK1036" s="68"/>
      <c r="EL1036" s="68"/>
      <c r="EM1036" s="68"/>
      <c r="EN1036" s="68"/>
      <c r="EO1036" s="68"/>
      <c r="EP1036" s="68"/>
      <c r="EQ1036" s="68"/>
      <c r="ER1036" s="68"/>
      <c r="ES1036" s="68"/>
      <c r="ET1036" s="68"/>
      <c r="EU1036" s="68"/>
      <c r="EV1036" s="68"/>
      <c r="EW1036" s="68"/>
      <c r="EX1036" s="68"/>
      <c r="EY1036" s="68"/>
      <c r="EZ1036" s="68"/>
      <c r="FA1036" s="68"/>
      <c r="FB1036" s="68"/>
      <c r="FC1036" s="68"/>
      <c r="FD1036" s="68"/>
      <c r="FE1036" s="68"/>
      <c r="FF1036" s="68"/>
      <c r="FG1036" s="68"/>
      <c r="FH1036" s="68"/>
      <c r="FI1036" s="68"/>
      <c r="FJ1036" s="68"/>
      <c r="FK1036" s="68"/>
    </row>
    <row r="1037" spans="1:167" ht="15" customHeight="1" x14ac:dyDescent="0.3">
      <c r="A1037" s="70">
        <v>1036</v>
      </c>
      <c r="B1037" s="12">
        <v>25</v>
      </c>
      <c r="C1037" s="69" t="s">
        <v>175</v>
      </c>
      <c r="D1037" s="37">
        <v>3.2130000000000001</v>
      </c>
      <c r="E1037" s="68">
        <v>0.40400000000000003</v>
      </c>
      <c r="F1037" s="19">
        <f t="shared" si="230"/>
        <v>7.9529702970297027</v>
      </c>
      <c r="G1037" s="12" t="s">
        <v>353</v>
      </c>
      <c r="H1037" s="12">
        <f t="shared" si="231"/>
        <v>2.8090000000000002</v>
      </c>
      <c r="I1037" s="12">
        <f t="shared" si="232"/>
        <v>3.617</v>
      </c>
      <c r="J1037" s="12">
        <v>0.2</v>
      </c>
      <c r="K1037" s="12">
        <f t="shared" si="234"/>
        <v>3.2130000000000001</v>
      </c>
      <c r="L1037" s="45">
        <f t="shared" si="235"/>
        <v>7.9529702970297027</v>
      </c>
      <c r="M1037" s="15">
        <f t="shared" si="236"/>
        <v>6.8223126856745725E-2</v>
      </c>
      <c r="N1037" s="13">
        <f t="shared" si="237"/>
        <v>8.5783203392857995E-3</v>
      </c>
      <c r="O1037" s="68">
        <f t="shared" si="238"/>
        <v>116.57293741064191</v>
      </c>
      <c r="P1037" s="12">
        <f t="shared" si="239"/>
        <v>5.9644806517459924E-2</v>
      </c>
      <c r="Q1037" s="12">
        <f t="shared" si="240"/>
        <v>7.6801447196031519E-2</v>
      </c>
      <c r="R1037" s="113">
        <v>6.6858609470683596</v>
      </c>
      <c r="S1037" s="12" t="s">
        <v>1157</v>
      </c>
      <c r="T1037" s="12" t="s">
        <v>1163</v>
      </c>
      <c r="U1037" s="12" t="s">
        <v>1154</v>
      </c>
      <c r="V1037" s="68" t="s">
        <v>1155</v>
      </c>
      <c r="W1037" s="68">
        <v>0</v>
      </c>
      <c r="X1037" s="68">
        <v>1</v>
      </c>
      <c r="Y1037" s="68">
        <v>0</v>
      </c>
      <c r="Z1037" s="68">
        <v>0</v>
      </c>
      <c r="AA1037" s="68">
        <v>1</v>
      </c>
      <c r="AB1037" s="68">
        <v>1</v>
      </c>
      <c r="AC1037" s="68">
        <v>6</v>
      </c>
      <c r="AD1037" s="68">
        <v>2</v>
      </c>
      <c r="AE1037" s="68">
        <v>13526</v>
      </c>
      <c r="AF1037" s="68">
        <v>0</v>
      </c>
      <c r="AG1037" s="68">
        <v>0</v>
      </c>
      <c r="AH1037" s="68">
        <v>0</v>
      </c>
      <c r="AI1037" s="68">
        <v>0</v>
      </c>
      <c r="AJ1037" s="68">
        <v>0</v>
      </c>
      <c r="AK1037" s="68">
        <v>1</v>
      </c>
      <c r="AL1037" s="68">
        <v>0</v>
      </c>
      <c r="AM1037" s="68">
        <v>0</v>
      </c>
      <c r="AN1037" s="68">
        <v>0</v>
      </c>
      <c r="AO1037" s="68">
        <v>0</v>
      </c>
      <c r="AP1037" s="113">
        <v>9.5488818947187717</v>
      </c>
      <c r="AQ1037" s="12">
        <v>1</v>
      </c>
      <c r="AR1037" s="113">
        <v>9.5125908086033597</v>
      </c>
      <c r="AS1037" s="12">
        <v>0</v>
      </c>
      <c r="AT1037" s="12">
        <v>1</v>
      </c>
      <c r="AU1037" s="12">
        <v>1.6094379124341003</v>
      </c>
      <c r="AV1037" s="113">
        <v>7.604396348796338</v>
      </c>
      <c r="AW1037" s="12">
        <v>0</v>
      </c>
      <c r="AX1037" s="12">
        <v>1</v>
      </c>
      <c r="AY1037" s="68">
        <v>0</v>
      </c>
      <c r="AZ1037" s="68">
        <v>4.2329999999999997</v>
      </c>
      <c r="BA1037" s="94">
        <v>174</v>
      </c>
      <c r="BB1037" s="94">
        <v>66</v>
      </c>
      <c r="BC1037" s="12">
        <v>1</v>
      </c>
      <c r="BD1037" s="12">
        <v>0</v>
      </c>
      <c r="BE1037" s="104">
        <f t="shared" si="243"/>
        <v>2.5257286443082556</v>
      </c>
      <c r="BF1037" s="104">
        <v>1529.33</v>
      </c>
      <c r="BG1037" s="104">
        <f t="shared" si="241"/>
        <v>0.3444526917684117</v>
      </c>
      <c r="BH1037" s="68">
        <v>1</v>
      </c>
      <c r="BI1037" s="68">
        <v>1</v>
      </c>
      <c r="BJ1037" s="68">
        <v>0</v>
      </c>
      <c r="BK1037" s="12">
        <v>1</v>
      </c>
      <c r="BL1037" s="12">
        <v>0</v>
      </c>
      <c r="BM1037" s="12">
        <v>0</v>
      </c>
      <c r="BN1037" s="12">
        <v>1</v>
      </c>
      <c r="BO1037" s="12">
        <v>0</v>
      </c>
      <c r="BP1037" s="12">
        <v>1</v>
      </c>
      <c r="BQ1037" s="12">
        <v>1</v>
      </c>
      <c r="BR1037" s="12">
        <v>0</v>
      </c>
      <c r="BS1037" s="12">
        <v>0</v>
      </c>
      <c r="BT1037" s="12">
        <v>0</v>
      </c>
      <c r="BU1037" s="12">
        <v>0</v>
      </c>
      <c r="BV1037" s="12">
        <v>0</v>
      </c>
      <c r="BW1037" s="12">
        <v>0</v>
      </c>
      <c r="BX1037" s="12">
        <v>1</v>
      </c>
      <c r="BY1037" s="12">
        <v>1</v>
      </c>
      <c r="BZ1037" s="12">
        <f t="shared" si="242"/>
        <v>0</v>
      </c>
      <c r="CA1037" s="113">
        <v>3.1780538303479458</v>
      </c>
      <c r="CB1037" s="12" t="s">
        <v>1144</v>
      </c>
      <c r="CC1037" s="12">
        <v>1</v>
      </c>
      <c r="CL1037" s="69"/>
      <c r="CM1037" s="69"/>
      <c r="CN1037" s="69"/>
      <c r="CO1037" s="69"/>
      <c r="CP1037" s="69"/>
      <c r="CQ1037" s="69"/>
      <c r="CR1037" s="69"/>
      <c r="CS1037" s="69"/>
      <c r="CT1037" s="69"/>
      <c r="CU1037" s="69"/>
      <c r="CV1037" s="69"/>
      <c r="CW1037" s="69"/>
      <c r="CX1037" s="69"/>
      <c r="CY1037" s="69"/>
      <c r="CZ1037" s="69"/>
      <c r="DA1037" s="69"/>
      <c r="DB1037" s="69"/>
      <c r="DC1037" s="69"/>
      <c r="DD1037" s="69"/>
      <c r="DE1037" s="69"/>
      <c r="DF1037" s="69"/>
      <c r="DG1037" s="69"/>
      <c r="DH1037" s="69"/>
      <c r="DI1037" s="69"/>
      <c r="DJ1037" s="69"/>
      <c r="DK1037" s="69"/>
      <c r="DL1037" s="69"/>
      <c r="DM1037" s="69"/>
      <c r="DN1037" s="69"/>
      <c r="DO1037" s="69"/>
      <c r="DP1037" s="69"/>
      <c r="DQ1037" s="69"/>
      <c r="DR1037" s="69"/>
      <c r="DS1037" s="69"/>
      <c r="DT1037" s="69"/>
      <c r="DU1037" s="69"/>
      <c r="DV1037" s="69"/>
      <c r="DW1037" s="69"/>
      <c r="DX1037" s="69"/>
      <c r="DY1037" s="69"/>
      <c r="DZ1037" s="69"/>
      <c r="EA1037" s="69"/>
      <c r="EB1037" s="69"/>
      <c r="EC1037" s="69"/>
      <c r="ED1037" s="69"/>
      <c r="EE1037" s="69"/>
      <c r="EF1037" s="69"/>
      <c r="EG1037" s="69"/>
      <c r="EH1037" s="69"/>
      <c r="EI1037" s="69"/>
      <c r="EJ1037" s="69"/>
      <c r="EK1037" s="69"/>
      <c r="EL1037" s="69"/>
      <c r="EM1037" s="69"/>
      <c r="EN1037" s="69"/>
      <c r="EO1037" s="69"/>
      <c r="EP1037" s="69"/>
      <c r="EQ1037" s="69"/>
      <c r="ER1037" s="69"/>
      <c r="ES1037" s="69"/>
      <c r="ET1037" s="69"/>
      <c r="EU1037" s="69"/>
      <c r="EV1037" s="69"/>
      <c r="EW1037" s="69"/>
      <c r="EX1037" s="69"/>
      <c r="EY1037" s="69"/>
      <c r="EZ1037" s="69"/>
      <c r="FA1037" s="69"/>
      <c r="FB1037" s="69"/>
      <c r="FC1037" s="69"/>
      <c r="FD1037" s="69"/>
      <c r="FE1037" s="69"/>
      <c r="FF1037" s="69"/>
      <c r="FG1037" s="69"/>
      <c r="FH1037" s="69"/>
      <c r="FI1037" s="69"/>
      <c r="FJ1037" s="69"/>
      <c r="FK1037" s="69"/>
    </row>
    <row r="1038" spans="1:167" ht="15" customHeight="1" x14ac:dyDescent="0.3">
      <c r="A1038" s="70">
        <v>1037</v>
      </c>
      <c r="B1038" s="12">
        <v>25</v>
      </c>
      <c r="C1038" s="69" t="s">
        <v>175</v>
      </c>
      <c r="D1038" s="37">
        <v>3.4670000000000001</v>
      </c>
      <c r="E1038" s="68">
        <v>0.59799999999999998</v>
      </c>
      <c r="F1038" s="19">
        <f t="shared" ref="F1038:F1101" si="244">D1038/E1038</f>
        <v>5.7976588628762542</v>
      </c>
      <c r="G1038" s="12" t="s">
        <v>353</v>
      </c>
      <c r="H1038" s="12">
        <f t="shared" si="231"/>
        <v>2.8690000000000002</v>
      </c>
      <c r="I1038" s="12">
        <f t="shared" si="232"/>
        <v>4.0650000000000004</v>
      </c>
      <c r="J1038" s="12">
        <v>0.2</v>
      </c>
      <c r="K1038" s="12">
        <f t="shared" si="234"/>
        <v>3.4670000000000001</v>
      </c>
      <c r="L1038" s="45">
        <f t="shared" si="235"/>
        <v>5.7976588628762542</v>
      </c>
      <c r="M1038" s="15">
        <f t="shared" si="236"/>
        <v>4.9788496614870212E-2</v>
      </c>
      <c r="N1038" s="68">
        <f t="shared" si="237"/>
        <v>8.5876899266490881E-3</v>
      </c>
      <c r="O1038" s="68">
        <f t="shared" si="238"/>
        <v>116.44575066652406</v>
      </c>
      <c r="P1038" s="12">
        <f t="shared" si="239"/>
        <v>4.1200806688221125E-2</v>
      </c>
      <c r="Q1038" s="12">
        <f t="shared" si="240"/>
        <v>5.8376186541519298E-2</v>
      </c>
      <c r="R1038" s="113">
        <v>6.6858609470683596</v>
      </c>
      <c r="S1038" s="12" t="s">
        <v>1157</v>
      </c>
      <c r="T1038" s="12" t="s">
        <v>1163</v>
      </c>
      <c r="U1038" s="12" t="s">
        <v>1162</v>
      </c>
      <c r="V1038" s="68" t="s">
        <v>1155</v>
      </c>
      <c r="W1038" s="68">
        <v>0</v>
      </c>
      <c r="X1038" s="68">
        <v>1</v>
      </c>
      <c r="Y1038" s="68">
        <v>0</v>
      </c>
      <c r="Z1038" s="68">
        <v>0</v>
      </c>
      <c r="AA1038" s="68">
        <v>1</v>
      </c>
      <c r="AB1038" s="68">
        <v>1</v>
      </c>
      <c r="AC1038" s="68">
        <v>6</v>
      </c>
      <c r="AD1038" s="68">
        <v>2</v>
      </c>
      <c r="AE1038" s="68">
        <v>13526</v>
      </c>
      <c r="AF1038" s="68">
        <v>0</v>
      </c>
      <c r="AG1038" s="68">
        <v>0</v>
      </c>
      <c r="AH1038" s="68">
        <v>0</v>
      </c>
      <c r="AI1038" s="68">
        <v>0</v>
      </c>
      <c r="AJ1038" s="68">
        <v>0</v>
      </c>
      <c r="AK1038" s="68">
        <v>1</v>
      </c>
      <c r="AL1038" s="68">
        <v>0</v>
      </c>
      <c r="AM1038" s="68">
        <v>0</v>
      </c>
      <c r="AN1038" s="68">
        <v>0</v>
      </c>
      <c r="AO1038" s="68">
        <v>0</v>
      </c>
      <c r="AP1038" s="113">
        <v>9.5488818947187717</v>
      </c>
      <c r="AQ1038" s="12">
        <v>1</v>
      </c>
      <c r="AR1038" s="113">
        <v>9.5125908086033597</v>
      </c>
      <c r="AS1038" s="12">
        <v>0</v>
      </c>
      <c r="AT1038" s="12">
        <v>1</v>
      </c>
      <c r="AU1038" s="12">
        <v>1.6094379124341003</v>
      </c>
      <c r="AV1038" s="113">
        <v>7.604396348796338</v>
      </c>
      <c r="AW1038" s="12">
        <v>0</v>
      </c>
      <c r="AX1038" s="12">
        <v>1</v>
      </c>
      <c r="AY1038" s="68">
        <v>0</v>
      </c>
      <c r="AZ1038" s="68">
        <v>4.2329999999999997</v>
      </c>
      <c r="BA1038" s="94">
        <v>174</v>
      </c>
      <c r="BB1038" s="94">
        <v>66</v>
      </c>
      <c r="BC1038" s="12">
        <v>1</v>
      </c>
      <c r="BD1038" s="12">
        <v>0</v>
      </c>
      <c r="BE1038" s="104">
        <f t="shared" si="243"/>
        <v>2.5257286443082556</v>
      </c>
      <c r="BF1038" s="104">
        <v>1529.33</v>
      </c>
      <c r="BG1038" s="104">
        <f t="shared" si="241"/>
        <v>0.3444526917684117</v>
      </c>
      <c r="BH1038" s="68">
        <v>1</v>
      </c>
      <c r="BI1038" s="68">
        <v>1</v>
      </c>
      <c r="BJ1038" s="68">
        <v>0</v>
      </c>
      <c r="BK1038" s="12">
        <v>1</v>
      </c>
      <c r="BL1038" s="12">
        <v>0</v>
      </c>
      <c r="BM1038" s="12">
        <v>0</v>
      </c>
      <c r="BN1038" s="12">
        <v>1</v>
      </c>
      <c r="BO1038" s="12">
        <v>0</v>
      </c>
      <c r="BP1038" s="12">
        <v>1</v>
      </c>
      <c r="BQ1038" s="12">
        <v>1</v>
      </c>
      <c r="BR1038" s="12">
        <v>0</v>
      </c>
      <c r="BS1038" s="12">
        <v>0</v>
      </c>
      <c r="BT1038" s="12">
        <v>0</v>
      </c>
      <c r="BU1038" s="12">
        <v>0</v>
      </c>
      <c r="BV1038" s="12">
        <v>0</v>
      </c>
      <c r="BW1038" s="12">
        <v>0</v>
      </c>
      <c r="BX1038" s="12">
        <v>1</v>
      </c>
      <c r="BY1038" s="12">
        <v>1</v>
      </c>
      <c r="BZ1038" s="12">
        <f t="shared" si="242"/>
        <v>0</v>
      </c>
      <c r="CA1038" s="113">
        <v>3.1780538303479458</v>
      </c>
      <c r="CB1038" s="12" t="s">
        <v>1144</v>
      </c>
      <c r="CC1038" s="12">
        <v>1</v>
      </c>
      <c r="CL1038" s="68"/>
      <c r="CM1038" s="68"/>
      <c r="CN1038" s="68"/>
      <c r="CO1038" s="68"/>
      <c r="CP1038" s="68"/>
      <c r="CQ1038" s="68"/>
      <c r="CR1038" s="68"/>
      <c r="CS1038" s="68"/>
      <c r="CT1038" s="68"/>
      <c r="CU1038" s="68"/>
      <c r="CV1038" s="68"/>
      <c r="CW1038" s="68"/>
      <c r="CX1038" s="68"/>
      <c r="CY1038" s="68"/>
      <c r="CZ1038" s="68"/>
      <c r="DA1038" s="68"/>
      <c r="DB1038" s="68"/>
      <c r="DC1038" s="68"/>
      <c r="DD1038" s="68"/>
      <c r="DE1038" s="68"/>
      <c r="DF1038" s="68"/>
      <c r="DG1038" s="68"/>
      <c r="DH1038" s="68"/>
      <c r="DI1038" s="68"/>
      <c r="DJ1038" s="68"/>
      <c r="DK1038" s="68"/>
      <c r="DL1038" s="68"/>
      <c r="DM1038" s="68"/>
      <c r="DN1038" s="68"/>
      <c r="DO1038" s="68"/>
      <c r="DP1038" s="68"/>
      <c r="DQ1038" s="68"/>
      <c r="DR1038" s="68"/>
      <c r="DS1038" s="68"/>
      <c r="DT1038" s="68"/>
      <c r="DU1038" s="68"/>
      <c r="DV1038" s="68"/>
      <c r="DW1038" s="68"/>
      <c r="DX1038" s="68"/>
      <c r="DY1038" s="68"/>
      <c r="DZ1038" s="68"/>
      <c r="EA1038" s="68"/>
      <c r="EB1038" s="68"/>
      <c r="EC1038" s="68"/>
      <c r="ED1038" s="68"/>
      <c r="EE1038" s="68"/>
      <c r="EF1038" s="68"/>
      <c r="EG1038" s="68"/>
      <c r="EH1038" s="68"/>
      <c r="EI1038" s="68"/>
      <c r="EJ1038" s="68"/>
      <c r="EK1038" s="68"/>
      <c r="EL1038" s="68"/>
      <c r="EM1038" s="68"/>
      <c r="EN1038" s="68"/>
      <c r="EO1038" s="68"/>
      <c r="EP1038" s="68"/>
      <c r="EQ1038" s="68"/>
      <c r="ER1038" s="68"/>
      <c r="ES1038" s="68"/>
      <c r="ET1038" s="68"/>
      <c r="EU1038" s="68"/>
      <c r="EV1038" s="68"/>
      <c r="EW1038" s="68"/>
      <c r="EX1038" s="68"/>
      <c r="EY1038" s="68"/>
      <c r="EZ1038" s="68"/>
      <c r="FA1038" s="68"/>
      <c r="FB1038" s="68"/>
      <c r="FC1038" s="68"/>
      <c r="FD1038" s="68"/>
      <c r="FE1038" s="68"/>
      <c r="FF1038" s="68"/>
      <c r="FG1038" s="68"/>
      <c r="FH1038" s="68"/>
      <c r="FI1038" s="68"/>
      <c r="FJ1038" s="68"/>
      <c r="FK1038" s="68"/>
    </row>
    <row r="1039" spans="1:167" ht="15" customHeight="1" x14ac:dyDescent="0.3">
      <c r="A1039" s="70">
        <v>1038</v>
      </c>
      <c r="B1039" s="70">
        <v>25</v>
      </c>
      <c r="C1039" s="69" t="s">
        <v>175</v>
      </c>
      <c r="D1039" s="38">
        <v>2.1419999999999999</v>
      </c>
      <c r="E1039" s="69">
        <v>0.504</v>
      </c>
      <c r="F1039" s="19">
        <f t="shared" si="244"/>
        <v>4.25</v>
      </c>
      <c r="G1039" s="70" t="s">
        <v>353</v>
      </c>
      <c r="H1039" s="70">
        <f t="shared" si="231"/>
        <v>1.6379999999999999</v>
      </c>
      <c r="I1039" s="70">
        <f t="shared" si="232"/>
        <v>2.6459999999999999</v>
      </c>
      <c r="J1039" s="70">
        <v>0.21</v>
      </c>
      <c r="K1039" s="70">
        <f t="shared" si="234"/>
        <v>2.1419999999999999</v>
      </c>
      <c r="L1039" s="47">
        <f t="shared" si="235"/>
        <v>4.25</v>
      </c>
      <c r="M1039" s="18">
        <f t="shared" si="236"/>
        <v>7.7399966099357911E-2</v>
      </c>
      <c r="N1039" s="69">
        <f t="shared" si="237"/>
        <v>1.8211756729260686E-2</v>
      </c>
      <c r="O1039" s="69">
        <f t="shared" si="238"/>
        <v>54.909584773516542</v>
      </c>
      <c r="P1039" s="70">
        <f t="shared" si="239"/>
        <v>5.9188209370097222E-2</v>
      </c>
      <c r="Q1039" s="70">
        <f t="shared" si="240"/>
        <v>9.5611722828618601E-2</v>
      </c>
      <c r="R1039" s="114">
        <v>6.6858609470683596</v>
      </c>
      <c r="S1039" s="70" t="s">
        <v>1158</v>
      </c>
      <c r="T1039" s="70" t="s">
        <v>1163</v>
      </c>
      <c r="U1039" s="70" t="s">
        <v>1154</v>
      </c>
      <c r="V1039" s="69" t="s">
        <v>1155</v>
      </c>
      <c r="W1039" s="69">
        <v>0</v>
      </c>
      <c r="X1039" s="69">
        <v>1</v>
      </c>
      <c r="Y1039" s="69">
        <v>0</v>
      </c>
      <c r="Z1039" s="69">
        <v>0</v>
      </c>
      <c r="AA1039" s="69">
        <v>1</v>
      </c>
      <c r="AB1039" s="69">
        <v>1</v>
      </c>
      <c r="AC1039" s="69">
        <v>7</v>
      </c>
      <c r="AD1039" s="69">
        <v>1</v>
      </c>
      <c r="AE1039" s="69">
        <v>2997</v>
      </c>
      <c r="AF1039" s="69">
        <v>0</v>
      </c>
      <c r="AG1039" s="69">
        <v>0</v>
      </c>
      <c r="AH1039" s="69">
        <v>0</v>
      </c>
      <c r="AI1039" s="69">
        <v>0</v>
      </c>
      <c r="AJ1039" s="69">
        <v>0</v>
      </c>
      <c r="AK1039" s="69">
        <v>1</v>
      </c>
      <c r="AL1039" s="69">
        <v>0</v>
      </c>
      <c r="AM1039" s="69">
        <v>0</v>
      </c>
      <c r="AN1039" s="69">
        <v>0</v>
      </c>
      <c r="AO1039" s="69">
        <v>0</v>
      </c>
      <c r="AP1039" s="114">
        <v>9.5488818947187717</v>
      </c>
      <c r="AQ1039" s="70">
        <v>1</v>
      </c>
      <c r="AR1039" s="114">
        <v>8.0060341787490099</v>
      </c>
      <c r="AS1039" s="70">
        <v>0</v>
      </c>
      <c r="AT1039" s="70">
        <v>1</v>
      </c>
      <c r="AU1039" s="70">
        <v>1.6094379124341003</v>
      </c>
      <c r="AV1039" s="114">
        <v>7.604396348796338</v>
      </c>
      <c r="AW1039" s="70">
        <v>0</v>
      </c>
      <c r="AX1039" s="70">
        <v>1</v>
      </c>
      <c r="AY1039" s="69">
        <v>0</v>
      </c>
      <c r="AZ1039" s="69">
        <v>4.2329999999999997</v>
      </c>
      <c r="BA1039" s="32">
        <v>174</v>
      </c>
      <c r="BB1039" s="32">
        <v>66</v>
      </c>
      <c r="BC1039" s="70">
        <v>1</v>
      </c>
      <c r="BD1039" s="70">
        <v>0</v>
      </c>
      <c r="BE1039" s="106">
        <f t="shared" si="243"/>
        <v>2.5257286443082556</v>
      </c>
      <c r="BF1039" s="106">
        <v>1529.33</v>
      </c>
      <c r="BG1039" s="106">
        <f t="shared" si="241"/>
        <v>0.3444526917684117</v>
      </c>
      <c r="BH1039" s="69">
        <v>1</v>
      </c>
      <c r="BI1039" s="69">
        <v>1</v>
      </c>
      <c r="BJ1039" s="69">
        <v>0</v>
      </c>
      <c r="BK1039" s="70">
        <v>1</v>
      </c>
      <c r="BL1039" s="70">
        <v>0</v>
      </c>
      <c r="BM1039" s="70">
        <v>0</v>
      </c>
      <c r="BN1039" s="70">
        <v>1</v>
      </c>
      <c r="BO1039" s="70">
        <v>0</v>
      </c>
      <c r="BP1039" s="70">
        <v>1</v>
      </c>
      <c r="BQ1039" s="70">
        <v>1</v>
      </c>
      <c r="BR1039" s="70">
        <v>0</v>
      </c>
      <c r="BS1039" s="70">
        <v>0</v>
      </c>
      <c r="BT1039" s="70">
        <v>0</v>
      </c>
      <c r="BU1039" s="70">
        <v>0</v>
      </c>
      <c r="BV1039" s="70">
        <v>0</v>
      </c>
      <c r="BW1039" s="70">
        <v>0</v>
      </c>
      <c r="BX1039" s="70">
        <v>1</v>
      </c>
      <c r="BY1039" s="70">
        <v>1</v>
      </c>
      <c r="BZ1039" s="70">
        <f t="shared" si="242"/>
        <v>0</v>
      </c>
      <c r="CA1039" s="114">
        <v>3.1780538303479458</v>
      </c>
      <c r="CB1039" s="70" t="s">
        <v>1144</v>
      </c>
      <c r="CC1039" s="70">
        <v>1</v>
      </c>
      <c r="CD1039" s="70"/>
      <c r="CE1039" s="70"/>
      <c r="CF1039" s="70"/>
      <c r="CG1039" s="70"/>
      <c r="CH1039" s="70"/>
      <c r="CI1039" s="70"/>
      <c r="CJ1039" s="70"/>
      <c r="CK1039" s="70"/>
      <c r="CL1039" s="69"/>
      <c r="CM1039" s="69"/>
      <c r="CN1039" s="69"/>
      <c r="CO1039" s="69"/>
      <c r="CP1039" s="69"/>
      <c r="CQ1039" s="69"/>
      <c r="CR1039" s="69"/>
      <c r="CS1039" s="69"/>
      <c r="CT1039" s="69"/>
      <c r="CU1039" s="69"/>
      <c r="CV1039" s="69"/>
      <c r="CW1039" s="69"/>
      <c r="CX1039" s="69"/>
      <c r="CY1039" s="69"/>
      <c r="CZ1039" s="69"/>
      <c r="DA1039" s="69"/>
      <c r="DB1039" s="69"/>
      <c r="DC1039" s="69"/>
      <c r="DD1039" s="69"/>
      <c r="DE1039" s="69"/>
      <c r="DF1039" s="69"/>
      <c r="DG1039" s="69"/>
      <c r="DH1039" s="69"/>
      <c r="DI1039" s="69"/>
      <c r="DJ1039" s="69"/>
      <c r="DK1039" s="69"/>
      <c r="DL1039" s="69"/>
      <c r="DM1039" s="69"/>
      <c r="DN1039" s="69"/>
      <c r="DO1039" s="69"/>
      <c r="DP1039" s="69"/>
      <c r="DQ1039" s="69"/>
      <c r="DR1039" s="69"/>
      <c r="DS1039" s="69"/>
      <c r="DT1039" s="69"/>
      <c r="DU1039" s="69"/>
      <c r="DV1039" s="69"/>
      <c r="DW1039" s="69"/>
      <c r="DX1039" s="69"/>
      <c r="DY1039" s="69"/>
      <c r="DZ1039" s="69"/>
      <c r="EA1039" s="69"/>
      <c r="EB1039" s="69"/>
      <c r="EC1039" s="69"/>
      <c r="ED1039" s="69"/>
      <c r="EE1039" s="69"/>
      <c r="EF1039" s="69"/>
      <c r="EG1039" s="69"/>
      <c r="EH1039" s="69"/>
      <c r="EI1039" s="69"/>
      <c r="EJ1039" s="69"/>
      <c r="EK1039" s="69"/>
      <c r="EL1039" s="69"/>
      <c r="EM1039" s="69"/>
      <c r="EN1039" s="69"/>
      <c r="EO1039" s="69"/>
      <c r="EP1039" s="69"/>
      <c r="EQ1039" s="69"/>
      <c r="ER1039" s="69"/>
      <c r="ES1039" s="69"/>
      <c r="ET1039" s="69"/>
      <c r="EU1039" s="69"/>
      <c r="EV1039" s="69"/>
      <c r="EW1039" s="69"/>
      <c r="EX1039" s="69"/>
      <c r="EY1039" s="69"/>
      <c r="EZ1039" s="69"/>
      <c r="FA1039" s="69"/>
      <c r="FB1039" s="69"/>
      <c r="FC1039" s="69"/>
      <c r="FD1039" s="69"/>
      <c r="FE1039" s="69"/>
      <c r="FF1039" s="69"/>
      <c r="FG1039" s="69"/>
      <c r="FH1039" s="69"/>
      <c r="FI1039" s="69"/>
      <c r="FJ1039" s="69"/>
      <c r="FK1039" s="69"/>
    </row>
    <row r="1040" spans="1:167" ht="15" customHeight="1" x14ac:dyDescent="0.3">
      <c r="A1040" s="70">
        <v>1039</v>
      </c>
      <c r="B1040" s="70">
        <v>25</v>
      </c>
      <c r="C1040" s="69" t="s">
        <v>175</v>
      </c>
      <c r="D1040" s="38">
        <v>6.1079999999999997</v>
      </c>
      <c r="E1040" s="69">
        <v>0.37</v>
      </c>
      <c r="F1040" s="19">
        <f t="shared" si="244"/>
        <v>16.508108108108107</v>
      </c>
      <c r="G1040" s="70" t="s">
        <v>353</v>
      </c>
      <c r="H1040" s="70">
        <f t="shared" si="231"/>
        <v>5.7379999999999995</v>
      </c>
      <c r="I1040" s="70">
        <f t="shared" si="232"/>
        <v>6.4779999999999998</v>
      </c>
      <c r="J1040" s="70">
        <v>0.22</v>
      </c>
      <c r="K1040" s="70">
        <f t="shared" si="234"/>
        <v>6.1079999999999997</v>
      </c>
      <c r="L1040" s="47">
        <f t="shared" si="235"/>
        <v>16.508108108108107</v>
      </c>
      <c r="M1040" s="18">
        <f t="shared" si="236"/>
        <v>0.15884553772471527</v>
      </c>
      <c r="N1040" s="69">
        <f t="shared" si="237"/>
        <v>9.6222738962253845E-3</v>
      </c>
      <c r="O1040" s="69">
        <f t="shared" si="238"/>
        <v>103.925538888711</v>
      </c>
      <c r="P1040" s="70">
        <f t="shared" si="239"/>
        <v>0.14922326382848988</v>
      </c>
      <c r="Q1040" s="70">
        <f t="shared" si="240"/>
        <v>0.16846781162094066</v>
      </c>
      <c r="R1040" s="114">
        <v>6.6858609470683596</v>
      </c>
      <c r="S1040" s="70" t="s">
        <v>1159</v>
      </c>
      <c r="T1040" s="70" t="s">
        <v>1163</v>
      </c>
      <c r="U1040" s="70" t="s">
        <v>1154</v>
      </c>
      <c r="V1040" s="69" t="s">
        <v>1155</v>
      </c>
      <c r="W1040" s="69">
        <v>0</v>
      </c>
      <c r="X1040" s="69">
        <v>1</v>
      </c>
      <c r="Y1040" s="69">
        <v>0</v>
      </c>
      <c r="Z1040" s="69">
        <v>0</v>
      </c>
      <c r="AA1040" s="69">
        <v>1</v>
      </c>
      <c r="AB1040" s="69">
        <v>1</v>
      </c>
      <c r="AC1040" s="69">
        <v>8</v>
      </c>
      <c r="AD1040" s="69">
        <v>1</v>
      </c>
      <c r="AE1040" s="69">
        <v>10528</v>
      </c>
      <c r="AF1040" s="69">
        <v>0</v>
      </c>
      <c r="AG1040" s="69">
        <v>0</v>
      </c>
      <c r="AH1040" s="69">
        <v>0</v>
      </c>
      <c r="AI1040" s="69">
        <v>0</v>
      </c>
      <c r="AJ1040" s="69">
        <v>0</v>
      </c>
      <c r="AK1040" s="69">
        <v>1</v>
      </c>
      <c r="AL1040" s="69">
        <v>0</v>
      </c>
      <c r="AM1040" s="69">
        <v>0</v>
      </c>
      <c r="AN1040" s="69">
        <v>0</v>
      </c>
      <c r="AO1040" s="69">
        <v>0</v>
      </c>
      <c r="AP1040" s="114">
        <v>9.5488818947187717</v>
      </c>
      <c r="AQ1040" s="70">
        <v>1</v>
      </c>
      <c r="AR1040" s="114">
        <v>9.2619836051280213</v>
      </c>
      <c r="AS1040" s="70">
        <v>0</v>
      </c>
      <c r="AT1040" s="70">
        <v>1</v>
      </c>
      <c r="AU1040" s="70">
        <v>1.6094379124341003</v>
      </c>
      <c r="AV1040" s="114">
        <v>7.604396348796338</v>
      </c>
      <c r="AW1040" s="70">
        <v>0</v>
      </c>
      <c r="AX1040" s="70">
        <v>1</v>
      </c>
      <c r="AY1040" s="69">
        <v>0</v>
      </c>
      <c r="AZ1040" s="69">
        <v>4.2329999999999997</v>
      </c>
      <c r="BA1040" s="32">
        <v>174</v>
      </c>
      <c r="BB1040" s="32">
        <v>66</v>
      </c>
      <c r="BC1040" s="70">
        <v>1</v>
      </c>
      <c r="BD1040" s="70">
        <v>0</v>
      </c>
      <c r="BE1040" s="106">
        <f t="shared" si="243"/>
        <v>2.5257286443082556</v>
      </c>
      <c r="BF1040" s="106">
        <v>1529.33</v>
      </c>
      <c r="BG1040" s="106">
        <f t="shared" si="241"/>
        <v>0.3444526917684117</v>
      </c>
      <c r="BH1040" s="69">
        <v>1</v>
      </c>
      <c r="BI1040" s="69">
        <v>1</v>
      </c>
      <c r="BJ1040" s="69">
        <v>0</v>
      </c>
      <c r="BK1040" s="70">
        <v>1</v>
      </c>
      <c r="BL1040" s="70">
        <v>0</v>
      </c>
      <c r="BM1040" s="70">
        <v>0</v>
      </c>
      <c r="BN1040" s="70">
        <v>1</v>
      </c>
      <c r="BO1040" s="70">
        <v>0</v>
      </c>
      <c r="BP1040" s="70">
        <v>1</v>
      </c>
      <c r="BQ1040" s="70">
        <v>1</v>
      </c>
      <c r="BR1040" s="70">
        <v>0</v>
      </c>
      <c r="BS1040" s="70">
        <v>0</v>
      </c>
      <c r="BT1040" s="70">
        <v>0</v>
      </c>
      <c r="BU1040" s="70">
        <v>0</v>
      </c>
      <c r="BV1040" s="70">
        <v>0</v>
      </c>
      <c r="BW1040" s="70">
        <v>0</v>
      </c>
      <c r="BX1040" s="70">
        <v>1</v>
      </c>
      <c r="BY1040" s="70">
        <v>1</v>
      </c>
      <c r="BZ1040" s="70">
        <f t="shared" si="242"/>
        <v>0</v>
      </c>
      <c r="CA1040" s="114">
        <v>3.1780538303479458</v>
      </c>
      <c r="CB1040" s="70" t="s">
        <v>1144</v>
      </c>
      <c r="CC1040" s="70">
        <v>1</v>
      </c>
      <c r="CD1040" s="70"/>
      <c r="CE1040" s="70"/>
      <c r="CF1040" s="70"/>
      <c r="CG1040" s="70"/>
      <c r="CH1040" s="70"/>
      <c r="CI1040" s="70"/>
      <c r="CJ1040" s="70"/>
      <c r="CK1040" s="70"/>
      <c r="CL1040" s="69"/>
      <c r="CM1040" s="69"/>
      <c r="CN1040" s="69"/>
      <c r="CO1040" s="69"/>
      <c r="CP1040" s="69"/>
      <c r="CQ1040" s="69"/>
      <c r="CR1040" s="69"/>
      <c r="CS1040" s="69"/>
      <c r="CT1040" s="69"/>
      <c r="CU1040" s="69"/>
      <c r="CV1040" s="69"/>
      <c r="CW1040" s="69"/>
      <c r="CX1040" s="69"/>
      <c r="CY1040" s="69"/>
      <c r="CZ1040" s="69"/>
      <c r="DA1040" s="69"/>
      <c r="DB1040" s="69"/>
      <c r="DC1040" s="69"/>
      <c r="DD1040" s="69"/>
      <c r="DE1040" s="69"/>
      <c r="DF1040" s="69"/>
      <c r="DG1040" s="69"/>
      <c r="DH1040" s="69"/>
      <c r="DI1040" s="69"/>
      <c r="DJ1040" s="69"/>
      <c r="DK1040" s="69"/>
      <c r="DL1040" s="69"/>
      <c r="DM1040" s="69"/>
      <c r="DN1040" s="69"/>
      <c r="DO1040" s="69"/>
      <c r="DP1040" s="69"/>
      <c r="DQ1040" s="69"/>
      <c r="DR1040" s="69"/>
      <c r="DS1040" s="69"/>
      <c r="DT1040" s="69"/>
      <c r="DU1040" s="69"/>
      <c r="DV1040" s="69"/>
      <c r="DW1040" s="69"/>
      <c r="DX1040" s="69"/>
      <c r="DY1040" s="69"/>
      <c r="DZ1040" s="69"/>
      <c r="EA1040" s="69"/>
      <c r="EB1040" s="69"/>
      <c r="EC1040" s="69"/>
      <c r="ED1040" s="69"/>
      <c r="EE1040" s="69"/>
      <c r="EF1040" s="69"/>
      <c r="EG1040" s="69"/>
      <c r="EH1040" s="69"/>
      <c r="EI1040" s="69"/>
      <c r="EJ1040" s="69"/>
      <c r="EK1040" s="69"/>
      <c r="EL1040" s="69"/>
      <c r="EM1040" s="69"/>
      <c r="EN1040" s="69"/>
      <c r="EO1040" s="69"/>
      <c r="EP1040" s="69"/>
      <c r="EQ1040" s="69"/>
      <c r="ER1040" s="69"/>
      <c r="ES1040" s="69"/>
      <c r="ET1040" s="69"/>
      <c r="EU1040" s="69"/>
      <c r="EV1040" s="69"/>
      <c r="EW1040" s="69"/>
      <c r="EX1040" s="69"/>
      <c r="EY1040" s="69"/>
      <c r="EZ1040" s="69"/>
      <c r="FA1040" s="69"/>
      <c r="FB1040" s="69"/>
      <c r="FC1040" s="69"/>
      <c r="FD1040" s="69"/>
      <c r="FE1040" s="69"/>
      <c r="FF1040" s="69"/>
      <c r="FG1040" s="69"/>
      <c r="FH1040" s="69"/>
      <c r="FI1040" s="69"/>
      <c r="FJ1040" s="69"/>
      <c r="FK1040" s="69"/>
    </row>
    <row r="1041" spans="1:167" ht="15" customHeight="1" x14ac:dyDescent="0.3">
      <c r="A1041" s="70">
        <v>1040</v>
      </c>
      <c r="B1041" s="70">
        <v>25</v>
      </c>
      <c r="C1041" s="69" t="s">
        <v>175</v>
      </c>
      <c r="D1041" s="38">
        <v>6.6740000000000004</v>
      </c>
      <c r="E1041" s="69">
        <v>0.44</v>
      </c>
      <c r="F1041" s="19">
        <f t="shared" si="244"/>
        <v>15.16818181818182</v>
      </c>
      <c r="G1041" s="70" t="s">
        <v>353</v>
      </c>
      <c r="H1041" s="70">
        <f t="shared" si="231"/>
        <v>6.234</v>
      </c>
      <c r="I1041" s="70">
        <f t="shared" si="232"/>
        <v>7.1140000000000008</v>
      </c>
      <c r="J1041" s="70">
        <v>0.22</v>
      </c>
      <c r="K1041" s="70">
        <f t="shared" si="234"/>
        <v>6.6740000000000004</v>
      </c>
      <c r="L1041" s="47">
        <f t="shared" si="235"/>
        <v>15.16818181818182</v>
      </c>
      <c r="M1041" s="18">
        <f t="shared" si="236"/>
        <v>0.16386716041572016</v>
      </c>
      <c r="N1041" s="69">
        <f t="shared" si="237"/>
        <v>1.0803348903643522E-2</v>
      </c>
      <c r="O1041" s="69">
        <f t="shared" si="238"/>
        <v>92.563890041794494</v>
      </c>
      <c r="P1041" s="70">
        <f t="shared" si="239"/>
        <v>0.15306381151207665</v>
      </c>
      <c r="Q1041" s="70">
        <f t="shared" si="240"/>
        <v>0.17467050931936368</v>
      </c>
      <c r="R1041" s="114">
        <v>6.6858609470683596</v>
      </c>
      <c r="S1041" s="70" t="s">
        <v>1160</v>
      </c>
      <c r="T1041" s="70" t="s">
        <v>1163</v>
      </c>
      <c r="U1041" s="70" t="s">
        <v>1154</v>
      </c>
      <c r="V1041" s="69" t="s">
        <v>1155</v>
      </c>
      <c r="W1041" s="69">
        <v>0</v>
      </c>
      <c r="X1041" s="69">
        <v>1</v>
      </c>
      <c r="Y1041" s="69">
        <v>0</v>
      </c>
      <c r="Z1041" s="69">
        <v>0</v>
      </c>
      <c r="AA1041" s="69">
        <v>1</v>
      </c>
      <c r="AB1041" s="69">
        <v>1</v>
      </c>
      <c r="AC1041" s="69">
        <v>9</v>
      </c>
      <c r="AD1041" s="69">
        <v>1</v>
      </c>
      <c r="AE1041" s="69">
        <v>8338</v>
      </c>
      <c r="AF1041" s="69">
        <v>0</v>
      </c>
      <c r="AG1041" s="69">
        <v>0</v>
      </c>
      <c r="AH1041" s="69">
        <v>0</v>
      </c>
      <c r="AI1041" s="69">
        <v>0</v>
      </c>
      <c r="AJ1041" s="69">
        <v>0</v>
      </c>
      <c r="AK1041" s="69">
        <v>1</v>
      </c>
      <c r="AL1041" s="69">
        <v>0</v>
      </c>
      <c r="AM1041" s="69">
        <v>0</v>
      </c>
      <c r="AN1041" s="69">
        <v>0</v>
      </c>
      <c r="AO1041" s="69">
        <v>0</v>
      </c>
      <c r="AP1041" s="114">
        <v>9.5488818947187717</v>
      </c>
      <c r="AQ1041" s="70">
        <v>1</v>
      </c>
      <c r="AR1041" s="114">
        <v>9.0288184953527928</v>
      </c>
      <c r="AS1041" s="70">
        <v>0</v>
      </c>
      <c r="AT1041" s="70">
        <v>1</v>
      </c>
      <c r="AU1041" s="70">
        <v>1.6094379124341003</v>
      </c>
      <c r="AV1041" s="114">
        <v>7.604396348796338</v>
      </c>
      <c r="AW1041" s="70">
        <v>0</v>
      </c>
      <c r="AX1041" s="70">
        <v>1</v>
      </c>
      <c r="AY1041" s="69">
        <v>0</v>
      </c>
      <c r="AZ1041" s="69">
        <v>4.2329999999999997</v>
      </c>
      <c r="BA1041" s="32">
        <v>174</v>
      </c>
      <c r="BB1041" s="32">
        <v>66</v>
      </c>
      <c r="BC1041" s="70">
        <v>1</v>
      </c>
      <c r="BD1041" s="70">
        <v>0</v>
      </c>
      <c r="BE1041" s="106">
        <f t="shared" si="243"/>
        <v>2.5257286443082556</v>
      </c>
      <c r="BF1041" s="106">
        <v>1529.33</v>
      </c>
      <c r="BG1041" s="106">
        <f t="shared" si="241"/>
        <v>0.3444526917684117</v>
      </c>
      <c r="BH1041" s="69">
        <v>1</v>
      </c>
      <c r="BI1041" s="69">
        <v>1</v>
      </c>
      <c r="BJ1041" s="69">
        <v>0</v>
      </c>
      <c r="BK1041" s="70">
        <v>1</v>
      </c>
      <c r="BL1041" s="70">
        <v>0</v>
      </c>
      <c r="BM1041" s="70">
        <v>0</v>
      </c>
      <c r="BN1041" s="70">
        <v>1</v>
      </c>
      <c r="BO1041" s="70">
        <v>0</v>
      </c>
      <c r="BP1041" s="70">
        <v>1</v>
      </c>
      <c r="BQ1041" s="70">
        <v>1</v>
      </c>
      <c r="BR1041" s="70">
        <v>0</v>
      </c>
      <c r="BS1041" s="70">
        <v>0</v>
      </c>
      <c r="BT1041" s="70">
        <v>0</v>
      </c>
      <c r="BU1041" s="70">
        <v>0</v>
      </c>
      <c r="BV1041" s="70">
        <v>0</v>
      </c>
      <c r="BW1041" s="70">
        <v>0</v>
      </c>
      <c r="BX1041" s="70">
        <v>1</v>
      </c>
      <c r="BY1041" s="70">
        <v>1</v>
      </c>
      <c r="BZ1041" s="70">
        <f t="shared" si="242"/>
        <v>0</v>
      </c>
      <c r="CA1041" s="114">
        <v>3.1780538303479458</v>
      </c>
      <c r="CB1041" s="70" t="s">
        <v>1144</v>
      </c>
      <c r="CC1041" s="70">
        <v>1</v>
      </c>
      <c r="CD1041" s="70"/>
      <c r="CE1041" s="70"/>
      <c r="CF1041" s="70"/>
      <c r="CG1041" s="70"/>
      <c r="CH1041" s="70"/>
      <c r="CI1041" s="70"/>
      <c r="CJ1041" s="70"/>
      <c r="CK1041" s="70"/>
      <c r="CL1041" s="69"/>
      <c r="CM1041" s="69"/>
      <c r="CN1041" s="69"/>
      <c r="CO1041" s="69"/>
      <c r="CP1041" s="69"/>
      <c r="CQ1041" s="69"/>
      <c r="CR1041" s="69"/>
      <c r="CS1041" s="69"/>
      <c r="CT1041" s="69"/>
      <c r="CU1041" s="69"/>
      <c r="CV1041" s="69"/>
      <c r="CW1041" s="69"/>
      <c r="CX1041" s="69"/>
      <c r="CY1041" s="69"/>
      <c r="CZ1041" s="69"/>
      <c r="DA1041" s="69"/>
      <c r="DB1041" s="69"/>
      <c r="DC1041" s="69"/>
      <c r="DD1041" s="69"/>
      <c r="DE1041" s="69"/>
      <c r="DF1041" s="69"/>
      <c r="DG1041" s="69"/>
      <c r="DH1041" s="69"/>
      <c r="DI1041" s="69"/>
      <c r="DJ1041" s="69"/>
      <c r="DK1041" s="69"/>
      <c r="DL1041" s="69"/>
      <c r="DM1041" s="69"/>
      <c r="DN1041" s="69"/>
      <c r="DO1041" s="69"/>
      <c r="DP1041" s="69"/>
      <c r="DQ1041" s="69"/>
      <c r="DR1041" s="69"/>
      <c r="DS1041" s="69"/>
      <c r="DT1041" s="69"/>
      <c r="DU1041" s="69"/>
      <c r="DV1041" s="69"/>
      <c r="DW1041" s="69"/>
      <c r="DX1041" s="69"/>
      <c r="DY1041" s="69"/>
      <c r="DZ1041" s="69"/>
      <c r="EA1041" s="69"/>
      <c r="EB1041" s="69"/>
      <c r="EC1041" s="69"/>
      <c r="ED1041" s="69"/>
      <c r="EE1041" s="69"/>
      <c r="EF1041" s="69"/>
      <c r="EG1041" s="69"/>
      <c r="EH1041" s="69"/>
      <c r="EI1041" s="69"/>
      <c r="EJ1041" s="69"/>
      <c r="EK1041" s="69"/>
      <c r="EL1041" s="69"/>
      <c r="EM1041" s="69"/>
      <c r="EN1041" s="69"/>
      <c r="EO1041" s="69"/>
      <c r="EP1041" s="69"/>
      <c r="EQ1041" s="69"/>
      <c r="ER1041" s="69"/>
      <c r="ES1041" s="69"/>
      <c r="ET1041" s="69"/>
      <c r="EU1041" s="69"/>
      <c r="EV1041" s="69"/>
      <c r="EW1041" s="69"/>
      <c r="EX1041" s="69"/>
      <c r="EY1041" s="69"/>
      <c r="EZ1041" s="69"/>
      <c r="FA1041" s="69"/>
      <c r="FB1041" s="69"/>
      <c r="FC1041" s="69"/>
      <c r="FD1041" s="69"/>
      <c r="FE1041" s="69"/>
      <c r="FF1041" s="69"/>
      <c r="FG1041" s="69"/>
      <c r="FH1041" s="69"/>
      <c r="FI1041" s="69"/>
      <c r="FJ1041" s="69"/>
      <c r="FK1041" s="69"/>
    </row>
    <row r="1042" spans="1:167" ht="15" customHeight="1" x14ac:dyDescent="0.3">
      <c r="A1042" s="70">
        <v>1041</v>
      </c>
      <c r="B1042" s="12">
        <v>25</v>
      </c>
      <c r="C1042" s="69" t="s">
        <v>175</v>
      </c>
      <c r="D1042" s="37">
        <v>2.8279999999999998</v>
      </c>
      <c r="E1042" s="68">
        <v>0.36599999999999999</v>
      </c>
      <c r="F1042" s="19">
        <f t="shared" si="244"/>
        <v>7.7267759562841531</v>
      </c>
      <c r="G1042" s="12" t="s">
        <v>353</v>
      </c>
      <c r="H1042" s="12">
        <f t="shared" si="231"/>
        <v>2.4619999999999997</v>
      </c>
      <c r="I1042" s="12">
        <f t="shared" si="232"/>
        <v>3.194</v>
      </c>
      <c r="J1042" s="12">
        <v>0.18</v>
      </c>
      <c r="K1042" s="12">
        <f t="shared" si="234"/>
        <v>2.8279999999999998</v>
      </c>
      <c r="L1042" s="45">
        <f t="shared" si="235"/>
        <v>7.7267759562841531</v>
      </c>
      <c r="M1042" s="15">
        <f t="shared" si="236"/>
        <v>0.15041912527928294</v>
      </c>
      <c r="N1042" s="68">
        <f t="shared" si="237"/>
        <v>1.9467255959058544E-2</v>
      </c>
      <c r="O1042" s="68">
        <f t="shared" si="238"/>
        <v>51.368307998985237</v>
      </c>
      <c r="P1042" s="12">
        <f t="shared" si="239"/>
        <v>0.1309518693202244</v>
      </c>
      <c r="Q1042" s="12">
        <f t="shared" si="240"/>
        <v>0.16988638123834149</v>
      </c>
      <c r="R1042" s="113">
        <v>6.6858609470683596</v>
      </c>
      <c r="S1042" s="12" t="s">
        <v>1157</v>
      </c>
      <c r="T1042" s="12" t="s">
        <v>1166</v>
      </c>
      <c r="U1042" s="12" t="s">
        <v>1154</v>
      </c>
      <c r="V1042" s="68" t="s">
        <v>1167</v>
      </c>
      <c r="W1042" s="68">
        <v>0</v>
      </c>
      <c r="X1042" s="68">
        <v>1</v>
      </c>
      <c r="Y1042" s="68">
        <v>0</v>
      </c>
      <c r="Z1042" s="68">
        <v>0</v>
      </c>
      <c r="AA1042" s="68">
        <v>1</v>
      </c>
      <c r="AB1042" s="68">
        <v>1</v>
      </c>
      <c r="AC1042" s="68">
        <v>1</v>
      </c>
      <c r="AD1042" s="68">
        <v>2</v>
      </c>
      <c r="AE1042" s="68">
        <v>2579</v>
      </c>
      <c r="AF1042" s="68">
        <v>0</v>
      </c>
      <c r="AG1042" s="68">
        <v>1</v>
      </c>
      <c r="AH1042" s="68">
        <v>0</v>
      </c>
      <c r="AI1042" s="68">
        <v>0</v>
      </c>
      <c r="AJ1042" s="68">
        <v>0</v>
      </c>
      <c r="AK1042" s="68">
        <v>0</v>
      </c>
      <c r="AL1042" s="68">
        <v>0</v>
      </c>
      <c r="AM1042" s="68">
        <v>0</v>
      </c>
      <c r="AN1042" s="68">
        <v>0</v>
      </c>
      <c r="AO1042" s="68">
        <v>0</v>
      </c>
      <c r="AP1042" s="113">
        <v>9.5488818947187717</v>
      </c>
      <c r="AQ1042" s="12">
        <v>1</v>
      </c>
      <c r="AR1042" s="113">
        <v>7.8563195714065879</v>
      </c>
      <c r="AS1042" s="12">
        <v>0</v>
      </c>
      <c r="AT1042" s="12">
        <v>1</v>
      </c>
      <c r="AU1042" s="12">
        <v>1.6094379124341003</v>
      </c>
      <c r="AV1042" s="113">
        <v>7.604396348796338</v>
      </c>
      <c r="AW1042" s="12">
        <v>0</v>
      </c>
      <c r="AX1042" s="12">
        <v>1</v>
      </c>
      <c r="AY1042" s="68">
        <v>0</v>
      </c>
      <c r="AZ1042" s="68">
        <v>4.2329999999999997</v>
      </c>
      <c r="BA1042" s="94">
        <v>174</v>
      </c>
      <c r="BB1042" s="94">
        <v>66</v>
      </c>
      <c r="BC1042" s="12">
        <v>1</v>
      </c>
      <c r="BD1042" s="12">
        <v>0</v>
      </c>
      <c r="BE1042" s="104">
        <f t="shared" si="243"/>
        <v>2.5257286443082556</v>
      </c>
      <c r="BF1042" s="104">
        <v>1529.33</v>
      </c>
      <c r="BG1042" s="104">
        <f t="shared" si="241"/>
        <v>0.3444526917684117</v>
      </c>
      <c r="BH1042" s="68">
        <v>1</v>
      </c>
      <c r="BI1042" s="68">
        <v>1</v>
      </c>
      <c r="BJ1042" s="68">
        <v>0</v>
      </c>
      <c r="BK1042" s="12">
        <v>1</v>
      </c>
      <c r="BL1042" s="12">
        <v>0</v>
      </c>
      <c r="BM1042" s="12">
        <v>0</v>
      </c>
      <c r="BN1042" s="12">
        <v>1</v>
      </c>
      <c r="BO1042" s="12">
        <v>0</v>
      </c>
      <c r="BP1042" s="12">
        <v>1</v>
      </c>
      <c r="BQ1042" s="12">
        <v>1</v>
      </c>
      <c r="BR1042" s="12">
        <v>0</v>
      </c>
      <c r="BS1042" s="12">
        <v>0</v>
      </c>
      <c r="BT1042" s="12">
        <v>0</v>
      </c>
      <c r="BU1042" s="12">
        <v>0</v>
      </c>
      <c r="BV1042" s="12">
        <v>0</v>
      </c>
      <c r="BW1042" s="12">
        <v>0</v>
      </c>
      <c r="BX1042" s="12">
        <v>1</v>
      </c>
      <c r="BY1042" s="12">
        <v>1</v>
      </c>
      <c r="BZ1042" s="12">
        <f t="shared" si="242"/>
        <v>0</v>
      </c>
      <c r="CA1042" s="113">
        <v>3.1780538303479458</v>
      </c>
      <c r="CB1042" s="12" t="s">
        <v>1144</v>
      </c>
      <c r="CC1042" s="12">
        <v>1</v>
      </c>
      <c r="CI1042" s="46" t="s">
        <v>1165</v>
      </c>
      <c r="CL1042" s="68"/>
      <c r="CM1042" s="68"/>
      <c r="CN1042" s="68"/>
      <c r="CO1042" s="68"/>
      <c r="CP1042" s="68"/>
      <c r="CQ1042" s="68"/>
      <c r="CR1042" s="68"/>
      <c r="CS1042" s="68"/>
      <c r="CT1042" s="68"/>
      <c r="CU1042" s="68"/>
      <c r="CV1042" s="68"/>
      <c r="CW1042" s="68"/>
      <c r="CX1042" s="68"/>
      <c r="CY1042" s="68"/>
      <c r="CZ1042" s="68"/>
      <c r="DA1042" s="68"/>
      <c r="DB1042" s="68"/>
      <c r="DC1042" s="68"/>
      <c r="DD1042" s="68"/>
      <c r="DE1042" s="68"/>
      <c r="DF1042" s="68"/>
      <c r="DG1042" s="68"/>
      <c r="DH1042" s="68"/>
      <c r="DI1042" s="68"/>
      <c r="DJ1042" s="68"/>
      <c r="DK1042" s="68"/>
      <c r="DL1042" s="68"/>
      <c r="DM1042" s="68"/>
      <c r="DN1042" s="68"/>
      <c r="DO1042" s="68"/>
      <c r="DP1042" s="68"/>
      <c r="DQ1042" s="68"/>
      <c r="DR1042" s="68"/>
      <c r="DS1042" s="68"/>
      <c r="DT1042" s="68"/>
      <c r="DU1042" s="68"/>
      <c r="DV1042" s="68"/>
      <c r="DW1042" s="68"/>
      <c r="DX1042" s="68"/>
      <c r="DY1042" s="68"/>
      <c r="DZ1042" s="68"/>
      <c r="EA1042" s="68"/>
      <c r="EB1042" s="68"/>
      <c r="EC1042" s="68"/>
      <c r="ED1042" s="68"/>
      <c r="EE1042" s="68"/>
      <c r="EF1042" s="68"/>
      <c r="EG1042" s="68"/>
      <c r="EH1042" s="68"/>
      <c r="EI1042" s="68"/>
      <c r="EJ1042" s="68"/>
      <c r="EK1042" s="68"/>
      <c r="EL1042" s="68"/>
      <c r="EM1042" s="68"/>
      <c r="EN1042" s="68"/>
      <c r="EO1042" s="68"/>
      <c r="EP1042" s="68"/>
      <c r="EQ1042" s="68"/>
      <c r="ER1042" s="68"/>
      <c r="ES1042" s="68"/>
      <c r="ET1042" s="68"/>
      <c r="EU1042" s="68"/>
      <c r="EV1042" s="68"/>
      <c r="EW1042" s="68"/>
      <c r="EX1042" s="68"/>
      <c r="EY1042" s="68"/>
      <c r="EZ1042" s="68"/>
      <c r="FA1042" s="68"/>
      <c r="FB1042" s="68"/>
      <c r="FC1042" s="68"/>
      <c r="FD1042" s="68"/>
      <c r="FE1042" s="68"/>
      <c r="FF1042" s="68"/>
      <c r="FG1042" s="68"/>
      <c r="FH1042" s="68"/>
      <c r="FI1042" s="68"/>
      <c r="FJ1042" s="68"/>
      <c r="FK1042" s="68"/>
    </row>
    <row r="1043" spans="1:167" ht="15" customHeight="1" x14ac:dyDescent="0.3">
      <c r="A1043" s="70">
        <v>1042</v>
      </c>
      <c r="B1043" s="12">
        <v>25</v>
      </c>
      <c r="C1043" s="69" t="s">
        <v>175</v>
      </c>
      <c r="D1043" s="37">
        <v>2.98</v>
      </c>
      <c r="E1043" s="68">
        <v>0.53</v>
      </c>
      <c r="F1043" s="19">
        <f t="shared" si="244"/>
        <v>5.6226415094339623</v>
      </c>
      <c r="G1043" s="12" t="s">
        <v>353</v>
      </c>
      <c r="H1043" s="12">
        <f t="shared" si="231"/>
        <v>2.4500000000000002</v>
      </c>
      <c r="I1043" s="12">
        <f t="shared" si="232"/>
        <v>3.51</v>
      </c>
      <c r="J1043" s="12">
        <v>0.18</v>
      </c>
      <c r="K1043" s="12">
        <f t="shared" si="234"/>
        <v>2.98</v>
      </c>
      <c r="L1043" s="45">
        <f t="shared" si="235"/>
        <v>5.6226415094339623</v>
      </c>
      <c r="M1043" s="15">
        <f t="shared" si="236"/>
        <v>0.11004468079959802</v>
      </c>
      <c r="N1043" s="68">
        <f t="shared" si="237"/>
        <v>1.957170497442515E-2</v>
      </c>
      <c r="O1043" s="68">
        <f t="shared" si="238"/>
        <v>51.094168919198694</v>
      </c>
      <c r="P1043" s="12">
        <f t="shared" si="239"/>
        <v>9.0472975825172872E-2</v>
      </c>
      <c r="Q1043" s="12">
        <f t="shared" si="240"/>
        <v>0.12961638577402318</v>
      </c>
      <c r="R1043" s="113">
        <v>6.6858609470683596</v>
      </c>
      <c r="S1043" s="12" t="s">
        <v>1157</v>
      </c>
      <c r="T1043" s="12" t="s">
        <v>1166</v>
      </c>
      <c r="U1043" s="12" t="s">
        <v>1162</v>
      </c>
      <c r="V1043" s="68" t="s">
        <v>1167</v>
      </c>
      <c r="W1043" s="68">
        <v>0</v>
      </c>
      <c r="X1043" s="68">
        <v>1</v>
      </c>
      <c r="Y1043" s="68">
        <v>0</v>
      </c>
      <c r="Z1043" s="68">
        <v>0</v>
      </c>
      <c r="AA1043" s="68">
        <v>1</v>
      </c>
      <c r="AB1043" s="68">
        <v>1</v>
      </c>
      <c r="AC1043" s="68">
        <v>1</v>
      </c>
      <c r="AD1043" s="68">
        <v>2</v>
      </c>
      <c r="AE1043" s="68">
        <v>2579</v>
      </c>
      <c r="AF1043" s="68">
        <v>0</v>
      </c>
      <c r="AG1043" s="68">
        <v>1</v>
      </c>
      <c r="AH1043" s="68">
        <v>0</v>
      </c>
      <c r="AI1043" s="68">
        <v>0</v>
      </c>
      <c r="AJ1043" s="68">
        <v>0</v>
      </c>
      <c r="AK1043" s="68">
        <v>0</v>
      </c>
      <c r="AL1043" s="68">
        <v>0</v>
      </c>
      <c r="AM1043" s="68">
        <v>0</v>
      </c>
      <c r="AN1043" s="68">
        <v>0</v>
      </c>
      <c r="AO1043" s="68">
        <v>0</v>
      </c>
      <c r="AP1043" s="113">
        <v>9.5488818947187717</v>
      </c>
      <c r="AQ1043" s="12">
        <v>1</v>
      </c>
      <c r="AR1043" s="113">
        <v>7.8563195714065879</v>
      </c>
      <c r="AS1043" s="12">
        <v>0</v>
      </c>
      <c r="AT1043" s="12">
        <v>1</v>
      </c>
      <c r="AU1043" s="12">
        <v>1.6094379124341003</v>
      </c>
      <c r="AV1043" s="113">
        <v>7.604396348796338</v>
      </c>
      <c r="AW1043" s="12">
        <v>0</v>
      </c>
      <c r="AX1043" s="12">
        <v>1</v>
      </c>
      <c r="AY1043" s="68">
        <v>0</v>
      </c>
      <c r="AZ1043" s="68">
        <v>4.2329999999999997</v>
      </c>
      <c r="BA1043" s="94">
        <v>174</v>
      </c>
      <c r="BB1043" s="94">
        <v>66</v>
      </c>
      <c r="BC1043" s="12">
        <v>1</v>
      </c>
      <c r="BD1043" s="12">
        <v>0</v>
      </c>
      <c r="BE1043" s="104">
        <f t="shared" si="243"/>
        <v>2.5257286443082556</v>
      </c>
      <c r="BF1043" s="104">
        <v>1529.33</v>
      </c>
      <c r="BG1043" s="104">
        <f t="shared" si="241"/>
        <v>0.3444526917684117</v>
      </c>
      <c r="BH1043" s="68">
        <v>1</v>
      </c>
      <c r="BI1043" s="68">
        <v>1</v>
      </c>
      <c r="BJ1043" s="68">
        <v>0</v>
      </c>
      <c r="BK1043" s="12">
        <v>1</v>
      </c>
      <c r="BL1043" s="12">
        <v>0</v>
      </c>
      <c r="BM1043" s="12">
        <v>0</v>
      </c>
      <c r="BN1043" s="12">
        <v>1</v>
      </c>
      <c r="BO1043" s="12">
        <v>0</v>
      </c>
      <c r="BP1043" s="12">
        <v>1</v>
      </c>
      <c r="BQ1043" s="12">
        <v>1</v>
      </c>
      <c r="BR1043" s="12">
        <v>0</v>
      </c>
      <c r="BS1043" s="12">
        <v>0</v>
      </c>
      <c r="BT1043" s="12">
        <v>0</v>
      </c>
      <c r="BU1043" s="12">
        <v>0</v>
      </c>
      <c r="BV1043" s="12">
        <v>0</v>
      </c>
      <c r="BW1043" s="12">
        <v>0</v>
      </c>
      <c r="BX1043" s="12">
        <v>1</v>
      </c>
      <c r="BY1043" s="12">
        <v>1</v>
      </c>
      <c r="BZ1043" s="12">
        <f t="shared" si="242"/>
        <v>0</v>
      </c>
      <c r="CA1043" s="113">
        <v>3.1780538303479458</v>
      </c>
      <c r="CB1043" s="12" t="s">
        <v>1144</v>
      </c>
      <c r="CC1043" s="12">
        <v>1</v>
      </c>
      <c r="CL1043" s="68"/>
      <c r="CM1043" s="68"/>
      <c r="CN1043" s="68"/>
      <c r="CO1043" s="68"/>
      <c r="CP1043" s="68"/>
      <c r="CQ1043" s="68"/>
      <c r="CR1043" s="68"/>
      <c r="CS1043" s="68"/>
      <c r="CT1043" s="68"/>
      <c r="CU1043" s="68"/>
      <c r="CV1043" s="68"/>
      <c r="CW1043" s="68"/>
      <c r="CX1043" s="68"/>
      <c r="CY1043" s="68"/>
      <c r="CZ1043" s="68"/>
      <c r="DA1043" s="68"/>
      <c r="DB1043" s="68"/>
      <c r="DC1043" s="68"/>
      <c r="DD1043" s="68"/>
      <c r="DE1043" s="68"/>
      <c r="DF1043" s="68"/>
      <c r="DG1043" s="68"/>
      <c r="DH1043" s="68"/>
      <c r="DI1043" s="68"/>
      <c r="DJ1043" s="68"/>
      <c r="DK1043" s="68"/>
      <c r="DL1043" s="68"/>
      <c r="DM1043" s="68"/>
      <c r="DN1043" s="68"/>
      <c r="DO1043" s="68"/>
      <c r="DP1043" s="68"/>
      <c r="DQ1043" s="68"/>
      <c r="DR1043" s="68"/>
      <c r="DS1043" s="68"/>
      <c r="DT1043" s="68"/>
      <c r="DU1043" s="68"/>
      <c r="DV1043" s="68"/>
      <c r="DW1043" s="68"/>
      <c r="DX1043" s="68"/>
      <c r="DY1043" s="68"/>
      <c r="DZ1043" s="68"/>
      <c r="EA1043" s="68"/>
      <c r="EB1043" s="68"/>
      <c r="EC1043" s="68"/>
      <c r="ED1043" s="68"/>
      <c r="EE1043" s="68"/>
      <c r="EF1043" s="68"/>
      <c r="EG1043" s="68"/>
      <c r="EH1043" s="68"/>
      <c r="EI1043" s="68"/>
      <c r="EJ1043" s="68"/>
      <c r="EK1043" s="68"/>
      <c r="EL1043" s="68"/>
      <c r="EM1043" s="68"/>
      <c r="EN1043" s="68"/>
      <c r="EO1043" s="68"/>
      <c r="EP1043" s="68"/>
      <c r="EQ1043" s="68"/>
      <c r="ER1043" s="68"/>
      <c r="ES1043" s="68"/>
      <c r="ET1043" s="68"/>
      <c r="EU1043" s="68"/>
      <c r="EV1043" s="68"/>
      <c r="EW1043" s="68"/>
      <c r="EX1043" s="68"/>
      <c r="EY1043" s="68"/>
      <c r="EZ1043" s="68"/>
      <c r="FA1043" s="68"/>
      <c r="FB1043" s="68"/>
      <c r="FC1043" s="68"/>
      <c r="FD1043" s="68"/>
      <c r="FE1043" s="68"/>
      <c r="FF1043" s="68"/>
      <c r="FG1043" s="68"/>
      <c r="FH1043" s="68"/>
      <c r="FI1043" s="68"/>
      <c r="FJ1043" s="68"/>
      <c r="FK1043" s="68"/>
    </row>
    <row r="1044" spans="1:167" ht="15" customHeight="1" x14ac:dyDescent="0.3">
      <c r="A1044" s="70">
        <v>1043</v>
      </c>
      <c r="B1044" s="12">
        <v>25</v>
      </c>
      <c r="C1044" s="69" t="s">
        <v>175</v>
      </c>
      <c r="D1044" s="37">
        <v>1.788</v>
      </c>
      <c r="E1044" s="68">
        <v>0.443</v>
      </c>
      <c r="F1044" s="19">
        <f t="shared" si="244"/>
        <v>4.0361173814898423</v>
      </c>
      <c r="G1044" s="12" t="s">
        <v>353</v>
      </c>
      <c r="H1044" s="12">
        <f t="shared" si="231"/>
        <v>1.345</v>
      </c>
      <c r="I1044" s="12">
        <f t="shared" si="232"/>
        <v>2.2309999999999999</v>
      </c>
      <c r="J1044" s="12">
        <v>0.2</v>
      </c>
      <c r="K1044" s="12">
        <f t="shared" si="234"/>
        <v>1.788</v>
      </c>
      <c r="L1044" s="45">
        <f t="shared" si="235"/>
        <v>4.0361173814898423</v>
      </c>
      <c r="M1044" s="15">
        <f t="shared" si="236"/>
        <v>0.14214058087329912</v>
      </c>
      <c r="N1044" s="68">
        <f t="shared" si="237"/>
        <v>3.5217157341650727E-2</v>
      </c>
      <c r="O1044" s="68">
        <f t="shared" si="238"/>
        <v>28.395250368981859</v>
      </c>
      <c r="P1044" s="12">
        <f t="shared" si="239"/>
        <v>0.10692342353164838</v>
      </c>
      <c r="Q1044" s="12">
        <f t="shared" si="240"/>
        <v>0.17735773821494985</v>
      </c>
      <c r="R1044" s="113">
        <v>6.6858609470683596</v>
      </c>
      <c r="S1044" s="12" t="s">
        <v>1158</v>
      </c>
      <c r="T1044" s="12" t="s">
        <v>1166</v>
      </c>
      <c r="U1044" s="12" t="s">
        <v>1154</v>
      </c>
      <c r="V1044" s="68" t="s">
        <v>1167</v>
      </c>
      <c r="W1044" s="68">
        <v>0</v>
      </c>
      <c r="X1044" s="68">
        <v>1</v>
      </c>
      <c r="Y1044" s="68">
        <v>0</v>
      </c>
      <c r="Z1044" s="68">
        <v>0</v>
      </c>
      <c r="AA1044" s="68">
        <v>1</v>
      </c>
      <c r="AB1044" s="68">
        <v>1</v>
      </c>
      <c r="AC1044" s="68">
        <v>2</v>
      </c>
      <c r="AD1044" s="68">
        <v>1</v>
      </c>
      <c r="AE1044" s="68">
        <v>790</v>
      </c>
      <c r="AF1044" s="68">
        <v>0</v>
      </c>
      <c r="AG1044" s="68">
        <v>1</v>
      </c>
      <c r="AH1044" s="68">
        <v>0</v>
      </c>
      <c r="AI1044" s="68">
        <v>0</v>
      </c>
      <c r="AJ1044" s="68">
        <v>0</v>
      </c>
      <c r="AK1044" s="68">
        <v>0</v>
      </c>
      <c r="AL1044" s="68">
        <v>0</v>
      </c>
      <c r="AM1044" s="68">
        <v>0</v>
      </c>
      <c r="AN1044" s="68">
        <v>0</v>
      </c>
      <c r="AO1044" s="68">
        <v>0</v>
      </c>
      <c r="AP1044" s="113">
        <v>9.5488818947187717</v>
      </c>
      <c r="AQ1044" s="12">
        <v>1</v>
      </c>
      <c r="AR1044" s="113">
        <v>6.674561391814426</v>
      </c>
      <c r="AS1044" s="12">
        <v>0</v>
      </c>
      <c r="AT1044" s="12">
        <v>1</v>
      </c>
      <c r="AU1044" s="12">
        <v>1.6094379124341003</v>
      </c>
      <c r="AV1044" s="113">
        <v>7.604396348796338</v>
      </c>
      <c r="AW1044" s="12">
        <v>0</v>
      </c>
      <c r="AX1044" s="12">
        <v>1</v>
      </c>
      <c r="AY1044" s="68">
        <v>0</v>
      </c>
      <c r="AZ1044" s="68">
        <v>4.2329999999999997</v>
      </c>
      <c r="BA1044" s="94">
        <v>174</v>
      </c>
      <c r="BB1044" s="94">
        <v>66</v>
      </c>
      <c r="BC1044" s="12">
        <v>1</v>
      </c>
      <c r="BD1044" s="12">
        <v>0</v>
      </c>
      <c r="BE1044" s="104">
        <f t="shared" si="243"/>
        <v>2.5257286443082556</v>
      </c>
      <c r="BF1044" s="104">
        <v>1529.33</v>
      </c>
      <c r="BG1044" s="104">
        <f t="shared" si="241"/>
        <v>0.3444526917684117</v>
      </c>
      <c r="BH1044" s="68">
        <v>1</v>
      </c>
      <c r="BI1044" s="68">
        <v>1</v>
      </c>
      <c r="BJ1044" s="68">
        <v>0</v>
      </c>
      <c r="BK1044" s="12">
        <v>1</v>
      </c>
      <c r="BL1044" s="12">
        <v>0</v>
      </c>
      <c r="BM1044" s="12">
        <v>0</v>
      </c>
      <c r="BN1044" s="12">
        <v>1</v>
      </c>
      <c r="BO1044" s="12">
        <v>0</v>
      </c>
      <c r="BP1044" s="12">
        <v>1</v>
      </c>
      <c r="BQ1044" s="12">
        <v>1</v>
      </c>
      <c r="BR1044" s="12">
        <v>0</v>
      </c>
      <c r="BS1044" s="12">
        <v>0</v>
      </c>
      <c r="BT1044" s="12">
        <v>0</v>
      </c>
      <c r="BU1044" s="12">
        <v>0</v>
      </c>
      <c r="BV1044" s="12">
        <v>0</v>
      </c>
      <c r="BW1044" s="12">
        <v>0</v>
      </c>
      <c r="BX1044" s="12">
        <v>1</v>
      </c>
      <c r="BY1044" s="12">
        <v>1</v>
      </c>
      <c r="BZ1044" s="12">
        <f t="shared" si="242"/>
        <v>0</v>
      </c>
      <c r="CA1044" s="113">
        <v>3.1780538303479458</v>
      </c>
      <c r="CB1044" s="12" t="s">
        <v>1144</v>
      </c>
      <c r="CC1044" s="12">
        <v>1</v>
      </c>
      <c r="CL1044" s="68"/>
      <c r="CM1044" s="68"/>
      <c r="CN1044" s="68"/>
      <c r="CO1044" s="68"/>
      <c r="CP1044" s="68"/>
      <c r="CQ1044" s="68"/>
      <c r="CR1044" s="68"/>
      <c r="CS1044" s="68"/>
      <c r="CT1044" s="68"/>
      <c r="CU1044" s="68"/>
      <c r="CV1044" s="68"/>
      <c r="CW1044" s="68"/>
      <c r="CX1044" s="68"/>
      <c r="CY1044" s="68"/>
      <c r="CZ1044" s="68"/>
      <c r="DA1044" s="68"/>
      <c r="DB1044" s="68"/>
      <c r="DC1044" s="68"/>
      <c r="DD1044" s="68"/>
      <c r="DE1044" s="68"/>
      <c r="DF1044" s="68"/>
      <c r="DG1044" s="68"/>
      <c r="DH1044" s="68"/>
      <c r="DI1044" s="68"/>
      <c r="DJ1044" s="68"/>
      <c r="DK1044" s="68"/>
      <c r="DL1044" s="68"/>
      <c r="DM1044" s="68"/>
      <c r="DN1044" s="68"/>
      <c r="DO1044" s="68"/>
      <c r="DP1044" s="68"/>
      <c r="DQ1044" s="68"/>
      <c r="DR1044" s="68"/>
      <c r="DS1044" s="68"/>
      <c r="DT1044" s="68"/>
      <c r="DU1044" s="68"/>
      <c r="DV1044" s="68"/>
      <c r="DW1044" s="68"/>
      <c r="DX1044" s="68"/>
      <c r="DY1044" s="68"/>
      <c r="DZ1044" s="68"/>
      <c r="EA1044" s="68"/>
      <c r="EB1044" s="68"/>
      <c r="EC1044" s="68"/>
      <c r="ED1044" s="68"/>
      <c r="EE1044" s="68"/>
      <c r="EF1044" s="68"/>
      <c r="EG1044" s="68"/>
      <c r="EH1044" s="68"/>
      <c r="EI1044" s="68"/>
      <c r="EJ1044" s="68"/>
      <c r="EK1044" s="68"/>
      <c r="EL1044" s="68"/>
      <c r="EM1044" s="68"/>
      <c r="EN1044" s="68"/>
      <c r="EO1044" s="68"/>
      <c r="EP1044" s="68"/>
      <c r="EQ1044" s="68"/>
      <c r="ER1044" s="68"/>
      <c r="ES1044" s="68"/>
      <c r="ET1044" s="68"/>
      <c r="EU1044" s="68"/>
      <c r="EV1044" s="68"/>
      <c r="EW1044" s="68"/>
      <c r="EX1044" s="68"/>
      <c r="EY1044" s="68"/>
      <c r="EZ1044" s="68"/>
      <c r="FA1044" s="68"/>
      <c r="FB1044" s="68"/>
      <c r="FC1044" s="68"/>
      <c r="FD1044" s="68"/>
      <c r="FE1044" s="68"/>
      <c r="FF1044" s="68"/>
      <c r="FG1044" s="68"/>
      <c r="FH1044" s="68"/>
      <c r="FI1044" s="68"/>
      <c r="FJ1044" s="68"/>
      <c r="FK1044" s="68"/>
    </row>
    <row r="1045" spans="1:167" ht="15" customHeight="1" x14ac:dyDescent="0.3">
      <c r="A1045" s="70">
        <v>1044</v>
      </c>
      <c r="B1045" s="12">
        <v>25</v>
      </c>
      <c r="C1045" s="69" t="s">
        <v>175</v>
      </c>
      <c r="D1045" s="37">
        <v>5.3520000000000003</v>
      </c>
      <c r="E1045" s="68">
        <v>0.32500000000000001</v>
      </c>
      <c r="F1045" s="19">
        <f t="shared" si="244"/>
        <v>16.467692307692307</v>
      </c>
      <c r="G1045" s="12" t="s">
        <v>353</v>
      </c>
      <c r="H1045" s="12">
        <f t="shared" si="231"/>
        <v>5.0270000000000001</v>
      </c>
      <c r="I1045" s="12">
        <f t="shared" si="232"/>
        <v>5.6770000000000005</v>
      </c>
      <c r="J1045" s="12">
        <v>0.19</v>
      </c>
      <c r="K1045" s="12">
        <f t="shared" si="234"/>
        <v>5.3520000000000003</v>
      </c>
      <c r="L1045" s="45">
        <f t="shared" si="235"/>
        <v>16.467692307692307</v>
      </c>
      <c r="M1045" s="15">
        <f t="shared" si="236"/>
        <v>0.36289841585382637</v>
      </c>
      <c r="N1045" s="68">
        <f t="shared" si="237"/>
        <v>2.2036992741497306E-2</v>
      </c>
      <c r="O1045" s="68">
        <f t="shared" si="238"/>
        <v>45.378242473026965</v>
      </c>
      <c r="P1045" s="12">
        <f t="shared" si="239"/>
        <v>0.34086142311232909</v>
      </c>
      <c r="Q1045" s="12">
        <f t="shared" si="240"/>
        <v>0.38493540859532366</v>
      </c>
      <c r="R1045" s="113">
        <v>6.6858609470683596</v>
      </c>
      <c r="S1045" s="12" t="s">
        <v>1159</v>
      </c>
      <c r="T1045" s="12" t="s">
        <v>1166</v>
      </c>
      <c r="U1045" s="12" t="s">
        <v>1154</v>
      </c>
      <c r="V1045" s="68" t="s">
        <v>1167</v>
      </c>
      <c r="W1045" s="68">
        <v>0</v>
      </c>
      <c r="X1045" s="68">
        <v>1</v>
      </c>
      <c r="Y1045" s="68">
        <v>0</v>
      </c>
      <c r="Z1045" s="68">
        <v>0</v>
      </c>
      <c r="AA1045" s="68">
        <v>1</v>
      </c>
      <c r="AB1045" s="68">
        <v>1</v>
      </c>
      <c r="AC1045" s="68">
        <v>3</v>
      </c>
      <c r="AD1045" s="68">
        <v>1</v>
      </c>
      <c r="AE1045" s="68">
        <v>1788</v>
      </c>
      <c r="AF1045" s="68">
        <v>0</v>
      </c>
      <c r="AG1045" s="68">
        <v>0</v>
      </c>
      <c r="AH1045" s="68">
        <v>0</v>
      </c>
      <c r="AI1045" s="68">
        <v>0</v>
      </c>
      <c r="AJ1045" s="68">
        <v>0</v>
      </c>
      <c r="AK1045" s="68">
        <v>1</v>
      </c>
      <c r="AL1045" s="68">
        <v>0</v>
      </c>
      <c r="AM1045" s="68">
        <v>0</v>
      </c>
      <c r="AN1045" s="68">
        <v>0</v>
      </c>
      <c r="AO1045" s="68">
        <v>0</v>
      </c>
      <c r="AP1045" s="113">
        <v>9.5488818947187717</v>
      </c>
      <c r="AQ1045" s="12">
        <v>1</v>
      </c>
      <c r="AR1045" s="113">
        <v>7.4899708988348008</v>
      </c>
      <c r="AS1045" s="12">
        <v>0</v>
      </c>
      <c r="AT1045" s="12">
        <v>1</v>
      </c>
      <c r="AU1045" s="12">
        <v>1.6094379124341003</v>
      </c>
      <c r="AV1045" s="113">
        <v>7.604396348796338</v>
      </c>
      <c r="AW1045" s="12">
        <v>0</v>
      </c>
      <c r="AX1045" s="12">
        <v>1</v>
      </c>
      <c r="AY1045" s="68">
        <v>0</v>
      </c>
      <c r="AZ1045" s="68">
        <v>4.2329999999999997</v>
      </c>
      <c r="BA1045" s="94">
        <v>174</v>
      </c>
      <c r="BB1045" s="94">
        <v>66</v>
      </c>
      <c r="BC1045" s="12">
        <v>1</v>
      </c>
      <c r="BD1045" s="12">
        <v>0</v>
      </c>
      <c r="BE1045" s="104">
        <f t="shared" si="243"/>
        <v>2.5257286443082556</v>
      </c>
      <c r="BF1045" s="104">
        <v>1529.33</v>
      </c>
      <c r="BG1045" s="104">
        <f t="shared" si="241"/>
        <v>0.3444526917684117</v>
      </c>
      <c r="BH1045" s="68">
        <v>1</v>
      </c>
      <c r="BI1045" s="68">
        <v>1</v>
      </c>
      <c r="BJ1045" s="68">
        <v>0</v>
      </c>
      <c r="BK1045" s="12">
        <v>1</v>
      </c>
      <c r="BL1045" s="12">
        <v>0</v>
      </c>
      <c r="BM1045" s="12">
        <v>0</v>
      </c>
      <c r="BN1045" s="12">
        <v>1</v>
      </c>
      <c r="BO1045" s="12">
        <v>0</v>
      </c>
      <c r="BP1045" s="12">
        <v>1</v>
      </c>
      <c r="BQ1045" s="12">
        <v>1</v>
      </c>
      <c r="BR1045" s="12">
        <v>0</v>
      </c>
      <c r="BS1045" s="12">
        <v>0</v>
      </c>
      <c r="BT1045" s="12">
        <v>0</v>
      </c>
      <c r="BU1045" s="12">
        <v>0</v>
      </c>
      <c r="BV1045" s="12">
        <v>0</v>
      </c>
      <c r="BW1045" s="12">
        <v>0</v>
      </c>
      <c r="BX1045" s="12">
        <v>1</v>
      </c>
      <c r="BY1045" s="12">
        <v>1</v>
      </c>
      <c r="BZ1045" s="12">
        <f t="shared" si="242"/>
        <v>0</v>
      </c>
      <c r="CA1045" s="113">
        <v>3.1780538303479458</v>
      </c>
      <c r="CB1045" s="12" t="s">
        <v>1144</v>
      </c>
      <c r="CC1045" s="12">
        <v>1</v>
      </c>
      <c r="CL1045" s="68"/>
      <c r="CM1045" s="68"/>
      <c r="CN1045" s="68"/>
      <c r="CO1045" s="68"/>
      <c r="CP1045" s="68"/>
      <c r="CQ1045" s="68"/>
      <c r="CR1045" s="68"/>
      <c r="CS1045" s="68"/>
      <c r="CT1045" s="68"/>
      <c r="CU1045" s="68"/>
      <c r="CV1045" s="68"/>
      <c r="CW1045" s="68"/>
      <c r="CX1045" s="68"/>
      <c r="CY1045" s="68"/>
      <c r="CZ1045" s="68"/>
      <c r="DA1045" s="68"/>
      <c r="DB1045" s="68"/>
      <c r="DC1045" s="68"/>
      <c r="DD1045" s="68"/>
      <c r="DE1045" s="68"/>
      <c r="DF1045" s="68"/>
      <c r="DG1045" s="68"/>
      <c r="DH1045" s="68"/>
      <c r="DI1045" s="68"/>
      <c r="DJ1045" s="68"/>
      <c r="DK1045" s="68"/>
      <c r="DL1045" s="68"/>
      <c r="DM1045" s="68"/>
      <c r="DN1045" s="68"/>
      <c r="DO1045" s="68"/>
      <c r="DP1045" s="68"/>
      <c r="DQ1045" s="68"/>
      <c r="DR1045" s="68"/>
      <c r="DS1045" s="68"/>
      <c r="DT1045" s="68"/>
      <c r="DU1045" s="68"/>
      <c r="DV1045" s="68"/>
      <c r="DW1045" s="68"/>
      <c r="DX1045" s="68"/>
      <c r="DY1045" s="68"/>
      <c r="DZ1045" s="68"/>
      <c r="EA1045" s="68"/>
      <c r="EB1045" s="68"/>
      <c r="EC1045" s="68"/>
      <c r="ED1045" s="68"/>
      <c r="EE1045" s="68"/>
      <c r="EF1045" s="68"/>
      <c r="EG1045" s="68"/>
      <c r="EH1045" s="68"/>
      <c r="EI1045" s="68"/>
      <c r="EJ1045" s="68"/>
      <c r="EK1045" s="68"/>
      <c r="EL1045" s="68"/>
      <c r="EM1045" s="68"/>
      <c r="EN1045" s="68"/>
      <c r="EO1045" s="68"/>
      <c r="EP1045" s="68"/>
      <c r="EQ1045" s="68"/>
      <c r="ER1045" s="68"/>
      <c r="ES1045" s="68"/>
      <c r="ET1045" s="68"/>
      <c r="EU1045" s="68"/>
      <c r="EV1045" s="68"/>
      <c r="EW1045" s="68"/>
      <c r="EX1045" s="68"/>
      <c r="EY1045" s="68"/>
      <c r="EZ1045" s="68"/>
      <c r="FA1045" s="68"/>
      <c r="FB1045" s="68"/>
      <c r="FC1045" s="68"/>
      <c r="FD1045" s="68"/>
      <c r="FE1045" s="68"/>
      <c r="FF1045" s="68"/>
      <c r="FG1045" s="68"/>
      <c r="FH1045" s="68"/>
      <c r="FI1045" s="68"/>
      <c r="FJ1045" s="68"/>
      <c r="FK1045" s="68"/>
    </row>
    <row r="1046" spans="1:167" ht="15" customHeight="1" x14ac:dyDescent="0.3">
      <c r="A1046" s="70">
        <v>1045</v>
      </c>
      <c r="B1046" s="12">
        <v>25</v>
      </c>
      <c r="C1046" s="69" t="s">
        <v>175</v>
      </c>
      <c r="D1046" s="37">
        <v>5.8230000000000004</v>
      </c>
      <c r="E1046" s="68">
        <v>0.38500000000000001</v>
      </c>
      <c r="F1046" s="19">
        <f t="shared" si="244"/>
        <v>15.124675324675325</v>
      </c>
      <c r="G1046" s="12" t="s">
        <v>353</v>
      </c>
      <c r="H1046" s="12">
        <f t="shared" si="231"/>
        <v>5.4380000000000006</v>
      </c>
      <c r="I1046" s="12">
        <f t="shared" si="232"/>
        <v>6.2080000000000002</v>
      </c>
      <c r="J1046" s="12">
        <v>0.2</v>
      </c>
      <c r="K1046" s="12">
        <f t="shared" si="234"/>
        <v>5.8230000000000004</v>
      </c>
      <c r="L1046" s="45">
        <f t="shared" si="235"/>
        <v>15.124675324675325</v>
      </c>
      <c r="M1046" s="15">
        <f t="shared" si="236"/>
        <v>0.3672860254388618</v>
      </c>
      <c r="N1046" s="68">
        <f t="shared" si="237"/>
        <v>2.4283894864152802E-2</v>
      </c>
      <c r="O1046" s="68">
        <f t="shared" si="238"/>
        <v>41.179555651765391</v>
      </c>
      <c r="P1046" s="12">
        <f t="shared" si="239"/>
        <v>0.34300213057470902</v>
      </c>
      <c r="Q1046" s="12">
        <f t="shared" si="240"/>
        <v>0.39156992030301457</v>
      </c>
      <c r="R1046" s="113">
        <v>6.6858609470683596</v>
      </c>
      <c r="S1046" s="12" t="s">
        <v>1160</v>
      </c>
      <c r="T1046" s="12" t="s">
        <v>1166</v>
      </c>
      <c r="U1046" s="12" t="s">
        <v>1154</v>
      </c>
      <c r="V1046" s="68" t="s">
        <v>1167</v>
      </c>
      <c r="W1046" s="68">
        <v>0</v>
      </c>
      <c r="X1046" s="68">
        <v>1</v>
      </c>
      <c r="Y1046" s="68">
        <v>0</v>
      </c>
      <c r="Z1046" s="68">
        <v>0</v>
      </c>
      <c r="AA1046" s="68">
        <v>1</v>
      </c>
      <c r="AB1046" s="68">
        <v>1</v>
      </c>
      <c r="AC1046" s="68">
        <v>4</v>
      </c>
      <c r="AD1046" s="68">
        <v>1</v>
      </c>
      <c r="AE1046" s="68">
        <v>1467</v>
      </c>
      <c r="AF1046" s="68">
        <v>0</v>
      </c>
      <c r="AG1046" s="68">
        <v>0</v>
      </c>
      <c r="AH1046" s="68">
        <v>0</v>
      </c>
      <c r="AI1046" s="68">
        <v>0</v>
      </c>
      <c r="AJ1046" s="68">
        <v>0</v>
      </c>
      <c r="AK1046" s="68">
        <v>1</v>
      </c>
      <c r="AL1046" s="68">
        <v>0</v>
      </c>
      <c r="AM1046" s="68">
        <v>0</v>
      </c>
      <c r="AN1046" s="68">
        <v>0</v>
      </c>
      <c r="AO1046" s="68">
        <v>0</v>
      </c>
      <c r="AP1046" s="113">
        <v>9.5488818947187717</v>
      </c>
      <c r="AQ1046" s="12">
        <v>1</v>
      </c>
      <c r="AR1046" s="113">
        <v>7.2923371761738771</v>
      </c>
      <c r="AS1046" s="12">
        <v>0</v>
      </c>
      <c r="AT1046" s="12">
        <v>1</v>
      </c>
      <c r="AU1046" s="12">
        <v>1.6094379124341003</v>
      </c>
      <c r="AV1046" s="113">
        <v>7.604396348796338</v>
      </c>
      <c r="AW1046" s="12">
        <v>0</v>
      </c>
      <c r="AX1046" s="12">
        <v>1</v>
      </c>
      <c r="AY1046" s="68">
        <v>0</v>
      </c>
      <c r="AZ1046" s="68">
        <v>4.2329999999999997</v>
      </c>
      <c r="BA1046" s="94">
        <v>174</v>
      </c>
      <c r="BB1046" s="94">
        <v>66</v>
      </c>
      <c r="BC1046" s="12">
        <v>1</v>
      </c>
      <c r="BD1046" s="12">
        <v>0</v>
      </c>
      <c r="BE1046" s="104">
        <f t="shared" si="243"/>
        <v>2.5257286443082556</v>
      </c>
      <c r="BF1046" s="104">
        <v>1529.33</v>
      </c>
      <c r="BG1046" s="104">
        <f t="shared" si="241"/>
        <v>0.3444526917684117</v>
      </c>
      <c r="BH1046" s="68">
        <v>1</v>
      </c>
      <c r="BI1046" s="68">
        <v>1</v>
      </c>
      <c r="BJ1046" s="68">
        <v>0</v>
      </c>
      <c r="BK1046" s="12">
        <v>1</v>
      </c>
      <c r="BL1046" s="12">
        <v>0</v>
      </c>
      <c r="BM1046" s="12">
        <v>0</v>
      </c>
      <c r="BN1046" s="12">
        <v>1</v>
      </c>
      <c r="BO1046" s="12">
        <v>0</v>
      </c>
      <c r="BP1046" s="12">
        <v>1</v>
      </c>
      <c r="BQ1046" s="12">
        <v>1</v>
      </c>
      <c r="BR1046" s="12">
        <v>0</v>
      </c>
      <c r="BS1046" s="12">
        <v>0</v>
      </c>
      <c r="BT1046" s="12">
        <v>0</v>
      </c>
      <c r="BU1046" s="12">
        <v>0</v>
      </c>
      <c r="BV1046" s="12">
        <v>0</v>
      </c>
      <c r="BW1046" s="12">
        <v>0</v>
      </c>
      <c r="BX1046" s="12">
        <v>1</v>
      </c>
      <c r="BY1046" s="12">
        <v>1</v>
      </c>
      <c r="BZ1046" s="12">
        <f t="shared" si="242"/>
        <v>0</v>
      </c>
      <c r="CA1046" s="113">
        <v>3.1780538303479458</v>
      </c>
      <c r="CB1046" s="12" t="s">
        <v>1144</v>
      </c>
      <c r="CC1046" s="12">
        <v>1</v>
      </c>
      <c r="CL1046" s="68"/>
      <c r="CM1046" s="68"/>
      <c r="CN1046" s="68"/>
      <c r="CO1046" s="68"/>
      <c r="CP1046" s="68"/>
      <c r="CQ1046" s="68"/>
      <c r="CR1046" s="68"/>
      <c r="CS1046" s="68"/>
      <c r="CT1046" s="68"/>
      <c r="CU1046" s="68"/>
      <c r="CV1046" s="68"/>
      <c r="CW1046" s="68"/>
      <c r="CX1046" s="68"/>
      <c r="CY1046" s="68"/>
      <c r="CZ1046" s="68"/>
      <c r="DA1046" s="68"/>
      <c r="DB1046" s="68"/>
      <c r="DC1046" s="68"/>
      <c r="DD1046" s="68"/>
      <c r="DE1046" s="68"/>
      <c r="DF1046" s="68"/>
      <c r="DG1046" s="68"/>
      <c r="DH1046" s="68"/>
      <c r="DI1046" s="68"/>
      <c r="DJ1046" s="68"/>
      <c r="DK1046" s="68"/>
      <c r="DL1046" s="68"/>
      <c r="DM1046" s="68"/>
      <c r="DN1046" s="68"/>
      <c r="DO1046" s="68"/>
      <c r="DP1046" s="68"/>
      <c r="DQ1046" s="68"/>
      <c r="DR1046" s="68"/>
      <c r="DS1046" s="68"/>
      <c r="DT1046" s="68"/>
      <c r="DU1046" s="68"/>
      <c r="DV1046" s="68"/>
      <c r="DW1046" s="68"/>
      <c r="DX1046" s="68"/>
      <c r="DY1046" s="68"/>
      <c r="DZ1046" s="68"/>
      <c r="EA1046" s="68"/>
      <c r="EB1046" s="68"/>
      <c r="EC1046" s="68"/>
      <c r="ED1046" s="68"/>
      <c r="EE1046" s="68"/>
      <c r="EF1046" s="68"/>
      <c r="EG1046" s="68"/>
      <c r="EH1046" s="68"/>
      <c r="EI1046" s="68"/>
      <c r="EJ1046" s="68"/>
      <c r="EK1046" s="68"/>
      <c r="EL1046" s="68"/>
      <c r="EM1046" s="68"/>
      <c r="EN1046" s="68"/>
      <c r="EO1046" s="68"/>
      <c r="EP1046" s="68"/>
      <c r="EQ1046" s="68"/>
      <c r="ER1046" s="68"/>
      <c r="ES1046" s="68"/>
      <c r="ET1046" s="68"/>
      <c r="EU1046" s="68"/>
      <c r="EV1046" s="68"/>
      <c r="EW1046" s="68"/>
      <c r="EX1046" s="68"/>
      <c r="EY1046" s="68"/>
      <c r="EZ1046" s="68"/>
      <c r="FA1046" s="68"/>
      <c r="FB1046" s="68"/>
      <c r="FC1046" s="68"/>
      <c r="FD1046" s="68"/>
      <c r="FE1046" s="68"/>
      <c r="FF1046" s="68"/>
      <c r="FG1046" s="68"/>
      <c r="FH1046" s="68"/>
      <c r="FI1046" s="68"/>
      <c r="FJ1046" s="68"/>
      <c r="FK1046" s="68"/>
    </row>
    <row r="1047" spans="1:167" ht="15" customHeight="1" x14ac:dyDescent="0.3">
      <c r="A1047" s="70">
        <v>1046</v>
      </c>
      <c r="B1047" s="70">
        <v>25</v>
      </c>
      <c r="C1047" s="69" t="s">
        <v>175</v>
      </c>
      <c r="D1047" s="38">
        <v>0.57199999999999995</v>
      </c>
      <c r="E1047" s="69">
        <v>1.08</v>
      </c>
      <c r="F1047" s="19">
        <f t="shared" si="244"/>
        <v>0.52962962962962956</v>
      </c>
      <c r="G1047" s="70"/>
      <c r="H1047" s="70">
        <f t="shared" si="231"/>
        <v>-0.50800000000000012</v>
      </c>
      <c r="I1047" s="70">
        <f t="shared" si="232"/>
        <v>1.6520000000000001</v>
      </c>
      <c r="J1047" s="70">
        <v>0.21</v>
      </c>
      <c r="K1047" s="70">
        <f t="shared" si="234"/>
        <v>0.57199999999999995</v>
      </c>
      <c r="L1047" s="47">
        <f t="shared" si="235"/>
        <v>0.52962962962962956</v>
      </c>
      <c r="M1047" s="18">
        <f t="shared" si="236"/>
        <v>4.5540640337324769E-3</v>
      </c>
      <c r="N1047" s="69">
        <f t="shared" si="237"/>
        <v>8.5985824413130699E-3</v>
      </c>
      <c r="O1047" s="69">
        <f t="shared" si="238"/>
        <v>116.29823948600675</v>
      </c>
      <c r="P1047" s="70">
        <f t="shared" si="239"/>
        <v>-4.044518407580593E-3</v>
      </c>
      <c r="Q1047" s="70">
        <f t="shared" si="240"/>
        <v>1.3152646475045547E-2</v>
      </c>
      <c r="R1047" s="114">
        <v>6.6858609470683596</v>
      </c>
      <c r="S1047" s="70" t="s">
        <v>1157</v>
      </c>
      <c r="T1047" s="70" t="s">
        <v>1168</v>
      </c>
      <c r="U1047" s="70" t="s">
        <v>1154</v>
      </c>
      <c r="V1047" s="69" t="s">
        <v>1172</v>
      </c>
      <c r="W1047" s="69">
        <v>0</v>
      </c>
      <c r="X1047" s="69">
        <v>1</v>
      </c>
      <c r="Y1047" s="69">
        <v>0</v>
      </c>
      <c r="Z1047" s="69">
        <v>0</v>
      </c>
      <c r="AA1047" s="69">
        <v>1</v>
      </c>
      <c r="AB1047" s="69">
        <v>1</v>
      </c>
      <c r="AC1047" s="69">
        <v>1</v>
      </c>
      <c r="AD1047" s="69">
        <v>3</v>
      </c>
      <c r="AE1047" s="69">
        <v>13525</v>
      </c>
      <c r="AF1047" s="69">
        <v>0</v>
      </c>
      <c r="AG1047" s="69">
        <v>0</v>
      </c>
      <c r="AH1047" s="69">
        <v>0</v>
      </c>
      <c r="AI1047" s="69">
        <v>0</v>
      </c>
      <c r="AJ1047" s="69">
        <v>0</v>
      </c>
      <c r="AK1047" s="69">
        <v>1</v>
      </c>
      <c r="AL1047" s="69">
        <v>0</v>
      </c>
      <c r="AM1047" s="69">
        <v>0</v>
      </c>
      <c r="AN1047" s="69">
        <v>0</v>
      </c>
      <c r="AO1047" s="69">
        <v>0</v>
      </c>
      <c r="AP1047" s="114">
        <v>9.5488818947187717</v>
      </c>
      <c r="AQ1047" s="70">
        <v>1</v>
      </c>
      <c r="AR1047" s="114">
        <v>9.5125908086033597</v>
      </c>
      <c r="AS1047" s="70">
        <v>0</v>
      </c>
      <c r="AT1047" s="70">
        <v>1</v>
      </c>
      <c r="AU1047" s="70">
        <v>1.6094379124341003</v>
      </c>
      <c r="AV1047" s="114">
        <v>7.604396348796338</v>
      </c>
      <c r="AW1047" s="70">
        <v>0</v>
      </c>
      <c r="AX1047" s="70">
        <v>1</v>
      </c>
      <c r="AY1047" s="69">
        <v>0</v>
      </c>
      <c r="AZ1047" s="69">
        <v>4.2329999999999997</v>
      </c>
      <c r="BA1047" s="32">
        <v>174</v>
      </c>
      <c r="BB1047" s="32">
        <v>66</v>
      </c>
      <c r="BC1047" s="70">
        <v>1</v>
      </c>
      <c r="BD1047" s="70">
        <v>0</v>
      </c>
      <c r="BE1047" s="106">
        <f t="shared" si="243"/>
        <v>2.5257286443082556</v>
      </c>
      <c r="BF1047" s="106">
        <v>1529.33</v>
      </c>
      <c r="BG1047" s="106">
        <f t="shared" si="241"/>
        <v>0.3444526917684117</v>
      </c>
      <c r="BH1047" s="69">
        <v>1</v>
      </c>
      <c r="BI1047" s="69">
        <v>1</v>
      </c>
      <c r="BJ1047" s="69">
        <v>0</v>
      </c>
      <c r="BK1047" s="70">
        <v>1</v>
      </c>
      <c r="BL1047" s="70">
        <v>0</v>
      </c>
      <c r="BM1047" s="70">
        <v>0</v>
      </c>
      <c r="BN1047" s="70">
        <v>1</v>
      </c>
      <c r="BO1047" s="70">
        <v>0</v>
      </c>
      <c r="BP1047" s="70">
        <v>1</v>
      </c>
      <c r="BQ1047" s="70">
        <v>1</v>
      </c>
      <c r="BR1047" s="70">
        <v>0</v>
      </c>
      <c r="BS1047" s="70">
        <v>0</v>
      </c>
      <c r="BT1047" s="70">
        <v>0</v>
      </c>
      <c r="BU1047" s="70">
        <v>0</v>
      </c>
      <c r="BV1047" s="70">
        <v>0</v>
      </c>
      <c r="BW1047" s="70">
        <v>0</v>
      </c>
      <c r="BX1047" s="70">
        <v>1</v>
      </c>
      <c r="BY1047" s="70">
        <v>1</v>
      </c>
      <c r="BZ1047" s="70">
        <f t="shared" si="242"/>
        <v>0</v>
      </c>
      <c r="CA1047" s="114">
        <v>3.1780538303479458</v>
      </c>
      <c r="CB1047" s="70" t="s">
        <v>1144</v>
      </c>
      <c r="CC1047" s="70">
        <v>1</v>
      </c>
      <c r="CD1047" s="70"/>
      <c r="CE1047" s="70"/>
      <c r="CF1047" s="70"/>
      <c r="CG1047" s="70"/>
      <c r="CH1047" s="70"/>
      <c r="CI1047" s="53" t="s">
        <v>1178</v>
      </c>
      <c r="CJ1047" s="70"/>
      <c r="CK1047" s="70"/>
      <c r="CL1047" s="68"/>
      <c r="CM1047" s="68"/>
      <c r="CN1047" s="68"/>
      <c r="CO1047" s="68"/>
      <c r="CP1047" s="68"/>
      <c r="CQ1047" s="68"/>
      <c r="CR1047" s="68"/>
      <c r="CS1047" s="68"/>
      <c r="CT1047" s="68"/>
      <c r="CU1047" s="68"/>
      <c r="CV1047" s="68"/>
      <c r="CW1047" s="68"/>
      <c r="CX1047" s="68"/>
      <c r="CY1047" s="68"/>
      <c r="CZ1047" s="68"/>
      <c r="DA1047" s="68"/>
      <c r="DB1047" s="68"/>
      <c r="DC1047" s="68"/>
      <c r="DD1047" s="68"/>
      <c r="DE1047" s="68"/>
      <c r="DF1047" s="68"/>
      <c r="DG1047" s="68"/>
      <c r="DH1047" s="68"/>
      <c r="DI1047" s="68"/>
      <c r="DJ1047" s="68"/>
      <c r="DK1047" s="68"/>
      <c r="DL1047" s="68"/>
      <c r="DM1047" s="68"/>
      <c r="DN1047" s="68"/>
      <c r="DO1047" s="68"/>
      <c r="DP1047" s="68"/>
      <c r="DQ1047" s="68"/>
      <c r="DR1047" s="68"/>
      <c r="DS1047" s="68"/>
      <c r="DT1047" s="68"/>
      <c r="DU1047" s="68"/>
      <c r="DV1047" s="68"/>
      <c r="DW1047" s="68"/>
      <c r="DX1047" s="68"/>
      <c r="DY1047" s="68"/>
      <c r="DZ1047" s="68"/>
      <c r="EA1047" s="68"/>
      <c r="EB1047" s="68"/>
      <c r="EC1047" s="68"/>
      <c r="ED1047" s="68"/>
      <c r="EE1047" s="68"/>
      <c r="EF1047" s="68"/>
      <c r="EG1047" s="68"/>
      <c r="EH1047" s="68"/>
      <c r="EI1047" s="68"/>
      <c r="EJ1047" s="68"/>
      <c r="EK1047" s="68"/>
      <c r="EL1047" s="68"/>
      <c r="EM1047" s="68"/>
      <c r="EN1047" s="68"/>
      <c r="EO1047" s="68"/>
      <c r="EP1047" s="68"/>
      <c r="EQ1047" s="68"/>
      <c r="ER1047" s="68"/>
      <c r="ES1047" s="68"/>
      <c r="ET1047" s="68"/>
      <c r="EU1047" s="68"/>
      <c r="EV1047" s="68"/>
      <c r="EW1047" s="68"/>
      <c r="EX1047" s="68"/>
      <c r="EY1047" s="68"/>
      <c r="EZ1047" s="68"/>
      <c r="FA1047" s="68"/>
      <c r="FB1047" s="68"/>
      <c r="FC1047" s="68"/>
      <c r="FD1047" s="68"/>
      <c r="FE1047" s="68"/>
      <c r="FF1047" s="68"/>
      <c r="FG1047" s="68"/>
      <c r="FH1047" s="68"/>
      <c r="FI1047" s="68"/>
      <c r="FJ1047" s="68"/>
      <c r="FK1047" s="68"/>
    </row>
    <row r="1048" spans="1:167" ht="15" customHeight="1" x14ac:dyDescent="0.3">
      <c r="A1048" s="70">
        <v>1047</v>
      </c>
      <c r="B1048" s="70">
        <v>25</v>
      </c>
      <c r="C1048" s="69" t="s">
        <v>175</v>
      </c>
      <c r="D1048" s="38">
        <v>2.2200000000000002</v>
      </c>
      <c r="E1048" s="69">
        <v>0.49</v>
      </c>
      <c r="F1048" s="19">
        <f t="shared" si="244"/>
        <v>4.5306122448979593</v>
      </c>
      <c r="G1048" s="70" t="s">
        <v>353</v>
      </c>
      <c r="H1048" s="70">
        <f t="shared" si="231"/>
        <v>1.7300000000000002</v>
      </c>
      <c r="I1048" s="70">
        <f t="shared" si="232"/>
        <v>2.71</v>
      </c>
      <c r="J1048" s="70">
        <v>0.21</v>
      </c>
      <c r="K1048" s="70">
        <f t="shared" si="234"/>
        <v>2.2200000000000002</v>
      </c>
      <c r="L1048" s="45">
        <f t="shared" si="235"/>
        <v>4.5306122448979593</v>
      </c>
      <c r="M1048" s="18">
        <f t="shared" si="236"/>
        <v>3.8927718417260671E-2</v>
      </c>
      <c r="N1048" s="69">
        <f t="shared" si="237"/>
        <v>8.5921540650710487E-3</v>
      </c>
      <c r="O1048" s="69">
        <f t="shared" si="238"/>
        <v>116.38525012781308</v>
      </c>
      <c r="P1048" s="70">
        <f t="shared" si="239"/>
        <v>3.033556435218962E-2</v>
      </c>
      <c r="Q1048" s="70">
        <f t="shared" si="240"/>
        <v>4.7519872482331721E-2</v>
      </c>
      <c r="R1048" s="114">
        <v>6.6858609470683596</v>
      </c>
      <c r="S1048" s="70" t="s">
        <v>1157</v>
      </c>
      <c r="T1048" s="70" t="s">
        <v>1168</v>
      </c>
      <c r="U1048" s="70" t="s">
        <v>1170</v>
      </c>
      <c r="V1048" s="69" t="s">
        <v>1173</v>
      </c>
      <c r="W1048" s="69">
        <v>0</v>
      </c>
      <c r="X1048" s="69">
        <v>1</v>
      </c>
      <c r="Y1048" s="69">
        <v>0</v>
      </c>
      <c r="Z1048" s="69">
        <v>0</v>
      </c>
      <c r="AA1048" s="69">
        <v>1</v>
      </c>
      <c r="AB1048" s="69">
        <v>1</v>
      </c>
      <c r="AC1048" s="69">
        <v>1</v>
      </c>
      <c r="AD1048" s="69">
        <v>3</v>
      </c>
      <c r="AE1048" s="69">
        <v>13525</v>
      </c>
      <c r="AF1048" s="69">
        <v>0</v>
      </c>
      <c r="AG1048" s="69">
        <v>0</v>
      </c>
      <c r="AH1048" s="69">
        <v>0</v>
      </c>
      <c r="AI1048" s="69">
        <v>0</v>
      </c>
      <c r="AJ1048" s="69">
        <v>0</v>
      </c>
      <c r="AK1048" s="69">
        <v>1</v>
      </c>
      <c r="AL1048" s="69">
        <v>0</v>
      </c>
      <c r="AM1048" s="69">
        <v>0</v>
      </c>
      <c r="AN1048" s="69">
        <v>0</v>
      </c>
      <c r="AO1048" s="69">
        <v>0</v>
      </c>
      <c r="AP1048" s="114">
        <v>9.5488818947187717</v>
      </c>
      <c r="AQ1048" s="70">
        <v>1</v>
      </c>
      <c r="AR1048" s="114">
        <v>9.5125908086033597</v>
      </c>
      <c r="AS1048" s="70">
        <v>0</v>
      </c>
      <c r="AT1048" s="70">
        <v>1</v>
      </c>
      <c r="AU1048" s="70">
        <v>1.6094379124341003</v>
      </c>
      <c r="AV1048" s="114">
        <v>7.604396348796338</v>
      </c>
      <c r="AW1048" s="70">
        <v>0</v>
      </c>
      <c r="AX1048" s="70">
        <v>1</v>
      </c>
      <c r="AY1048" s="69">
        <v>0</v>
      </c>
      <c r="AZ1048" s="69">
        <v>4.2329999999999997</v>
      </c>
      <c r="BA1048" s="32">
        <v>174</v>
      </c>
      <c r="BB1048" s="32">
        <v>66</v>
      </c>
      <c r="BC1048" s="70">
        <v>1</v>
      </c>
      <c r="BD1048" s="70">
        <v>0</v>
      </c>
      <c r="BE1048" s="106">
        <f t="shared" si="243"/>
        <v>2.5257286443082556</v>
      </c>
      <c r="BF1048" s="106">
        <v>1529.33</v>
      </c>
      <c r="BG1048" s="106">
        <f t="shared" si="241"/>
        <v>0.3444526917684117</v>
      </c>
      <c r="BH1048" s="69">
        <v>1</v>
      </c>
      <c r="BI1048" s="69">
        <v>1</v>
      </c>
      <c r="BJ1048" s="69">
        <v>0</v>
      </c>
      <c r="BK1048" s="70">
        <v>1</v>
      </c>
      <c r="BL1048" s="70">
        <v>0</v>
      </c>
      <c r="BM1048" s="70">
        <v>0</v>
      </c>
      <c r="BN1048" s="70">
        <v>1</v>
      </c>
      <c r="BO1048" s="70">
        <v>0</v>
      </c>
      <c r="BP1048" s="70">
        <v>1</v>
      </c>
      <c r="BQ1048" s="70">
        <v>1</v>
      </c>
      <c r="BR1048" s="70">
        <v>0</v>
      </c>
      <c r="BS1048" s="70">
        <v>0</v>
      </c>
      <c r="BT1048" s="70">
        <v>0</v>
      </c>
      <c r="BU1048" s="70">
        <v>0</v>
      </c>
      <c r="BV1048" s="70">
        <v>0</v>
      </c>
      <c r="BW1048" s="70">
        <v>0</v>
      </c>
      <c r="BX1048" s="70">
        <v>1</v>
      </c>
      <c r="BY1048" s="70">
        <v>1</v>
      </c>
      <c r="BZ1048" s="70">
        <f t="shared" si="242"/>
        <v>0</v>
      </c>
      <c r="CA1048" s="114">
        <v>3.1780538303479458</v>
      </c>
      <c r="CB1048" s="70" t="s">
        <v>1144</v>
      </c>
      <c r="CC1048" s="70">
        <v>1</v>
      </c>
      <c r="CD1048" s="70"/>
      <c r="CE1048" s="70"/>
      <c r="CF1048" s="70"/>
      <c r="CG1048" s="70"/>
      <c r="CH1048" s="70"/>
      <c r="CI1048" s="70"/>
      <c r="CJ1048" s="70"/>
      <c r="CK1048" s="70"/>
      <c r="CL1048" s="69"/>
      <c r="CM1048" s="69"/>
      <c r="CN1048" s="69"/>
      <c r="CO1048" s="69"/>
      <c r="CP1048" s="69"/>
      <c r="CQ1048" s="69"/>
      <c r="CR1048" s="69"/>
      <c r="CS1048" s="69"/>
      <c r="CT1048" s="69"/>
      <c r="CU1048" s="69"/>
      <c r="CV1048" s="69"/>
      <c r="CW1048" s="69"/>
      <c r="CX1048" s="69"/>
      <c r="CY1048" s="69"/>
      <c r="CZ1048" s="69"/>
      <c r="DA1048" s="69"/>
      <c r="DB1048" s="69"/>
      <c r="DC1048" s="69"/>
      <c r="DD1048" s="69"/>
      <c r="DE1048" s="69"/>
      <c r="DF1048" s="69"/>
      <c r="DG1048" s="69"/>
      <c r="DH1048" s="69"/>
      <c r="DI1048" s="69"/>
      <c r="DJ1048" s="69"/>
      <c r="DK1048" s="69"/>
      <c r="DL1048" s="69"/>
      <c r="DM1048" s="69"/>
      <c r="DN1048" s="69"/>
      <c r="DO1048" s="69"/>
      <c r="DP1048" s="69"/>
      <c r="DQ1048" s="69"/>
      <c r="DR1048" s="69"/>
      <c r="DS1048" s="69"/>
      <c r="DT1048" s="69"/>
      <c r="DU1048" s="69"/>
      <c r="DV1048" s="69"/>
      <c r="DW1048" s="69"/>
      <c r="DX1048" s="69"/>
      <c r="DY1048" s="69"/>
      <c r="DZ1048" s="69"/>
      <c r="EA1048" s="69"/>
      <c r="EB1048" s="69"/>
      <c r="EC1048" s="69"/>
      <c r="ED1048" s="69"/>
      <c r="EE1048" s="69"/>
      <c r="EF1048" s="69"/>
      <c r="EG1048" s="69"/>
      <c r="EH1048" s="69"/>
      <c r="EI1048" s="69"/>
      <c r="EJ1048" s="69"/>
      <c r="EK1048" s="69"/>
      <c r="EL1048" s="69"/>
      <c r="EM1048" s="69"/>
      <c r="EN1048" s="69"/>
      <c r="EO1048" s="69"/>
      <c r="EP1048" s="69"/>
      <c r="EQ1048" s="69"/>
      <c r="ER1048" s="69"/>
      <c r="ES1048" s="69"/>
      <c r="ET1048" s="69"/>
      <c r="EU1048" s="69"/>
      <c r="EV1048" s="69"/>
      <c r="EW1048" s="69"/>
      <c r="EX1048" s="69"/>
      <c r="EY1048" s="69"/>
      <c r="EZ1048" s="69"/>
      <c r="FA1048" s="69"/>
      <c r="FB1048" s="69"/>
      <c r="FC1048" s="69"/>
      <c r="FD1048" s="69"/>
      <c r="FE1048" s="69"/>
      <c r="FF1048" s="69"/>
      <c r="FG1048" s="69"/>
      <c r="FH1048" s="69"/>
      <c r="FI1048" s="69"/>
      <c r="FJ1048" s="69"/>
      <c r="FK1048" s="69"/>
    </row>
    <row r="1049" spans="1:167" ht="15" customHeight="1" x14ac:dyDescent="0.3">
      <c r="A1049" s="70">
        <v>1048</v>
      </c>
      <c r="B1049" s="12">
        <v>25</v>
      </c>
      <c r="C1049" s="69" t="s">
        <v>175</v>
      </c>
      <c r="D1049" s="37">
        <v>-0.106</v>
      </c>
      <c r="E1049" s="13">
        <v>4.7E-2</v>
      </c>
      <c r="F1049" s="19">
        <f t="shared" si="244"/>
        <v>-2.2553191489361701</v>
      </c>
      <c r="G1049" s="12" t="s">
        <v>420</v>
      </c>
      <c r="H1049" s="12">
        <f t="shared" si="231"/>
        <v>-0.153</v>
      </c>
      <c r="I1049" s="12">
        <f t="shared" si="232"/>
        <v>-5.8999999999999997E-2</v>
      </c>
      <c r="J1049" s="12">
        <v>0.21</v>
      </c>
      <c r="K1049" s="12">
        <f t="shared" si="234"/>
        <v>-0.106</v>
      </c>
      <c r="L1049" s="45">
        <f t="shared" si="235"/>
        <v>-2.2553191489361701</v>
      </c>
      <c r="M1049" s="15">
        <f t="shared" si="236"/>
        <v>-1.9389103160925774E-2</v>
      </c>
      <c r="N1049" s="13">
        <f t="shared" si="237"/>
        <v>8.5970551751274674E-3</v>
      </c>
      <c r="O1049" s="68">
        <f t="shared" si="238"/>
        <v>116.3188998592385</v>
      </c>
      <c r="P1049" s="12">
        <f t="shared" si="239"/>
        <v>-2.7986158336053241E-2</v>
      </c>
      <c r="Q1049" s="12">
        <f t="shared" si="240"/>
        <v>-1.0792047985798307E-2</v>
      </c>
      <c r="R1049" s="113">
        <v>6.6858609470683596</v>
      </c>
      <c r="S1049" s="12" t="s">
        <v>1157</v>
      </c>
      <c r="T1049" s="12" t="s">
        <v>1168</v>
      </c>
      <c r="U1049" s="12" t="s">
        <v>1171</v>
      </c>
      <c r="V1049" s="13" t="s">
        <v>1174</v>
      </c>
      <c r="W1049" s="68">
        <v>0</v>
      </c>
      <c r="X1049" s="68">
        <v>1</v>
      </c>
      <c r="Y1049" s="68">
        <v>0</v>
      </c>
      <c r="Z1049" s="68">
        <v>0</v>
      </c>
      <c r="AA1049" s="13">
        <v>1</v>
      </c>
      <c r="AB1049" s="13">
        <v>1</v>
      </c>
      <c r="AC1049" s="68">
        <v>1</v>
      </c>
      <c r="AD1049" s="68">
        <v>3</v>
      </c>
      <c r="AE1049" s="13">
        <v>13525</v>
      </c>
      <c r="AF1049" s="13">
        <v>0</v>
      </c>
      <c r="AG1049" s="13">
        <v>0</v>
      </c>
      <c r="AH1049" s="13">
        <v>0</v>
      </c>
      <c r="AI1049" s="13">
        <v>0</v>
      </c>
      <c r="AJ1049" s="13">
        <v>0</v>
      </c>
      <c r="AK1049" s="13">
        <v>1</v>
      </c>
      <c r="AL1049" s="13">
        <v>0</v>
      </c>
      <c r="AM1049" s="68">
        <v>0</v>
      </c>
      <c r="AN1049" s="68">
        <v>0</v>
      </c>
      <c r="AO1049" s="68">
        <v>0</v>
      </c>
      <c r="AP1049" s="113">
        <v>9.5488818947187717</v>
      </c>
      <c r="AQ1049" s="12">
        <v>1</v>
      </c>
      <c r="AR1049" s="113">
        <v>9.5125908086033597</v>
      </c>
      <c r="AS1049" s="12">
        <v>0</v>
      </c>
      <c r="AT1049" s="12">
        <v>1</v>
      </c>
      <c r="AU1049" s="12">
        <v>1.6094379124341003</v>
      </c>
      <c r="AV1049" s="113">
        <v>7.604396348796338</v>
      </c>
      <c r="AW1049" s="12">
        <v>0</v>
      </c>
      <c r="AX1049" s="12">
        <v>1</v>
      </c>
      <c r="AY1049" s="68">
        <v>0</v>
      </c>
      <c r="AZ1049" s="68">
        <v>4.2329999999999997</v>
      </c>
      <c r="BA1049" s="94">
        <v>174</v>
      </c>
      <c r="BB1049" s="94">
        <v>66</v>
      </c>
      <c r="BC1049" s="12">
        <v>1</v>
      </c>
      <c r="BD1049" s="12">
        <v>0</v>
      </c>
      <c r="BE1049" s="104">
        <f t="shared" si="243"/>
        <v>2.5257286443082556</v>
      </c>
      <c r="BF1049" s="104">
        <v>1529.33</v>
      </c>
      <c r="BG1049" s="104">
        <f t="shared" si="241"/>
        <v>0.3444526917684117</v>
      </c>
      <c r="BH1049" s="68">
        <v>1</v>
      </c>
      <c r="BI1049" s="68">
        <v>1</v>
      </c>
      <c r="BJ1049" s="68">
        <v>0</v>
      </c>
      <c r="BK1049" s="12">
        <v>1</v>
      </c>
      <c r="BL1049" s="12">
        <v>0</v>
      </c>
      <c r="BM1049" s="12">
        <v>0</v>
      </c>
      <c r="BN1049" s="12">
        <v>1</v>
      </c>
      <c r="BO1049" s="12">
        <v>0</v>
      </c>
      <c r="BP1049" s="12">
        <v>1</v>
      </c>
      <c r="BQ1049" s="12">
        <v>1</v>
      </c>
      <c r="BR1049" s="12">
        <v>0</v>
      </c>
      <c r="BS1049" s="12">
        <v>0</v>
      </c>
      <c r="BT1049" s="12">
        <v>0</v>
      </c>
      <c r="BU1049" s="12">
        <v>0</v>
      </c>
      <c r="BV1049" s="12">
        <v>0</v>
      </c>
      <c r="BW1049" s="12">
        <v>0</v>
      </c>
      <c r="BX1049" s="12">
        <v>1</v>
      </c>
      <c r="BY1049" s="12">
        <v>1</v>
      </c>
      <c r="BZ1049" s="12">
        <f t="shared" si="242"/>
        <v>0</v>
      </c>
      <c r="CA1049" s="113">
        <v>3.1780538303479458</v>
      </c>
      <c r="CB1049" s="12" t="s">
        <v>1144</v>
      </c>
      <c r="CC1049" s="12">
        <v>1</v>
      </c>
      <c r="CL1049" s="68"/>
      <c r="CM1049" s="68"/>
      <c r="CN1049" s="68"/>
      <c r="CO1049" s="68"/>
      <c r="CP1049" s="68"/>
      <c r="CQ1049" s="68"/>
      <c r="CR1049" s="68"/>
      <c r="CS1049" s="68"/>
      <c r="CT1049" s="68"/>
      <c r="CU1049" s="68"/>
      <c r="CV1049" s="68"/>
      <c r="CW1049" s="68"/>
      <c r="CX1049" s="68"/>
      <c r="CY1049" s="68"/>
      <c r="CZ1049" s="68"/>
      <c r="DA1049" s="68"/>
      <c r="DB1049" s="68"/>
      <c r="DC1049" s="68"/>
      <c r="DD1049" s="68"/>
      <c r="DE1049" s="68"/>
      <c r="DF1049" s="68"/>
      <c r="DG1049" s="68"/>
      <c r="DH1049" s="68"/>
      <c r="DI1049" s="68"/>
      <c r="DJ1049" s="68"/>
      <c r="DK1049" s="68"/>
      <c r="DL1049" s="68"/>
      <c r="DM1049" s="68"/>
      <c r="DN1049" s="68"/>
      <c r="DO1049" s="68"/>
      <c r="DP1049" s="68"/>
      <c r="DQ1049" s="68"/>
      <c r="DR1049" s="68"/>
      <c r="DS1049" s="68"/>
      <c r="DT1049" s="68"/>
      <c r="DU1049" s="68"/>
      <c r="DV1049" s="68"/>
      <c r="DW1049" s="68"/>
      <c r="DX1049" s="68"/>
      <c r="DY1049" s="68"/>
      <c r="DZ1049" s="68"/>
      <c r="EA1049" s="68"/>
      <c r="EB1049" s="68"/>
      <c r="EC1049" s="68"/>
      <c r="ED1049" s="68"/>
      <c r="EE1049" s="68"/>
      <c r="EF1049" s="68"/>
      <c r="EG1049" s="68"/>
      <c r="EH1049" s="68"/>
      <c r="EI1049" s="68"/>
      <c r="EJ1049" s="68"/>
      <c r="EK1049" s="68"/>
      <c r="EL1049" s="68"/>
      <c r="EM1049" s="68"/>
      <c r="EN1049" s="68"/>
      <c r="EO1049" s="68"/>
      <c r="EP1049" s="68"/>
      <c r="EQ1049" s="68"/>
      <c r="ER1049" s="68"/>
      <c r="ES1049" s="68"/>
      <c r="ET1049" s="68"/>
      <c r="EU1049" s="68"/>
      <c r="EV1049" s="68"/>
      <c r="EW1049" s="68"/>
      <c r="EX1049" s="68"/>
      <c r="EY1049" s="68"/>
      <c r="EZ1049" s="68"/>
      <c r="FA1049" s="68"/>
      <c r="FB1049" s="68"/>
      <c r="FC1049" s="68"/>
      <c r="FD1049" s="68"/>
      <c r="FE1049" s="68"/>
      <c r="FF1049" s="68"/>
      <c r="FG1049" s="68"/>
      <c r="FH1049" s="68"/>
      <c r="FI1049" s="68"/>
      <c r="FJ1049" s="68"/>
      <c r="FK1049" s="68"/>
    </row>
    <row r="1050" spans="1:167" ht="15" customHeight="1" x14ac:dyDescent="0.3">
      <c r="A1050" s="70">
        <v>1049</v>
      </c>
      <c r="B1050" s="70">
        <v>25</v>
      </c>
      <c r="C1050" s="69" t="s">
        <v>175</v>
      </c>
      <c r="D1050" s="38">
        <v>0.42299999999999999</v>
      </c>
      <c r="E1050" s="69">
        <v>0.95</v>
      </c>
      <c r="F1050" s="19">
        <f t="shared" si="244"/>
        <v>0.44526315789473686</v>
      </c>
      <c r="G1050" s="70"/>
      <c r="H1050" s="70">
        <f t="shared" si="231"/>
        <v>-0.52699999999999991</v>
      </c>
      <c r="I1050" s="70">
        <f t="shared" si="232"/>
        <v>1.373</v>
      </c>
      <c r="J1050" s="70">
        <v>0.19</v>
      </c>
      <c r="K1050" s="70">
        <f t="shared" si="234"/>
        <v>0.42299999999999999</v>
      </c>
      <c r="L1050" s="47">
        <f t="shared" si="235"/>
        <v>0.44526315789473686</v>
      </c>
      <c r="M1050" s="18">
        <f t="shared" si="236"/>
        <v>3.8286436123922485E-3</v>
      </c>
      <c r="N1050" s="69">
        <f t="shared" si="237"/>
        <v>8.598608585750912E-3</v>
      </c>
      <c r="O1050" s="69">
        <f t="shared" si="238"/>
        <v>116.29788587622639</v>
      </c>
      <c r="P1050" s="70">
        <f t="shared" si="239"/>
        <v>-4.7699649733586634E-3</v>
      </c>
      <c r="Q1050" s="70">
        <f t="shared" si="240"/>
        <v>1.2427252198143161E-2</v>
      </c>
      <c r="R1050" s="114">
        <v>6.6476883735633292</v>
      </c>
      <c r="S1050" s="70" t="s">
        <v>1157</v>
      </c>
      <c r="T1050" s="70" t="s">
        <v>1169</v>
      </c>
      <c r="U1050" s="70" t="s">
        <v>1154</v>
      </c>
      <c r="V1050" s="69" t="s">
        <v>1175</v>
      </c>
      <c r="W1050" s="69">
        <v>0</v>
      </c>
      <c r="X1050" s="69">
        <v>1</v>
      </c>
      <c r="Y1050" s="69">
        <v>0</v>
      </c>
      <c r="Z1050" s="69">
        <v>0</v>
      </c>
      <c r="AA1050" s="69">
        <v>1</v>
      </c>
      <c r="AB1050" s="69">
        <v>1</v>
      </c>
      <c r="AC1050" s="69">
        <v>2</v>
      </c>
      <c r="AD1050" s="69">
        <v>3</v>
      </c>
      <c r="AE1050" s="69">
        <v>13525</v>
      </c>
      <c r="AF1050" s="69">
        <v>0</v>
      </c>
      <c r="AG1050" s="69">
        <v>0</v>
      </c>
      <c r="AH1050" s="69">
        <v>0</v>
      </c>
      <c r="AI1050" s="69">
        <v>0</v>
      </c>
      <c r="AJ1050" s="69">
        <v>0</v>
      </c>
      <c r="AK1050" s="69">
        <v>1</v>
      </c>
      <c r="AL1050" s="69">
        <v>0</v>
      </c>
      <c r="AM1050" s="69">
        <v>0</v>
      </c>
      <c r="AN1050" s="69">
        <v>0</v>
      </c>
      <c r="AO1050" s="69">
        <v>0</v>
      </c>
      <c r="AP1050" s="114">
        <v>9.5488818947187717</v>
      </c>
      <c r="AQ1050" s="70">
        <v>1</v>
      </c>
      <c r="AR1050" s="114">
        <v>9.5125908086033597</v>
      </c>
      <c r="AS1050" s="70">
        <v>0</v>
      </c>
      <c r="AT1050" s="70">
        <v>1</v>
      </c>
      <c r="AU1050" s="70">
        <v>5.8998973535824915</v>
      </c>
      <c r="AV1050" s="114">
        <v>7.604396348796338</v>
      </c>
      <c r="AW1050" s="70">
        <v>0</v>
      </c>
      <c r="AX1050" s="70">
        <v>1</v>
      </c>
      <c r="AY1050" s="69">
        <v>0</v>
      </c>
      <c r="AZ1050" s="69">
        <v>4.2329999999999997</v>
      </c>
      <c r="BA1050" s="32">
        <v>174</v>
      </c>
      <c r="BB1050" s="32">
        <v>66</v>
      </c>
      <c r="BC1050" s="70">
        <v>1</v>
      </c>
      <c r="BD1050" s="70">
        <v>0</v>
      </c>
      <c r="BE1050" s="106">
        <f t="shared" si="243"/>
        <v>2.5257286443082556</v>
      </c>
      <c r="BF1050" s="106">
        <v>1529.33</v>
      </c>
      <c r="BG1050" s="106">
        <f t="shared" si="241"/>
        <v>0.3444526917684117</v>
      </c>
      <c r="BH1050" s="69">
        <v>1</v>
      </c>
      <c r="BI1050" s="69">
        <v>1</v>
      </c>
      <c r="BJ1050" s="69">
        <v>0</v>
      </c>
      <c r="BK1050" s="70">
        <v>1</v>
      </c>
      <c r="BL1050" s="70">
        <v>0</v>
      </c>
      <c r="BM1050" s="70">
        <v>0</v>
      </c>
      <c r="BN1050" s="70">
        <v>1</v>
      </c>
      <c r="BO1050" s="70">
        <v>0</v>
      </c>
      <c r="BP1050" s="70">
        <v>1</v>
      </c>
      <c r="BQ1050" s="70">
        <v>1</v>
      </c>
      <c r="BR1050" s="70">
        <v>0</v>
      </c>
      <c r="BS1050" s="70">
        <v>0</v>
      </c>
      <c r="BT1050" s="70">
        <v>0</v>
      </c>
      <c r="BU1050" s="70">
        <v>0</v>
      </c>
      <c r="BV1050" s="70">
        <v>0</v>
      </c>
      <c r="BW1050" s="70">
        <v>0</v>
      </c>
      <c r="BX1050" s="70">
        <v>1</v>
      </c>
      <c r="BY1050" s="70">
        <v>0.5</v>
      </c>
      <c r="BZ1050" s="70">
        <f t="shared" si="242"/>
        <v>0.5</v>
      </c>
      <c r="CA1050" s="114">
        <v>3.1780538303479458</v>
      </c>
      <c r="CB1050" s="70" t="s">
        <v>1144</v>
      </c>
      <c r="CC1050" s="70">
        <v>1</v>
      </c>
      <c r="CD1050" s="70"/>
      <c r="CE1050" s="70"/>
      <c r="CF1050" s="70"/>
      <c r="CG1050" s="70"/>
      <c r="CH1050" s="70"/>
      <c r="CI1050" s="70"/>
      <c r="CJ1050" s="70"/>
      <c r="CK1050" s="70"/>
      <c r="CL1050" s="69"/>
      <c r="CM1050" s="69"/>
      <c r="CN1050" s="69"/>
      <c r="CO1050" s="69"/>
      <c r="CP1050" s="69"/>
      <c r="CQ1050" s="69"/>
      <c r="CR1050" s="69"/>
      <c r="CS1050" s="69"/>
      <c r="CT1050" s="69"/>
      <c r="CU1050" s="69"/>
      <c r="CV1050" s="69"/>
      <c r="CW1050" s="69"/>
      <c r="CX1050" s="69"/>
      <c r="CY1050" s="69"/>
      <c r="CZ1050" s="69"/>
      <c r="DA1050" s="69"/>
      <c r="DB1050" s="69"/>
      <c r="DC1050" s="69"/>
      <c r="DD1050" s="69"/>
      <c r="DE1050" s="69"/>
      <c r="DF1050" s="69"/>
      <c r="DG1050" s="69"/>
      <c r="DH1050" s="69"/>
      <c r="DI1050" s="69"/>
      <c r="DJ1050" s="69"/>
      <c r="DK1050" s="69"/>
      <c r="DL1050" s="69"/>
      <c r="DM1050" s="69"/>
      <c r="DN1050" s="69"/>
      <c r="DO1050" s="69"/>
      <c r="DP1050" s="69"/>
      <c r="DQ1050" s="69"/>
      <c r="DR1050" s="69"/>
      <c r="DS1050" s="69"/>
      <c r="DT1050" s="69"/>
      <c r="DU1050" s="69"/>
      <c r="DV1050" s="69"/>
      <c r="DW1050" s="69"/>
      <c r="DX1050" s="69"/>
      <c r="DY1050" s="69"/>
      <c r="DZ1050" s="69"/>
      <c r="EA1050" s="69"/>
      <c r="EB1050" s="69"/>
      <c r="EC1050" s="69"/>
      <c r="ED1050" s="69"/>
      <c r="EE1050" s="69"/>
      <c r="EF1050" s="69"/>
      <c r="EG1050" s="69"/>
      <c r="EH1050" s="69"/>
      <c r="EI1050" s="69"/>
      <c r="EJ1050" s="69"/>
      <c r="EK1050" s="69"/>
      <c r="EL1050" s="69"/>
      <c r="EM1050" s="69"/>
      <c r="EN1050" s="69"/>
      <c r="EO1050" s="69"/>
      <c r="EP1050" s="69"/>
      <c r="EQ1050" s="69"/>
      <c r="ER1050" s="69"/>
      <c r="ES1050" s="69"/>
      <c r="ET1050" s="69"/>
      <c r="EU1050" s="69"/>
      <c r="EV1050" s="69"/>
      <c r="EW1050" s="69"/>
      <c r="EX1050" s="69"/>
      <c r="EY1050" s="69"/>
      <c r="EZ1050" s="69"/>
      <c r="FA1050" s="69"/>
      <c r="FB1050" s="69"/>
      <c r="FC1050" s="69"/>
      <c r="FD1050" s="69"/>
      <c r="FE1050" s="69"/>
      <c r="FF1050" s="69"/>
      <c r="FG1050" s="69"/>
      <c r="FH1050" s="69"/>
      <c r="FI1050" s="69"/>
      <c r="FJ1050" s="69"/>
      <c r="FK1050" s="69"/>
    </row>
    <row r="1051" spans="1:167" ht="15" customHeight="1" x14ac:dyDescent="0.3">
      <c r="A1051" s="70">
        <v>1050</v>
      </c>
      <c r="B1051" s="70">
        <v>25</v>
      </c>
      <c r="C1051" s="69" t="s">
        <v>175</v>
      </c>
      <c r="D1051" s="38">
        <v>1.986</v>
      </c>
      <c r="E1051" s="69">
        <v>0.43</v>
      </c>
      <c r="F1051" s="19">
        <f t="shared" si="244"/>
        <v>4.6186046511627907</v>
      </c>
      <c r="G1051" s="70" t="s">
        <v>353</v>
      </c>
      <c r="H1051" s="70">
        <f t="shared" si="231"/>
        <v>1.556</v>
      </c>
      <c r="I1051" s="70">
        <f t="shared" si="232"/>
        <v>2.4159999999999999</v>
      </c>
      <c r="J1051" s="70">
        <v>0.19</v>
      </c>
      <c r="K1051" s="70">
        <f t="shared" si="234"/>
        <v>1.986</v>
      </c>
      <c r="L1051" s="47">
        <f t="shared" si="235"/>
        <v>4.6186046511627907</v>
      </c>
      <c r="M1051" s="18">
        <f t="shared" si="236"/>
        <v>3.9682583503331766E-2</v>
      </c>
      <c r="N1051" s="69">
        <f t="shared" si="237"/>
        <v>8.5918987444273207E-3</v>
      </c>
      <c r="O1051" s="69">
        <f t="shared" si="238"/>
        <v>116.38870868311814</v>
      </c>
      <c r="P1051" s="70">
        <f t="shared" si="239"/>
        <v>3.1090684758904447E-2</v>
      </c>
      <c r="Q1051" s="70">
        <f t="shared" si="240"/>
        <v>4.8274482247759085E-2</v>
      </c>
      <c r="R1051" s="114">
        <v>6.6476883735633292</v>
      </c>
      <c r="S1051" s="70" t="s">
        <v>1157</v>
      </c>
      <c r="T1051" s="70" t="s">
        <v>1169</v>
      </c>
      <c r="U1051" s="70" t="s">
        <v>1170</v>
      </c>
      <c r="V1051" s="69" t="s">
        <v>1176</v>
      </c>
      <c r="W1051" s="69">
        <v>0</v>
      </c>
      <c r="X1051" s="69">
        <v>1</v>
      </c>
      <c r="Y1051" s="69">
        <v>0</v>
      </c>
      <c r="Z1051" s="69">
        <v>0</v>
      </c>
      <c r="AA1051" s="69">
        <v>1</v>
      </c>
      <c r="AB1051" s="69">
        <v>1</v>
      </c>
      <c r="AC1051" s="69">
        <v>2</v>
      </c>
      <c r="AD1051" s="69">
        <v>3</v>
      </c>
      <c r="AE1051" s="69">
        <v>13525</v>
      </c>
      <c r="AF1051" s="69">
        <v>0</v>
      </c>
      <c r="AG1051" s="69">
        <v>0</v>
      </c>
      <c r="AH1051" s="69">
        <v>0</v>
      </c>
      <c r="AI1051" s="69">
        <v>0</v>
      </c>
      <c r="AJ1051" s="69">
        <v>0</v>
      </c>
      <c r="AK1051" s="69">
        <v>1</v>
      </c>
      <c r="AL1051" s="69">
        <v>0</v>
      </c>
      <c r="AM1051" s="69">
        <v>0</v>
      </c>
      <c r="AN1051" s="69">
        <v>0</v>
      </c>
      <c r="AO1051" s="69">
        <v>0</v>
      </c>
      <c r="AP1051" s="114">
        <v>9.5488818947187717</v>
      </c>
      <c r="AQ1051" s="70">
        <v>1</v>
      </c>
      <c r="AR1051" s="114">
        <v>9.5125908086033597</v>
      </c>
      <c r="AS1051" s="70">
        <v>0</v>
      </c>
      <c r="AT1051" s="70">
        <v>1</v>
      </c>
      <c r="AU1051" s="70">
        <v>5.8998973535824915</v>
      </c>
      <c r="AV1051" s="114">
        <v>7.604396348796338</v>
      </c>
      <c r="AW1051" s="70">
        <v>0</v>
      </c>
      <c r="AX1051" s="70">
        <v>1</v>
      </c>
      <c r="AY1051" s="69">
        <v>0</v>
      </c>
      <c r="AZ1051" s="69">
        <v>4.2329999999999997</v>
      </c>
      <c r="BA1051" s="32">
        <v>174</v>
      </c>
      <c r="BB1051" s="32">
        <v>66</v>
      </c>
      <c r="BC1051" s="70">
        <v>1</v>
      </c>
      <c r="BD1051" s="70">
        <v>0</v>
      </c>
      <c r="BE1051" s="106">
        <f t="shared" si="243"/>
        <v>2.5257286443082556</v>
      </c>
      <c r="BF1051" s="106">
        <v>1529.33</v>
      </c>
      <c r="BG1051" s="106">
        <f t="shared" si="241"/>
        <v>0.3444526917684117</v>
      </c>
      <c r="BH1051" s="69">
        <v>1</v>
      </c>
      <c r="BI1051" s="69">
        <v>1</v>
      </c>
      <c r="BJ1051" s="69">
        <v>0</v>
      </c>
      <c r="BK1051" s="70">
        <v>1</v>
      </c>
      <c r="BL1051" s="70">
        <v>0</v>
      </c>
      <c r="BM1051" s="70">
        <v>0</v>
      </c>
      <c r="BN1051" s="70">
        <v>1</v>
      </c>
      <c r="BO1051" s="70">
        <v>0</v>
      </c>
      <c r="BP1051" s="70">
        <v>1</v>
      </c>
      <c r="BQ1051" s="70">
        <v>1</v>
      </c>
      <c r="BR1051" s="70">
        <v>0</v>
      </c>
      <c r="BS1051" s="70">
        <v>0</v>
      </c>
      <c r="BT1051" s="70">
        <v>0</v>
      </c>
      <c r="BU1051" s="70">
        <v>0</v>
      </c>
      <c r="BV1051" s="70">
        <v>0</v>
      </c>
      <c r="BW1051" s="70">
        <v>0</v>
      </c>
      <c r="BX1051" s="70">
        <v>1</v>
      </c>
      <c r="BY1051" s="70">
        <v>0.5</v>
      </c>
      <c r="BZ1051" s="70">
        <f t="shared" si="242"/>
        <v>0.5</v>
      </c>
      <c r="CA1051" s="114">
        <v>3.1780538303479458</v>
      </c>
      <c r="CB1051" s="70" t="s">
        <v>1144</v>
      </c>
      <c r="CC1051" s="70">
        <v>1</v>
      </c>
      <c r="CD1051" s="70"/>
      <c r="CE1051" s="70"/>
      <c r="CF1051" s="70"/>
      <c r="CG1051" s="70"/>
      <c r="CH1051" s="70"/>
      <c r="CI1051" s="70"/>
      <c r="CJ1051" s="70"/>
      <c r="CK1051" s="70"/>
      <c r="CL1051" s="69"/>
      <c r="CM1051" s="69"/>
      <c r="CN1051" s="69"/>
      <c r="CO1051" s="69"/>
      <c r="CP1051" s="69"/>
      <c r="CQ1051" s="69"/>
      <c r="CR1051" s="69"/>
      <c r="CS1051" s="69"/>
      <c r="CT1051" s="69"/>
      <c r="CU1051" s="69"/>
      <c r="CV1051" s="69"/>
      <c r="CW1051" s="69"/>
      <c r="CX1051" s="69"/>
      <c r="CY1051" s="69"/>
      <c r="CZ1051" s="69"/>
      <c r="DA1051" s="69"/>
      <c r="DB1051" s="69"/>
      <c r="DC1051" s="69"/>
      <c r="DD1051" s="69"/>
      <c r="DE1051" s="69"/>
      <c r="DF1051" s="69"/>
      <c r="DG1051" s="69"/>
      <c r="DH1051" s="69"/>
      <c r="DI1051" s="69"/>
      <c r="DJ1051" s="69"/>
      <c r="DK1051" s="69"/>
      <c r="DL1051" s="69"/>
      <c r="DM1051" s="69"/>
      <c r="DN1051" s="69"/>
      <c r="DO1051" s="69"/>
      <c r="DP1051" s="69"/>
      <c r="DQ1051" s="69"/>
      <c r="DR1051" s="69"/>
      <c r="DS1051" s="69"/>
      <c r="DT1051" s="69"/>
      <c r="DU1051" s="69"/>
      <c r="DV1051" s="69"/>
      <c r="DW1051" s="69"/>
      <c r="DX1051" s="69"/>
      <c r="DY1051" s="69"/>
      <c r="DZ1051" s="69"/>
      <c r="EA1051" s="69"/>
      <c r="EB1051" s="69"/>
      <c r="EC1051" s="69"/>
      <c r="ED1051" s="69"/>
      <c r="EE1051" s="69"/>
      <c r="EF1051" s="69"/>
      <c r="EG1051" s="69"/>
      <c r="EH1051" s="69"/>
      <c r="EI1051" s="69"/>
      <c r="EJ1051" s="69"/>
      <c r="EK1051" s="69"/>
      <c r="EL1051" s="69"/>
      <c r="EM1051" s="69"/>
      <c r="EN1051" s="69"/>
      <c r="EO1051" s="69"/>
      <c r="EP1051" s="69"/>
      <c r="EQ1051" s="69"/>
      <c r="ER1051" s="69"/>
      <c r="ES1051" s="69"/>
      <c r="ET1051" s="69"/>
      <c r="EU1051" s="69"/>
      <c r="EV1051" s="69"/>
      <c r="EW1051" s="69"/>
      <c r="EX1051" s="69"/>
      <c r="EY1051" s="69"/>
      <c r="EZ1051" s="69"/>
      <c r="FA1051" s="69"/>
      <c r="FB1051" s="69"/>
      <c r="FC1051" s="69"/>
      <c r="FD1051" s="69"/>
      <c r="FE1051" s="69"/>
      <c r="FF1051" s="69"/>
      <c r="FG1051" s="69"/>
      <c r="FH1051" s="69"/>
      <c r="FI1051" s="69"/>
      <c r="FJ1051" s="69"/>
      <c r="FK1051" s="69"/>
    </row>
    <row r="1052" spans="1:167" ht="15" customHeight="1" x14ac:dyDescent="0.3">
      <c r="A1052" s="70">
        <v>1051</v>
      </c>
      <c r="B1052" s="12">
        <v>25</v>
      </c>
      <c r="C1052" s="69" t="s">
        <v>175</v>
      </c>
      <c r="D1052" s="37">
        <v>-9.4700000000000006E-2</v>
      </c>
      <c r="E1052" s="68">
        <v>4.1000000000000002E-2</v>
      </c>
      <c r="F1052" s="19">
        <f t="shared" si="244"/>
        <v>-2.3097560975609759</v>
      </c>
      <c r="G1052" s="12" t="s">
        <v>420</v>
      </c>
      <c r="H1052" s="12">
        <f t="shared" si="231"/>
        <v>-0.13570000000000002</v>
      </c>
      <c r="I1052" s="12">
        <f t="shared" si="232"/>
        <v>-5.3700000000000005E-2</v>
      </c>
      <c r="J1052" s="12">
        <v>0.19</v>
      </c>
      <c r="K1052" s="12">
        <f t="shared" si="234"/>
        <v>-9.4700000000000006E-2</v>
      </c>
      <c r="L1052" s="45">
        <f t="shared" si="235"/>
        <v>-2.3097560975609759</v>
      </c>
      <c r="M1052" s="15">
        <f t="shared" si="236"/>
        <v>-1.9856918255422941E-2</v>
      </c>
      <c r="N1052" s="68">
        <f t="shared" si="237"/>
        <v>8.596976224628728E-3</v>
      </c>
      <c r="O1052" s="68">
        <f t="shared" si="238"/>
        <v>116.31996807612276</v>
      </c>
      <c r="P1052" s="12">
        <f t="shared" si="239"/>
        <v>-2.8453894480051669E-2</v>
      </c>
      <c r="Q1052" s="12">
        <f t="shared" si="240"/>
        <v>-1.1259942030794213E-2</v>
      </c>
      <c r="R1052" s="113">
        <v>6.6476883735633292</v>
      </c>
      <c r="S1052" s="12" t="s">
        <v>1157</v>
      </c>
      <c r="T1052" s="12" t="s">
        <v>1169</v>
      </c>
      <c r="U1052" s="12" t="s">
        <v>1171</v>
      </c>
      <c r="V1052" s="68" t="s">
        <v>1177</v>
      </c>
      <c r="W1052" s="68">
        <v>0</v>
      </c>
      <c r="X1052" s="68">
        <v>1</v>
      </c>
      <c r="Y1052" s="68">
        <v>0</v>
      </c>
      <c r="Z1052" s="68">
        <v>0</v>
      </c>
      <c r="AA1052" s="68">
        <v>1</v>
      </c>
      <c r="AB1052" s="68">
        <v>1</v>
      </c>
      <c r="AC1052" s="68">
        <v>2</v>
      </c>
      <c r="AD1052" s="68">
        <v>3</v>
      </c>
      <c r="AE1052" s="68">
        <v>13525</v>
      </c>
      <c r="AF1052" s="68">
        <v>0</v>
      </c>
      <c r="AG1052" s="68">
        <v>0</v>
      </c>
      <c r="AH1052" s="68">
        <v>0</v>
      </c>
      <c r="AI1052" s="68">
        <v>0</v>
      </c>
      <c r="AJ1052" s="68">
        <v>0</v>
      </c>
      <c r="AK1052" s="68">
        <v>1</v>
      </c>
      <c r="AL1052" s="68">
        <v>0</v>
      </c>
      <c r="AM1052" s="68">
        <v>0</v>
      </c>
      <c r="AN1052" s="68">
        <v>0</v>
      </c>
      <c r="AO1052" s="68">
        <v>0</v>
      </c>
      <c r="AP1052" s="113">
        <v>9.5488818947187717</v>
      </c>
      <c r="AQ1052" s="12">
        <v>1</v>
      </c>
      <c r="AR1052" s="113">
        <v>9.5125908086033597</v>
      </c>
      <c r="AS1052" s="12">
        <v>0</v>
      </c>
      <c r="AT1052" s="12">
        <v>1</v>
      </c>
      <c r="AU1052" s="12">
        <v>5.8998973535824915</v>
      </c>
      <c r="AV1052" s="113">
        <v>7.604396348796338</v>
      </c>
      <c r="AW1052" s="12">
        <v>0</v>
      </c>
      <c r="AX1052" s="12">
        <v>1</v>
      </c>
      <c r="AY1052" s="68">
        <v>0</v>
      </c>
      <c r="AZ1052" s="68">
        <v>4.2329999999999997</v>
      </c>
      <c r="BA1052" s="94">
        <v>174</v>
      </c>
      <c r="BB1052" s="94">
        <v>66</v>
      </c>
      <c r="BC1052" s="12">
        <v>1</v>
      </c>
      <c r="BD1052" s="12">
        <v>0</v>
      </c>
      <c r="BE1052" s="104">
        <f t="shared" si="243"/>
        <v>2.5257286443082556</v>
      </c>
      <c r="BF1052" s="104">
        <v>1529.33</v>
      </c>
      <c r="BG1052" s="104">
        <f t="shared" si="241"/>
        <v>0.3444526917684117</v>
      </c>
      <c r="BH1052" s="68">
        <v>1</v>
      </c>
      <c r="BI1052" s="68">
        <v>1</v>
      </c>
      <c r="BJ1052" s="68">
        <v>0</v>
      </c>
      <c r="BK1052" s="12">
        <v>1</v>
      </c>
      <c r="BL1052" s="12">
        <v>0</v>
      </c>
      <c r="BM1052" s="12">
        <v>0</v>
      </c>
      <c r="BN1052" s="12">
        <v>1</v>
      </c>
      <c r="BO1052" s="12">
        <v>0</v>
      </c>
      <c r="BP1052" s="12">
        <v>1</v>
      </c>
      <c r="BQ1052" s="12">
        <v>1</v>
      </c>
      <c r="BR1052" s="12">
        <v>0</v>
      </c>
      <c r="BS1052" s="12">
        <v>0</v>
      </c>
      <c r="BT1052" s="12">
        <v>0</v>
      </c>
      <c r="BU1052" s="12">
        <v>0</v>
      </c>
      <c r="BV1052" s="12">
        <v>0</v>
      </c>
      <c r="BW1052" s="12">
        <v>0</v>
      </c>
      <c r="BX1052" s="12">
        <v>1</v>
      </c>
      <c r="BY1052" s="12">
        <v>0.5</v>
      </c>
      <c r="BZ1052" s="12">
        <f t="shared" si="242"/>
        <v>0.5</v>
      </c>
      <c r="CA1052" s="113">
        <v>3.1780538303479458</v>
      </c>
      <c r="CB1052" s="12" t="s">
        <v>1144</v>
      </c>
      <c r="CC1052" s="12">
        <v>1</v>
      </c>
      <c r="CL1052" s="68"/>
      <c r="CM1052" s="68"/>
      <c r="CN1052" s="68"/>
      <c r="CO1052" s="68"/>
      <c r="CP1052" s="68"/>
      <c r="CQ1052" s="68"/>
      <c r="CR1052" s="68"/>
      <c r="CS1052" s="68"/>
      <c r="CT1052" s="68"/>
      <c r="CU1052" s="68"/>
      <c r="CV1052" s="68"/>
      <c r="CW1052" s="68"/>
      <c r="CX1052" s="68"/>
      <c r="CY1052" s="68"/>
      <c r="CZ1052" s="68"/>
      <c r="DA1052" s="68"/>
      <c r="DB1052" s="68"/>
      <c r="DC1052" s="68"/>
      <c r="DD1052" s="68"/>
      <c r="DE1052" s="68"/>
      <c r="DF1052" s="68"/>
      <c r="DG1052" s="68"/>
      <c r="DH1052" s="68"/>
      <c r="DI1052" s="68"/>
      <c r="DJ1052" s="68"/>
      <c r="DK1052" s="68"/>
      <c r="DL1052" s="68"/>
      <c r="DM1052" s="68"/>
      <c r="DN1052" s="68"/>
      <c r="DO1052" s="68"/>
      <c r="DP1052" s="68"/>
      <c r="DQ1052" s="68"/>
      <c r="DR1052" s="68"/>
      <c r="DS1052" s="68"/>
      <c r="DT1052" s="68"/>
      <c r="DU1052" s="68"/>
      <c r="DV1052" s="68"/>
      <c r="DW1052" s="68"/>
      <c r="DX1052" s="68"/>
      <c r="DY1052" s="68"/>
      <c r="DZ1052" s="68"/>
      <c r="EA1052" s="68"/>
      <c r="EB1052" s="68"/>
      <c r="EC1052" s="68"/>
      <c r="ED1052" s="68"/>
      <c r="EE1052" s="68"/>
      <c r="EF1052" s="68"/>
      <c r="EG1052" s="68"/>
      <c r="EH1052" s="68"/>
      <c r="EI1052" s="68"/>
      <c r="EJ1052" s="68"/>
      <c r="EK1052" s="68"/>
      <c r="EL1052" s="68"/>
      <c r="EM1052" s="68"/>
      <c r="EN1052" s="68"/>
      <c r="EO1052" s="68"/>
      <c r="EP1052" s="68"/>
      <c r="EQ1052" s="68"/>
      <c r="ER1052" s="68"/>
      <c r="ES1052" s="68"/>
      <c r="ET1052" s="68"/>
      <c r="EU1052" s="68"/>
      <c r="EV1052" s="68"/>
      <c r="EW1052" s="68"/>
      <c r="EX1052" s="68"/>
      <c r="EY1052" s="68"/>
      <c r="EZ1052" s="68"/>
      <c r="FA1052" s="68"/>
      <c r="FB1052" s="68"/>
      <c r="FC1052" s="68"/>
      <c r="FD1052" s="68"/>
      <c r="FE1052" s="68"/>
      <c r="FF1052" s="68"/>
      <c r="FG1052" s="68"/>
      <c r="FH1052" s="68"/>
      <c r="FI1052" s="68"/>
      <c r="FJ1052" s="68"/>
      <c r="FK1052" s="68"/>
    </row>
    <row r="1053" spans="1:167" ht="15" customHeight="1" x14ac:dyDescent="0.3">
      <c r="A1053" s="70">
        <v>1052</v>
      </c>
      <c r="B1053" s="12">
        <v>25</v>
      </c>
      <c r="C1053" s="69" t="s">
        <v>175</v>
      </c>
      <c r="D1053" s="37">
        <v>1.4350000000000001</v>
      </c>
      <c r="E1053" s="68">
        <v>1.3</v>
      </c>
      <c r="F1053" s="19">
        <f t="shared" si="244"/>
        <v>1.1038461538461539</v>
      </c>
      <c r="H1053" s="12">
        <f t="shared" si="231"/>
        <v>0.13500000000000001</v>
      </c>
      <c r="I1053" s="12">
        <f t="shared" si="232"/>
        <v>2.7350000000000003</v>
      </c>
      <c r="J1053" s="12">
        <v>0.24</v>
      </c>
      <c r="K1053" s="12">
        <f t="shared" si="234"/>
        <v>1.4350000000000001</v>
      </c>
      <c r="L1053" s="45">
        <f t="shared" si="235"/>
        <v>1.1038461538461539</v>
      </c>
      <c r="M1053" s="15">
        <f t="shared" si="236"/>
        <v>1.2089210999114195E-2</v>
      </c>
      <c r="N1053" s="68">
        <f t="shared" si="237"/>
        <v>1.0951898466096484E-2</v>
      </c>
      <c r="O1053" s="68">
        <f t="shared" si="238"/>
        <v>91.30837024244471</v>
      </c>
      <c r="P1053" s="12">
        <f t="shared" si="239"/>
        <v>1.1373125330177113E-3</v>
      </c>
      <c r="Q1053" s="12">
        <f t="shared" si="240"/>
        <v>2.304110946521068E-2</v>
      </c>
      <c r="R1053" s="113">
        <v>6.6398758338265358</v>
      </c>
      <c r="S1053" s="12" t="s">
        <v>1160</v>
      </c>
      <c r="T1053" s="12" t="s">
        <v>1168</v>
      </c>
      <c r="U1053" s="12" t="s">
        <v>1154</v>
      </c>
      <c r="V1053" s="68" t="s">
        <v>1172</v>
      </c>
      <c r="W1053" s="68">
        <v>0</v>
      </c>
      <c r="X1053" s="68">
        <v>1</v>
      </c>
      <c r="Y1053" s="68">
        <v>0</v>
      </c>
      <c r="Z1053" s="68">
        <v>0</v>
      </c>
      <c r="AA1053" s="68">
        <v>1</v>
      </c>
      <c r="AB1053" s="68">
        <v>1</v>
      </c>
      <c r="AC1053" s="68">
        <v>4</v>
      </c>
      <c r="AD1053" s="68">
        <v>3</v>
      </c>
      <c r="AE1053" s="68">
        <v>8336</v>
      </c>
      <c r="AF1053" s="68">
        <v>0</v>
      </c>
      <c r="AG1053" s="68">
        <v>0</v>
      </c>
      <c r="AH1053" s="68">
        <v>0</v>
      </c>
      <c r="AI1053" s="68">
        <v>0</v>
      </c>
      <c r="AJ1053" s="68">
        <v>0</v>
      </c>
      <c r="AK1053" s="68">
        <v>1</v>
      </c>
      <c r="AL1053" s="68">
        <v>0</v>
      </c>
      <c r="AM1053" s="68">
        <v>0</v>
      </c>
      <c r="AN1053" s="68">
        <v>0</v>
      </c>
      <c r="AO1053" s="68">
        <v>0</v>
      </c>
      <c r="AP1053" s="113">
        <v>9.5488818947187717</v>
      </c>
      <c r="AQ1053" s="12">
        <v>1</v>
      </c>
      <c r="AR1053" s="113">
        <v>9.0288184953527928</v>
      </c>
      <c r="AS1053" s="12">
        <v>0</v>
      </c>
      <c r="AT1053" s="12">
        <v>1</v>
      </c>
      <c r="AU1053" s="12">
        <v>5.8998973535824915</v>
      </c>
      <c r="AV1053" s="113">
        <v>7.604396348796338</v>
      </c>
      <c r="AW1053" s="12">
        <v>0</v>
      </c>
      <c r="AX1053" s="12">
        <v>1</v>
      </c>
      <c r="AY1053" s="68">
        <v>0</v>
      </c>
      <c r="AZ1053" s="68">
        <v>4.2329999999999997</v>
      </c>
      <c r="BA1053" s="94">
        <v>174</v>
      </c>
      <c r="BB1053" s="94">
        <v>66</v>
      </c>
      <c r="BC1053" s="12">
        <v>1</v>
      </c>
      <c r="BD1053" s="12">
        <v>0</v>
      </c>
      <c r="BE1053" s="104">
        <f t="shared" si="243"/>
        <v>2.5257286443082556</v>
      </c>
      <c r="BF1053" s="104">
        <v>1529.33</v>
      </c>
      <c r="BG1053" s="104">
        <f t="shared" si="241"/>
        <v>0.3444526917684117</v>
      </c>
      <c r="BH1053" s="68">
        <v>1</v>
      </c>
      <c r="BI1053" s="68">
        <v>1</v>
      </c>
      <c r="BJ1053" s="68">
        <v>0</v>
      </c>
      <c r="BK1053" s="12">
        <v>1</v>
      </c>
      <c r="BL1053" s="12">
        <v>0</v>
      </c>
      <c r="BM1053" s="12">
        <v>0</v>
      </c>
      <c r="BN1053" s="12">
        <v>1</v>
      </c>
      <c r="BO1053" s="12">
        <v>0</v>
      </c>
      <c r="BP1053" s="12">
        <v>1</v>
      </c>
      <c r="BQ1053" s="12">
        <v>1</v>
      </c>
      <c r="BR1053" s="12">
        <v>0</v>
      </c>
      <c r="BS1053" s="12">
        <v>0</v>
      </c>
      <c r="BT1053" s="12">
        <v>0</v>
      </c>
      <c r="BU1053" s="12">
        <v>0</v>
      </c>
      <c r="BV1053" s="12">
        <v>0</v>
      </c>
      <c r="BW1053" s="12">
        <v>0</v>
      </c>
      <c r="BX1053" s="12">
        <v>1</v>
      </c>
      <c r="BY1053" s="12">
        <v>0.5</v>
      </c>
      <c r="BZ1053" s="12">
        <f t="shared" si="242"/>
        <v>0.5</v>
      </c>
      <c r="CA1053" s="113">
        <v>3.1780538303479458</v>
      </c>
      <c r="CB1053" s="12" t="s">
        <v>1144</v>
      </c>
      <c r="CC1053" s="12">
        <v>1</v>
      </c>
      <c r="CL1053" s="68"/>
      <c r="CM1053" s="68"/>
      <c r="CN1053" s="68"/>
      <c r="CO1053" s="68"/>
      <c r="CP1053" s="68"/>
      <c r="CQ1053" s="68"/>
      <c r="CR1053" s="68"/>
      <c r="CS1053" s="68"/>
      <c r="CT1053" s="68"/>
      <c r="CU1053" s="68"/>
      <c r="CV1053" s="68"/>
      <c r="CW1053" s="68"/>
      <c r="CX1053" s="68"/>
      <c r="CY1053" s="68"/>
      <c r="CZ1053" s="68"/>
      <c r="DA1053" s="68"/>
      <c r="DB1053" s="68"/>
      <c r="DC1053" s="68"/>
      <c r="DD1053" s="68"/>
      <c r="DE1053" s="68"/>
      <c r="DF1053" s="68"/>
      <c r="DG1053" s="68"/>
      <c r="DH1053" s="68"/>
      <c r="DI1053" s="68"/>
      <c r="DJ1053" s="68"/>
      <c r="DK1053" s="68"/>
      <c r="DL1053" s="68"/>
      <c r="DM1053" s="68"/>
      <c r="DN1053" s="68"/>
      <c r="DO1053" s="68"/>
      <c r="DP1053" s="68"/>
      <c r="DQ1053" s="68"/>
      <c r="DR1053" s="68"/>
      <c r="DS1053" s="68"/>
      <c r="DT1053" s="68"/>
      <c r="DU1053" s="68"/>
      <c r="DV1053" s="68"/>
      <c r="DW1053" s="68"/>
      <c r="DX1053" s="68"/>
      <c r="DY1053" s="68"/>
      <c r="DZ1053" s="68"/>
      <c r="EA1053" s="68"/>
      <c r="EB1053" s="68"/>
      <c r="EC1053" s="68"/>
      <c r="ED1053" s="68"/>
      <c r="EE1053" s="68"/>
      <c r="EF1053" s="68"/>
      <c r="EG1053" s="68"/>
      <c r="EH1053" s="68"/>
      <c r="EI1053" s="68"/>
      <c r="EJ1053" s="68"/>
      <c r="EK1053" s="68"/>
      <c r="EL1053" s="68"/>
      <c r="EM1053" s="68"/>
      <c r="EN1053" s="68"/>
      <c r="EO1053" s="68"/>
      <c r="EP1053" s="68"/>
      <c r="EQ1053" s="68"/>
      <c r="ER1053" s="68"/>
      <c r="ES1053" s="68"/>
      <c r="ET1053" s="68"/>
      <c r="EU1053" s="68"/>
      <c r="EV1053" s="68"/>
      <c r="EW1053" s="68"/>
      <c r="EX1053" s="68"/>
      <c r="EY1053" s="68"/>
      <c r="EZ1053" s="68"/>
      <c r="FA1053" s="68"/>
      <c r="FB1053" s="68"/>
      <c r="FC1053" s="68"/>
      <c r="FD1053" s="68"/>
      <c r="FE1053" s="68"/>
      <c r="FF1053" s="68"/>
      <c r="FG1053" s="68"/>
      <c r="FH1053" s="68"/>
      <c r="FI1053" s="68"/>
      <c r="FJ1053" s="68"/>
      <c r="FK1053" s="68"/>
    </row>
    <row r="1054" spans="1:167" ht="15" customHeight="1" x14ac:dyDescent="0.3">
      <c r="A1054" s="70">
        <v>1053</v>
      </c>
      <c r="B1054" s="12">
        <v>25</v>
      </c>
      <c r="C1054" s="69" t="s">
        <v>175</v>
      </c>
      <c r="D1054" s="37">
        <v>2.4359999999999999</v>
      </c>
      <c r="E1054" s="13">
        <v>0.57999999999999996</v>
      </c>
      <c r="F1054" s="19">
        <f t="shared" si="244"/>
        <v>4.2</v>
      </c>
      <c r="G1054" s="12" t="s">
        <v>353</v>
      </c>
      <c r="H1054" s="12">
        <f t="shared" si="231"/>
        <v>1.8559999999999999</v>
      </c>
      <c r="I1054" s="12">
        <f t="shared" si="232"/>
        <v>3.016</v>
      </c>
      <c r="J1054" s="12">
        <v>0.24</v>
      </c>
      <c r="K1054" s="12">
        <f t="shared" si="234"/>
        <v>2.4359999999999999</v>
      </c>
      <c r="L1054" s="45">
        <f t="shared" si="235"/>
        <v>4.2</v>
      </c>
      <c r="M1054" s="15">
        <f t="shared" si="236"/>
        <v>4.5952740078815689E-2</v>
      </c>
      <c r="N1054" s="13">
        <f t="shared" si="237"/>
        <v>1.0941128590194211E-2</v>
      </c>
      <c r="O1054" s="68">
        <f t="shared" si="238"/>
        <v>91.398249436189971</v>
      </c>
      <c r="P1054" s="12">
        <f t="shared" si="239"/>
        <v>3.5011611488621475E-2</v>
      </c>
      <c r="Q1054" s="12">
        <f t="shared" si="240"/>
        <v>5.6893868669009903E-2</v>
      </c>
      <c r="R1054" s="113">
        <v>6.6398758338265358</v>
      </c>
      <c r="S1054" s="12" t="s">
        <v>1160</v>
      </c>
      <c r="T1054" s="12" t="s">
        <v>1168</v>
      </c>
      <c r="U1054" s="12" t="s">
        <v>1170</v>
      </c>
      <c r="V1054" s="13" t="s">
        <v>1173</v>
      </c>
      <c r="W1054" s="68">
        <v>0</v>
      </c>
      <c r="X1054" s="68">
        <v>1</v>
      </c>
      <c r="Y1054" s="68">
        <v>0</v>
      </c>
      <c r="Z1054" s="68">
        <v>0</v>
      </c>
      <c r="AA1054" s="13">
        <v>1</v>
      </c>
      <c r="AB1054" s="13">
        <v>1</v>
      </c>
      <c r="AC1054" s="68">
        <v>4</v>
      </c>
      <c r="AD1054" s="68">
        <v>3</v>
      </c>
      <c r="AE1054" s="13">
        <v>8336</v>
      </c>
      <c r="AF1054" s="13">
        <v>0</v>
      </c>
      <c r="AG1054" s="13">
        <v>0</v>
      </c>
      <c r="AH1054" s="13">
        <v>0</v>
      </c>
      <c r="AI1054" s="13">
        <v>0</v>
      </c>
      <c r="AJ1054" s="13">
        <v>0</v>
      </c>
      <c r="AK1054" s="13">
        <v>1</v>
      </c>
      <c r="AL1054" s="13">
        <v>0</v>
      </c>
      <c r="AM1054" s="68">
        <v>0</v>
      </c>
      <c r="AN1054" s="68">
        <v>0</v>
      </c>
      <c r="AO1054" s="68">
        <v>0</v>
      </c>
      <c r="AP1054" s="113">
        <v>9.5488818947187717</v>
      </c>
      <c r="AQ1054" s="12">
        <v>1</v>
      </c>
      <c r="AR1054" s="113">
        <v>9.0288184953527928</v>
      </c>
      <c r="AS1054" s="12">
        <v>0</v>
      </c>
      <c r="AT1054" s="12">
        <v>1</v>
      </c>
      <c r="AU1054" s="12">
        <v>5.8998973535824915</v>
      </c>
      <c r="AV1054" s="113">
        <v>7.604396348796338</v>
      </c>
      <c r="AW1054" s="12">
        <v>0</v>
      </c>
      <c r="AX1054" s="12">
        <v>1</v>
      </c>
      <c r="AY1054" s="68">
        <v>0</v>
      </c>
      <c r="AZ1054" s="68">
        <v>4.2329999999999997</v>
      </c>
      <c r="BA1054" s="94">
        <v>174</v>
      </c>
      <c r="BB1054" s="94">
        <v>66</v>
      </c>
      <c r="BC1054" s="12">
        <v>1</v>
      </c>
      <c r="BD1054" s="12">
        <v>0</v>
      </c>
      <c r="BE1054" s="104">
        <f t="shared" si="243"/>
        <v>2.5257286443082556</v>
      </c>
      <c r="BF1054" s="104">
        <v>1529.33</v>
      </c>
      <c r="BG1054" s="104">
        <f t="shared" si="241"/>
        <v>0.3444526917684117</v>
      </c>
      <c r="BH1054" s="68">
        <v>1</v>
      </c>
      <c r="BI1054" s="68">
        <v>1</v>
      </c>
      <c r="BJ1054" s="68">
        <v>0</v>
      </c>
      <c r="BK1054" s="12">
        <v>1</v>
      </c>
      <c r="BL1054" s="12">
        <v>0</v>
      </c>
      <c r="BM1054" s="12">
        <v>0</v>
      </c>
      <c r="BN1054" s="12">
        <v>1</v>
      </c>
      <c r="BO1054" s="12">
        <v>0</v>
      </c>
      <c r="BP1054" s="12">
        <v>1</v>
      </c>
      <c r="BQ1054" s="12">
        <v>1</v>
      </c>
      <c r="BR1054" s="12">
        <v>0</v>
      </c>
      <c r="BS1054" s="12">
        <v>0</v>
      </c>
      <c r="BT1054" s="12">
        <v>0</v>
      </c>
      <c r="BU1054" s="12">
        <v>0</v>
      </c>
      <c r="BV1054" s="12">
        <v>0</v>
      </c>
      <c r="BW1054" s="12">
        <v>0</v>
      </c>
      <c r="BX1054" s="12">
        <v>1</v>
      </c>
      <c r="BY1054" s="12">
        <v>0.5</v>
      </c>
      <c r="BZ1054" s="12">
        <f t="shared" si="242"/>
        <v>0.5</v>
      </c>
      <c r="CA1054" s="113">
        <v>3.1780538303479458</v>
      </c>
      <c r="CB1054" s="12" t="s">
        <v>1144</v>
      </c>
      <c r="CC1054" s="12">
        <v>1</v>
      </c>
      <c r="CL1054" s="68"/>
      <c r="CM1054" s="68"/>
      <c r="CN1054" s="68"/>
      <c r="CO1054" s="68"/>
      <c r="CP1054" s="68"/>
      <c r="CQ1054" s="68"/>
      <c r="CR1054" s="68"/>
      <c r="CS1054" s="68"/>
      <c r="CT1054" s="68"/>
      <c r="CU1054" s="68"/>
      <c r="CV1054" s="68"/>
      <c r="CW1054" s="68"/>
      <c r="CX1054" s="68"/>
      <c r="CY1054" s="68"/>
      <c r="CZ1054" s="68"/>
      <c r="DA1054" s="68"/>
      <c r="DB1054" s="68"/>
      <c r="DC1054" s="68"/>
      <c r="DD1054" s="68"/>
      <c r="DE1054" s="68"/>
      <c r="DF1054" s="68"/>
      <c r="DG1054" s="68"/>
      <c r="DH1054" s="68"/>
      <c r="DI1054" s="68"/>
      <c r="DJ1054" s="68"/>
      <c r="DK1054" s="68"/>
      <c r="DL1054" s="68"/>
      <c r="DM1054" s="68"/>
      <c r="DN1054" s="68"/>
      <c r="DO1054" s="68"/>
      <c r="DP1054" s="68"/>
      <c r="DQ1054" s="68"/>
      <c r="DR1054" s="68"/>
      <c r="DS1054" s="68"/>
      <c r="DT1054" s="68"/>
      <c r="DU1054" s="68"/>
      <c r="DV1054" s="68"/>
      <c r="DW1054" s="68"/>
      <c r="DX1054" s="68"/>
      <c r="DY1054" s="68"/>
      <c r="DZ1054" s="68"/>
      <c r="EA1054" s="68"/>
      <c r="EB1054" s="68"/>
      <c r="EC1054" s="68"/>
      <c r="ED1054" s="68"/>
      <c r="EE1054" s="68"/>
      <c r="EF1054" s="68"/>
      <c r="EG1054" s="68"/>
      <c r="EH1054" s="68"/>
      <c r="EI1054" s="68"/>
      <c r="EJ1054" s="68"/>
      <c r="EK1054" s="68"/>
      <c r="EL1054" s="68"/>
      <c r="EM1054" s="68"/>
      <c r="EN1054" s="68"/>
      <c r="EO1054" s="68"/>
      <c r="EP1054" s="68"/>
      <c r="EQ1054" s="68"/>
      <c r="ER1054" s="68"/>
      <c r="ES1054" s="68"/>
      <c r="ET1054" s="68"/>
      <c r="EU1054" s="68"/>
      <c r="EV1054" s="68"/>
      <c r="EW1054" s="68"/>
      <c r="EX1054" s="68"/>
      <c r="EY1054" s="68"/>
      <c r="EZ1054" s="68"/>
      <c r="FA1054" s="68"/>
      <c r="FB1054" s="68"/>
      <c r="FC1054" s="68"/>
      <c r="FD1054" s="68"/>
      <c r="FE1054" s="68"/>
      <c r="FF1054" s="68"/>
      <c r="FG1054" s="68"/>
      <c r="FH1054" s="68"/>
      <c r="FI1054" s="68"/>
      <c r="FJ1054" s="68"/>
      <c r="FK1054" s="68"/>
    </row>
    <row r="1055" spans="1:167" ht="15" customHeight="1" x14ac:dyDescent="0.3">
      <c r="A1055" s="70">
        <v>1054</v>
      </c>
      <c r="B1055" s="12">
        <v>25</v>
      </c>
      <c r="C1055" s="69" t="s">
        <v>175</v>
      </c>
      <c r="D1055" s="37">
        <v>-0.107</v>
      </c>
      <c r="E1055" s="68">
        <v>5.3999999999999999E-2</v>
      </c>
      <c r="F1055" s="19">
        <f t="shared" si="244"/>
        <v>-1.9814814814814814</v>
      </c>
      <c r="G1055" s="12" t="s">
        <v>420</v>
      </c>
      <c r="H1055" s="12">
        <f t="shared" si="231"/>
        <v>-0.161</v>
      </c>
      <c r="I1055" s="12">
        <f t="shared" si="232"/>
        <v>-5.2999999999999999E-2</v>
      </c>
      <c r="J1055" s="12">
        <v>0.24</v>
      </c>
      <c r="K1055" s="12">
        <f t="shared" si="234"/>
        <v>-0.107</v>
      </c>
      <c r="L1055" s="45">
        <f t="shared" si="235"/>
        <v>-1.9814814814814814</v>
      </c>
      <c r="M1055" s="15">
        <f t="shared" si="236"/>
        <v>-2.1697460793058589E-2</v>
      </c>
      <c r="N1055" s="68">
        <f t="shared" si="237"/>
        <v>1.0950120400235176E-2</v>
      </c>
      <c r="O1055" s="68">
        <f t="shared" si="238"/>
        <v>91.323196773117033</v>
      </c>
      <c r="P1055" s="12">
        <f t="shared" si="239"/>
        <v>-3.2647581193293765E-2</v>
      </c>
      <c r="Q1055" s="12">
        <f t="shared" si="240"/>
        <v>-1.0747340392823414E-2</v>
      </c>
      <c r="R1055" s="113">
        <v>6.6398758338265358</v>
      </c>
      <c r="S1055" s="12" t="s">
        <v>1160</v>
      </c>
      <c r="T1055" s="12" t="s">
        <v>1168</v>
      </c>
      <c r="U1055" s="12" t="s">
        <v>1171</v>
      </c>
      <c r="V1055" s="68" t="s">
        <v>1174</v>
      </c>
      <c r="W1055" s="68">
        <v>0</v>
      </c>
      <c r="X1055" s="68">
        <v>1</v>
      </c>
      <c r="Y1055" s="68">
        <v>0</v>
      </c>
      <c r="Z1055" s="68">
        <v>0</v>
      </c>
      <c r="AA1055" s="68">
        <v>1</v>
      </c>
      <c r="AB1055" s="68">
        <v>1</v>
      </c>
      <c r="AC1055" s="68">
        <v>4</v>
      </c>
      <c r="AD1055" s="68">
        <v>3</v>
      </c>
      <c r="AE1055" s="68">
        <v>8336</v>
      </c>
      <c r="AF1055" s="68">
        <v>0</v>
      </c>
      <c r="AG1055" s="68">
        <v>0</v>
      </c>
      <c r="AH1055" s="68">
        <v>0</v>
      </c>
      <c r="AI1055" s="68">
        <v>0</v>
      </c>
      <c r="AJ1055" s="68">
        <v>0</v>
      </c>
      <c r="AK1055" s="68">
        <v>1</v>
      </c>
      <c r="AL1055" s="68">
        <v>0</v>
      </c>
      <c r="AM1055" s="68">
        <v>0</v>
      </c>
      <c r="AN1055" s="68">
        <v>0</v>
      </c>
      <c r="AO1055" s="68">
        <v>0</v>
      </c>
      <c r="AP1055" s="113">
        <v>9.5488818947187717</v>
      </c>
      <c r="AQ1055" s="12">
        <v>1</v>
      </c>
      <c r="AR1055" s="113">
        <v>9.0288184953527928</v>
      </c>
      <c r="AS1055" s="12">
        <v>0</v>
      </c>
      <c r="AT1055" s="12">
        <v>1</v>
      </c>
      <c r="AU1055" s="12">
        <v>5.8998973535824915</v>
      </c>
      <c r="AV1055" s="113">
        <v>7.604396348796338</v>
      </c>
      <c r="AW1055" s="12">
        <v>0</v>
      </c>
      <c r="AX1055" s="12">
        <v>1</v>
      </c>
      <c r="AY1055" s="68">
        <v>0</v>
      </c>
      <c r="AZ1055" s="68">
        <v>4.2329999999999997</v>
      </c>
      <c r="BA1055" s="94">
        <v>174</v>
      </c>
      <c r="BB1055" s="94">
        <v>66</v>
      </c>
      <c r="BC1055" s="12">
        <v>1</v>
      </c>
      <c r="BD1055" s="12">
        <v>0</v>
      </c>
      <c r="BE1055" s="104">
        <f t="shared" si="243"/>
        <v>2.5257286443082556</v>
      </c>
      <c r="BF1055" s="104">
        <v>1529.33</v>
      </c>
      <c r="BG1055" s="104">
        <f t="shared" si="241"/>
        <v>0.3444526917684117</v>
      </c>
      <c r="BH1055" s="68">
        <v>1</v>
      </c>
      <c r="BI1055" s="68">
        <v>1</v>
      </c>
      <c r="BJ1055" s="68">
        <v>0</v>
      </c>
      <c r="BK1055" s="12">
        <v>1</v>
      </c>
      <c r="BL1055" s="12">
        <v>0</v>
      </c>
      <c r="BM1055" s="12">
        <v>0</v>
      </c>
      <c r="BN1055" s="12">
        <v>1</v>
      </c>
      <c r="BO1055" s="12">
        <v>0</v>
      </c>
      <c r="BP1055" s="12">
        <v>1</v>
      </c>
      <c r="BQ1055" s="12">
        <v>1</v>
      </c>
      <c r="BR1055" s="12">
        <v>0</v>
      </c>
      <c r="BS1055" s="12">
        <v>0</v>
      </c>
      <c r="BT1055" s="12">
        <v>0</v>
      </c>
      <c r="BU1055" s="12">
        <v>0</v>
      </c>
      <c r="BV1055" s="12">
        <v>0</v>
      </c>
      <c r="BW1055" s="12">
        <v>0</v>
      </c>
      <c r="BX1055" s="12">
        <v>1</v>
      </c>
      <c r="BY1055" s="12">
        <v>0.5</v>
      </c>
      <c r="BZ1055" s="12">
        <f t="shared" si="242"/>
        <v>0.5</v>
      </c>
      <c r="CA1055" s="113">
        <v>3.1780538303479458</v>
      </c>
      <c r="CB1055" s="12" t="s">
        <v>1144</v>
      </c>
      <c r="CC1055" s="12">
        <v>1</v>
      </c>
      <c r="CL1055" s="69"/>
      <c r="CM1055" s="69"/>
      <c r="CN1055" s="69"/>
      <c r="CO1055" s="69"/>
      <c r="CP1055" s="69"/>
      <c r="CQ1055" s="69"/>
      <c r="CR1055" s="69"/>
      <c r="CS1055" s="69"/>
      <c r="CT1055" s="69"/>
      <c r="CU1055" s="69"/>
      <c r="CV1055" s="69"/>
      <c r="CW1055" s="69"/>
      <c r="CX1055" s="69"/>
      <c r="CY1055" s="69"/>
      <c r="CZ1055" s="69"/>
      <c r="DA1055" s="69"/>
      <c r="DB1055" s="69"/>
      <c r="DC1055" s="69"/>
      <c r="DD1055" s="69"/>
      <c r="DE1055" s="69"/>
      <c r="DF1055" s="69"/>
      <c r="DG1055" s="69"/>
      <c r="DH1055" s="69"/>
      <c r="DI1055" s="69"/>
      <c r="DJ1055" s="69"/>
      <c r="DK1055" s="69"/>
      <c r="DL1055" s="69"/>
      <c r="DM1055" s="69"/>
      <c r="DN1055" s="69"/>
      <c r="DO1055" s="69"/>
      <c r="DP1055" s="69"/>
      <c r="DQ1055" s="69"/>
      <c r="DR1055" s="69"/>
      <c r="DS1055" s="69"/>
      <c r="DT1055" s="69"/>
      <c r="DU1055" s="69"/>
      <c r="DV1055" s="69"/>
      <c r="DW1055" s="69"/>
      <c r="DX1055" s="69"/>
      <c r="DY1055" s="69"/>
      <c r="DZ1055" s="69"/>
      <c r="EA1055" s="69"/>
      <c r="EB1055" s="69"/>
      <c r="EC1055" s="69"/>
      <c r="ED1055" s="69"/>
      <c r="EE1055" s="69"/>
      <c r="EF1055" s="69"/>
      <c r="EG1055" s="69"/>
      <c r="EH1055" s="69"/>
      <c r="EI1055" s="69"/>
      <c r="EJ1055" s="69"/>
      <c r="EK1055" s="69"/>
      <c r="EL1055" s="69"/>
      <c r="EM1055" s="69"/>
      <c r="EN1055" s="69"/>
      <c r="EO1055" s="69"/>
      <c r="EP1055" s="69"/>
      <c r="EQ1055" s="69"/>
      <c r="ER1055" s="69"/>
      <c r="ES1055" s="69"/>
      <c r="ET1055" s="69"/>
      <c r="EU1055" s="69"/>
      <c r="EV1055" s="69"/>
      <c r="EW1055" s="69"/>
      <c r="EX1055" s="69"/>
      <c r="EY1055" s="69"/>
      <c r="EZ1055" s="69"/>
      <c r="FA1055" s="69"/>
      <c r="FB1055" s="69"/>
      <c r="FC1055" s="69"/>
      <c r="FD1055" s="69"/>
      <c r="FE1055" s="69"/>
      <c r="FF1055" s="69"/>
      <c r="FG1055" s="69"/>
      <c r="FH1055" s="69"/>
      <c r="FI1055" s="69"/>
      <c r="FJ1055" s="69"/>
      <c r="FK1055" s="69"/>
    </row>
    <row r="1056" spans="1:167" ht="15" customHeight="1" x14ac:dyDescent="0.3">
      <c r="A1056" s="70">
        <v>1055</v>
      </c>
      <c r="B1056" s="12">
        <v>25</v>
      </c>
      <c r="C1056" s="69" t="s">
        <v>175</v>
      </c>
      <c r="D1056" s="37">
        <v>0.97199999999999998</v>
      </c>
      <c r="E1056" s="13">
        <v>1.1499999999999999</v>
      </c>
      <c r="F1056" s="19">
        <f t="shared" si="244"/>
        <v>0.84521739130434792</v>
      </c>
      <c r="H1056" s="12">
        <f t="shared" si="231"/>
        <v>-0.17799999999999994</v>
      </c>
      <c r="I1056" s="12">
        <f t="shared" si="232"/>
        <v>2.1219999999999999</v>
      </c>
      <c r="J1056" s="12">
        <v>0.22</v>
      </c>
      <c r="K1056" s="12">
        <f t="shared" si="234"/>
        <v>0.97199999999999998</v>
      </c>
      <c r="L1056" s="45">
        <f t="shared" si="235"/>
        <v>0.84521739130434792</v>
      </c>
      <c r="M1056" s="15">
        <f t="shared" si="236"/>
        <v>9.2570149038307698E-3</v>
      </c>
      <c r="N1056" s="13">
        <f t="shared" si="237"/>
        <v>1.0952229567289492E-2</v>
      </c>
      <c r="O1056" s="68">
        <f t="shared" si="238"/>
        <v>91.305609862913471</v>
      </c>
      <c r="P1056" s="12">
        <f t="shared" si="239"/>
        <v>-1.6952146634587224E-3</v>
      </c>
      <c r="Q1056" s="12">
        <f t="shared" si="240"/>
        <v>2.0209244471120262E-2</v>
      </c>
      <c r="R1056" s="113">
        <v>6.6106960447177592</v>
      </c>
      <c r="S1056" s="12" t="s">
        <v>1160</v>
      </c>
      <c r="T1056" s="12" t="s">
        <v>1169</v>
      </c>
      <c r="U1056" s="12" t="s">
        <v>1154</v>
      </c>
      <c r="V1056" s="13" t="s">
        <v>1175</v>
      </c>
      <c r="W1056" s="68">
        <v>0</v>
      </c>
      <c r="X1056" s="68">
        <v>1</v>
      </c>
      <c r="Y1056" s="68">
        <v>0</v>
      </c>
      <c r="Z1056" s="68">
        <v>0</v>
      </c>
      <c r="AA1056" s="13">
        <v>1</v>
      </c>
      <c r="AB1056" s="13">
        <v>1</v>
      </c>
      <c r="AC1056" s="68">
        <v>5</v>
      </c>
      <c r="AD1056" s="68">
        <v>3</v>
      </c>
      <c r="AE1056" s="13">
        <v>8336</v>
      </c>
      <c r="AF1056" s="13">
        <v>0</v>
      </c>
      <c r="AG1056" s="13">
        <v>0</v>
      </c>
      <c r="AH1056" s="13">
        <v>0</v>
      </c>
      <c r="AI1056" s="13">
        <v>0</v>
      </c>
      <c r="AJ1056" s="13">
        <v>0</v>
      </c>
      <c r="AK1056" s="13">
        <v>1</v>
      </c>
      <c r="AL1056" s="13">
        <v>0</v>
      </c>
      <c r="AM1056" s="68">
        <v>0</v>
      </c>
      <c r="AN1056" s="68">
        <v>0</v>
      </c>
      <c r="AO1056" s="68">
        <v>0</v>
      </c>
      <c r="AP1056" s="113">
        <v>9.5488818947187717</v>
      </c>
      <c r="AQ1056" s="12">
        <v>1</v>
      </c>
      <c r="AR1056" s="113">
        <v>9.0288184953527928</v>
      </c>
      <c r="AS1056" s="12">
        <v>0</v>
      </c>
      <c r="AT1056" s="12">
        <v>1</v>
      </c>
      <c r="AU1056" s="12">
        <v>5.8998973535824915</v>
      </c>
      <c r="AV1056" s="113">
        <v>7.604396348796338</v>
      </c>
      <c r="AW1056" s="12">
        <v>0</v>
      </c>
      <c r="AX1056" s="12">
        <v>1</v>
      </c>
      <c r="AY1056" s="68">
        <v>0</v>
      </c>
      <c r="AZ1056" s="68">
        <v>4.2329999999999997</v>
      </c>
      <c r="BA1056" s="94">
        <v>174</v>
      </c>
      <c r="BB1056" s="94">
        <v>66</v>
      </c>
      <c r="BC1056" s="12">
        <v>1</v>
      </c>
      <c r="BD1056" s="12">
        <v>0</v>
      </c>
      <c r="BE1056" s="104">
        <f t="shared" si="243"/>
        <v>2.5257286443082556</v>
      </c>
      <c r="BF1056" s="104">
        <v>1529.33</v>
      </c>
      <c r="BG1056" s="104">
        <f t="shared" si="241"/>
        <v>0.3444526917684117</v>
      </c>
      <c r="BH1056" s="68">
        <v>1</v>
      </c>
      <c r="BI1056" s="68">
        <v>1</v>
      </c>
      <c r="BJ1056" s="68">
        <v>0</v>
      </c>
      <c r="BK1056" s="12">
        <v>1</v>
      </c>
      <c r="BL1056" s="12">
        <v>0</v>
      </c>
      <c r="BM1056" s="12">
        <v>0</v>
      </c>
      <c r="BN1056" s="12">
        <v>1</v>
      </c>
      <c r="BO1056" s="12">
        <v>0</v>
      </c>
      <c r="BP1056" s="12">
        <v>1</v>
      </c>
      <c r="BQ1056" s="12">
        <v>1</v>
      </c>
      <c r="BR1056" s="12">
        <v>0</v>
      </c>
      <c r="BS1056" s="12">
        <v>0</v>
      </c>
      <c r="BT1056" s="12">
        <v>0</v>
      </c>
      <c r="BU1056" s="12">
        <v>0</v>
      </c>
      <c r="BV1056" s="12">
        <v>0</v>
      </c>
      <c r="BW1056" s="12">
        <v>0</v>
      </c>
      <c r="BX1056" s="12">
        <v>1</v>
      </c>
      <c r="BY1056" s="12">
        <v>0.5</v>
      </c>
      <c r="BZ1056" s="12">
        <f t="shared" si="242"/>
        <v>0.5</v>
      </c>
      <c r="CA1056" s="113">
        <v>3.1780538303479458</v>
      </c>
      <c r="CB1056" s="12" t="s">
        <v>1144</v>
      </c>
      <c r="CC1056" s="12">
        <v>1</v>
      </c>
      <c r="CL1056" s="68"/>
      <c r="CM1056" s="68"/>
      <c r="CN1056" s="68"/>
      <c r="CO1056" s="68"/>
      <c r="CP1056" s="68"/>
      <c r="CQ1056" s="68"/>
      <c r="CR1056" s="68"/>
      <c r="CS1056" s="68"/>
      <c r="CT1056" s="68"/>
      <c r="CU1056" s="68"/>
      <c r="CV1056" s="68"/>
      <c r="CW1056" s="68"/>
      <c r="CX1056" s="68"/>
      <c r="CY1056" s="68"/>
      <c r="CZ1056" s="68"/>
      <c r="DA1056" s="68"/>
      <c r="DB1056" s="68"/>
      <c r="DC1056" s="68"/>
      <c r="DD1056" s="68"/>
      <c r="DE1056" s="68"/>
      <c r="DF1056" s="68"/>
      <c r="DG1056" s="68"/>
      <c r="DH1056" s="68"/>
      <c r="DI1056" s="68"/>
      <c r="DJ1056" s="68"/>
      <c r="DK1056" s="68"/>
      <c r="DL1056" s="68"/>
      <c r="DM1056" s="68"/>
      <c r="DN1056" s="68"/>
      <c r="DO1056" s="68"/>
      <c r="DP1056" s="68"/>
      <c r="DQ1056" s="68"/>
      <c r="DR1056" s="68"/>
      <c r="DS1056" s="68"/>
      <c r="DT1056" s="68"/>
      <c r="DU1056" s="68"/>
      <c r="DV1056" s="68"/>
      <c r="DW1056" s="68"/>
      <c r="DX1056" s="68"/>
      <c r="DY1056" s="68"/>
      <c r="DZ1056" s="68"/>
      <c r="EA1056" s="68"/>
      <c r="EB1056" s="68"/>
      <c r="EC1056" s="68"/>
      <c r="ED1056" s="68"/>
      <c r="EE1056" s="68"/>
      <c r="EF1056" s="68"/>
      <c r="EG1056" s="68"/>
      <c r="EH1056" s="68"/>
      <c r="EI1056" s="68"/>
      <c r="EJ1056" s="68"/>
      <c r="EK1056" s="68"/>
      <c r="EL1056" s="68"/>
      <c r="EM1056" s="68"/>
      <c r="EN1056" s="68"/>
      <c r="EO1056" s="68"/>
      <c r="EP1056" s="68"/>
      <c r="EQ1056" s="68"/>
      <c r="ER1056" s="68"/>
      <c r="ES1056" s="68"/>
      <c r="ET1056" s="68"/>
      <c r="EU1056" s="68"/>
      <c r="EV1056" s="68"/>
      <c r="EW1056" s="68"/>
      <c r="EX1056" s="68"/>
      <c r="EY1056" s="68"/>
      <c r="EZ1056" s="68"/>
      <c r="FA1056" s="68"/>
      <c r="FB1056" s="68"/>
      <c r="FC1056" s="68"/>
      <c r="FD1056" s="68"/>
      <c r="FE1056" s="68"/>
      <c r="FF1056" s="68"/>
      <c r="FG1056" s="68"/>
      <c r="FH1056" s="68"/>
      <c r="FI1056" s="68"/>
      <c r="FJ1056" s="68"/>
      <c r="FK1056" s="68"/>
    </row>
    <row r="1057" spans="1:167" ht="15" customHeight="1" x14ac:dyDescent="0.3">
      <c r="A1057" s="70">
        <v>1056</v>
      </c>
      <c r="B1057" s="70">
        <v>25</v>
      </c>
      <c r="C1057" s="69" t="s">
        <v>175</v>
      </c>
      <c r="D1057" s="38">
        <v>2.2719999999999998</v>
      </c>
      <c r="E1057" s="69">
        <v>0.52</v>
      </c>
      <c r="F1057" s="19">
        <f t="shared" si="244"/>
        <v>4.3692307692307688</v>
      </c>
      <c r="G1057" s="70" t="s">
        <v>353</v>
      </c>
      <c r="H1057" s="70">
        <f t="shared" si="231"/>
        <v>1.7519999999999998</v>
      </c>
      <c r="I1057" s="70">
        <f t="shared" si="232"/>
        <v>2.7919999999999998</v>
      </c>
      <c r="J1057" s="70">
        <v>0.22</v>
      </c>
      <c r="K1057" s="70">
        <f t="shared" si="234"/>
        <v>2.2719999999999998</v>
      </c>
      <c r="L1057" s="47">
        <f t="shared" si="235"/>
        <v>4.3692307692307688</v>
      </c>
      <c r="M1057" s="18">
        <f t="shared" si="236"/>
        <v>4.7800166853121995E-2</v>
      </c>
      <c r="N1057" s="69">
        <f t="shared" si="237"/>
        <v>1.0940179033284965E-2</v>
      </c>
      <c r="O1057" s="69">
        <f t="shared" si="238"/>
        <v>91.406182381252492</v>
      </c>
      <c r="P1057" s="70">
        <f t="shared" si="239"/>
        <v>3.6859987819837028E-2</v>
      </c>
      <c r="Q1057" s="70">
        <f t="shared" si="240"/>
        <v>5.8740345886406961E-2</v>
      </c>
      <c r="R1057" s="114">
        <v>6.6106960447177592</v>
      </c>
      <c r="S1057" s="70" t="s">
        <v>1160</v>
      </c>
      <c r="T1057" s="70" t="s">
        <v>1169</v>
      </c>
      <c r="U1057" s="70" t="s">
        <v>1170</v>
      </c>
      <c r="V1057" s="69" t="s">
        <v>1176</v>
      </c>
      <c r="W1057" s="69">
        <v>0</v>
      </c>
      <c r="X1057" s="69">
        <v>1</v>
      </c>
      <c r="Y1057" s="69">
        <v>0</v>
      </c>
      <c r="Z1057" s="69">
        <v>0</v>
      </c>
      <c r="AA1057" s="69">
        <v>1</v>
      </c>
      <c r="AB1057" s="69">
        <v>1</v>
      </c>
      <c r="AC1057" s="69">
        <v>5</v>
      </c>
      <c r="AD1057" s="69">
        <v>3</v>
      </c>
      <c r="AE1057" s="69">
        <v>8336</v>
      </c>
      <c r="AF1057" s="69">
        <v>0</v>
      </c>
      <c r="AG1057" s="69">
        <v>0</v>
      </c>
      <c r="AH1057" s="69">
        <v>0</v>
      </c>
      <c r="AI1057" s="69">
        <v>0</v>
      </c>
      <c r="AJ1057" s="69">
        <v>0</v>
      </c>
      <c r="AK1057" s="69">
        <v>1</v>
      </c>
      <c r="AL1057" s="69">
        <v>0</v>
      </c>
      <c r="AM1057" s="69">
        <v>0</v>
      </c>
      <c r="AN1057" s="69">
        <v>0</v>
      </c>
      <c r="AO1057" s="69">
        <v>0</v>
      </c>
      <c r="AP1057" s="114">
        <v>9.5488818947187717</v>
      </c>
      <c r="AQ1057" s="70">
        <v>1</v>
      </c>
      <c r="AR1057" s="114">
        <v>9.0288184953527928</v>
      </c>
      <c r="AS1057" s="70">
        <v>0</v>
      </c>
      <c r="AT1057" s="70">
        <v>1</v>
      </c>
      <c r="AU1057" s="70">
        <v>5.8998973535824915</v>
      </c>
      <c r="AV1057" s="114">
        <v>7.604396348796338</v>
      </c>
      <c r="AW1057" s="70">
        <v>0</v>
      </c>
      <c r="AX1057" s="70">
        <v>1</v>
      </c>
      <c r="AY1057" s="69">
        <v>0</v>
      </c>
      <c r="AZ1057" s="69">
        <v>4.2329999999999997</v>
      </c>
      <c r="BA1057" s="32">
        <v>174</v>
      </c>
      <c r="BB1057" s="32">
        <v>66</v>
      </c>
      <c r="BC1057" s="70">
        <v>1</v>
      </c>
      <c r="BD1057" s="70">
        <v>0</v>
      </c>
      <c r="BE1057" s="106">
        <f t="shared" si="243"/>
        <v>2.5257286443082556</v>
      </c>
      <c r="BF1057" s="106">
        <v>1529.33</v>
      </c>
      <c r="BG1057" s="106">
        <f t="shared" si="241"/>
        <v>0.3444526917684117</v>
      </c>
      <c r="BH1057" s="69">
        <v>1</v>
      </c>
      <c r="BI1057" s="69">
        <v>1</v>
      </c>
      <c r="BJ1057" s="69">
        <v>0</v>
      </c>
      <c r="BK1057" s="70">
        <v>1</v>
      </c>
      <c r="BL1057" s="70">
        <v>0</v>
      </c>
      <c r="BM1057" s="70">
        <v>0</v>
      </c>
      <c r="BN1057" s="70">
        <v>1</v>
      </c>
      <c r="BO1057" s="70">
        <v>0</v>
      </c>
      <c r="BP1057" s="70">
        <v>1</v>
      </c>
      <c r="BQ1057" s="70">
        <v>1</v>
      </c>
      <c r="BR1057" s="70">
        <v>0</v>
      </c>
      <c r="BS1057" s="70">
        <v>0</v>
      </c>
      <c r="BT1057" s="70">
        <v>0</v>
      </c>
      <c r="BU1057" s="70">
        <v>0</v>
      </c>
      <c r="BV1057" s="70">
        <v>0</v>
      </c>
      <c r="BW1057" s="70">
        <v>0</v>
      </c>
      <c r="BX1057" s="70">
        <v>1</v>
      </c>
      <c r="BY1057" s="70">
        <v>0.5</v>
      </c>
      <c r="BZ1057" s="70">
        <f t="shared" si="242"/>
        <v>0.5</v>
      </c>
      <c r="CA1057" s="114">
        <v>3.1780538303479458</v>
      </c>
      <c r="CB1057" s="70" t="s">
        <v>1144</v>
      </c>
      <c r="CC1057" s="70">
        <v>1</v>
      </c>
      <c r="CD1057" s="70"/>
      <c r="CE1057" s="70"/>
      <c r="CF1057" s="70"/>
      <c r="CG1057" s="70"/>
      <c r="CH1057" s="70"/>
      <c r="CI1057" s="70"/>
      <c r="CJ1057" s="70"/>
      <c r="CK1057" s="70"/>
      <c r="CL1057" s="69"/>
      <c r="CM1057" s="69"/>
      <c r="CN1057" s="69"/>
      <c r="CO1057" s="69"/>
      <c r="CP1057" s="69"/>
      <c r="CQ1057" s="69"/>
      <c r="CR1057" s="69"/>
      <c r="CS1057" s="69"/>
      <c r="CT1057" s="69"/>
      <c r="CU1057" s="69"/>
      <c r="CV1057" s="69"/>
      <c r="CW1057" s="69"/>
      <c r="CX1057" s="69"/>
      <c r="CY1057" s="69"/>
      <c r="CZ1057" s="69"/>
      <c r="DA1057" s="69"/>
      <c r="DB1057" s="69"/>
      <c r="DC1057" s="69"/>
      <c r="DD1057" s="69"/>
      <c r="DE1057" s="69"/>
      <c r="DF1057" s="69"/>
      <c r="DG1057" s="69"/>
      <c r="DH1057" s="69"/>
      <c r="DI1057" s="69"/>
      <c r="DJ1057" s="69"/>
      <c r="DK1057" s="69"/>
      <c r="DL1057" s="69"/>
      <c r="DM1057" s="69"/>
      <c r="DN1057" s="69"/>
      <c r="DO1057" s="69"/>
      <c r="DP1057" s="69"/>
      <c r="DQ1057" s="69"/>
      <c r="DR1057" s="69"/>
      <c r="DS1057" s="69"/>
      <c r="DT1057" s="69"/>
      <c r="DU1057" s="69"/>
      <c r="DV1057" s="69"/>
      <c r="DW1057" s="69"/>
      <c r="DX1057" s="69"/>
      <c r="DY1057" s="69"/>
      <c r="DZ1057" s="69"/>
      <c r="EA1057" s="69"/>
      <c r="EB1057" s="69"/>
      <c r="EC1057" s="69"/>
      <c r="ED1057" s="69"/>
      <c r="EE1057" s="69"/>
      <c r="EF1057" s="69"/>
      <c r="EG1057" s="69"/>
      <c r="EH1057" s="69"/>
      <c r="EI1057" s="69"/>
      <c r="EJ1057" s="69"/>
      <c r="EK1057" s="69"/>
      <c r="EL1057" s="69"/>
      <c r="EM1057" s="69"/>
      <c r="EN1057" s="69"/>
      <c r="EO1057" s="69"/>
      <c r="EP1057" s="69"/>
      <c r="EQ1057" s="69"/>
      <c r="ER1057" s="69"/>
      <c r="ES1057" s="69"/>
      <c r="ET1057" s="69"/>
      <c r="EU1057" s="69"/>
      <c r="EV1057" s="69"/>
      <c r="EW1057" s="69"/>
      <c r="EX1057" s="69"/>
      <c r="EY1057" s="69"/>
      <c r="EZ1057" s="69"/>
      <c r="FA1057" s="69"/>
      <c r="FB1057" s="69"/>
      <c r="FC1057" s="69"/>
      <c r="FD1057" s="69"/>
      <c r="FE1057" s="69"/>
      <c r="FF1057" s="69"/>
      <c r="FG1057" s="69"/>
      <c r="FH1057" s="69"/>
      <c r="FI1057" s="69"/>
      <c r="FJ1057" s="69"/>
      <c r="FK1057" s="69"/>
    </row>
    <row r="1058" spans="1:167" ht="15" customHeight="1" x14ac:dyDescent="0.3">
      <c r="A1058" s="70">
        <v>1057</v>
      </c>
      <c r="B1058" s="12">
        <v>25</v>
      </c>
      <c r="C1058" s="69" t="s">
        <v>175</v>
      </c>
      <c r="D1058" s="37">
        <v>-0.104</v>
      </c>
      <c r="E1058" s="68">
        <v>4.8000000000000001E-2</v>
      </c>
      <c r="F1058" s="19">
        <f t="shared" si="244"/>
        <v>-2.1666666666666665</v>
      </c>
      <c r="G1058" s="12" t="s">
        <v>420</v>
      </c>
      <c r="H1058" s="12">
        <f t="shared" ref="H1058:H1121" si="245">D1058-E1058</f>
        <v>-0.152</v>
      </c>
      <c r="I1058" s="12">
        <f t="shared" ref="I1058:I1121" si="246">D1058+E1058</f>
        <v>-5.5999999999999994E-2</v>
      </c>
      <c r="J1058" s="12">
        <v>0.22</v>
      </c>
      <c r="K1058" s="12">
        <f t="shared" si="234"/>
        <v>-0.104</v>
      </c>
      <c r="L1058" s="45">
        <f t="shared" si="235"/>
        <v>-2.1666666666666665</v>
      </c>
      <c r="M1058" s="15">
        <f t="shared" si="236"/>
        <v>-2.3724168297134703E-2</v>
      </c>
      <c r="N1058" s="68">
        <f t="shared" si="237"/>
        <v>1.0949616137139096E-2</v>
      </c>
      <c r="O1058" s="68">
        <f t="shared" si="238"/>
        <v>91.327402483835286</v>
      </c>
      <c r="P1058" s="12">
        <f t="shared" si="239"/>
        <v>-3.4673784434273797E-2</v>
      </c>
      <c r="Q1058" s="12">
        <f t="shared" si="240"/>
        <v>-1.2774552159995607E-2</v>
      </c>
      <c r="R1058" s="113">
        <v>6.6106960447177592</v>
      </c>
      <c r="S1058" s="12" t="s">
        <v>1160</v>
      </c>
      <c r="T1058" s="12" t="s">
        <v>1169</v>
      </c>
      <c r="U1058" s="12" t="s">
        <v>1171</v>
      </c>
      <c r="V1058" s="68" t="s">
        <v>1177</v>
      </c>
      <c r="W1058" s="68">
        <v>0</v>
      </c>
      <c r="X1058" s="68">
        <v>1</v>
      </c>
      <c r="Y1058" s="68">
        <v>0</v>
      </c>
      <c r="Z1058" s="68">
        <v>0</v>
      </c>
      <c r="AA1058" s="68">
        <v>1</v>
      </c>
      <c r="AB1058" s="68">
        <v>1</v>
      </c>
      <c r="AC1058" s="68">
        <v>5</v>
      </c>
      <c r="AD1058" s="68">
        <v>3</v>
      </c>
      <c r="AE1058" s="68">
        <v>8336</v>
      </c>
      <c r="AF1058" s="68">
        <v>0</v>
      </c>
      <c r="AG1058" s="68">
        <v>0</v>
      </c>
      <c r="AH1058" s="68">
        <v>0</v>
      </c>
      <c r="AI1058" s="68">
        <v>0</v>
      </c>
      <c r="AJ1058" s="68">
        <v>0</v>
      </c>
      <c r="AK1058" s="68">
        <v>1</v>
      </c>
      <c r="AL1058" s="68">
        <v>0</v>
      </c>
      <c r="AM1058" s="68">
        <v>0</v>
      </c>
      <c r="AN1058" s="68">
        <v>0</v>
      </c>
      <c r="AO1058" s="68">
        <v>0</v>
      </c>
      <c r="AP1058" s="113">
        <v>9.5488818947187717</v>
      </c>
      <c r="AQ1058" s="12">
        <v>1</v>
      </c>
      <c r="AR1058" s="113">
        <v>9.0288184953527928</v>
      </c>
      <c r="AS1058" s="12">
        <v>0</v>
      </c>
      <c r="AT1058" s="12">
        <v>1</v>
      </c>
      <c r="AU1058" s="12">
        <v>5.8998973535824915</v>
      </c>
      <c r="AV1058" s="113">
        <v>7.604396348796338</v>
      </c>
      <c r="AW1058" s="12">
        <v>0</v>
      </c>
      <c r="AX1058" s="12">
        <v>1</v>
      </c>
      <c r="AY1058" s="68">
        <v>0</v>
      </c>
      <c r="AZ1058" s="68">
        <v>4.2329999999999997</v>
      </c>
      <c r="BA1058" s="94">
        <v>174</v>
      </c>
      <c r="BB1058" s="94">
        <v>66</v>
      </c>
      <c r="BC1058" s="12">
        <v>1</v>
      </c>
      <c r="BD1058" s="12">
        <v>0</v>
      </c>
      <c r="BE1058" s="104">
        <f t="shared" si="243"/>
        <v>2.5257286443082556</v>
      </c>
      <c r="BF1058" s="104">
        <v>1529.33</v>
      </c>
      <c r="BG1058" s="104">
        <f t="shared" si="241"/>
        <v>0.3444526917684117</v>
      </c>
      <c r="BH1058" s="68">
        <v>1</v>
      </c>
      <c r="BI1058" s="68">
        <v>1</v>
      </c>
      <c r="BJ1058" s="68">
        <v>0</v>
      </c>
      <c r="BK1058" s="12">
        <v>1</v>
      </c>
      <c r="BL1058" s="12">
        <v>0</v>
      </c>
      <c r="BM1058" s="12">
        <v>0</v>
      </c>
      <c r="BN1058" s="12">
        <v>1</v>
      </c>
      <c r="BO1058" s="12">
        <v>0</v>
      </c>
      <c r="BP1058" s="12">
        <v>1</v>
      </c>
      <c r="BQ1058" s="12">
        <v>1</v>
      </c>
      <c r="BR1058" s="12">
        <v>0</v>
      </c>
      <c r="BS1058" s="12">
        <v>0</v>
      </c>
      <c r="BT1058" s="12">
        <v>0</v>
      </c>
      <c r="BU1058" s="12">
        <v>0</v>
      </c>
      <c r="BV1058" s="12">
        <v>0</v>
      </c>
      <c r="BW1058" s="12">
        <v>0</v>
      </c>
      <c r="BX1058" s="12">
        <v>1</v>
      </c>
      <c r="BY1058" s="12">
        <v>0.5</v>
      </c>
      <c r="BZ1058" s="12">
        <f t="shared" si="242"/>
        <v>0.5</v>
      </c>
      <c r="CA1058" s="113">
        <v>3.1780538303479458</v>
      </c>
      <c r="CB1058" s="12" t="s">
        <v>1144</v>
      </c>
      <c r="CC1058" s="12">
        <v>1</v>
      </c>
    </row>
    <row r="1059" spans="1:167" ht="15" customHeight="1" x14ac:dyDescent="0.3">
      <c r="A1059" s="70">
        <v>1058</v>
      </c>
      <c r="B1059" s="12">
        <v>25</v>
      </c>
      <c r="C1059" s="69" t="s">
        <v>175</v>
      </c>
      <c r="D1059" s="37">
        <v>0.52600000000000002</v>
      </c>
      <c r="E1059" s="13">
        <v>1.2</v>
      </c>
      <c r="F1059" s="19">
        <f t="shared" si="244"/>
        <v>0.43833333333333335</v>
      </c>
      <c r="H1059" s="12">
        <f t="shared" si="245"/>
        <v>-0.67399999999999993</v>
      </c>
      <c r="I1059" s="12">
        <f t="shared" si="246"/>
        <v>1.726</v>
      </c>
      <c r="J1059" s="12">
        <v>0.22</v>
      </c>
      <c r="K1059" s="12">
        <f t="shared" si="234"/>
        <v>0.52600000000000002</v>
      </c>
      <c r="L1059" s="45">
        <f t="shared" si="235"/>
        <v>0.43833333333333335</v>
      </c>
      <c r="M1059" s="15">
        <f t="shared" si="236"/>
        <v>4.1810185866779405E-3</v>
      </c>
      <c r="N1059" s="13">
        <f t="shared" si="237"/>
        <v>9.5384454448926397E-3</v>
      </c>
      <c r="O1059" s="68">
        <f t="shared" si="238"/>
        <v>104.83888656462882</v>
      </c>
      <c r="P1059" s="12">
        <f t="shared" si="239"/>
        <v>-5.3574268582146992E-3</v>
      </c>
      <c r="Q1059" s="12">
        <f t="shared" si="240"/>
        <v>1.371946403157058E-2</v>
      </c>
      <c r="R1059" s="113">
        <v>6.6398758338265358</v>
      </c>
      <c r="S1059" s="12" t="s">
        <v>1157</v>
      </c>
      <c r="T1059" s="12" t="s">
        <v>1168</v>
      </c>
      <c r="U1059" s="12" t="s">
        <v>1180</v>
      </c>
      <c r="V1059" s="13" t="s">
        <v>1185</v>
      </c>
      <c r="W1059" s="68">
        <v>0</v>
      </c>
      <c r="X1059" s="68">
        <v>1</v>
      </c>
      <c r="Y1059" s="68">
        <v>0</v>
      </c>
      <c r="Z1059" s="68">
        <v>0</v>
      </c>
      <c r="AA1059" s="13">
        <v>1</v>
      </c>
      <c r="AB1059" s="13">
        <v>1</v>
      </c>
      <c r="AC1059" s="68">
        <v>1</v>
      </c>
      <c r="AD1059" s="13">
        <v>4</v>
      </c>
      <c r="AE1059" s="13">
        <v>10991</v>
      </c>
      <c r="AF1059" s="13">
        <v>0</v>
      </c>
      <c r="AG1059" s="13">
        <v>0</v>
      </c>
      <c r="AH1059" s="13">
        <v>0</v>
      </c>
      <c r="AI1059" s="13">
        <v>0</v>
      </c>
      <c r="AJ1059" s="13">
        <v>0</v>
      </c>
      <c r="AK1059" s="13">
        <v>1</v>
      </c>
      <c r="AL1059" s="13">
        <v>0</v>
      </c>
      <c r="AM1059" s="68">
        <v>0</v>
      </c>
      <c r="AN1059" s="68">
        <v>0</v>
      </c>
      <c r="AO1059" s="68">
        <v>0</v>
      </c>
      <c r="AP1059" s="113">
        <v>9.5488818947187717</v>
      </c>
      <c r="AQ1059" s="12">
        <v>1</v>
      </c>
      <c r="AR1059" s="113">
        <v>9.3052868492851371</v>
      </c>
      <c r="AS1059" s="12">
        <v>0</v>
      </c>
      <c r="AT1059" s="12">
        <v>1</v>
      </c>
      <c r="AU1059" s="12">
        <v>5.8998973535824915</v>
      </c>
      <c r="AV1059" s="113">
        <v>7.604396348796338</v>
      </c>
      <c r="AW1059" s="12">
        <v>0</v>
      </c>
      <c r="AX1059" s="12">
        <v>1</v>
      </c>
      <c r="AY1059" s="68">
        <v>0</v>
      </c>
      <c r="AZ1059" s="68">
        <v>4.2329999999999997</v>
      </c>
      <c r="BA1059" s="94">
        <v>174</v>
      </c>
      <c r="BB1059" s="94">
        <v>66</v>
      </c>
      <c r="BC1059" s="12">
        <v>1</v>
      </c>
      <c r="BD1059" s="12">
        <v>0</v>
      </c>
      <c r="BE1059" s="104">
        <f t="shared" si="243"/>
        <v>2.5257286443082556</v>
      </c>
      <c r="BF1059" s="104">
        <v>1529.33</v>
      </c>
      <c r="BG1059" s="104">
        <f t="shared" si="241"/>
        <v>0.3444526917684117</v>
      </c>
      <c r="BH1059" s="68">
        <v>1</v>
      </c>
      <c r="BI1059" s="68">
        <v>1</v>
      </c>
      <c r="BJ1059" s="68">
        <v>0</v>
      </c>
      <c r="BK1059" s="12">
        <v>1</v>
      </c>
      <c r="BL1059" s="12">
        <v>0</v>
      </c>
      <c r="BM1059" s="12">
        <v>0</v>
      </c>
      <c r="BN1059" s="12">
        <v>1</v>
      </c>
      <c r="BO1059" s="12">
        <v>0</v>
      </c>
      <c r="BP1059" s="12">
        <v>1</v>
      </c>
      <c r="BQ1059" s="12">
        <v>1</v>
      </c>
      <c r="BR1059" s="12">
        <v>0</v>
      </c>
      <c r="BS1059" s="12">
        <v>0</v>
      </c>
      <c r="BT1059" s="12">
        <v>0</v>
      </c>
      <c r="BU1059" s="12">
        <v>0</v>
      </c>
      <c r="BV1059" s="12">
        <v>0</v>
      </c>
      <c r="BW1059" s="12">
        <v>0</v>
      </c>
      <c r="BX1059" s="12">
        <v>1</v>
      </c>
      <c r="BY1059" s="12">
        <v>0.5</v>
      </c>
      <c r="BZ1059" s="12">
        <f t="shared" si="242"/>
        <v>0.5</v>
      </c>
      <c r="CA1059" s="113">
        <v>3.1780538303479458</v>
      </c>
      <c r="CB1059" s="12" t="s">
        <v>1144</v>
      </c>
      <c r="CC1059" s="12">
        <v>1</v>
      </c>
      <c r="CI1059" s="49" t="s">
        <v>1179</v>
      </c>
    </row>
    <row r="1060" spans="1:167" ht="15" customHeight="1" x14ac:dyDescent="0.3">
      <c r="A1060" s="70">
        <v>1059</v>
      </c>
      <c r="B1060" s="12">
        <v>25</v>
      </c>
      <c r="C1060" s="69" t="s">
        <v>175</v>
      </c>
      <c r="D1060" s="37">
        <v>2.3769999999999998</v>
      </c>
      <c r="E1060" s="68">
        <v>0.55000000000000004</v>
      </c>
      <c r="F1060" s="19">
        <f t="shared" si="244"/>
        <v>4.3218181818181813</v>
      </c>
      <c r="G1060" s="12" t="s">
        <v>353</v>
      </c>
      <c r="H1060" s="12">
        <f t="shared" si="245"/>
        <v>1.8269999999999997</v>
      </c>
      <c r="I1060" s="12">
        <f t="shared" si="246"/>
        <v>2.9269999999999996</v>
      </c>
      <c r="J1060" s="12">
        <v>0.22</v>
      </c>
      <c r="K1060" s="12">
        <f t="shared" si="234"/>
        <v>2.3769999999999998</v>
      </c>
      <c r="L1060" s="45">
        <f t="shared" si="235"/>
        <v>4.3218181818181813</v>
      </c>
      <c r="M1060" s="15">
        <f t="shared" si="236"/>
        <v>4.1188803982872606E-2</v>
      </c>
      <c r="N1060" s="68">
        <f t="shared" si="237"/>
        <v>9.5304342408834408E-3</v>
      </c>
      <c r="O1060" s="68">
        <f t="shared" si="238"/>
        <v>104.92701326349041</v>
      </c>
      <c r="P1060" s="12">
        <f t="shared" si="239"/>
        <v>3.1658369741989163E-2</v>
      </c>
      <c r="Q1060" s="12">
        <f t="shared" si="240"/>
        <v>5.0719238223756048E-2</v>
      </c>
      <c r="R1060" s="113">
        <v>6.6398758338265358</v>
      </c>
      <c r="S1060" s="12" t="s">
        <v>1157</v>
      </c>
      <c r="T1060" s="12" t="s">
        <v>1168</v>
      </c>
      <c r="U1060" s="12" t="s">
        <v>1170</v>
      </c>
      <c r="V1060" s="68" t="s">
        <v>1186</v>
      </c>
      <c r="W1060" s="68">
        <v>0</v>
      </c>
      <c r="X1060" s="68">
        <v>1</v>
      </c>
      <c r="Y1060" s="68">
        <v>0</v>
      </c>
      <c r="Z1060" s="68">
        <v>0</v>
      </c>
      <c r="AA1060" s="68">
        <v>1</v>
      </c>
      <c r="AB1060" s="68">
        <v>1</v>
      </c>
      <c r="AC1060" s="68">
        <v>1</v>
      </c>
      <c r="AD1060" s="68">
        <v>4</v>
      </c>
      <c r="AE1060" s="68">
        <v>10991</v>
      </c>
      <c r="AF1060" s="68">
        <v>0</v>
      </c>
      <c r="AG1060" s="68">
        <v>0</v>
      </c>
      <c r="AH1060" s="68">
        <v>0</v>
      </c>
      <c r="AI1060" s="68">
        <v>0</v>
      </c>
      <c r="AJ1060" s="68">
        <v>0</v>
      </c>
      <c r="AK1060" s="68">
        <v>1</v>
      </c>
      <c r="AL1060" s="68">
        <v>0</v>
      </c>
      <c r="AM1060" s="68">
        <v>0</v>
      </c>
      <c r="AN1060" s="68">
        <v>0</v>
      </c>
      <c r="AO1060" s="68">
        <v>0</v>
      </c>
      <c r="AP1060" s="113">
        <v>9.5488818947187717</v>
      </c>
      <c r="AQ1060" s="12">
        <v>1</v>
      </c>
      <c r="AR1060" s="113">
        <v>9.3052868492851371</v>
      </c>
      <c r="AS1060" s="12">
        <v>0</v>
      </c>
      <c r="AT1060" s="12">
        <v>1</v>
      </c>
      <c r="AU1060" s="12">
        <v>5.8998973535824915</v>
      </c>
      <c r="AV1060" s="113">
        <v>7.604396348796338</v>
      </c>
      <c r="AW1060" s="12">
        <v>0</v>
      </c>
      <c r="AX1060" s="12">
        <v>1</v>
      </c>
      <c r="AY1060" s="68">
        <v>0</v>
      </c>
      <c r="AZ1060" s="68">
        <v>4.2329999999999997</v>
      </c>
      <c r="BA1060" s="94">
        <v>174</v>
      </c>
      <c r="BB1060" s="94">
        <v>66</v>
      </c>
      <c r="BC1060" s="12">
        <v>1</v>
      </c>
      <c r="BD1060" s="12">
        <v>0</v>
      </c>
      <c r="BE1060" s="104">
        <f t="shared" si="243"/>
        <v>2.5257286443082556</v>
      </c>
      <c r="BF1060" s="104">
        <v>1529.33</v>
      </c>
      <c r="BG1060" s="104">
        <f t="shared" si="241"/>
        <v>0.3444526917684117</v>
      </c>
      <c r="BH1060" s="68">
        <v>1</v>
      </c>
      <c r="BI1060" s="68">
        <v>1</v>
      </c>
      <c r="BJ1060" s="68">
        <v>0</v>
      </c>
      <c r="BK1060" s="12">
        <v>1</v>
      </c>
      <c r="BL1060" s="12">
        <v>0</v>
      </c>
      <c r="BM1060" s="12">
        <v>0</v>
      </c>
      <c r="BN1060" s="12">
        <v>1</v>
      </c>
      <c r="BO1060" s="12">
        <v>0</v>
      </c>
      <c r="BP1060" s="12">
        <v>1</v>
      </c>
      <c r="BQ1060" s="12">
        <v>1</v>
      </c>
      <c r="BR1060" s="12">
        <v>0</v>
      </c>
      <c r="BS1060" s="12">
        <v>0</v>
      </c>
      <c r="BT1060" s="12">
        <v>0</v>
      </c>
      <c r="BU1060" s="12">
        <v>0</v>
      </c>
      <c r="BV1060" s="12">
        <v>0</v>
      </c>
      <c r="BW1060" s="12">
        <v>0</v>
      </c>
      <c r="BX1060" s="12">
        <v>1</v>
      </c>
      <c r="BY1060" s="12">
        <v>0.5</v>
      </c>
      <c r="BZ1060" s="12">
        <f t="shared" si="242"/>
        <v>0.5</v>
      </c>
      <c r="CA1060" s="113">
        <v>3.1780538303479458</v>
      </c>
      <c r="CB1060" s="12" t="s">
        <v>1144</v>
      </c>
      <c r="CC1060" s="12">
        <v>1</v>
      </c>
    </row>
    <row r="1061" spans="1:167" ht="15" customHeight="1" x14ac:dyDescent="0.3">
      <c r="A1061" s="70">
        <v>1060</v>
      </c>
      <c r="B1061" s="12">
        <v>25</v>
      </c>
      <c r="C1061" s="69" t="s">
        <v>175</v>
      </c>
      <c r="D1061" s="37">
        <v>-0.123</v>
      </c>
      <c r="E1061" s="68">
        <v>0.52</v>
      </c>
      <c r="F1061" s="19">
        <f t="shared" si="244"/>
        <v>-0.23653846153846153</v>
      </c>
      <c r="G1061" s="12" t="s">
        <v>420</v>
      </c>
      <c r="H1061" s="12">
        <f t="shared" si="245"/>
        <v>-0.64300000000000002</v>
      </c>
      <c r="I1061" s="12">
        <f t="shared" si="246"/>
        <v>0.39700000000000002</v>
      </c>
      <c r="J1061" s="12">
        <v>0.22</v>
      </c>
      <c r="K1061" s="12">
        <f t="shared" si="234"/>
        <v>-0.123</v>
      </c>
      <c r="L1061" s="45">
        <f t="shared" si="235"/>
        <v>-0.23653846153846153</v>
      </c>
      <c r="M1061" s="15">
        <f t="shared" si="236"/>
        <v>-2.2562231888417325E-3</v>
      </c>
      <c r="N1061" s="68">
        <f t="shared" si="237"/>
        <v>9.5385045381926915E-3</v>
      </c>
      <c r="O1061" s="68">
        <f t="shared" si="238"/>
        <v>104.83823706283785</v>
      </c>
      <c r="P1061" s="12">
        <f t="shared" si="239"/>
        <v>-1.1794727727034424E-2</v>
      </c>
      <c r="Q1061" s="12">
        <f t="shared" si="240"/>
        <v>7.2822813493509594E-3</v>
      </c>
      <c r="R1061" s="113">
        <v>6.6398758338265358</v>
      </c>
      <c r="S1061" s="12" t="s">
        <v>1157</v>
      </c>
      <c r="T1061" s="12" t="s">
        <v>1168</v>
      </c>
      <c r="U1061" s="12" t="s">
        <v>1171</v>
      </c>
      <c r="V1061" s="68" t="s">
        <v>1187</v>
      </c>
      <c r="W1061" s="68">
        <v>0</v>
      </c>
      <c r="X1061" s="68">
        <v>1</v>
      </c>
      <c r="Y1061" s="68">
        <v>0</v>
      </c>
      <c r="Z1061" s="68">
        <v>0</v>
      </c>
      <c r="AA1061" s="68">
        <v>1</v>
      </c>
      <c r="AB1061" s="68">
        <v>1</v>
      </c>
      <c r="AC1061" s="68">
        <v>1</v>
      </c>
      <c r="AD1061" s="68">
        <v>4</v>
      </c>
      <c r="AE1061" s="68">
        <v>10991</v>
      </c>
      <c r="AF1061" s="68">
        <v>0</v>
      </c>
      <c r="AG1061" s="68">
        <v>0</v>
      </c>
      <c r="AH1061" s="68">
        <v>0</v>
      </c>
      <c r="AI1061" s="68">
        <v>0</v>
      </c>
      <c r="AJ1061" s="68">
        <v>0</v>
      </c>
      <c r="AK1061" s="68">
        <v>1</v>
      </c>
      <c r="AL1061" s="68">
        <v>0</v>
      </c>
      <c r="AM1061" s="68">
        <v>0</v>
      </c>
      <c r="AN1061" s="68">
        <v>0</v>
      </c>
      <c r="AO1061" s="68">
        <v>0</v>
      </c>
      <c r="AP1061" s="113">
        <v>9.5488818947187717</v>
      </c>
      <c r="AQ1061" s="12">
        <v>1</v>
      </c>
      <c r="AR1061" s="113">
        <v>9.3052868492851371</v>
      </c>
      <c r="AS1061" s="12">
        <v>0</v>
      </c>
      <c r="AT1061" s="12">
        <v>1</v>
      </c>
      <c r="AU1061" s="12">
        <v>5.8998973535824915</v>
      </c>
      <c r="AV1061" s="113">
        <v>7.604396348796338</v>
      </c>
      <c r="AW1061" s="12">
        <v>0</v>
      </c>
      <c r="AX1061" s="12">
        <v>1</v>
      </c>
      <c r="AY1061" s="68">
        <v>0</v>
      </c>
      <c r="AZ1061" s="68">
        <v>4.2329999999999997</v>
      </c>
      <c r="BA1061" s="94">
        <v>174</v>
      </c>
      <c r="BB1061" s="94">
        <v>66</v>
      </c>
      <c r="BC1061" s="12">
        <v>1</v>
      </c>
      <c r="BD1061" s="12">
        <v>0</v>
      </c>
      <c r="BE1061" s="104">
        <f t="shared" si="243"/>
        <v>2.5257286443082556</v>
      </c>
      <c r="BF1061" s="104">
        <v>1529.33</v>
      </c>
      <c r="BG1061" s="104">
        <f t="shared" si="241"/>
        <v>0.3444526917684117</v>
      </c>
      <c r="BH1061" s="68">
        <v>1</v>
      </c>
      <c r="BI1061" s="68">
        <v>1</v>
      </c>
      <c r="BJ1061" s="68">
        <v>0</v>
      </c>
      <c r="BK1061" s="12">
        <v>1</v>
      </c>
      <c r="BL1061" s="12">
        <v>0</v>
      </c>
      <c r="BM1061" s="12">
        <v>0</v>
      </c>
      <c r="BN1061" s="12">
        <v>1</v>
      </c>
      <c r="BO1061" s="12">
        <v>0</v>
      </c>
      <c r="BP1061" s="12">
        <v>1</v>
      </c>
      <c r="BQ1061" s="12">
        <v>1</v>
      </c>
      <c r="BR1061" s="12">
        <v>0</v>
      </c>
      <c r="BS1061" s="12">
        <v>0</v>
      </c>
      <c r="BT1061" s="12">
        <v>0</v>
      </c>
      <c r="BU1061" s="12">
        <v>0</v>
      </c>
      <c r="BV1061" s="12">
        <v>0</v>
      </c>
      <c r="BW1061" s="12">
        <v>0</v>
      </c>
      <c r="BX1061" s="12">
        <v>1</v>
      </c>
      <c r="BY1061" s="12">
        <v>0.5</v>
      </c>
      <c r="BZ1061" s="12">
        <f t="shared" si="242"/>
        <v>0.5</v>
      </c>
      <c r="CA1061" s="113">
        <v>3.1780538303479458</v>
      </c>
      <c r="CB1061" s="12" t="s">
        <v>1144</v>
      </c>
      <c r="CC1061" s="12">
        <v>1</v>
      </c>
    </row>
    <row r="1062" spans="1:167" ht="15" customHeight="1" x14ac:dyDescent="0.3">
      <c r="A1062" s="70">
        <v>1061</v>
      </c>
      <c r="B1062" s="12">
        <v>25</v>
      </c>
      <c r="C1062" s="69" t="s">
        <v>175</v>
      </c>
      <c r="D1062" s="37">
        <v>-1.294</v>
      </c>
      <c r="E1062" s="13">
        <v>0.33</v>
      </c>
      <c r="F1062" s="19">
        <f t="shared" si="244"/>
        <v>-3.9212121212121209</v>
      </c>
      <c r="G1062" s="12" t="s">
        <v>353</v>
      </c>
      <c r="H1062" s="12">
        <f t="shared" si="245"/>
        <v>-1.6240000000000001</v>
      </c>
      <c r="I1062" s="12">
        <f t="shared" si="246"/>
        <v>-0.96399999999999997</v>
      </c>
      <c r="J1062" s="12">
        <v>0.22</v>
      </c>
      <c r="K1062" s="12">
        <f t="shared" si="234"/>
        <v>-1.294</v>
      </c>
      <c r="L1062" s="45">
        <f t="shared" si="235"/>
        <v>-3.9212121212121209</v>
      </c>
      <c r="M1062" s="15">
        <f t="shared" si="236"/>
        <v>-3.7376459974505317E-2</v>
      </c>
      <c r="N1062" s="13">
        <f t="shared" si="237"/>
        <v>9.531863826574E-3</v>
      </c>
      <c r="O1062" s="68">
        <f t="shared" si="238"/>
        <v>104.91127634577487</v>
      </c>
      <c r="P1062" s="12">
        <f t="shared" si="239"/>
        <v>-4.6908323801079316E-2</v>
      </c>
      <c r="Q1062" s="12">
        <f t="shared" si="240"/>
        <v>-2.7844596147931319E-2</v>
      </c>
      <c r="R1062" s="113">
        <v>6.6398758338265358</v>
      </c>
      <c r="S1062" s="12" t="s">
        <v>1157</v>
      </c>
      <c r="T1062" s="12" t="s">
        <v>1168</v>
      </c>
      <c r="U1062" s="12" t="s">
        <v>1181</v>
      </c>
      <c r="V1062" s="13" t="s">
        <v>1188</v>
      </c>
      <c r="W1062" s="68">
        <v>0</v>
      </c>
      <c r="X1062" s="68">
        <v>1</v>
      </c>
      <c r="Y1062" s="68">
        <v>0</v>
      </c>
      <c r="Z1062" s="68">
        <v>0</v>
      </c>
      <c r="AA1062" s="13">
        <v>1</v>
      </c>
      <c r="AB1062" s="13">
        <v>1</v>
      </c>
      <c r="AC1062" s="68">
        <v>1</v>
      </c>
      <c r="AD1062" s="13">
        <v>4</v>
      </c>
      <c r="AE1062" s="13">
        <v>10991</v>
      </c>
      <c r="AF1062" s="13">
        <v>0</v>
      </c>
      <c r="AG1062" s="13">
        <v>0</v>
      </c>
      <c r="AH1062" s="13">
        <v>0</v>
      </c>
      <c r="AI1062" s="13">
        <v>0</v>
      </c>
      <c r="AJ1062" s="13">
        <v>0</v>
      </c>
      <c r="AK1062" s="13">
        <v>1</v>
      </c>
      <c r="AL1062" s="13">
        <v>0</v>
      </c>
      <c r="AM1062" s="68">
        <v>0</v>
      </c>
      <c r="AN1062" s="68">
        <v>0</v>
      </c>
      <c r="AO1062" s="68">
        <v>0</v>
      </c>
      <c r="AP1062" s="113">
        <v>9.5488818947187717</v>
      </c>
      <c r="AQ1062" s="12">
        <v>1</v>
      </c>
      <c r="AR1062" s="113">
        <v>9.3052868492851371</v>
      </c>
      <c r="AS1062" s="12">
        <v>0</v>
      </c>
      <c r="AT1062" s="12">
        <v>1</v>
      </c>
      <c r="AU1062" s="12">
        <v>5.8998973535824915</v>
      </c>
      <c r="AV1062" s="113">
        <v>7.604396348796338</v>
      </c>
      <c r="AW1062" s="12">
        <v>0</v>
      </c>
      <c r="AX1062" s="12">
        <v>1</v>
      </c>
      <c r="AY1062" s="68">
        <v>0</v>
      </c>
      <c r="AZ1062" s="68">
        <v>4.2329999999999997</v>
      </c>
      <c r="BA1062" s="94">
        <v>174</v>
      </c>
      <c r="BB1062" s="94">
        <v>66</v>
      </c>
      <c r="BC1062" s="12">
        <v>1</v>
      </c>
      <c r="BD1062" s="12">
        <v>0</v>
      </c>
      <c r="BE1062" s="104">
        <f t="shared" ref="BE1062:BE1095" si="247">LN(12.5)</f>
        <v>2.5257286443082556</v>
      </c>
      <c r="BF1062" s="104">
        <v>1529.33</v>
      </c>
      <c r="BG1062" s="104">
        <f t="shared" si="241"/>
        <v>0.3444526917684117</v>
      </c>
      <c r="BH1062" s="68">
        <v>1</v>
      </c>
      <c r="BI1062" s="68">
        <v>1</v>
      </c>
      <c r="BJ1062" s="68">
        <v>0</v>
      </c>
      <c r="BK1062" s="12">
        <v>1</v>
      </c>
      <c r="BL1062" s="12">
        <v>0</v>
      </c>
      <c r="BM1062" s="12">
        <v>0</v>
      </c>
      <c r="BN1062" s="12">
        <v>1</v>
      </c>
      <c r="BO1062" s="12">
        <v>0</v>
      </c>
      <c r="BP1062" s="12">
        <v>1</v>
      </c>
      <c r="BQ1062" s="12">
        <v>1</v>
      </c>
      <c r="BR1062" s="12">
        <v>0</v>
      </c>
      <c r="BS1062" s="12">
        <v>0</v>
      </c>
      <c r="BT1062" s="12">
        <v>0</v>
      </c>
      <c r="BU1062" s="12">
        <v>0</v>
      </c>
      <c r="BV1062" s="12">
        <v>0</v>
      </c>
      <c r="BW1062" s="12">
        <v>0</v>
      </c>
      <c r="BX1062" s="12">
        <v>1</v>
      </c>
      <c r="BY1062" s="12">
        <v>0.5</v>
      </c>
      <c r="BZ1062" s="12">
        <f t="shared" si="242"/>
        <v>0.5</v>
      </c>
      <c r="CA1062" s="113">
        <v>3.1780538303479458</v>
      </c>
      <c r="CB1062" s="12" t="s">
        <v>1144</v>
      </c>
      <c r="CC1062" s="12">
        <v>1</v>
      </c>
    </row>
    <row r="1063" spans="1:167" ht="15" customHeight="1" x14ac:dyDescent="0.3">
      <c r="A1063" s="70">
        <v>1062</v>
      </c>
      <c r="B1063" s="12">
        <v>25</v>
      </c>
      <c r="C1063" s="69" t="s">
        <v>175</v>
      </c>
      <c r="D1063" s="37">
        <v>0.52600000000000002</v>
      </c>
      <c r="E1063" s="68">
        <v>1.2</v>
      </c>
      <c r="F1063" s="19">
        <f t="shared" si="244"/>
        <v>0.43833333333333335</v>
      </c>
      <c r="H1063" s="12">
        <f t="shared" si="245"/>
        <v>-0.67399999999999993</v>
      </c>
      <c r="I1063" s="12">
        <f t="shared" si="246"/>
        <v>1.726</v>
      </c>
      <c r="J1063" s="12">
        <v>0.22</v>
      </c>
      <c r="K1063" s="12">
        <f t="shared" si="234"/>
        <v>0.52600000000000002</v>
      </c>
      <c r="L1063" s="45">
        <f t="shared" si="235"/>
        <v>0.43833333333333335</v>
      </c>
      <c r="M1063" s="15">
        <f t="shared" si="236"/>
        <v>4.1812087982516458E-3</v>
      </c>
      <c r="N1063" s="68">
        <f t="shared" si="237"/>
        <v>9.5388793876463387E-3</v>
      </c>
      <c r="O1063" s="68">
        <f t="shared" si="238"/>
        <v>104.83411723342316</v>
      </c>
      <c r="P1063" s="12">
        <f t="shared" si="239"/>
        <v>-5.3576705893946929E-3</v>
      </c>
      <c r="Q1063" s="12">
        <f t="shared" si="240"/>
        <v>1.3720088185897985E-2</v>
      </c>
      <c r="R1063" s="113">
        <v>6.6398758338265358</v>
      </c>
      <c r="S1063" s="12" t="s">
        <v>1157</v>
      </c>
      <c r="T1063" s="12" t="s">
        <v>1168</v>
      </c>
      <c r="U1063" s="12" t="s">
        <v>1180</v>
      </c>
      <c r="V1063" s="68" t="s">
        <v>1185</v>
      </c>
      <c r="W1063" s="68">
        <v>0</v>
      </c>
      <c r="X1063" s="68">
        <v>1</v>
      </c>
      <c r="Y1063" s="68">
        <v>0</v>
      </c>
      <c r="Z1063" s="68">
        <v>0</v>
      </c>
      <c r="AA1063" s="68">
        <v>1</v>
      </c>
      <c r="AB1063" s="68">
        <v>1</v>
      </c>
      <c r="AC1063" s="68">
        <v>2</v>
      </c>
      <c r="AD1063" s="68">
        <v>5</v>
      </c>
      <c r="AE1063" s="68">
        <v>10990</v>
      </c>
      <c r="AF1063" s="68">
        <v>0</v>
      </c>
      <c r="AG1063" s="68">
        <v>0</v>
      </c>
      <c r="AH1063" s="68">
        <v>0</v>
      </c>
      <c r="AI1063" s="68">
        <v>0</v>
      </c>
      <c r="AJ1063" s="68">
        <v>0</v>
      </c>
      <c r="AK1063" s="68">
        <v>1</v>
      </c>
      <c r="AL1063" s="68">
        <v>0</v>
      </c>
      <c r="AM1063" s="68">
        <v>0</v>
      </c>
      <c r="AN1063" s="68">
        <v>0</v>
      </c>
      <c r="AO1063" s="68">
        <v>0</v>
      </c>
      <c r="AP1063" s="113">
        <v>9.5488818947187717</v>
      </c>
      <c r="AQ1063" s="12">
        <v>1</v>
      </c>
      <c r="AR1063" s="113">
        <v>9.3052868492851371</v>
      </c>
      <c r="AS1063" s="12">
        <v>0</v>
      </c>
      <c r="AT1063" s="12">
        <v>1</v>
      </c>
      <c r="AU1063" s="12">
        <v>5.8998973535824915</v>
      </c>
      <c r="AV1063" s="113">
        <v>7.604396348796338</v>
      </c>
      <c r="AW1063" s="12">
        <v>0</v>
      </c>
      <c r="AX1063" s="12">
        <v>1</v>
      </c>
      <c r="AY1063" s="68">
        <v>0</v>
      </c>
      <c r="AZ1063" s="68">
        <v>4.2329999999999997</v>
      </c>
      <c r="BA1063" s="94">
        <v>174</v>
      </c>
      <c r="BB1063" s="94">
        <v>66</v>
      </c>
      <c r="BC1063" s="12">
        <v>1</v>
      </c>
      <c r="BD1063" s="12">
        <v>0</v>
      </c>
      <c r="BE1063" s="104">
        <f t="shared" si="247"/>
        <v>2.5257286443082556</v>
      </c>
      <c r="BF1063" s="104">
        <v>1529.33</v>
      </c>
      <c r="BG1063" s="104">
        <f t="shared" si="241"/>
        <v>0.3444526917684117</v>
      </c>
      <c r="BH1063" s="68">
        <v>1</v>
      </c>
      <c r="BI1063" s="68">
        <v>1</v>
      </c>
      <c r="BJ1063" s="68">
        <v>0</v>
      </c>
      <c r="BK1063" s="12">
        <v>1</v>
      </c>
      <c r="BL1063" s="12">
        <v>0</v>
      </c>
      <c r="BM1063" s="12">
        <v>0</v>
      </c>
      <c r="BN1063" s="12">
        <v>1</v>
      </c>
      <c r="BO1063" s="12">
        <v>0</v>
      </c>
      <c r="BP1063" s="12">
        <v>1</v>
      </c>
      <c r="BQ1063" s="12">
        <v>1</v>
      </c>
      <c r="BR1063" s="12">
        <v>0</v>
      </c>
      <c r="BS1063" s="12">
        <v>0</v>
      </c>
      <c r="BT1063" s="12">
        <v>0</v>
      </c>
      <c r="BU1063" s="12">
        <v>0</v>
      </c>
      <c r="BV1063" s="12">
        <v>0</v>
      </c>
      <c r="BW1063" s="12">
        <v>0</v>
      </c>
      <c r="BX1063" s="12">
        <v>1</v>
      </c>
      <c r="BY1063" s="12">
        <v>0.5</v>
      </c>
      <c r="BZ1063" s="12">
        <f t="shared" si="242"/>
        <v>0.5</v>
      </c>
      <c r="CA1063" s="113">
        <v>3.1780538303479458</v>
      </c>
      <c r="CB1063" s="12" t="s">
        <v>1144</v>
      </c>
      <c r="CC1063" s="12">
        <v>1</v>
      </c>
    </row>
    <row r="1064" spans="1:167" ht="15" customHeight="1" x14ac:dyDescent="0.3">
      <c r="A1064" s="70">
        <v>1063</v>
      </c>
      <c r="B1064" s="70">
        <v>25</v>
      </c>
      <c r="C1064" s="69" t="s">
        <v>175</v>
      </c>
      <c r="D1064" s="38">
        <v>2.3769999999999998</v>
      </c>
      <c r="E1064" s="69">
        <v>0.55000000000000004</v>
      </c>
      <c r="F1064" s="19">
        <f t="shared" si="244"/>
        <v>4.3218181818181813</v>
      </c>
      <c r="G1064" s="70" t="s">
        <v>353</v>
      </c>
      <c r="H1064" s="70">
        <f t="shared" si="245"/>
        <v>1.8269999999999997</v>
      </c>
      <c r="I1064" s="70">
        <f t="shared" si="246"/>
        <v>2.9269999999999996</v>
      </c>
      <c r="J1064" s="70">
        <v>0.22</v>
      </c>
      <c r="K1064" s="70">
        <f t="shared" si="234"/>
        <v>2.3769999999999998</v>
      </c>
      <c r="L1064" s="47">
        <f t="shared" si="235"/>
        <v>4.3218181818181813</v>
      </c>
      <c r="M1064" s="18">
        <f t="shared" si="236"/>
        <v>4.1190674682889158E-2</v>
      </c>
      <c r="N1064" s="69">
        <f t="shared" si="237"/>
        <v>9.5308670911186527E-3</v>
      </c>
      <c r="O1064" s="69">
        <f t="shared" si="238"/>
        <v>104.92224793815988</v>
      </c>
      <c r="P1064" s="70">
        <f t="shared" si="239"/>
        <v>3.1659807591770506E-2</v>
      </c>
      <c r="Q1064" s="70">
        <f t="shared" si="240"/>
        <v>5.0721541774007811E-2</v>
      </c>
      <c r="R1064" s="114">
        <v>6.6398758338265358</v>
      </c>
      <c r="S1064" s="70" t="s">
        <v>1157</v>
      </c>
      <c r="T1064" s="70" t="s">
        <v>1168</v>
      </c>
      <c r="U1064" s="70" t="s">
        <v>1170</v>
      </c>
      <c r="V1064" s="69" t="s">
        <v>1186</v>
      </c>
      <c r="W1064" s="69">
        <v>0</v>
      </c>
      <c r="X1064" s="69">
        <v>1</v>
      </c>
      <c r="Y1064" s="69">
        <v>0</v>
      </c>
      <c r="Z1064" s="69">
        <v>0</v>
      </c>
      <c r="AA1064" s="69">
        <v>1</v>
      </c>
      <c r="AB1064" s="69">
        <v>1</v>
      </c>
      <c r="AC1064" s="69">
        <v>2</v>
      </c>
      <c r="AD1064" s="69">
        <v>5</v>
      </c>
      <c r="AE1064" s="69">
        <v>10990</v>
      </c>
      <c r="AF1064" s="69">
        <v>0</v>
      </c>
      <c r="AG1064" s="69">
        <v>0</v>
      </c>
      <c r="AH1064" s="69">
        <v>0</v>
      </c>
      <c r="AI1064" s="69">
        <v>0</v>
      </c>
      <c r="AJ1064" s="69">
        <v>0</v>
      </c>
      <c r="AK1064" s="69">
        <v>1</v>
      </c>
      <c r="AL1064" s="69">
        <v>0</v>
      </c>
      <c r="AM1064" s="69">
        <v>0</v>
      </c>
      <c r="AN1064" s="69">
        <v>0</v>
      </c>
      <c r="AO1064" s="69">
        <v>0</v>
      </c>
      <c r="AP1064" s="114">
        <v>9.5488818947187717</v>
      </c>
      <c r="AQ1064" s="70">
        <v>1</v>
      </c>
      <c r="AR1064" s="114">
        <v>9.3052868492851371</v>
      </c>
      <c r="AS1064" s="70">
        <v>0</v>
      </c>
      <c r="AT1064" s="70">
        <v>1</v>
      </c>
      <c r="AU1064" s="70">
        <v>5.8998973535824915</v>
      </c>
      <c r="AV1064" s="114">
        <v>7.604396348796338</v>
      </c>
      <c r="AW1064" s="70">
        <v>0</v>
      </c>
      <c r="AX1064" s="70">
        <v>1</v>
      </c>
      <c r="AY1064" s="69">
        <v>0</v>
      </c>
      <c r="AZ1064" s="69">
        <v>4.2329999999999997</v>
      </c>
      <c r="BA1064" s="32">
        <v>174</v>
      </c>
      <c r="BB1064" s="32">
        <v>66</v>
      </c>
      <c r="BC1064" s="70">
        <v>1</v>
      </c>
      <c r="BD1064" s="70">
        <v>0</v>
      </c>
      <c r="BE1064" s="106">
        <f t="shared" si="247"/>
        <v>2.5257286443082556</v>
      </c>
      <c r="BF1064" s="106">
        <v>1529.33</v>
      </c>
      <c r="BG1064" s="106">
        <f t="shared" si="241"/>
        <v>0.3444526917684117</v>
      </c>
      <c r="BH1064" s="69">
        <v>1</v>
      </c>
      <c r="BI1064" s="69">
        <v>1</v>
      </c>
      <c r="BJ1064" s="69">
        <v>0</v>
      </c>
      <c r="BK1064" s="70">
        <v>1</v>
      </c>
      <c r="BL1064" s="70">
        <v>0</v>
      </c>
      <c r="BM1064" s="70">
        <v>0</v>
      </c>
      <c r="BN1064" s="70">
        <v>1</v>
      </c>
      <c r="BO1064" s="70">
        <v>0</v>
      </c>
      <c r="BP1064" s="70">
        <v>1</v>
      </c>
      <c r="BQ1064" s="70">
        <v>1</v>
      </c>
      <c r="BR1064" s="70">
        <v>0</v>
      </c>
      <c r="BS1064" s="70">
        <v>0</v>
      </c>
      <c r="BT1064" s="70">
        <v>0</v>
      </c>
      <c r="BU1064" s="70">
        <v>0</v>
      </c>
      <c r="BV1064" s="70">
        <v>0</v>
      </c>
      <c r="BW1064" s="70">
        <v>0</v>
      </c>
      <c r="BX1064" s="70">
        <v>1</v>
      </c>
      <c r="BY1064" s="70">
        <v>0.5</v>
      </c>
      <c r="BZ1064" s="70">
        <f t="shared" si="242"/>
        <v>0.5</v>
      </c>
      <c r="CA1064" s="114">
        <v>3.1780538303479458</v>
      </c>
      <c r="CB1064" s="70" t="s">
        <v>1144</v>
      </c>
      <c r="CC1064" s="70">
        <v>1</v>
      </c>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0"/>
      <c r="DD1064" s="70"/>
      <c r="DE1064" s="70"/>
      <c r="DF1064" s="70"/>
      <c r="DG1064" s="70"/>
      <c r="DH1064" s="70"/>
      <c r="DI1064" s="70"/>
      <c r="DJ1064" s="70"/>
      <c r="DK1064" s="70"/>
      <c r="DL1064" s="70"/>
      <c r="DM1064" s="70"/>
      <c r="DN1064" s="70"/>
      <c r="DO1064" s="70"/>
      <c r="DP1064" s="70"/>
      <c r="DQ1064" s="70"/>
      <c r="DR1064" s="70"/>
      <c r="DS1064" s="70"/>
      <c r="DT1064" s="70"/>
      <c r="DU1064" s="70"/>
      <c r="DV1064" s="70"/>
      <c r="DW1064" s="70"/>
      <c r="DX1064" s="70"/>
      <c r="DY1064" s="70"/>
      <c r="DZ1064" s="70"/>
      <c r="EA1064" s="70"/>
      <c r="EB1064" s="70"/>
      <c r="EC1064" s="70"/>
      <c r="ED1064" s="70"/>
      <c r="EE1064" s="70"/>
      <c r="EF1064" s="70"/>
      <c r="EG1064" s="70"/>
      <c r="EH1064" s="70"/>
      <c r="EI1064" s="70"/>
      <c r="EJ1064" s="70"/>
      <c r="EK1064" s="70"/>
      <c r="EL1064" s="70"/>
      <c r="EM1064" s="70"/>
      <c r="EN1064" s="70"/>
      <c r="EO1064" s="70"/>
      <c r="EP1064" s="70"/>
      <c r="EQ1064" s="70"/>
      <c r="ER1064" s="70"/>
      <c r="ES1064" s="70"/>
      <c r="ET1064" s="70"/>
      <c r="EU1064" s="70"/>
      <c r="EV1064" s="70"/>
      <c r="EW1064" s="70"/>
      <c r="EX1064" s="70"/>
      <c r="EY1064" s="70"/>
      <c r="EZ1064" s="70"/>
      <c r="FA1064" s="70"/>
      <c r="FB1064" s="70"/>
      <c r="FC1064" s="70"/>
      <c r="FD1064" s="70"/>
      <c r="FE1064" s="70"/>
      <c r="FF1064" s="70"/>
      <c r="FG1064" s="70"/>
      <c r="FH1064" s="70"/>
      <c r="FI1064" s="70"/>
      <c r="FJ1064" s="70"/>
      <c r="FK1064" s="70"/>
    </row>
    <row r="1065" spans="1:167" ht="15" customHeight="1" x14ac:dyDescent="0.3">
      <c r="A1065" s="70">
        <v>1064</v>
      </c>
      <c r="B1065" s="12">
        <v>25</v>
      </c>
      <c r="C1065" s="69" t="s">
        <v>175</v>
      </c>
      <c r="D1065" s="37">
        <v>-0.123</v>
      </c>
      <c r="E1065" s="68">
        <v>5.1999999999999998E-2</v>
      </c>
      <c r="F1065" s="19">
        <f t="shared" si="244"/>
        <v>-2.3653846153846154</v>
      </c>
      <c r="G1065" s="12" t="s">
        <v>420</v>
      </c>
      <c r="H1065" s="12">
        <f t="shared" si="245"/>
        <v>-0.17499999999999999</v>
      </c>
      <c r="I1065" s="12">
        <f t="shared" si="246"/>
        <v>-7.1000000000000008E-2</v>
      </c>
      <c r="J1065" s="12">
        <v>0.22</v>
      </c>
      <c r="K1065" s="12">
        <f t="shared" si="234"/>
        <v>-0.123</v>
      </c>
      <c r="L1065" s="45">
        <f t="shared" si="235"/>
        <v>-2.3653846153846154</v>
      </c>
      <c r="M1065" s="15">
        <f t="shared" si="236"/>
        <v>-2.25575744478295E-2</v>
      </c>
      <c r="N1065" s="68">
        <f t="shared" si="237"/>
        <v>9.5365355389197878E-3</v>
      </c>
      <c r="O1065" s="68">
        <f t="shared" si="238"/>
        <v>104.85988291228776</v>
      </c>
      <c r="P1065" s="12">
        <f t="shared" si="239"/>
        <v>-3.2094109986749289E-2</v>
      </c>
      <c r="Q1065" s="12">
        <f t="shared" si="240"/>
        <v>-1.3021038908909712E-2</v>
      </c>
      <c r="R1065" s="113">
        <v>6.6398758338265358</v>
      </c>
      <c r="S1065" s="12" t="s">
        <v>1157</v>
      </c>
      <c r="T1065" s="12" t="s">
        <v>1168</v>
      </c>
      <c r="U1065" s="12" t="s">
        <v>1171</v>
      </c>
      <c r="V1065" s="68" t="s">
        <v>1187</v>
      </c>
      <c r="W1065" s="68">
        <v>0</v>
      </c>
      <c r="X1065" s="68">
        <v>1</v>
      </c>
      <c r="Y1065" s="68">
        <v>0</v>
      </c>
      <c r="Z1065" s="68">
        <v>0</v>
      </c>
      <c r="AA1065" s="68">
        <v>1</v>
      </c>
      <c r="AB1065" s="68">
        <v>1</v>
      </c>
      <c r="AC1065" s="68">
        <v>2</v>
      </c>
      <c r="AD1065" s="68">
        <v>5</v>
      </c>
      <c r="AE1065" s="68">
        <v>10990</v>
      </c>
      <c r="AF1065" s="68">
        <v>0</v>
      </c>
      <c r="AG1065" s="68">
        <v>0</v>
      </c>
      <c r="AH1065" s="68">
        <v>0</v>
      </c>
      <c r="AI1065" s="68">
        <v>0</v>
      </c>
      <c r="AJ1065" s="68">
        <v>0</v>
      </c>
      <c r="AK1065" s="68">
        <v>1</v>
      </c>
      <c r="AL1065" s="68">
        <v>0</v>
      </c>
      <c r="AM1065" s="68">
        <v>0</v>
      </c>
      <c r="AN1065" s="68">
        <v>0</v>
      </c>
      <c r="AO1065" s="68">
        <v>0</v>
      </c>
      <c r="AP1065" s="113">
        <v>9.5488818947187717</v>
      </c>
      <c r="AQ1065" s="12">
        <v>1</v>
      </c>
      <c r="AR1065" s="113">
        <v>9.3052868492851371</v>
      </c>
      <c r="AS1065" s="12">
        <v>0</v>
      </c>
      <c r="AT1065" s="12">
        <v>1</v>
      </c>
      <c r="AU1065" s="12">
        <v>5.8998973535824915</v>
      </c>
      <c r="AV1065" s="113">
        <v>7.604396348796338</v>
      </c>
      <c r="AW1065" s="12">
        <v>0</v>
      </c>
      <c r="AX1065" s="12">
        <v>1</v>
      </c>
      <c r="AY1065" s="68">
        <v>0</v>
      </c>
      <c r="AZ1065" s="68">
        <v>4.2329999999999997</v>
      </c>
      <c r="BA1065" s="94">
        <v>174</v>
      </c>
      <c r="BB1065" s="94">
        <v>66</v>
      </c>
      <c r="BC1065" s="12">
        <v>1</v>
      </c>
      <c r="BD1065" s="12">
        <v>0</v>
      </c>
      <c r="BE1065" s="104">
        <f t="shared" si="247"/>
        <v>2.5257286443082556</v>
      </c>
      <c r="BF1065" s="104">
        <v>1529.33</v>
      </c>
      <c r="BG1065" s="104">
        <f t="shared" si="241"/>
        <v>0.3444526917684117</v>
      </c>
      <c r="BH1065" s="68">
        <v>1</v>
      </c>
      <c r="BI1065" s="68">
        <v>1</v>
      </c>
      <c r="BJ1065" s="68">
        <v>0</v>
      </c>
      <c r="BK1065" s="12">
        <v>1</v>
      </c>
      <c r="BL1065" s="12">
        <v>0</v>
      </c>
      <c r="BM1065" s="12">
        <v>0</v>
      </c>
      <c r="BN1065" s="12">
        <v>1</v>
      </c>
      <c r="BO1065" s="12">
        <v>0</v>
      </c>
      <c r="BP1065" s="12">
        <v>1</v>
      </c>
      <c r="BQ1065" s="12">
        <v>1</v>
      </c>
      <c r="BR1065" s="12">
        <v>0</v>
      </c>
      <c r="BS1065" s="12">
        <v>0</v>
      </c>
      <c r="BT1065" s="12">
        <v>0</v>
      </c>
      <c r="BU1065" s="12">
        <v>0</v>
      </c>
      <c r="BV1065" s="12">
        <v>0</v>
      </c>
      <c r="BW1065" s="12">
        <v>0</v>
      </c>
      <c r="BX1065" s="12">
        <v>1</v>
      </c>
      <c r="BY1065" s="12">
        <v>0.5</v>
      </c>
      <c r="BZ1065" s="12">
        <f t="shared" si="242"/>
        <v>0.5</v>
      </c>
      <c r="CA1065" s="113">
        <v>3.1780538303479458</v>
      </c>
      <c r="CB1065" s="12" t="s">
        <v>1144</v>
      </c>
      <c r="CC1065" s="12">
        <v>1</v>
      </c>
    </row>
    <row r="1066" spans="1:167" ht="15" customHeight="1" x14ac:dyDescent="0.3">
      <c r="A1066" s="70">
        <v>1065</v>
      </c>
      <c r="B1066" s="12">
        <v>25</v>
      </c>
      <c r="C1066" s="69" t="s">
        <v>175</v>
      </c>
      <c r="D1066" s="37">
        <v>-1.294</v>
      </c>
      <c r="E1066" s="68">
        <v>0.33</v>
      </c>
      <c r="F1066" s="19">
        <f t="shared" si="244"/>
        <v>-3.9212121212121209</v>
      </c>
      <c r="G1066" s="12" t="s">
        <v>353</v>
      </c>
      <c r="H1066" s="12">
        <f t="shared" si="245"/>
        <v>-1.6240000000000001</v>
      </c>
      <c r="I1066" s="12">
        <f t="shared" si="246"/>
        <v>-0.96399999999999997</v>
      </c>
      <c r="J1066" s="12">
        <v>0.22</v>
      </c>
      <c r="K1066" s="12">
        <f t="shared" si="234"/>
        <v>-1.294</v>
      </c>
      <c r="L1066" s="45">
        <f t="shared" si="235"/>
        <v>-3.9212121212121209</v>
      </c>
      <c r="M1066" s="15">
        <f t="shared" si="236"/>
        <v>-3.7378158036038493E-2</v>
      </c>
      <c r="N1066" s="68">
        <f t="shared" si="237"/>
        <v>9.5322968716326905E-3</v>
      </c>
      <c r="O1066" s="68">
        <f t="shared" si="238"/>
        <v>104.90651030560278</v>
      </c>
      <c r="P1066" s="12">
        <f t="shared" si="239"/>
        <v>-4.6910454907671185E-2</v>
      </c>
      <c r="Q1066" s="12">
        <f t="shared" si="240"/>
        <v>-2.7845861164405801E-2</v>
      </c>
      <c r="R1066" s="113">
        <v>6.6398758338265358</v>
      </c>
      <c r="S1066" s="12" t="s">
        <v>1157</v>
      </c>
      <c r="T1066" s="12" t="s">
        <v>1168</v>
      </c>
      <c r="U1066" s="12" t="s">
        <v>1181</v>
      </c>
      <c r="V1066" s="68" t="s">
        <v>1188</v>
      </c>
      <c r="W1066" s="68">
        <v>0</v>
      </c>
      <c r="X1066" s="68">
        <v>1</v>
      </c>
      <c r="Y1066" s="68">
        <v>0</v>
      </c>
      <c r="Z1066" s="68">
        <v>0</v>
      </c>
      <c r="AA1066" s="68">
        <v>1</v>
      </c>
      <c r="AB1066" s="68">
        <v>1</v>
      </c>
      <c r="AC1066" s="68">
        <v>2</v>
      </c>
      <c r="AD1066" s="68">
        <v>5</v>
      </c>
      <c r="AE1066" s="68">
        <v>10990</v>
      </c>
      <c r="AF1066" s="68">
        <v>0</v>
      </c>
      <c r="AG1066" s="68">
        <v>0</v>
      </c>
      <c r="AH1066" s="68">
        <v>0</v>
      </c>
      <c r="AI1066" s="68">
        <v>0</v>
      </c>
      <c r="AJ1066" s="68">
        <v>0</v>
      </c>
      <c r="AK1066" s="68">
        <v>1</v>
      </c>
      <c r="AL1066" s="68">
        <v>0</v>
      </c>
      <c r="AM1066" s="68">
        <v>0</v>
      </c>
      <c r="AN1066" s="68">
        <v>0</v>
      </c>
      <c r="AO1066" s="68">
        <v>0</v>
      </c>
      <c r="AP1066" s="113">
        <v>9.5488818947187717</v>
      </c>
      <c r="AQ1066" s="12">
        <v>1</v>
      </c>
      <c r="AR1066" s="113">
        <v>9.3052868492851371</v>
      </c>
      <c r="AS1066" s="12">
        <v>0</v>
      </c>
      <c r="AT1066" s="12">
        <v>1</v>
      </c>
      <c r="AU1066" s="12">
        <v>5.8998973535824915</v>
      </c>
      <c r="AV1066" s="113">
        <v>7.604396348796338</v>
      </c>
      <c r="AW1066" s="12">
        <v>0</v>
      </c>
      <c r="AX1066" s="12">
        <v>1</v>
      </c>
      <c r="AY1066" s="68">
        <v>0</v>
      </c>
      <c r="AZ1066" s="68">
        <v>4.2329999999999997</v>
      </c>
      <c r="BA1066" s="94">
        <v>174</v>
      </c>
      <c r="BB1066" s="94">
        <v>66</v>
      </c>
      <c r="BC1066" s="12">
        <v>1</v>
      </c>
      <c r="BD1066" s="12">
        <v>0</v>
      </c>
      <c r="BE1066" s="104">
        <f t="shared" si="247"/>
        <v>2.5257286443082556</v>
      </c>
      <c r="BF1066" s="104">
        <v>1529.33</v>
      </c>
      <c r="BG1066" s="104">
        <f t="shared" si="241"/>
        <v>0.3444526917684117</v>
      </c>
      <c r="BH1066" s="68">
        <v>1</v>
      </c>
      <c r="BI1066" s="68">
        <v>1</v>
      </c>
      <c r="BJ1066" s="68">
        <v>0</v>
      </c>
      <c r="BK1066" s="12">
        <v>1</v>
      </c>
      <c r="BL1066" s="12">
        <v>0</v>
      </c>
      <c r="BM1066" s="12">
        <v>0</v>
      </c>
      <c r="BN1066" s="12">
        <v>1</v>
      </c>
      <c r="BO1066" s="12">
        <v>0</v>
      </c>
      <c r="BP1066" s="12">
        <v>1</v>
      </c>
      <c r="BQ1066" s="12">
        <v>1</v>
      </c>
      <c r="BR1066" s="12">
        <v>0</v>
      </c>
      <c r="BS1066" s="12">
        <v>0</v>
      </c>
      <c r="BT1066" s="12">
        <v>0</v>
      </c>
      <c r="BU1066" s="12">
        <v>0</v>
      </c>
      <c r="BV1066" s="12">
        <v>0</v>
      </c>
      <c r="BW1066" s="12">
        <v>0</v>
      </c>
      <c r="BX1066" s="12">
        <v>1</v>
      </c>
      <c r="BY1066" s="12">
        <v>0.5</v>
      </c>
      <c r="BZ1066" s="12">
        <f t="shared" si="242"/>
        <v>0.5</v>
      </c>
      <c r="CA1066" s="113">
        <v>3.1780538303479458</v>
      </c>
      <c r="CB1066" s="12" t="s">
        <v>1144</v>
      </c>
      <c r="CC1066" s="12">
        <v>1</v>
      </c>
    </row>
    <row r="1067" spans="1:167" ht="15" customHeight="1" x14ac:dyDescent="0.3">
      <c r="A1067" s="70">
        <v>1066</v>
      </c>
      <c r="B1067" s="70">
        <v>25</v>
      </c>
      <c r="C1067" s="69" t="s">
        <v>175</v>
      </c>
      <c r="D1067" s="38">
        <v>-3.0000000000000001E-3</v>
      </c>
      <c r="E1067" s="69">
        <v>0.26</v>
      </c>
      <c r="F1067" s="19">
        <f t="shared" si="244"/>
        <v>-1.1538461538461539E-2</v>
      </c>
      <c r="G1067" s="70"/>
      <c r="H1067" s="70">
        <f t="shared" si="245"/>
        <v>-0.26300000000000001</v>
      </c>
      <c r="I1067" s="70">
        <f t="shared" si="246"/>
        <v>0.25700000000000001</v>
      </c>
      <c r="J1067" s="70">
        <v>0.22</v>
      </c>
      <c r="K1067" s="70">
        <f t="shared" si="234"/>
        <v>-3.0000000000000001E-3</v>
      </c>
      <c r="L1067" s="47">
        <f t="shared" si="235"/>
        <v>-1.1538461538461539E-2</v>
      </c>
      <c r="M1067" s="18">
        <f t="shared" si="236"/>
        <v>-1.1006495437758057E-4</v>
      </c>
      <c r="N1067" s="69">
        <f t="shared" si="237"/>
        <v>9.5389627127236472E-3</v>
      </c>
      <c r="O1067" s="69">
        <f t="shared" si="238"/>
        <v>104.83320148281315</v>
      </c>
      <c r="P1067" s="70">
        <f t="shared" si="239"/>
        <v>-9.6490276671012277E-3</v>
      </c>
      <c r="Q1067" s="70">
        <f t="shared" si="240"/>
        <v>9.4288977583460668E-3</v>
      </c>
      <c r="R1067" s="114">
        <v>6.6398758338265358</v>
      </c>
      <c r="S1067" s="70" t="s">
        <v>1157</v>
      </c>
      <c r="T1067" s="70" t="s">
        <v>1168</v>
      </c>
      <c r="U1067" s="70" t="s">
        <v>1182</v>
      </c>
      <c r="V1067" s="69" t="s">
        <v>1189</v>
      </c>
      <c r="W1067" s="69">
        <v>0</v>
      </c>
      <c r="X1067" s="69">
        <v>1</v>
      </c>
      <c r="Y1067" s="69">
        <v>0</v>
      </c>
      <c r="Z1067" s="69">
        <v>0</v>
      </c>
      <c r="AA1067" s="69">
        <v>1</v>
      </c>
      <c r="AB1067" s="69">
        <v>1</v>
      </c>
      <c r="AC1067" s="69">
        <v>2</v>
      </c>
      <c r="AD1067" s="69">
        <v>5</v>
      </c>
      <c r="AE1067" s="69">
        <v>10990</v>
      </c>
      <c r="AF1067" s="69">
        <v>0</v>
      </c>
      <c r="AG1067" s="69">
        <v>0</v>
      </c>
      <c r="AH1067" s="69">
        <v>0</v>
      </c>
      <c r="AI1067" s="69">
        <v>0</v>
      </c>
      <c r="AJ1067" s="69">
        <v>0</v>
      </c>
      <c r="AK1067" s="69">
        <v>1</v>
      </c>
      <c r="AL1067" s="69">
        <v>0</v>
      </c>
      <c r="AM1067" s="69">
        <v>0</v>
      </c>
      <c r="AN1067" s="69">
        <v>0</v>
      </c>
      <c r="AO1067" s="69">
        <v>0</v>
      </c>
      <c r="AP1067" s="114">
        <v>9.5488818947187717</v>
      </c>
      <c r="AQ1067" s="70">
        <v>1</v>
      </c>
      <c r="AR1067" s="114">
        <v>9.3052868492851371</v>
      </c>
      <c r="AS1067" s="70">
        <v>0</v>
      </c>
      <c r="AT1067" s="70">
        <v>1</v>
      </c>
      <c r="AU1067" s="70">
        <v>5.8998973535824915</v>
      </c>
      <c r="AV1067" s="114">
        <v>7.604396348796338</v>
      </c>
      <c r="AW1067" s="70">
        <v>0</v>
      </c>
      <c r="AX1067" s="70">
        <v>1</v>
      </c>
      <c r="AY1067" s="69">
        <v>0</v>
      </c>
      <c r="AZ1067" s="69">
        <v>4.2329999999999997</v>
      </c>
      <c r="BA1067" s="32">
        <v>174</v>
      </c>
      <c r="BB1067" s="32">
        <v>66</v>
      </c>
      <c r="BC1067" s="70">
        <v>1</v>
      </c>
      <c r="BD1067" s="70">
        <v>0</v>
      </c>
      <c r="BE1067" s="106">
        <f t="shared" si="247"/>
        <v>2.5257286443082556</v>
      </c>
      <c r="BF1067" s="106">
        <v>1529.33</v>
      </c>
      <c r="BG1067" s="106">
        <f t="shared" si="241"/>
        <v>0.3444526917684117</v>
      </c>
      <c r="BH1067" s="69">
        <v>1</v>
      </c>
      <c r="BI1067" s="69">
        <v>1</v>
      </c>
      <c r="BJ1067" s="69">
        <v>0</v>
      </c>
      <c r="BK1067" s="70">
        <v>1</v>
      </c>
      <c r="BL1067" s="70">
        <v>0</v>
      </c>
      <c r="BM1067" s="70">
        <v>0</v>
      </c>
      <c r="BN1067" s="70">
        <v>1</v>
      </c>
      <c r="BO1067" s="70">
        <v>0</v>
      </c>
      <c r="BP1067" s="70">
        <v>1</v>
      </c>
      <c r="BQ1067" s="70">
        <v>1</v>
      </c>
      <c r="BR1067" s="70">
        <v>0</v>
      </c>
      <c r="BS1067" s="70">
        <v>0</v>
      </c>
      <c r="BT1067" s="70">
        <v>0</v>
      </c>
      <c r="BU1067" s="70">
        <v>0</v>
      </c>
      <c r="BV1067" s="70">
        <v>0</v>
      </c>
      <c r="BW1067" s="70">
        <v>0</v>
      </c>
      <c r="BX1067" s="70">
        <v>1</v>
      </c>
      <c r="BY1067" s="70">
        <v>0.5</v>
      </c>
      <c r="BZ1067" s="70">
        <f t="shared" si="242"/>
        <v>0.5</v>
      </c>
      <c r="CA1067" s="114">
        <v>3.1780538303479458</v>
      </c>
      <c r="CB1067" s="70" t="s">
        <v>1144</v>
      </c>
      <c r="CC1067" s="70">
        <v>1</v>
      </c>
      <c r="CD1067" s="70"/>
      <c r="CE1067" s="70"/>
      <c r="CI1067" s="70"/>
      <c r="CK1067" s="70"/>
      <c r="CL1067" s="70"/>
      <c r="CM1067" s="70"/>
      <c r="CN1067" s="70"/>
      <c r="CO1067" s="70"/>
      <c r="CP1067" s="70"/>
      <c r="CQ1067" s="70"/>
      <c r="CR1067" s="70"/>
      <c r="CS1067" s="70"/>
      <c r="CT1067" s="70"/>
      <c r="CU1067" s="70"/>
      <c r="CV1067" s="70"/>
      <c r="CW1067" s="70"/>
      <c r="CX1067" s="70"/>
      <c r="CY1067" s="70"/>
      <c r="CZ1067" s="70"/>
      <c r="DA1067" s="70"/>
      <c r="DB1067" s="70"/>
      <c r="DC1067" s="70"/>
      <c r="DD1067" s="70"/>
      <c r="DE1067" s="70"/>
      <c r="DF1067" s="70"/>
      <c r="DG1067" s="70"/>
      <c r="DH1067" s="70"/>
      <c r="DI1067" s="70"/>
      <c r="DJ1067" s="70"/>
      <c r="DK1067" s="70"/>
      <c r="DL1067" s="70"/>
      <c r="DM1067" s="70"/>
      <c r="DN1067" s="70"/>
      <c r="DO1067" s="70"/>
      <c r="DP1067" s="70"/>
      <c r="DQ1067" s="70"/>
      <c r="DR1067" s="70"/>
      <c r="DS1067" s="70"/>
      <c r="DT1067" s="70"/>
      <c r="DU1067" s="70"/>
      <c r="DV1067" s="70"/>
      <c r="DW1067" s="70"/>
      <c r="DX1067" s="70"/>
      <c r="DY1067" s="70"/>
      <c r="DZ1067" s="70"/>
      <c r="EA1067" s="70"/>
      <c r="EB1067" s="70"/>
      <c r="EC1067" s="70"/>
      <c r="ED1067" s="70"/>
      <c r="EE1067" s="70"/>
      <c r="EF1067" s="70"/>
      <c r="EG1067" s="70"/>
      <c r="EH1067" s="70"/>
      <c r="EI1067" s="70"/>
      <c r="EJ1067" s="70"/>
      <c r="EK1067" s="70"/>
      <c r="EL1067" s="70"/>
      <c r="EM1067" s="70"/>
      <c r="EN1067" s="70"/>
      <c r="EO1067" s="70"/>
      <c r="EP1067" s="70"/>
      <c r="EQ1067" s="70"/>
      <c r="ER1067" s="70"/>
      <c r="ES1067" s="70"/>
      <c r="ET1067" s="70"/>
      <c r="EU1067" s="70"/>
      <c r="EV1067" s="70"/>
      <c r="EW1067" s="70"/>
      <c r="EX1067" s="70"/>
      <c r="EY1067" s="70"/>
      <c r="EZ1067" s="70"/>
      <c r="FA1067" s="70"/>
      <c r="FB1067" s="70"/>
      <c r="FC1067" s="70"/>
      <c r="FD1067" s="70"/>
      <c r="FE1067" s="70"/>
      <c r="FF1067" s="70"/>
      <c r="FG1067" s="70"/>
      <c r="FH1067" s="70"/>
      <c r="FI1067" s="70"/>
      <c r="FJ1067" s="70"/>
      <c r="FK1067" s="70"/>
    </row>
    <row r="1068" spans="1:167" ht="15" customHeight="1" x14ac:dyDescent="0.3">
      <c r="A1068" s="70">
        <v>1067</v>
      </c>
      <c r="B1068" s="70">
        <v>25</v>
      </c>
      <c r="C1068" s="69" t="s">
        <v>175</v>
      </c>
      <c r="D1068" s="38">
        <v>0.54200000000000004</v>
      </c>
      <c r="E1068" s="69">
        <v>1.2</v>
      </c>
      <c r="F1068" s="19">
        <f t="shared" si="244"/>
        <v>0.45166666666666672</v>
      </c>
      <c r="G1068" s="70"/>
      <c r="H1068" s="70">
        <f t="shared" si="245"/>
        <v>-0.65799999999999992</v>
      </c>
      <c r="I1068" s="70">
        <f t="shared" si="246"/>
        <v>1.742</v>
      </c>
      <c r="J1068" s="70">
        <v>0.22</v>
      </c>
      <c r="K1068" s="70">
        <f t="shared" si="234"/>
        <v>0.54200000000000004</v>
      </c>
      <c r="L1068" s="47">
        <f t="shared" si="235"/>
        <v>0.45166666666666672</v>
      </c>
      <c r="M1068" s="18">
        <f t="shared" si="236"/>
        <v>4.3087836053430388E-3</v>
      </c>
      <c r="N1068" s="69">
        <f t="shared" si="237"/>
        <v>9.5397422996524855E-3</v>
      </c>
      <c r="O1068" s="69">
        <f t="shared" si="238"/>
        <v>104.82463452250991</v>
      </c>
      <c r="P1068" s="70">
        <f t="shared" si="239"/>
        <v>-5.2309586943094467E-3</v>
      </c>
      <c r="Q1068" s="70">
        <f t="shared" si="240"/>
        <v>1.3848525904995523E-2</v>
      </c>
      <c r="R1068" s="114">
        <v>7.5459181512093227</v>
      </c>
      <c r="S1068" s="70" t="s">
        <v>1157</v>
      </c>
      <c r="T1068" s="70" t="s">
        <v>1168</v>
      </c>
      <c r="U1068" s="70" t="s">
        <v>1180</v>
      </c>
      <c r="V1068" s="69" t="s">
        <v>1185</v>
      </c>
      <c r="W1068" s="69">
        <v>0</v>
      </c>
      <c r="X1068" s="69">
        <v>1</v>
      </c>
      <c r="Y1068" s="69">
        <v>0</v>
      </c>
      <c r="Z1068" s="69">
        <v>0</v>
      </c>
      <c r="AA1068" s="69">
        <v>1</v>
      </c>
      <c r="AB1068" s="69">
        <v>1</v>
      </c>
      <c r="AC1068" s="69">
        <v>3</v>
      </c>
      <c r="AD1068" s="69">
        <v>7</v>
      </c>
      <c r="AE1068" s="69">
        <v>10988</v>
      </c>
      <c r="AF1068" s="69">
        <v>0</v>
      </c>
      <c r="AG1068" s="69">
        <v>0</v>
      </c>
      <c r="AH1068" s="69">
        <v>0</v>
      </c>
      <c r="AI1068" s="69">
        <v>0</v>
      </c>
      <c r="AJ1068" s="69">
        <v>0</v>
      </c>
      <c r="AK1068" s="69">
        <v>1</v>
      </c>
      <c r="AL1068" s="69">
        <v>0</v>
      </c>
      <c r="AM1068" s="69">
        <v>0</v>
      </c>
      <c r="AN1068" s="69">
        <v>0</v>
      </c>
      <c r="AO1068" s="69">
        <v>0</v>
      </c>
      <c r="AP1068" s="114">
        <v>9.5488818947187717</v>
      </c>
      <c r="AQ1068" s="70">
        <v>1</v>
      </c>
      <c r="AR1068" s="114">
        <v>9.3052868492851371</v>
      </c>
      <c r="AS1068" s="70">
        <v>0</v>
      </c>
      <c r="AT1068" s="70">
        <v>1</v>
      </c>
      <c r="AU1068" s="70">
        <v>6.956545443151569</v>
      </c>
      <c r="AV1068" s="114">
        <v>7.604396348796338</v>
      </c>
      <c r="AW1068" s="70">
        <v>0</v>
      </c>
      <c r="AX1068" s="70">
        <v>1</v>
      </c>
      <c r="AY1068" s="69">
        <v>0</v>
      </c>
      <c r="AZ1068" s="69">
        <v>4.2329999999999997</v>
      </c>
      <c r="BA1068" s="32">
        <v>174</v>
      </c>
      <c r="BB1068" s="32">
        <v>66</v>
      </c>
      <c r="BC1068" s="70">
        <v>1</v>
      </c>
      <c r="BD1068" s="70">
        <v>0</v>
      </c>
      <c r="BE1068" s="106">
        <f t="shared" si="247"/>
        <v>2.5257286443082556</v>
      </c>
      <c r="BF1068" s="106">
        <v>1529.33</v>
      </c>
      <c r="BG1068" s="106">
        <f t="shared" si="241"/>
        <v>0.3444526917684117</v>
      </c>
      <c r="BH1068" s="69">
        <v>1</v>
      </c>
      <c r="BI1068" s="69">
        <v>1</v>
      </c>
      <c r="BJ1068" s="69">
        <v>0</v>
      </c>
      <c r="BK1068" s="70">
        <v>1</v>
      </c>
      <c r="BL1068" s="70">
        <v>0</v>
      </c>
      <c r="BM1068" s="70">
        <v>0</v>
      </c>
      <c r="BN1068" s="70">
        <v>1</v>
      </c>
      <c r="BO1068" s="70">
        <v>0</v>
      </c>
      <c r="BP1068" s="70">
        <v>1</v>
      </c>
      <c r="BQ1068" s="70">
        <v>1</v>
      </c>
      <c r="BR1068" s="70">
        <v>0</v>
      </c>
      <c r="BS1068" s="70">
        <v>0</v>
      </c>
      <c r="BT1068" s="70">
        <v>0</v>
      </c>
      <c r="BU1068" s="70">
        <v>0</v>
      </c>
      <c r="BV1068" s="70">
        <v>0</v>
      </c>
      <c r="BW1068" s="70">
        <v>0</v>
      </c>
      <c r="BX1068" s="70">
        <v>1</v>
      </c>
      <c r="BY1068" s="70">
        <v>0.54</v>
      </c>
      <c r="BZ1068" s="70">
        <f t="shared" si="242"/>
        <v>0.45999999999999996</v>
      </c>
      <c r="CA1068" s="114">
        <v>2.8033603809065348</v>
      </c>
      <c r="CB1068" s="70" t="s">
        <v>1144</v>
      </c>
      <c r="CC1068" s="70">
        <v>1</v>
      </c>
      <c r="CD1068" s="70"/>
      <c r="CE1068" s="70"/>
      <c r="CF1068" s="70"/>
      <c r="CG1068" s="70"/>
      <c r="CH1068" s="70"/>
      <c r="CI1068" s="70"/>
      <c r="CJ1068" s="70"/>
      <c r="CK1068" s="70"/>
    </row>
    <row r="1069" spans="1:167" ht="15" customHeight="1" x14ac:dyDescent="0.3">
      <c r="A1069" s="70">
        <v>1068</v>
      </c>
      <c r="B1069" s="12">
        <v>25</v>
      </c>
      <c r="C1069" s="69" t="s">
        <v>175</v>
      </c>
      <c r="D1069" s="37">
        <v>2.371</v>
      </c>
      <c r="E1069" s="68">
        <v>0.55000000000000004</v>
      </c>
      <c r="F1069" s="19">
        <f t="shared" si="244"/>
        <v>4.3109090909090906</v>
      </c>
      <c r="G1069" s="12" t="s">
        <v>353</v>
      </c>
      <c r="H1069" s="12">
        <f t="shared" si="245"/>
        <v>1.821</v>
      </c>
      <c r="I1069" s="12">
        <f t="shared" si="246"/>
        <v>2.9210000000000003</v>
      </c>
      <c r="J1069" s="12">
        <v>0.22</v>
      </c>
      <c r="K1069" s="12">
        <f t="shared" si="234"/>
        <v>2.371</v>
      </c>
      <c r="L1069" s="45">
        <f t="shared" si="235"/>
        <v>4.3109090909090906</v>
      </c>
      <c r="M1069" s="15">
        <f t="shared" si="236"/>
        <v>4.1090610096107733E-2</v>
      </c>
      <c r="N1069" s="68">
        <f t="shared" si="237"/>
        <v>9.5317737464610929E-3</v>
      </c>
      <c r="O1069" s="68">
        <f t="shared" si="238"/>
        <v>104.91226781072881</v>
      </c>
      <c r="P1069" s="12">
        <f t="shared" si="239"/>
        <v>3.1558836349646638E-2</v>
      </c>
      <c r="Q1069" s="12">
        <f t="shared" si="240"/>
        <v>5.0622383842568827E-2</v>
      </c>
      <c r="R1069" s="113">
        <v>7.4685132714963371</v>
      </c>
      <c r="S1069" s="12" t="s">
        <v>1157</v>
      </c>
      <c r="T1069" s="12" t="s">
        <v>1168</v>
      </c>
      <c r="U1069" s="12" t="s">
        <v>1170</v>
      </c>
      <c r="V1069" s="68" t="s">
        <v>1186</v>
      </c>
      <c r="W1069" s="68">
        <v>0</v>
      </c>
      <c r="X1069" s="68">
        <v>1</v>
      </c>
      <c r="Y1069" s="68">
        <v>0</v>
      </c>
      <c r="Z1069" s="68">
        <v>0</v>
      </c>
      <c r="AA1069" s="68">
        <v>1</v>
      </c>
      <c r="AB1069" s="68">
        <v>1</v>
      </c>
      <c r="AC1069" s="68">
        <v>3</v>
      </c>
      <c r="AD1069" s="68">
        <v>7</v>
      </c>
      <c r="AE1069" s="68">
        <v>10988</v>
      </c>
      <c r="AF1069" s="68">
        <v>0</v>
      </c>
      <c r="AG1069" s="68">
        <v>0</v>
      </c>
      <c r="AH1069" s="68">
        <v>0</v>
      </c>
      <c r="AI1069" s="68">
        <v>0</v>
      </c>
      <c r="AJ1069" s="68">
        <v>0</v>
      </c>
      <c r="AK1069" s="68">
        <v>1</v>
      </c>
      <c r="AL1069" s="68">
        <v>0</v>
      </c>
      <c r="AM1069" s="68">
        <v>0</v>
      </c>
      <c r="AN1069" s="68">
        <v>0</v>
      </c>
      <c r="AO1069" s="68">
        <v>0</v>
      </c>
      <c r="AP1069" s="113">
        <v>9.5488818947187717</v>
      </c>
      <c r="AQ1069" s="12">
        <v>1</v>
      </c>
      <c r="AR1069" s="113">
        <v>9.3052868492851371</v>
      </c>
      <c r="AS1069" s="12">
        <v>0</v>
      </c>
      <c r="AT1069" s="12">
        <v>1</v>
      </c>
      <c r="AU1069" s="12">
        <v>6.956545443151569</v>
      </c>
      <c r="AV1069" s="113">
        <v>7.604396348796338</v>
      </c>
      <c r="AW1069" s="12">
        <v>0</v>
      </c>
      <c r="AX1069" s="12">
        <v>1</v>
      </c>
      <c r="AY1069" s="68">
        <v>0</v>
      </c>
      <c r="AZ1069" s="68">
        <v>4.2329999999999997</v>
      </c>
      <c r="BA1069" s="94">
        <v>174</v>
      </c>
      <c r="BB1069" s="94">
        <v>66</v>
      </c>
      <c r="BC1069" s="12">
        <v>1</v>
      </c>
      <c r="BD1069" s="12">
        <v>0</v>
      </c>
      <c r="BE1069" s="104">
        <f t="shared" si="247"/>
        <v>2.5257286443082556</v>
      </c>
      <c r="BF1069" s="104">
        <v>1529.33</v>
      </c>
      <c r="BG1069" s="104">
        <f t="shared" si="241"/>
        <v>0.3444526917684117</v>
      </c>
      <c r="BH1069" s="68">
        <v>1</v>
      </c>
      <c r="BI1069" s="68">
        <v>1</v>
      </c>
      <c r="BJ1069" s="68">
        <v>0</v>
      </c>
      <c r="BK1069" s="12">
        <v>1</v>
      </c>
      <c r="BL1069" s="12">
        <v>0</v>
      </c>
      <c r="BM1069" s="12">
        <v>0</v>
      </c>
      <c r="BN1069" s="12">
        <v>1</v>
      </c>
      <c r="BO1069" s="12">
        <v>0</v>
      </c>
      <c r="BP1069" s="12">
        <v>1</v>
      </c>
      <c r="BQ1069" s="12">
        <v>1</v>
      </c>
      <c r="BR1069" s="12">
        <v>0</v>
      </c>
      <c r="BS1069" s="12">
        <v>0</v>
      </c>
      <c r="BT1069" s="12">
        <v>0</v>
      </c>
      <c r="BU1069" s="12">
        <v>0</v>
      </c>
      <c r="BV1069" s="12">
        <v>0</v>
      </c>
      <c r="BW1069" s="12">
        <v>0</v>
      </c>
      <c r="BX1069" s="12">
        <v>1</v>
      </c>
      <c r="BY1069" s="12">
        <v>0.54</v>
      </c>
      <c r="BZ1069" s="12">
        <f t="shared" si="242"/>
        <v>0.45999999999999996</v>
      </c>
      <c r="CA1069" s="113">
        <v>2.8033603809065348</v>
      </c>
      <c r="CB1069" s="12" t="s">
        <v>1144</v>
      </c>
      <c r="CC1069" s="12">
        <v>1</v>
      </c>
    </row>
    <row r="1070" spans="1:167" ht="15" customHeight="1" x14ac:dyDescent="0.3">
      <c r="A1070" s="70">
        <v>1069</v>
      </c>
      <c r="B1070" s="12">
        <v>25</v>
      </c>
      <c r="C1070" s="69" t="s">
        <v>175</v>
      </c>
      <c r="D1070" s="37">
        <v>-0.121</v>
      </c>
      <c r="E1070" s="68">
        <v>5.2999999999999999E-2</v>
      </c>
      <c r="F1070" s="19">
        <f t="shared" si="244"/>
        <v>-2.2830188679245285</v>
      </c>
      <c r="G1070" s="12" t="s">
        <v>420</v>
      </c>
      <c r="H1070" s="12">
        <f t="shared" si="245"/>
        <v>-0.17399999999999999</v>
      </c>
      <c r="I1070" s="12">
        <f t="shared" si="246"/>
        <v>-6.8000000000000005E-2</v>
      </c>
      <c r="J1070" s="12">
        <v>0.22</v>
      </c>
      <c r="K1070" s="12">
        <f t="shared" si="234"/>
        <v>-0.121</v>
      </c>
      <c r="L1070" s="45">
        <f t="shared" si="235"/>
        <v>-2.2830188679245285</v>
      </c>
      <c r="M1070" s="15">
        <f t="shared" si="236"/>
        <v>-2.1774450082054534E-2</v>
      </c>
      <c r="N1070" s="68">
        <f t="shared" si="237"/>
        <v>9.5375690442057043E-3</v>
      </c>
      <c r="O1070" s="68">
        <f t="shared" si="238"/>
        <v>104.84852013810828</v>
      </c>
      <c r="P1070" s="12">
        <f t="shared" si="239"/>
        <v>-3.1312019126260235E-2</v>
      </c>
      <c r="Q1070" s="12">
        <f t="shared" si="240"/>
        <v>-1.223688103784883E-2</v>
      </c>
      <c r="R1070" s="113">
        <v>7.3460102099132927</v>
      </c>
      <c r="S1070" s="12" t="s">
        <v>1157</v>
      </c>
      <c r="T1070" s="12" t="s">
        <v>1168</v>
      </c>
      <c r="U1070" s="12" t="s">
        <v>1171</v>
      </c>
      <c r="V1070" s="68" t="s">
        <v>1187</v>
      </c>
      <c r="W1070" s="68">
        <v>0</v>
      </c>
      <c r="X1070" s="68">
        <v>1</v>
      </c>
      <c r="Y1070" s="68">
        <v>0</v>
      </c>
      <c r="Z1070" s="68">
        <v>0</v>
      </c>
      <c r="AA1070" s="68">
        <v>1</v>
      </c>
      <c r="AB1070" s="68">
        <v>1</v>
      </c>
      <c r="AC1070" s="68">
        <v>3</v>
      </c>
      <c r="AD1070" s="68">
        <v>7</v>
      </c>
      <c r="AE1070" s="68">
        <v>10988</v>
      </c>
      <c r="AF1070" s="68">
        <v>0</v>
      </c>
      <c r="AG1070" s="68">
        <v>0</v>
      </c>
      <c r="AH1070" s="68">
        <v>0</v>
      </c>
      <c r="AI1070" s="68">
        <v>0</v>
      </c>
      <c r="AJ1070" s="68">
        <v>0</v>
      </c>
      <c r="AK1070" s="68">
        <v>1</v>
      </c>
      <c r="AL1070" s="68">
        <v>0</v>
      </c>
      <c r="AM1070" s="68">
        <v>0</v>
      </c>
      <c r="AN1070" s="68">
        <v>0</v>
      </c>
      <c r="AO1070" s="68">
        <v>0</v>
      </c>
      <c r="AP1070" s="113">
        <v>9.5488818947187717</v>
      </c>
      <c r="AQ1070" s="12">
        <v>1</v>
      </c>
      <c r="AR1070" s="113">
        <v>9.3052868492851371</v>
      </c>
      <c r="AS1070" s="12">
        <v>0</v>
      </c>
      <c r="AT1070" s="12">
        <v>1</v>
      </c>
      <c r="AU1070" s="12">
        <v>6.956545443151569</v>
      </c>
      <c r="AV1070" s="113">
        <v>7.604396348796338</v>
      </c>
      <c r="AW1070" s="12">
        <v>0</v>
      </c>
      <c r="AX1070" s="12">
        <v>1</v>
      </c>
      <c r="AY1070" s="68">
        <v>0</v>
      </c>
      <c r="AZ1070" s="68">
        <v>4.2329999999999997</v>
      </c>
      <c r="BA1070" s="94">
        <v>174</v>
      </c>
      <c r="BB1070" s="94">
        <v>66</v>
      </c>
      <c r="BC1070" s="12">
        <v>1</v>
      </c>
      <c r="BD1070" s="12">
        <v>0</v>
      </c>
      <c r="BE1070" s="104">
        <f t="shared" si="247"/>
        <v>2.5257286443082556</v>
      </c>
      <c r="BF1070" s="104">
        <v>1529.33</v>
      </c>
      <c r="BG1070" s="104">
        <f t="shared" si="241"/>
        <v>0.3444526917684117</v>
      </c>
      <c r="BH1070" s="68">
        <v>1</v>
      </c>
      <c r="BI1070" s="68">
        <v>1</v>
      </c>
      <c r="BJ1070" s="68">
        <v>0</v>
      </c>
      <c r="BK1070" s="12">
        <v>1</v>
      </c>
      <c r="BL1070" s="12">
        <v>0</v>
      </c>
      <c r="BM1070" s="12">
        <v>0</v>
      </c>
      <c r="BN1070" s="12">
        <v>1</v>
      </c>
      <c r="BO1070" s="12">
        <v>0</v>
      </c>
      <c r="BP1070" s="12">
        <v>1</v>
      </c>
      <c r="BQ1070" s="12">
        <v>1</v>
      </c>
      <c r="BR1070" s="12">
        <v>0</v>
      </c>
      <c r="BS1070" s="12">
        <v>0</v>
      </c>
      <c r="BT1070" s="12">
        <v>0</v>
      </c>
      <c r="BU1070" s="12">
        <v>0</v>
      </c>
      <c r="BV1070" s="12">
        <v>0</v>
      </c>
      <c r="BW1070" s="12">
        <v>0</v>
      </c>
      <c r="BX1070" s="12">
        <v>1</v>
      </c>
      <c r="BY1070" s="12">
        <v>0.54</v>
      </c>
      <c r="BZ1070" s="12">
        <f t="shared" si="242"/>
        <v>0.45999999999999996</v>
      </c>
      <c r="CA1070" s="113">
        <v>2.8033603809065348</v>
      </c>
      <c r="CB1070" s="12" t="s">
        <v>1144</v>
      </c>
      <c r="CC1070" s="12">
        <v>1</v>
      </c>
    </row>
    <row r="1071" spans="1:167" ht="15" customHeight="1" x14ac:dyDescent="0.3">
      <c r="A1071" s="70">
        <v>1070</v>
      </c>
      <c r="B1071" s="12">
        <v>25</v>
      </c>
      <c r="C1071" s="69" t="s">
        <v>175</v>
      </c>
      <c r="D1071" s="37">
        <v>-1.306</v>
      </c>
      <c r="E1071" s="68">
        <v>0.33</v>
      </c>
      <c r="F1071" s="19">
        <f t="shared" si="244"/>
        <v>-3.9575757575757575</v>
      </c>
      <c r="G1071" s="12" t="s">
        <v>353</v>
      </c>
      <c r="H1071" s="12">
        <f t="shared" si="245"/>
        <v>-1.6360000000000001</v>
      </c>
      <c r="I1071" s="12">
        <f t="shared" si="246"/>
        <v>-0.97599999999999998</v>
      </c>
      <c r="J1071" s="12">
        <v>0.22</v>
      </c>
      <c r="K1071" s="12">
        <f t="shared" si="234"/>
        <v>-1.306</v>
      </c>
      <c r="L1071" s="45">
        <f t="shared" si="235"/>
        <v>-3.9575757575757575</v>
      </c>
      <c r="M1071" s="15">
        <f t="shared" si="236"/>
        <v>-3.7727724165015838E-2</v>
      </c>
      <c r="N1071" s="68">
        <f t="shared" si="237"/>
        <v>9.5330390309764368E-3</v>
      </c>
      <c r="O1071" s="68">
        <f t="shared" si="238"/>
        <v>104.89834319891308</v>
      </c>
      <c r="P1071" s="12">
        <f t="shared" si="239"/>
        <v>-4.7260763195992275E-2</v>
      </c>
      <c r="Q1071" s="12">
        <f t="shared" si="240"/>
        <v>-2.8194685134039402E-2</v>
      </c>
      <c r="R1071" s="113">
        <v>5.8377304471659395</v>
      </c>
      <c r="S1071" s="12" t="s">
        <v>1157</v>
      </c>
      <c r="T1071" s="12" t="s">
        <v>1168</v>
      </c>
      <c r="U1071" s="12" t="s">
        <v>1181</v>
      </c>
      <c r="V1071" s="68" t="s">
        <v>1188</v>
      </c>
      <c r="W1071" s="68">
        <v>0</v>
      </c>
      <c r="X1071" s="68">
        <v>1</v>
      </c>
      <c r="Y1071" s="68">
        <v>0</v>
      </c>
      <c r="Z1071" s="68">
        <v>0</v>
      </c>
      <c r="AA1071" s="68">
        <v>1</v>
      </c>
      <c r="AB1071" s="68">
        <v>1</v>
      </c>
      <c r="AC1071" s="68">
        <v>3</v>
      </c>
      <c r="AD1071" s="68">
        <v>7</v>
      </c>
      <c r="AE1071" s="68">
        <v>10988</v>
      </c>
      <c r="AF1071" s="68">
        <v>0</v>
      </c>
      <c r="AG1071" s="68">
        <v>0</v>
      </c>
      <c r="AH1071" s="68">
        <v>0</v>
      </c>
      <c r="AI1071" s="68">
        <v>0</v>
      </c>
      <c r="AJ1071" s="68">
        <v>0</v>
      </c>
      <c r="AK1071" s="68">
        <v>1</v>
      </c>
      <c r="AL1071" s="68">
        <v>0</v>
      </c>
      <c r="AM1071" s="68">
        <v>0</v>
      </c>
      <c r="AN1071" s="68">
        <v>0</v>
      </c>
      <c r="AO1071" s="68">
        <v>0</v>
      </c>
      <c r="AP1071" s="113">
        <v>9.5488818947187717</v>
      </c>
      <c r="AQ1071" s="12">
        <v>1</v>
      </c>
      <c r="AR1071" s="113">
        <v>9.3052868492851371</v>
      </c>
      <c r="AS1071" s="12">
        <v>0</v>
      </c>
      <c r="AT1071" s="12">
        <v>1</v>
      </c>
      <c r="AU1071" s="12">
        <v>6.956545443151569</v>
      </c>
      <c r="AV1071" s="113">
        <v>7.604396348796338</v>
      </c>
      <c r="AW1071" s="12">
        <v>0</v>
      </c>
      <c r="AX1071" s="12">
        <v>1</v>
      </c>
      <c r="AY1071" s="68">
        <v>0</v>
      </c>
      <c r="AZ1071" s="68">
        <v>4.2329999999999997</v>
      </c>
      <c r="BA1071" s="94">
        <v>174</v>
      </c>
      <c r="BB1071" s="94">
        <v>66</v>
      </c>
      <c r="BC1071" s="12">
        <v>1</v>
      </c>
      <c r="BD1071" s="12">
        <v>0</v>
      </c>
      <c r="BE1071" s="104">
        <f t="shared" si="247"/>
        <v>2.5257286443082556</v>
      </c>
      <c r="BF1071" s="104">
        <v>1529.33</v>
      </c>
      <c r="BG1071" s="104">
        <f t="shared" si="241"/>
        <v>0.3444526917684117</v>
      </c>
      <c r="BH1071" s="68">
        <v>1</v>
      </c>
      <c r="BI1071" s="68">
        <v>1</v>
      </c>
      <c r="BJ1071" s="68">
        <v>0</v>
      </c>
      <c r="BK1071" s="12">
        <v>1</v>
      </c>
      <c r="BL1071" s="12">
        <v>0</v>
      </c>
      <c r="BM1071" s="12">
        <v>0</v>
      </c>
      <c r="BN1071" s="12">
        <v>1</v>
      </c>
      <c r="BO1071" s="12">
        <v>0</v>
      </c>
      <c r="BP1071" s="12">
        <v>1</v>
      </c>
      <c r="BQ1071" s="12">
        <v>1</v>
      </c>
      <c r="BR1071" s="12">
        <v>0</v>
      </c>
      <c r="BS1071" s="12">
        <v>0</v>
      </c>
      <c r="BT1071" s="12">
        <v>0</v>
      </c>
      <c r="BU1071" s="12">
        <v>0</v>
      </c>
      <c r="BV1071" s="12">
        <v>0</v>
      </c>
      <c r="BW1071" s="12">
        <v>0</v>
      </c>
      <c r="BX1071" s="12">
        <v>1</v>
      </c>
      <c r="BY1071" s="12">
        <v>0.54</v>
      </c>
      <c r="BZ1071" s="12">
        <f t="shared" si="242"/>
        <v>0.45999999999999996</v>
      </c>
      <c r="CA1071" s="113">
        <v>2.8033603809065348</v>
      </c>
      <c r="CB1071" s="12" t="s">
        <v>1144</v>
      </c>
      <c r="CC1071" s="12">
        <v>1</v>
      </c>
    </row>
    <row r="1072" spans="1:167" ht="15" customHeight="1" x14ac:dyDescent="0.3">
      <c r="A1072" s="70">
        <v>1071</v>
      </c>
      <c r="B1072" s="12">
        <v>25</v>
      </c>
      <c r="C1072" s="69" t="s">
        <v>175</v>
      </c>
      <c r="D1072" s="37">
        <v>-0.38</v>
      </c>
      <c r="E1072" s="68">
        <v>0.45</v>
      </c>
      <c r="F1072" s="19">
        <f t="shared" si="244"/>
        <v>-0.84444444444444444</v>
      </c>
      <c r="H1072" s="12">
        <f t="shared" si="245"/>
        <v>-0.83000000000000007</v>
      </c>
      <c r="I1072" s="12">
        <f t="shared" si="246"/>
        <v>7.0000000000000007E-2</v>
      </c>
      <c r="J1072" s="12">
        <v>0.22</v>
      </c>
      <c r="K1072" s="12">
        <f t="shared" si="234"/>
        <v>-0.38</v>
      </c>
      <c r="L1072" s="45">
        <f t="shared" si="235"/>
        <v>-0.84444444444444444</v>
      </c>
      <c r="M1072" s="15">
        <f t="shared" si="236"/>
        <v>-8.0555957806031121E-3</v>
      </c>
      <c r="N1072" s="68">
        <f t="shared" si="237"/>
        <v>9.5395213191352638E-3</v>
      </c>
      <c r="O1072" s="68">
        <f t="shared" si="238"/>
        <v>104.82706275776191</v>
      </c>
      <c r="P1072" s="12">
        <f t="shared" si="239"/>
        <v>-1.7595117099738378E-2</v>
      </c>
      <c r="Q1072" s="12">
        <f t="shared" si="240"/>
        <v>1.4839255385321517E-3</v>
      </c>
      <c r="R1072" s="113">
        <v>6.6669567924292066</v>
      </c>
      <c r="S1072" s="12" t="s">
        <v>1157</v>
      </c>
      <c r="T1072" s="12" t="s">
        <v>1168</v>
      </c>
      <c r="U1072" s="12" t="s">
        <v>1182</v>
      </c>
      <c r="V1072" s="68" t="s">
        <v>1189</v>
      </c>
      <c r="W1072" s="68">
        <v>0</v>
      </c>
      <c r="X1072" s="68">
        <v>1</v>
      </c>
      <c r="Y1072" s="68">
        <v>0</v>
      </c>
      <c r="Z1072" s="68">
        <v>0</v>
      </c>
      <c r="AA1072" s="68">
        <v>1</v>
      </c>
      <c r="AB1072" s="68">
        <v>1</v>
      </c>
      <c r="AC1072" s="68">
        <v>3</v>
      </c>
      <c r="AD1072" s="68">
        <v>7</v>
      </c>
      <c r="AE1072" s="68">
        <v>10988</v>
      </c>
      <c r="AF1072" s="68">
        <v>0</v>
      </c>
      <c r="AG1072" s="68">
        <v>0</v>
      </c>
      <c r="AH1072" s="68">
        <v>0</v>
      </c>
      <c r="AI1072" s="68">
        <v>0</v>
      </c>
      <c r="AJ1072" s="68">
        <v>0</v>
      </c>
      <c r="AK1072" s="68">
        <v>1</v>
      </c>
      <c r="AL1072" s="68">
        <v>0</v>
      </c>
      <c r="AM1072" s="68">
        <v>0</v>
      </c>
      <c r="AN1072" s="68">
        <v>0</v>
      </c>
      <c r="AO1072" s="68">
        <v>0</v>
      </c>
      <c r="AP1072" s="113">
        <v>9.5488818947187717</v>
      </c>
      <c r="AQ1072" s="12">
        <v>1</v>
      </c>
      <c r="AR1072" s="113">
        <v>9.3052868492851371</v>
      </c>
      <c r="AS1072" s="12">
        <v>0</v>
      </c>
      <c r="AT1072" s="12">
        <v>1</v>
      </c>
      <c r="AU1072" s="12">
        <v>6.956545443151569</v>
      </c>
      <c r="AV1072" s="113">
        <v>7.604396348796338</v>
      </c>
      <c r="AW1072" s="12">
        <v>0</v>
      </c>
      <c r="AX1072" s="12">
        <v>1</v>
      </c>
      <c r="AY1072" s="68">
        <v>0</v>
      </c>
      <c r="AZ1072" s="68">
        <v>4.2329999999999997</v>
      </c>
      <c r="BA1072" s="94">
        <v>174</v>
      </c>
      <c r="BB1072" s="94">
        <v>66</v>
      </c>
      <c r="BC1072" s="12">
        <v>1</v>
      </c>
      <c r="BD1072" s="12">
        <v>0</v>
      </c>
      <c r="BE1072" s="104">
        <f t="shared" si="247"/>
        <v>2.5257286443082556</v>
      </c>
      <c r="BF1072" s="104">
        <v>1529.33</v>
      </c>
      <c r="BG1072" s="104">
        <f t="shared" si="241"/>
        <v>0.3444526917684117</v>
      </c>
      <c r="BH1072" s="68">
        <v>1</v>
      </c>
      <c r="BI1072" s="68">
        <v>1</v>
      </c>
      <c r="BJ1072" s="68">
        <v>0</v>
      </c>
      <c r="BK1072" s="12">
        <v>1</v>
      </c>
      <c r="BL1072" s="12">
        <v>0</v>
      </c>
      <c r="BM1072" s="12">
        <v>0</v>
      </c>
      <c r="BN1072" s="12">
        <v>1</v>
      </c>
      <c r="BO1072" s="12">
        <v>0</v>
      </c>
      <c r="BP1072" s="12">
        <v>1</v>
      </c>
      <c r="BQ1072" s="12">
        <v>1</v>
      </c>
      <c r="BR1072" s="12">
        <v>0</v>
      </c>
      <c r="BS1072" s="12">
        <v>0</v>
      </c>
      <c r="BT1072" s="12">
        <v>0</v>
      </c>
      <c r="BU1072" s="12">
        <v>0</v>
      </c>
      <c r="BV1072" s="12">
        <v>0</v>
      </c>
      <c r="BW1072" s="12">
        <v>0</v>
      </c>
      <c r="BX1072" s="12">
        <v>1</v>
      </c>
      <c r="BY1072" s="12">
        <v>0</v>
      </c>
      <c r="BZ1072" s="12">
        <f t="shared" si="242"/>
        <v>1</v>
      </c>
      <c r="CA1072" s="113">
        <v>2.8033603809065348</v>
      </c>
      <c r="CB1072" s="12" t="s">
        <v>1144</v>
      </c>
      <c r="CC1072" s="12">
        <v>1</v>
      </c>
    </row>
    <row r="1073" spans="1:167" ht="15" customHeight="1" x14ac:dyDescent="0.3">
      <c r="A1073" s="17">
        <v>1072</v>
      </c>
      <c r="B1073" s="12">
        <v>25</v>
      </c>
      <c r="C1073" s="69" t="s">
        <v>175</v>
      </c>
      <c r="D1073" s="37">
        <v>0.14799999999999999</v>
      </c>
      <c r="E1073" s="13">
        <v>0.23</v>
      </c>
      <c r="F1073" s="19">
        <f t="shared" si="244"/>
        <v>0.64347826086956517</v>
      </c>
      <c r="H1073" s="12">
        <f t="shared" si="245"/>
        <v>-8.2000000000000017E-2</v>
      </c>
      <c r="I1073" s="12">
        <f t="shared" si="246"/>
        <v>0.378</v>
      </c>
      <c r="J1073" s="12">
        <v>0.22</v>
      </c>
      <c r="K1073" s="12">
        <f t="shared" si="234"/>
        <v>0.14799999999999999</v>
      </c>
      <c r="L1073" s="45">
        <f t="shared" si="235"/>
        <v>0.64347826086956517</v>
      </c>
      <c r="M1073" s="15">
        <f t="shared" si="236"/>
        <v>6.1385581089973594E-3</v>
      </c>
      <c r="N1073" s="13">
        <f t="shared" si="237"/>
        <v>9.5396511153337353E-3</v>
      </c>
      <c r="O1073" s="68">
        <f t="shared" si="238"/>
        <v>104.8256364839833</v>
      </c>
      <c r="P1073" s="12">
        <f t="shared" si="239"/>
        <v>-3.4010930063363759E-3</v>
      </c>
      <c r="Q1073" s="12">
        <f t="shared" si="240"/>
        <v>1.5678209224331094E-2</v>
      </c>
      <c r="R1073" s="113">
        <v>6.8906091201471664</v>
      </c>
      <c r="S1073" s="12" t="s">
        <v>1157</v>
      </c>
      <c r="T1073" s="12" t="s">
        <v>1168</v>
      </c>
      <c r="U1073" s="12" t="s">
        <v>1183</v>
      </c>
      <c r="V1073" s="13" t="s">
        <v>1190</v>
      </c>
      <c r="W1073" s="68">
        <v>0</v>
      </c>
      <c r="X1073" s="68">
        <v>1</v>
      </c>
      <c r="Y1073" s="68">
        <v>0</v>
      </c>
      <c r="Z1073" s="68">
        <v>0</v>
      </c>
      <c r="AA1073" s="13">
        <v>1</v>
      </c>
      <c r="AB1073" s="13">
        <v>1</v>
      </c>
      <c r="AC1073" s="68">
        <v>3</v>
      </c>
      <c r="AD1073" s="68">
        <v>7</v>
      </c>
      <c r="AE1073" s="13">
        <v>10988</v>
      </c>
      <c r="AF1073" s="13">
        <v>0</v>
      </c>
      <c r="AG1073" s="13">
        <v>0</v>
      </c>
      <c r="AH1073" s="13">
        <v>0</v>
      </c>
      <c r="AI1073" s="13">
        <v>0</v>
      </c>
      <c r="AJ1073" s="13">
        <v>0</v>
      </c>
      <c r="AK1073" s="13">
        <v>1</v>
      </c>
      <c r="AL1073" s="13">
        <v>0</v>
      </c>
      <c r="AM1073" s="68">
        <v>0</v>
      </c>
      <c r="AN1073" s="68">
        <v>0</v>
      </c>
      <c r="AO1073" s="68">
        <v>0</v>
      </c>
      <c r="AP1073" s="113">
        <v>9.5488818947187717</v>
      </c>
      <c r="AQ1073" s="12">
        <v>1</v>
      </c>
      <c r="AR1073" s="113">
        <v>9.3052868492851371</v>
      </c>
      <c r="AS1073" s="12">
        <v>0</v>
      </c>
      <c r="AT1073" s="12">
        <v>1</v>
      </c>
      <c r="AU1073" s="12">
        <v>6.956545443151569</v>
      </c>
      <c r="AV1073" s="113">
        <v>7.604396348796338</v>
      </c>
      <c r="AW1073" s="12">
        <v>0</v>
      </c>
      <c r="AX1073" s="12">
        <v>1</v>
      </c>
      <c r="AY1073" s="68">
        <v>0</v>
      </c>
      <c r="AZ1073" s="68">
        <v>4.2329999999999997</v>
      </c>
      <c r="BA1073" s="94">
        <v>174</v>
      </c>
      <c r="BB1073" s="94">
        <v>66</v>
      </c>
      <c r="BC1073" s="12">
        <v>1</v>
      </c>
      <c r="BD1073" s="12">
        <v>0</v>
      </c>
      <c r="BE1073" s="104">
        <f t="shared" si="247"/>
        <v>2.5257286443082556</v>
      </c>
      <c r="BF1073" s="104">
        <v>1529.33</v>
      </c>
      <c r="BG1073" s="104">
        <f t="shared" si="241"/>
        <v>0.3444526917684117</v>
      </c>
      <c r="BH1073" s="68">
        <v>1</v>
      </c>
      <c r="BI1073" s="68">
        <v>1</v>
      </c>
      <c r="BJ1073" s="68">
        <v>0</v>
      </c>
      <c r="BK1073" s="12">
        <v>1</v>
      </c>
      <c r="BL1073" s="12">
        <v>0</v>
      </c>
      <c r="BM1073" s="12">
        <v>0</v>
      </c>
      <c r="BN1073" s="12">
        <v>1</v>
      </c>
      <c r="BO1073" s="12">
        <v>0</v>
      </c>
      <c r="BP1073" s="12">
        <v>1</v>
      </c>
      <c r="BQ1073" s="12">
        <v>1</v>
      </c>
      <c r="BR1073" s="12">
        <v>0</v>
      </c>
      <c r="BS1073" s="12">
        <v>0</v>
      </c>
      <c r="BT1073" s="12">
        <v>0</v>
      </c>
      <c r="BU1073" s="12">
        <v>0</v>
      </c>
      <c r="BV1073" s="12">
        <v>0</v>
      </c>
      <c r="BW1073" s="12">
        <v>0</v>
      </c>
      <c r="BX1073" s="12">
        <v>1</v>
      </c>
      <c r="BY1073" s="12">
        <v>1</v>
      </c>
      <c r="BZ1073" s="12">
        <f t="shared" si="242"/>
        <v>0</v>
      </c>
      <c r="CA1073" s="113">
        <v>2.8033603809065348</v>
      </c>
      <c r="CB1073" s="12" t="s">
        <v>1144</v>
      </c>
      <c r="CC1073" s="12">
        <v>1</v>
      </c>
    </row>
    <row r="1074" spans="1:167" ht="15" customHeight="1" x14ac:dyDescent="0.3">
      <c r="A1074" s="70">
        <v>1073</v>
      </c>
      <c r="B1074" s="12">
        <v>25</v>
      </c>
      <c r="C1074" s="69" t="s">
        <v>175</v>
      </c>
      <c r="D1074" s="37">
        <v>0</v>
      </c>
      <c r="E1074" s="68">
        <v>2.9000000000000001E-2</v>
      </c>
      <c r="F1074" s="19">
        <f t="shared" si="244"/>
        <v>0</v>
      </c>
      <c r="H1074" s="12">
        <f t="shared" si="245"/>
        <v>-2.9000000000000001E-2</v>
      </c>
      <c r="I1074" s="12">
        <f t="shared" si="246"/>
        <v>2.9000000000000001E-2</v>
      </c>
      <c r="J1074" s="12">
        <v>0.22</v>
      </c>
      <c r="K1074" s="12">
        <f t="shared" si="234"/>
        <v>0</v>
      </c>
      <c r="L1074" s="45">
        <f t="shared" si="235"/>
        <v>0</v>
      </c>
      <c r="M1074" s="15">
        <f t="shared" si="236"/>
        <v>0</v>
      </c>
      <c r="N1074" s="68">
        <f t="shared" si="237"/>
        <v>9.5398308564824605E-3</v>
      </c>
      <c r="O1074" s="68">
        <f t="shared" si="238"/>
        <v>104.82366145102927</v>
      </c>
      <c r="P1074" s="12">
        <f t="shared" si="239"/>
        <v>-9.5398308564824605E-3</v>
      </c>
      <c r="Q1074" s="12">
        <f t="shared" si="240"/>
        <v>9.5398308564824605E-3</v>
      </c>
      <c r="R1074" s="113">
        <v>7.5459181512093227</v>
      </c>
      <c r="S1074" s="12" t="s">
        <v>1157</v>
      </c>
      <c r="T1074" s="12" t="s">
        <v>1168</v>
      </c>
      <c r="U1074" s="12" t="s">
        <v>1184</v>
      </c>
      <c r="V1074" s="68" t="s">
        <v>1191</v>
      </c>
      <c r="W1074" s="68">
        <v>0</v>
      </c>
      <c r="X1074" s="68">
        <v>1</v>
      </c>
      <c r="Y1074" s="68">
        <v>0</v>
      </c>
      <c r="Z1074" s="68">
        <v>0</v>
      </c>
      <c r="AA1074" s="68">
        <v>1</v>
      </c>
      <c r="AB1074" s="68">
        <v>1</v>
      </c>
      <c r="AC1074" s="68">
        <v>3</v>
      </c>
      <c r="AD1074" s="68">
        <v>7</v>
      </c>
      <c r="AE1074" s="68">
        <v>10988</v>
      </c>
      <c r="AF1074" s="68">
        <v>0</v>
      </c>
      <c r="AG1074" s="68">
        <v>0</v>
      </c>
      <c r="AH1074" s="68">
        <v>0</v>
      </c>
      <c r="AI1074" s="68">
        <v>0</v>
      </c>
      <c r="AJ1074" s="68">
        <v>0</v>
      </c>
      <c r="AK1074" s="68">
        <v>1</v>
      </c>
      <c r="AL1074" s="68">
        <v>0</v>
      </c>
      <c r="AM1074" s="68">
        <v>0</v>
      </c>
      <c r="AN1074" s="68">
        <v>0</v>
      </c>
      <c r="AO1074" s="68">
        <v>0</v>
      </c>
      <c r="AP1074" s="113">
        <v>9.5488818947187717</v>
      </c>
      <c r="AQ1074" s="12">
        <v>1</v>
      </c>
      <c r="AR1074" s="113">
        <v>9.3052868492851371</v>
      </c>
      <c r="AS1074" s="12">
        <v>0</v>
      </c>
      <c r="AT1074" s="12">
        <v>1</v>
      </c>
      <c r="AU1074" s="12">
        <v>6.956545443151569</v>
      </c>
      <c r="AV1074" s="113">
        <v>7.604396348796338</v>
      </c>
      <c r="AW1074" s="12">
        <v>0</v>
      </c>
      <c r="AX1074" s="12">
        <v>1</v>
      </c>
      <c r="AY1074" s="68">
        <v>0</v>
      </c>
      <c r="AZ1074" s="68">
        <v>4.2329999999999997</v>
      </c>
      <c r="BA1074" s="94">
        <v>174</v>
      </c>
      <c r="BB1074" s="94">
        <v>66</v>
      </c>
      <c r="BC1074" s="12">
        <v>1</v>
      </c>
      <c r="BD1074" s="12">
        <v>0</v>
      </c>
      <c r="BE1074" s="104">
        <f t="shared" si="247"/>
        <v>2.5257286443082556</v>
      </c>
      <c r="BF1074" s="104">
        <v>1529.33</v>
      </c>
      <c r="BG1074" s="104">
        <f t="shared" si="241"/>
        <v>0.3444526917684117</v>
      </c>
      <c r="BH1074" s="68">
        <v>1</v>
      </c>
      <c r="BI1074" s="68">
        <v>1</v>
      </c>
      <c r="BJ1074" s="68">
        <v>0</v>
      </c>
      <c r="BK1074" s="12">
        <v>1</v>
      </c>
      <c r="BL1074" s="12">
        <v>0</v>
      </c>
      <c r="BM1074" s="12">
        <v>0</v>
      </c>
      <c r="BN1074" s="12">
        <v>1</v>
      </c>
      <c r="BO1074" s="12">
        <v>0</v>
      </c>
      <c r="BP1074" s="12">
        <v>1</v>
      </c>
      <c r="BQ1074" s="12">
        <v>1</v>
      </c>
      <c r="BR1074" s="12">
        <v>0</v>
      </c>
      <c r="BS1074" s="12">
        <v>0</v>
      </c>
      <c r="BT1074" s="12">
        <v>0</v>
      </c>
      <c r="BU1074" s="12">
        <v>0</v>
      </c>
      <c r="BV1074" s="12">
        <v>0</v>
      </c>
      <c r="BW1074" s="12">
        <v>0</v>
      </c>
      <c r="BX1074" s="12">
        <v>1</v>
      </c>
      <c r="BY1074" s="12">
        <v>0.54</v>
      </c>
      <c r="BZ1074" s="12">
        <f t="shared" si="242"/>
        <v>0.45999999999999996</v>
      </c>
      <c r="CA1074" s="113">
        <v>2.8033603809065348</v>
      </c>
      <c r="CB1074" s="12" t="s">
        <v>1144</v>
      </c>
      <c r="CC1074" s="12">
        <v>1</v>
      </c>
      <c r="CL1074" s="70"/>
      <c r="CM1074" s="70"/>
      <c r="CN1074" s="70"/>
      <c r="CO1074" s="70"/>
      <c r="CP1074" s="70"/>
      <c r="CQ1074" s="70"/>
      <c r="CR1074" s="70"/>
      <c r="CS1074" s="70"/>
      <c r="CT1074" s="70"/>
      <c r="CU1074" s="70"/>
      <c r="CV1074" s="70"/>
      <c r="CW1074" s="70"/>
      <c r="CX1074" s="70"/>
      <c r="CY1074" s="70"/>
      <c r="CZ1074" s="70"/>
      <c r="DA1074" s="70"/>
      <c r="DB1074" s="70"/>
      <c r="DC1074" s="70"/>
      <c r="DD1074" s="70"/>
      <c r="DE1074" s="70"/>
      <c r="DF1074" s="70"/>
      <c r="DG1074" s="70"/>
      <c r="DH1074" s="70"/>
      <c r="DI1074" s="70"/>
      <c r="DJ1074" s="70"/>
      <c r="DK1074" s="70"/>
      <c r="DL1074" s="70"/>
      <c r="DM1074" s="70"/>
      <c r="DN1074" s="70"/>
      <c r="DO1074" s="70"/>
      <c r="DP1074" s="70"/>
      <c r="DQ1074" s="70"/>
      <c r="DR1074" s="70"/>
      <c r="DS1074" s="70"/>
      <c r="DT1074" s="70"/>
      <c r="DU1074" s="70"/>
      <c r="DV1074" s="70"/>
      <c r="DW1074" s="70"/>
      <c r="DX1074" s="70"/>
      <c r="DY1074" s="70"/>
      <c r="DZ1074" s="70"/>
      <c r="EA1074" s="70"/>
      <c r="EB1074" s="70"/>
      <c r="EC1074" s="70"/>
      <c r="ED1074" s="70"/>
      <c r="EE1074" s="70"/>
      <c r="EF1074" s="70"/>
      <c r="EG1074" s="70"/>
      <c r="EH1074" s="70"/>
      <c r="EI1074" s="70"/>
      <c r="EJ1074" s="70"/>
      <c r="EK1074" s="70"/>
      <c r="EL1074" s="70"/>
      <c r="EM1074" s="70"/>
      <c r="EN1074" s="70"/>
      <c r="EO1074" s="70"/>
      <c r="EP1074" s="70"/>
      <c r="EQ1074" s="70"/>
      <c r="ER1074" s="70"/>
      <c r="ES1074" s="70"/>
      <c r="ET1074" s="70"/>
      <c r="EU1074" s="70"/>
      <c r="EV1074" s="70"/>
      <c r="EW1074" s="70"/>
      <c r="EX1074" s="70"/>
      <c r="EY1074" s="70"/>
      <c r="EZ1074" s="70"/>
      <c r="FA1074" s="70"/>
      <c r="FB1074" s="70"/>
      <c r="FC1074" s="70"/>
      <c r="FD1074" s="70"/>
      <c r="FE1074" s="70"/>
      <c r="FF1074" s="70"/>
      <c r="FG1074" s="70"/>
      <c r="FH1074" s="70"/>
      <c r="FI1074" s="70"/>
      <c r="FJ1074" s="70"/>
      <c r="FK1074" s="70"/>
    </row>
    <row r="1075" spans="1:167" ht="15" customHeight="1" x14ac:dyDescent="0.3">
      <c r="A1075" s="17">
        <v>1074</v>
      </c>
      <c r="B1075" s="12">
        <v>25</v>
      </c>
      <c r="C1075" s="69" t="s">
        <v>175</v>
      </c>
      <c r="D1075" s="37">
        <v>1.252</v>
      </c>
      <c r="E1075" s="68">
        <v>1.41</v>
      </c>
      <c r="F1075" s="19">
        <f t="shared" si="244"/>
        <v>0.88794326241134758</v>
      </c>
      <c r="H1075" s="12">
        <f t="shared" si="245"/>
        <v>-0.15799999999999992</v>
      </c>
      <c r="I1075" s="12">
        <f t="shared" si="246"/>
        <v>2.6619999999999999</v>
      </c>
      <c r="J1075" s="12">
        <v>0.25</v>
      </c>
      <c r="K1075" s="12">
        <f t="shared" si="234"/>
        <v>1.252</v>
      </c>
      <c r="L1075" s="45">
        <f t="shared" si="235"/>
        <v>0.88794326241134758</v>
      </c>
      <c r="M1075" s="15">
        <f t="shared" si="236"/>
        <v>1.0699829201579251E-2</v>
      </c>
      <c r="N1075" s="68">
        <f t="shared" si="237"/>
        <v>1.2050127135963852E-2</v>
      </c>
      <c r="O1075" s="68">
        <f t="shared" si="238"/>
        <v>82.986676299495585</v>
      </c>
      <c r="P1075" s="12">
        <f t="shared" si="239"/>
        <v>-1.3502979343846012E-3</v>
      </c>
      <c r="Q1075" s="12">
        <f t="shared" si="240"/>
        <v>2.2749956337543103E-2</v>
      </c>
      <c r="R1075" s="113">
        <v>7.4685132714963371</v>
      </c>
      <c r="S1075" s="12" t="s">
        <v>1160</v>
      </c>
      <c r="T1075" s="12" t="s">
        <v>1168</v>
      </c>
      <c r="U1075" s="12" t="s">
        <v>1180</v>
      </c>
      <c r="V1075" s="68" t="s">
        <v>1192</v>
      </c>
      <c r="W1075" s="68">
        <v>0</v>
      </c>
      <c r="X1075" s="68">
        <v>1</v>
      </c>
      <c r="Y1075" s="68">
        <v>0</v>
      </c>
      <c r="Z1075" s="68">
        <v>0</v>
      </c>
      <c r="AA1075" s="68">
        <v>1</v>
      </c>
      <c r="AB1075" s="68">
        <v>1</v>
      </c>
      <c r="AC1075" s="68">
        <v>4</v>
      </c>
      <c r="AD1075" s="68">
        <v>7</v>
      </c>
      <c r="AE1075" s="68">
        <v>6886</v>
      </c>
      <c r="AF1075" s="68">
        <v>0</v>
      </c>
      <c r="AG1075" s="68">
        <v>0</v>
      </c>
      <c r="AH1075" s="68">
        <v>0</v>
      </c>
      <c r="AI1075" s="68">
        <v>0</v>
      </c>
      <c r="AJ1075" s="68">
        <v>0</v>
      </c>
      <c r="AK1075" s="68">
        <v>1</v>
      </c>
      <c r="AL1075" s="68">
        <v>0</v>
      </c>
      <c r="AM1075" s="68">
        <v>0</v>
      </c>
      <c r="AN1075" s="68">
        <v>0</v>
      </c>
      <c r="AO1075" s="68">
        <v>0</v>
      </c>
      <c r="AP1075" s="113">
        <v>9.5488818947187717</v>
      </c>
      <c r="AQ1075" s="12">
        <v>1</v>
      </c>
      <c r="AR1075" s="113">
        <v>8.8384067470768102</v>
      </c>
      <c r="AS1075" s="12">
        <v>0</v>
      </c>
      <c r="AT1075" s="12">
        <v>1</v>
      </c>
      <c r="AU1075" s="12">
        <v>6.956545443151569</v>
      </c>
      <c r="AV1075" s="113">
        <v>7.604396348796338</v>
      </c>
      <c r="AW1075" s="12">
        <v>0</v>
      </c>
      <c r="AX1075" s="12">
        <v>1</v>
      </c>
      <c r="AY1075" s="68">
        <v>0</v>
      </c>
      <c r="AZ1075" s="68">
        <v>4.2329999999999997</v>
      </c>
      <c r="BA1075" s="94">
        <v>174</v>
      </c>
      <c r="BB1075" s="94">
        <v>66</v>
      </c>
      <c r="BC1075" s="12">
        <v>1</v>
      </c>
      <c r="BD1075" s="12">
        <v>0</v>
      </c>
      <c r="BE1075" s="104">
        <f t="shared" si="247"/>
        <v>2.5257286443082556</v>
      </c>
      <c r="BF1075" s="104">
        <v>1529.33</v>
      </c>
      <c r="BG1075" s="104">
        <f t="shared" si="241"/>
        <v>0.3444526917684117</v>
      </c>
      <c r="BH1075" s="68">
        <v>1</v>
      </c>
      <c r="BI1075" s="68">
        <v>1</v>
      </c>
      <c r="BJ1075" s="68">
        <v>0</v>
      </c>
      <c r="BK1075" s="12">
        <v>1</v>
      </c>
      <c r="BL1075" s="12">
        <v>0</v>
      </c>
      <c r="BM1075" s="12">
        <v>0</v>
      </c>
      <c r="BN1075" s="12">
        <v>1</v>
      </c>
      <c r="BO1075" s="12">
        <v>0</v>
      </c>
      <c r="BP1075" s="12">
        <v>1</v>
      </c>
      <c r="BQ1075" s="12">
        <v>1</v>
      </c>
      <c r="BR1075" s="12">
        <v>0</v>
      </c>
      <c r="BS1075" s="12">
        <v>0</v>
      </c>
      <c r="BT1075" s="12">
        <v>0</v>
      </c>
      <c r="BU1075" s="12">
        <v>0</v>
      </c>
      <c r="BV1075" s="12">
        <v>0</v>
      </c>
      <c r="BW1075" s="12">
        <v>0</v>
      </c>
      <c r="BX1075" s="12">
        <v>1</v>
      </c>
      <c r="BY1075" s="12">
        <v>0.54</v>
      </c>
      <c r="BZ1075" s="12">
        <f t="shared" si="242"/>
        <v>0.45999999999999996</v>
      </c>
      <c r="CA1075" s="113">
        <v>2.8033603809065348</v>
      </c>
      <c r="CB1075" s="12" t="s">
        <v>1144</v>
      </c>
      <c r="CC1075" s="12">
        <v>1</v>
      </c>
      <c r="CL1075" s="70"/>
      <c r="CM1075" s="70"/>
      <c r="CN1075" s="70"/>
      <c r="CO1075" s="70"/>
      <c r="CP1075" s="70"/>
      <c r="CQ1075" s="70"/>
      <c r="CR1075" s="70"/>
      <c r="CS1075" s="70"/>
      <c r="CT1075" s="70"/>
      <c r="CU1075" s="70"/>
      <c r="CV1075" s="70"/>
      <c r="CW1075" s="70"/>
      <c r="CX1075" s="70"/>
      <c r="CY1075" s="70"/>
      <c r="CZ1075" s="70"/>
      <c r="DA1075" s="70"/>
      <c r="DB1075" s="70"/>
      <c r="DC1075" s="70"/>
      <c r="DD1075" s="70"/>
      <c r="DE1075" s="70"/>
      <c r="DF1075" s="70"/>
      <c r="DG1075" s="70"/>
      <c r="DH1075" s="70"/>
      <c r="DI1075" s="70"/>
      <c r="DJ1075" s="70"/>
      <c r="DK1075" s="70"/>
      <c r="DL1075" s="70"/>
      <c r="DM1075" s="70"/>
      <c r="DN1075" s="70"/>
      <c r="DO1075" s="70"/>
      <c r="DP1075" s="70"/>
      <c r="DQ1075" s="70"/>
      <c r="DR1075" s="70"/>
      <c r="DS1075" s="70"/>
      <c r="DT1075" s="70"/>
      <c r="DU1075" s="70"/>
      <c r="DV1075" s="70"/>
      <c r="DW1075" s="70"/>
      <c r="DX1075" s="70"/>
      <c r="DY1075" s="70"/>
      <c r="DZ1075" s="70"/>
      <c r="EA1075" s="70"/>
      <c r="EB1075" s="70"/>
      <c r="EC1075" s="70"/>
      <c r="ED1075" s="70"/>
      <c r="EE1075" s="70"/>
      <c r="EF1075" s="70"/>
      <c r="EG1075" s="70"/>
      <c r="EH1075" s="70"/>
      <c r="EI1075" s="70"/>
      <c r="EJ1075" s="70"/>
      <c r="EK1075" s="70"/>
      <c r="EL1075" s="70"/>
      <c r="EM1075" s="70"/>
      <c r="EN1075" s="70"/>
      <c r="EO1075" s="70"/>
      <c r="EP1075" s="70"/>
      <c r="EQ1075" s="70"/>
      <c r="ER1075" s="70"/>
      <c r="ES1075" s="70"/>
      <c r="ET1075" s="70"/>
      <c r="EU1075" s="70"/>
      <c r="EV1075" s="70"/>
      <c r="EW1075" s="70"/>
      <c r="EX1075" s="70"/>
      <c r="EY1075" s="70"/>
      <c r="EZ1075" s="70"/>
      <c r="FA1075" s="70"/>
      <c r="FB1075" s="70"/>
      <c r="FC1075" s="70"/>
      <c r="FD1075" s="70"/>
      <c r="FE1075" s="70"/>
      <c r="FF1075" s="70"/>
      <c r="FG1075" s="70"/>
      <c r="FH1075" s="70"/>
      <c r="FI1075" s="70"/>
      <c r="FJ1075" s="70"/>
      <c r="FK1075" s="70"/>
    </row>
    <row r="1076" spans="1:167" ht="15" customHeight="1" x14ac:dyDescent="0.3">
      <c r="A1076" s="17">
        <v>1075</v>
      </c>
      <c r="B1076" s="12">
        <v>25</v>
      </c>
      <c r="C1076" s="69" t="s">
        <v>175</v>
      </c>
      <c r="D1076" s="37">
        <v>2.6230000000000002</v>
      </c>
      <c r="E1076" s="68">
        <v>0.65</v>
      </c>
      <c r="F1076" s="19">
        <f t="shared" si="244"/>
        <v>4.0353846153846158</v>
      </c>
      <c r="G1076" s="12" t="s">
        <v>353</v>
      </c>
      <c r="H1076" s="12">
        <f t="shared" si="245"/>
        <v>1.9730000000000003</v>
      </c>
      <c r="I1076" s="12">
        <f t="shared" si="246"/>
        <v>3.2730000000000001</v>
      </c>
      <c r="J1076" s="12">
        <v>0.25</v>
      </c>
      <c r="K1076" s="12">
        <f t="shared" si="234"/>
        <v>2.6230000000000002</v>
      </c>
      <c r="L1076" s="45">
        <f t="shared" si="235"/>
        <v>4.0353846153846158</v>
      </c>
      <c r="M1076" s="15">
        <f t="shared" si="236"/>
        <v>4.8572282387891026E-2</v>
      </c>
      <c r="N1076" s="68">
        <f t="shared" si="237"/>
        <v>1.2036593043129687E-2</v>
      </c>
      <c r="O1076" s="68">
        <f t="shared" si="238"/>
        <v>83.079987536073219</v>
      </c>
      <c r="P1076" s="12">
        <f t="shared" si="239"/>
        <v>3.6535689344761341E-2</v>
      </c>
      <c r="Q1076" s="12">
        <f t="shared" si="240"/>
        <v>6.0608875431020712E-2</v>
      </c>
      <c r="R1076" s="113">
        <v>7.3460102099132927</v>
      </c>
      <c r="S1076" s="12" t="s">
        <v>1160</v>
      </c>
      <c r="T1076" s="12" t="s">
        <v>1168</v>
      </c>
      <c r="U1076" s="12" t="s">
        <v>1170</v>
      </c>
      <c r="V1076" s="68" t="s">
        <v>1193</v>
      </c>
      <c r="W1076" s="68">
        <v>0</v>
      </c>
      <c r="X1076" s="68">
        <v>1</v>
      </c>
      <c r="Y1076" s="68">
        <v>0</v>
      </c>
      <c r="Z1076" s="68">
        <v>0</v>
      </c>
      <c r="AA1076" s="68">
        <v>1</v>
      </c>
      <c r="AB1076" s="68">
        <v>1</v>
      </c>
      <c r="AC1076" s="68">
        <v>4</v>
      </c>
      <c r="AD1076" s="68">
        <v>7</v>
      </c>
      <c r="AE1076" s="68">
        <v>6886</v>
      </c>
      <c r="AF1076" s="68">
        <v>0</v>
      </c>
      <c r="AG1076" s="68">
        <v>0</v>
      </c>
      <c r="AH1076" s="68">
        <v>0</v>
      </c>
      <c r="AI1076" s="68">
        <v>0</v>
      </c>
      <c r="AJ1076" s="68">
        <v>0</v>
      </c>
      <c r="AK1076" s="68">
        <v>1</v>
      </c>
      <c r="AL1076" s="68">
        <v>0</v>
      </c>
      <c r="AM1076" s="68">
        <v>0</v>
      </c>
      <c r="AN1076" s="68">
        <v>0</v>
      </c>
      <c r="AO1076" s="68">
        <v>0</v>
      </c>
      <c r="AP1076" s="113">
        <v>9.5488818947187717</v>
      </c>
      <c r="AQ1076" s="12">
        <v>1</v>
      </c>
      <c r="AR1076" s="113">
        <v>8.8384067470768102</v>
      </c>
      <c r="AS1076" s="12">
        <v>0</v>
      </c>
      <c r="AT1076" s="12">
        <v>1</v>
      </c>
      <c r="AU1076" s="12">
        <v>6.956545443151569</v>
      </c>
      <c r="AV1076" s="113">
        <v>7.604396348796338</v>
      </c>
      <c r="AW1076" s="12">
        <v>0</v>
      </c>
      <c r="AX1076" s="12">
        <v>1</v>
      </c>
      <c r="AY1076" s="68">
        <v>0</v>
      </c>
      <c r="AZ1076" s="68">
        <v>4.2329999999999997</v>
      </c>
      <c r="BA1076" s="94">
        <v>174</v>
      </c>
      <c r="BB1076" s="94">
        <v>66</v>
      </c>
      <c r="BC1076" s="12">
        <v>1</v>
      </c>
      <c r="BD1076" s="12">
        <v>0</v>
      </c>
      <c r="BE1076" s="104">
        <f t="shared" si="247"/>
        <v>2.5257286443082556</v>
      </c>
      <c r="BF1076" s="104">
        <v>1529.33</v>
      </c>
      <c r="BG1076" s="104">
        <f t="shared" si="241"/>
        <v>0.3444526917684117</v>
      </c>
      <c r="BH1076" s="68">
        <v>1</v>
      </c>
      <c r="BI1076" s="68">
        <v>1</v>
      </c>
      <c r="BJ1076" s="68">
        <v>0</v>
      </c>
      <c r="BK1076" s="12">
        <v>1</v>
      </c>
      <c r="BL1076" s="12">
        <v>0</v>
      </c>
      <c r="BM1076" s="12">
        <v>0</v>
      </c>
      <c r="BN1076" s="12">
        <v>1</v>
      </c>
      <c r="BO1076" s="12">
        <v>0</v>
      </c>
      <c r="BP1076" s="12">
        <v>1</v>
      </c>
      <c r="BQ1076" s="12">
        <v>1</v>
      </c>
      <c r="BR1076" s="12">
        <v>0</v>
      </c>
      <c r="BS1076" s="12">
        <v>0</v>
      </c>
      <c r="BT1076" s="12">
        <v>0</v>
      </c>
      <c r="BU1076" s="12">
        <v>0</v>
      </c>
      <c r="BV1076" s="12">
        <v>0</v>
      </c>
      <c r="BW1076" s="12">
        <v>0</v>
      </c>
      <c r="BX1076" s="12">
        <v>1</v>
      </c>
      <c r="BY1076" s="12">
        <v>0.54</v>
      </c>
      <c r="BZ1076" s="12">
        <f t="shared" si="242"/>
        <v>0.45999999999999996</v>
      </c>
      <c r="CA1076" s="113">
        <v>2.8033603809065348</v>
      </c>
      <c r="CB1076" s="12" t="s">
        <v>1144</v>
      </c>
      <c r="CC1076" s="12">
        <v>1</v>
      </c>
    </row>
    <row r="1077" spans="1:167" ht="15" customHeight="1" x14ac:dyDescent="0.3">
      <c r="A1077" s="17">
        <v>1076</v>
      </c>
      <c r="B1077" s="12">
        <v>25</v>
      </c>
      <c r="C1077" s="69" t="s">
        <v>175</v>
      </c>
      <c r="D1077" s="37">
        <v>-0.122</v>
      </c>
      <c r="E1077" s="68">
        <v>0.06</v>
      </c>
      <c r="F1077" s="19">
        <f t="shared" si="244"/>
        <v>-2.0333333333333332</v>
      </c>
      <c r="G1077" s="12" t="s">
        <v>420</v>
      </c>
      <c r="H1077" s="12">
        <f t="shared" si="245"/>
        <v>-0.182</v>
      </c>
      <c r="I1077" s="12">
        <f t="shared" si="246"/>
        <v>-6.2E-2</v>
      </c>
      <c r="J1077" s="12">
        <v>0.25</v>
      </c>
      <c r="K1077" s="12">
        <f t="shared" si="234"/>
        <v>-0.122</v>
      </c>
      <c r="L1077" s="45">
        <f t="shared" si="235"/>
        <v>-2.0333333333333332</v>
      </c>
      <c r="M1077" s="15">
        <f t="shared" si="236"/>
        <v>-2.4495975116447018E-2</v>
      </c>
      <c r="N1077" s="68">
        <f t="shared" si="237"/>
        <v>1.204720087694116E-2</v>
      </c>
      <c r="O1077" s="68">
        <f t="shared" si="238"/>
        <v>83.006833721353587</v>
      </c>
      <c r="P1077" s="12">
        <f t="shared" si="239"/>
        <v>-3.6543175993388174E-2</v>
      </c>
      <c r="Q1077" s="12">
        <f t="shared" si="240"/>
        <v>-1.2448774239505859E-2</v>
      </c>
      <c r="R1077" s="113">
        <v>5.8377304471659395</v>
      </c>
      <c r="S1077" s="12" t="s">
        <v>1160</v>
      </c>
      <c r="T1077" s="12" t="s">
        <v>1168</v>
      </c>
      <c r="U1077" s="12" t="s">
        <v>1171</v>
      </c>
      <c r="V1077" s="68" t="s">
        <v>1194</v>
      </c>
      <c r="W1077" s="68">
        <v>0</v>
      </c>
      <c r="X1077" s="68">
        <v>1</v>
      </c>
      <c r="Y1077" s="68">
        <v>0</v>
      </c>
      <c r="Z1077" s="68">
        <v>0</v>
      </c>
      <c r="AA1077" s="68">
        <v>1</v>
      </c>
      <c r="AB1077" s="68">
        <v>1</v>
      </c>
      <c r="AC1077" s="68">
        <v>4</v>
      </c>
      <c r="AD1077" s="68">
        <v>7</v>
      </c>
      <c r="AE1077" s="68">
        <v>6886</v>
      </c>
      <c r="AF1077" s="68">
        <v>0</v>
      </c>
      <c r="AG1077" s="68">
        <v>0</v>
      </c>
      <c r="AH1077" s="68">
        <v>0</v>
      </c>
      <c r="AI1077" s="68">
        <v>0</v>
      </c>
      <c r="AJ1077" s="68">
        <v>0</v>
      </c>
      <c r="AK1077" s="68">
        <v>1</v>
      </c>
      <c r="AL1077" s="68">
        <v>0</v>
      </c>
      <c r="AM1077" s="68">
        <v>0</v>
      </c>
      <c r="AN1077" s="68">
        <v>0</v>
      </c>
      <c r="AO1077" s="68">
        <v>0</v>
      </c>
      <c r="AP1077" s="113">
        <v>9.5488818947187717</v>
      </c>
      <c r="AQ1077" s="12">
        <v>1</v>
      </c>
      <c r="AR1077" s="113">
        <v>8.8384067470768102</v>
      </c>
      <c r="AS1077" s="12">
        <v>0</v>
      </c>
      <c r="AT1077" s="12">
        <v>1</v>
      </c>
      <c r="AU1077" s="12">
        <v>6.956545443151569</v>
      </c>
      <c r="AV1077" s="113">
        <v>7.604396348796338</v>
      </c>
      <c r="AW1077" s="12">
        <v>0</v>
      </c>
      <c r="AX1077" s="12">
        <v>1</v>
      </c>
      <c r="AY1077" s="68">
        <v>0</v>
      </c>
      <c r="AZ1077" s="68">
        <v>4.2329999999999997</v>
      </c>
      <c r="BA1077" s="94">
        <v>174</v>
      </c>
      <c r="BB1077" s="94">
        <v>66</v>
      </c>
      <c r="BC1077" s="12">
        <v>1</v>
      </c>
      <c r="BD1077" s="12">
        <v>0</v>
      </c>
      <c r="BE1077" s="104">
        <f t="shared" si="247"/>
        <v>2.5257286443082556</v>
      </c>
      <c r="BF1077" s="104">
        <v>1529.33</v>
      </c>
      <c r="BG1077" s="104">
        <f t="shared" si="241"/>
        <v>0.3444526917684117</v>
      </c>
      <c r="BH1077" s="68">
        <v>1</v>
      </c>
      <c r="BI1077" s="68">
        <v>1</v>
      </c>
      <c r="BJ1077" s="68">
        <v>0</v>
      </c>
      <c r="BK1077" s="12">
        <v>1</v>
      </c>
      <c r="BL1077" s="12">
        <v>0</v>
      </c>
      <c r="BM1077" s="12">
        <v>0</v>
      </c>
      <c r="BN1077" s="12">
        <v>1</v>
      </c>
      <c r="BO1077" s="12">
        <v>0</v>
      </c>
      <c r="BP1077" s="12">
        <v>1</v>
      </c>
      <c r="BQ1077" s="12">
        <v>1</v>
      </c>
      <c r="BR1077" s="12">
        <v>0</v>
      </c>
      <c r="BS1077" s="12">
        <v>0</v>
      </c>
      <c r="BT1077" s="12">
        <v>0</v>
      </c>
      <c r="BU1077" s="12">
        <v>0</v>
      </c>
      <c r="BV1077" s="12">
        <v>0</v>
      </c>
      <c r="BW1077" s="12">
        <v>0</v>
      </c>
      <c r="BX1077" s="12">
        <v>1</v>
      </c>
      <c r="BY1077" s="12">
        <v>0.54</v>
      </c>
      <c r="BZ1077" s="12">
        <f t="shared" si="242"/>
        <v>0.45999999999999996</v>
      </c>
      <c r="CA1077" s="113">
        <v>2.8033603809065348</v>
      </c>
      <c r="CB1077" s="12" t="s">
        <v>1144</v>
      </c>
      <c r="CC1077" s="12">
        <v>1</v>
      </c>
    </row>
    <row r="1078" spans="1:167" ht="15" customHeight="1" x14ac:dyDescent="0.3">
      <c r="A1078" s="70">
        <v>1077</v>
      </c>
      <c r="B1078" s="12">
        <v>25</v>
      </c>
      <c r="C1078" s="69" t="s">
        <v>175</v>
      </c>
      <c r="D1078" s="37">
        <v>-1.53</v>
      </c>
      <c r="E1078" s="68">
        <v>0.4</v>
      </c>
      <c r="F1078" s="19">
        <f t="shared" si="244"/>
        <v>-3.8249999999999997</v>
      </c>
      <c r="G1078" s="12" t="s">
        <v>353</v>
      </c>
      <c r="H1078" s="12">
        <f t="shared" si="245"/>
        <v>-1.9300000000000002</v>
      </c>
      <c r="I1078" s="12">
        <f t="shared" si="246"/>
        <v>-1.1299999999999999</v>
      </c>
      <c r="J1078" s="12">
        <v>0.25</v>
      </c>
      <c r="K1078" s="12">
        <f t="shared" si="234"/>
        <v>-1.53</v>
      </c>
      <c r="L1078" s="45">
        <f t="shared" si="235"/>
        <v>-3.8249999999999997</v>
      </c>
      <c r="M1078" s="15">
        <f t="shared" si="236"/>
        <v>-4.6045484691513573E-2</v>
      </c>
      <c r="N1078" s="68">
        <f t="shared" si="237"/>
        <v>1.2038035213467602E-2</v>
      </c>
      <c r="O1078" s="68">
        <f t="shared" si="238"/>
        <v>83.070034458882944</v>
      </c>
      <c r="P1078" s="12">
        <f t="shared" si="239"/>
        <v>-5.8083519904981173E-2</v>
      </c>
      <c r="Q1078" s="12">
        <f t="shared" si="240"/>
        <v>-3.4007449478045973E-2</v>
      </c>
      <c r="R1078" s="113">
        <v>6.6669567924292066</v>
      </c>
      <c r="S1078" s="12" t="s">
        <v>1160</v>
      </c>
      <c r="T1078" s="12" t="s">
        <v>1168</v>
      </c>
      <c r="U1078" s="12" t="s">
        <v>1181</v>
      </c>
      <c r="V1078" s="68" t="s">
        <v>1195</v>
      </c>
      <c r="W1078" s="68">
        <v>0</v>
      </c>
      <c r="X1078" s="68">
        <v>1</v>
      </c>
      <c r="Y1078" s="68">
        <v>0</v>
      </c>
      <c r="Z1078" s="68">
        <v>0</v>
      </c>
      <c r="AA1078" s="68">
        <v>1</v>
      </c>
      <c r="AB1078" s="68">
        <v>1</v>
      </c>
      <c r="AC1078" s="68">
        <v>4</v>
      </c>
      <c r="AD1078" s="68">
        <v>7</v>
      </c>
      <c r="AE1078" s="68">
        <v>6886</v>
      </c>
      <c r="AF1078" s="68">
        <v>0</v>
      </c>
      <c r="AG1078" s="68">
        <v>0</v>
      </c>
      <c r="AH1078" s="68">
        <v>0</v>
      </c>
      <c r="AI1078" s="68">
        <v>0</v>
      </c>
      <c r="AJ1078" s="68">
        <v>0</v>
      </c>
      <c r="AK1078" s="68">
        <v>1</v>
      </c>
      <c r="AL1078" s="68">
        <v>0</v>
      </c>
      <c r="AM1078" s="68">
        <v>0</v>
      </c>
      <c r="AN1078" s="68">
        <v>0</v>
      </c>
      <c r="AO1078" s="68">
        <v>0</v>
      </c>
      <c r="AP1078" s="113">
        <v>9.5488818947187717</v>
      </c>
      <c r="AQ1078" s="12">
        <v>1</v>
      </c>
      <c r="AR1078" s="113">
        <v>8.8384067470768102</v>
      </c>
      <c r="AS1078" s="12">
        <v>0</v>
      </c>
      <c r="AT1078" s="12">
        <v>1</v>
      </c>
      <c r="AU1078" s="12">
        <v>6.956545443151569</v>
      </c>
      <c r="AV1078" s="113">
        <v>7.604396348796338</v>
      </c>
      <c r="AW1078" s="12">
        <v>0</v>
      </c>
      <c r="AX1078" s="12">
        <v>1</v>
      </c>
      <c r="AY1078" s="68">
        <v>0</v>
      </c>
      <c r="AZ1078" s="68">
        <v>4.2329999999999997</v>
      </c>
      <c r="BA1078" s="94">
        <v>174</v>
      </c>
      <c r="BB1078" s="94">
        <v>66</v>
      </c>
      <c r="BC1078" s="12">
        <v>1</v>
      </c>
      <c r="BD1078" s="12">
        <v>0</v>
      </c>
      <c r="BE1078" s="104">
        <f t="shared" si="247"/>
        <v>2.5257286443082556</v>
      </c>
      <c r="BF1078" s="104">
        <v>1529.33</v>
      </c>
      <c r="BG1078" s="104">
        <f t="shared" si="241"/>
        <v>0.3444526917684117</v>
      </c>
      <c r="BH1078" s="68">
        <v>1</v>
      </c>
      <c r="BI1078" s="68">
        <v>1</v>
      </c>
      <c r="BJ1078" s="68">
        <v>0</v>
      </c>
      <c r="BK1078" s="12">
        <v>1</v>
      </c>
      <c r="BL1078" s="12">
        <v>0</v>
      </c>
      <c r="BM1078" s="12">
        <v>0</v>
      </c>
      <c r="BN1078" s="12">
        <v>1</v>
      </c>
      <c r="BO1078" s="12">
        <v>0</v>
      </c>
      <c r="BP1078" s="12">
        <v>1</v>
      </c>
      <c r="BQ1078" s="12">
        <v>1</v>
      </c>
      <c r="BR1078" s="12">
        <v>0</v>
      </c>
      <c r="BS1078" s="12">
        <v>0</v>
      </c>
      <c r="BT1078" s="12">
        <v>0</v>
      </c>
      <c r="BU1078" s="12">
        <v>0</v>
      </c>
      <c r="BV1078" s="12">
        <v>0</v>
      </c>
      <c r="BW1078" s="12">
        <v>0</v>
      </c>
      <c r="BX1078" s="12">
        <v>1</v>
      </c>
      <c r="BY1078" s="12">
        <v>0</v>
      </c>
      <c r="BZ1078" s="12">
        <f t="shared" si="242"/>
        <v>1</v>
      </c>
      <c r="CA1078" s="113">
        <v>2.8033603809065348</v>
      </c>
      <c r="CB1078" s="12" t="s">
        <v>1144</v>
      </c>
      <c r="CC1078" s="12">
        <v>1</v>
      </c>
    </row>
    <row r="1079" spans="1:167" ht="15" customHeight="1" x14ac:dyDescent="0.3">
      <c r="A1079" s="70">
        <v>1078</v>
      </c>
      <c r="B1079" s="12">
        <v>25</v>
      </c>
      <c r="C1079" s="69" t="s">
        <v>175</v>
      </c>
      <c r="D1079" s="37">
        <v>-0.41899999999999998</v>
      </c>
      <c r="E1079" s="68">
        <v>0.57999999999999996</v>
      </c>
      <c r="F1079" s="19">
        <f t="shared" si="244"/>
        <v>-0.72241379310344833</v>
      </c>
      <c r="H1079" s="12">
        <f t="shared" si="245"/>
        <v>-0.99899999999999989</v>
      </c>
      <c r="I1079" s="12">
        <f t="shared" si="246"/>
        <v>0.16099999999999998</v>
      </c>
      <c r="J1079" s="12">
        <v>0.25</v>
      </c>
      <c r="K1079" s="12">
        <f t="shared" si="234"/>
        <v>-0.41899999999999998</v>
      </c>
      <c r="L1079" s="45">
        <f t="shared" si="235"/>
        <v>-0.72241379310344833</v>
      </c>
      <c r="M1079" s="15">
        <f t="shared" si="236"/>
        <v>-8.7053465288298316E-3</v>
      </c>
      <c r="N1079" s="68">
        <f t="shared" si="237"/>
        <v>1.2050360350170172E-2</v>
      </c>
      <c r="O1079" s="68">
        <f t="shared" si="238"/>
        <v>82.985070233677973</v>
      </c>
      <c r="P1079" s="12">
        <f t="shared" si="239"/>
        <v>-2.0755706879000003E-2</v>
      </c>
      <c r="Q1079" s="12">
        <f t="shared" si="240"/>
        <v>3.3450138213403403E-3</v>
      </c>
      <c r="R1079" s="113">
        <v>6.8906091201471664</v>
      </c>
      <c r="S1079" s="12" t="s">
        <v>1160</v>
      </c>
      <c r="T1079" s="12" t="s">
        <v>1168</v>
      </c>
      <c r="U1079" s="12" t="s">
        <v>1182</v>
      </c>
      <c r="V1079" s="68" t="s">
        <v>1196</v>
      </c>
      <c r="W1079" s="68">
        <v>0</v>
      </c>
      <c r="X1079" s="68">
        <v>1</v>
      </c>
      <c r="Y1079" s="68">
        <v>0</v>
      </c>
      <c r="Z1079" s="68">
        <v>0</v>
      </c>
      <c r="AA1079" s="68">
        <v>1</v>
      </c>
      <c r="AB1079" s="68">
        <v>1</v>
      </c>
      <c r="AC1079" s="68">
        <v>4</v>
      </c>
      <c r="AD1079" s="68">
        <v>7</v>
      </c>
      <c r="AE1079" s="68">
        <v>6886</v>
      </c>
      <c r="AF1079" s="68">
        <v>0</v>
      </c>
      <c r="AG1079" s="68">
        <v>0</v>
      </c>
      <c r="AH1079" s="68">
        <v>0</v>
      </c>
      <c r="AI1079" s="68">
        <v>0</v>
      </c>
      <c r="AJ1079" s="68">
        <v>0</v>
      </c>
      <c r="AK1079" s="68">
        <v>1</v>
      </c>
      <c r="AL1079" s="68">
        <v>0</v>
      </c>
      <c r="AM1079" s="68">
        <v>0</v>
      </c>
      <c r="AN1079" s="68">
        <v>0</v>
      </c>
      <c r="AO1079" s="68">
        <v>0</v>
      </c>
      <c r="AP1079" s="113">
        <v>9.5488818947187717</v>
      </c>
      <c r="AQ1079" s="12">
        <v>1</v>
      </c>
      <c r="AR1079" s="113">
        <v>8.8384067470768102</v>
      </c>
      <c r="AS1079" s="12">
        <v>0</v>
      </c>
      <c r="AT1079" s="12">
        <v>1</v>
      </c>
      <c r="AU1079" s="12">
        <v>6.956545443151569</v>
      </c>
      <c r="AV1079" s="113">
        <v>7.604396348796338</v>
      </c>
      <c r="AW1079" s="12">
        <v>0</v>
      </c>
      <c r="AX1079" s="12">
        <v>1</v>
      </c>
      <c r="AY1079" s="68">
        <v>0</v>
      </c>
      <c r="AZ1079" s="68">
        <v>4.2329999999999997</v>
      </c>
      <c r="BA1079" s="94">
        <v>174</v>
      </c>
      <c r="BB1079" s="94">
        <v>66</v>
      </c>
      <c r="BC1079" s="12">
        <v>1</v>
      </c>
      <c r="BD1079" s="12">
        <v>0</v>
      </c>
      <c r="BE1079" s="104">
        <f t="shared" si="247"/>
        <v>2.5257286443082556</v>
      </c>
      <c r="BF1079" s="104">
        <v>1529.33</v>
      </c>
      <c r="BG1079" s="104">
        <f t="shared" si="241"/>
        <v>0.3444526917684117</v>
      </c>
      <c r="BH1079" s="68">
        <v>1</v>
      </c>
      <c r="BI1079" s="68">
        <v>1</v>
      </c>
      <c r="BJ1079" s="68">
        <v>0</v>
      </c>
      <c r="BK1079" s="12">
        <v>1</v>
      </c>
      <c r="BL1079" s="12">
        <v>0</v>
      </c>
      <c r="BM1079" s="12">
        <v>0</v>
      </c>
      <c r="BN1079" s="12">
        <v>1</v>
      </c>
      <c r="BO1079" s="12">
        <v>0</v>
      </c>
      <c r="BP1079" s="12">
        <v>1</v>
      </c>
      <c r="BQ1079" s="12">
        <v>1</v>
      </c>
      <c r="BR1079" s="12">
        <v>0</v>
      </c>
      <c r="BS1079" s="12">
        <v>0</v>
      </c>
      <c r="BT1079" s="12">
        <v>0</v>
      </c>
      <c r="BU1079" s="12">
        <v>0</v>
      </c>
      <c r="BV1079" s="12">
        <v>0</v>
      </c>
      <c r="BW1079" s="12">
        <v>0</v>
      </c>
      <c r="BX1079" s="12">
        <v>1</v>
      </c>
      <c r="BY1079" s="12">
        <v>1</v>
      </c>
      <c r="BZ1079" s="12">
        <f t="shared" si="242"/>
        <v>0</v>
      </c>
      <c r="CA1079" s="113">
        <v>2.8033603809065348</v>
      </c>
      <c r="CB1079" s="12" t="s">
        <v>1144</v>
      </c>
      <c r="CC1079" s="12">
        <v>1</v>
      </c>
    </row>
    <row r="1080" spans="1:167" ht="15" customHeight="1" x14ac:dyDescent="0.3">
      <c r="A1080" s="70">
        <v>1079</v>
      </c>
      <c r="B1080" s="12">
        <v>25</v>
      </c>
      <c r="C1080" s="69" t="s">
        <v>175</v>
      </c>
      <c r="D1080" s="37">
        <v>-3.0000000000000001E-3</v>
      </c>
      <c r="E1080" s="68">
        <v>0.28999999999999998</v>
      </c>
      <c r="F1080" s="19">
        <f t="shared" si="244"/>
        <v>-1.0344827586206898E-2</v>
      </c>
      <c r="H1080" s="12">
        <f t="shared" si="245"/>
        <v>-0.29299999999999998</v>
      </c>
      <c r="I1080" s="12">
        <f t="shared" si="246"/>
        <v>0.28699999999999998</v>
      </c>
      <c r="J1080" s="12">
        <v>0.25</v>
      </c>
      <c r="K1080" s="12">
        <f t="shared" si="234"/>
        <v>-3.0000000000000001E-3</v>
      </c>
      <c r="L1080" s="45">
        <f t="shared" si="235"/>
        <v>-1.0344827586206898E-2</v>
      </c>
      <c r="M1080" s="15">
        <f t="shared" si="236"/>
        <v>-1.2466362299030589E-4</v>
      </c>
      <c r="N1080" s="68">
        <f t="shared" si="237"/>
        <v>1.20508168890629E-2</v>
      </c>
      <c r="O1080" s="68">
        <f t="shared" si="238"/>
        <v>82.981926387710828</v>
      </c>
      <c r="P1080" s="12">
        <f t="shared" si="239"/>
        <v>-1.2175480512053206E-2</v>
      </c>
      <c r="Q1080" s="12">
        <f t="shared" si="240"/>
        <v>1.1926153266072595E-2</v>
      </c>
      <c r="R1080" s="113">
        <v>7.5459181512093227</v>
      </c>
      <c r="S1080" s="12" t="s">
        <v>1160</v>
      </c>
      <c r="T1080" s="12" t="s">
        <v>1168</v>
      </c>
      <c r="U1080" s="12" t="s">
        <v>1183</v>
      </c>
      <c r="V1080" s="68" t="s">
        <v>1197</v>
      </c>
      <c r="W1080" s="68">
        <v>0</v>
      </c>
      <c r="X1080" s="68">
        <v>1</v>
      </c>
      <c r="Y1080" s="68">
        <v>0</v>
      </c>
      <c r="Z1080" s="68">
        <v>0</v>
      </c>
      <c r="AA1080" s="68">
        <v>1</v>
      </c>
      <c r="AB1080" s="68">
        <v>1</v>
      </c>
      <c r="AC1080" s="68">
        <v>4</v>
      </c>
      <c r="AD1080" s="68">
        <v>7</v>
      </c>
      <c r="AE1080" s="68">
        <v>6886</v>
      </c>
      <c r="AF1080" s="68">
        <v>0</v>
      </c>
      <c r="AG1080" s="68">
        <v>0</v>
      </c>
      <c r="AH1080" s="68">
        <v>0</v>
      </c>
      <c r="AI1080" s="68">
        <v>0</v>
      </c>
      <c r="AJ1080" s="68">
        <v>0</v>
      </c>
      <c r="AK1080" s="68">
        <v>1</v>
      </c>
      <c r="AL1080" s="68">
        <v>0</v>
      </c>
      <c r="AM1080" s="68">
        <v>0</v>
      </c>
      <c r="AN1080" s="68">
        <v>0</v>
      </c>
      <c r="AO1080" s="68">
        <v>0</v>
      </c>
      <c r="AP1080" s="113">
        <v>9.5488818947187717</v>
      </c>
      <c r="AQ1080" s="12">
        <v>1</v>
      </c>
      <c r="AR1080" s="113">
        <v>8.8384067470768102</v>
      </c>
      <c r="AS1080" s="12">
        <v>0</v>
      </c>
      <c r="AT1080" s="12">
        <v>1</v>
      </c>
      <c r="AU1080" s="12">
        <v>6.956545443151569</v>
      </c>
      <c r="AV1080" s="113">
        <v>7.604396348796338</v>
      </c>
      <c r="AW1080" s="12">
        <v>0</v>
      </c>
      <c r="AX1080" s="12">
        <v>1</v>
      </c>
      <c r="AY1080" s="68">
        <v>0</v>
      </c>
      <c r="AZ1080" s="68">
        <v>4.2329999999999997</v>
      </c>
      <c r="BA1080" s="94">
        <v>174</v>
      </c>
      <c r="BB1080" s="94">
        <v>66</v>
      </c>
      <c r="BC1080" s="12">
        <v>1</v>
      </c>
      <c r="BD1080" s="12">
        <v>0</v>
      </c>
      <c r="BE1080" s="104">
        <f t="shared" si="247"/>
        <v>2.5257286443082556</v>
      </c>
      <c r="BF1080" s="104">
        <v>1529.33</v>
      </c>
      <c r="BG1080" s="104">
        <f t="shared" si="241"/>
        <v>0.3444526917684117</v>
      </c>
      <c r="BH1080" s="68">
        <v>1</v>
      </c>
      <c r="BI1080" s="68">
        <v>1</v>
      </c>
      <c r="BJ1080" s="68">
        <v>0</v>
      </c>
      <c r="BK1080" s="12">
        <v>1</v>
      </c>
      <c r="BL1080" s="12">
        <v>0</v>
      </c>
      <c r="BM1080" s="12">
        <v>0</v>
      </c>
      <c r="BN1080" s="12">
        <v>1</v>
      </c>
      <c r="BO1080" s="12">
        <v>0</v>
      </c>
      <c r="BP1080" s="12">
        <v>1</v>
      </c>
      <c r="BQ1080" s="12">
        <v>1</v>
      </c>
      <c r="BR1080" s="12">
        <v>0</v>
      </c>
      <c r="BS1080" s="12">
        <v>0</v>
      </c>
      <c r="BT1080" s="12">
        <v>0</v>
      </c>
      <c r="BU1080" s="12">
        <v>0</v>
      </c>
      <c r="BV1080" s="12">
        <v>0</v>
      </c>
      <c r="BW1080" s="12">
        <v>0</v>
      </c>
      <c r="BX1080" s="12">
        <v>1</v>
      </c>
      <c r="BY1080" s="12">
        <v>0.54</v>
      </c>
      <c r="BZ1080" s="12">
        <f t="shared" si="242"/>
        <v>0.45999999999999996</v>
      </c>
      <c r="CA1080" s="113">
        <v>2.8033603809065348</v>
      </c>
      <c r="CB1080" s="12" t="s">
        <v>1144</v>
      </c>
      <c r="CC1080" s="12">
        <v>1</v>
      </c>
    </row>
    <row r="1081" spans="1:167" ht="15" customHeight="1" x14ac:dyDescent="0.3">
      <c r="A1081" s="70">
        <v>1080</v>
      </c>
      <c r="B1081" s="12">
        <v>25</v>
      </c>
      <c r="C1081" s="69" t="s">
        <v>175</v>
      </c>
      <c r="D1081" s="37">
        <v>1.7999999999999999E-2</v>
      </c>
      <c r="E1081" s="68">
        <v>3.5000000000000003E-2</v>
      </c>
      <c r="F1081" s="19">
        <f t="shared" si="244"/>
        <v>0.51428571428571423</v>
      </c>
      <c r="H1081" s="12">
        <f t="shared" si="245"/>
        <v>-1.7000000000000005E-2</v>
      </c>
      <c r="I1081" s="12">
        <f t="shared" si="246"/>
        <v>5.3000000000000005E-2</v>
      </c>
      <c r="J1081" s="12">
        <v>0.25</v>
      </c>
      <c r="K1081" s="12">
        <f t="shared" si="234"/>
        <v>1.7999999999999999E-2</v>
      </c>
      <c r="L1081" s="45">
        <f t="shared" si="235"/>
        <v>0.51428571428571423</v>
      </c>
      <c r="M1081" s="15">
        <f t="shared" si="236"/>
        <v>6.1974439995659885E-3</v>
      </c>
      <c r="N1081" s="68">
        <f t="shared" si="237"/>
        <v>1.2050585554711645E-2</v>
      </c>
      <c r="O1081" s="68">
        <f t="shared" si="238"/>
        <v>82.983519386658443</v>
      </c>
      <c r="P1081" s="12">
        <f t="shared" si="239"/>
        <v>-5.8531415551456569E-3</v>
      </c>
      <c r="Q1081" s="12">
        <f t="shared" si="240"/>
        <v>1.8248029554277633E-2</v>
      </c>
      <c r="R1081" s="113">
        <v>7.4685132714963371</v>
      </c>
      <c r="S1081" s="12" t="s">
        <v>1160</v>
      </c>
      <c r="T1081" s="12" t="s">
        <v>1168</v>
      </c>
      <c r="U1081" s="12" t="s">
        <v>1184</v>
      </c>
      <c r="V1081" s="68" t="s">
        <v>1198</v>
      </c>
      <c r="W1081" s="68">
        <v>0</v>
      </c>
      <c r="X1081" s="68">
        <v>1</v>
      </c>
      <c r="Y1081" s="68">
        <v>0</v>
      </c>
      <c r="Z1081" s="68">
        <v>0</v>
      </c>
      <c r="AA1081" s="68">
        <v>1</v>
      </c>
      <c r="AB1081" s="68">
        <v>1</v>
      </c>
      <c r="AC1081" s="68">
        <v>4</v>
      </c>
      <c r="AD1081" s="68">
        <v>7</v>
      </c>
      <c r="AE1081" s="68">
        <v>6886</v>
      </c>
      <c r="AF1081" s="68">
        <v>0</v>
      </c>
      <c r="AG1081" s="68">
        <v>0</v>
      </c>
      <c r="AH1081" s="68">
        <v>0</v>
      </c>
      <c r="AI1081" s="68">
        <v>0</v>
      </c>
      <c r="AJ1081" s="68">
        <v>0</v>
      </c>
      <c r="AK1081" s="68">
        <v>1</v>
      </c>
      <c r="AL1081" s="68">
        <v>0</v>
      </c>
      <c r="AM1081" s="68">
        <v>0</v>
      </c>
      <c r="AN1081" s="68">
        <v>0</v>
      </c>
      <c r="AO1081" s="68">
        <v>0</v>
      </c>
      <c r="AP1081" s="113">
        <v>9.5488818947187717</v>
      </c>
      <c r="AQ1081" s="12">
        <v>1</v>
      </c>
      <c r="AR1081" s="113">
        <v>8.8384067470768102</v>
      </c>
      <c r="AS1081" s="12">
        <v>0</v>
      </c>
      <c r="AT1081" s="12">
        <v>1</v>
      </c>
      <c r="AU1081" s="12">
        <v>6.956545443151569</v>
      </c>
      <c r="AV1081" s="113">
        <v>7.604396348796338</v>
      </c>
      <c r="AW1081" s="12">
        <v>0</v>
      </c>
      <c r="AX1081" s="12">
        <v>1</v>
      </c>
      <c r="AY1081" s="68">
        <v>0</v>
      </c>
      <c r="AZ1081" s="68">
        <v>4.2329999999999997</v>
      </c>
      <c r="BA1081" s="94">
        <v>174</v>
      </c>
      <c r="BB1081" s="94">
        <v>66</v>
      </c>
      <c r="BC1081" s="12">
        <v>1</v>
      </c>
      <c r="BD1081" s="12">
        <v>0</v>
      </c>
      <c r="BE1081" s="104">
        <f t="shared" si="247"/>
        <v>2.5257286443082556</v>
      </c>
      <c r="BF1081" s="104">
        <v>1529.33</v>
      </c>
      <c r="BG1081" s="104">
        <f t="shared" si="241"/>
        <v>0.3444526917684117</v>
      </c>
      <c r="BH1081" s="68">
        <v>1</v>
      </c>
      <c r="BI1081" s="68">
        <v>1</v>
      </c>
      <c r="BJ1081" s="68">
        <v>0</v>
      </c>
      <c r="BK1081" s="12">
        <v>1</v>
      </c>
      <c r="BL1081" s="12">
        <v>0</v>
      </c>
      <c r="BM1081" s="12">
        <v>0</v>
      </c>
      <c r="BN1081" s="12">
        <v>1</v>
      </c>
      <c r="BO1081" s="12">
        <v>0</v>
      </c>
      <c r="BP1081" s="12">
        <v>1</v>
      </c>
      <c r="BQ1081" s="12">
        <v>1</v>
      </c>
      <c r="BR1081" s="12">
        <v>0</v>
      </c>
      <c r="BS1081" s="12">
        <v>0</v>
      </c>
      <c r="BT1081" s="12">
        <v>0</v>
      </c>
      <c r="BU1081" s="12">
        <v>0</v>
      </c>
      <c r="BV1081" s="12">
        <v>0</v>
      </c>
      <c r="BW1081" s="12">
        <v>0</v>
      </c>
      <c r="BX1081" s="12">
        <v>1</v>
      </c>
      <c r="BY1081" s="12">
        <v>0.54</v>
      </c>
      <c r="BZ1081" s="12">
        <f t="shared" si="242"/>
        <v>0.45999999999999996</v>
      </c>
      <c r="CA1081" s="113">
        <v>2.8033603809065348</v>
      </c>
      <c r="CB1081" s="12" t="s">
        <v>1144</v>
      </c>
      <c r="CC1081" s="12">
        <v>1</v>
      </c>
    </row>
    <row r="1082" spans="1:167" ht="15" customHeight="1" x14ac:dyDescent="0.3">
      <c r="A1082" s="70">
        <v>1081</v>
      </c>
      <c r="B1082" s="70">
        <v>25</v>
      </c>
      <c r="C1082" s="69" t="s">
        <v>175</v>
      </c>
      <c r="D1082" s="38">
        <v>0.374</v>
      </c>
      <c r="E1082" s="69">
        <v>1.05</v>
      </c>
      <c r="F1082" s="19">
        <f t="shared" si="244"/>
        <v>0.35619047619047617</v>
      </c>
      <c r="G1082" s="70"/>
      <c r="H1082" s="70">
        <f t="shared" si="245"/>
        <v>-0.67600000000000005</v>
      </c>
      <c r="I1082" s="70">
        <f t="shared" si="246"/>
        <v>1.4239999999999999</v>
      </c>
      <c r="J1082" s="70">
        <v>0.2</v>
      </c>
      <c r="K1082" s="70">
        <f t="shared" si="234"/>
        <v>0.374</v>
      </c>
      <c r="L1082" s="47">
        <f t="shared" si="235"/>
        <v>0.35619047619047617</v>
      </c>
      <c r="M1082" s="18">
        <f t="shared" si="236"/>
        <v>3.3979772784303373E-3</v>
      </c>
      <c r="N1082" s="69">
        <f t="shared" si="237"/>
        <v>9.5397757816894496E-3</v>
      </c>
      <c r="O1082" s="69">
        <f t="shared" si="238"/>
        <v>104.82426661634858</v>
      </c>
      <c r="P1082" s="70">
        <f t="shared" si="239"/>
        <v>-6.1417985032591119E-3</v>
      </c>
      <c r="Q1082" s="70">
        <f t="shared" si="240"/>
        <v>1.2937753060119787E-2</v>
      </c>
      <c r="R1082" s="114">
        <v>7.3460102099132927</v>
      </c>
      <c r="S1082" s="70" t="s">
        <v>1157</v>
      </c>
      <c r="T1082" s="70" t="s">
        <v>1169</v>
      </c>
      <c r="U1082" s="70" t="s">
        <v>1180</v>
      </c>
      <c r="V1082" s="69" t="s">
        <v>1199</v>
      </c>
      <c r="W1082" s="69">
        <v>0</v>
      </c>
      <c r="X1082" s="69">
        <v>1</v>
      </c>
      <c r="Y1082" s="69">
        <v>0</v>
      </c>
      <c r="Z1082" s="69">
        <v>0</v>
      </c>
      <c r="AA1082" s="69">
        <v>1</v>
      </c>
      <c r="AB1082" s="69">
        <v>1</v>
      </c>
      <c r="AC1082" s="69">
        <v>5</v>
      </c>
      <c r="AD1082" s="69">
        <v>7</v>
      </c>
      <c r="AE1082" s="69">
        <v>10988</v>
      </c>
      <c r="AF1082" s="69">
        <v>0</v>
      </c>
      <c r="AG1082" s="69">
        <v>0</v>
      </c>
      <c r="AH1082" s="69">
        <v>0</v>
      </c>
      <c r="AI1082" s="69">
        <v>0</v>
      </c>
      <c r="AJ1082" s="69">
        <v>0</v>
      </c>
      <c r="AK1082" s="69">
        <v>1</v>
      </c>
      <c r="AL1082" s="69">
        <v>0</v>
      </c>
      <c r="AM1082" s="69">
        <v>0</v>
      </c>
      <c r="AN1082" s="69">
        <v>0</v>
      </c>
      <c r="AO1082" s="69">
        <v>0</v>
      </c>
      <c r="AP1082" s="114">
        <v>9.5488818947187717</v>
      </c>
      <c r="AQ1082" s="70">
        <v>1</v>
      </c>
      <c r="AR1082" s="114">
        <v>9.3052868492851371</v>
      </c>
      <c r="AS1082" s="70">
        <v>0</v>
      </c>
      <c r="AT1082" s="70">
        <v>1</v>
      </c>
      <c r="AU1082" s="70">
        <v>6.956545443151569</v>
      </c>
      <c r="AV1082" s="114">
        <v>7.604396348796338</v>
      </c>
      <c r="AW1082" s="70">
        <v>0</v>
      </c>
      <c r="AX1082" s="70">
        <v>1</v>
      </c>
      <c r="AY1082" s="69">
        <v>0</v>
      </c>
      <c r="AZ1082" s="69">
        <v>4.2329999999999997</v>
      </c>
      <c r="BA1082" s="32">
        <v>174</v>
      </c>
      <c r="BB1082" s="32">
        <v>66</v>
      </c>
      <c r="BC1082" s="70">
        <v>1</v>
      </c>
      <c r="BD1082" s="70">
        <v>0</v>
      </c>
      <c r="BE1082" s="106">
        <f t="shared" si="247"/>
        <v>2.5257286443082556</v>
      </c>
      <c r="BF1082" s="106">
        <v>1529.33</v>
      </c>
      <c r="BG1082" s="106">
        <f t="shared" si="241"/>
        <v>0.3444526917684117</v>
      </c>
      <c r="BH1082" s="69">
        <v>1</v>
      </c>
      <c r="BI1082" s="69">
        <v>1</v>
      </c>
      <c r="BJ1082" s="69">
        <v>0</v>
      </c>
      <c r="BK1082" s="70">
        <v>1</v>
      </c>
      <c r="BL1082" s="70">
        <v>0</v>
      </c>
      <c r="BM1082" s="70">
        <v>0</v>
      </c>
      <c r="BN1082" s="70">
        <v>1</v>
      </c>
      <c r="BO1082" s="70">
        <v>0</v>
      </c>
      <c r="BP1082" s="70">
        <v>1</v>
      </c>
      <c r="BQ1082" s="70">
        <v>1</v>
      </c>
      <c r="BR1082" s="70">
        <v>0</v>
      </c>
      <c r="BS1082" s="70">
        <v>0</v>
      </c>
      <c r="BT1082" s="70">
        <v>0</v>
      </c>
      <c r="BU1082" s="70">
        <v>0</v>
      </c>
      <c r="BV1082" s="70">
        <v>0</v>
      </c>
      <c r="BW1082" s="70">
        <v>0</v>
      </c>
      <c r="BX1082" s="70">
        <v>1</v>
      </c>
      <c r="BY1082" s="70">
        <v>0.54</v>
      </c>
      <c r="BZ1082" s="70">
        <f t="shared" si="242"/>
        <v>0.45999999999999996</v>
      </c>
      <c r="CA1082" s="114">
        <v>2.8033603809065348</v>
      </c>
      <c r="CB1082" s="70" t="s">
        <v>1144</v>
      </c>
      <c r="CC1082" s="70">
        <v>1</v>
      </c>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0"/>
      <c r="DD1082" s="70"/>
      <c r="DE1082" s="70"/>
      <c r="DF1082" s="70"/>
      <c r="DG1082" s="70"/>
      <c r="DH1082" s="70"/>
      <c r="DI1082" s="70"/>
      <c r="DJ1082" s="70"/>
      <c r="DK1082" s="70"/>
      <c r="DL1082" s="70"/>
      <c r="DM1082" s="70"/>
      <c r="DN1082" s="70"/>
      <c r="DO1082" s="70"/>
      <c r="DP1082" s="70"/>
      <c r="DQ1082" s="70"/>
      <c r="DR1082" s="70"/>
      <c r="DS1082" s="70"/>
      <c r="DT1082" s="70"/>
      <c r="DU1082" s="70"/>
      <c r="DV1082" s="70"/>
      <c r="DW1082" s="70"/>
      <c r="DX1082" s="70"/>
      <c r="DY1082" s="70"/>
      <c r="DZ1082" s="70"/>
      <c r="EA1082" s="70"/>
      <c r="EB1082" s="70"/>
      <c r="EC1082" s="70"/>
      <c r="ED1082" s="70"/>
      <c r="EE1082" s="70"/>
      <c r="EF1082" s="70"/>
      <c r="EG1082" s="70"/>
      <c r="EH1082" s="70"/>
      <c r="EI1082" s="70"/>
      <c r="EJ1082" s="70"/>
      <c r="EK1082" s="70"/>
      <c r="EL1082" s="70"/>
      <c r="EM1082" s="70"/>
      <c r="EN1082" s="70"/>
      <c r="EO1082" s="70"/>
      <c r="EP1082" s="70"/>
      <c r="EQ1082" s="70"/>
      <c r="ER1082" s="70"/>
      <c r="ES1082" s="70"/>
      <c r="ET1082" s="70"/>
      <c r="EU1082" s="70"/>
      <c r="EV1082" s="70"/>
      <c r="EW1082" s="70"/>
      <c r="EX1082" s="70"/>
      <c r="EY1082" s="70"/>
      <c r="EZ1082" s="70"/>
      <c r="FA1082" s="70"/>
      <c r="FB1082" s="70"/>
      <c r="FC1082" s="70"/>
      <c r="FD1082" s="70"/>
      <c r="FE1082" s="70"/>
      <c r="FF1082" s="70"/>
      <c r="FG1082" s="70"/>
      <c r="FH1082" s="70"/>
      <c r="FI1082" s="70"/>
      <c r="FJ1082" s="70"/>
      <c r="FK1082" s="70"/>
    </row>
    <row r="1083" spans="1:167" ht="15" customHeight="1" x14ac:dyDescent="0.3">
      <c r="A1083" s="70">
        <v>1082</v>
      </c>
      <c r="B1083" s="12">
        <v>25</v>
      </c>
      <c r="C1083" s="69" t="s">
        <v>175</v>
      </c>
      <c r="D1083" s="37">
        <v>2.1040000000000001</v>
      </c>
      <c r="E1083" s="68">
        <v>0.48</v>
      </c>
      <c r="F1083" s="19">
        <f t="shared" si="244"/>
        <v>4.3833333333333337</v>
      </c>
      <c r="G1083" s="12" t="s">
        <v>353</v>
      </c>
      <c r="H1083" s="12">
        <f t="shared" si="245"/>
        <v>1.6240000000000001</v>
      </c>
      <c r="I1083" s="12">
        <f t="shared" si="246"/>
        <v>2.5840000000000001</v>
      </c>
      <c r="J1083" s="12">
        <v>0.2</v>
      </c>
      <c r="K1083" s="12">
        <f t="shared" si="234"/>
        <v>2.1040000000000001</v>
      </c>
      <c r="L1083" s="45">
        <f t="shared" si="235"/>
        <v>4.3833333333333337</v>
      </c>
      <c r="M1083" s="15">
        <f t="shared" si="236"/>
        <v>4.1779746520288347E-2</v>
      </c>
      <c r="N1083" s="68">
        <f t="shared" si="237"/>
        <v>9.5315011072901155E-3</v>
      </c>
      <c r="O1083" s="68">
        <f t="shared" si="238"/>
        <v>104.91526872248438</v>
      </c>
      <c r="P1083" s="12">
        <f t="shared" si="239"/>
        <v>3.2248245412998228E-2</v>
      </c>
      <c r="Q1083" s="12">
        <f t="shared" si="240"/>
        <v>5.1311247627578466E-2</v>
      </c>
      <c r="R1083" s="113">
        <v>5.8377304471659395</v>
      </c>
      <c r="S1083" s="12" t="s">
        <v>1157</v>
      </c>
      <c r="T1083" s="12" t="s">
        <v>1169</v>
      </c>
      <c r="U1083" s="12" t="s">
        <v>1170</v>
      </c>
      <c r="V1083" s="68" t="s">
        <v>1200</v>
      </c>
      <c r="W1083" s="68">
        <v>0</v>
      </c>
      <c r="X1083" s="68">
        <v>1</v>
      </c>
      <c r="Y1083" s="68">
        <v>0</v>
      </c>
      <c r="Z1083" s="68">
        <v>0</v>
      </c>
      <c r="AA1083" s="68">
        <v>1</v>
      </c>
      <c r="AB1083" s="68">
        <v>1</v>
      </c>
      <c r="AC1083" s="68">
        <v>5</v>
      </c>
      <c r="AD1083" s="68">
        <v>7</v>
      </c>
      <c r="AE1083" s="68">
        <v>10988</v>
      </c>
      <c r="AF1083" s="68">
        <v>0</v>
      </c>
      <c r="AG1083" s="68">
        <v>0</v>
      </c>
      <c r="AH1083" s="68">
        <v>0</v>
      </c>
      <c r="AI1083" s="68">
        <v>0</v>
      </c>
      <c r="AJ1083" s="68">
        <v>0</v>
      </c>
      <c r="AK1083" s="68">
        <v>1</v>
      </c>
      <c r="AL1083" s="68">
        <v>0</v>
      </c>
      <c r="AM1083" s="68">
        <v>0</v>
      </c>
      <c r="AN1083" s="68">
        <v>0</v>
      </c>
      <c r="AO1083" s="68">
        <v>0</v>
      </c>
      <c r="AP1083" s="113">
        <v>9.5488818947187717</v>
      </c>
      <c r="AQ1083" s="12">
        <v>1</v>
      </c>
      <c r="AR1083" s="113">
        <v>9.3052868492851371</v>
      </c>
      <c r="AS1083" s="12">
        <v>0</v>
      </c>
      <c r="AT1083" s="12">
        <v>1</v>
      </c>
      <c r="AU1083" s="12">
        <v>6.956545443151569</v>
      </c>
      <c r="AV1083" s="113">
        <v>7.604396348796338</v>
      </c>
      <c r="AW1083" s="12">
        <v>0</v>
      </c>
      <c r="AX1083" s="12">
        <v>1</v>
      </c>
      <c r="AY1083" s="68">
        <v>0</v>
      </c>
      <c r="AZ1083" s="68">
        <v>4.2329999999999997</v>
      </c>
      <c r="BA1083" s="94">
        <v>174</v>
      </c>
      <c r="BB1083" s="94">
        <v>66</v>
      </c>
      <c r="BC1083" s="12">
        <v>1</v>
      </c>
      <c r="BD1083" s="12">
        <v>0</v>
      </c>
      <c r="BE1083" s="104">
        <f t="shared" si="247"/>
        <v>2.5257286443082556</v>
      </c>
      <c r="BF1083" s="104">
        <v>1529.33</v>
      </c>
      <c r="BG1083" s="104">
        <f t="shared" si="241"/>
        <v>0.3444526917684117</v>
      </c>
      <c r="BH1083" s="68">
        <v>1</v>
      </c>
      <c r="BI1083" s="68">
        <v>1</v>
      </c>
      <c r="BJ1083" s="68">
        <v>0</v>
      </c>
      <c r="BK1083" s="12">
        <v>1</v>
      </c>
      <c r="BL1083" s="12">
        <v>0</v>
      </c>
      <c r="BM1083" s="12">
        <v>0</v>
      </c>
      <c r="BN1083" s="12">
        <v>1</v>
      </c>
      <c r="BO1083" s="12">
        <v>0</v>
      </c>
      <c r="BP1083" s="12">
        <v>1</v>
      </c>
      <c r="BQ1083" s="12">
        <v>1</v>
      </c>
      <c r="BR1083" s="12">
        <v>0</v>
      </c>
      <c r="BS1083" s="12">
        <v>0</v>
      </c>
      <c r="BT1083" s="12">
        <v>0</v>
      </c>
      <c r="BU1083" s="12">
        <v>0</v>
      </c>
      <c r="BV1083" s="12">
        <v>0</v>
      </c>
      <c r="BW1083" s="12">
        <v>0</v>
      </c>
      <c r="BX1083" s="12">
        <v>1</v>
      </c>
      <c r="BY1083" s="12">
        <v>0.54</v>
      </c>
      <c r="BZ1083" s="12">
        <f t="shared" si="242"/>
        <v>0.45999999999999996</v>
      </c>
      <c r="CA1083" s="113">
        <v>2.8033603809065348</v>
      </c>
      <c r="CB1083" s="12" t="s">
        <v>1144</v>
      </c>
      <c r="CC1083" s="12">
        <v>1</v>
      </c>
    </row>
    <row r="1084" spans="1:167" ht="15" customHeight="1" x14ac:dyDescent="0.3">
      <c r="A1084" s="70">
        <v>1083</v>
      </c>
      <c r="B1084" s="12">
        <v>25</v>
      </c>
      <c r="C1084" s="69" t="s">
        <v>175</v>
      </c>
      <c r="D1084" s="37">
        <v>-0.107</v>
      </c>
      <c r="E1084" s="68">
        <v>4.5999999999999999E-2</v>
      </c>
      <c r="F1084" s="19">
        <f t="shared" si="244"/>
        <v>-2.3260869565217392</v>
      </c>
      <c r="G1084" s="12" t="s">
        <v>420</v>
      </c>
      <c r="H1084" s="12">
        <f t="shared" si="245"/>
        <v>-0.153</v>
      </c>
      <c r="I1084" s="12">
        <f t="shared" si="246"/>
        <v>-6.0999999999999999E-2</v>
      </c>
      <c r="J1084" s="12">
        <v>0.2</v>
      </c>
      <c r="K1084" s="12">
        <f t="shared" si="234"/>
        <v>-0.107</v>
      </c>
      <c r="L1084" s="45">
        <f t="shared" si="235"/>
        <v>-2.3260869565217392</v>
      </c>
      <c r="M1084" s="15">
        <f t="shared" si="236"/>
        <v>-2.2185014653197499E-2</v>
      </c>
      <c r="N1084" s="68">
        <f t="shared" si="237"/>
        <v>9.5374829350194854E-3</v>
      </c>
      <c r="O1084" s="68">
        <f t="shared" si="238"/>
        <v>104.84946676320915</v>
      </c>
      <c r="P1084" s="12">
        <f t="shared" si="239"/>
        <v>-3.1722497588216984E-2</v>
      </c>
      <c r="Q1084" s="12">
        <f t="shared" si="240"/>
        <v>-1.2647531718178014E-2</v>
      </c>
      <c r="R1084" s="113">
        <v>6.6669567924292066</v>
      </c>
      <c r="S1084" s="12" t="s">
        <v>1157</v>
      </c>
      <c r="T1084" s="12" t="s">
        <v>1169</v>
      </c>
      <c r="U1084" s="12" t="s">
        <v>1171</v>
      </c>
      <c r="V1084" s="68" t="s">
        <v>1201</v>
      </c>
      <c r="W1084" s="68">
        <v>0</v>
      </c>
      <c r="X1084" s="68">
        <v>1</v>
      </c>
      <c r="Y1084" s="68">
        <v>0</v>
      </c>
      <c r="Z1084" s="68">
        <v>0</v>
      </c>
      <c r="AA1084" s="68">
        <v>1</v>
      </c>
      <c r="AB1084" s="68">
        <v>1</v>
      </c>
      <c r="AC1084" s="68">
        <v>5</v>
      </c>
      <c r="AD1084" s="68">
        <v>7</v>
      </c>
      <c r="AE1084" s="68">
        <v>10988</v>
      </c>
      <c r="AF1084" s="68">
        <v>0</v>
      </c>
      <c r="AG1084" s="68">
        <v>0</v>
      </c>
      <c r="AH1084" s="68">
        <v>0</v>
      </c>
      <c r="AI1084" s="68">
        <v>0</v>
      </c>
      <c r="AJ1084" s="68">
        <v>0</v>
      </c>
      <c r="AK1084" s="68">
        <v>1</v>
      </c>
      <c r="AL1084" s="68">
        <v>0</v>
      </c>
      <c r="AM1084" s="68">
        <v>0</v>
      </c>
      <c r="AN1084" s="68">
        <v>0</v>
      </c>
      <c r="AO1084" s="68">
        <v>0</v>
      </c>
      <c r="AP1084" s="113">
        <v>9.5488818947187717</v>
      </c>
      <c r="AQ1084" s="12">
        <v>1</v>
      </c>
      <c r="AR1084" s="113">
        <v>9.3052868492851371</v>
      </c>
      <c r="AS1084" s="12">
        <v>0</v>
      </c>
      <c r="AT1084" s="12">
        <v>1</v>
      </c>
      <c r="AU1084" s="12">
        <v>6.956545443151569</v>
      </c>
      <c r="AV1084" s="113">
        <v>7.604396348796338</v>
      </c>
      <c r="AW1084" s="12">
        <v>0</v>
      </c>
      <c r="AX1084" s="12">
        <v>1</v>
      </c>
      <c r="AY1084" s="68">
        <v>0</v>
      </c>
      <c r="AZ1084" s="68">
        <v>4.2329999999999997</v>
      </c>
      <c r="BA1084" s="94">
        <v>174</v>
      </c>
      <c r="BB1084" s="94">
        <v>66</v>
      </c>
      <c r="BC1084" s="12">
        <v>1</v>
      </c>
      <c r="BD1084" s="12">
        <v>0</v>
      </c>
      <c r="BE1084" s="104">
        <f t="shared" si="247"/>
        <v>2.5257286443082556</v>
      </c>
      <c r="BF1084" s="104">
        <v>1529.33</v>
      </c>
      <c r="BG1084" s="104">
        <f t="shared" si="241"/>
        <v>0.3444526917684117</v>
      </c>
      <c r="BH1084" s="68">
        <v>1</v>
      </c>
      <c r="BI1084" s="68">
        <v>1</v>
      </c>
      <c r="BJ1084" s="68">
        <v>0</v>
      </c>
      <c r="BK1084" s="12">
        <v>1</v>
      </c>
      <c r="BL1084" s="12">
        <v>0</v>
      </c>
      <c r="BM1084" s="12">
        <v>0</v>
      </c>
      <c r="BN1084" s="12">
        <v>1</v>
      </c>
      <c r="BO1084" s="12">
        <v>0</v>
      </c>
      <c r="BP1084" s="12">
        <v>1</v>
      </c>
      <c r="BQ1084" s="12">
        <v>1</v>
      </c>
      <c r="BR1084" s="12">
        <v>0</v>
      </c>
      <c r="BS1084" s="12">
        <v>0</v>
      </c>
      <c r="BT1084" s="12">
        <v>0</v>
      </c>
      <c r="BU1084" s="12">
        <v>0</v>
      </c>
      <c r="BV1084" s="12">
        <v>0</v>
      </c>
      <c r="BW1084" s="12">
        <v>0</v>
      </c>
      <c r="BX1084" s="12">
        <v>1</v>
      </c>
      <c r="BY1084" s="12">
        <v>0</v>
      </c>
      <c r="BZ1084" s="12">
        <f t="shared" si="242"/>
        <v>1</v>
      </c>
      <c r="CA1084" s="113">
        <v>2.8033603809065348</v>
      </c>
      <c r="CB1084" s="12" t="s">
        <v>1144</v>
      </c>
      <c r="CC1084" s="12">
        <v>1</v>
      </c>
    </row>
    <row r="1085" spans="1:167" ht="15" customHeight="1" x14ac:dyDescent="0.3">
      <c r="A1085" s="70">
        <v>1084</v>
      </c>
      <c r="B1085" s="12">
        <v>25</v>
      </c>
      <c r="C1085" s="69" t="s">
        <v>175</v>
      </c>
      <c r="D1085" s="37">
        <v>-1.3839999999999999</v>
      </c>
      <c r="E1085" s="68">
        <v>0.3</v>
      </c>
      <c r="F1085" s="19">
        <f t="shared" si="244"/>
        <v>-4.6133333333333333</v>
      </c>
      <c r="G1085" s="12" t="s">
        <v>353</v>
      </c>
      <c r="H1085" s="12">
        <f t="shared" si="245"/>
        <v>-1.6839999999999999</v>
      </c>
      <c r="I1085" s="12">
        <f t="shared" si="246"/>
        <v>-1.0839999999999999</v>
      </c>
      <c r="J1085" s="12">
        <v>0.2</v>
      </c>
      <c r="K1085" s="12">
        <f t="shared" si="234"/>
        <v>-1.3839999999999999</v>
      </c>
      <c r="L1085" s="45">
        <f t="shared" si="235"/>
        <v>-4.6133333333333333</v>
      </c>
      <c r="M1085" s="15">
        <f t="shared" si="236"/>
        <v>-4.3967859235716396E-2</v>
      </c>
      <c r="N1085" s="68">
        <f t="shared" si="237"/>
        <v>9.5306053256610686E-3</v>
      </c>
      <c r="O1085" s="68">
        <f t="shared" si="238"/>
        <v>104.92512970897127</v>
      </c>
      <c r="P1085" s="12">
        <f t="shared" si="239"/>
        <v>-5.3498464561377468E-2</v>
      </c>
      <c r="Q1085" s="12">
        <f t="shared" si="240"/>
        <v>-3.4437253910055324E-2</v>
      </c>
      <c r="R1085" s="113">
        <v>6.8906091201471664</v>
      </c>
      <c r="S1085" s="12" t="s">
        <v>1157</v>
      </c>
      <c r="T1085" s="12" t="s">
        <v>1169</v>
      </c>
      <c r="U1085" s="12" t="s">
        <v>1181</v>
      </c>
      <c r="V1085" s="68" t="s">
        <v>1202</v>
      </c>
      <c r="W1085" s="68">
        <v>0</v>
      </c>
      <c r="X1085" s="68">
        <v>1</v>
      </c>
      <c r="Y1085" s="68">
        <v>0</v>
      </c>
      <c r="Z1085" s="68">
        <v>0</v>
      </c>
      <c r="AA1085" s="68">
        <v>1</v>
      </c>
      <c r="AB1085" s="68">
        <v>1</v>
      </c>
      <c r="AC1085" s="68">
        <v>5</v>
      </c>
      <c r="AD1085" s="68">
        <v>7</v>
      </c>
      <c r="AE1085" s="68">
        <v>10988</v>
      </c>
      <c r="AF1085" s="68">
        <v>0</v>
      </c>
      <c r="AG1085" s="68">
        <v>0</v>
      </c>
      <c r="AH1085" s="68">
        <v>0</v>
      </c>
      <c r="AI1085" s="68">
        <v>0</v>
      </c>
      <c r="AJ1085" s="68">
        <v>0</v>
      </c>
      <c r="AK1085" s="68">
        <v>1</v>
      </c>
      <c r="AL1085" s="68">
        <v>0</v>
      </c>
      <c r="AM1085" s="68">
        <v>0</v>
      </c>
      <c r="AN1085" s="68">
        <v>0</v>
      </c>
      <c r="AO1085" s="68">
        <v>0</v>
      </c>
      <c r="AP1085" s="113">
        <v>9.5488818947187717</v>
      </c>
      <c r="AQ1085" s="12">
        <v>1</v>
      </c>
      <c r="AR1085" s="113">
        <v>9.3052868492851371</v>
      </c>
      <c r="AS1085" s="12">
        <v>0</v>
      </c>
      <c r="AT1085" s="12">
        <v>1</v>
      </c>
      <c r="AU1085" s="12">
        <v>6.956545443151569</v>
      </c>
      <c r="AV1085" s="113">
        <v>7.604396348796338</v>
      </c>
      <c r="AW1085" s="12">
        <v>0</v>
      </c>
      <c r="AX1085" s="12">
        <v>1</v>
      </c>
      <c r="AY1085" s="68">
        <v>0</v>
      </c>
      <c r="AZ1085" s="68">
        <v>4.2329999999999997</v>
      </c>
      <c r="BA1085" s="94">
        <v>174</v>
      </c>
      <c r="BB1085" s="94">
        <v>66</v>
      </c>
      <c r="BC1085" s="12">
        <v>1</v>
      </c>
      <c r="BD1085" s="12">
        <v>0</v>
      </c>
      <c r="BE1085" s="104">
        <f t="shared" si="247"/>
        <v>2.5257286443082556</v>
      </c>
      <c r="BF1085" s="104">
        <v>1529.33</v>
      </c>
      <c r="BG1085" s="104">
        <f t="shared" si="241"/>
        <v>0.3444526917684117</v>
      </c>
      <c r="BH1085" s="68">
        <v>1</v>
      </c>
      <c r="BI1085" s="68">
        <v>1</v>
      </c>
      <c r="BJ1085" s="68">
        <v>0</v>
      </c>
      <c r="BK1085" s="12">
        <v>1</v>
      </c>
      <c r="BL1085" s="12">
        <v>0</v>
      </c>
      <c r="BM1085" s="12">
        <v>0</v>
      </c>
      <c r="BN1085" s="12">
        <v>1</v>
      </c>
      <c r="BO1085" s="12">
        <v>0</v>
      </c>
      <c r="BP1085" s="12">
        <v>1</v>
      </c>
      <c r="BQ1085" s="12">
        <v>1</v>
      </c>
      <c r="BR1085" s="12">
        <v>0</v>
      </c>
      <c r="BS1085" s="12">
        <v>0</v>
      </c>
      <c r="BT1085" s="12">
        <v>0</v>
      </c>
      <c r="BU1085" s="12">
        <v>0</v>
      </c>
      <c r="BV1085" s="12">
        <v>0</v>
      </c>
      <c r="BW1085" s="12">
        <v>0</v>
      </c>
      <c r="BX1085" s="12">
        <v>1</v>
      </c>
      <c r="BY1085" s="12">
        <v>1</v>
      </c>
      <c r="BZ1085" s="12">
        <f t="shared" si="242"/>
        <v>0</v>
      </c>
      <c r="CA1085" s="113">
        <v>2.8033603809065348</v>
      </c>
      <c r="CB1085" s="12" t="s">
        <v>1144</v>
      </c>
      <c r="CC1085" s="12">
        <v>1</v>
      </c>
    </row>
    <row r="1086" spans="1:167" ht="15" customHeight="1" x14ac:dyDescent="0.3">
      <c r="A1086" s="70">
        <v>1085</v>
      </c>
      <c r="B1086" s="12">
        <v>25</v>
      </c>
      <c r="C1086" s="69" t="s">
        <v>175</v>
      </c>
      <c r="D1086" s="37">
        <v>-0.30299999999999999</v>
      </c>
      <c r="E1086" s="68">
        <v>0.37</v>
      </c>
      <c r="F1086" s="19">
        <f t="shared" si="244"/>
        <v>-0.81891891891891888</v>
      </c>
      <c r="H1086" s="12">
        <f t="shared" si="245"/>
        <v>-0.67300000000000004</v>
      </c>
      <c r="I1086" s="12">
        <f t="shared" si="246"/>
        <v>6.7000000000000004E-2</v>
      </c>
      <c r="J1086" s="12">
        <v>0.2</v>
      </c>
      <c r="K1086" s="12">
        <f t="shared" si="234"/>
        <v>-0.30299999999999999</v>
      </c>
      <c r="L1086" s="45">
        <f t="shared" si="235"/>
        <v>-0.81891891891891888</v>
      </c>
      <c r="M1086" s="15">
        <f t="shared" si="236"/>
        <v>-7.8121095779115175E-3</v>
      </c>
      <c r="N1086" s="68">
        <f t="shared" si="237"/>
        <v>9.5395397486048236E-3</v>
      </c>
      <c r="O1086" s="68">
        <f t="shared" si="238"/>
        <v>104.82686024199982</v>
      </c>
      <c r="P1086" s="12">
        <f t="shared" si="239"/>
        <v>-1.7351649326516342E-2</v>
      </c>
      <c r="Q1086" s="12">
        <f t="shared" si="240"/>
        <v>1.7274301706933061E-3</v>
      </c>
      <c r="R1086" s="113">
        <v>7.4730690880321973</v>
      </c>
      <c r="S1086" s="12" t="s">
        <v>1157</v>
      </c>
      <c r="T1086" s="12" t="s">
        <v>1169</v>
      </c>
      <c r="U1086" s="12" t="s">
        <v>1182</v>
      </c>
      <c r="V1086" s="68" t="s">
        <v>1203</v>
      </c>
      <c r="W1086" s="68">
        <v>0</v>
      </c>
      <c r="X1086" s="68">
        <v>1</v>
      </c>
      <c r="Y1086" s="68">
        <v>0</v>
      </c>
      <c r="Z1086" s="68">
        <v>0</v>
      </c>
      <c r="AA1086" s="68">
        <v>1</v>
      </c>
      <c r="AB1086" s="68">
        <v>1</v>
      </c>
      <c r="AC1086" s="68">
        <v>5</v>
      </c>
      <c r="AD1086" s="68">
        <v>7</v>
      </c>
      <c r="AE1086" s="68">
        <v>10988</v>
      </c>
      <c r="AF1086" s="68">
        <v>0</v>
      </c>
      <c r="AG1086" s="68">
        <v>0</v>
      </c>
      <c r="AH1086" s="68">
        <v>0</v>
      </c>
      <c r="AI1086" s="68">
        <v>0</v>
      </c>
      <c r="AJ1086" s="68">
        <v>0</v>
      </c>
      <c r="AK1086" s="68">
        <v>1</v>
      </c>
      <c r="AL1086" s="68">
        <v>0</v>
      </c>
      <c r="AM1086" s="68">
        <v>0</v>
      </c>
      <c r="AN1086" s="68">
        <v>0</v>
      </c>
      <c r="AO1086" s="68">
        <v>0</v>
      </c>
      <c r="AP1086" s="113">
        <v>9.5488818947187717</v>
      </c>
      <c r="AQ1086" s="12">
        <v>1</v>
      </c>
      <c r="AR1086" s="113">
        <v>9.3052868492851371</v>
      </c>
      <c r="AS1086" s="12">
        <v>0</v>
      </c>
      <c r="AT1086" s="12">
        <v>1</v>
      </c>
      <c r="AU1086" s="12">
        <v>6.956545443151569</v>
      </c>
      <c r="AV1086" s="113">
        <v>7.604396348796338</v>
      </c>
      <c r="AW1086" s="12">
        <v>0</v>
      </c>
      <c r="AX1086" s="12">
        <v>1</v>
      </c>
      <c r="AY1086" s="68">
        <v>0</v>
      </c>
      <c r="AZ1086" s="68">
        <v>4.2329999999999997</v>
      </c>
      <c r="BA1086" s="94">
        <v>174</v>
      </c>
      <c r="BB1086" s="94">
        <v>66</v>
      </c>
      <c r="BC1086" s="12">
        <v>1</v>
      </c>
      <c r="BD1086" s="12">
        <v>0</v>
      </c>
      <c r="BE1086" s="104">
        <f t="shared" si="247"/>
        <v>2.5257286443082556</v>
      </c>
      <c r="BF1086" s="104">
        <v>1529.33</v>
      </c>
      <c r="BG1086" s="104">
        <f t="shared" si="241"/>
        <v>0.3444526917684117</v>
      </c>
      <c r="BH1086" s="68">
        <v>1</v>
      </c>
      <c r="BI1086" s="68">
        <v>1</v>
      </c>
      <c r="BJ1086" s="68">
        <v>0</v>
      </c>
      <c r="BK1086" s="12">
        <v>1</v>
      </c>
      <c r="BL1086" s="12">
        <v>0</v>
      </c>
      <c r="BM1086" s="12">
        <v>0</v>
      </c>
      <c r="BN1086" s="12">
        <v>1</v>
      </c>
      <c r="BO1086" s="12">
        <v>0</v>
      </c>
      <c r="BP1086" s="12">
        <v>1</v>
      </c>
      <c r="BQ1086" s="12">
        <v>1</v>
      </c>
      <c r="BR1086" s="12">
        <v>0</v>
      </c>
      <c r="BS1086" s="12">
        <v>0</v>
      </c>
      <c r="BT1086" s="12">
        <v>0</v>
      </c>
      <c r="BU1086" s="12">
        <v>0</v>
      </c>
      <c r="BV1086" s="12">
        <v>0</v>
      </c>
      <c r="BW1086" s="12">
        <v>0</v>
      </c>
      <c r="BX1086" s="12">
        <v>1</v>
      </c>
      <c r="BY1086" s="12">
        <v>0.54</v>
      </c>
      <c r="BZ1086" s="12">
        <f t="shared" si="242"/>
        <v>0.45999999999999996</v>
      </c>
      <c r="CA1086" s="113">
        <v>2.8033603809065348</v>
      </c>
      <c r="CB1086" s="12" t="s">
        <v>1144</v>
      </c>
      <c r="CC1086" s="12">
        <v>1</v>
      </c>
    </row>
    <row r="1087" spans="1:167" ht="15" customHeight="1" x14ac:dyDescent="0.3">
      <c r="A1087" s="17">
        <v>1086</v>
      </c>
      <c r="B1087" s="12">
        <v>25</v>
      </c>
      <c r="C1087" s="69" t="s">
        <v>175</v>
      </c>
      <c r="D1087" s="37">
        <v>0.16500000000000001</v>
      </c>
      <c r="E1087" s="68">
        <v>0.2</v>
      </c>
      <c r="F1087" s="19">
        <f t="shared" si="244"/>
        <v>0.82499999999999996</v>
      </c>
      <c r="H1087" s="12">
        <f t="shared" si="245"/>
        <v>-3.5000000000000003E-2</v>
      </c>
      <c r="I1087" s="12">
        <f t="shared" si="246"/>
        <v>0.36499999999999999</v>
      </c>
      <c r="J1087" s="12">
        <v>0.2</v>
      </c>
      <c r="K1087" s="12">
        <f t="shared" si="234"/>
        <v>0.16500000000000001</v>
      </c>
      <c r="L1087" s="45">
        <f t="shared" si="235"/>
        <v>0.82499999999999996</v>
      </c>
      <c r="M1087" s="15">
        <f t="shared" si="236"/>
        <v>7.8701167127301821E-3</v>
      </c>
      <c r="N1087" s="68">
        <f t="shared" si="237"/>
        <v>9.5395354093699182E-3</v>
      </c>
      <c r="O1087" s="68">
        <f t="shared" si="238"/>
        <v>104.82690792444467</v>
      </c>
      <c r="P1087" s="12">
        <f t="shared" si="239"/>
        <v>-1.6694186966397361E-3</v>
      </c>
      <c r="Q1087" s="12">
        <f t="shared" si="240"/>
        <v>1.7409652122100099E-2</v>
      </c>
      <c r="R1087" s="113">
        <v>7.4730690880321973</v>
      </c>
      <c r="S1087" s="12" t="s">
        <v>1157</v>
      </c>
      <c r="T1087" s="12" t="s">
        <v>1169</v>
      </c>
      <c r="U1087" s="12" t="s">
        <v>1183</v>
      </c>
      <c r="V1087" s="68" t="s">
        <v>1204</v>
      </c>
      <c r="W1087" s="68">
        <v>0</v>
      </c>
      <c r="X1087" s="68">
        <v>1</v>
      </c>
      <c r="Y1087" s="68">
        <v>0</v>
      </c>
      <c r="Z1087" s="68">
        <v>0</v>
      </c>
      <c r="AA1087" s="68">
        <v>1</v>
      </c>
      <c r="AB1087" s="68">
        <v>1</v>
      </c>
      <c r="AC1087" s="68">
        <v>5</v>
      </c>
      <c r="AD1087" s="68">
        <v>7</v>
      </c>
      <c r="AE1087" s="68">
        <v>10988</v>
      </c>
      <c r="AF1087" s="68">
        <v>0</v>
      </c>
      <c r="AG1087" s="68">
        <v>0</v>
      </c>
      <c r="AH1087" s="68">
        <v>0</v>
      </c>
      <c r="AI1087" s="68">
        <v>0</v>
      </c>
      <c r="AJ1087" s="68">
        <v>0</v>
      </c>
      <c r="AK1087" s="68">
        <v>1</v>
      </c>
      <c r="AL1087" s="68">
        <v>0</v>
      </c>
      <c r="AM1087" s="68">
        <v>0</v>
      </c>
      <c r="AN1087" s="68">
        <v>0</v>
      </c>
      <c r="AO1087" s="68">
        <v>0</v>
      </c>
      <c r="AP1087" s="113">
        <v>9.5488818947187717</v>
      </c>
      <c r="AQ1087" s="12">
        <v>1</v>
      </c>
      <c r="AR1087" s="113">
        <v>9.3052868492851371</v>
      </c>
      <c r="AS1087" s="12">
        <v>0</v>
      </c>
      <c r="AT1087" s="12">
        <v>1</v>
      </c>
      <c r="AU1087" s="12">
        <v>6.956545443151569</v>
      </c>
      <c r="AV1087" s="113">
        <v>7.604396348796338</v>
      </c>
      <c r="AW1087" s="12">
        <v>0</v>
      </c>
      <c r="AX1087" s="12">
        <v>1</v>
      </c>
      <c r="AY1087" s="68">
        <v>0</v>
      </c>
      <c r="AZ1087" s="68">
        <v>4.2329999999999997</v>
      </c>
      <c r="BA1087" s="94">
        <v>174</v>
      </c>
      <c r="BB1087" s="94">
        <v>66</v>
      </c>
      <c r="BC1087" s="12">
        <v>1</v>
      </c>
      <c r="BD1087" s="12">
        <v>0</v>
      </c>
      <c r="BE1087" s="104">
        <f t="shared" si="247"/>
        <v>2.5257286443082556</v>
      </c>
      <c r="BF1087" s="104">
        <v>1529.33</v>
      </c>
      <c r="BG1087" s="104">
        <f t="shared" si="241"/>
        <v>0.3444526917684117</v>
      </c>
      <c r="BH1087" s="68">
        <v>1</v>
      </c>
      <c r="BI1087" s="68">
        <v>1</v>
      </c>
      <c r="BJ1087" s="68">
        <v>0</v>
      </c>
      <c r="BK1087" s="12">
        <v>1</v>
      </c>
      <c r="BL1087" s="12">
        <v>0</v>
      </c>
      <c r="BM1087" s="12">
        <v>0</v>
      </c>
      <c r="BN1087" s="12">
        <v>1</v>
      </c>
      <c r="BO1087" s="12">
        <v>0</v>
      </c>
      <c r="BP1087" s="12">
        <v>1</v>
      </c>
      <c r="BQ1087" s="12">
        <v>1</v>
      </c>
      <c r="BR1087" s="12">
        <v>0</v>
      </c>
      <c r="BS1087" s="12">
        <v>0</v>
      </c>
      <c r="BT1087" s="12">
        <v>0</v>
      </c>
      <c r="BU1087" s="12">
        <v>0</v>
      </c>
      <c r="BV1087" s="12">
        <v>0</v>
      </c>
      <c r="BW1087" s="12">
        <v>0</v>
      </c>
      <c r="BX1087" s="12">
        <v>1</v>
      </c>
      <c r="BY1087" s="12">
        <v>0.54</v>
      </c>
      <c r="BZ1087" s="12">
        <f t="shared" si="242"/>
        <v>0.45999999999999996</v>
      </c>
      <c r="CA1087" s="113">
        <v>2.8033603809065348</v>
      </c>
      <c r="CB1087" s="12" t="s">
        <v>1144</v>
      </c>
      <c r="CC1087" s="12">
        <v>1</v>
      </c>
    </row>
    <row r="1088" spans="1:167" ht="15" customHeight="1" x14ac:dyDescent="0.3">
      <c r="A1088" s="17">
        <v>1087</v>
      </c>
      <c r="B1088" s="12">
        <v>25</v>
      </c>
      <c r="C1088" s="69" t="s">
        <v>175</v>
      </c>
      <c r="D1088" s="37">
        <v>-7.0000000000000001E-3</v>
      </c>
      <c r="E1088" s="68">
        <v>2.4E-2</v>
      </c>
      <c r="F1088" s="19">
        <f t="shared" si="244"/>
        <v>-0.29166666666666669</v>
      </c>
      <c r="H1088" s="12">
        <f t="shared" si="245"/>
        <v>-3.1E-2</v>
      </c>
      <c r="I1088" s="12">
        <f t="shared" si="246"/>
        <v>1.7000000000000001E-2</v>
      </c>
      <c r="J1088" s="12">
        <v>0.2</v>
      </c>
      <c r="K1088" s="12">
        <f t="shared" si="234"/>
        <v>-7.0000000000000001E-3</v>
      </c>
      <c r="L1088" s="45">
        <f t="shared" si="235"/>
        <v>-0.29166666666666669</v>
      </c>
      <c r="M1088" s="15">
        <f t="shared" si="236"/>
        <v>-2.7824398956259443E-3</v>
      </c>
      <c r="N1088" s="13">
        <f t="shared" si="237"/>
        <v>9.5397939278603801E-3</v>
      </c>
      <c r="O1088" s="68">
        <f t="shared" si="238"/>
        <v>104.82406722429943</v>
      </c>
      <c r="P1088" s="12">
        <f t="shared" si="239"/>
        <v>-1.2322233823486324E-2</v>
      </c>
      <c r="Q1088" s="12">
        <f t="shared" si="240"/>
        <v>6.7573540322344357E-3</v>
      </c>
      <c r="R1088" s="113">
        <v>7.2820736580934646</v>
      </c>
      <c r="S1088" s="12" t="s">
        <v>1157</v>
      </c>
      <c r="T1088" s="12" t="s">
        <v>1169</v>
      </c>
      <c r="U1088" s="12" t="s">
        <v>1184</v>
      </c>
      <c r="V1088" s="68" t="s">
        <v>1205</v>
      </c>
      <c r="W1088" s="68">
        <v>0</v>
      </c>
      <c r="X1088" s="68">
        <v>1</v>
      </c>
      <c r="Y1088" s="68">
        <v>0</v>
      </c>
      <c r="Z1088" s="68">
        <v>0</v>
      </c>
      <c r="AA1088" s="68">
        <v>1</v>
      </c>
      <c r="AB1088" s="68">
        <v>1</v>
      </c>
      <c r="AC1088" s="68">
        <v>5</v>
      </c>
      <c r="AD1088" s="68">
        <v>7</v>
      </c>
      <c r="AE1088" s="68">
        <v>10988</v>
      </c>
      <c r="AF1088" s="68">
        <v>0</v>
      </c>
      <c r="AG1088" s="68">
        <v>0</v>
      </c>
      <c r="AH1088" s="68">
        <v>0</v>
      </c>
      <c r="AI1088" s="68">
        <v>0</v>
      </c>
      <c r="AJ1088" s="68">
        <v>0</v>
      </c>
      <c r="AK1088" s="68">
        <v>1</v>
      </c>
      <c r="AL1088" s="68">
        <v>0</v>
      </c>
      <c r="AM1088" s="68">
        <v>0</v>
      </c>
      <c r="AN1088" s="68">
        <v>0</v>
      </c>
      <c r="AO1088" s="68">
        <v>0</v>
      </c>
      <c r="AP1088" s="113">
        <v>9.5488818947187717</v>
      </c>
      <c r="AQ1088" s="12">
        <v>1</v>
      </c>
      <c r="AR1088" s="113">
        <v>9.3052868492851371</v>
      </c>
      <c r="AS1088" s="12">
        <v>0</v>
      </c>
      <c r="AT1088" s="12">
        <v>1</v>
      </c>
      <c r="AU1088" s="12">
        <v>6.956545443151569</v>
      </c>
      <c r="AV1088" s="113">
        <v>7.604396348796338</v>
      </c>
      <c r="AW1088" s="12">
        <v>0</v>
      </c>
      <c r="AX1088" s="12">
        <v>1</v>
      </c>
      <c r="AY1088" s="68">
        <v>0</v>
      </c>
      <c r="AZ1088" s="68">
        <v>4.2329999999999997</v>
      </c>
      <c r="BA1088" s="94">
        <v>174</v>
      </c>
      <c r="BB1088" s="94">
        <v>66</v>
      </c>
      <c r="BC1088" s="12">
        <v>1</v>
      </c>
      <c r="BD1088" s="12">
        <v>0</v>
      </c>
      <c r="BE1088" s="104">
        <f t="shared" si="247"/>
        <v>2.5257286443082556</v>
      </c>
      <c r="BF1088" s="104">
        <v>1529.33</v>
      </c>
      <c r="BG1088" s="104">
        <f t="shared" si="241"/>
        <v>0.3444526917684117</v>
      </c>
      <c r="BH1088" s="68">
        <v>1</v>
      </c>
      <c r="BI1088" s="68">
        <v>1</v>
      </c>
      <c r="BJ1088" s="68">
        <v>0</v>
      </c>
      <c r="BK1088" s="12">
        <v>1</v>
      </c>
      <c r="BL1088" s="12">
        <v>0</v>
      </c>
      <c r="BM1088" s="12">
        <v>0</v>
      </c>
      <c r="BN1088" s="12">
        <v>1</v>
      </c>
      <c r="BO1088" s="12">
        <v>0</v>
      </c>
      <c r="BP1088" s="12">
        <v>1</v>
      </c>
      <c r="BQ1088" s="12">
        <v>1</v>
      </c>
      <c r="BR1088" s="12">
        <v>0</v>
      </c>
      <c r="BS1088" s="12">
        <v>0</v>
      </c>
      <c r="BT1088" s="12">
        <v>0</v>
      </c>
      <c r="BU1088" s="12">
        <v>0</v>
      </c>
      <c r="BV1088" s="12">
        <v>0</v>
      </c>
      <c r="BW1088" s="12">
        <v>0</v>
      </c>
      <c r="BX1088" s="12">
        <v>1</v>
      </c>
      <c r="BY1088" s="12">
        <v>0.54</v>
      </c>
      <c r="BZ1088" s="12">
        <f t="shared" si="242"/>
        <v>0.45999999999999996</v>
      </c>
      <c r="CA1088" s="113">
        <v>2.8033603809065348</v>
      </c>
      <c r="CB1088" s="12" t="s">
        <v>1144</v>
      </c>
      <c r="CC1088" s="12">
        <v>1</v>
      </c>
    </row>
    <row r="1089" spans="1:167" ht="15" customHeight="1" x14ac:dyDescent="0.3">
      <c r="A1089" s="17">
        <v>1088</v>
      </c>
      <c r="B1089" s="12">
        <v>25</v>
      </c>
      <c r="C1089" s="69" t="s">
        <v>175</v>
      </c>
      <c r="D1089" s="37">
        <v>0.83099999999999996</v>
      </c>
      <c r="E1089" s="68">
        <v>1.25</v>
      </c>
      <c r="F1089" s="19">
        <f t="shared" si="244"/>
        <v>0.66479999999999995</v>
      </c>
      <c r="H1089" s="12">
        <f t="shared" si="245"/>
        <v>-0.41900000000000004</v>
      </c>
      <c r="I1089" s="12">
        <f t="shared" si="246"/>
        <v>2.081</v>
      </c>
      <c r="J1089" s="12">
        <v>0.23</v>
      </c>
      <c r="K1089" s="12">
        <f t="shared" si="234"/>
        <v>0.83099999999999996</v>
      </c>
      <c r="L1089" s="45">
        <f t="shared" si="235"/>
        <v>0.66479999999999995</v>
      </c>
      <c r="M1089" s="15">
        <f t="shared" si="236"/>
        <v>8.0111260481404191E-3</v>
      </c>
      <c r="N1089" s="68">
        <f t="shared" si="237"/>
        <v>1.2050430276986192E-2</v>
      </c>
      <c r="O1089" s="68">
        <f t="shared" si="238"/>
        <v>82.984588683923704</v>
      </c>
      <c r="P1089" s="12">
        <f t="shared" si="239"/>
        <v>-4.0393042288457727E-3</v>
      </c>
      <c r="Q1089" s="12">
        <f t="shared" si="240"/>
        <v>2.0061556325126611E-2</v>
      </c>
      <c r="R1089" s="113">
        <v>5.7235851019523807</v>
      </c>
      <c r="S1089" s="12" t="s">
        <v>1160</v>
      </c>
      <c r="T1089" s="12" t="s">
        <v>1169</v>
      </c>
      <c r="U1089" s="12" t="s">
        <v>1180</v>
      </c>
      <c r="V1089" s="68" t="s">
        <v>1206</v>
      </c>
      <c r="W1089" s="68">
        <v>0</v>
      </c>
      <c r="X1089" s="68">
        <v>1</v>
      </c>
      <c r="Y1089" s="68">
        <v>0</v>
      </c>
      <c r="Z1089" s="68">
        <v>0</v>
      </c>
      <c r="AA1089" s="68">
        <v>1</v>
      </c>
      <c r="AB1089" s="68">
        <v>1</v>
      </c>
      <c r="AC1089" s="68">
        <v>6</v>
      </c>
      <c r="AD1089" s="68">
        <v>7</v>
      </c>
      <c r="AE1089" s="68">
        <v>6886</v>
      </c>
      <c r="AF1089" s="68">
        <v>0</v>
      </c>
      <c r="AG1089" s="68">
        <v>0</v>
      </c>
      <c r="AH1089" s="68">
        <v>0</v>
      </c>
      <c r="AI1089" s="68">
        <v>0</v>
      </c>
      <c r="AJ1089" s="68">
        <v>0</v>
      </c>
      <c r="AK1089" s="68">
        <v>1</v>
      </c>
      <c r="AL1089" s="68">
        <v>0</v>
      </c>
      <c r="AM1089" s="68">
        <v>0</v>
      </c>
      <c r="AN1089" s="68">
        <v>0</v>
      </c>
      <c r="AO1089" s="68">
        <v>0</v>
      </c>
      <c r="AP1089" s="113">
        <v>9.5488818947187717</v>
      </c>
      <c r="AQ1089" s="12">
        <v>1</v>
      </c>
      <c r="AR1089" s="113">
        <v>8.8384067470768102</v>
      </c>
      <c r="AS1089" s="12">
        <v>0</v>
      </c>
      <c r="AT1089" s="12">
        <v>1</v>
      </c>
      <c r="AU1089" s="12">
        <v>6.956545443151569</v>
      </c>
      <c r="AV1089" s="113">
        <v>7.604396348796338</v>
      </c>
      <c r="AW1089" s="12">
        <v>0</v>
      </c>
      <c r="AX1089" s="12">
        <v>1</v>
      </c>
      <c r="AY1089" s="68">
        <v>0</v>
      </c>
      <c r="AZ1089" s="68">
        <v>4.2329999999999997</v>
      </c>
      <c r="BA1089" s="94">
        <v>174</v>
      </c>
      <c r="BB1089" s="94">
        <v>66</v>
      </c>
      <c r="BC1089" s="12">
        <v>1</v>
      </c>
      <c r="BD1089" s="12">
        <v>0</v>
      </c>
      <c r="BE1089" s="104">
        <f t="shared" si="247"/>
        <v>2.5257286443082556</v>
      </c>
      <c r="BF1089" s="104">
        <v>1529.33</v>
      </c>
      <c r="BG1089" s="104">
        <f t="shared" si="241"/>
        <v>0.3444526917684117</v>
      </c>
      <c r="BH1089" s="68">
        <v>1</v>
      </c>
      <c r="BI1089" s="68">
        <v>1</v>
      </c>
      <c r="BJ1089" s="68">
        <v>0</v>
      </c>
      <c r="BK1089" s="12">
        <v>1</v>
      </c>
      <c r="BL1089" s="12">
        <v>0</v>
      </c>
      <c r="BM1089" s="12">
        <v>0</v>
      </c>
      <c r="BN1089" s="12">
        <v>1</v>
      </c>
      <c r="BO1089" s="12">
        <v>0</v>
      </c>
      <c r="BP1089" s="12">
        <v>1</v>
      </c>
      <c r="BQ1089" s="12">
        <v>1</v>
      </c>
      <c r="BR1089" s="12">
        <v>0</v>
      </c>
      <c r="BS1089" s="12">
        <v>0</v>
      </c>
      <c r="BT1089" s="12">
        <v>0</v>
      </c>
      <c r="BU1089" s="12">
        <v>0</v>
      </c>
      <c r="BV1089" s="12">
        <v>0</v>
      </c>
      <c r="BW1089" s="12">
        <v>0</v>
      </c>
      <c r="BX1089" s="12">
        <v>1</v>
      </c>
      <c r="BY1089" s="12">
        <v>0.54</v>
      </c>
      <c r="BZ1089" s="12">
        <f t="shared" si="242"/>
        <v>0.45999999999999996</v>
      </c>
      <c r="CA1089" s="113">
        <v>2.8033603809065348</v>
      </c>
      <c r="CB1089" s="12" t="s">
        <v>1144</v>
      </c>
      <c r="CC1089" s="12">
        <v>1</v>
      </c>
    </row>
    <row r="1090" spans="1:167" ht="15" customHeight="1" x14ac:dyDescent="0.3">
      <c r="A1090" s="70">
        <v>1089</v>
      </c>
      <c r="B1090" s="12">
        <v>25</v>
      </c>
      <c r="C1090" s="69" t="s">
        <v>175</v>
      </c>
      <c r="D1090" s="37">
        <v>2.4140000000000001</v>
      </c>
      <c r="E1090" s="68">
        <v>0.56999999999999995</v>
      </c>
      <c r="F1090" s="19">
        <f t="shared" si="244"/>
        <v>4.2350877192982459</v>
      </c>
      <c r="G1090" s="12" t="s">
        <v>353</v>
      </c>
      <c r="H1090" s="12">
        <f t="shared" si="245"/>
        <v>1.8440000000000003</v>
      </c>
      <c r="I1090" s="12">
        <f t="shared" si="246"/>
        <v>2.984</v>
      </c>
      <c r="J1090" s="12">
        <v>0.23</v>
      </c>
      <c r="K1090" s="12">
        <f t="shared" ref="K1090:K1153" si="248">IF(AA1090=1,D1090,-D1090)</f>
        <v>2.4140000000000001</v>
      </c>
      <c r="L1090" s="45">
        <f t="shared" ref="L1090:L1153" si="249">K1090/E1090</f>
        <v>4.2350877192982459</v>
      </c>
      <c r="M1090" s="15">
        <f t="shared" ref="M1090:M1153" si="250">L1090/SQRT(L1090^2+AE1090)</f>
        <v>5.0969929478535667E-2</v>
      </c>
      <c r="N1090" s="68">
        <f t="shared" ref="N1090:N1153" si="251">SQRT((1-M1090^2)/AE1090)</f>
        <v>1.2035153190872132E-2</v>
      </c>
      <c r="O1090" s="68">
        <f t="shared" ref="O1090:O1153" si="252">1/N1090</f>
        <v>83.089926994733545</v>
      </c>
      <c r="P1090" s="12">
        <f t="shared" ref="P1090:P1153" si="253">M1090-N1090</f>
        <v>3.8934776287663536E-2</v>
      </c>
      <c r="Q1090" s="12">
        <f t="shared" ref="Q1090:Q1153" si="254">M1090+N1090</f>
        <v>6.3005082669407797E-2</v>
      </c>
      <c r="R1090" s="113">
        <v>6.6982680541154132</v>
      </c>
      <c r="S1090" s="12" t="s">
        <v>1160</v>
      </c>
      <c r="T1090" s="12" t="s">
        <v>1169</v>
      </c>
      <c r="U1090" s="12" t="s">
        <v>1170</v>
      </c>
      <c r="V1090" s="68" t="s">
        <v>1207</v>
      </c>
      <c r="W1090" s="68">
        <v>0</v>
      </c>
      <c r="X1090" s="68">
        <v>1</v>
      </c>
      <c r="Y1090" s="68">
        <v>0</v>
      </c>
      <c r="Z1090" s="68">
        <v>0</v>
      </c>
      <c r="AA1090" s="68">
        <v>1</v>
      </c>
      <c r="AB1090" s="68">
        <v>1</v>
      </c>
      <c r="AC1090" s="68">
        <v>6</v>
      </c>
      <c r="AD1090" s="68">
        <v>7</v>
      </c>
      <c r="AE1090" s="68">
        <v>6886</v>
      </c>
      <c r="AF1090" s="68">
        <v>0</v>
      </c>
      <c r="AG1090" s="68">
        <v>0</v>
      </c>
      <c r="AH1090" s="68">
        <v>0</v>
      </c>
      <c r="AI1090" s="68">
        <v>0</v>
      </c>
      <c r="AJ1090" s="68">
        <v>0</v>
      </c>
      <c r="AK1090" s="68">
        <v>1</v>
      </c>
      <c r="AL1090" s="68">
        <v>0</v>
      </c>
      <c r="AM1090" s="68">
        <v>0</v>
      </c>
      <c r="AN1090" s="68">
        <v>0</v>
      </c>
      <c r="AO1090" s="68">
        <v>0</v>
      </c>
      <c r="AP1090" s="113">
        <v>9.5488818947187717</v>
      </c>
      <c r="AQ1090" s="12">
        <v>1</v>
      </c>
      <c r="AR1090" s="113">
        <v>8.8384067470768102</v>
      </c>
      <c r="AS1090" s="12">
        <v>0</v>
      </c>
      <c r="AT1090" s="12">
        <v>1</v>
      </c>
      <c r="AU1090" s="12">
        <v>6.956545443151569</v>
      </c>
      <c r="AV1090" s="113">
        <v>7.604396348796338</v>
      </c>
      <c r="AW1090" s="12">
        <v>0</v>
      </c>
      <c r="AX1090" s="12">
        <v>1</v>
      </c>
      <c r="AY1090" s="68">
        <v>0</v>
      </c>
      <c r="AZ1090" s="68">
        <v>4.2329999999999997</v>
      </c>
      <c r="BA1090" s="94">
        <v>174</v>
      </c>
      <c r="BB1090" s="94">
        <v>66</v>
      </c>
      <c r="BC1090" s="12">
        <v>1</v>
      </c>
      <c r="BD1090" s="12">
        <v>0</v>
      </c>
      <c r="BE1090" s="104">
        <f t="shared" si="247"/>
        <v>2.5257286443082556</v>
      </c>
      <c r="BF1090" s="104">
        <v>1529.33</v>
      </c>
      <c r="BG1090" s="104">
        <f t="shared" ref="BG1090:BG1153" si="255">BE1090/LN(BF1090)</f>
        <v>0.3444526917684117</v>
      </c>
      <c r="BH1090" s="68">
        <v>1</v>
      </c>
      <c r="BI1090" s="68">
        <v>1</v>
      </c>
      <c r="BJ1090" s="68">
        <v>0</v>
      </c>
      <c r="BK1090" s="12">
        <v>1</v>
      </c>
      <c r="BL1090" s="12">
        <v>0</v>
      </c>
      <c r="BM1090" s="12">
        <v>0</v>
      </c>
      <c r="BN1090" s="12">
        <v>1</v>
      </c>
      <c r="BO1090" s="12">
        <v>0</v>
      </c>
      <c r="BP1090" s="12">
        <v>1</v>
      </c>
      <c r="BQ1090" s="12">
        <v>1</v>
      </c>
      <c r="BR1090" s="12">
        <v>0</v>
      </c>
      <c r="BS1090" s="12">
        <v>0</v>
      </c>
      <c r="BT1090" s="12">
        <v>0</v>
      </c>
      <c r="BU1090" s="12">
        <v>0</v>
      </c>
      <c r="BV1090" s="12">
        <v>0</v>
      </c>
      <c r="BW1090" s="12">
        <v>0</v>
      </c>
      <c r="BX1090" s="12">
        <v>1</v>
      </c>
      <c r="BY1090" s="12">
        <v>0</v>
      </c>
      <c r="BZ1090" s="12">
        <f t="shared" ref="BZ1090:BZ1153" si="256">1-BY1090</f>
        <v>1</v>
      </c>
      <c r="CA1090" s="113">
        <v>2.8033603809065348</v>
      </c>
      <c r="CB1090" s="12" t="s">
        <v>1144</v>
      </c>
      <c r="CC1090" s="12">
        <v>1</v>
      </c>
    </row>
    <row r="1091" spans="1:167" ht="15" customHeight="1" x14ac:dyDescent="0.3">
      <c r="A1091" s="70">
        <v>1090</v>
      </c>
      <c r="B1091" s="12">
        <v>25</v>
      </c>
      <c r="C1091" s="69" t="s">
        <v>175</v>
      </c>
      <c r="D1091" s="37">
        <v>-0.11700000000000001</v>
      </c>
      <c r="E1091" s="68">
        <v>5.2999999999999999E-2</v>
      </c>
      <c r="F1091" s="19">
        <f t="shared" si="244"/>
        <v>-2.2075471698113209</v>
      </c>
      <c r="G1091" s="12" t="s">
        <v>420</v>
      </c>
      <c r="H1091" s="12">
        <f t="shared" si="245"/>
        <v>-0.17</v>
      </c>
      <c r="I1091" s="12">
        <f t="shared" si="246"/>
        <v>-6.4000000000000001E-2</v>
      </c>
      <c r="J1091" s="12">
        <v>0.23</v>
      </c>
      <c r="K1091" s="12">
        <f t="shared" si="248"/>
        <v>-0.11700000000000001</v>
      </c>
      <c r="L1091" s="45">
        <f t="shared" si="249"/>
        <v>-2.2075471698113209</v>
      </c>
      <c r="M1091" s="15">
        <f t="shared" si="250"/>
        <v>-2.6593338453890399E-2</v>
      </c>
      <c r="N1091" s="68">
        <f t="shared" si="251"/>
        <v>1.204655502612129E-2</v>
      </c>
      <c r="O1091" s="68">
        <f t="shared" si="252"/>
        <v>83.011283958910923</v>
      </c>
      <c r="P1091" s="12">
        <f t="shared" si="253"/>
        <v>-3.8639893480011692E-2</v>
      </c>
      <c r="Q1091" s="12">
        <f t="shared" si="254"/>
        <v>-1.4546783427769109E-2</v>
      </c>
      <c r="R1091" s="113">
        <v>6.8308742346461795</v>
      </c>
      <c r="S1091" s="12" t="s">
        <v>1160</v>
      </c>
      <c r="T1091" s="12" t="s">
        <v>1169</v>
      </c>
      <c r="U1091" s="12" t="s">
        <v>1171</v>
      </c>
      <c r="V1091" s="68" t="s">
        <v>1208</v>
      </c>
      <c r="W1091" s="68">
        <v>0</v>
      </c>
      <c r="X1091" s="68">
        <v>1</v>
      </c>
      <c r="Y1091" s="68">
        <v>0</v>
      </c>
      <c r="Z1091" s="68">
        <v>0</v>
      </c>
      <c r="AA1091" s="68">
        <v>1</v>
      </c>
      <c r="AB1091" s="68">
        <v>1</v>
      </c>
      <c r="AC1091" s="68">
        <v>6</v>
      </c>
      <c r="AD1091" s="68">
        <v>7</v>
      </c>
      <c r="AE1091" s="68">
        <v>6886</v>
      </c>
      <c r="AF1091" s="68">
        <v>0</v>
      </c>
      <c r="AG1091" s="68">
        <v>0</v>
      </c>
      <c r="AH1091" s="68">
        <v>0</v>
      </c>
      <c r="AI1091" s="68">
        <v>0</v>
      </c>
      <c r="AJ1091" s="68">
        <v>0</v>
      </c>
      <c r="AK1091" s="68">
        <v>1</v>
      </c>
      <c r="AL1091" s="68">
        <v>0</v>
      </c>
      <c r="AM1091" s="68">
        <v>0</v>
      </c>
      <c r="AN1091" s="68">
        <v>0</v>
      </c>
      <c r="AO1091" s="68">
        <v>0</v>
      </c>
      <c r="AP1091" s="113">
        <v>9.5488818947187717</v>
      </c>
      <c r="AQ1091" s="12">
        <v>1</v>
      </c>
      <c r="AR1091" s="113">
        <v>8.8384067470768102</v>
      </c>
      <c r="AS1091" s="12">
        <v>0</v>
      </c>
      <c r="AT1091" s="12">
        <v>1</v>
      </c>
      <c r="AU1091" s="12">
        <v>6.956545443151569</v>
      </c>
      <c r="AV1091" s="113">
        <v>7.604396348796338</v>
      </c>
      <c r="AW1091" s="12">
        <v>0</v>
      </c>
      <c r="AX1091" s="12">
        <v>1</v>
      </c>
      <c r="AY1091" s="68">
        <v>0</v>
      </c>
      <c r="AZ1091" s="68">
        <v>4.2329999999999997</v>
      </c>
      <c r="BA1091" s="94">
        <v>174</v>
      </c>
      <c r="BB1091" s="94">
        <v>66</v>
      </c>
      <c r="BC1091" s="12">
        <v>1</v>
      </c>
      <c r="BD1091" s="12">
        <v>0</v>
      </c>
      <c r="BE1091" s="104">
        <f t="shared" si="247"/>
        <v>2.5257286443082556</v>
      </c>
      <c r="BF1091" s="104">
        <v>1529.33</v>
      </c>
      <c r="BG1091" s="104">
        <f t="shared" si="255"/>
        <v>0.3444526917684117</v>
      </c>
      <c r="BH1091" s="68">
        <v>1</v>
      </c>
      <c r="BI1091" s="68">
        <v>1</v>
      </c>
      <c r="BJ1091" s="68">
        <v>0</v>
      </c>
      <c r="BK1091" s="12">
        <v>1</v>
      </c>
      <c r="BL1091" s="12">
        <v>0</v>
      </c>
      <c r="BM1091" s="12">
        <v>0</v>
      </c>
      <c r="BN1091" s="12">
        <v>1</v>
      </c>
      <c r="BO1091" s="12">
        <v>0</v>
      </c>
      <c r="BP1091" s="12">
        <v>1</v>
      </c>
      <c r="BQ1091" s="12">
        <v>1</v>
      </c>
      <c r="BR1091" s="12">
        <v>0</v>
      </c>
      <c r="BS1091" s="12">
        <v>0</v>
      </c>
      <c r="BT1091" s="12">
        <v>0</v>
      </c>
      <c r="BU1091" s="12">
        <v>0</v>
      </c>
      <c r="BV1091" s="12">
        <v>0</v>
      </c>
      <c r="BW1091" s="12">
        <v>0</v>
      </c>
      <c r="BX1091" s="12">
        <v>1</v>
      </c>
      <c r="BY1091" s="12">
        <v>1</v>
      </c>
      <c r="BZ1091" s="12">
        <f t="shared" si="256"/>
        <v>0</v>
      </c>
      <c r="CA1091" s="113">
        <v>2.8033603809065348</v>
      </c>
      <c r="CB1091" s="12" t="s">
        <v>1144</v>
      </c>
      <c r="CC1091" s="12">
        <v>1</v>
      </c>
      <c r="CL1091" s="70"/>
      <c r="CM1091" s="70"/>
      <c r="CN1091" s="70"/>
      <c r="CO1091" s="70"/>
      <c r="CP1091" s="70"/>
      <c r="CQ1091" s="70"/>
      <c r="CR1091" s="70"/>
      <c r="CS1091" s="70"/>
      <c r="CT1091" s="70"/>
      <c r="CU1091" s="70"/>
      <c r="CV1091" s="70"/>
      <c r="CW1091" s="70"/>
      <c r="CX1091" s="70"/>
      <c r="CY1091" s="70"/>
      <c r="CZ1091" s="70"/>
      <c r="DA1091" s="70"/>
      <c r="DB1091" s="70"/>
      <c r="DC1091" s="70"/>
      <c r="DD1091" s="70"/>
      <c r="DE1091" s="70"/>
      <c r="DF1091" s="70"/>
      <c r="DG1091" s="70"/>
      <c r="DH1091" s="70"/>
      <c r="DI1091" s="70"/>
      <c r="DJ1091" s="70"/>
      <c r="DK1091" s="70"/>
      <c r="DL1091" s="70"/>
      <c r="DM1091" s="70"/>
      <c r="DN1091" s="70"/>
      <c r="DO1091" s="70"/>
      <c r="DP1091" s="70"/>
      <c r="DQ1091" s="70"/>
      <c r="DR1091" s="70"/>
      <c r="DS1091" s="70"/>
      <c r="DT1091" s="70"/>
      <c r="DU1091" s="70"/>
      <c r="DV1091" s="70"/>
      <c r="DW1091" s="70"/>
      <c r="DX1091" s="70"/>
      <c r="DY1091" s="70"/>
      <c r="DZ1091" s="70"/>
      <c r="EA1091" s="70"/>
      <c r="EB1091" s="70"/>
      <c r="EC1091" s="70"/>
      <c r="ED1091" s="70"/>
      <c r="EE1091" s="70"/>
      <c r="EF1091" s="70"/>
      <c r="EG1091" s="70"/>
      <c r="EH1091" s="70"/>
      <c r="EI1091" s="70"/>
      <c r="EJ1091" s="70"/>
      <c r="EK1091" s="70"/>
      <c r="EL1091" s="70"/>
      <c r="EM1091" s="70"/>
      <c r="EN1091" s="70"/>
      <c r="EO1091" s="70"/>
      <c r="EP1091" s="70"/>
      <c r="EQ1091" s="70"/>
      <c r="ER1091" s="70"/>
      <c r="ES1091" s="70"/>
      <c r="ET1091" s="70"/>
      <c r="EU1091" s="70"/>
      <c r="EV1091" s="70"/>
      <c r="EW1091" s="70"/>
      <c r="EX1091" s="70"/>
      <c r="EY1091" s="70"/>
      <c r="EZ1091" s="70"/>
      <c r="FA1091" s="70"/>
      <c r="FB1091" s="70"/>
      <c r="FC1091" s="70"/>
      <c r="FD1091" s="70"/>
      <c r="FE1091" s="70"/>
      <c r="FF1091" s="70"/>
      <c r="FG1091" s="70"/>
      <c r="FH1091" s="70"/>
      <c r="FI1091" s="70"/>
      <c r="FJ1091" s="70"/>
      <c r="FK1091" s="70"/>
    </row>
    <row r="1092" spans="1:167" ht="15" customHeight="1" x14ac:dyDescent="0.3">
      <c r="A1092" s="70">
        <v>1091</v>
      </c>
      <c r="B1092" s="12">
        <v>25</v>
      </c>
      <c r="C1092" s="69" t="s">
        <v>175</v>
      </c>
      <c r="D1092" s="37">
        <v>-1.611</v>
      </c>
      <c r="E1092" s="68">
        <v>0.36</v>
      </c>
      <c r="F1092" s="19">
        <f t="shared" si="244"/>
        <v>-4.4750000000000005</v>
      </c>
      <c r="G1092" s="12" t="s">
        <v>353</v>
      </c>
      <c r="H1092" s="12">
        <f t="shared" si="245"/>
        <v>-1.9710000000000001</v>
      </c>
      <c r="I1092" s="12">
        <f t="shared" si="246"/>
        <v>-1.2509999999999999</v>
      </c>
      <c r="J1092" s="12">
        <v>0.23</v>
      </c>
      <c r="K1092" s="12">
        <f t="shared" si="248"/>
        <v>-1.611</v>
      </c>
      <c r="L1092" s="45">
        <f t="shared" si="249"/>
        <v>-4.4750000000000005</v>
      </c>
      <c r="M1092" s="15">
        <f t="shared" si="250"/>
        <v>-5.3849161716264846E-2</v>
      </c>
      <c r="N1092" s="68">
        <f t="shared" si="251"/>
        <v>1.2033332227098289E-2</v>
      </c>
      <c r="O1092" s="68">
        <f t="shared" si="252"/>
        <v>83.102500714479106</v>
      </c>
      <c r="P1092" s="12">
        <f t="shared" si="253"/>
        <v>-6.5882493943363138E-2</v>
      </c>
      <c r="Q1092" s="12">
        <f t="shared" si="254"/>
        <v>-4.1815829489166553E-2</v>
      </c>
      <c r="R1092" s="113">
        <v>7.4730690880321973</v>
      </c>
      <c r="S1092" s="12" t="s">
        <v>1160</v>
      </c>
      <c r="T1092" s="12" t="s">
        <v>1169</v>
      </c>
      <c r="U1092" s="12" t="s">
        <v>1181</v>
      </c>
      <c r="V1092" s="68" t="s">
        <v>1209</v>
      </c>
      <c r="W1092" s="68">
        <v>0</v>
      </c>
      <c r="X1092" s="68">
        <v>1</v>
      </c>
      <c r="Y1092" s="68">
        <v>0</v>
      </c>
      <c r="Z1092" s="68">
        <v>0</v>
      </c>
      <c r="AA1092" s="68">
        <v>1</v>
      </c>
      <c r="AB1092" s="68">
        <v>1</v>
      </c>
      <c r="AC1092" s="68">
        <v>6</v>
      </c>
      <c r="AD1092" s="68">
        <v>7</v>
      </c>
      <c r="AE1092" s="68">
        <v>6886</v>
      </c>
      <c r="AF1092" s="68">
        <v>0</v>
      </c>
      <c r="AG1092" s="68">
        <v>0</v>
      </c>
      <c r="AH1092" s="68">
        <v>0</v>
      </c>
      <c r="AI1092" s="68">
        <v>0</v>
      </c>
      <c r="AJ1092" s="68">
        <v>0</v>
      </c>
      <c r="AK1092" s="68">
        <v>1</v>
      </c>
      <c r="AL1092" s="68">
        <v>0</v>
      </c>
      <c r="AM1092" s="68">
        <v>0</v>
      </c>
      <c r="AN1092" s="68">
        <v>0</v>
      </c>
      <c r="AO1092" s="68">
        <v>0</v>
      </c>
      <c r="AP1092" s="113">
        <v>9.5488818947187717</v>
      </c>
      <c r="AQ1092" s="12">
        <v>1</v>
      </c>
      <c r="AR1092" s="113">
        <v>8.8384067470768102</v>
      </c>
      <c r="AS1092" s="12">
        <v>0</v>
      </c>
      <c r="AT1092" s="12">
        <v>1</v>
      </c>
      <c r="AU1092" s="12">
        <v>6.956545443151569</v>
      </c>
      <c r="AV1092" s="113">
        <v>7.604396348796338</v>
      </c>
      <c r="AW1092" s="12">
        <v>0</v>
      </c>
      <c r="AX1092" s="12">
        <v>1</v>
      </c>
      <c r="AY1092" s="68">
        <v>0</v>
      </c>
      <c r="AZ1092" s="68">
        <v>4.2329999999999997</v>
      </c>
      <c r="BA1092" s="94">
        <v>174</v>
      </c>
      <c r="BB1092" s="94">
        <v>66</v>
      </c>
      <c r="BC1092" s="12">
        <v>1</v>
      </c>
      <c r="BD1092" s="12">
        <v>0</v>
      </c>
      <c r="BE1092" s="104">
        <f t="shared" si="247"/>
        <v>2.5257286443082556</v>
      </c>
      <c r="BF1092" s="104">
        <v>1529.33</v>
      </c>
      <c r="BG1092" s="104">
        <f t="shared" si="255"/>
        <v>0.3444526917684117</v>
      </c>
      <c r="BH1092" s="68">
        <v>1</v>
      </c>
      <c r="BI1092" s="68">
        <v>1</v>
      </c>
      <c r="BJ1092" s="68">
        <v>0</v>
      </c>
      <c r="BK1092" s="12">
        <v>1</v>
      </c>
      <c r="BL1092" s="12">
        <v>0</v>
      </c>
      <c r="BM1092" s="12">
        <v>0</v>
      </c>
      <c r="BN1092" s="12">
        <v>1</v>
      </c>
      <c r="BO1092" s="12">
        <v>0</v>
      </c>
      <c r="BP1092" s="12">
        <v>1</v>
      </c>
      <c r="BQ1092" s="12">
        <v>1</v>
      </c>
      <c r="BR1092" s="12">
        <v>0</v>
      </c>
      <c r="BS1092" s="12">
        <v>0</v>
      </c>
      <c r="BT1092" s="12">
        <v>0</v>
      </c>
      <c r="BU1092" s="12">
        <v>0</v>
      </c>
      <c r="BV1092" s="12">
        <v>0</v>
      </c>
      <c r="BW1092" s="12">
        <v>0</v>
      </c>
      <c r="BX1092" s="12">
        <v>1</v>
      </c>
      <c r="BY1092" s="12">
        <v>0.54</v>
      </c>
      <c r="BZ1092" s="12">
        <f t="shared" si="256"/>
        <v>0.45999999999999996</v>
      </c>
      <c r="CA1092" s="113">
        <v>2.8033603809065348</v>
      </c>
      <c r="CB1092" s="12" t="s">
        <v>1144</v>
      </c>
      <c r="CC1092" s="12">
        <v>1</v>
      </c>
    </row>
    <row r="1093" spans="1:167" ht="15" customHeight="1" x14ac:dyDescent="0.3">
      <c r="A1093" s="70">
        <v>1092</v>
      </c>
      <c r="B1093" s="12">
        <v>25</v>
      </c>
      <c r="C1093" s="69" t="s">
        <v>175</v>
      </c>
      <c r="D1093" s="37">
        <v>-0.28299999999999997</v>
      </c>
      <c r="E1093" s="68">
        <v>0.48</v>
      </c>
      <c r="F1093" s="19">
        <f t="shared" si="244"/>
        <v>-0.58958333333333335</v>
      </c>
      <c r="H1093" s="12">
        <f t="shared" si="245"/>
        <v>-0.7629999999999999</v>
      </c>
      <c r="I1093" s="12">
        <f t="shared" si="246"/>
        <v>0.19700000000000001</v>
      </c>
      <c r="J1093" s="12">
        <v>0.23</v>
      </c>
      <c r="K1093" s="12">
        <f t="shared" si="248"/>
        <v>-0.28299999999999997</v>
      </c>
      <c r="L1093" s="45">
        <f t="shared" si="249"/>
        <v>-0.58958333333333335</v>
      </c>
      <c r="M1093" s="15">
        <f t="shared" si="250"/>
        <v>-7.1047815219652142E-3</v>
      </c>
      <c r="N1093" s="68">
        <f t="shared" si="251"/>
        <v>1.2050512828774921E-2</v>
      </c>
      <c r="O1093" s="68">
        <f t="shared" si="252"/>
        <v>82.984020199716426</v>
      </c>
      <c r="P1093" s="12">
        <f t="shared" si="253"/>
        <v>-1.9155294350740135E-2</v>
      </c>
      <c r="Q1093" s="12">
        <f t="shared" si="254"/>
        <v>4.9457313068097071E-3</v>
      </c>
      <c r="R1093" s="113">
        <v>7.4730690880321973</v>
      </c>
      <c r="S1093" s="12" t="s">
        <v>1160</v>
      </c>
      <c r="T1093" s="12" t="s">
        <v>1169</v>
      </c>
      <c r="U1093" s="12" t="s">
        <v>1182</v>
      </c>
      <c r="V1093" s="68" t="s">
        <v>1210</v>
      </c>
      <c r="W1093" s="68">
        <v>0</v>
      </c>
      <c r="X1093" s="68">
        <v>1</v>
      </c>
      <c r="Y1093" s="68">
        <v>0</v>
      </c>
      <c r="Z1093" s="68">
        <v>0</v>
      </c>
      <c r="AA1093" s="68">
        <v>1</v>
      </c>
      <c r="AB1093" s="68">
        <v>1</v>
      </c>
      <c r="AC1093" s="68">
        <v>6</v>
      </c>
      <c r="AD1093" s="68">
        <v>7</v>
      </c>
      <c r="AE1093" s="68">
        <v>6886</v>
      </c>
      <c r="AF1093" s="68">
        <v>0</v>
      </c>
      <c r="AG1093" s="68">
        <v>0</v>
      </c>
      <c r="AH1093" s="68">
        <v>0</v>
      </c>
      <c r="AI1093" s="68">
        <v>0</v>
      </c>
      <c r="AJ1093" s="68">
        <v>0</v>
      </c>
      <c r="AK1093" s="68">
        <v>1</v>
      </c>
      <c r="AL1093" s="68">
        <v>0</v>
      </c>
      <c r="AM1093" s="68">
        <v>0</v>
      </c>
      <c r="AN1093" s="68">
        <v>0</v>
      </c>
      <c r="AO1093" s="68">
        <v>0</v>
      </c>
      <c r="AP1093" s="113">
        <v>9.5488818947187717</v>
      </c>
      <c r="AQ1093" s="12">
        <v>1</v>
      </c>
      <c r="AR1093" s="113">
        <v>8.8384067470768102</v>
      </c>
      <c r="AS1093" s="12">
        <v>0</v>
      </c>
      <c r="AT1093" s="12">
        <v>1</v>
      </c>
      <c r="AU1093" s="12">
        <v>6.956545443151569</v>
      </c>
      <c r="AV1093" s="113">
        <v>7.604396348796338</v>
      </c>
      <c r="AW1093" s="12">
        <v>0</v>
      </c>
      <c r="AX1093" s="12">
        <v>1</v>
      </c>
      <c r="AY1093" s="68">
        <v>0</v>
      </c>
      <c r="AZ1093" s="68">
        <v>4.2329999999999997</v>
      </c>
      <c r="BA1093" s="94">
        <v>174</v>
      </c>
      <c r="BB1093" s="94">
        <v>66</v>
      </c>
      <c r="BC1093" s="12">
        <v>1</v>
      </c>
      <c r="BD1093" s="12">
        <v>0</v>
      </c>
      <c r="BE1093" s="104">
        <f t="shared" si="247"/>
        <v>2.5257286443082556</v>
      </c>
      <c r="BF1093" s="104">
        <v>1529.33</v>
      </c>
      <c r="BG1093" s="104">
        <f t="shared" si="255"/>
        <v>0.3444526917684117</v>
      </c>
      <c r="BH1093" s="68">
        <v>1</v>
      </c>
      <c r="BI1093" s="68">
        <v>1</v>
      </c>
      <c r="BJ1093" s="68">
        <v>0</v>
      </c>
      <c r="BK1093" s="12">
        <v>1</v>
      </c>
      <c r="BL1093" s="12">
        <v>0</v>
      </c>
      <c r="BM1093" s="12">
        <v>0</v>
      </c>
      <c r="BN1093" s="12">
        <v>1</v>
      </c>
      <c r="BO1093" s="12">
        <v>0</v>
      </c>
      <c r="BP1093" s="12">
        <v>1</v>
      </c>
      <c r="BQ1093" s="12">
        <v>1</v>
      </c>
      <c r="BR1093" s="12">
        <v>0</v>
      </c>
      <c r="BS1093" s="12">
        <v>0</v>
      </c>
      <c r="BT1093" s="12">
        <v>0</v>
      </c>
      <c r="BU1093" s="12">
        <v>0</v>
      </c>
      <c r="BV1093" s="12">
        <v>0</v>
      </c>
      <c r="BW1093" s="12">
        <v>0</v>
      </c>
      <c r="BX1093" s="12">
        <v>1</v>
      </c>
      <c r="BY1093" s="12">
        <v>0.54</v>
      </c>
      <c r="BZ1093" s="12">
        <f t="shared" si="256"/>
        <v>0.45999999999999996</v>
      </c>
      <c r="CA1093" s="113">
        <v>2.8033603809065348</v>
      </c>
      <c r="CB1093" s="12" t="s">
        <v>1144</v>
      </c>
      <c r="CC1093" s="12">
        <v>1</v>
      </c>
    </row>
    <row r="1094" spans="1:167" ht="15" customHeight="1" x14ac:dyDescent="0.3">
      <c r="A1094" s="17">
        <v>1093</v>
      </c>
      <c r="B1094" s="12">
        <v>25</v>
      </c>
      <c r="C1094" s="69" t="s">
        <v>175</v>
      </c>
      <c r="D1094" s="37">
        <v>4.0000000000000001E-3</v>
      </c>
      <c r="E1094" s="68">
        <v>0.24</v>
      </c>
      <c r="F1094" s="19">
        <f t="shared" si="244"/>
        <v>1.6666666666666666E-2</v>
      </c>
      <c r="H1094" s="12">
        <f t="shared" si="245"/>
        <v>-0.23599999999999999</v>
      </c>
      <c r="I1094" s="12">
        <f t="shared" si="246"/>
        <v>0.24399999999999999</v>
      </c>
      <c r="J1094" s="12">
        <v>0.23</v>
      </c>
      <c r="K1094" s="12">
        <f t="shared" si="248"/>
        <v>4.0000000000000001E-3</v>
      </c>
      <c r="L1094" s="45">
        <f t="shared" si="249"/>
        <v>1.6666666666666666E-2</v>
      </c>
      <c r="M1094" s="15">
        <f t="shared" si="250"/>
        <v>2.008469456606991E-4</v>
      </c>
      <c r="N1094" s="68">
        <f t="shared" si="251"/>
        <v>1.2050816739641946E-2</v>
      </c>
      <c r="O1094" s="68">
        <f t="shared" si="252"/>
        <v>82.981927416623549</v>
      </c>
      <c r="P1094" s="12">
        <f t="shared" si="253"/>
        <v>-1.1849969793981247E-2</v>
      </c>
      <c r="Q1094" s="12">
        <f t="shared" si="254"/>
        <v>1.2251663685302644E-2</v>
      </c>
      <c r="R1094" s="113">
        <v>7.2820736580934646</v>
      </c>
      <c r="S1094" s="12" t="s">
        <v>1160</v>
      </c>
      <c r="T1094" s="12" t="s">
        <v>1169</v>
      </c>
      <c r="U1094" s="12" t="s">
        <v>1183</v>
      </c>
      <c r="V1094" s="68" t="s">
        <v>1211</v>
      </c>
      <c r="W1094" s="68">
        <v>0</v>
      </c>
      <c r="X1094" s="68">
        <v>1</v>
      </c>
      <c r="Y1094" s="68">
        <v>0</v>
      </c>
      <c r="Z1094" s="68">
        <v>0</v>
      </c>
      <c r="AA1094" s="68">
        <v>1</v>
      </c>
      <c r="AB1094" s="68">
        <v>1</v>
      </c>
      <c r="AC1094" s="68">
        <v>6</v>
      </c>
      <c r="AD1094" s="68">
        <v>7</v>
      </c>
      <c r="AE1094" s="68">
        <v>6886</v>
      </c>
      <c r="AF1094" s="68">
        <v>0</v>
      </c>
      <c r="AG1094" s="68">
        <v>0</v>
      </c>
      <c r="AH1094" s="68">
        <v>0</v>
      </c>
      <c r="AI1094" s="68">
        <v>0</v>
      </c>
      <c r="AJ1094" s="68">
        <v>0</v>
      </c>
      <c r="AK1094" s="68">
        <v>1</v>
      </c>
      <c r="AL1094" s="68">
        <v>0</v>
      </c>
      <c r="AM1094" s="68">
        <v>0</v>
      </c>
      <c r="AN1094" s="68">
        <v>0</v>
      </c>
      <c r="AO1094" s="68">
        <v>0</v>
      </c>
      <c r="AP1094" s="113">
        <v>9.5488818947187717</v>
      </c>
      <c r="AQ1094" s="12">
        <v>1</v>
      </c>
      <c r="AR1094" s="113">
        <v>8.8384067470768102</v>
      </c>
      <c r="AS1094" s="12">
        <v>0</v>
      </c>
      <c r="AT1094" s="12">
        <v>1</v>
      </c>
      <c r="AU1094" s="12">
        <v>6.956545443151569</v>
      </c>
      <c r="AV1094" s="113">
        <v>7.604396348796338</v>
      </c>
      <c r="AW1094" s="12">
        <v>0</v>
      </c>
      <c r="AX1094" s="12">
        <v>1</v>
      </c>
      <c r="AY1094" s="68">
        <v>0</v>
      </c>
      <c r="AZ1094" s="68">
        <v>4.2329999999999997</v>
      </c>
      <c r="BA1094" s="94">
        <v>174</v>
      </c>
      <c r="BB1094" s="94">
        <v>66</v>
      </c>
      <c r="BC1094" s="12">
        <v>1</v>
      </c>
      <c r="BD1094" s="12">
        <v>0</v>
      </c>
      <c r="BE1094" s="104">
        <f t="shared" si="247"/>
        <v>2.5257286443082556</v>
      </c>
      <c r="BF1094" s="104">
        <v>1529.33</v>
      </c>
      <c r="BG1094" s="104">
        <f t="shared" si="255"/>
        <v>0.3444526917684117</v>
      </c>
      <c r="BH1094" s="68">
        <v>1</v>
      </c>
      <c r="BI1094" s="68">
        <v>1</v>
      </c>
      <c r="BJ1094" s="68">
        <v>0</v>
      </c>
      <c r="BK1094" s="12">
        <v>1</v>
      </c>
      <c r="BL1094" s="12">
        <v>0</v>
      </c>
      <c r="BM1094" s="12">
        <v>0</v>
      </c>
      <c r="BN1094" s="12">
        <v>1</v>
      </c>
      <c r="BO1094" s="12">
        <v>0</v>
      </c>
      <c r="BP1094" s="12">
        <v>1</v>
      </c>
      <c r="BQ1094" s="12">
        <v>1</v>
      </c>
      <c r="BR1094" s="12">
        <v>0</v>
      </c>
      <c r="BS1094" s="12">
        <v>0</v>
      </c>
      <c r="BT1094" s="12">
        <v>0</v>
      </c>
      <c r="BU1094" s="12">
        <v>0</v>
      </c>
      <c r="BV1094" s="12">
        <v>0</v>
      </c>
      <c r="BW1094" s="12">
        <v>0</v>
      </c>
      <c r="BX1094" s="12">
        <v>1</v>
      </c>
      <c r="BY1094" s="12">
        <v>0.54</v>
      </c>
      <c r="BZ1094" s="12">
        <f t="shared" si="256"/>
        <v>0.45999999999999996</v>
      </c>
      <c r="CA1094" s="113">
        <v>2.8033603809065348</v>
      </c>
      <c r="CB1094" s="12" t="s">
        <v>1144</v>
      </c>
      <c r="CC1094" s="12">
        <v>1</v>
      </c>
    </row>
    <row r="1095" spans="1:167" s="40" customFormat="1" ht="15" customHeight="1" x14ac:dyDescent="0.3">
      <c r="A1095" s="75">
        <v>1094</v>
      </c>
      <c r="B1095" s="75">
        <v>25</v>
      </c>
      <c r="C1095" s="77" t="s">
        <v>175</v>
      </c>
      <c r="D1095" s="76">
        <v>0.01</v>
      </c>
      <c r="E1095" s="77">
        <v>2.9000000000000001E-2</v>
      </c>
      <c r="F1095" s="79">
        <f t="shared" si="244"/>
        <v>0.34482758620689652</v>
      </c>
      <c r="G1095" s="75"/>
      <c r="H1095" s="75">
        <f t="shared" si="245"/>
        <v>-1.9000000000000003E-2</v>
      </c>
      <c r="I1095" s="75">
        <f t="shared" si="246"/>
        <v>3.9E-2</v>
      </c>
      <c r="J1095" s="75">
        <v>0.23</v>
      </c>
      <c r="K1095" s="75">
        <f t="shared" si="248"/>
        <v>0.01</v>
      </c>
      <c r="L1095" s="88">
        <f t="shared" si="249"/>
        <v>0.34482758620689652</v>
      </c>
      <c r="M1095" s="78">
        <f t="shared" si="250"/>
        <v>4.1554182546580578E-3</v>
      </c>
      <c r="N1095" s="77">
        <f t="shared" si="251"/>
        <v>1.2050712938508368E-2</v>
      </c>
      <c r="O1095" s="77">
        <f t="shared" si="252"/>
        <v>82.982642197415046</v>
      </c>
      <c r="P1095" s="75">
        <f t="shared" si="253"/>
        <v>-7.8952946838503103E-3</v>
      </c>
      <c r="Q1095" s="75">
        <f t="shared" si="254"/>
        <v>1.6206131193166426E-2</v>
      </c>
      <c r="R1095" s="115">
        <v>5.7235851019523807</v>
      </c>
      <c r="S1095" s="75" t="s">
        <v>1160</v>
      </c>
      <c r="T1095" s="75" t="s">
        <v>1169</v>
      </c>
      <c r="U1095" s="75" t="s">
        <v>1184</v>
      </c>
      <c r="V1095" s="77" t="s">
        <v>1212</v>
      </c>
      <c r="W1095" s="77">
        <v>0</v>
      </c>
      <c r="X1095" s="77">
        <v>1</v>
      </c>
      <c r="Y1095" s="77">
        <v>0</v>
      </c>
      <c r="Z1095" s="77">
        <v>0</v>
      </c>
      <c r="AA1095" s="77">
        <v>1</v>
      </c>
      <c r="AB1095" s="77">
        <v>1</v>
      </c>
      <c r="AC1095" s="77">
        <v>6</v>
      </c>
      <c r="AD1095" s="77">
        <v>7</v>
      </c>
      <c r="AE1095" s="77">
        <v>6886</v>
      </c>
      <c r="AF1095" s="77">
        <v>0</v>
      </c>
      <c r="AG1095" s="77">
        <v>0</v>
      </c>
      <c r="AH1095" s="77">
        <v>0</v>
      </c>
      <c r="AI1095" s="77">
        <v>0</v>
      </c>
      <c r="AJ1095" s="77">
        <v>0</v>
      </c>
      <c r="AK1095" s="77">
        <v>1</v>
      </c>
      <c r="AL1095" s="77">
        <v>0</v>
      </c>
      <c r="AM1095" s="77">
        <v>0</v>
      </c>
      <c r="AN1095" s="77">
        <v>0</v>
      </c>
      <c r="AO1095" s="77">
        <v>0</v>
      </c>
      <c r="AP1095" s="115">
        <v>9.5488818947187717</v>
      </c>
      <c r="AQ1095" s="75">
        <v>1</v>
      </c>
      <c r="AR1095" s="115">
        <v>8.8384067470768102</v>
      </c>
      <c r="AS1095" s="75">
        <v>0</v>
      </c>
      <c r="AT1095" s="75">
        <v>1</v>
      </c>
      <c r="AU1095" s="75">
        <v>6.956545443151569</v>
      </c>
      <c r="AV1095" s="115">
        <v>7.604396348796338</v>
      </c>
      <c r="AW1095" s="75">
        <v>0</v>
      </c>
      <c r="AX1095" s="75">
        <v>1</v>
      </c>
      <c r="AY1095" s="77">
        <v>0</v>
      </c>
      <c r="AZ1095" s="77">
        <v>4.2329999999999997</v>
      </c>
      <c r="BA1095" s="52">
        <v>174</v>
      </c>
      <c r="BB1095" s="52">
        <v>66</v>
      </c>
      <c r="BC1095" s="75">
        <v>1</v>
      </c>
      <c r="BD1095" s="75">
        <v>0</v>
      </c>
      <c r="BE1095" s="105">
        <f t="shared" si="247"/>
        <v>2.5257286443082556</v>
      </c>
      <c r="BF1095" s="105">
        <v>1529.33</v>
      </c>
      <c r="BG1095" s="105">
        <f t="shared" si="255"/>
        <v>0.3444526917684117</v>
      </c>
      <c r="BH1095" s="77">
        <v>1</v>
      </c>
      <c r="BI1095" s="77">
        <v>1</v>
      </c>
      <c r="BJ1095" s="77">
        <v>0</v>
      </c>
      <c r="BK1095" s="75">
        <v>1</v>
      </c>
      <c r="BL1095" s="75">
        <v>0</v>
      </c>
      <c r="BM1095" s="75">
        <v>0</v>
      </c>
      <c r="BN1095" s="75">
        <v>1</v>
      </c>
      <c r="BO1095" s="75">
        <v>0</v>
      </c>
      <c r="BP1095" s="75">
        <v>1</v>
      </c>
      <c r="BQ1095" s="75">
        <v>1</v>
      </c>
      <c r="BR1095" s="75">
        <v>0</v>
      </c>
      <c r="BS1095" s="75">
        <v>0</v>
      </c>
      <c r="BT1095" s="75">
        <v>0</v>
      </c>
      <c r="BU1095" s="75">
        <v>0</v>
      </c>
      <c r="BV1095" s="75">
        <v>0</v>
      </c>
      <c r="BW1095" s="75">
        <v>0</v>
      </c>
      <c r="BX1095" s="75">
        <v>1</v>
      </c>
      <c r="BY1095" s="75">
        <v>0.54</v>
      </c>
      <c r="BZ1095" s="75">
        <f t="shared" si="256"/>
        <v>0.45999999999999996</v>
      </c>
      <c r="CA1095" s="115">
        <v>2.8033603809065348</v>
      </c>
      <c r="CB1095" s="75" t="s">
        <v>1144</v>
      </c>
      <c r="CC1095" s="75">
        <v>1</v>
      </c>
      <c r="CD1095" s="75"/>
      <c r="CE1095" s="75"/>
      <c r="CF1095" s="75"/>
      <c r="CG1095" s="75"/>
      <c r="CH1095" s="75"/>
      <c r="CI1095" s="75"/>
      <c r="CJ1095" s="75"/>
      <c r="CK1095" s="75"/>
      <c r="CL1095" s="75"/>
      <c r="CM1095" s="75"/>
      <c r="CN1095" s="75"/>
      <c r="CO1095" s="75"/>
      <c r="CP1095" s="75"/>
      <c r="CQ1095" s="75"/>
      <c r="CR1095" s="75"/>
      <c r="CS1095" s="75"/>
      <c r="CT1095" s="75"/>
      <c r="CU1095" s="75"/>
      <c r="CV1095" s="75"/>
      <c r="CW1095" s="75"/>
      <c r="CX1095" s="75"/>
      <c r="CY1095" s="75"/>
      <c r="CZ1095" s="75"/>
      <c r="DA1095" s="75"/>
      <c r="DB1095" s="75"/>
      <c r="DC1095" s="75"/>
      <c r="DD1095" s="75"/>
      <c r="DE1095" s="75"/>
      <c r="DF1095" s="75"/>
      <c r="DG1095" s="75"/>
      <c r="DH1095" s="75"/>
      <c r="DI1095" s="75"/>
      <c r="DJ1095" s="75"/>
      <c r="DK1095" s="75"/>
      <c r="DL1095" s="75"/>
      <c r="DM1095" s="75"/>
      <c r="DN1095" s="75"/>
      <c r="DO1095" s="75"/>
      <c r="DP1095" s="75"/>
      <c r="DQ1095" s="75"/>
      <c r="DR1095" s="75"/>
      <c r="DS1095" s="75"/>
      <c r="DT1095" s="75"/>
      <c r="DU1095" s="75"/>
      <c r="DV1095" s="75"/>
      <c r="DW1095" s="75"/>
      <c r="DX1095" s="75"/>
      <c r="DY1095" s="75"/>
      <c r="DZ1095" s="75"/>
      <c r="EA1095" s="75"/>
      <c r="EB1095" s="75"/>
      <c r="EC1095" s="75"/>
      <c r="ED1095" s="75"/>
      <c r="EE1095" s="75"/>
      <c r="EF1095" s="75"/>
      <c r="EG1095" s="75"/>
      <c r="EH1095" s="75"/>
      <c r="EI1095" s="75"/>
      <c r="EJ1095" s="75"/>
      <c r="EK1095" s="75"/>
      <c r="EL1095" s="75"/>
      <c r="EM1095" s="75"/>
      <c r="EN1095" s="75"/>
      <c r="EO1095" s="75"/>
      <c r="EP1095" s="75"/>
      <c r="EQ1095" s="75"/>
      <c r="ER1095" s="75"/>
      <c r="ES1095" s="75"/>
      <c r="ET1095" s="75"/>
      <c r="EU1095" s="75"/>
      <c r="EV1095" s="75"/>
      <c r="EW1095" s="75"/>
      <c r="EX1095" s="75"/>
      <c r="EY1095" s="75"/>
      <c r="EZ1095" s="75"/>
      <c r="FA1095" s="75"/>
      <c r="FB1095" s="75"/>
      <c r="FC1095" s="75"/>
      <c r="FD1095" s="75"/>
      <c r="FE1095" s="75"/>
      <c r="FF1095" s="75"/>
      <c r="FG1095" s="75"/>
      <c r="FH1095" s="75"/>
      <c r="FI1095" s="75"/>
      <c r="FJ1095" s="75"/>
      <c r="FK1095" s="75"/>
    </row>
    <row r="1096" spans="1:167" ht="15" customHeight="1" x14ac:dyDescent="0.3">
      <c r="A1096" s="17">
        <v>1095</v>
      </c>
      <c r="B1096" s="70">
        <v>26</v>
      </c>
      <c r="C1096" s="69" t="s">
        <v>176</v>
      </c>
      <c r="D1096" s="38">
        <v>7.2999999999999995E-2</v>
      </c>
      <c r="E1096" s="69">
        <v>6.6000000000000003E-2</v>
      </c>
      <c r="F1096" s="19">
        <f t="shared" si="244"/>
        <v>1.106060606060606</v>
      </c>
      <c r="G1096" s="70"/>
      <c r="H1096" s="70">
        <f t="shared" si="245"/>
        <v>6.9999999999999923E-3</v>
      </c>
      <c r="I1096" s="70">
        <f t="shared" si="246"/>
        <v>0.13900000000000001</v>
      </c>
      <c r="J1096" s="70" t="s">
        <v>63</v>
      </c>
      <c r="K1096" s="70">
        <f t="shared" si="248"/>
        <v>7.2999999999999995E-2</v>
      </c>
      <c r="L1096" s="47">
        <f t="shared" si="249"/>
        <v>1.106060606060606</v>
      </c>
      <c r="M1096" s="18">
        <f t="shared" si="250"/>
        <v>3.1256332790052029E-2</v>
      </c>
      <c r="N1096" s="69">
        <f t="shared" si="251"/>
        <v>2.8259150193745669E-2</v>
      </c>
      <c r="O1096" s="69">
        <f t="shared" si="252"/>
        <v>35.386768290764827</v>
      </c>
      <c r="P1096" s="70">
        <f t="shared" si="253"/>
        <v>2.9971825963063595E-3</v>
      </c>
      <c r="Q1096" s="70">
        <f t="shared" si="254"/>
        <v>5.9515482983797698E-2</v>
      </c>
      <c r="R1096" s="114">
        <v>6.6982680541154132</v>
      </c>
      <c r="S1096" s="70" t="s">
        <v>1233</v>
      </c>
      <c r="T1096" s="70" t="s">
        <v>1232</v>
      </c>
      <c r="U1096" s="70" t="s">
        <v>1228</v>
      </c>
      <c r="V1096" s="69" t="s">
        <v>1247</v>
      </c>
      <c r="W1096" s="69">
        <v>1</v>
      </c>
      <c r="X1096" s="69">
        <v>0</v>
      </c>
      <c r="Y1096" s="69">
        <v>0</v>
      </c>
      <c r="Z1096" s="69">
        <v>0</v>
      </c>
      <c r="AA1096" s="69">
        <v>1</v>
      </c>
      <c r="AB1096" s="69">
        <v>1</v>
      </c>
      <c r="AC1096" s="69">
        <v>1</v>
      </c>
      <c r="AD1096" s="69">
        <v>3</v>
      </c>
      <c r="AE1096" s="69">
        <v>1251</v>
      </c>
      <c r="AF1096" s="69">
        <v>0</v>
      </c>
      <c r="AG1096" s="69">
        <v>1</v>
      </c>
      <c r="AH1096" s="69">
        <v>0</v>
      </c>
      <c r="AI1096" s="69">
        <v>0</v>
      </c>
      <c r="AJ1096" s="69">
        <v>0</v>
      </c>
      <c r="AK1096" s="69">
        <v>0</v>
      </c>
      <c r="AL1096" s="69">
        <v>0</v>
      </c>
      <c r="AM1096" s="69">
        <v>0</v>
      </c>
      <c r="AN1096" s="69">
        <v>0</v>
      </c>
      <c r="AO1096" s="69">
        <v>0</v>
      </c>
      <c r="AP1096" s="114">
        <v>7.412160334945205</v>
      </c>
      <c r="AQ1096" s="70">
        <v>1</v>
      </c>
      <c r="AR1096" s="114">
        <v>7.134890851565884</v>
      </c>
      <c r="AS1096" s="70">
        <v>0</v>
      </c>
      <c r="AT1096" s="70">
        <v>1</v>
      </c>
      <c r="AU1096" s="70">
        <v>6.956545443151569</v>
      </c>
      <c r="AV1096" s="114">
        <v>7.6036486852101079</v>
      </c>
      <c r="AW1096" s="70">
        <v>0</v>
      </c>
      <c r="AX1096" s="70">
        <v>1</v>
      </c>
      <c r="AY1096" s="69">
        <v>0</v>
      </c>
      <c r="AZ1096" s="69">
        <v>4.2329999999999997</v>
      </c>
      <c r="BA1096" s="32">
        <v>564</v>
      </c>
      <c r="BB1096" s="32">
        <v>91</v>
      </c>
      <c r="BC1096" s="70">
        <v>1</v>
      </c>
      <c r="BD1096" s="70">
        <v>0</v>
      </c>
      <c r="BE1096" s="106">
        <f t="shared" ref="BE1096:BE1127" si="257">LN(3000)</f>
        <v>8.0063675676502459</v>
      </c>
      <c r="BF1096" s="106">
        <v>1269.94</v>
      </c>
      <c r="BG1096" s="106">
        <f t="shared" si="255"/>
        <v>1.1202848355460455</v>
      </c>
      <c r="BH1096" s="69">
        <v>0</v>
      </c>
      <c r="BI1096" s="69">
        <v>1</v>
      </c>
      <c r="BJ1096" s="69">
        <v>0</v>
      </c>
      <c r="BK1096" s="70">
        <v>0</v>
      </c>
      <c r="BL1096" s="70">
        <v>1</v>
      </c>
      <c r="BM1096" s="70">
        <v>1</v>
      </c>
      <c r="BN1096" s="70">
        <v>0</v>
      </c>
      <c r="BO1096" s="70">
        <v>0</v>
      </c>
      <c r="BP1096" s="70">
        <v>1</v>
      </c>
      <c r="BQ1096" s="70">
        <v>0</v>
      </c>
      <c r="BR1096" s="70">
        <v>0</v>
      </c>
      <c r="BS1096" s="70">
        <v>0</v>
      </c>
      <c r="BT1096" s="70">
        <v>0</v>
      </c>
      <c r="BU1096" s="70">
        <v>1</v>
      </c>
      <c r="BV1096" s="70">
        <v>1</v>
      </c>
      <c r="BW1096" s="70">
        <v>0</v>
      </c>
      <c r="BX1096" s="70">
        <v>0</v>
      </c>
      <c r="BY1096" s="70">
        <v>0</v>
      </c>
      <c r="BZ1096" s="70">
        <f t="shared" si="256"/>
        <v>1</v>
      </c>
      <c r="CA1096" s="114">
        <v>2.8033603809065348</v>
      </c>
      <c r="CB1096" s="70" t="s">
        <v>1213</v>
      </c>
      <c r="CC1096" s="70">
        <v>1</v>
      </c>
      <c r="CD1096" s="70" t="s">
        <v>1214</v>
      </c>
      <c r="CE1096" s="70" t="s">
        <v>1218</v>
      </c>
      <c r="CF1096" s="70" t="s">
        <v>429</v>
      </c>
      <c r="CG1096" s="70" t="s">
        <v>1223</v>
      </c>
      <c r="CH1096" s="70" t="s">
        <v>1222</v>
      </c>
      <c r="CI1096" s="53" t="s">
        <v>1225</v>
      </c>
      <c r="CJ1096" s="70"/>
      <c r="CK1096" s="70"/>
      <c r="CL1096" s="70"/>
      <c r="CM1096" s="70"/>
      <c r="CN1096" s="70"/>
      <c r="CO1096" s="70"/>
      <c r="CP1096" s="70"/>
      <c r="CQ1096" s="70"/>
      <c r="CR1096" s="70"/>
      <c r="CS1096" s="70"/>
      <c r="CT1096" s="70"/>
      <c r="CU1096" s="70"/>
      <c r="CV1096" s="70"/>
      <c r="CW1096" s="70"/>
      <c r="CX1096" s="70"/>
      <c r="CY1096" s="70"/>
      <c r="CZ1096" s="70"/>
      <c r="DA1096" s="70"/>
      <c r="DB1096" s="70"/>
      <c r="DC1096" s="70"/>
      <c r="DD1096" s="70"/>
      <c r="DE1096" s="70"/>
      <c r="DF1096" s="70"/>
      <c r="DG1096" s="70"/>
      <c r="DH1096" s="70"/>
      <c r="DI1096" s="70"/>
      <c r="DJ1096" s="70"/>
      <c r="DK1096" s="70"/>
      <c r="DL1096" s="70"/>
      <c r="DM1096" s="70"/>
      <c r="DN1096" s="70"/>
      <c r="DO1096" s="70"/>
      <c r="DP1096" s="70"/>
      <c r="DQ1096" s="70"/>
      <c r="DR1096" s="70"/>
      <c r="DS1096" s="70"/>
      <c r="DT1096" s="70"/>
      <c r="DU1096" s="70"/>
      <c r="DV1096" s="70"/>
      <c r="DW1096" s="70"/>
      <c r="DX1096" s="70"/>
      <c r="DY1096" s="70"/>
      <c r="DZ1096" s="70"/>
      <c r="EA1096" s="70"/>
      <c r="EB1096" s="70"/>
      <c r="EC1096" s="70"/>
      <c r="ED1096" s="70"/>
      <c r="EE1096" s="70"/>
      <c r="EF1096" s="70"/>
      <c r="EG1096" s="70"/>
      <c r="EH1096" s="70"/>
      <c r="EI1096" s="70"/>
      <c r="EJ1096" s="70"/>
      <c r="EK1096" s="70"/>
      <c r="EL1096" s="70"/>
      <c r="EM1096" s="70"/>
      <c r="EN1096" s="70"/>
      <c r="EO1096" s="70"/>
      <c r="EP1096" s="70"/>
      <c r="EQ1096" s="70"/>
      <c r="ER1096" s="70"/>
      <c r="ES1096" s="70"/>
      <c r="ET1096" s="70"/>
      <c r="EU1096" s="70"/>
      <c r="EV1096" s="70"/>
      <c r="EW1096" s="70"/>
      <c r="EX1096" s="70"/>
      <c r="EY1096" s="70"/>
      <c r="EZ1096" s="70"/>
      <c r="FA1096" s="70"/>
      <c r="FB1096" s="70"/>
      <c r="FC1096" s="70"/>
      <c r="FD1096" s="70"/>
      <c r="FE1096" s="70"/>
      <c r="FF1096" s="70"/>
      <c r="FG1096" s="70"/>
      <c r="FH1096" s="70"/>
      <c r="FI1096" s="70"/>
      <c r="FJ1096" s="70"/>
      <c r="FK1096" s="70"/>
    </row>
    <row r="1097" spans="1:167" ht="15" customHeight="1" x14ac:dyDescent="0.3">
      <c r="A1097" s="17">
        <v>1096</v>
      </c>
      <c r="B1097" s="12">
        <v>26</v>
      </c>
      <c r="C1097" s="69" t="s">
        <v>176</v>
      </c>
      <c r="D1097" s="37">
        <v>0.01</v>
      </c>
      <c r="E1097" s="68">
        <v>6.4000000000000001E-2</v>
      </c>
      <c r="F1097" s="19">
        <f t="shared" si="244"/>
        <v>0.15625</v>
      </c>
      <c r="H1097" s="12">
        <f t="shared" si="245"/>
        <v>-5.3999999999999999E-2</v>
      </c>
      <c r="I1097" s="12">
        <f t="shared" si="246"/>
        <v>7.3999999999999996E-2</v>
      </c>
      <c r="J1097" s="12" t="s">
        <v>63</v>
      </c>
      <c r="K1097" s="12">
        <f t="shared" si="248"/>
        <v>0.01</v>
      </c>
      <c r="L1097" s="45">
        <f t="shared" si="249"/>
        <v>0.15625</v>
      </c>
      <c r="M1097" s="15">
        <f t="shared" si="250"/>
        <v>4.4176075694128758E-3</v>
      </c>
      <c r="N1097" s="68">
        <f t="shared" si="251"/>
        <v>2.8272688444242404E-2</v>
      </c>
      <c r="O1097" s="68">
        <f t="shared" si="252"/>
        <v>35.369823494929967</v>
      </c>
      <c r="P1097" s="12">
        <f t="shared" si="253"/>
        <v>-2.3855080874829529E-2</v>
      </c>
      <c r="Q1097" s="12">
        <f t="shared" si="254"/>
        <v>3.2690296013655279E-2</v>
      </c>
      <c r="R1097" s="113">
        <v>6.8308742346461795</v>
      </c>
      <c r="S1097" s="12" t="s">
        <v>1233</v>
      </c>
      <c r="T1097" s="12" t="s">
        <v>1232</v>
      </c>
      <c r="U1097" s="12" t="s">
        <v>1229</v>
      </c>
      <c r="V1097" s="68" t="s">
        <v>1248</v>
      </c>
      <c r="W1097" s="68">
        <v>1</v>
      </c>
      <c r="X1097" s="68">
        <v>0</v>
      </c>
      <c r="Y1097" s="68">
        <v>0</v>
      </c>
      <c r="Z1097" s="68">
        <v>0</v>
      </c>
      <c r="AA1097" s="68">
        <v>1</v>
      </c>
      <c r="AB1097" s="68">
        <v>1</v>
      </c>
      <c r="AC1097" s="68">
        <v>1</v>
      </c>
      <c r="AD1097" s="68">
        <v>3</v>
      </c>
      <c r="AE1097" s="68">
        <v>1251</v>
      </c>
      <c r="AF1097" s="68">
        <v>0</v>
      </c>
      <c r="AG1097" s="68">
        <v>1</v>
      </c>
      <c r="AH1097" s="68">
        <v>0</v>
      </c>
      <c r="AI1097" s="68">
        <v>0</v>
      </c>
      <c r="AJ1097" s="68">
        <v>0</v>
      </c>
      <c r="AK1097" s="68">
        <v>0</v>
      </c>
      <c r="AL1097" s="68">
        <v>0</v>
      </c>
      <c r="AM1097" s="68">
        <v>0</v>
      </c>
      <c r="AN1097" s="68">
        <v>0</v>
      </c>
      <c r="AO1097" s="68">
        <v>0</v>
      </c>
      <c r="AP1097" s="113">
        <v>7.412160334945205</v>
      </c>
      <c r="AQ1097" s="12">
        <v>1</v>
      </c>
      <c r="AR1097" s="113">
        <v>7.134890851565884</v>
      </c>
      <c r="AS1097" s="12">
        <v>0</v>
      </c>
      <c r="AT1097" s="12">
        <v>1</v>
      </c>
      <c r="AU1097" s="12">
        <v>6.956545443151569</v>
      </c>
      <c r="AV1097" s="113">
        <v>7.6036486852101079</v>
      </c>
      <c r="AW1097" s="12">
        <v>0</v>
      </c>
      <c r="AX1097" s="12">
        <v>1</v>
      </c>
      <c r="AY1097" s="68">
        <v>0</v>
      </c>
      <c r="AZ1097" s="68">
        <v>4.2329999999999997</v>
      </c>
      <c r="BA1097" s="94">
        <v>564</v>
      </c>
      <c r="BB1097" s="94">
        <v>91</v>
      </c>
      <c r="BC1097" s="12">
        <v>1</v>
      </c>
      <c r="BD1097" s="12">
        <v>0</v>
      </c>
      <c r="BE1097" s="104">
        <f t="shared" si="257"/>
        <v>8.0063675676502459</v>
      </c>
      <c r="BF1097" s="104">
        <v>1269.94</v>
      </c>
      <c r="BG1097" s="104">
        <f t="shared" si="255"/>
        <v>1.1202848355460455</v>
      </c>
      <c r="BH1097" s="68">
        <v>0</v>
      </c>
      <c r="BI1097" s="68">
        <v>1</v>
      </c>
      <c r="BJ1097" s="68">
        <v>0</v>
      </c>
      <c r="BK1097" s="12">
        <v>0</v>
      </c>
      <c r="BL1097" s="12">
        <v>1</v>
      </c>
      <c r="BM1097" s="12">
        <v>1</v>
      </c>
      <c r="BN1097" s="12">
        <v>0</v>
      </c>
      <c r="BO1097" s="12">
        <v>0</v>
      </c>
      <c r="BP1097" s="12">
        <v>1</v>
      </c>
      <c r="BQ1097" s="12">
        <v>0</v>
      </c>
      <c r="BR1097" s="12">
        <v>0</v>
      </c>
      <c r="BS1097" s="12">
        <v>0</v>
      </c>
      <c r="BT1097" s="12">
        <v>0</v>
      </c>
      <c r="BU1097" s="12">
        <v>1</v>
      </c>
      <c r="BV1097" s="12">
        <v>1</v>
      </c>
      <c r="BW1097" s="12">
        <v>0</v>
      </c>
      <c r="BX1097" s="12">
        <v>0</v>
      </c>
      <c r="BY1097" s="12">
        <v>1</v>
      </c>
      <c r="BZ1097" s="12">
        <f t="shared" si="256"/>
        <v>0</v>
      </c>
      <c r="CA1097" s="113">
        <v>2.8033603809065348</v>
      </c>
      <c r="CB1097" s="12" t="s">
        <v>1213</v>
      </c>
      <c r="CC1097" s="12">
        <v>1</v>
      </c>
      <c r="CD1097" s="12" t="s">
        <v>1215</v>
      </c>
      <c r="CE1097" s="12" t="s">
        <v>17</v>
      </c>
      <c r="CG1097" s="12" t="s">
        <v>1224</v>
      </c>
      <c r="CH1097" s="12" t="s">
        <v>17</v>
      </c>
      <c r="CI1097" s="12" t="s">
        <v>1219</v>
      </c>
    </row>
    <row r="1098" spans="1:167" ht="15" customHeight="1" x14ac:dyDescent="0.3">
      <c r="A1098" s="17">
        <v>1097</v>
      </c>
      <c r="B1098" s="12">
        <v>26</v>
      </c>
      <c r="C1098" s="69" t="s">
        <v>176</v>
      </c>
      <c r="D1098" s="37">
        <v>0.21</v>
      </c>
      <c r="E1098" s="68">
        <v>9.1999999999999998E-2</v>
      </c>
      <c r="F1098" s="19">
        <f t="shared" si="244"/>
        <v>2.2826086956521738</v>
      </c>
      <c r="G1098" s="12" t="s">
        <v>1239</v>
      </c>
      <c r="H1098" s="12">
        <f t="shared" si="245"/>
        <v>0.11799999999999999</v>
      </c>
      <c r="I1098" s="12">
        <f t="shared" si="246"/>
        <v>0.30199999999999999</v>
      </c>
      <c r="J1098" s="12" t="s">
        <v>63</v>
      </c>
      <c r="K1098" s="12">
        <f t="shared" si="248"/>
        <v>0.21</v>
      </c>
      <c r="L1098" s="45">
        <f t="shared" si="249"/>
        <v>2.2826086956521738</v>
      </c>
      <c r="M1098" s="15">
        <f t="shared" si="250"/>
        <v>6.4402139010884402E-2</v>
      </c>
      <c r="N1098" s="68">
        <f t="shared" si="251"/>
        <v>2.8214270423816024E-2</v>
      </c>
      <c r="O1098" s="68">
        <f t="shared" si="252"/>
        <v>35.44305718271869</v>
      </c>
      <c r="P1098" s="12">
        <f t="shared" si="253"/>
        <v>3.6187868587068378E-2</v>
      </c>
      <c r="Q1098" s="12">
        <f t="shared" si="254"/>
        <v>9.2616409434700425E-2</v>
      </c>
      <c r="R1098" s="113">
        <v>7.4730690880321973</v>
      </c>
      <c r="S1098" s="12" t="s">
        <v>1233</v>
      </c>
      <c r="T1098" s="12" t="s">
        <v>1232</v>
      </c>
      <c r="U1098" s="12" t="s">
        <v>1230</v>
      </c>
      <c r="V1098" s="68" t="s">
        <v>1249</v>
      </c>
      <c r="W1098" s="68">
        <v>1</v>
      </c>
      <c r="X1098" s="68">
        <v>0</v>
      </c>
      <c r="Y1098" s="68">
        <v>0</v>
      </c>
      <c r="Z1098" s="68">
        <v>0</v>
      </c>
      <c r="AA1098" s="68">
        <v>1</v>
      </c>
      <c r="AB1098" s="68">
        <v>1</v>
      </c>
      <c r="AC1098" s="68">
        <v>1</v>
      </c>
      <c r="AD1098" s="68">
        <v>3</v>
      </c>
      <c r="AE1098" s="68">
        <v>1251</v>
      </c>
      <c r="AF1098" s="68">
        <v>0</v>
      </c>
      <c r="AG1098" s="68">
        <v>1</v>
      </c>
      <c r="AH1098" s="68">
        <v>0</v>
      </c>
      <c r="AI1098" s="68">
        <v>0</v>
      </c>
      <c r="AJ1098" s="68">
        <v>0</v>
      </c>
      <c r="AK1098" s="68">
        <v>0</v>
      </c>
      <c r="AL1098" s="68">
        <v>0</v>
      </c>
      <c r="AM1098" s="68">
        <v>0</v>
      </c>
      <c r="AN1098" s="68">
        <v>0</v>
      </c>
      <c r="AO1098" s="68">
        <v>0</v>
      </c>
      <c r="AP1098" s="113">
        <v>7.412160334945205</v>
      </c>
      <c r="AQ1098" s="12">
        <v>1</v>
      </c>
      <c r="AR1098" s="113">
        <v>7.134890851565884</v>
      </c>
      <c r="AS1098" s="12">
        <v>0</v>
      </c>
      <c r="AT1098" s="12">
        <v>1</v>
      </c>
      <c r="AU1098" s="12">
        <v>6.956545443151569</v>
      </c>
      <c r="AV1098" s="113">
        <v>7.6036486852101079</v>
      </c>
      <c r="AW1098" s="12">
        <v>0</v>
      </c>
      <c r="AX1098" s="12">
        <v>1</v>
      </c>
      <c r="AY1098" s="68">
        <v>0</v>
      </c>
      <c r="AZ1098" s="68">
        <v>4.2329999999999997</v>
      </c>
      <c r="BA1098" s="94">
        <v>564</v>
      </c>
      <c r="BB1098" s="94">
        <v>91</v>
      </c>
      <c r="BC1098" s="12">
        <v>1</v>
      </c>
      <c r="BD1098" s="12">
        <v>0</v>
      </c>
      <c r="BE1098" s="104">
        <f t="shared" si="257"/>
        <v>8.0063675676502459</v>
      </c>
      <c r="BF1098" s="104">
        <v>1269.94</v>
      </c>
      <c r="BG1098" s="104">
        <f t="shared" si="255"/>
        <v>1.1202848355460455</v>
      </c>
      <c r="BH1098" s="68">
        <v>0</v>
      </c>
      <c r="BI1098" s="68">
        <v>1</v>
      </c>
      <c r="BJ1098" s="68">
        <v>0</v>
      </c>
      <c r="BK1098" s="12">
        <v>0</v>
      </c>
      <c r="BL1098" s="12">
        <v>1</v>
      </c>
      <c r="BM1098" s="12">
        <v>1</v>
      </c>
      <c r="BN1098" s="12">
        <v>0</v>
      </c>
      <c r="BO1098" s="12">
        <v>0</v>
      </c>
      <c r="BP1098" s="12">
        <v>1</v>
      </c>
      <c r="BQ1098" s="12">
        <v>0</v>
      </c>
      <c r="BR1098" s="12">
        <v>0</v>
      </c>
      <c r="BS1098" s="12">
        <v>0</v>
      </c>
      <c r="BT1098" s="12">
        <v>0</v>
      </c>
      <c r="BU1098" s="12">
        <v>1</v>
      </c>
      <c r="BV1098" s="12">
        <v>1</v>
      </c>
      <c r="BW1098" s="12">
        <v>0</v>
      </c>
      <c r="BX1098" s="12">
        <v>0</v>
      </c>
      <c r="BY1098" s="12">
        <v>0.54</v>
      </c>
      <c r="BZ1098" s="12">
        <f t="shared" si="256"/>
        <v>0.45999999999999996</v>
      </c>
      <c r="CA1098" s="113">
        <v>2.8033603809065348</v>
      </c>
      <c r="CB1098" s="12" t="s">
        <v>1213</v>
      </c>
      <c r="CC1098" s="12">
        <v>1</v>
      </c>
      <c r="CD1098" s="12" t="s">
        <v>1217</v>
      </c>
      <c r="CE1098" s="12" t="s">
        <v>17</v>
      </c>
      <c r="CI1098" s="12" t="s">
        <v>1220</v>
      </c>
    </row>
    <row r="1099" spans="1:167" ht="15" customHeight="1" x14ac:dyDescent="0.3">
      <c r="A1099" s="70">
        <v>1098</v>
      </c>
      <c r="B1099" s="70">
        <v>26</v>
      </c>
      <c r="C1099" s="69" t="s">
        <v>176</v>
      </c>
      <c r="D1099" s="38">
        <v>1.0999999999999999E-2</v>
      </c>
      <c r="E1099" s="69">
        <v>0.107</v>
      </c>
      <c r="F1099" s="19">
        <f t="shared" si="244"/>
        <v>0.10280373831775701</v>
      </c>
      <c r="G1099" s="70"/>
      <c r="H1099" s="70">
        <f t="shared" si="245"/>
        <v>-9.6000000000000002E-2</v>
      </c>
      <c r="I1099" s="70">
        <f t="shared" si="246"/>
        <v>0.11799999999999999</v>
      </c>
      <c r="J1099" s="70" t="s">
        <v>63</v>
      </c>
      <c r="K1099" s="70">
        <f t="shared" si="248"/>
        <v>1.0999999999999999E-2</v>
      </c>
      <c r="L1099" s="47">
        <f t="shared" si="249"/>
        <v>0.10280373831775701</v>
      </c>
      <c r="M1099" s="18">
        <f t="shared" si="250"/>
        <v>4.4995518381362627E-3</v>
      </c>
      <c r="N1099" s="69">
        <f t="shared" si="251"/>
        <v>4.3768367880052735E-2</v>
      </c>
      <c r="O1099" s="69">
        <f t="shared" si="252"/>
        <v>22.847550604137243</v>
      </c>
      <c r="P1099" s="70">
        <f t="shared" si="253"/>
        <v>-3.9268816041916468E-2</v>
      </c>
      <c r="Q1099" s="70">
        <f t="shared" si="254"/>
        <v>4.8267919718189001E-2</v>
      </c>
      <c r="R1099" s="114">
        <v>7.4730690880321973</v>
      </c>
      <c r="S1099" s="70" t="s">
        <v>1234</v>
      </c>
      <c r="T1099" s="70" t="s">
        <v>1232</v>
      </c>
      <c r="U1099" s="70" t="s">
        <v>1228</v>
      </c>
      <c r="V1099" s="69" t="s">
        <v>1247</v>
      </c>
      <c r="W1099" s="69">
        <v>1</v>
      </c>
      <c r="X1099" s="69">
        <v>0</v>
      </c>
      <c r="Y1099" s="69">
        <v>0</v>
      </c>
      <c r="Z1099" s="69">
        <v>0</v>
      </c>
      <c r="AA1099" s="69">
        <v>1</v>
      </c>
      <c r="AB1099" s="69">
        <v>1</v>
      </c>
      <c r="AC1099" s="69">
        <v>2</v>
      </c>
      <c r="AD1099" s="69">
        <v>3</v>
      </c>
      <c r="AE1099" s="69">
        <v>522</v>
      </c>
      <c r="AF1099" s="69">
        <v>0</v>
      </c>
      <c r="AG1099" s="69">
        <v>1</v>
      </c>
      <c r="AH1099" s="69">
        <v>0</v>
      </c>
      <c r="AI1099" s="69">
        <v>0</v>
      </c>
      <c r="AJ1099" s="69">
        <v>0</v>
      </c>
      <c r="AK1099" s="69">
        <v>0</v>
      </c>
      <c r="AL1099" s="69">
        <v>0</v>
      </c>
      <c r="AM1099" s="69">
        <v>0</v>
      </c>
      <c r="AN1099" s="69">
        <v>0</v>
      </c>
      <c r="AO1099" s="69">
        <v>0</v>
      </c>
      <c r="AP1099" s="114">
        <v>7.412160334945205</v>
      </c>
      <c r="AQ1099" s="70">
        <v>1</v>
      </c>
      <c r="AR1099" s="114">
        <v>6.2653012127377101</v>
      </c>
      <c r="AS1099" s="70">
        <v>0</v>
      </c>
      <c r="AT1099" s="70">
        <v>1</v>
      </c>
      <c r="AU1099" s="70">
        <v>6.956545443151569</v>
      </c>
      <c r="AV1099" s="114">
        <v>7.6036486852101079</v>
      </c>
      <c r="AW1099" s="70">
        <v>0</v>
      </c>
      <c r="AX1099" s="70">
        <v>1</v>
      </c>
      <c r="AY1099" s="69">
        <v>0</v>
      </c>
      <c r="AZ1099" s="69">
        <v>4.2329999999999997</v>
      </c>
      <c r="BA1099" s="32">
        <v>564</v>
      </c>
      <c r="BB1099" s="32">
        <v>91</v>
      </c>
      <c r="BC1099" s="70">
        <v>1</v>
      </c>
      <c r="BD1099" s="70">
        <v>0</v>
      </c>
      <c r="BE1099" s="106">
        <f t="shared" si="257"/>
        <v>8.0063675676502459</v>
      </c>
      <c r="BF1099" s="106">
        <v>1269.94</v>
      </c>
      <c r="BG1099" s="106">
        <f t="shared" si="255"/>
        <v>1.1202848355460455</v>
      </c>
      <c r="BH1099" s="69">
        <v>0</v>
      </c>
      <c r="BI1099" s="69">
        <v>1</v>
      </c>
      <c r="BJ1099" s="69">
        <v>0</v>
      </c>
      <c r="BK1099" s="70">
        <v>0</v>
      </c>
      <c r="BL1099" s="70">
        <v>1</v>
      </c>
      <c r="BM1099" s="70">
        <v>1</v>
      </c>
      <c r="BN1099" s="70">
        <v>0</v>
      </c>
      <c r="BO1099" s="70">
        <v>0</v>
      </c>
      <c r="BP1099" s="70">
        <v>1</v>
      </c>
      <c r="BQ1099" s="70">
        <v>0</v>
      </c>
      <c r="BR1099" s="70">
        <v>0</v>
      </c>
      <c r="BS1099" s="70">
        <v>0</v>
      </c>
      <c r="BT1099" s="70">
        <v>0</v>
      </c>
      <c r="BU1099" s="70">
        <v>1</v>
      </c>
      <c r="BV1099" s="70">
        <v>1</v>
      </c>
      <c r="BW1099" s="70">
        <v>0</v>
      </c>
      <c r="BX1099" s="70">
        <v>0</v>
      </c>
      <c r="BY1099" s="70">
        <v>0.54</v>
      </c>
      <c r="BZ1099" s="70">
        <f t="shared" si="256"/>
        <v>0.45999999999999996</v>
      </c>
      <c r="CA1099" s="114">
        <v>2.8033603809065348</v>
      </c>
      <c r="CB1099" s="70" t="s">
        <v>1213</v>
      </c>
      <c r="CC1099" s="70">
        <v>1</v>
      </c>
      <c r="CD1099" s="70" t="s">
        <v>1216</v>
      </c>
      <c r="CE1099" s="70" t="s">
        <v>17</v>
      </c>
      <c r="CF1099" s="70"/>
      <c r="CG1099" s="70"/>
      <c r="CH1099" s="70"/>
      <c r="CI1099" s="70" t="s">
        <v>1221</v>
      </c>
      <c r="CJ1099" s="70"/>
      <c r="CK1099" s="70"/>
      <c r="CL1099" s="70"/>
      <c r="CM1099" s="70"/>
      <c r="CN1099" s="70"/>
      <c r="CO1099" s="70"/>
      <c r="CP1099" s="70"/>
      <c r="CQ1099" s="70"/>
      <c r="CR1099" s="70"/>
      <c r="CS1099" s="70"/>
      <c r="CT1099" s="70"/>
      <c r="CU1099" s="70"/>
      <c r="CV1099" s="70"/>
      <c r="CW1099" s="70"/>
      <c r="CX1099" s="70"/>
      <c r="CY1099" s="70"/>
      <c r="CZ1099" s="70"/>
      <c r="DA1099" s="70"/>
      <c r="DB1099" s="70"/>
      <c r="DC1099" s="70"/>
      <c r="DD1099" s="70"/>
      <c r="DE1099" s="70"/>
      <c r="DF1099" s="70"/>
      <c r="DG1099" s="70"/>
      <c r="DH1099" s="70"/>
      <c r="DI1099" s="70"/>
      <c r="DJ1099" s="70"/>
      <c r="DK1099" s="70"/>
      <c r="DL1099" s="70"/>
      <c r="DM1099" s="70"/>
      <c r="DN1099" s="70"/>
      <c r="DO1099" s="70"/>
      <c r="DP1099" s="70"/>
      <c r="DQ1099" s="70"/>
      <c r="DR1099" s="70"/>
      <c r="DS1099" s="70"/>
      <c r="DT1099" s="70"/>
      <c r="DU1099" s="70"/>
      <c r="DV1099" s="70"/>
      <c r="DW1099" s="70"/>
      <c r="DX1099" s="70"/>
      <c r="DY1099" s="70"/>
      <c r="DZ1099" s="70"/>
      <c r="EA1099" s="70"/>
      <c r="EB1099" s="70"/>
      <c r="EC1099" s="70"/>
      <c r="ED1099" s="70"/>
      <c r="EE1099" s="70"/>
      <c r="EF1099" s="70"/>
      <c r="EG1099" s="70"/>
      <c r="EH1099" s="70"/>
      <c r="EI1099" s="70"/>
      <c r="EJ1099" s="70"/>
      <c r="EK1099" s="70"/>
      <c r="EL1099" s="70"/>
      <c r="EM1099" s="70"/>
      <c r="EN1099" s="70"/>
      <c r="EO1099" s="70"/>
      <c r="EP1099" s="70"/>
      <c r="EQ1099" s="70"/>
      <c r="ER1099" s="70"/>
      <c r="ES1099" s="70"/>
      <c r="ET1099" s="70"/>
      <c r="EU1099" s="70"/>
      <c r="EV1099" s="70"/>
      <c r="EW1099" s="70"/>
      <c r="EX1099" s="70"/>
      <c r="EY1099" s="70"/>
      <c r="EZ1099" s="70"/>
      <c r="FA1099" s="70"/>
      <c r="FB1099" s="70"/>
      <c r="FC1099" s="70"/>
      <c r="FD1099" s="70"/>
      <c r="FE1099" s="70"/>
      <c r="FF1099" s="70"/>
      <c r="FG1099" s="70"/>
      <c r="FH1099" s="70"/>
      <c r="FI1099" s="70"/>
      <c r="FJ1099" s="70"/>
      <c r="FK1099" s="70"/>
    </row>
    <row r="1100" spans="1:167" ht="15" customHeight="1" x14ac:dyDescent="0.3">
      <c r="A1100" s="70">
        <v>1099</v>
      </c>
      <c r="B1100" s="70">
        <v>26</v>
      </c>
      <c r="C1100" s="69" t="s">
        <v>176</v>
      </c>
      <c r="D1100" s="38">
        <v>-0.11</v>
      </c>
      <c r="E1100" s="69">
        <v>0.10299999999999999</v>
      </c>
      <c r="F1100" s="19">
        <f t="shared" si="244"/>
        <v>-1.0679611650485437</v>
      </c>
      <c r="G1100" s="70"/>
      <c r="H1100" s="70">
        <f t="shared" si="245"/>
        <v>-0.21299999999999999</v>
      </c>
      <c r="I1100" s="70">
        <f t="shared" si="246"/>
        <v>-7.0000000000000062E-3</v>
      </c>
      <c r="J1100" s="70" t="s">
        <v>63</v>
      </c>
      <c r="K1100" s="70">
        <f t="shared" si="248"/>
        <v>-0.11</v>
      </c>
      <c r="L1100" s="47">
        <f t="shared" si="249"/>
        <v>-1.0679611650485437</v>
      </c>
      <c r="M1100" s="18">
        <f t="shared" si="250"/>
        <v>-4.6692408010628218E-2</v>
      </c>
      <c r="N1100" s="69">
        <f t="shared" si="251"/>
        <v>4.3721072955406427E-2</v>
      </c>
      <c r="O1100" s="69">
        <f t="shared" si="252"/>
        <v>22.872265761180106</v>
      </c>
      <c r="P1100" s="70">
        <f t="shared" si="253"/>
        <v>-9.0413480966034646E-2</v>
      </c>
      <c r="Q1100" s="70">
        <f t="shared" si="254"/>
        <v>-2.971335055221791E-3</v>
      </c>
      <c r="R1100" s="114">
        <v>7.2820736580934646</v>
      </c>
      <c r="S1100" s="70" t="s">
        <v>1234</v>
      </c>
      <c r="T1100" s="70" t="s">
        <v>1232</v>
      </c>
      <c r="U1100" s="70" t="s">
        <v>1229</v>
      </c>
      <c r="V1100" s="69" t="s">
        <v>1248</v>
      </c>
      <c r="W1100" s="69">
        <v>1</v>
      </c>
      <c r="X1100" s="69">
        <v>0</v>
      </c>
      <c r="Y1100" s="69">
        <v>0</v>
      </c>
      <c r="Z1100" s="69">
        <v>0</v>
      </c>
      <c r="AA1100" s="69">
        <v>1</v>
      </c>
      <c r="AB1100" s="69">
        <v>1</v>
      </c>
      <c r="AC1100" s="69">
        <v>2</v>
      </c>
      <c r="AD1100" s="69">
        <v>3</v>
      </c>
      <c r="AE1100" s="69">
        <v>522</v>
      </c>
      <c r="AF1100" s="69">
        <v>0</v>
      </c>
      <c r="AG1100" s="69">
        <v>1</v>
      </c>
      <c r="AH1100" s="69">
        <v>0</v>
      </c>
      <c r="AI1100" s="69">
        <v>0</v>
      </c>
      <c r="AJ1100" s="69">
        <v>0</v>
      </c>
      <c r="AK1100" s="69">
        <v>0</v>
      </c>
      <c r="AL1100" s="69">
        <v>0</v>
      </c>
      <c r="AM1100" s="69">
        <v>0</v>
      </c>
      <c r="AN1100" s="69">
        <v>0</v>
      </c>
      <c r="AO1100" s="69">
        <v>0</v>
      </c>
      <c r="AP1100" s="114">
        <v>7.412160334945205</v>
      </c>
      <c r="AQ1100" s="70">
        <v>1</v>
      </c>
      <c r="AR1100" s="114">
        <v>6.2653012127377101</v>
      </c>
      <c r="AS1100" s="70">
        <v>0</v>
      </c>
      <c r="AT1100" s="70">
        <v>1</v>
      </c>
      <c r="AU1100" s="70">
        <v>6.956545443151569</v>
      </c>
      <c r="AV1100" s="114">
        <v>7.6036486852101079</v>
      </c>
      <c r="AW1100" s="70">
        <v>0</v>
      </c>
      <c r="AX1100" s="70">
        <v>1</v>
      </c>
      <c r="AY1100" s="69">
        <v>0</v>
      </c>
      <c r="AZ1100" s="69">
        <v>4.2329999999999997</v>
      </c>
      <c r="BA1100" s="32">
        <v>564</v>
      </c>
      <c r="BB1100" s="32">
        <v>91</v>
      </c>
      <c r="BC1100" s="70">
        <v>1</v>
      </c>
      <c r="BD1100" s="70">
        <v>0</v>
      </c>
      <c r="BE1100" s="106">
        <f t="shared" si="257"/>
        <v>8.0063675676502459</v>
      </c>
      <c r="BF1100" s="106">
        <v>1269.94</v>
      </c>
      <c r="BG1100" s="106">
        <f t="shared" si="255"/>
        <v>1.1202848355460455</v>
      </c>
      <c r="BH1100" s="69">
        <v>0</v>
      </c>
      <c r="BI1100" s="69">
        <v>1</v>
      </c>
      <c r="BJ1100" s="69">
        <v>0</v>
      </c>
      <c r="BK1100" s="70">
        <v>0</v>
      </c>
      <c r="BL1100" s="70">
        <v>1</v>
      </c>
      <c r="BM1100" s="70">
        <v>1</v>
      </c>
      <c r="BN1100" s="70">
        <v>0</v>
      </c>
      <c r="BO1100" s="70">
        <v>0</v>
      </c>
      <c r="BP1100" s="70">
        <v>1</v>
      </c>
      <c r="BQ1100" s="70">
        <v>0</v>
      </c>
      <c r="BR1100" s="70">
        <v>0</v>
      </c>
      <c r="BS1100" s="70">
        <v>0</v>
      </c>
      <c r="BT1100" s="70">
        <v>0</v>
      </c>
      <c r="BU1100" s="70">
        <v>1</v>
      </c>
      <c r="BV1100" s="70">
        <v>1</v>
      </c>
      <c r="BW1100" s="70">
        <v>0</v>
      </c>
      <c r="BX1100" s="70">
        <v>0</v>
      </c>
      <c r="BY1100" s="70">
        <v>0.54</v>
      </c>
      <c r="BZ1100" s="70">
        <f t="shared" si="256"/>
        <v>0.45999999999999996</v>
      </c>
      <c r="CA1100" s="114">
        <v>2.8033603809065348</v>
      </c>
      <c r="CB1100" s="70" t="s">
        <v>1213</v>
      </c>
      <c r="CC1100" s="70">
        <v>1</v>
      </c>
      <c r="CD1100" s="70"/>
      <c r="CE1100" s="70"/>
      <c r="CF1100" s="70"/>
      <c r="CG1100" s="70"/>
      <c r="CH1100" s="70" t="s">
        <v>1227</v>
      </c>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0"/>
      <c r="DD1100" s="70"/>
      <c r="DE1100" s="70"/>
      <c r="DF1100" s="70"/>
      <c r="DG1100" s="70"/>
      <c r="DH1100" s="70"/>
      <c r="DI1100" s="70"/>
      <c r="DJ1100" s="70"/>
      <c r="DK1100" s="70"/>
      <c r="DL1100" s="70"/>
      <c r="DM1100" s="70"/>
      <c r="DN1100" s="70"/>
      <c r="DO1100" s="70"/>
      <c r="DP1100" s="70"/>
      <c r="DQ1100" s="70"/>
      <c r="DR1100" s="70"/>
      <c r="DS1100" s="70"/>
      <c r="DT1100" s="70"/>
      <c r="DU1100" s="70"/>
      <c r="DV1100" s="70"/>
      <c r="DW1100" s="70"/>
      <c r="DX1100" s="70"/>
      <c r="DY1100" s="70"/>
      <c r="DZ1100" s="70"/>
      <c r="EA1100" s="70"/>
      <c r="EB1100" s="70"/>
      <c r="EC1100" s="70"/>
      <c r="ED1100" s="70"/>
      <c r="EE1100" s="70"/>
      <c r="EF1100" s="70"/>
      <c r="EG1100" s="70"/>
      <c r="EH1100" s="70"/>
      <c r="EI1100" s="70"/>
      <c r="EJ1100" s="70"/>
      <c r="EK1100" s="70"/>
      <c r="EL1100" s="70"/>
      <c r="EM1100" s="70"/>
      <c r="EN1100" s="70"/>
      <c r="EO1100" s="70"/>
      <c r="EP1100" s="70"/>
      <c r="EQ1100" s="70"/>
      <c r="ER1100" s="70"/>
      <c r="ES1100" s="70"/>
      <c r="ET1100" s="70"/>
      <c r="EU1100" s="70"/>
      <c r="EV1100" s="70"/>
      <c r="EW1100" s="70"/>
      <c r="EX1100" s="70"/>
      <c r="EY1100" s="70"/>
      <c r="EZ1100" s="70"/>
      <c r="FA1100" s="70"/>
      <c r="FB1100" s="70"/>
      <c r="FC1100" s="70"/>
      <c r="FD1100" s="70"/>
      <c r="FE1100" s="70"/>
      <c r="FF1100" s="70"/>
      <c r="FG1100" s="70"/>
      <c r="FH1100" s="70"/>
      <c r="FI1100" s="70"/>
      <c r="FJ1100" s="70"/>
      <c r="FK1100" s="70"/>
    </row>
    <row r="1101" spans="1:167" ht="15" customHeight="1" x14ac:dyDescent="0.3">
      <c r="A1101" s="70">
        <v>1100</v>
      </c>
      <c r="B1101" s="12">
        <v>26</v>
      </c>
      <c r="C1101" s="69" t="s">
        <v>176</v>
      </c>
      <c r="D1101" s="37">
        <v>8.4000000000000005E-2</v>
      </c>
      <c r="E1101" s="68">
        <v>0.16200000000000001</v>
      </c>
      <c r="F1101" s="19">
        <f t="shared" si="244"/>
        <v>0.51851851851851849</v>
      </c>
      <c r="H1101" s="12">
        <f t="shared" si="245"/>
        <v>-7.8E-2</v>
      </c>
      <c r="I1101" s="12">
        <f t="shared" si="246"/>
        <v>0.246</v>
      </c>
      <c r="J1101" s="12" t="s">
        <v>63</v>
      </c>
      <c r="K1101" s="12">
        <f t="shared" si="248"/>
        <v>8.4000000000000005E-2</v>
      </c>
      <c r="L1101" s="45">
        <f t="shared" si="249"/>
        <v>0.51851851851851849</v>
      </c>
      <c r="M1101" s="15">
        <f t="shared" si="250"/>
        <v>2.2689096639017678E-2</v>
      </c>
      <c r="N1101" s="68">
        <f t="shared" si="251"/>
        <v>4.3757543518105527E-2</v>
      </c>
      <c r="O1101" s="68">
        <f t="shared" si="252"/>
        <v>22.853202433226873</v>
      </c>
      <c r="P1101" s="12">
        <f t="shared" si="253"/>
        <v>-2.1068446879087849E-2</v>
      </c>
      <c r="Q1101" s="12">
        <f t="shared" si="254"/>
        <v>6.6446640157123205E-2</v>
      </c>
      <c r="R1101" s="113">
        <v>5.7235851019523807</v>
      </c>
      <c r="S1101" s="12" t="s">
        <v>1234</v>
      </c>
      <c r="T1101" s="12" t="s">
        <v>1232</v>
      </c>
      <c r="U1101" s="12" t="s">
        <v>1230</v>
      </c>
      <c r="V1101" s="68" t="s">
        <v>1249</v>
      </c>
      <c r="W1101" s="68">
        <v>1</v>
      </c>
      <c r="X1101" s="68">
        <v>0</v>
      </c>
      <c r="Y1101" s="68">
        <v>0</v>
      </c>
      <c r="Z1101" s="68">
        <v>0</v>
      </c>
      <c r="AA1101" s="68">
        <v>1</v>
      </c>
      <c r="AB1101" s="68">
        <v>1</v>
      </c>
      <c r="AC1101" s="68">
        <v>2</v>
      </c>
      <c r="AD1101" s="68">
        <v>3</v>
      </c>
      <c r="AE1101" s="68">
        <v>522</v>
      </c>
      <c r="AF1101" s="68">
        <v>0</v>
      </c>
      <c r="AG1101" s="68">
        <v>1</v>
      </c>
      <c r="AH1101" s="68">
        <v>0</v>
      </c>
      <c r="AI1101" s="68">
        <v>0</v>
      </c>
      <c r="AJ1101" s="68">
        <v>0</v>
      </c>
      <c r="AK1101" s="68">
        <v>0</v>
      </c>
      <c r="AL1101" s="68">
        <v>0</v>
      </c>
      <c r="AM1101" s="68">
        <v>0</v>
      </c>
      <c r="AN1101" s="68">
        <v>0</v>
      </c>
      <c r="AO1101" s="68">
        <v>0</v>
      </c>
      <c r="AP1101" s="113">
        <v>7.412160334945205</v>
      </c>
      <c r="AQ1101" s="12">
        <v>1</v>
      </c>
      <c r="AR1101" s="113">
        <v>6.2653012127377101</v>
      </c>
      <c r="AS1101" s="12">
        <v>0</v>
      </c>
      <c r="AT1101" s="12">
        <v>1</v>
      </c>
      <c r="AU1101" s="12">
        <v>6.956545443151569</v>
      </c>
      <c r="AV1101" s="113">
        <v>7.6036486852101079</v>
      </c>
      <c r="AW1101" s="12">
        <v>0</v>
      </c>
      <c r="AX1101" s="12">
        <v>1</v>
      </c>
      <c r="AY1101" s="68">
        <v>0</v>
      </c>
      <c r="AZ1101" s="68">
        <v>4.2329999999999997</v>
      </c>
      <c r="BA1101" s="94">
        <v>564</v>
      </c>
      <c r="BB1101" s="94">
        <v>91</v>
      </c>
      <c r="BC1101" s="12">
        <v>1</v>
      </c>
      <c r="BD1101" s="12">
        <v>0</v>
      </c>
      <c r="BE1101" s="104">
        <f t="shared" si="257"/>
        <v>8.0063675676502459</v>
      </c>
      <c r="BF1101" s="104">
        <v>1269.94</v>
      </c>
      <c r="BG1101" s="104">
        <f t="shared" si="255"/>
        <v>1.1202848355460455</v>
      </c>
      <c r="BH1101" s="68">
        <v>0</v>
      </c>
      <c r="BI1101" s="68">
        <v>1</v>
      </c>
      <c r="BJ1101" s="68">
        <v>0</v>
      </c>
      <c r="BK1101" s="12">
        <v>0</v>
      </c>
      <c r="BL1101" s="12">
        <v>1</v>
      </c>
      <c r="BM1101" s="12">
        <v>1</v>
      </c>
      <c r="BN1101" s="12">
        <v>0</v>
      </c>
      <c r="BO1101" s="12">
        <v>0</v>
      </c>
      <c r="BP1101" s="12">
        <v>1</v>
      </c>
      <c r="BQ1101" s="12">
        <v>0</v>
      </c>
      <c r="BR1101" s="12">
        <v>0</v>
      </c>
      <c r="BS1101" s="12">
        <v>0</v>
      </c>
      <c r="BT1101" s="12">
        <v>0</v>
      </c>
      <c r="BU1101" s="12">
        <v>1</v>
      </c>
      <c r="BV1101" s="12">
        <v>1</v>
      </c>
      <c r="BW1101" s="12">
        <v>0</v>
      </c>
      <c r="BX1101" s="12">
        <v>0</v>
      </c>
      <c r="BY1101" s="12">
        <v>0.54</v>
      </c>
      <c r="BZ1101" s="12">
        <f t="shared" si="256"/>
        <v>0.45999999999999996</v>
      </c>
      <c r="CA1101" s="113">
        <v>2.8033603809065348</v>
      </c>
      <c r="CB1101" s="12" t="s">
        <v>1213</v>
      </c>
      <c r="CC1101" s="12">
        <v>1</v>
      </c>
    </row>
    <row r="1102" spans="1:167" ht="15" customHeight="1" x14ac:dyDescent="0.3">
      <c r="A1102" s="70">
        <v>1101</v>
      </c>
      <c r="B1102" s="12">
        <v>26</v>
      </c>
      <c r="C1102" s="69" t="s">
        <v>176</v>
      </c>
      <c r="D1102" s="37">
        <v>0.11600000000000001</v>
      </c>
      <c r="E1102" s="68">
        <v>8.2000000000000003E-2</v>
      </c>
      <c r="F1102" s="19">
        <f t="shared" ref="F1102:F1165" si="258">D1102/E1102</f>
        <v>1.4146341463414633</v>
      </c>
      <c r="H1102" s="12">
        <f t="shared" si="245"/>
        <v>3.4000000000000002E-2</v>
      </c>
      <c r="I1102" s="12">
        <f t="shared" si="246"/>
        <v>0.19800000000000001</v>
      </c>
      <c r="J1102" s="12" t="s">
        <v>63</v>
      </c>
      <c r="K1102" s="12">
        <f t="shared" si="248"/>
        <v>0.11600000000000001</v>
      </c>
      <c r="L1102" s="45">
        <f t="shared" si="249"/>
        <v>1.4146341463414633</v>
      </c>
      <c r="M1102" s="15">
        <f t="shared" si="250"/>
        <v>5.2465833422374951E-2</v>
      </c>
      <c r="N1102" s="68">
        <f t="shared" si="251"/>
        <v>3.7087916729609885E-2</v>
      </c>
      <c r="O1102" s="68">
        <f t="shared" si="252"/>
        <v>26.962959588442718</v>
      </c>
      <c r="P1102" s="12">
        <f t="shared" si="253"/>
        <v>1.5377916692765066E-2</v>
      </c>
      <c r="Q1102" s="12">
        <f t="shared" si="254"/>
        <v>8.9553750151984829E-2</v>
      </c>
      <c r="R1102" s="113">
        <v>6.6982680541154132</v>
      </c>
      <c r="S1102" s="12" t="s">
        <v>1235</v>
      </c>
      <c r="T1102" s="12" t="s">
        <v>1232</v>
      </c>
      <c r="U1102" s="12" t="s">
        <v>1228</v>
      </c>
      <c r="V1102" s="68" t="s">
        <v>1247</v>
      </c>
      <c r="W1102" s="68">
        <v>1</v>
      </c>
      <c r="X1102" s="68">
        <v>0</v>
      </c>
      <c r="Y1102" s="68">
        <v>0</v>
      </c>
      <c r="Z1102" s="68">
        <v>0</v>
      </c>
      <c r="AA1102" s="68">
        <v>1</v>
      </c>
      <c r="AB1102" s="68">
        <v>1</v>
      </c>
      <c r="AC1102" s="68">
        <v>3</v>
      </c>
      <c r="AD1102" s="68">
        <v>3</v>
      </c>
      <c r="AE1102" s="68">
        <v>725</v>
      </c>
      <c r="AF1102" s="68">
        <v>0</v>
      </c>
      <c r="AG1102" s="68">
        <v>1</v>
      </c>
      <c r="AH1102" s="68">
        <v>0</v>
      </c>
      <c r="AI1102" s="68">
        <v>0</v>
      </c>
      <c r="AJ1102" s="68">
        <v>0</v>
      </c>
      <c r="AK1102" s="68">
        <v>0</v>
      </c>
      <c r="AL1102" s="68">
        <v>0</v>
      </c>
      <c r="AM1102" s="68">
        <v>0</v>
      </c>
      <c r="AN1102" s="68">
        <v>0</v>
      </c>
      <c r="AO1102" s="68">
        <v>0</v>
      </c>
      <c r="AP1102" s="113">
        <v>7.412160334945205</v>
      </c>
      <c r="AQ1102" s="12">
        <v>1</v>
      </c>
      <c r="AR1102" s="113">
        <v>6.5916737320086582</v>
      </c>
      <c r="AS1102" s="12">
        <v>0</v>
      </c>
      <c r="AT1102" s="12">
        <v>1</v>
      </c>
      <c r="AU1102" s="12">
        <v>6.956545443151569</v>
      </c>
      <c r="AV1102" s="113">
        <v>7.6036486852101079</v>
      </c>
      <c r="AW1102" s="12">
        <v>0</v>
      </c>
      <c r="AX1102" s="12">
        <v>1</v>
      </c>
      <c r="AY1102" s="68">
        <v>0</v>
      </c>
      <c r="AZ1102" s="68">
        <v>4.2329999999999997</v>
      </c>
      <c r="BA1102" s="94">
        <v>564</v>
      </c>
      <c r="BB1102" s="94">
        <v>91</v>
      </c>
      <c r="BC1102" s="12">
        <v>1</v>
      </c>
      <c r="BD1102" s="12">
        <v>0</v>
      </c>
      <c r="BE1102" s="104">
        <f t="shared" si="257"/>
        <v>8.0063675676502459</v>
      </c>
      <c r="BF1102" s="104">
        <v>1269.94</v>
      </c>
      <c r="BG1102" s="104">
        <f t="shared" si="255"/>
        <v>1.1202848355460455</v>
      </c>
      <c r="BH1102" s="68">
        <v>0</v>
      </c>
      <c r="BI1102" s="68">
        <v>1</v>
      </c>
      <c r="BJ1102" s="68">
        <v>0</v>
      </c>
      <c r="BK1102" s="12">
        <v>0</v>
      </c>
      <c r="BL1102" s="12">
        <v>1</v>
      </c>
      <c r="BM1102" s="12">
        <v>1</v>
      </c>
      <c r="BN1102" s="12">
        <v>0</v>
      </c>
      <c r="BO1102" s="12">
        <v>0</v>
      </c>
      <c r="BP1102" s="12">
        <v>1</v>
      </c>
      <c r="BQ1102" s="12">
        <v>0</v>
      </c>
      <c r="BR1102" s="12">
        <v>0</v>
      </c>
      <c r="BS1102" s="12">
        <v>0</v>
      </c>
      <c r="BT1102" s="12">
        <v>0</v>
      </c>
      <c r="BU1102" s="12">
        <v>1</v>
      </c>
      <c r="BV1102" s="12">
        <v>1</v>
      </c>
      <c r="BW1102" s="12">
        <v>0</v>
      </c>
      <c r="BX1102" s="12">
        <v>0</v>
      </c>
      <c r="BY1102" s="12">
        <v>0</v>
      </c>
      <c r="BZ1102" s="12">
        <f t="shared" si="256"/>
        <v>1</v>
      </c>
      <c r="CA1102" s="113">
        <v>2.8033603809065348</v>
      </c>
      <c r="CB1102" s="12" t="s">
        <v>1213</v>
      </c>
      <c r="CC1102" s="12">
        <v>1</v>
      </c>
    </row>
    <row r="1103" spans="1:167" ht="15" customHeight="1" x14ac:dyDescent="0.3">
      <c r="A1103" s="70">
        <v>1102</v>
      </c>
      <c r="B1103" s="70">
        <v>26</v>
      </c>
      <c r="C1103" s="69" t="s">
        <v>176</v>
      </c>
      <c r="D1103" s="38">
        <v>8.5999999999999993E-2</v>
      </c>
      <c r="E1103" s="69">
        <v>8.4000000000000005E-2</v>
      </c>
      <c r="F1103" s="19">
        <f t="shared" si="258"/>
        <v>1.0238095238095237</v>
      </c>
      <c r="G1103" s="70"/>
      <c r="H1103" s="70">
        <f t="shared" si="245"/>
        <v>1.9999999999999879E-3</v>
      </c>
      <c r="I1103" s="70">
        <f t="shared" si="246"/>
        <v>0.16999999999999998</v>
      </c>
      <c r="J1103" s="70" t="s">
        <v>63</v>
      </c>
      <c r="K1103" s="70">
        <f t="shared" si="248"/>
        <v>8.5999999999999993E-2</v>
      </c>
      <c r="L1103" s="47">
        <f t="shared" si="249"/>
        <v>1.0238095238095237</v>
      </c>
      <c r="M1103" s="18">
        <f t="shared" si="250"/>
        <v>3.7995874352886032E-2</v>
      </c>
      <c r="N1103" s="69">
        <f t="shared" si="251"/>
        <v>3.7112249367935196E-2</v>
      </c>
      <c r="O1103" s="69">
        <f t="shared" si="252"/>
        <v>26.945281329780975</v>
      </c>
      <c r="P1103" s="70">
        <f t="shared" si="253"/>
        <v>8.8362498495083569E-4</v>
      </c>
      <c r="Q1103" s="70">
        <f t="shared" si="254"/>
        <v>7.5108123720821235E-2</v>
      </c>
      <c r="R1103" s="114">
        <v>6.8308742346461795</v>
      </c>
      <c r="S1103" s="70" t="s">
        <v>1235</v>
      </c>
      <c r="T1103" s="70" t="s">
        <v>1232</v>
      </c>
      <c r="U1103" s="70" t="s">
        <v>1229</v>
      </c>
      <c r="V1103" s="69" t="s">
        <v>1248</v>
      </c>
      <c r="W1103" s="69">
        <v>1</v>
      </c>
      <c r="X1103" s="69">
        <v>0</v>
      </c>
      <c r="Y1103" s="69">
        <v>0</v>
      </c>
      <c r="Z1103" s="69">
        <v>0</v>
      </c>
      <c r="AA1103" s="69">
        <v>1</v>
      </c>
      <c r="AB1103" s="69">
        <v>1</v>
      </c>
      <c r="AC1103" s="69">
        <v>3</v>
      </c>
      <c r="AD1103" s="69">
        <v>3</v>
      </c>
      <c r="AE1103" s="69">
        <v>725</v>
      </c>
      <c r="AF1103" s="69">
        <v>0</v>
      </c>
      <c r="AG1103" s="69">
        <v>1</v>
      </c>
      <c r="AH1103" s="69">
        <v>0</v>
      </c>
      <c r="AI1103" s="69">
        <v>0</v>
      </c>
      <c r="AJ1103" s="69">
        <v>0</v>
      </c>
      <c r="AK1103" s="69">
        <v>0</v>
      </c>
      <c r="AL1103" s="69">
        <v>0</v>
      </c>
      <c r="AM1103" s="69">
        <v>0</v>
      </c>
      <c r="AN1103" s="69">
        <v>0</v>
      </c>
      <c r="AO1103" s="69">
        <v>0</v>
      </c>
      <c r="AP1103" s="114">
        <v>7.412160334945205</v>
      </c>
      <c r="AQ1103" s="70">
        <v>1</v>
      </c>
      <c r="AR1103" s="114">
        <v>6.5916737320086582</v>
      </c>
      <c r="AS1103" s="70">
        <v>0</v>
      </c>
      <c r="AT1103" s="70">
        <v>1</v>
      </c>
      <c r="AU1103" s="70">
        <v>6.956545443151569</v>
      </c>
      <c r="AV1103" s="114">
        <v>7.6036486852101079</v>
      </c>
      <c r="AW1103" s="70">
        <v>0</v>
      </c>
      <c r="AX1103" s="70">
        <v>1</v>
      </c>
      <c r="AY1103" s="69">
        <v>0</v>
      </c>
      <c r="AZ1103" s="69">
        <v>4.2329999999999997</v>
      </c>
      <c r="BA1103" s="32">
        <v>564</v>
      </c>
      <c r="BB1103" s="32">
        <v>91</v>
      </c>
      <c r="BC1103" s="70">
        <v>1</v>
      </c>
      <c r="BD1103" s="70">
        <v>0</v>
      </c>
      <c r="BE1103" s="106">
        <f t="shared" si="257"/>
        <v>8.0063675676502459</v>
      </c>
      <c r="BF1103" s="106">
        <v>1269.94</v>
      </c>
      <c r="BG1103" s="106">
        <f t="shared" si="255"/>
        <v>1.1202848355460455</v>
      </c>
      <c r="BH1103" s="69">
        <v>0</v>
      </c>
      <c r="BI1103" s="69">
        <v>1</v>
      </c>
      <c r="BJ1103" s="69">
        <v>0</v>
      </c>
      <c r="BK1103" s="70">
        <v>0</v>
      </c>
      <c r="BL1103" s="70">
        <v>1</v>
      </c>
      <c r="BM1103" s="70">
        <v>1</v>
      </c>
      <c r="BN1103" s="70">
        <v>0</v>
      </c>
      <c r="BO1103" s="70">
        <v>0</v>
      </c>
      <c r="BP1103" s="70">
        <v>1</v>
      </c>
      <c r="BQ1103" s="70">
        <v>0</v>
      </c>
      <c r="BR1103" s="70">
        <v>0</v>
      </c>
      <c r="BS1103" s="70">
        <v>0</v>
      </c>
      <c r="BT1103" s="70">
        <v>0</v>
      </c>
      <c r="BU1103" s="70">
        <v>1</v>
      </c>
      <c r="BV1103" s="70">
        <v>1</v>
      </c>
      <c r="BW1103" s="70">
        <v>0</v>
      </c>
      <c r="BX1103" s="70">
        <v>0</v>
      </c>
      <c r="BY1103" s="70">
        <v>1</v>
      </c>
      <c r="BZ1103" s="70">
        <f t="shared" si="256"/>
        <v>0</v>
      </c>
      <c r="CA1103" s="114">
        <v>2.8033603809065348</v>
      </c>
      <c r="CB1103" s="70" t="s">
        <v>1213</v>
      </c>
      <c r="CC1103" s="70">
        <v>1</v>
      </c>
      <c r="CD1103" s="70"/>
      <c r="CE1103" s="70"/>
      <c r="CF1103" s="70"/>
      <c r="CG1103" s="70"/>
      <c r="CH1103" s="70"/>
      <c r="CI1103" s="70"/>
      <c r="CJ1103" s="70"/>
      <c r="CK1103" s="70"/>
    </row>
    <row r="1104" spans="1:167" ht="15" customHeight="1" x14ac:dyDescent="0.3">
      <c r="A1104" s="17">
        <v>1103</v>
      </c>
      <c r="B1104" s="12">
        <v>26</v>
      </c>
      <c r="C1104" s="69" t="s">
        <v>176</v>
      </c>
      <c r="D1104" s="37">
        <v>0.26700000000000002</v>
      </c>
      <c r="E1104" s="68">
        <v>0.11700000000000001</v>
      </c>
      <c r="F1104" s="19">
        <f t="shared" si="258"/>
        <v>2.2820512820512819</v>
      </c>
      <c r="G1104" s="12" t="s">
        <v>420</v>
      </c>
      <c r="H1104" s="12">
        <f t="shared" si="245"/>
        <v>0.15000000000000002</v>
      </c>
      <c r="I1104" s="12">
        <f t="shared" si="246"/>
        <v>0.38400000000000001</v>
      </c>
      <c r="J1104" s="12" t="s">
        <v>63</v>
      </c>
      <c r="K1104" s="12">
        <f t="shared" si="248"/>
        <v>0.26700000000000002</v>
      </c>
      <c r="L1104" s="45">
        <f t="shared" si="249"/>
        <v>2.2820512820512819</v>
      </c>
      <c r="M1104" s="15">
        <f t="shared" si="250"/>
        <v>8.4450490864360683E-2</v>
      </c>
      <c r="N1104" s="68">
        <f t="shared" si="251"/>
        <v>3.7006394873146817E-2</v>
      </c>
      <c r="O1104" s="68">
        <f t="shared" si="252"/>
        <v>27.022356633978315</v>
      </c>
      <c r="P1104" s="12">
        <f t="shared" si="253"/>
        <v>4.7444095991213867E-2</v>
      </c>
      <c r="Q1104" s="12">
        <f t="shared" si="254"/>
        <v>0.1214568857375075</v>
      </c>
      <c r="R1104" s="113">
        <v>6.7776465936351169</v>
      </c>
      <c r="S1104" s="12" t="s">
        <v>1235</v>
      </c>
      <c r="T1104" s="12" t="s">
        <v>1232</v>
      </c>
      <c r="U1104" s="12" t="s">
        <v>1230</v>
      </c>
      <c r="V1104" s="68" t="s">
        <v>1249</v>
      </c>
      <c r="W1104" s="68">
        <v>1</v>
      </c>
      <c r="X1104" s="68">
        <v>0</v>
      </c>
      <c r="Y1104" s="68">
        <v>0</v>
      </c>
      <c r="Z1104" s="68">
        <v>0</v>
      </c>
      <c r="AA1104" s="68">
        <v>1</v>
      </c>
      <c r="AB1104" s="68">
        <v>1</v>
      </c>
      <c r="AC1104" s="68">
        <v>3</v>
      </c>
      <c r="AD1104" s="68">
        <v>3</v>
      </c>
      <c r="AE1104" s="68">
        <v>725</v>
      </c>
      <c r="AF1104" s="68">
        <v>0</v>
      </c>
      <c r="AG1104" s="68">
        <v>1</v>
      </c>
      <c r="AH1104" s="68">
        <v>0</v>
      </c>
      <c r="AI1104" s="68">
        <v>0</v>
      </c>
      <c r="AJ1104" s="68">
        <v>0</v>
      </c>
      <c r="AK1104" s="68">
        <v>0</v>
      </c>
      <c r="AL1104" s="68">
        <v>0</v>
      </c>
      <c r="AM1104" s="68">
        <v>0</v>
      </c>
      <c r="AN1104" s="68">
        <v>0</v>
      </c>
      <c r="AO1104" s="68">
        <v>0</v>
      </c>
      <c r="AP1104" s="113">
        <v>7.412160334945205</v>
      </c>
      <c r="AQ1104" s="12">
        <v>1</v>
      </c>
      <c r="AR1104" s="113">
        <v>6.5916737320086582</v>
      </c>
      <c r="AS1104" s="12">
        <v>0</v>
      </c>
      <c r="AT1104" s="12">
        <v>1</v>
      </c>
      <c r="AU1104" s="12">
        <v>6.956545443151569</v>
      </c>
      <c r="AV1104" s="113">
        <v>7.6036486852101079</v>
      </c>
      <c r="AW1104" s="12">
        <v>0</v>
      </c>
      <c r="AX1104" s="12">
        <v>1</v>
      </c>
      <c r="AY1104" s="68">
        <v>0</v>
      </c>
      <c r="AZ1104" s="68">
        <v>4.2329999999999997</v>
      </c>
      <c r="BA1104" s="94">
        <v>564</v>
      </c>
      <c r="BB1104" s="94">
        <v>91</v>
      </c>
      <c r="BC1104" s="12">
        <v>1</v>
      </c>
      <c r="BD1104" s="12">
        <v>0</v>
      </c>
      <c r="BE1104" s="104">
        <f t="shared" si="257"/>
        <v>8.0063675676502459</v>
      </c>
      <c r="BF1104" s="104">
        <v>1269.94</v>
      </c>
      <c r="BG1104" s="104">
        <f t="shared" si="255"/>
        <v>1.1202848355460455</v>
      </c>
      <c r="BH1104" s="68">
        <v>0</v>
      </c>
      <c r="BI1104" s="68">
        <v>1</v>
      </c>
      <c r="BJ1104" s="68">
        <v>0</v>
      </c>
      <c r="BK1104" s="12">
        <v>0</v>
      </c>
      <c r="BL1104" s="12">
        <v>1</v>
      </c>
      <c r="BM1104" s="12">
        <v>1</v>
      </c>
      <c r="BN1104" s="12">
        <v>0</v>
      </c>
      <c r="BO1104" s="12">
        <v>0</v>
      </c>
      <c r="BP1104" s="12">
        <v>1</v>
      </c>
      <c r="BQ1104" s="12">
        <v>0</v>
      </c>
      <c r="BR1104" s="12">
        <v>0</v>
      </c>
      <c r="BS1104" s="12">
        <v>0</v>
      </c>
      <c r="BT1104" s="12">
        <v>0</v>
      </c>
      <c r="BU1104" s="12">
        <v>1</v>
      </c>
      <c r="BV1104" s="12">
        <v>1</v>
      </c>
      <c r="BW1104" s="12">
        <v>0</v>
      </c>
      <c r="BX1104" s="12">
        <v>0</v>
      </c>
      <c r="BY1104" s="12">
        <v>0.5</v>
      </c>
      <c r="BZ1104" s="12">
        <f t="shared" si="256"/>
        <v>0.5</v>
      </c>
      <c r="CA1104" s="113">
        <v>2.8033603809065348</v>
      </c>
      <c r="CB1104" s="12" t="s">
        <v>1213</v>
      </c>
      <c r="CC1104" s="12">
        <v>1</v>
      </c>
    </row>
    <row r="1105" spans="1:167" ht="15" customHeight="1" x14ac:dyDescent="0.3">
      <c r="A1105" s="70">
        <v>1104</v>
      </c>
      <c r="B1105" s="12">
        <v>26</v>
      </c>
      <c r="C1105" s="69" t="s">
        <v>176</v>
      </c>
      <c r="D1105" s="37">
        <v>7.0999999999999994E-2</v>
      </c>
      <c r="E1105" s="68">
        <v>6.6000000000000003E-2</v>
      </c>
      <c r="F1105" s="19">
        <f t="shared" si="258"/>
        <v>1.0757575757575757</v>
      </c>
      <c r="H1105" s="12">
        <f t="shared" si="245"/>
        <v>4.9999999999999906E-3</v>
      </c>
      <c r="I1105" s="12">
        <f t="shared" si="246"/>
        <v>0.13700000000000001</v>
      </c>
      <c r="J1105" s="12" t="s">
        <v>63</v>
      </c>
      <c r="K1105" s="12">
        <f t="shared" si="248"/>
        <v>7.0999999999999994E-2</v>
      </c>
      <c r="L1105" s="45">
        <f t="shared" si="249"/>
        <v>1.0757575757575757</v>
      </c>
      <c r="M1105" s="15">
        <f t="shared" si="250"/>
        <v>3.040079747650808E-2</v>
      </c>
      <c r="N1105" s="68">
        <f t="shared" si="251"/>
        <v>2.8259896245768076E-2</v>
      </c>
      <c r="O1105" s="68">
        <f t="shared" si="252"/>
        <v>35.385834091650288</v>
      </c>
      <c r="P1105" s="12">
        <f t="shared" si="253"/>
        <v>2.1409012307400041E-3</v>
      </c>
      <c r="Q1105" s="12">
        <f t="shared" si="254"/>
        <v>5.8660693722276155E-2</v>
      </c>
      <c r="R1105" s="113">
        <v>6.7776465936351169</v>
      </c>
      <c r="S1105" s="12" t="s">
        <v>1236</v>
      </c>
      <c r="T1105" s="12" t="s">
        <v>1232</v>
      </c>
      <c r="U1105" s="12" t="s">
        <v>1228</v>
      </c>
      <c r="V1105" s="68" t="s">
        <v>1247</v>
      </c>
      <c r="W1105" s="68">
        <v>1</v>
      </c>
      <c r="X1105" s="68">
        <v>0</v>
      </c>
      <c r="Y1105" s="68">
        <v>0</v>
      </c>
      <c r="Z1105" s="68">
        <v>0</v>
      </c>
      <c r="AA1105" s="68">
        <v>1</v>
      </c>
      <c r="AB1105" s="68">
        <v>1</v>
      </c>
      <c r="AC1105" s="68">
        <v>4</v>
      </c>
      <c r="AD1105" s="68">
        <v>3</v>
      </c>
      <c r="AE1105" s="68">
        <v>1251</v>
      </c>
      <c r="AF1105" s="68">
        <v>0</v>
      </c>
      <c r="AG1105" s="68">
        <v>1</v>
      </c>
      <c r="AH1105" s="68">
        <v>0</v>
      </c>
      <c r="AI1105" s="68">
        <v>0</v>
      </c>
      <c r="AJ1105" s="68">
        <v>0</v>
      </c>
      <c r="AK1105" s="68">
        <v>0</v>
      </c>
      <c r="AL1105" s="68">
        <v>0</v>
      </c>
      <c r="AM1105" s="68">
        <v>0</v>
      </c>
      <c r="AN1105" s="68">
        <v>0</v>
      </c>
      <c r="AO1105" s="68">
        <v>0</v>
      </c>
      <c r="AP1105" s="113">
        <v>7.412160334945205</v>
      </c>
      <c r="AQ1105" s="12">
        <v>1</v>
      </c>
      <c r="AR1105" s="113">
        <v>7.134890851565884</v>
      </c>
      <c r="AS1105" s="12">
        <v>0</v>
      </c>
      <c r="AT1105" s="12">
        <v>1</v>
      </c>
      <c r="AU1105" s="12">
        <v>6.956545443151569</v>
      </c>
      <c r="AV1105" s="113">
        <v>7.6036486852101079</v>
      </c>
      <c r="AW1105" s="12">
        <v>0</v>
      </c>
      <c r="AX1105" s="12">
        <v>1</v>
      </c>
      <c r="AY1105" s="68">
        <v>0</v>
      </c>
      <c r="AZ1105" s="68">
        <v>4.2329999999999997</v>
      </c>
      <c r="BA1105" s="94">
        <v>564</v>
      </c>
      <c r="BB1105" s="94">
        <v>91</v>
      </c>
      <c r="BC1105" s="12">
        <v>1</v>
      </c>
      <c r="BD1105" s="12">
        <v>0</v>
      </c>
      <c r="BE1105" s="104">
        <f t="shared" si="257"/>
        <v>8.0063675676502459</v>
      </c>
      <c r="BF1105" s="104">
        <v>1269.94</v>
      </c>
      <c r="BG1105" s="104">
        <f t="shared" si="255"/>
        <v>1.1202848355460455</v>
      </c>
      <c r="BH1105" s="68">
        <v>0</v>
      </c>
      <c r="BI1105" s="68">
        <v>1</v>
      </c>
      <c r="BJ1105" s="68">
        <v>0</v>
      </c>
      <c r="BK1105" s="12">
        <v>0</v>
      </c>
      <c r="BL1105" s="12">
        <v>1</v>
      </c>
      <c r="BM1105" s="12">
        <v>1</v>
      </c>
      <c r="BN1105" s="12">
        <v>0</v>
      </c>
      <c r="BO1105" s="12">
        <v>0</v>
      </c>
      <c r="BP1105" s="12">
        <v>1</v>
      </c>
      <c r="BQ1105" s="12">
        <v>0</v>
      </c>
      <c r="BR1105" s="12">
        <v>0</v>
      </c>
      <c r="BS1105" s="12">
        <v>0</v>
      </c>
      <c r="BT1105" s="12">
        <v>0</v>
      </c>
      <c r="BU1105" s="12">
        <v>1</v>
      </c>
      <c r="BV1105" s="12">
        <v>1</v>
      </c>
      <c r="BW1105" s="12">
        <v>0</v>
      </c>
      <c r="BX1105" s="12">
        <v>0</v>
      </c>
      <c r="BY1105" s="12">
        <v>0.5</v>
      </c>
      <c r="BZ1105" s="12">
        <f t="shared" si="256"/>
        <v>0.5</v>
      </c>
      <c r="CA1105" s="113">
        <v>2.8033603809065348</v>
      </c>
      <c r="CB1105" s="12" t="s">
        <v>1213</v>
      </c>
      <c r="CC1105" s="12">
        <v>1</v>
      </c>
    </row>
    <row r="1106" spans="1:167" ht="15" customHeight="1" x14ac:dyDescent="0.3">
      <c r="A1106" s="70">
        <v>1105</v>
      </c>
      <c r="B1106" s="12">
        <v>26</v>
      </c>
      <c r="C1106" s="69" t="s">
        <v>176</v>
      </c>
      <c r="D1106" s="37">
        <v>7.9000000000000001E-2</v>
      </c>
      <c r="E1106" s="68">
        <v>5.6000000000000001E-2</v>
      </c>
      <c r="F1106" s="19">
        <f t="shared" si="258"/>
        <v>1.4107142857142858</v>
      </c>
      <c r="H1106" s="12">
        <f t="shared" si="245"/>
        <v>2.3E-2</v>
      </c>
      <c r="I1106" s="12">
        <f t="shared" si="246"/>
        <v>0.13500000000000001</v>
      </c>
      <c r="J1106" s="12" t="s">
        <v>63</v>
      </c>
      <c r="K1106" s="12">
        <f t="shared" si="248"/>
        <v>7.9000000000000001E-2</v>
      </c>
      <c r="L1106" s="45">
        <f t="shared" si="249"/>
        <v>1.4107142857142858</v>
      </c>
      <c r="M1106" s="15">
        <f t="shared" si="250"/>
        <v>3.9853387499966988E-2</v>
      </c>
      <c r="N1106" s="68">
        <f t="shared" si="251"/>
        <v>2.825050253162217E-2</v>
      </c>
      <c r="O1106" s="68">
        <f t="shared" si="252"/>
        <v>35.397600410139646</v>
      </c>
      <c r="P1106" s="12">
        <f t="shared" si="253"/>
        <v>1.1602884968344818E-2</v>
      </c>
      <c r="Q1106" s="12">
        <f t="shared" si="254"/>
        <v>6.8103890031589162E-2</v>
      </c>
      <c r="R1106" s="113">
        <v>6.7833252006039597</v>
      </c>
      <c r="S1106" s="12" t="s">
        <v>1236</v>
      </c>
      <c r="T1106" s="12" t="s">
        <v>1232</v>
      </c>
      <c r="U1106" s="12" t="s">
        <v>1231</v>
      </c>
      <c r="V1106" s="68" t="s">
        <v>1250</v>
      </c>
      <c r="W1106" s="68">
        <v>1</v>
      </c>
      <c r="X1106" s="68">
        <v>0</v>
      </c>
      <c r="Y1106" s="68">
        <v>0</v>
      </c>
      <c r="Z1106" s="68">
        <v>0</v>
      </c>
      <c r="AA1106" s="68">
        <v>1</v>
      </c>
      <c r="AB1106" s="68">
        <v>1</v>
      </c>
      <c r="AC1106" s="68">
        <v>4</v>
      </c>
      <c r="AD1106" s="68">
        <v>3</v>
      </c>
      <c r="AE1106" s="68">
        <v>1251</v>
      </c>
      <c r="AF1106" s="68">
        <v>0</v>
      </c>
      <c r="AG1106" s="68">
        <v>1</v>
      </c>
      <c r="AH1106" s="68">
        <v>0</v>
      </c>
      <c r="AI1106" s="68">
        <v>0</v>
      </c>
      <c r="AJ1106" s="68">
        <v>0</v>
      </c>
      <c r="AK1106" s="68">
        <v>0</v>
      </c>
      <c r="AL1106" s="68">
        <v>0</v>
      </c>
      <c r="AM1106" s="68">
        <v>0</v>
      </c>
      <c r="AN1106" s="68">
        <v>0</v>
      </c>
      <c r="AO1106" s="68">
        <v>0</v>
      </c>
      <c r="AP1106" s="113">
        <v>7.412160334945205</v>
      </c>
      <c r="AQ1106" s="12">
        <v>1</v>
      </c>
      <c r="AR1106" s="113">
        <v>7.134890851565884</v>
      </c>
      <c r="AS1106" s="12">
        <v>0</v>
      </c>
      <c r="AT1106" s="12">
        <v>1</v>
      </c>
      <c r="AU1106" s="12">
        <v>6.956545443151569</v>
      </c>
      <c r="AV1106" s="113">
        <v>7.6036486852101079</v>
      </c>
      <c r="AW1106" s="12">
        <v>0</v>
      </c>
      <c r="AX1106" s="12">
        <v>1</v>
      </c>
      <c r="AY1106" s="68">
        <v>0</v>
      </c>
      <c r="AZ1106" s="68">
        <v>4.2329999999999997</v>
      </c>
      <c r="BA1106" s="94">
        <v>564</v>
      </c>
      <c r="BB1106" s="94">
        <v>91</v>
      </c>
      <c r="BC1106" s="12">
        <v>1</v>
      </c>
      <c r="BD1106" s="12">
        <v>0</v>
      </c>
      <c r="BE1106" s="104">
        <f t="shared" si="257"/>
        <v>8.0063675676502459</v>
      </c>
      <c r="BF1106" s="104">
        <v>1269.94</v>
      </c>
      <c r="BG1106" s="104">
        <f t="shared" si="255"/>
        <v>1.1202848355460455</v>
      </c>
      <c r="BH1106" s="68">
        <v>0</v>
      </c>
      <c r="BI1106" s="68">
        <v>1</v>
      </c>
      <c r="BJ1106" s="68">
        <v>0</v>
      </c>
      <c r="BK1106" s="12">
        <v>0</v>
      </c>
      <c r="BL1106" s="12">
        <v>1</v>
      </c>
      <c r="BM1106" s="12">
        <v>1</v>
      </c>
      <c r="BN1106" s="12">
        <v>0</v>
      </c>
      <c r="BO1106" s="12">
        <v>0</v>
      </c>
      <c r="BP1106" s="12">
        <v>1</v>
      </c>
      <c r="BQ1106" s="12">
        <v>0</v>
      </c>
      <c r="BR1106" s="12">
        <v>0</v>
      </c>
      <c r="BS1106" s="12">
        <v>0</v>
      </c>
      <c r="BT1106" s="12">
        <v>0</v>
      </c>
      <c r="BU1106" s="12">
        <v>1</v>
      </c>
      <c r="BV1106" s="12">
        <v>1</v>
      </c>
      <c r="BW1106" s="12">
        <v>0</v>
      </c>
      <c r="BX1106" s="12">
        <v>0</v>
      </c>
      <c r="BY1106" s="12">
        <v>0.5</v>
      </c>
      <c r="BZ1106" s="12">
        <f t="shared" si="256"/>
        <v>0.5</v>
      </c>
      <c r="CA1106" s="113">
        <v>2.8033603809065348</v>
      </c>
      <c r="CB1106" s="12" t="s">
        <v>1213</v>
      </c>
      <c r="CC1106" s="12">
        <v>1</v>
      </c>
    </row>
    <row r="1107" spans="1:167" ht="15" customHeight="1" x14ac:dyDescent="0.3">
      <c r="A1107" s="17">
        <v>1106</v>
      </c>
      <c r="B1107" s="12">
        <v>26</v>
      </c>
      <c r="C1107" s="69" t="s">
        <v>176</v>
      </c>
      <c r="D1107" s="37">
        <v>8.0000000000000002E-3</v>
      </c>
      <c r="E1107" s="68">
        <v>0.107</v>
      </c>
      <c r="F1107" s="19">
        <f t="shared" si="258"/>
        <v>7.4766355140186924E-2</v>
      </c>
      <c r="H1107" s="12">
        <f t="shared" si="245"/>
        <v>-9.9000000000000005E-2</v>
      </c>
      <c r="I1107" s="12">
        <f t="shared" si="246"/>
        <v>0.11499999999999999</v>
      </c>
      <c r="J1107" s="12" t="s">
        <v>63</v>
      </c>
      <c r="K1107" s="12">
        <f t="shared" si="248"/>
        <v>8.0000000000000002E-3</v>
      </c>
      <c r="L1107" s="45">
        <f t="shared" si="249"/>
        <v>7.4766355140186924E-2</v>
      </c>
      <c r="M1107" s="15">
        <f t="shared" si="250"/>
        <v>3.2724169419666434E-3</v>
      </c>
      <c r="N1107" s="68">
        <f t="shared" si="251"/>
        <v>4.376857659880385E-2</v>
      </c>
      <c r="O1107" s="68">
        <f t="shared" si="252"/>
        <v>22.847441651262859</v>
      </c>
      <c r="P1107" s="12">
        <f t="shared" si="253"/>
        <v>-4.0496159656837206E-2</v>
      </c>
      <c r="Q1107" s="12">
        <f t="shared" si="254"/>
        <v>4.7040993540770494E-2</v>
      </c>
      <c r="R1107" s="113">
        <v>6.7833252006039597</v>
      </c>
      <c r="S1107" s="12" t="s">
        <v>1237</v>
      </c>
      <c r="T1107" s="12" t="s">
        <v>1232</v>
      </c>
      <c r="U1107" s="12" t="s">
        <v>1228</v>
      </c>
      <c r="V1107" s="68" t="s">
        <v>1247</v>
      </c>
      <c r="W1107" s="68">
        <v>1</v>
      </c>
      <c r="X1107" s="68">
        <v>0</v>
      </c>
      <c r="Y1107" s="68">
        <v>0</v>
      </c>
      <c r="Z1107" s="68">
        <v>0</v>
      </c>
      <c r="AA1107" s="68">
        <v>1</v>
      </c>
      <c r="AB1107" s="68">
        <v>1</v>
      </c>
      <c r="AC1107" s="68">
        <v>5</v>
      </c>
      <c r="AD1107" s="68">
        <v>3</v>
      </c>
      <c r="AE1107" s="68">
        <v>522</v>
      </c>
      <c r="AF1107" s="68">
        <v>0</v>
      </c>
      <c r="AG1107" s="68">
        <v>1</v>
      </c>
      <c r="AH1107" s="68">
        <v>0</v>
      </c>
      <c r="AI1107" s="68">
        <v>0</v>
      </c>
      <c r="AJ1107" s="68">
        <v>0</v>
      </c>
      <c r="AK1107" s="68">
        <v>0</v>
      </c>
      <c r="AL1107" s="68">
        <v>0</v>
      </c>
      <c r="AM1107" s="68">
        <v>0</v>
      </c>
      <c r="AN1107" s="68">
        <v>0</v>
      </c>
      <c r="AO1107" s="68">
        <v>0</v>
      </c>
      <c r="AP1107" s="113">
        <v>7.412160334945205</v>
      </c>
      <c r="AQ1107" s="12">
        <v>1</v>
      </c>
      <c r="AR1107" s="113">
        <v>6.2653012127377101</v>
      </c>
      <c r="AS1107" s="12">
        <v>0</v>
      </c>
      <c r="AT1107" s="12">
        <v>1</v>
      </c>
      <c r="AU1107" s="12">
        <v>6.956545443151569</v>
      </c>
      <c r="AV1107" s="113">
        <v>7.6036486852101079</v>
      </c>
      <c r="AW1107" s="12">
        <v>0</v>
      </c>
      <c r="AX1107" s="12">
        <v>1</v>
      </c>
      <c r="AY1107" s="68">
        <v>0</v>
      </c>
      <c r="AZ1107" s="68">
        <v>4.2329999999999997</v>
      </c>
      <c r="BA1107" s="94">
        <v>564</v>
      </c>
      <c r="BB1107" s="94">
        <v>91</v>
      </c>
      <c r="BC1107" s="12">
        <v>1</v>
      </c>
      <c r="BD1107" s="12">
        <v>0</v>
      </c>
      <c r="BE1107" s="104">
        <f t="shared" si="257"/>
        <v>8.0063675676502459</v>
      </c>
      <c r="BF1107" s="104">
        <v>1269.94</v>
      </c>
      <c r="BG1107" s="104">
        <f t="shared" si="255"/>
        <v>1.1202848355460455</v>
      </c>
      <c r="BH1107" s="68">
        <v>0</v>
      </c>
      <c r="BI1107" s="68">
        <v>1</v>
      </c>
      <c r="BJ1107" s="68">
        <v>0</v>
      </c>
      <c r="BK1107" s="12">
        <v>0</v>
      </c>
      <c r="BL1107" s="12">
        <v>1</v>
      </c>
      <c r="BM1107" s="12">
        <v>1</v>
      </c>
      <c r="BN1107" s="12">
        <v>0</v>
      </c>
      <c r="BO1107" s="12">
        <v>0</v>
      </c>
      <c r="BP1107" s="12">
        <v>1</v>
      </c>
      <c r="BQ1107" s="12">
        <v>0</v>
      </c>
      <c r="BR1107" s="12">
        <v>0</v>
      </c>
      <c r="BS1107" s="12">
        <v>0</v>
      </c>
      <c r="BT1107" s="12">
        <v>0</v>
      </c>
      <c r="BU1107" s="12">
        <v>1</v>
      </c>
      <c r="BV1107" s="12">
        <v>1</v>
      </c>
      <c r="BW1107" s="12">
        <v>0</v>
      </c>
      <c r="BX1107" s="12">
        <v>0</v>
      </c>
      <c r="BY1107" s="12">
        <v>0.5</v>
      </c>
      <c r="BZ1107" s="12">
        <f t="shared" si="256"/>
        <v>0.5</v>
      </c>
      <c r="CA1107" s="113">
        <v>2.8033603809065348</v>
      </c>
      <c r="CB1107" s="12" t="s">
        <v>1213</v>
      </c>
      <c r="CC1107" s="12">
        <v>1</v>
      </c>
    </row>
    <row r="1108" spans="1:167" ht="15" customHeight="1" x14ac:dyDescent="0.3">
      <c r="A1108" s="17">
        <v>1107</v>
      </c>
      <c r="B1108" s="12">
        <v>26</v>
      </c>
      <c r="C1108" s="69" t="s">
        <v>176</v>
      </c>
      <c r="D1108" s="37">
        <v>-4.2000000000000003E-2</v>
      </c>
      <c r="E1108" s="68">
        <v>9.5000000000000001E-2</v>
      </c>
      <c r="F1108" s="19">
        <f t="shared" si="258"/>
        <v>-0.44210526315789478</v>
      </c>
      <c r="H1108" s="12">
        <f t="shared" si="245"/>
        <v>-0.13700000000000001</v>
      </c>
      <c r="I1108" s="12">
        <f t="shared" si="246"/>
        <v>5.2999999999999999E-2</v>
      </c>
      <c r="J1108" s="12" t="s">
        <v>63</v>
      </c>
      <c r="K1108" s="12">
        <f t="shared" si="248"/>
        <v>-4.2000000000000003E-2</v>
      </c>
      <c r="L1108" s="45">
        <f t="shared" si="249"/>
        <v>-0.44210526315789478</v>
      </c>
      <c r="M1108" s="15">
        <f t="shared" si="250"/>
        <v>-1.9346799927128944E-2</v>
      </c>
      <c r="N1108" s="68">
        <f t="shared" si="251"/>
        <v>4.376061888279166E-2</v>
      </c>
      <c r="O1108" s="68">
        <f t="shared" si="252"/>
        <v>22.851596378890292</v>
      </c>
      <c r="P1108" s="12">
        <f t="shared" si="253"/>
        <v>-6.3107418809920601E-2</v>
      </c>
      <c r="Q1108" s="12">
        <f t="shared" si="254"/>
        <v>2.4413818955662716E-2</v>
      </c>
      <c r="R1108" s="113">
        <v>6.9226438914758877</v>
      </c>
      <c r="S1108" s="12" t="s">
        <v>1237</v>
      </c>
      <c r="T1108" s="12" t="s">
        <v>1232</v>
      </c>
      <c r="U1108" s="12" t="s">
        <v>1231</v>
      </c>
      <c r="V1108" s="68" t="s">
        <v>1250</v>
      </c>
      <c r="W1108" s="68">
        <v>1</v>
      </c>
      <c r="X1108" s="68">
        <v>0</v>
      </c>
      <c r="Y1108" s="68">
        <v>0</v>
      </c>
      <c r="Z1108" s="68">
        <v>0</v>
      </c>
      <c r="AA1108" s="68">
        <v>1</v>
      </c>
      <c r="AB1108" s="68">
        <v>1</v>
      </c>
      <c r="AC1108" s="68">
        <v>5</v>
      </c>
      <c r="AD1108" s="68">
        <v>3</v>
      </c>
      <c r="AE1108" s="68">
        <v>522</v>
      </c>
      <c r="AF1108" s="68">
        <v>0</v>
      </c>
      <c r="AG1108" s="68">
        <v>1</v>
      </c>
      <c r="AH1108" s="68">
        <v>0</v>
      </c>
      <c r="AI1108" s="68">
        <v>0</v>
      </c>
      <c r="AJ1108" s="68">
        <v>0</v>
      </c>
      <c r="AK1108" s="68">
        <v>0</v>
      </c>
      <c r="AL1108" s="68">
        <v>0</v>
      </c>
      <c r="AM1108" s="68">
        <v>0</v>
      </c>
      <c r="AN1108" s="68">
        <v>0</v>
      </c>
      <c r="AO1108" s="68">
        <v>0</v>
      </c>
      <c r="AP1108" s="113">
        <v>7.412160334945205</v>
      </c>
      <c r="AQ1108" s="12">
        <v>1</v>
      </c>
      <c r="AR1108" s="113">
        <v>6.2653012127377101</v>
      </c>
      <c r="AS1108" s="12">
        <v>0</v>
      </c>
      <c r="AT1108" s="12">
        <v>1</v>
      </c>
      <c r="AU1108" s="12">
        <v>6.956545443151569</v>
      </c>
      <c r="AV1108" s="113">
        <v>7.6036486852101079</v>
      </c>
      <c r="AW1108" s="12">
        <v>0</v>
      </c>
      <c r="AX1108" s="12">
        <v>1</v>
      </c>
      <c r="AY1108" s="68">
        <v>0</v>
      </c>
      <c r="AZ1108" s="68">
        <v>4.2329999999999997</v>
      </c>
      <c r="BA1108" s="94">
        <v>564</v>
      </c>
      <c r="BB1108" s="94">
        <v>91</v>
      </c>
      <c r="BC1108" s="12">
        <v>1</v>
      </c>
      <c r="BD1108" s="12">
        <v>0</v>
      </c>
      <c r="BE1108" s="104">
        <f t="shared" si="257"/>
        <v>8.0063675676502459</v>
      </c>
      <c r="BF1108" s="104">
        <v>1269.94</v>
      </c>
      <c r="BG1108" s="104">
        <f t="shared" si="255"/>
        <v>1.1202848355460455</v>
      </c>
      <c r="BH1108" s="68">
        <v>0</v>
      </c>
      <c r="BI1108" s="68">
        <v>1</v>
      </c>
      <c r="BJ1108" s="68">
        <v>0</v>
      </c>
      <c r="BK1108" s="12">
        <v>0</v>
      </c>
      <c r="BL1108" s="12">
        <v>1</v>
      </c>
      <c r="BM1108" s="12">
        <v>1</v>
      </c>
      <c r="BN1108" s="12">
        <v>0</v>
      </c>
      <c r="BO1108" s="12">
        <v>0</v>
      </c>
      <c r="BP1108" s="12">
        <v>1</v>
      </c>
      <c r="BQ1108" s="12">
        <v>0</v>
      </c>
      <c r="BR1108" s="12">
        <v>0</v>
      </c>
      <c r="BS1108" s="12">
        <v>0</v>
      </c>
      <c r="BT1108" s="12">
        <v>0</v>
      </c>
      <c r="BU1108" s="12">
        <v>1</v>
      </c>
      <c r="BV1108" s="12">
        <v>1</v>
      </c>
      <c r="BW1108" s="12">
        <v>0</v>
      </c>
      <c r="BX1108" s="12">
        <v>0</v>
      </c>
      <c r="BY1108" s="12">
        <v>0.5</v>
      </c>
      <c r="BZ1108" s="12">
        <f t="shared" si="256"/>
        <v>0.5</v>
      </c>
      <c r="CA1108" s="113">
        <v>2.8033603809065348</v>
      </c>
      <c r="CB1108" s="12" t="s">
        <v>1213</v>
      </c>
      <c r="CC1108" s="12">
        <v>1</v>
      </c>
    </row>
    <row r="1109" spans="1:167" ht="15" customHeight="1" x14ac:dyDescent="0.3">
      <c r="A1109" s="17">
        <v>1108</v>
      </c>
      <c r="B1109" s="12">
        <v>26</v>
      </c>
      <c r="C1109" s="69" t="s">
        <v>176</v>
      </c>
      <c r="D1109" s="37">
        <v>0.11600000000000001</v>
      </c>
      <c r="E1109" s="68">
        <v>8.2000000000000003E-2</v>
      </c>
      <c r="F1109" s="19">
        <f t="shared" si="258"/>
        <v>1.4146341463414633</v>
      </c>
      <c r="H1109" s="12">
        <f t="shared" si="245"/>
        <v>3.4000000000000002E-2</v>
      </c>
      <c r="I1109" s="12">
        <f t="shared" si="246"/>
        <v>0.19800000000000001</v>
      </c>
      <c r="J1109" s="12" t="s">
        <v>63</v>
      </c>
      <c r="K1109" s="12">
        <f t="shared" si="248"/>
        <v>0.11600000000000001</v>
      </c>
      <c r="L1109" s="45">
        <f t="shared" si="249"/>
        <v>1.4146341463414633</v>
      </c>
      <c r="M1109" s="15">
        <f t="shared" si="250"/>
        <v>5.2465833422374951E-2</v>
      </c>
      <c r="N1109" s="68">
        <f t="shared" si="251"/>
        <v>3.7087916729609885E-2</v>
      </c>
      <c r="O1109" s="68">
        <f t="shared" si="252"/>
        <v>26.962959588442718</v>
      </c>
      <c r="P1109" s="12">
        <f t="shared" si="253"/>
        <v>1.5377916692765066E-2</v>
      </c>
      <c r="Q1109" s="12">
        <f t="shared" si="254"/>
        <v>8.9553750151984829E-2</v>
      </c>
      <c r="R1109" s="113">
        <v>6.9226438914758877</v>
      </c>
      <c r="S1109" s="12" t="s">
        <v>1238</v>
      </c>
      <c r="T1109" s="12" t="s">
        <v>1232</v>
      </c>
      <c r="U1109" s="12" t="s">
        <v>1228</v>
      </c>
      <c r="V1109" s="68" t="s">
        <v>1247</v>
      </c>
      <c r="W1109" s="68">
        <v>1</v>
      </c>
      <c r="X1109" s="68">
        <v>0</v>
      </c>
      <c r="Y1109" s="68">
        <v>0</v>
      </c>
      <c r="Z1109" s="68">
        <v>0</v>
      </c>
      <c r="AA1109" s="68">
        <v>1</v>
      </c>
      <c r="AB1109" s="68">
        <v>1</v>
      </c>
      <c r="AC1109" s="68">
        <v>6</v>
      </c>
      <c r="AD1109" s="68">
        <v>3</v>
      </c>
      <c r="AE1109" s="68">
        <v>725</v>
      </c>
      <c r="AF1109" s="68">
        <v>0</v>
      </c>
      <c r="AG1109" s="68">
        <v>1</v>
      </c>
      <c r="AH1109" s="68">
        <v>0</v>
      </c>
      <c r="AI1109" s="68">
        <v>0</v>
      </c>
      <c r="AJ1109" s="68">
        <v>0</v>
      </c>
      <c r="AK1109" s="68">
        <v>0</v>
      </c>
      <c r="AL1109" s="68">
        <v>0</v>
      </c>
      <c r="AM1109" s="68">
        <v>0</v>
      </c>
      <c r="AN1109" s="68">
        <v>0</v>
      </c>
      <c r="AO1109" s="68">
        <v>0</v>
      </c>
      <c r="AP1109" s="113">
        <v>7.412160334945205</v>
      </c>
      <c r="AQ1109" s="12">
        <v>1</v>
      </c>
      <c r="AR1109" s="113">
        <v>6.5916737320086582</v>
      </c>
      <c r="AS1109" s="12">
        <v>0</v>
      </c>
      <c r="AT1109" s="12">
        <v>1</v>
      </c>
      <c r="AU1109" s="12">
        <v>6.956545443151569</v>
      </c>
      <c r="AV1109" s="113">
        <v>7.6036486852101079</v>
      </c>
      <c r="AW1109" s="12">
        <v>0</v>
      </c>
      <c r="AX1109" s="12">
        <v>1</v>
      </c>
      <c r="AY1109" s="68">
        <v>0</v>
      </c>
      <c r="AZ1109" s="68">
        <v>4.2329999999999997</v>
      </c>
      <c r="BA1109" s="94">
        <v>564</v>
      </c>
      <c r="BB1109" s="94">
        <v>91</v>
      </c>
      <c r="BC1109" s="12">
        <v>1</v>
      </c>
      <c r="BD1109" s="12">
        <v>0</v>
      </c>
      <c r="BE1109" s="104">
        <f t="shared" si="257"/>
        <v>8.0063675676502459</v>
      </c>
      <c r="BF1109" s="104">
        <v>1269.94</v>
      </c>
      <c r="BG1109" s="104">
        <f t="shared" si="255"/>
        <v>1.1202848355460455</v>
      </c>
      <c r="BH1109" s="68">
        <v>0</v>
      </c>
      <c r="BI1109" s="68">
        <v>1</v>
      </c>
      <c r="BJ1109" s="68">
        <v>0</v>
      </c>
      <c r="BK1109" s="12">
        <v>0</v>
      </c>
      <c r="BL1109" s="12">
        <v>1</v>
      </c>
      <c r="BM1109" s="12">
        <v>1</v>
      </c>
      <c r="BN1109" s="12">
        <v>0</v>
      </c>
      <c r="BO1109" s="12">
        <v>0</v>
      </c>
      <c r="BP1109" s="12">
        <v>1</v>
      </c>
      <c r="BQ1109" s="12">
        <v>0</v>
      </c>
      <c r="BR1109" s="12">
        <v>0</v>
      </c>
      <c r="BS1109" s="12">
        <v>0</v>
      </c>
      <c r="BT1109" s="12">
        <v>0</v>
      </c>
      <c r="BU1109" s="12">
        <v>1</v>
      </c>
      <c r="BV1109" s="12">
        <v>1</v>
      </c>
      <c r="BW1109" s="12">
        <v>0</v>
      </c>
      <c r="BX1109" s="12">
        <v>0</v>
      </c>
      <c r="BY1109" s="12">
        <v>0.5</v>
      </c>
      <c r="BZ1109" s="12">
        <f t="shared" si="256"/>
        <v>0.5</v>
      </c>
      <c r="CA1109" s="113">
        <v>2.8033603809065348</v>
      </c>
      <c r="CB1109" s="12" t="s">
        <v>1213</v>
      </c>
      <c r="CC1109" s="12">
        <v>1</v>
      </c>
      <c r="CL1109" s="70"/>
      <c r="CM1109" s="70"/>
      <c r="CN1109" s="70"/>
      <c r="CO1109" s="70"/>
      <c r="CP1109" s="70"/>
      <c r="CQ1109" s="70"/>
      <c r="CR1109" s="70"/>
      <c r="CS1109" s="70"/>
      <c r="CT1109" s="70"/>
      <c r="CU1109" s="70"/>
      <c r="CV1109" s="70"/>
      <c r="CW1109" s="70"/>
      <c r="CX1109" s="70"/>
      <c r="CY1109" s="70"/>
      <c r="CZ1109" s="70"/>
      <c r="DA1109" s="70"/>
      <c r="DB1109" s="70"/>
      <c r="DC1109" s="70"/>
      <c r="DD1109" s="70"/>
      <c r="DE1109" s="70"/>
      <c r="DF1109" s="70"/>
      <c r="DG1109" s="70"/>
      <c r="DH1109" s="70"/>
      <c r="DI1109" s="70"/>
      <c r="DJ1109" s="70"/>
      <c r="DK1109" s="70"/>
      <c r="DL1109" s="70"/>
      <c r="DM1109" s="70"/>
      <c r="DN1109" s="70"/>
      <c r="DO1109" s="70"/>
      <c r="DP1109" s="70"/>
      <c r="DQ1109" s="70"/>
      <c r="DR1109" s="70"/>
      <c r="DS1109" s="70"/>
      <c r="DT1109" s="70"/>
      <c r="DU1109" s="70"/>
      <c r="DV1109" s="70"/>
      <c r="DW1109" s="70"/>
      <c r="DX1109" s="70"/>
      <c r="DY1109" s="70"/>
      <c r="DZ1109" s="70"/>
      <c r="EA1109" s="70"/>
      <c r="EB1109" s="70"/>
      <c r="EC1109" s="70"/>
      <c r="ED1109" s="70"/>
      <c r="EE1109" s="70"/>
      <c r="EF1109" s="70"/>
      <c r="EG1109" s="70"/>
      <c r="EH1109" s="70"/>
      <c r="EI1109" s="70"/>
      <c r="EJ1109" s="70"/>
      <c r="EK1109" s="70"/>
      <c r="EL1109" s="70"/>
      <c r="EM1109" s="70"/>
      <c r="EN1109" s="70"/>
      <c r="EO1109" s="70"/>
      <c r="EP1109" s="70"/>
      <c r="EQ1109" s="70"/>
      <c r="ER1109" s="70"/>
      <c r="ES1109" s="70"/>
      <c r="ET1109" s="70"/>
      <c r="EU1109" s="70"/>
      <c r="EV1109" s="70"/>
      <c r="EW1109" s="70"/>
      <c r="EX1109" s="70"/>
      <c r="EY1109" s="70"/>
      <c r="EZ1109" s="70"/>
      <c r="FA1109" s="70"/>
      <c r="FB1109" s="70"/>
      <c r="FC1109" s="70"/>
      <c r="FD1109" s="70"/>
      <c r="FE1109" s="70"/>
      <c r="FF1109" s="70"/>
      <c r="FG1109" s="70"/>
      <c r="FH1109" s="70"/>
      <c r="FI1109" s="70"/>
      <c r="FJ1109" s="70"/>
      <c r="FK1109" s="70"/>
    </row>
    <row r="1110" spans="1:167" ht="15" customHeight="1" x14ac:dyDescent="0.3">
      <c r="A1110" s="70">
        <v>1109</v>
      </c>
      <c r="B1110" s="12">
        <v>26</v>
      </c>
      <c r="C1110" s="69" t="s">
        <v>176</v>
      </c>
      <c r="D1110" s="37">
        <v>0.14699999999999999</v>
      </c>
      <c r="E1110" s="13">
        <v>7.2999999999999995E-2</v>
      </c>
      <c r="F1110" s="19">
        <f t="shared" si="258"/>
        <v>2.0136986301369864</v>
      </c>
      <c r="G1110" s="12" t="s">
        <v>420</v>
      </c>
      <c r="H1110" s="12">
        <f t="shared" si="245"/>
        <v>7.3999999999999996E-2</v>
      </c>
      <c r="I1110" s="12">
        <f t="shared" si="246"/>
        <v>0.21999999999999997</v>
      </c>
      <c r="J1110" s="12" t="s">
        <v>63</v>
      </c>
      <c r="K1110" s="12">
        <f t="shared" si="248"/>
        <v>0.14699999999999999</v>
      </c>
      <c r="L1110" s="45">
        <f t="shared" si="249"/>
        <v>2.0136986301369864</v>
      </c>
      <c r="M1110" s="15">
        <f t="shared" si="250"/>
        <v>7.4578618388347784E-2</v>
      </c>
      <c r="N1110" s="13">
        <f t="shared" si="251"/>
        <v>3.7035640424145498E-2</v>
      </c>
      <c r="O1110" s="68">
        <f t="shared" si="252"/>
        <v>27.001018169191614</v>
      </c>
      <c r="P1110" s="12">
        <f t="shared" si="253"/>
        <v>3.7542977964202286E-2</v>
      </c>
      <c r="Q1110" s="12">
        <f t="shared" si="254"/>
        <v>0.11161425881249329</v>
      </c>
      <c r="R1110" s="113">
        <v>6.776506992372183</v>
      </c>
      <c r="S1110" s="12" t="s">
        <v>1238</v>
      </c>
      <c r="T1110" s="12" t="s">
        <v>1232</v>
      </c>
      <c r="U1110" s="12" t="s">
        <v>1231</v>
      </c>
      <c r="V1110" s="13" t="s">
        <v>1250</v>
      </c>
      <c r="W1110" s="68">
        <v>1</v>
      </c>
      <c r="X1110" s="68">
        <v>0</v>
      </c>
      <c r="Y1110" s="68">
        <v>0</v>
      </c>
      <c r="Z1110" s="68">
        <v>0</v>
      </c>
      <c r="AA1110" s="13">
        <v>1</v>
      </c>
      <c r="AB1110" s="13">
        <v>1</v>
      </c>
      <c r="AC1110" s="68">
        <v>6</v>
      </c>
      <c r="AD1110" s="13">
        <v>3</v>
      </c>
      <c r="AE1110" s="13">
        <v>725</v>
      </c>
      <c r="AF1110" s="13">
        <v>0</v>
      </c>
      <c r="AG1110" s="13">
        <v>1</v>
      </c>
      <c r="AH1110" s="13">
        <v>0</v>
      </c>
      <c r="AI1110" s="13">
        <v>0</v>
      </c>
      <c r="AJ1110" s="13">
        <v>0</v>
      </c>
      <c r="AK1110" s="13">
        <v>0</v>
      </c>
      <c r="AL1110" s="13">
        <v>0</v>
      </c>
      <c r="AM1110" s="68">
        <v>0</v>
      </c>
      <c r="AN1110" s="68">
        <v>0</v>
      </c>
      <c r="AO1110" s="68">
        <v>0</v>
      </c>
      <c r="AP1110" s="113">
        <v>7.412160334945205</v>
      </c>
      <c r="AQ1110" s="12">
        <v>1</v>
      </c>
      <c r="AR1110" s="113">
        <v>6.5916737320086582</v>
      </c>
      <c r="AS1110" s="12">
        <v>0</v>
      </c>
      <c r="AT1110" s="12">
        <v>1</v>
      </c>
      <c r="AU1110" s="12">
        <v>6.956545443151569</v>
      </c>
      <c r="AV1110" s="113">
        <v>7.6036486852101079</v>
      </c>
      <c r="AW1110" s="12">
        <v>0</v>
      </c>
      <c r="AX1110" s="12">
        <v>1</v>
      </c>
      <c r="AY1110" s="68">
        <v>0</v>
      </c>
      <c r="AZ1110" s="68">
        <v>4.2329999999999997</v>
      </c>
      <c r="BA1110" s="94">
        <v>564</v>
      </c>
      <c r="BB1110" s="94">
        <v>91</v>
      </c>
      <c r="BC1110" s="12">
        <v>1</v>
      </c>
      <c r="BD1110" s="12">
        <v>0</v>
      </c>
      <c r="BE1110" s="104">
        <f t="shared" si="257"/>
        <v>8.0063675676502459</v>
      </c>
      <c r="BF1110" s="104">
        <v>1269.94</v>
      </c>
      <c r="BG1110" s="104">
        <f t="shared" si="255"/>
        <v>1.1202848355460455</v>
      </c>
      <c r="BH1110" s="68">
        <v>0</v>
      </c>
      <c r="BI1110" s="68">
        <v>1</v>
      </c>
      <c r="BJ1110" s="68">
        <v>0</v>
      </c>
      <c r="BK1110" s="12">
        <v>0</v>
      </c>
      <c r="BL1110" s="12">
        <v>1</v>
      </c>
      <c r="BM1110" s="12">
        <v>1</v>
      </c>
      <c r="BN1110" s="12">
        <v>0</v>
      </c>
      <c r="BO1110" s="12">
        <v>0</v>
      </c>
      <c r="BP1110" s="12">
        <v>1</v>
      </c>
      <c r="BQ1110" s="12">
        <v>0</v>
      </c>
      <c r="BR1110" s="12">
        <v>0</v>
      </c>
      <c r="BS1110" s="12">
        <v>0</v>
      </c>
      <c r="BT1110" s="12">
        <v>0</v>
      </c>
      <c r="BU1110" s="12">
        <v>1</v>
      </c>
      <c r="BV1110" s="12">
        <v>1</v>
      </c>
      <c r="BW1110" s="12">
        <v>0</v>
      </c>
      <c r="BX1110" s="12">
        <v>0</v>
      </c>
      <c r="BY1110" s="12">
        <v>0.5</v>
      </c>
      <c r="BZ1110" s="12">
        <f t="shared" si="256"/>
        <v>0.5</v>
      </c>
      <c r="CA1110" s="113">
        <v>2.8033603809065348</v>
      </c>
      <c r="CB1110" s="12" t="s">
        <v>1213</v>
      </c>
      <c r="CC1110" s="12">
        <v>1</v>
      </c>
    </row>
    <row r="1111" spans="1:167" ht="15" customHeight="1" x14ac:dyDescent="0.3">
      <c r="A1111" s="70">
        <v>1110</v>
      </c>
      <c r="B1111" s="12">
        <v>26</v>
      </c>
      <c r="C1111" s="69" t="s">
        <v>176</v>
      </c>
      <c r="D1111" s="37">
        <v>1.0999999999999999E-2</v>
      </c>
      <c r="E1111" s="13">
        <v>6.3E-2</v>
      </c>
      <c r="F1111" s="19">
        <f t="shared" si="258"/>
        <v>0.17460317460317459</v>
      </c>
      <c r="H1111" s="12">
        <f t="shared" si="245"/>
        <v>-5.2000000000000005E-2</v>
      </c>
      <c r="I1111" s="12">
        <f t="shared" si="246"/>
        <v>7.3999999999999996E-2</v>
      </c>
      <c r="J1111" s="12" t="s">
        <v>63</v>
      </c>
      <c r="K1111" s="12">
        <f t="shared" si="248"/>
        <v>1.0999999999999999E-2</v>
      </c>
      <c r="L1111" s="45">
        <f t="shared" si="249"/>
        <v>0.17460317460317459</v>
      </c>
      <c r="M1111" s="15">
        <f t="shared" si="250"/>
        <v>4.6747704101326405E-3</v>
      </c>
      <c r="N1111" s="13">
        <f t="shared" si="251"/>
        <v>2.6773685076214214E-2</v>
      </c>
      <c r="O1111" s="68">
        <f t="shared" si="252"/>
        <v>37.350106911072977</v>
      </c>
      <c r="P1111" s="12">
        <f t="shared" si="253"/>
        <v>-2.2098914666081573E-2</v>
      </c>
      <c r="Q1111" s="12">
        <f t="shared" si="254"/>
        <v>3.1448455486346852E-2</v>
      </c>
      <c r="R1111" s="113">
        <v>6.776506992372183</v>
      </c>
      <c r="S1111" s="12" t="s">
        <v>1241</v>
      </c>
      <c r="T1111" s="12" t="s">
        <v>626</v>
      </c>
      <c r="U1111" s="12" t="s">
        <v>1228</v>
      </c>
      <c r="V1111" s="13" t="s">
        <v>1251</v>
      </c>
      <c r="W1111" s="68">
        <v>1</v>
      </c>
      <c r="X1111" s="68">
        <v>0</v>
      </c>
      <c r="Y1111" s="68">
        <v>0</v>
      </c>
      <c r="Z1111" s="68">
        <v>0</v>
      </c>
      <c r="AA1111" s="13">
        <v>1</v>
      </c>
      <c r="AB1111" s="13">
        <v>1</v>
      </c>
      <c r="AC1111" s="68">
        <v>1</v>
      </c>
      <c r="AD1111" s="68">
        <v>3</v>
      </c>
      <c r="AE1111" s="13">
        <v>1395</v>
      </c>
      <c r="AF1111" s="13">
        <v>0</v>
      </c>
      <c r="AG1111" s="13">
        <v>1</v>
      </c>
      <c r="AH1111" s="13">
        <v>0</v>
      </c>
      <c r="AI1111" s="13">
        <v>0</v>
      </c>
      <c r="AJ1111" s="13">
        <v>0</v>
      </c>
      <c r="AK1111" s="13">
        <v>0</v>
      </c>
      <c r="AL1111" s="13">
        <v>0</v>
      </c>
      <c r="AM1111" s="68">
        <v>0</v>
      </c>
      <c r="AN1111" s="68">
        <v>0</v>
      </c>
      <c r="AO1111" s="68">
        <v>0</v>
      </c>
      <c r="AP1111" s="113">
        <v>7.412160334945205</v>
      </c>
      <c r="AQ1111" s="12">
        <v>1</v>
      </c>
      <c r="AR1111" s="113">
        <v>7.2435129746654816</v>
      </c>
      <c r="AS1111" s="12">
        <v>0</v>
      </c>
      <c r="AT1111" s="12">
        <v>1</v>
      </c>
      <c r="AU1111" s="12">
        <v>6.956545443151569</v>
      </c>
      <c r="AV1111" s="113">
        <v>7.6036486852101079</v>
      </c>
      <c r="AW1111" s="12">
        <v>0</v>
      </c>
      <c r="AX1111" s="12">
        <v>1</v>
      </c>
      <c r="AY1111" s="68">
        <v>0</v>
      </c>
      <c r="AZ1111" s="68">
        <v>4.2329999999999997</v>
      </c>
      <c r="BA1111" s="94">
        <v>564</v>
      </c>
      <c r="BB1111" s="94">
        <v>91</v>
      </c>
      <c r="BC1111" s="12">
        <v>1</v>
      </c>
      <c r="BD1111" s="12">
        <v>0</v>
      </c>
      <c r="BE1111" s="104">
        <f t="shared" si="257"/>
        <v>8.0063675676502459</v>
      </c>
      <c r="BF1111" s="104">
        <v>1269.94</v>
      </c>
      <c r="BG1111" s="104">
        <f t="shared" si="255"/>
        <v>1.1202848355460455</v>
      </c>
      <c r="BH1111" s="68">
        <v>0</v>
      </c>
      <c r="BI1111" s="68">
        <v>1</v>
      </c>
      <c r="BJ1111" s="68">
        <v>0</v>
      </c>
      <c r="BK1111" s="12">
        <v>0</v>
      </c>
      <c r="BL1111" s="12">
        <v>1</v>
      </c>
      <c r="BM1111" s="12">
        <v>1</v>
      </c>
      <c r="BN1111" s="12">
        <v>0</v>
      </c>
      <c r="BO1111" s="12">
        <v>0</v>
      </c>
      <c r="BP1111" s="12">
        <v>1</v>
      </c>
      <c r="BQ1111" s="12">
        <v>0</v>
      </c>
      <c r="BR1111" s="12">
        <v>0</v>
      </c>
      <c r="BS1111" s="12">
        <v>0</v>
      </c>
      <c r="BT1111" s="12">
        <v>0</v>
      </c>
      <c r="BU1111" s="12">
        <v>1</v>
      </c>
      <c r="BV1111" s="12">
        <v>1</v>
      </c>
      <c r="BW1111" s="12">
        <v>0</v>
      </c>
      <c r="BX1111" s="12">
        <v>0</v>
      </c>
      <c r="BY1111" s="12">
        <v>0.5</v>
      </c>
      <c r="BZ1111" s="12">
        <f t="shared" si="256"/>
        <v>0.5</v>
      </c>
      <c r="CA1111" s="113">
        <v>2.8033603809065348</v>
      </c>
      <c r="CB1111" s="12" t="s">
        <v>1213</v>
      </c>
      <c r="CC1111" s="12">
        <v>1</v>
      </c>
      <c r="CI1111" s="46" t="s">
        <v>1240</v>
      </c>
    </row>
    <row r="1112" spans="1:167" ht="15" customHeight="1" x14ac:dyDescent="0.3">
      <c r="A1112" s="17">
        <v>1111</v>
      </c>
      <c r="B1112" s="12">
        <v>26</v>
      </c>
      <c r="C1112" s="69" t="s">
        <v>176</v>
      </c>
      <c r="D1112" s="37">
        <v>-0.04</v>
      </c>
      <c r="E1112" s="68">
        <v>6.0999999999999999E-2</v>
      </c>
      <c r="F1112" s="19">
        <f t="shared" si="258"/>
        <v>-0.65573770491803285</v>
      </c>
      <c r="H1112" s="12">
        <f t="shared" si="245"/>
        <v>-0.10100000000000001</v>
      </c>
      <c r="I1112" s="12">
        <f t="shared" si="246"/>
        <v>2.0999999999999998E-2</v>
      </c>
      <c r="J1112" s="12" t="s">
        <v>63</v>
      </c>
      <c r="K1112" s="12">
        <f t="shared" si="248"/>
        <v>-0.04</v>
      </c>
      <c r="L1112" s="45">
        <f t="shared" si="249"/>
        <v>-0.65573770491803285</v>
      </c>
      <c r="M1112" s="15">
        <f t="shared" si="250"/>
        <v>-1.7554001446428824E-2</v>
      </c>
      <c r="N1112" s="68">
        <f t="shared" si="251"/>
        <v>2.6769852205803954E-2</v>
      </c>
      <c r="O1112" s="68">
        <f t="shared" si="252"/>
        <v>37.355454647717131</v>
      </c>
      <c r="P1112" s="12">
        <f t="shared" si="253"/>
        <v>-4.4323853652232778E-2</v>
      </c>
      <c r="Q1112" s="12">
        <f t="shared" si="254"/>
        <v>9.2158507593751299E-3</v>
      </c>
      <c r="R1112" s="113">
        <v>6.9226438914758877</v>
      </c>
      <c r="S1112" s="12" t="s">
        <v>1241</v>
      </c>
      <c r="T1112" s="12" t="s">
        <v>626</v>
      </c>
      <c r="U1112" s="12" t="s">
        <v>1229</v>
      </c>
      <c r="V1112" s="68" t="s">
        <v>1252</v>
      </c>
      <c r="W1112" s="68">
        <v>1</v>
      </c>
      <c r="X1112" s="68">
        <v>0</v>
      </c>
      <c r="Y1112" s="68">
        <v>0</v>
      </c>
      <c r="Z1112" s="68">
        <v>0</v>
      </c>
      <c r="AA1112" s="68">
        <v>1</v>
      </c>
      <c r="AB1112" s="68">
        <v>1</v>
      </c>
      <c r="AC1112" s="68">
        <v>1</v>
      </c>
      <c r="AD1112" s="68">
        <v>3</v>
      </c>
      <c r="AE1112" s="68">
        <v>1395</v>
      </c>
      <c r="AF1112" s="68">
        <v>0</v>
      </c>
      <c r="AG1112" s="68">
        <v>1</v>
      </c>
      <c r="AH1112" s="68">
        <v>0</v>
      </c>
      <c r="AI1112" s="68">
        <v>0</v>
      </c>
      <c r="AJ1112" s="68">
        <v>0</v>
      </c>
      <c r="AK1112" s="68">
        <v>0</v>
      </c>
      <c r="AL1112" s="68">
        <v>0</v>
      </c>
      <c r="AM1112" s="68">
        <v>0</v>
      </c>
      <c r="AN1112" s="68">
        <v>0</v>
      </c>
      <c r="AO1112" s="68">
        <v>0</v>
      </c>
      <c r="AP1112" s="113">
        <v>7.412160334945205</v>
      </c>
      <c r="AQ1112" s="12">
        <v>1</v>
      </c>
      <c r="AR1112" s="113">
        <v>7.2435129746654816</v>
      </c>
      <c r="AS1112" s="12">
        <v>0</v>
      </c>
      <c r="AT1112" s="12">
        <v>1</v>
      </c>
      <c r="AU1112" s="12">
        <v>6.956545443151569</v>
      </c>
      <c r="AV1112" s="113">
        <v>7.6036486852101079</v>
      </c>
      <c r="AW1112" s="12">
        <v>0</v>
      </c>
      <c r="AX1112" s="12">
        <v>1</v>
      </c>
      <c r="AY1112" s="68">
        <v>0</v>
      </c>
      <c r="AZ1112" s="68">
        <v>4.2329999999999997</v>
      </c>
      <c r="BA1112" s="94">
        <v>564</v>
      </c>
      <c r="BB1112" s="94">
        <v>91</v>
      </c>
      <c r="BC1112" s="12">
        <v>1</v>
      </c>
      <c r="BD1112" s="12">
        <v>0</v>
      </c>
      <c r="BE1112" s="104">
        <f t="shared" si="257"/>
        <v>8.0063675676502459</v>
      </c>
      <c r="BF1112" s="104">
        <v>1269.94</v>
      </c>
      <c r="BG1112" s="104">
        <f t="shared" si="255"/>
        <v>1.1202848355460455</v>
      </c>
      <c r="BH1112" s="68">
        <v>0</v>
      </c>
      <c r="BI1112" s="68">
        <v>1</v>
      </c>
      <c r="BJ1112" s="68">
        <v>0</v>
      </c>
      <c r="BK1112" s="12">
        <v>0</v>
      </c>
      <c r="BL1112" s="12">
        <v>1</v>
      </c>
      <c r="BM1112" s="12">
        <v>1</v>
      </c>
      <c r="BN1112" s="12">
        <v>0</v>
      </c>
      <c r="BO1112" s="12">
        <v>0</v>
      </c>
      <c r="BP1112" s="12">
        <v>1</v>
      </c>
      <c r="BQ1112" s="12">
        <v>0</v>
      </c>
      <c r="BR1112" s="12">
        <v>0</v>
      </c>
      <c r="BS1112" s="12">
        <v>0</v>
      </c>
      <c r="BT1112" s="12">
        <v>0</v>
      </c>
      <c r="BU1112" s="12">
        <v>1</v>
      </c>
      <c r="BV1112" s="12">
        <v>1</v>
      </c>
      <c r="BW1112" s="12">
        <v>0</v>
      </c>
      <c r="BX1112" s="12">
        <v>0</v>
      </c>
      <c r="BY1112" s="12">
        <v>0.5</v>
      </c>
      <c r="BZ1112" s="12">
        <f t="shared" si="256"/>
        <v>0.5</v>
      </c>
      <c r="CA1112" s="113">
        <v>2.8033603809065348</v>
      </c>
      <c r="CB1112" s="12" t="s">
        <v>1213</v>
      </c>
      <c r="CC1112" s="12">
        <v>1</v>
      </c>
    </row>
    <row r="1113" spans="1:167" ht="15" customHeight="1" x14ac:dyDescent="0.3">
      <c r="A1113" s="70">
        <v>1112</v>
      </c>
      <c r="B1113" s="12">
        <v>26</v>
      </c>
      <c r="C1113" s="69" t="s">
        <v>176</v>
      </c>
      <c r="D1113" s="37">
        <v>0.16800000000000001</v>
      </c>
      <c r="E1113" s="68">
        <v>8.5999999999999993E-2</v>
      </c>
      <c r="F1113" s="19">
        <f t="shared" si="258"/>
        <v>1.9534883720930236</v>
      </c>
      <c r="G1113" s="12" t="s">
        <v>421</v>
      </c>
      <c r="H1113" s="12">
        <f t="shared" si="245"/>
        <v>8.2000000000000017E-2</v>
      </c>
      <c r="I1113" s="12">
        <f t="shared" si="246"/>
        <v>0.254</v>
      </c>
      <c r="J1113" s="12" t="s">
        <v>63</v>
      </c>
      <c r="K1113" s="12">
        <f t="shared" si="248"/>
        <v>0.16800000000000001</v>
      </c>
      <c r="L1113" s="45">
        <f t="shared" si="249"/>
        <v>1.9534883720930236</v>
      </c>
      <c r="M1113" s="15">
        <f t="shared" si="250"/>
        <v>5.2231261692373819E-2</v>
      </c>
      <c r="N1113" s="68">
        <f t="shared" si="251"/>
        <v>2.6737431580619926E-2</v>
      </c>
      <c r="O1113" s="68">
        <f t="shared" si="252"/>
        <v>37.400750217340594</v>
      </c>
      <c r="P1113" s="12">
        <f t="shared" si="253"/>
        <v>2.5493830111753893E-2</v>
      </c>
      <c r="Q1113" s="12">
        <f t="shared" si="254"/>
        <v>7.8968693272993745E-2</v>
      </c>
      <c r="R1113" s="113">
        <v>6.9226438914758877</v>
      </c>
      <c r="S1113" s="12" t="s">
        <v>1241</v>
      </c>
      <c r="T1113" s="12" t="s">
        <v>626</v>
      </c>
      <c r="U1113" s="12" t="s">
        <v>1230</v>
      </c>
      <c r="V1113" s="68" t="s">
        <v>1253</v>
      </c>
      <c r="W1113" s="68">
        <v>1</v>
      </c>
      <c r="X1113" s="68">
        <v>0</v>
      </c>
      <c r="Y1113" s="68">
        <v>0</v>
      </c>
      <c r="Z1113" s="68">
        <v>0</v>
      </c>
      <c r="AA1113" s="68">
        <v>1</v>
      </c>
      <c r="AB1113" s="68">
        <v>1</v>
      </c>
      <c r="AC1113" s="68">
        <v>1</v>
      </c>
      <c r="AD1113" s="68">
        <v>3</v>
      </c>
      <c r="AE1113" s="68">
        <v>1395</v>
      </c>
      <c r="AF1113" s="68">
        <v>0</v>
      </c>
      <c r="AG1113" s="68">
        <v>1</v>
      </c>
      <c r="AH1113" s="68">
        <v>0</v>
      </c>
      <c r="AI1113" s="68">
        <v>0</v>
      </c>
      <c r="AJ1113" s="68">
        <v>0</v>
      </c>
      <c r="AK1113" s="68">
        <v>0</v>
      </c>
      <c r="AL1113" s="68">
        <v>0</v>
      </c>
      <c r="AM1113" s="68">
        <v>0</v>
      </c>
      <c r="AN1113" s="68">
        <v>0</v>
      </c>
      <c r="AO1113" s="68">
        <v>0</v>
      </c>
      <c r="AP1113" s="113">
        <v>7.412160334945205</v>
      </c>
      <c r="AQ1113" s="12">
        <v>1</v>
      </c>
      <c r="AR1113" s="113">
        <v>7.2435129746654816</v>
      </c>
      <c r="AS1113" s="12">
        <v>0</v>
      </c>
      <c r="AT1113" s="12">
        <v>1</v>
      </c>
      <c r="AU1113" s="12">
        <v>6.956545443151569</v>
      </c>
      <c r="AV1113" s="113">
        <v>7.6036486852101079</v>
      </c>
      <c r="AW1113" s="12">
        <v>0</v>
      </c>
      <c r="AX1113" s="12">
        <v>1</v>
      </c>
      <c r="AY1113" s="68">
        <v>0</v>
      </c>
      <c r="AZ1113" s="68">
        <v>4.2329999999999997</v>
      </c>
      <c r="BA1113" s="94">
        <v>564</v>
      </c>
      <c r="BB1113" s="94">
        <v>91</v>
      </c>
      <c r="BC1113" s="12">
        <v>1</v>
      </c>
      <c r="BD1113" s="12">
        <v>0</v>
      </c>
      <c r="BE1113" s="104">
        <f t="shared" si="257"/>
        <v>8.0063675676502459</v>
      </c>
      <c r="BF1113" s="104">
        <v>1269.94</v>
      </c>
      <c r="BG1113" s="104">
        <f t="shared" si="255"/>
        <v>1.1202848355460455</v>
      </c>
      <c r="BH1113" s="68">
        <v>0</v>
      </c>
      <c r="BI1113" s="68">
        <v>1</v>
      </c>
      <c r="BJ1113" s="68">
        <v>0</v>
      </c>
      <c r="BK1113" s="12">
        <v>0</v>
      </c>
      <c r="BL1113" s="12">
        <v>1</v>
      </c>
      <c r="BM1113" s="12">
        <v>1</v>
      </c>
      <c r="BN1113" s="12">
        <v>0</v>
      </c>
      <c r="BO1113" s="12">
        <v>0</v>
      </c>
      <c r="BP1113" s="12">
        <v>1</v>
      </c>
      <c r="BQ1113" s="12">
        <v>0</v>
      </c>
      <c r="BR1113" s="12">
        <v>0</v>
      </c>
      <c r="BS1113" s="12">
        <v>0</v>
      </c>
      <c r="BT1113" s="12">
        <v>0</v>
      </c>
      <c r="BU1113" s="12">
        <v>1</v>
      </c>
      <c r="BV1113" s="12">
        <v>1</v>
      </c>
      <c r="BW1113" s="12">
        <v>0</v>
      </c>
      <c r="BX1113" s="12">
        <v>0</v>
      </c>
      <c r="BY1113" s="12">
        <v>0.5</v>
      </c>
      <c r="BZ1113" s="12">
        <f t="shared" si="256"/>
        <v>0.5</v>
      </c>
      <c r="CA1113" s="113">
        <v>2.8033603809065348</v>
      </c>
      <c r="CB1113" s="12" t="s">
        <v>1213</v>
      </c>
      <c r="CC1113" s="12">
        <v>1</v>
      </c>
    </row>
    <row r="1114" spans="1:167" ht="15" customHeight="1" x14ac:dyDescent="0.3">
      <c r="A1114" s="17">
        <v>1113</v>
      </c>
      <c r="B1114" s="12">
        <v>26</v>
      </c>
      <c r="C1114" s="69" t="s">
        <v>176</v>
      </c>
      <c r="D1114" s="37">
        <v>1.7000000000000001E-2</v>
      </c>
      <c r="E1114" s="68">
        <v>0.10199999999999999</v>
      </c>
      <c r="F1114" s="19">
        <f t="shared" si="258"/>
        <v>0.16666666666666669</v>
      </c>
      <c r="H1114" s="12">
        <f t="shared" si="245"/>
        <v>-8.4999999999999992E-2</v>
      </c>
      <c r="I1114" s="12">
        <f t="shared" si="246"/>
        <v>0.11899999999999999</v>
      </c>
      <c r="J1114" s="12" t="s">
        <v>63</v>
      </c>
      <c r="K1114" s="12">
        <f t="shared" si="248"/>
        <v>1.7000000000000001E-2</v>
      </c>
      <c r="L1114" s="45">
        <f t="shared" si="249"/>
        <v>0.16666666666666669</v>
      </c>
      <c r="M1114" s="15">
        <f t="shared" si="250"/>
        <v>6.9624311261225627E-3</v>
      </c>
      <c r="N1114" s="68">
        <f t="shared" si="251"/>
        <v>4.1774586756735371E-2</v>
      </c>
      <c r="O1114" s="68">
        <f t="shared" si="252"/>
        <v>23.937998616797056</v>
      </c>
      <c r="P1114" s="12">
        <f t="shared" si="253"/>
        <v>-3.4812155630612809E-2</v>
      </c>
      <c r="Q1114" s="12">
        <f t="shared" si="254"/>
        <v>4.8737017882857933E-2</v>
      </c>
      <c r="R1114" s="113">
        <v>6.776506992372183</v>
      </c>
      <c r="S1114" s="12" t="s">
        <v>1242</v>
      </c>
      <c r="T1114" s="12" t="s">
        <v>626</v>
      </c>
      <c r="U1114" s="12" t="s">
        <v>1228</v>
      </c>
      <c r="V1114" s="68" t="s">
        <v>1251</v>
      </c>
      <c r="W1114" s="68">
        <v>1</v>
      </c>
      <c r="X1114" s="68">
        <v>0</v>
      </c>
      <c r="Y1114" s="68">
        <v>0</v>
      </c>
      <c r="Z1114" s="68">
        <v>0</v>
      </c>
      <c r="AA1114" s="68">
        <v>1</v>
      </c>
      <c r="AB1114" s="68">
        <v>1</v>
      </c>
      <c r="AC1114" s="68">
        <v>2</v>
      </c>
      <c r="AD1114" s="68">
        <v>3</v>
      </c>
      <c r="AE1114" s="68">
        <v>573</v>
      </c>
      <c r="AF1114" s="68">
        <v>0</v>
      </c>
      <c r="AG1114" s="68">
        <v>1</v>
      </c>
      <c r="AH1114" s="68">
        <v>0</v>
      </c>
      <c r="AI1114" s="68">
        <v>0</v>
      </c>
      <c r="AJ1114" s="68">
        <v>0</v>
      </c>
      <c r="AK1114" s="68">
        <v>0</v>
      </c>
      <c r="AL1114" s="68">
        <v>0</v>
      </c>
      <c r="AM1114" s="68">
        <v>0</v>
      </c>
      <c r="AN1114" s="68">
        <v>0</v>
      </c>
      <c r="AO1114" s="68">
        <v>0</v>
      </c>
      <c r="AP1114" s="113">
        <v>7.412160334945205</v>
      </c>
      <c r="AQ1114" s="12">
        <v>1</v>
      </c>
      <c r="AR1114" s="113">
        <v>6.3578422665080998</v>
      </c>
      <c r="AS1114" s="12">
        <v>0</v>
      </c>
      <c r="AT1114" s="12">
        <v>1</v>
      </c>
      <c r="AU1114" s="12">
        <v>6.956545443151569</v>
      </c>
      <c r="AV1114" s="113">
        <v>7.6036486852101079</v>
      </c>
      <c r="AW1114" s="12">
        <v>0</v>
      </c>
      <c r="AX1114" s="12">
        <v>1</v>
      </c>
      <c r="AY1114" s="68">
        <v>0</v>
      </c>
      <c r="AZ1114" s="68">
        <v>4.2329999999999997</v>
      </c>
      <c r="BA1114" s="94">
        <v>564</v>
      </c>
      <c r="BB1114" s="94">
        <v>91</v>
      </c>
      <c r="BC1114" s="12">
        <v>1</v>
      </c>
      <c r="BD1114" s="12">
        <v>0</v>
      </c>
      <c r="BE1114" s="104">
        <f t="shared" si="257"/>
        <v>8.0063675676502459</v>
      </c>
      <c r="BF1114" s="104">
        <v>1269.94</v>
      </c>
      <c r="BG1114" s="104">
        <f t="shared" si="255"/>
        <v>1.1202848355460455</v>
      </c>
      <c r="BH1114" s="68">
        <v>0</v>
      </c>
      <c r="BI1114" s="68">
        <v>1</v>
      </c>
      <c r="BJ1114" s="68">
        <v>0</v>
      </c>
      <c r="BK1114" s="12">
        <v>0</v>
      </c>
      <c r="BL1114" s="12">
        <v>1</v>
      </c>
      <c r="BM1114" s="12">
        <v>1</v>
      </c>
      <c r="BN1114" s="12">
        <v>0</v>
      </c>
      <c r="BO1114" s="12">
        <v>0</v>
      </c>
      <c r="BP1114" s="12">
        <v>1</v>
      </c>
      <c r="BQ1114" s="12">
        <v>0</v>
      </c>
      <c r="BR1114" s="12">
        <v>0</v>
      </c>
      <c r="BS1114" s="12">
        <v>0</v>
      </c>
      <c r="BT1114" s="12">
        <v>0</v>
      </c>
      <c r="BU1114" s="12">
        <v>1</v>
      </c>
      <c r="BV1114" s="12">
        <v>1</v>
      </c>
      <c r="BW1114" s="12">
        <v>0</v>
      </c>
      <c r="BX1114" s="12">
        <v>0</v>
      </c>
      <c r="BY1114" s="12">
        <v>0.5</v>
      </c>
      <c r="BZ1114" s="12">
        <f t="shared" si="256"/>
        <v>0.5</v>
      </c>
      <c r="CA1114" s="113">
        <v>2.8033603809065348</v>
      </c>
      <c r="CB1114" s="12" t="s">
        <v>1213</v>
      </c>
      <c r="CC1114" s="12">
        <v>1</v>
      </c>
    </row>
    <row r="1115" spans="1:167" ht="15" customHeight="1" x14ac:dyDescent="0.3">
      <c r="A1115" s="17">
        <v>1114</v>
      </c>
      <c r="B1115" s="12">
        <v>26</v>
      </c>
      <c r="C1115" s="69" t="s">
        <v>176</v>
      </c>
      <c r="D1115" s="37">
        <v>-0.14399999999999999</v>
      </c>
      <c r="E1115" s="13">
        <v>9.8000000000000004E-2</v>
      </c>
      <c r="F1115" s="19">
        <f t="shared" si="258"/>
        <v>-1.4693877551020407</v>
      </c>
      <c r="H1115" s="12">
        <f t="shared" si="245"/>
        <v>-0.24199999999999999</v>
      </c>
      <c r="I1115" s="12">
        <f t="shared" si="246"/>
        <v>-4.5999999999999985E-2</v>
      </c>
      <c r="J1115" s="12" t="s">
        <v>63</v>
      </c>
      <c r="K1115" s="12">
        <f t="shared" si="248"/>
        <v>-0.14399999999999999</v>
      </c>
      <c r="L1115" s="45">
        <f t="shared" si="249"/>
        <v>-1.4693877551020407</v>
      </c>
      <c r="M1115" s="15">
        <f t="shared" si="250"/>
        <v>-6.1269229457148189E-2</v>
      </c>
      <c r="N1115" s="13">
        <f t="shared" si="251"/>
        <v>4.1697114491670302E-2</v>
      </c>
      <c r="O1115" s="68">
        <f t="shared" si="252"/>
        <v>23.982474859255952</v>
      </c>
      <c r="P1115" s="12">
        <f t="shared" si="253"/>
        <v>-0.10296634394881848</v>
      </c>
      <c r="Q1115" s="12">
        <f t="shared" si="254"/>
        <v>-1.9572114965477887E-2</v>
      </c>
      <c r="R1115" s="113">
        <v>6.776506992372183</v>
      </c>
      <c r="S1115" s="12" t="s">
        <v>1242</v>
      </c>
      <c r="T1115" s="12" t="s">
        <v>626</v>
      </c>
      <c r="U1115" s="12" t="s">
        <v>1229</v>
      </c>
      <c r="V1115" s="13" t="s">
        <v>1252</v>
      </c>
      <c r="W1115" s="68">
        <v>1</v>
      </c>
      <c r="X1115" s="68">
        <v>0</v>
      </c>
      <c r="Y1115" s="68">
        <v>0</v>
      </c>
      <c r="Z1115" s="68">
        <v>0</v>
      </c>
      <c r="AA1115" s="13">
        <v>1</v>
      </c>
      <c r="AB1115" s="13">
        <v>1</v>
      </c>
      <c r="AC1115" s="68">
        <v>2</v>
      </c>
      <c r="AD1115" s="68">
        <v>3</v>
      </c>
      <c r="AE1115" s="13">
        <v>573</v>
      </c>
      <c r="AF1115" s="13">
        <v>0</v>
      </c>
      <c r="AG1115" s="13">
        <v>1</v>
      </c>
      <c r="AH1115" s="13">
        <v>0</v>
      </c>
      <c r="AI1115" s="13">
        <v>0</v>
      </c>
      <c r="AJ1115" s="13">
        <v>0</v>
      </c>
      <c r="AK1115" s="13">
        <v>0</v>
      </c>
      <c r="AL1115" s="13">
        <v>0</v>
      </c>
      <c r="AM1115" s="68">
        <v>0</v>
      </c>
      <c r="AN1115" s="68">
        <v>0</v>
      </c>
      <c r="AO1115" s="68">
        <v>0</v>
      </c>
      <c r="AP1115" s="113">
        <v>7.412160334945205</v>
      </c>
      <c r="AQ1115" s="12">
        <v>1</v>
      </c>
      <c r="AR1115" s="113">
        <v>6.3578422665080998</v>
      </c>
      <c r="AS1115" s="12">
        <v>0</v>
      </c>
      <c r="AT1115" s="12">
        <v>1</v>
      </c>
      <c r="AU1115" s="12">
        <v>6.956545443151569</v>
      </c>
      <c r="AV1115" s="113">
        <v>7.6036486852101079</v>
      </c>
      <c r="AW1115" s="12">
        <v>0</v>
      </c>
      <c r="AX1115" s="12">
        <v>1</v>
      </c>
      <c r="AY1115" s="68">
        <v>0</v>
      </c>
      <c r="AZ1115" s="68">
        <v>4.2329999999999997</v>
      </c>
      <c r="BA1115" s="94">
        <v>564</v>
      </c>
      <c r="BB1115" s="94">
        <v>91</v>
      </c>
      <c r="BC1115" s="12">
        <v>1</v>
      </c>
      <c r="BD1115" s="12">
        <v>0</v>
      </c>
      <c r="BE1115" s="104">
        <f t="shared" si="257"/>
        <v>8.0063675676502459</v>
      </c>
      <c r="BF1115" s="104">
        <v>1269.94</v>
      </c>
      <c r="BG1115" s="104">
        <f t="shared" si="255"/>
        <v>1.1202848355460455</v>
      </c>
      <c r="BH1115" s="68">
        <v>0</v>
      </c>
      <c r="BI1115" s="68">
        <v>1</v>
      </c>
      <c r="BJ1115" s="68">
        <v>0</v>
      </c>
      <c r="BK1115" s="12">
        <v>0</v>
      </c>
      <c r="BL1115" s="12">
        <v>1</v>
      </c>
      <c r="BM1115" s="12">
        <v>1</v>
      </c>
      <c r="BN1115" s="12">
        <v>0</v>
      </c>
      <c r="BO1115" s="12">
        <v>0</v>
      </c>
      <c r="BP1115" s="12">
        <v>1</v>
      </c>
      <c r="BQ1115" s="12">
        <v>0</v>
      </c>
      <c r="BR1115" s="12">
        <v>0</v>
      </c>
      <c r="BS1115" s="12">
        <v>0</v>
      </c>
      <c r="BT1115" s="12">
        <v>0</v>
      </c>
      <c r="BU1115" s="12">
        <v>1</v>
      </c>
      <c r="BV1115" s="12">
        <v>1</v>
      </c>
      <c r="BW1115" s="12">
        <v>0</v>
      </c>
      <c r="BX1115" s="12">
        <v>0</v>
      </c>
      <c r="BY1115" s="12">
        <v>0.5</v>
      </c>
      <c r="BZ1115" s="12">
        <f t="shared" si="256"/>
        <v>0.5</v>
      </c>
      <c r="CA1115" s="113">
        <v>2.8033603809065348</v>
      </c>
      <c r="CB1115" s="12" t="s">
        <v>1213</v>
      </c>
      <c r="CC1115" s="12">
        <v>1</v>
      </c>
    </row>
    <row r="1116" spans="1:167" ht="15" customHeight="1" x14ac:dyDescent="0.3">
      <c r="A1116" s="17">
        <v>1115</v>
      </c>
      <c r="B1116" s="12">
        <v>26</v>
      </c>
      <c r="C1116" s="69" t="s">
        <v>176</v>
      </c>
      <c r="D1116" s="37">
        <v>1.6E-2</v>
      </c>
      <c r="E1116" s="13">
        <v>0.14599999999999999</v>
      </c>
      <c r="F1116" s="19">
        <f t="shared" si="258"/>
        <v>0.10958904109589042</v>
      </c>
      <c r="H1116" s="12">
        <f t="shared" si="245"/>
        <v>-0.13</v>
      </c>
      <c r="I1116" s="12">
        <f t="shared" si="246"/>
        <v>0.16199999999999998</v>
      </c>
      <c r="J1116" s="12" t="s">
        <v>63</v>
      </c>
      <c r="K1116" s="12">
        <f t="shared" si="248"/>
        <v>1.6E-2</v>
      </c>
      <c r="L1116" s="45">
        <f t="shared" si="249"/>
        <v>0.10958904109589042</v>
      </c>
      <c r="M1116" s="15">
        <f t="shared" si="250"/>
        <v>4.5780998931262834E-3</v>
      </c>
      <c r="N1116" s="13">
        <f t="shared" si="251"/>
        <v>4.1775161524777338E-2</v>
      </c>
      <c r="O1116" s="68">
        <f t="shared" si="252"/>
        <v>23.937669263274739</v>
      </c>
      <c r="P1116" s="12">
        <f t="shared" si="253"/>
        <v>-3.7197061631651054E-2</v>
      </c>
      <c r="Q1116" s="12">
        <f t="shared" si="254"/>
        <v>4.6353261417903621E-2</v>
      </c>
      <c r="R1116" s="113">
        <v>7.5459181512093227</v>
      </c>
      <c r="S1116" s="12" t="s">
        <v>1242</v>
      </c>
      <c r="T1116" s="12" t="s">
        <v>626</v>
      </c>
      <c r="U1116" s="12" t="s">
        <v>1230</v>
      </c>
      <c r="V1116" s="13" t="s">
        <v>1253</v>
      </c>
      <c r="W1116" s="68">
        <v>1</v>
      </c>
      <c r="X1116" s="68">
        <v>0</v>
      </c>
      <c r="Y1116" s="68">
        <v>0</v>
      </c>
      <c r="Z1116" s="68">
        <v>0</v>
      </c>
      <c r="AA1116" s="13">
        <v>1</v>
      </c>
      <c r="AB1116" s="13">
        <v>1</v>
      </c>
      <c r="AC1116" s="68">
        <v>2</v>
      </c>
      <c r="AD1116" s="68">
        <v>3</v>
      </c>
      <c r="AE1116" s="13">
        <v>573</v>
      </c>
      <c r="AF1116" s="13">
        <v>0</v>
      </c>
      <c r="AG1116" s="13">
        <v>1</v>
      </c>
      <c r="AH1116" s="13">
        <v>0</v>
      </c>
      <c r="AI1116" s="13">
        <v>0</v>
      </c>
      <c r="AJ1116" s="13">
        <v>0</v>
      </c>
      <c r="AK1116" s="13">
        <v>0</v>
      </c>
      <c r="AL1116" s="13">
        <v>0</v>
      </c>
      <c r="AM1116" s="68">
        <v>0</v>
      </c>
      <c r="AN1116" s="68">
        <v>0</v>
      </c>
      <c r="AO1116" s="68">
        <v>0</v>
      </c>
      <c r="AP1116" s="113">
        <v>7.412160334945205</v>
      </c>
      <c r="AQ1116" s="12">
        <v>1</v>
      </c>
      <c r="AR1116" s="113">
        <v>6.3578422665080998</v>
      </c>
      <c r="AS1116" s="12">
        <v>0</v>
      </c>
      <c r="AT1116" s="12">
        <v>1</v>
      </c>
      <c r="AU1116" s="12">
        <v>6.956545443151569</v>
      </c>
      <c r="AV1116" s="113">
        <v>7.6036486852101079</v>
      </c>
      <c r="AW1116" s="12">
        <v>0</v>
      </c>
      <c r="AX1116" s="12">
        <v>1</v>
      </c>
      <c r="AY1116" s="68">
        <v>0</v>
      </c>
      <c r="AZ1116" s="68">
        <v>4.2329999999999997</v>
      </c>
      <c r="BA1116" s="94">
        <v>564</v>
      </c>
      <c r="BB1116" s="94">
        <v>91</v>
      </c>
      <c r="BC1116" s="12">
        <v>1</v>
      </c>
      <c r="BD1116" s="12">
        <v>0</v>
      </c>
      <c r="BE1116" s="104">
        <f t="shared" si="257"/>
        <v>8.0063675676502459</v>
      </c>
      <c r="BF1116" s="104">
        <v>1269.94</v>
      </c>
      <c r="BG1116" s="104">
        <f t="shared" si="255"/>
        <v>1.1202848355460455</v>
      </c>
      <c r="BH1116" s="68">
        <v>0</v>
      </c>
      <c r="BI1116" s="68">
        <v>1</v>
      </c>
      <c r="BJ1116" s="68">
        <v>0</v>
      </c>
      <c r="BK1116" s="12">
        <v>0</v>
      </c>
      <c r="BL1116" s="12">
        <v>1</v>
      </c>
      <c r="BM1116" s="12">
        <v>1</v>
      </c>
      <c r="BN1116" s="12">
        <v>0</v>
      </c>
      <c r="BO1116" s="12">
        <v>0</v>
      </c>
      <c r="BP1116" s="12">
        <v>1</v>
      </c>
      <c r="BQ1116" s="12">
        <v>0</v>
      </c>
      <c r="BR1116" s="12">
        <v>0</v>
      </c>
      <c r="BS1116" s="12">
        <v>0</v>
      </c>
      <c r="BT1116" s="12">
        <v>0</v>
      </c>
      <c r="BU1116" s="12">
        <v>1</v>
      </c>
      <c r="BV1116" s="12">
        <v>1</v>
      </c>
      <c r="BW1116" s="12">
        <v>0</v>
      </c>
      <c r="BX1116" s="12">
        <v>0</v>
      </c>
      <c r="BY1116" s="12">
        <v>0.5</v>
      </c>
      <c r="BZ1116" s="12">
        <f t="shared" si="256"/>
        <v>0.5</v>
      </c>
      <c r="CA1116" s="113">
        <v>2.8033603809065348</v>
      </c>
      <c r="CB1116" s="12" t="s">
        <v>1213</v>
      </c>
      <c r="CC1116" s="12">
        <v>1</v>
      </c>
    </row>
    <row r="1117" spans="1:167" ht="15" customHeight="1" x14ac:dyDescent="0.3">
      <c r="A1117" s="17">
        <v>1116</v>
      </c>
      <c r="B1117" s="12">
        <v>26</v>
      </c>
      <c r="C1117" s="69" t="s">
        <v>176</v>
      </c>
      <c r="D1117" s="37">
        <v>2E-3</v>
      </c>
      <c r="E1117" s="68">
        <v>0.08</v>
      </c>
      <c r="F1117" s="19">
        <f t="shared" si="258"/>
        <v>2.5000000000000001E-2</v>
      </c>
      <c r="H1117" s="12">
        <f t="shared" si="245"/>
        <v>-7.8E-2</v>
      </c>
      <c r="I1117" s="12">
        <f t="shared" si="246"/>
        <v>8.2000000000000003E-2</v>
      </c>
      <c r="J1117" s="12" t="s">
        <v>63</v>
      </c>
      <c r="K1117" s="12">
        <f t="shared" si="248"/>
        <v>2E-3</v>
      </c>
      <c r="L1117" s="45">
        <f t="shared" si="249"/>
        <v>2.5000000000000001E-2</v>
      </c>
      <c r="M1117" s="15">
        <f t="shared" si="250"/>
        <v>8.7410416766045768E-4</v>
      </c>
      <c r="N1117" s="68">
        <f t="shared" si="251"/>
        <v>3.4964166706418304E-2</v>
      </c>
      <c r="O1117" s="68">
        <f t="shared" si="252"/>
        <v>28.600710218454367</v>
      </c>
      <c r="P1117" s="12">
        <f t="shared" si="253"/>
        <v>-3.4090062538757848E-2</v>
      </c>
      <c r="Q1117" s="12">
        <f t="shared" si="254"/>
        <v>3.5838270874078759E-2</v>
      </c>
      <c r="R1117" s="113">
        <v>7.5459181512093227</v>
      </c>
      <c r="S1117" s="12" t="s">
        <v>1243</v>
      </c>
      <c r="T1117" s="12" t="s">
        <v>626</v>
      </c>
      <c r="U1117" s="12" t="s">
        <v>1228</v>
      </c>
      <c r="V1117" s="68" t="s">
        <v>1251</v>
      </c>
      <c r="W1117" s="68">
        <v>1</v>
      </c>
      <c r="X1117" s="68">
        <v>0</v>
      </c>
      <c r="Y1117" s="68">
        <v>0</v>
      </c>
      <c r="Z1117" s="68">
        <v>0</v>
      </c>
      <c r="AA1117" s="68">
        <v>1</v>
      </c>
      <c r="AB1117" s="68">
        <v>1</v>
      </c>
      <c r="AC1117" s="68">
        <v>3</v>
      </c>
      <c r="AD1117" s="68">
        <v>3</v>
      </c>
      <c r="AE1117" s="68">
        <v>818</v>
      </c>
      <c r="AF1117" s="68">
        <v>0</v>
      </c>
      <c r="AG1117" s="68">
        <v>1</v>
      </c>
      <c r="AH1117" s="68">
        <v>0</v>
      </c>
      <c r="AI1117" s="68">
        <v>0</v>
      </c>
      <c r="AJ1117" s="68">
        <v>0</v>
      </c>
      <c r="AK1117" s="68">
        <v>0</v>
      </c>
      <c r="AL1117" s="68">
        <v>0</v>
      </c>
      <c r="AM1117" s="68">
        <v>0</v>
      </c>
      <c r="AN1117" s="68">
        <v>0</v>
      </c>
      <c r="AO1117" s="68">
        <v>0</v>
      </c>
      <c r="AP1117" s="113">
        <v>7.412160334945205</v>
      </c>
      <c r="AQ1117" s="12">
        <v>1</v>
      </c>
      <c r="AR1117" s="113">
        <v>6.7117403950561796</v>
      </c>
      <c r="AS1117" s="12">
        <v>0</v>
      </c>
      <c r="AT1117" s="12">
        <v>1</v>
      </c>
      <c r="AU1117" s="12">
        <v>6.956545443151569</v>
      </c>
      <c r="AV1117" s="113">
        <v>7.6036486852101079</v>
      </c>
      <c r="AW1117" s="12">
        <v>0</v>
      </c>
      <c r="AX1117" s="12">
        <v>1</v>
      </c>
      <c r="AY1117" s="68">
        <v>0</v>
      </c>
      <c r="AZ1117" s="68">
        <v>4.2329999999999997</v>
      </c>
      <c r="BA1117" s="94">
        <v>564</v>
      </c>
      <c r="BB1117" s="94">
        <v>91</v>
      </c>
      <c r="BC1117" s="12">
        <v>1</v>
      </c>
      <c r="BD1117" s="12">
        <v>0</v>
      </c>
      <c r="BE1117" s="104">
        <f t="shared" si="257"/>
        <v>8.0063675676502459</v>
      </c>
      <c r="BF1117" s="104">
        <v>1269.94</v>
      </c>
      <c r="BG1117" s="104">
        <f t="shared" si="255"/>
        <v>1.1202848355460455</v>
      </c>
      <c r="BH1117" s="68">
        <v>0</v>
      </c>
      <c r="BI1117" s="68">
        <v>1</v>
      </c>
      <c r="BJ1117" s="68">
        <v>0</v>
      </c>
      <c r="BK1117" s="12">
        <v>0</v>
      </c>
      <c r="BL1117" s="12">
        <v>1</v>
      </c>
      <c r="BM1117" s="12">
        <v>1</v>
      </c>
      <c r="BN1117" s="12">
        <v>0</v>
      </c>
      <c r="BO1117" s="12">
        <v>0</v>
      </c>
      <c r="BP1117" s="12">
        <v>1</v>
      </c>
      <c r="BQ1117" s="12">
        <v>0</v>
      </c>
      <c r="BR1117" s="12">
        <v>0</v>
      </c>
      <c r="BS1117" s="12">
        <v>0</v>
      </c>
      <c r="BT1117" s="12">
        <v>0</v>
      </c>
      <c r="BU1117" s="12">
        <v>1</v>
      </c>
      <c r="BV1117" s="12">
        <v>1</v>
      </c>
      <c r="BW1117" s="12">
        <v>0</v>
      </c>
      <c r="BX1117" s="12">
        <v>0</v>
      </c>
      <c r="BY1117" s="12">
        <v>0.5</v>
      </c>
      <c r="BZ1117" s="12">
        <f t="shared" si="256"/>
        <v>0.5</v>
      </c>
      <c r="CA1117" s="113">
        <v>2.8033603809065348</v>
      </c>
      <c r="CB1117" s="12" t="s">
        <v>1213</v>
      </c>
      <c r="CC1117" s="12">
        <v>1</v>
      </c>
    </row>
    <row r="1118" spans="1:167" ht="15" customHeight="1" x14ac:dyDescent="0.3">
      <c r="A1118" s="70">
        <v>1117</v>
      </c>
      <c r="B1118" s="12">
        <v>26</v>
      </c>
      <c r="C1118" s="69" t="s">
        <v>176</v>
      </c>
      <c r="D1118" s="37">
        <v>3.7999999999999999E-2</v>
      </c>
      <c r="E1118" s="13">
        <v>0.08</v>
      </c>
      <c r="F1118" s="19">
        <f t="shared" si="258"/>
        <v>0.47499999999999998</v>
      </c>
      <c r="H1118" s="12">
        <f t="shared" si="245"/>
        <v>-4.2000000000000003E-2</v>
      </c>
      <c r="I1118" s="12">
        <f t="shared" si="246"/>
        <v>0.11799999999999999</v>
      </c>
      <c r="J1118" s="12" t="s">
        <v>63</v>
      </c>
      <c r="K1118" s="12">
        <f t="shared" si="248"/>
        <v>3.7999999999999999E-2</v>
      </c>
      <c r="L1118" s="45">
        <f t="shared" si="249"/>
        <v>0.47499999999999998</v>
      </c>
      <c r="M1118" s="15">
        <f t="shared" si="250"/>
        <v>1.6605695553669652E-2</v>
      </c>
      <c r="N1118" s="13">
        <f t="shared" si="251"/>
        <v>3.4959359060357166E-2</v>
      </c>
      <c r="O1118" s="68">
        <f t="shared" si="252"/>
        <v>28.604643416760151</v>
      </c>
      <c r="P1118" s="12">
        <f t="shared" si="253"/>
        <v>-1.8353663506687514E-2</v>
      </c>
      <c r="Q1118" s="12">
        <f t="shared" si="254"/>
        <v>5.1565054614026815E-2</v>
      </c>
      <c r="R1118" s="113">
        <v>7.4730690880321973</v>
      </c>
      <c r="S1118" s="12" t="s">
        <v>1243</v>
      </c>
      <c r="T1118" s="12" t="s">
        <v>626</v>
      </c>
      <c r="U1118" s="12" t="s">
        <v>1229</v>
      </c>
      <c r="V1118" s="13" t="s">
        <v>1252</v>
      </c>
      <c r="W1118" s="68">
        <v>1</v>
      </c>
      <c r="X1118" s="68">
        <v>0</v>
      </c>
      <c r="Y1118" s="68">
        <v>0</v>
      </c>
      <c r="Z1118" s="68">
        <v>0</v>
      </c>
      <c r="AA1118" s="13">
        <v>1</v>
      </c>
      <c r="AB1118" s="13">
        <v>1</v>
      </c>
      <c r="AC1118" s="68">
        <v>3</v>
      </c>
      <c r="AD1118" s="68">
        <v>3</v>
      </c>
      <c r="AE1118" s="13">
        <v>818</v>
      </c>
      <c r="AF1118" s="13">
        <v>0</v>
      </c>
      <c r="AG1118" s="13">
        <v>1</v>
      </c>
      <c r="AH1118" s="13">
        <v>0</v>
      </c>
      <c r="AI1118" s="13">
        <v>0</v>
      </c>
      <c r="AJ1118" s="13">
        <v>0</v>
      </c>
      <c r="AK1118" s="13">
        <v>0</v>
      </c>
      <c r="AL1118" s="13">
        <v>0</v>
      </c>
      <c r="AM1118" s="68">
        <v>0</v>
      </c>
      <c r="AN1118" s="68">
        <v>0</v>
      </c>
      <c r="AO1118" s="68">
        <v>0</v>
      </c>
      <c r="AP1118" s="113">
        <v>7.412160334945205</v>
      </c>
      <c r="AQ1118" s="12">
        <v>1</v>
      </c>
      <c r="AR1118" s="113">
        <v>6.7117403950561796</v>
      </c>
      <c r="AS1118" s="12">
        <v>0</v>
      </c>
      <c r="AT1118" s="12">
        <v>1</v>
      </c>
      <c r="AU1118" s="12">
        <v>6.956545443151569</v>
      </c>
      <c r="AV1118" s="113">
        <v>7.6036486852101079</v>
      </c>
      <c r="AW1118" s="12">
        <v>0</v>
      </c>
      <c r="AX1118" s="12">
        <v>1</v>
      </c>
      <c r="AY1118" s="68">
        <v>0</v>
      </c>
      <c r="AZ1118" s="68">
        <v>4.2329999999999997</v>
      </c>
      <c r="BA1118" s="94">
        <v>564</v>
      </c>
      <c r="BB1118" s="94">
        <v>91</v>
      </c>
      <c r="BC1118" s="12">
        <v>1</v>
      </c>
      <c r="BD1118" s="12">
        <v>0</v>
      </c>
      <c r="BE1118" s="104">
        <f t="shared" si="257"/>
        <v>8.0063675676502459</v>
      </c>
      <c r="BF1118" s="104">
        <v>1269.94</v>
      </c>
      <c r="BG1118" s="104">
        <f t="shared" si="255"/>
        <v>1.1202848355460455</v>
      </c>
      <c r="BH1118" s="68">
        <v>0</v>
      </c>
      <c r="BI1118" s="68">
        <v>1</v>
      </c>
      <c r="BJ1118" s="68">
        <v>0</v>
      </c>
      <c r="BK1118" s="12">
        <v>0</v>
      </c>
      <c r="BL1118" s="12">
        <v>1</v>
      </c>
      <c r="BM1118" s="12">
        <v>1</v>
      </c>
      <c r="BN1118" s="12">
        <v>0</v>
      </c>
      <c r="BO1118" s="12">
        <v>0</v>
      </c>
      <c r="BP1118" s="12">
        <v>1</v>
      </c>
      <c r="BQ1118" s="12">
        <v>0</v>
      </c>
      <c r="BR1118" s="12">
        <v>0</v>
      </c>
      <c r="BS1118" s="12">
        <v>0</v>
      </c>
      <c r="BT1118" s="12">
        <v>0</v>
      </c>
      <c r="BU1118" s="12">
        <v>1</v>
      </c>
      <c r="BV1118" s="12">
        <v>1</v>
      </c>
      <c r="BW1118" s="12">
        <v>0</v>
      </c>
      <c r="BX1118" s="12">
        <v>0</v>
      </c>
      <c r="BY1118" s="12">
        <v>0.5</v>
      </c>
      <c r="BZ1118" s="12">
        <f t="shared" si="256"/>
        <v>0.5</v>
      </c>
      <c r="CA1118" s="113">
        <v>2.8033603809065348</v>
      </c>
      <c r="CB1118" s="12" t="s">
        <v>1213</v>
      </c>
      <c r="CC1118" s="12">
        <v>1</v>
      </c>
    </row>
    <row r="1119" spans="1:167" ht="15" customHeight="1" x14ac:dyDescent="0.3">
      <c r="A1119" s="70">
        <v>1118</v>
      </c>
      <c r="B1119" s="70">
        <v>26</v>
      </c>
      <c r="C1119" s="69" t="s">
        <v>176</v>
      </c>
      <c r="D1119" s="38">
        <v>0.24399999999999999</v>
      </c>
      <c r="E1119" s="69">
        <v>0.111</v>
      </c>
      <c r="F1119" s="19">
        <f t="shared" si="258"/>
        <v>2.198198198198198</v>
      </c>
      <c r="G1119" s="70" t="s">
        <v>420</v>
      </c>
      <c r="H1119" s="70">
        <f t="shared" si="245"/>
        <v>0.13300000000000001</v>
      </c>
      <c r="I1119" s="70">
        <f t="shared" si="246"/>
        <v>0.35499999999999998</v>
      </c>
      <c r="J1119" s="70" t="s">
        <v>63</v>
      </c>
      <c r="K1119" s="70">
        <f t="shared" si="248"/>
        <v>0.24399999999999999</v>
      </c>
      <c r="L1119" s="47">
        <f t="shared" si="249"/>
        <v>2.198198198198198</v>
      </c>
      <c r="M1119" s="18">
        <f t="shared" si="250"/>
        <v>7.6632190722603549E-2</v>
      </c>
      <c r="N1119" s="69">
        <f t="shared" si="251"/>
        <v>3.4861365451676209E-2</v>
      </c>
      <c r="O1119" s="69">
        <f t="shared" si="252"/>
        <v>28.685049683041541</v>
      </c>
      <c r="P1119" s="70">
        <f t="shared" si="253"/>
        <v>4.1770825270927341E-2</v>
      </c>
      <c r="Q1119" s="70">
        <f t="shared" si="254"/>
        <v>0.11149355617427975</v>
      </c>
      <c r="R1119" s="114">
        <v>7.4730690880321973</v>
      </c>
      <c r="S1119" s="70" t="s">
        <v>1243</v>
      </c>
      <c r="T1119" s="70" t="s">
        <v>626</v>
      </c>
      <c r="U1119" s="70" t="s">
        <v>1230</v>
      </c>
      <c r="V1119" s="69" t="s">
        <v>1253</v>
      </c>
      <c r="W1119" s="69">
        <v>1</v>
      </c>
      <c r="X1119" s="69">
        <v>0</v>
      </c>
      <c r="Y1119" s="69">
        <v>0</v>
      </c>
      <c r="Z1119" s="69">
        <v>0</v>
      </c>
      <c r="AA1119" s="69">
        <v>1</v>
      </c>
      <c r="AB1119" s="69">
        <v>1</v>
      </c>
      <c r="AC1119" s="69">
        <v>3</v>
      </c>
      <c r="AD1119" s="69">
        <v>3</v>
      </c>
      <c r="AE1119" s="69">
        <v>818</v>
      </c>
      <c r="AF1119" s="69">
        <v>0</v>
      </c>
      <c r="AG1119" s="69">
        <v>1</v>
      </c>
      <c r="AH1119" s="69">
        <v>0</v>
      </c>
      <c r="AI1119" s="69">
        <v>0</v>
      </c>
      <c r="AJ1119" s="69">
        <v>0</v>
      </c>
      <c r="AK1119" s="69">
        <v>0</v>
      </c>
      <c r="AL1119" s="69">
        <v>0</v>
      </c>
      <c r="AM1119" s="69">
        <v>0</v>
      </c>
      <c r="AN1119" s="69">
        <v>0</v>
      </c>
      <c r="AO1119" s="69">
        <v>0</v>
      </c>
      <c r="AP1119" s="114">
        <v>7.412160334945205</v>
      </c>
      <c r="AQ1119" s="70">
        <v>1</v>
      </c>
      <c r="AR1119" s="114">
        <v>6.7117403950561796</v>
      </c>
      <c r="AS1119" s="70">
        <v>0</v>
      </c>
      <c r="AT1119" s="70">
        <v>1</v>
      </c>
      <c r="AU1119" s="70">
        <v>6.956545443151569</v>
      </c>
      <c r="AV1119" s="114">
        <v>7.6036486852101079</v>
      </c>
      <c r="AW1119" s="70">
        <v>0</v>
      </c>
      <c r="AX1119" s="70">
        <v>1</v>
      </c>
      <c r="AY1119" s="69">
        <v>0</v>
      </c>
      <c r="AZ1119" s="69">
        <v>4.2329999999999997</v>
      </c>
      <c r="BA1119" s="32">
        <v>564</v>
      </c>
      <c r="BB1119" s="32">
        <v>91</v>
      </c>
      <c r="BC1119" s="70">
        <v>1</v>
      </c>
      <c r="BD1119" s="70">
        <v>0</v>
      </c>
      <c r="BE1119" s="106">
        <f t="shared" si="257"/>
        <v>8.0063675676502459</v>
      </c>
      <c r="BF1119" s="106">
        <v>1269.94</v>
      </c>
      <c r="BG1119" s="106">
        <f t="shared" si="255"/>
        <v>1.1202848355460455</v>
      </c>
      <c r="BH1119" s="69">
        <v>0</v>
      </c>
      <c r="BI1119" s="69">
        <v>1</v>
      </c>
      <c r="BJ1119" s="69">
        <v>0</v>
      </c>
      <c r="BK1119" s="70">
        <v>0</v>
      </c>
      <c r="BL1119" s="70">
        <v>1</v>
      </c>
      <c r="BM1119" s="70">
        <v>1</v>
      </c>
      <c r="BN1119" s="70">
        <v>0</v>
      </c>
      <c r="BO1119" s="70">
        <v>0</v>
      </c>
      <c r="BP1119" s="70">
        <v>1</v>
      </c>
      <c r="BQ1119" s="70">
        <v>0</v>
      </c>
      <c r="BR1119" s="70">
        <v>0</v>
      </c>
      <c r="BS1119" s="70">
        <v>0</v>
      </c>
      <c r="BT1119" s="70">
        <v>0</v>
      </c>
      <c r="BU1119" s="70">
        <v>1</v>
      </c>
      <c r="BV1119" s="70">
        <v>1</v>
      </c>
      <c r="BW1119" s="70">
        <v>0</v>
      </c>
      <c r="BX1119" s="70">
        <v>0</v>
      </c>
      <c r="BY1119" s="70">
        <v>0.5</v>
      </c>
      <c r="BZ1119" s="70">
        <f t="shared" si="256"/>
        <v>0.5</v>
      </c>
      <c r="CA1119" s="114">
        <v>2.8033603809065348</v>
      </c>
      <c r="CB1119" s="70" t="s">
        <v>1213</v>
      </c>
      <c r="CC1119" s="70">
        <v>1</v>
      </c>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0"/>
      <c r="DD1119" s="70"/>
      <c r="DE1119" s="70"/>
      <c r="DF1119" s="70"/>
      <c r="DG1119" s="70"/>
      <c r="DH1119" s="70"/>
      <c r="DI1119" s="70"/>
      <c r="DJ1119" s="70"/>
      <c r="DK1119" s="70"/>
      <c r="DL1119" s="70"/>
      <c r="DM1119" s="70"/>
      <c r="DN1119" s="70"/>
      <c r="DO1119" s="70"/>
      <c r="DP1119" s="70"/>
      <c r="DQ1119" s="70"/>
      <c r="DR1119" s="70"/>
      <c r="DS1119" s="70"/>
      <c r="DT1119" s="70"/>
      <c r="DU1119" s="70"/>
      <c r="DV1119" s="70"/>
      <c r="DW1119" s="70"/>
      <c r="DX1119" s="70"/>
      <c r="DY1119" s="70"/>
      <c r="DZ1119" s="70"/>
      <c r="EA1119" s="70"/>
      <c r="EB1119" s="70"/>
      <c r="EC1119" s="70"/>
      <c r="ED1119" s="70"/>
      <c r="EE1119" s="70"/>
      <c r="EF1119" s="70"/>
      <c r="EG1119" s="70"/>
      <c r="EH1119" s="70"/>
      <c r="EI1119" s="70"/>
      <c r="EJ1119" s="70"/>
      <c r="EK1119" s="70"/>
      <c r="EL1119" s="70"/>
      <c r="EM1119" s="70"/>
      <c r="EN1119" s="70"/>
      <c r="EO1119" s="70"/>
      <c r="EP1119" s="70"/>
      <c r="EQ1119" s="70"/>
      <c r="ER1119" s="70"/>
      <c r="ES1119" s="70"/>
      <c r="ET1119" s="70"/>
      <c r="EU1119" s="70"/>
      <c r="EV1119" s="70"/>
      <c r="EW1119" s="70"/>
      <c r="EX1119" s="70"/>
      <c r="EY1119" s="70"/>
      <c r="EZ1119" s="70"/>
      <c r="FA1119" s="70"/>
      <c r="FB1119" s="70"/>
      <c r="FC1119" s="70"/>
      <c r="FD1119" s="70"/>
      <c r="FE1119" s="70"/>
      <c r="FF1119" s="70"/>
      <c r="FG1119" s="70"/>
      <c r="FH1119" s="70"/>
      <c r="FI1119" s="70"/>
      <c r="FJ1119" s="70"/>
      <c r="FK1119" s="70"/>
    </row>
    <row r="1120" spans="1:167" ht="15" customHeight="1" x14ac:dyDescent="0.3">
      <c r="A1120" s="70">
        <v>1119</v>
      </c>
      <c r="B1120" s="12">
        <v>26</v>
      </c>
      <c r="C1120" s="69" t="s">
        <v>176</v>
      </c>
      <c r="D1120" s="37">
        <v>0.05</v>
      </c>
      <c r="E1120" s="68">
        <v>7.3999999999999996E-2</v>
      </c>
      <c r="F1120" s="19">
        <f t="shared" si="258"/>
        <v>0.67567567567567577</v>
      </c>
      <c r="H1120" s="12">
        <f t="shared" si="245"/>
        <v>-2.3999999999999994E-2</v>
      </c>
      <c r="I1120" s="12">
        <f t="shared" si="246"/>
        <v>0.124</v>
      </c>
      <c r="J1120" s="12" t="s">
        <v>63</v>
      </c>
      <c r="K1120" s="12">
        <f t="shared" si="248"/>
        <v>0.05</v>
      </c>
      <c r="L1120" s="45">
        <f t="shared" si="249"/>
        <v>0.67567567567567577</v>
      </c>
      <c r="M1120" s="15">
        <f t="shared" si="250"/>
        <v>1.9207609043044881E-2</v>
      </c>
      <c r="N1120" s="68">
        <f t="shared" si="251"/>
        <v>2.8427261383706423E-2</v>
      </c>
      <c r="O1120" s="68">
        <f t="shared" si="252"/>
        <v>35.177500445863117</v>
      </c>
      <c r="P1120" s="12">
        <f t="shared" si="253"/>
        <v>-9.2196523406615424E-3</v>
      </c>
      <c r="Q1120" s="12">
        <f t="shared" si="254"/>
        <v>4.7634870426751304E-2</v>
      </c>
      <c r="R1120" s="113">
        <v>8.2193260939060906</v>
      </c>
      <c r="S1120" s="12" t="s">
        <v>1244</v>
      </c>
      <c r="T1120" s="12" t="s">
        <v>626</v>
      </c>
      <c r="U1120" s="12" t="s">
        <v>1228</v>
      </c>
      <c r="V1120" s="68" t="s">
        <v>1254</v>
      </c>
      <c r="W1120" s="68">
        <v>1</v>
      </c>
      <c r="X1120" s="68">
        <v>0</v>
      </c>
      <c r="Y1120" s="68">
        <v>0</v>
      </c>
      <c r="Z1120" s="68">
        <v>0</v>
      </c>
      <c r="AA1120" s="68">
        <v>1</v>
      </c>
      <c r="AB1120" s="68">
        <v>1</v>
      </c>
      <c r="AC1120" s="68">
        <v>4</v>
      </c>
      <c r="AD1120" s="68">
        <v>3</v>
      </c>
      <c r="AE1120" s="68">
        <v>1237</v>
      </c>
      <c r="AF1120" s="68">
        <v>0</v>
      </c>
      <c r="AG1120" s="68">
        <v>1</v>
      </c>
      <c r="AH1120" s="68">
        <v>0</v>
      </c>
      <c r="AI1120" s="68">
        <v>0</v>
      </c>
      <c r="AJ1120" s="68">
        <v>0</v>
      </c>
      <c r="AK1120" s="68">
        <v>0</v>
      </c>
      <c r="AL1120" s="68">
        <v>0</v>
      </c>
      <c r="AM1120" s="68">
        <v>0</v>
      </c>
      <c r="AN1120" s="68">
        <v>0</v>
      </c>
      <c r="AO1120" s="68">
        <v>0</v>
      </c>
      <c r="AP1120" s="113">
        <v>7.412160334945205</v>
      </c>
      <c r="AQ1120" s="12">
        <v>1</v>
      </c>
      <c r="AR1120" s="113">
        <v>7.1236727852046071</v>
      </c>
      <c r="AS1120" s="12">
        <v>0</v>
      </c>
      <c r="AT1120" s="12">
        <v>1</v>
      </c>
      <c r="AU1120" s="12">
        <v>6.5930445341424369</v>
      </c>
      <c r="AV1120" s="113">
        <v>7.6036486852101079</v>
      </c>
      <c r="AW1120" s="12">
        <v>0</v>
      </c>
      <c r="AX1120" s="12">
        <v>1</v>
      </c>
      <c r="AY1120" s="68">
        <v>0</v>
      </c>
      <c r="AZ1120" s="68">
        <v>4.2329999999999997</v>
      </c>
      <c r="BA1120" s="94">
        <v>564</v>
      </c>
      <c r="BB1120" s="94">
        <v>91</v>
      </c>
      <c r="BC1120" s="12">
        <v>1</v>
      </c>
      <c r="BD1120" s="12">
        <v>0</v>
      </c>
      <c r="BE1120" s="104">
        <f t="shared" si="257"/>
        <v>8.0063675676502459</v>
      </c>
      <c r="BF1120" s="104">
        <v>1269.94</v>
      </c>
      <c r="BG1120" s="104">
        <f t="shared" si="255"/>
        <v>1.1202848355460455</v>
      </c>
      <c r="BH1120" s="68">
        <v>0</v>
      </c>
      <c r="BI1120" s="68">
        <v>1</v>
      </c>
      <c r="BJ1120" s="68">
        <v>0</v>
      </c>
      <c r="BK1120" s="12">
        <v>0</v>
      </c>
      <c r="BL1120" s="12">
        <v>1</v>
      </c>
      <c r="BM1120" s="12">
        <v>1</v>
      </c>
      <c r="BN1120" s="12">
        <v>0</v>
      </c>
      <c r="BO1120" s="12">
        <v>0</v>
      </c>
      <c r="BP1120" s="12">
        <v>1</v>
      </c>
      <c r="BQ1120" s="12">
        <v>0</v>
      </c>
      <c r="BR1120" s="12">
        <v>0</v>
      </c>
      <c r="BS1120" s="12">
        <v>0</v>
      </c>
      <c r="BT1120" s="12">
        <v>0</v>
      </c>
      <c r="BU1120" s="12">
        <v>1</v>
      </c>
      <c r="BV1120" s="12">
        <v>1</v>
      </c>
      <c r="BW1120" s="12">
        <v>0</v>
      </c>
      <c r="BX1120" s="12">
        <v>0</v>
      </c>
      <c r="BY1120" s="12">
        <v>0.5</v>
      </c>
      <c r="BZ1120" s="12">
        <f t="shared" si="256"/>
        <v>0.5</v>
      </c>
      <c r="CA1120" s="113">
        <v>2.8033603809065348</v>
      </c>
      <c r="CB1120" s="12" t="s">
        <v>1213</v>
      </c>
      <c r="CC1120" s="12">
        <v>1</v>
      </c>
    </row>
    <row r="1121" spans="1:167" ht="15" customHeight="1" x14ac:dyDescent="0.3">
      <c r="A1121" s="70">
        <v>1120</v>
      </c>
      <c r="B1121" s="12">
        <v>26</v>
      </c>
      <c r="C1121" s="69" t="s">
        <v>176</v>
      </c>
      <c r="D1121" s="37">
        <v>-1.7999999999999999E-2</v>
      </c>
      <c r="E1121" s="68">
        <v>6.6000000000000003E-2</v>
      </c>
      <c r="F1121" s="19">
        <f t="shared" si="258"/>
        <v>-0.27272727272727271</v>
      </c>
      <c r="H1121" s="12">
        <f t="shared" si="245"/>
        <v>-8.4000000000000005E-2</v>
      </c>
      <c r="I1121" s="12">
        <f t="shared" si="246"/>
        <v>4.8000000000000001E-2</v>
      </c>
      <c r="J1121" s="12" t="s">
        <v>63</v>
      </c>
      <c r="K1121" s="12">
        <f t="shared" si="248"/>
        <v>-1.7999999999999999E-2</v>
      </c>
      <c r="L1121" s="45">
        <f t="shared" si="249"/>
        <v>-0.27272727272727271</v>
      </c>
      <c r="M1121" s="15">
        <f t="shared" si="250"/>
        <v>-7.7540868884869987E-3</v>
      </c>
      <c r="N1121" s="68">
        <f t="shared" si="251"/>
        <v>2.8431651924452333E-2</v>
      </c>
      <c r="O1121" s="68">
        <f t="shared" si="252"/>
        <v>35.172068181517126</v>
      </c>
      <c r="P1121" s="12">
        <f t="shared" si="253"/>
        <v>-3.6185738812939329E-2</v>
      </c>
      <c r="Q1121" s="12">
        <f t="shared" si="254"/>
        <v>2.0677565035965333E-2</v>
      </c>
      <c r="R1121" s="113">
        <v>8.2193260939060906</v>
      </c>
      <c r="S1121" s="12" t="s">
        <v>1244</v>
      </c>
      <c r="T1121" s="12" t="s">
        <v>626</v>
      </c>
      <c r="U1121" s="12" t="s">
        <v>1229</v>
      </c>
      <c r="V1121" s="68" t="s">
        <v>1255</v>
      </c>
      <c r="W1121" s="68">
        <v>1</v>
      </c>
      <c r="X1121" s="68">
        <v>0</v>
      </c>
      <c r="Y1121" s="68">
        <v>0</v>
      </c>
      <c r="Z1121" s="68">
        <v>0</v>
      </c>
      <c r="AA1121" s="68">
        <v>1</v>
      </c>
      <c r="AB1121" s="68">
        <v>1</v>
      </c>
      <c r="AC1121" s="68">
        <v>4</v>
      </c>
      <c r="AD1121" s="68">
        <v>3</v>
      </c>
      <c r="AE1121" s="68">
        <v>1237</v>
      </c>
      <c r="AF1121" s="68">
        <v>0</v>
      </c>
      <c r="AG1121" s="68">
        <v>1</v>
      </c>
      <c r="AH1121" s="68">
        <v>0</v>
      </c>
      <c r="AI1121" s="68">
        <v>0</v>
      </c>
      <c r="AJ1121" s="68">
        <v>0</v>
      </c>
      <c r="AK1121" s="68">
        <v>0</v>
      </c>
      <c r="AL1121" s="68">
        <v>0</v>
      </c>
      <c r="AM1121" s="68">
        <v>0</v>
      </c>
      <c r="AN1121" s="68">
        <v>0</v>
      </c>
      <c r="AO1121" s="68">
        <v>0</v>
      </c>
      <c r="AP1121" s="113">
        <v>7.412160334945205</v>
      </c>
      <c r="AQ1121" s="12">
        <v>1</v>
      </c>
      <c r="AR1121" s="113">
        <v>7.1236727852046071</v>
      </c>
      <c r="AS1121" s="12">
        <v>0</v>
      </c>
      <c r="AT1121" s="12">
        <v>1</v>
      </c>
      <c r="AU1121" s="12">
        <v>6.5930445341424369</v>
      </c>
      <c r="AV1121" s="113">
        <v>7.6036486852101079</v>
      </c>
      <c r="AW1121" s="12">
        <v>0</v>
      </c>
      <c r="AX1121" s="12">
        <v>1</v>
      </c>
      <c r="AY1121" s="68">
        <v>0</v>
      </c>
      <c r="AZ1121" s="68">
        <v>4.2329999999999997</v>
      </c>
      <c r="BA1121" s="94">
        <v>564</v>
      </c>
      <c r="BB1121" s="94">
        <v>91</v>
      </c>
      <c r="BC1121" s="12">
        <v>1</v>
      </c>
      <c r="BD1121" s="12">
        <v>0</v>
      </c>
      <c r="BE1121" s="104">
        <f t="shared" si="257"/>
        <v>8.0063675676502459</v>
      </c>
      <c r="BF1121" s="104">
        <v>1269.94</v>
      </c>
      <c r="BG1121" s="104">
        <f t="shared" si="255"/>
        <v>1.1202848355460455</v>
      </c>
      <c r="BH1121" s="68">
        <v>0</v>
      </c>
      <c r="BI1121" s="68">
        <v>1</v>
      </c>
      <c r="BJ1121" s="68">
        <v>0</v>
      </c>
      <c r="BK1121" s="12">
        <v>0</v>
      </c>
      <c r="BL1121" s="12">
        <v>1</v>
      </c>
      <c r="BM1121" s="12">
        <v>1</v>
      </c>
      <c r="BN1121" s="12">
        <v>0</v>
      </c>
      <c r="BO1121" s="12">
        <v>0</v>
      </c>
      <c r="BP1121" s="12">
        <v>1</v>
      </c>
      <c r="BQ1121" s="12">
        <v>0</v>
      </c>
      <c r="BR1121" s="12">
        <v>0</v>
      </c>
      <c r="BS1121" s="12">
        <v>0</v>
      </c>
      <c r="BT1121" s="12">
        <v>0</v>
      </c>
      <c r="BU1121" s="12">
        <v>1</v>
      </c>
      <c r="BV1121" s="12">
        <v>1</v>
      </c>
      <c r="BW1121" s="12">
        <v>0</v>
      </c>
      <c r="BX1121" s="12">
        <v>0</v>
      </c>
      <c r="BY1121" s="12">
        <v>0.5</v>
      </c>
      <c r="BZ1121" s="12">
        <f t="shared" si="256"/>
        <v>0.5</v>
      </c>
      <c r="CA1121" s="113">
        <v>2.8033603809065348</v>
      </c>
      <c r="CB1121" s="12" t="s">
        <v>1213</v>
      </c>
      <c r="CC1121" s="12">
        <v>1</v>
      </c>
    </row>
    <row r="1122" spans="1:167" ht="15" customHeight="1" x14ac:dyDescent="0.3">
      <c r="A1122" s="70">
        <v>1121</v>
      </c>
      <c r="B1122" s="12">
        <v>26</v>
      </c>
      <c r="C1122" s="69" t="s">
        <v>176</v>
      </c>
      <c r="D1122" s="37">
        <v>7.1999999999999995E-2</v>
      </c>
      <c r="E1122" s="68">
        <v>9.0999999999999998E-2</v>
      </c>
      <c r="F1122" s="19">
        <f t="shared" si="258"/>
        <v>0.79120879120879117</v>
      </c>
      <c r="H1122" s="12">
        <f t="shared" ref="H1122:H1185" si="259">D1122-E1122</f>
        <v>-1.9000000000000003E-2</v>
      </c>
      <c r="I1122" s="12">
        <f t="shared" ref="I1122:I1185" si="260">D1122+E1122</f>
        <v>0.16299999999999998</v>
      </c>
      <c r="J1122" s="12" t="s">
        <v>63</v>
      </c>
      <c r="K1122" s="12">
        <f t="shared" si="248"/>
        <v>7.1999999999999995E-2</v>
      </c>
      <c r="L1122" s="45">
        <f t="shared" si="249"/>
        <v>0.79120879120879117</v>
      </c>
      <c r="M1122" s="15">
        <f t="shared" si="250"/>
        <v>2.2490359105272188E-2</v>
      </c>
      <c r="N1122" s="68">
        <f t="shared" si="251"/>
        <v>2.8425314980274573E-2</v>
      </c>
      <c r="O1122" s="68">
        <f t="shared" si="252"/>
        <v>35.17990920044118</v>
      </c>
      <c r="P1122" s="12">
        <f t="shared" si="253"/>
        <v>-5.9349558750023852E-3</v>
      </c>
      <c r="Q1122" s="12">
        <f t="shared" si="254"/>
        <v>5.0915674085546758E-2</v>
      </c>
      <c r="R1122" s="113">
        <v>8.7821694263323806</v>
      </c>
      <c r="S1122" s="12" t="s">
        <v>1244</v>
      </c>
      <c r="T1122" s="12" t="s">
        <v>626</v>
      </c>
      <c r="U1122" s="12" t="s">
        <v>1230</v>
      </c>
      <c r="V1122" s="68" t="s">
        <v>1256</v>
      </c>
      <c r="W1122" s="68">
        <v>1</v>
      </c>
      <c r="X1122" s="68">
        <v>0</v>
      </c>
      <c r="Y1122" s="68">
        <v>0</v>
      </c>
      <c r="Z1122" s="68">
        <v>0</v>
      </c>
      <c r="AA1122" s="68">
        <v>1</v>
      </c>
      <c r="AB1122" s="68">
        <v>1</v>
      </c>
      <c r="AC1122" s="68">
        <v>4</v>
      </c>
      <c r="AD1122" s="68">
        <v>3</v>
      </c>
      <c r="AE1122" s="68">
        <v>1237</v>
      </c>
      <c r="AF1122" s="68">
        <v>0</v>
      </c>
      <c r="AG1122" s="68">
        <v>1</v>
      </c>
      <c r="AH1122" s="68">
        <v>0</v>
      </c>
      <c r="AI1122" s="68">
        <v>0</v>
      </c>
      <c r="AJ1122" s="68">
        <v>0</v>
      </c>
      <c r="AK1122" s="68">
        <v>0</v>
      </c>
      <c r="AL1122" s="68">
        <v>0</v>
      </c>
      <c r="AM1122" s="68">
        <v>0</v>
      </c>
      <c r="AN1122" s="68">
        <v>0</v>
      </c>
      <c r="AO1122" s="68">
        <v>0</v>
      </c>
      <c r="AP1122" s="113">
        <v>7.412160334945205</v>
      </c>
      <c r="AQ1122" s="12">
        <v>1</v>
      </c>
      <c r="AR1122" s="113">
        <v>7.1236727852046071</v>
      </c>
      <c r="AS1122" s="12">
        <v>0</v>
      </c>
      <c r="AT1122" s="12">
        <v>1</v>
      </c>
      <c r="AU1122" s="12">
        <v>6.5930445341424369</v>
      </c>
      <c r="AV1122" s="113">
        <v>7.6036486852101079</v>
      </c>
      <c r="AW1122" s="12">
        <v>0</v>
      </c>
      <c r="AX1122" s="12">
        <v>1</v>
      </c>
      <c r="AY1122" s="68">
        <v>0</v>
      </c>
      <c r="AZ1122" s="68">
        <v>4.2329999999999997</v>
      </c>
      <c r="BA1122" s="94">
        <v>564</v>
      </c>
      <c r="BB1122" s="94">
        <v>91</v>
      </c>
      <c r="BC1122" s="12">
        <v>1</v>
      </c>
      <c r="BD1122" s="12">
        <v>0</v>
      </c>
      <c r="BE1122" s="104">
        <f t="shared" si="257"/>
        <v>8.0063675676502459</v>
      </c>
      <c r="BF1122" s="104">
        <v>1269.94</v>
      </c>
      <c r="BG1122" s="104">
        <f t="shared" si="255"/>
        <v>1.1202848355460455</v>
      </c>
      <c r="BH1122" s="68">
        <v>0</v>
      </c>
      <c r="BI1122" s="68">
        <v>1</v>
      </c>
      <c r="BJ1122" s="68">
        <v>0</v>
      </c>
      <c r="BK1122" s="12">
        <v>0</v>
      </c>
      <c r="BL1122" s="12">
        <v>1</v>
      </c>
      <c r="BM1122" s="12">
        <v>1</v>
      </c>
      <c r="BN1122" s="12">
        <v>0</v>
      </c>
      <c r="BO1122" s="12">
        <v>0</v>
      </c>
      <c r="BP1122" s="12">
        <v>1</v>
      </c>
      <c r="BQ1122" s="12">
        <v>0</v>
      </c>
      <c r="BR1122" s="12">
        <v>0</v>
      </c>
      <c r="BS1122" s="12">
        <v>0</v>
      </c>
      <c r="BT1122" s="12">
        <v>0</v>
      </c>
      <c r="BU1122" s="12">
        <v>1</v>
      </c>
      <c r="BV1122" s="12">
        <v>1</v>
      </c>
      <c r="BW1122" s="12">
        <v>0</v>
      </c>
      <c r="BX1122" s="12">
        <v>0</v>
      </c>
      <c r="BY1122" s="12">
        <v>0.5</v>
      </c>
      <c r="BZ1122" s="12">
        <f t="shared" si="256"/>
        <v>0.5</v>
      </c>
      <c r="CA1122" s="113">
        <v>2.8033603809065348</v>
      </c>
      <c r="CB1122" s="12" t="s">
        <v>1213</v>
      </c>
      <c r="CC1122" s="12">
        <v>1</v>
      </c>
    </row>
    <row r="1123" spans="1:167" ht="15" customHeight="1" x14ac:dyDescent="0.3">
      <c r="A1123" s="70">
        <v>1122</v>
      </c>
      <c r="B1123" s="12">
        <v>26</v>
      </c>
      <c r="C1123" s="69" t="s">
        <v>176</v>
      </c>
      <c r="D1123" s="37">
        <v>-2.1000000000000001E-2</v>
      </c>
      <c r="E1123" s="68">
        <v>0.121</v>
      </c>
      <c r="F1123" s="19">
        <f t="shared" si="258"/>
        <v>-0.17355371900826447</v>
      </c>
      <c r="H1123" s="12">
        <f t="shared" si="259"/>
        <v>-0.14199999999999999</v>
      </c>
      <c r="I1123" s="12">
        <f t="shared" si="260"/>
        <v>9.9999999999999992E-2</v>
      </c>
      <c r="J1123" s="12" t="s">
        <v>63</v>
      </c>
      <c r="K1123" s="12">
        <f t="shared" si="248"/>
        <v>-2.1000000000000001E-2</v>
      </c>
      <c r="L1123" s="45">
        <f t="shared" si="249"/>
        <v>-0.17355371900826447</v>
      </c>
      <c r="M1123" s="15">
        <f t="shared" si="250"/>
        <v>-7.6326614948637669E-3</v>
      </c>
      <c r="N1123" s="68">
        <f t="shared" si="251"/>
        <v>4.3978668613262654E-2</v>
      </c>
      <c r="O1123" s="68">
        <f t="shared" si="252"/>
        <v>22.738296349845157</v>
      </c>
      <c r="P1123" s="12">
        <f t="shared" si="253"/>
        <v>-5.1611330108126421E-2</v>
      </c>
      <c r="Q1123" s="12">
        <f t="shared" si="254"/>
        <v>3.6346007118398888E-2</v>
      </c>
      <c r="R1123" s="113">
        <v>8.7821694263323806</v>
      </c>
      <c r="S1123" s="12" t="s">
        <v>1245</v>
      </c>
      <c r="T1123" s="12" t="s">
        <v>626</v>
      </c>
      <c r="U1123" s="12" t="s">
        <v>1228</v>
      </c>
      <c r="V1123" s="68" t="s">
        <v>1254</v>
      </c>
      <c r="W1123" s="68">
        <v>1</v>
      </c>
      <c r="X1123" s="68">
        <v>0</v>
      </c>
      <c r="Y1123" s="68">
        <v>0</v>
      </c>
      <c r="Z1123" s="68">
        <v>0</v>
      </c>
      <c r="AA1123" s="68">
        <v>1</v>
      </c>
      <c r="AB1123" s="68">
        <v>1</v>
      </c>
      <c r="AC1123" s="68">
        <v>5</v>
      </c>
      <c r="AD1123" s="68">
        <v>3</v>
      </c>
      <c r="AE1123" s="68">
        <v>517</v>
      </c>
      <c r="AF1123" s="68">
        <v>0</v>
      </c>
      <c r="AG1123" s="68">
        <v>1</v>
      </c>
      <c r="AH1123" s="68">
        <v>0</v>
      </c>
      <c r="AI1123" s="68">
        <v>0</v>
      </c>
      <c r="AJ1123" s="68">
        <v>0</v>
      </c>
      <c r="AK1123" s="68">
        <v>0</v>
      </c>
      <c r="AL1123" s="68">
        <v>0</v>
      </c>
      <c r="AM1123" s="68">
        <v>0</v>
      </c>
      <c r="AN1123" s="68">
        <v>0</v>
      </c>
      <c r="AO1123" s="68">
        <v>0</v>
      </c>
      <c r="AP1123" s="113">
        <v>7.412160334945205</v>
      </c>
      <c r="AQ1123" s="12">
        <v>1</v>
      </c>
      <c r="AR1123" s="113">
        <v>6.2557500417533669</v>
      </c>
      <c r="AS1123" s="12">
        <v>0</v>
      </c>
      <c r="AT1123" s="12">
        <v>1</v>
      </c>
      <c r="AU1123" s="12">
        <v>6.5930445341424369</v>
      </c>
      <c r="AV1123" s="113">
        <v>7.6036486852101079</v>
      </c>
      <c r="AW1123" s="12">
        <v>0</v>
      </c>
      <c r="AX1123" s="12">
        <v>1</v>
      </c>
      <c r="AY1123" s="68">
        <v>0</v>
      </c>
      <c r="AZ1123" s="68">
        <v>4.2329999999999997</v>
      </c>
      <c r="BA1123" s="94">
        <v>564</v>
      </c>
      <c r="BB1123" s="94">
        <v>91</v>
      </c>
      <c r="BC1123" s="12">
        <v>1</v>
      </c>
      <c r="BD1123" s="12">
        <v>0</v>
      </c>
      <c r="BE1123" s="104">
        <f t="shared" si="257"/>
        <v>8.0063675676502459</v>
      </c>
      <c r="BF1123" s="104">
        <v>1269.94</v>
      </c>
      <c r="BG1123" s="104">
        <f t="shared" si="255"/>
        <v>1.1202848355460455</v>
      </c>
      <c r="BH1123" s="68">
        <v>0</v>
      </c>
      <c r="BI1123" s="68">
        <v>1</v>
      </c>
      <c r="BJ1123" s="68">
        <v>0</v>
      </c>
      <c r="BK1123" s="12">
        <v>0</v>
      </c>
      <c r="BL1123" s="12">
        <v>1</v>
      </c>
      <c r="BM1123" s="12">
        <v>1</v>
      </c>
      <c r="BN1123" s="12">
        <v>0</v>
      </c>
      <c r="BO1123" s="12">
        <v>0</v>
      </c>
      <c r="BP1123" s="12">
        <v>1</v>
      </c>
      <c r="BQ1123" s="12">
        <v>0</v>
      </c>
      <c r="BR1123" s="12">
        <v>0</v>
      </c>
      <c r="BS1123" s="12">
        <v>0</v>
      </c>
      <c r="BT1123" s="12">
        <v>0</v>
      </c>
      <c r="BU1123" s="12">
        <v>1</v>
      </c>
      <c r="BV1123" s="12">
        <v>1</v>
      </c>
      <c r="BW1123" s="12">
        <v>0</v>
      </c>
      <c r="BX1123" s="12">
        <v>0</v>
      </c>
      <c r="BY1123" s="12">
        <v>0.5</v>
      </c>
      <c r="BZ1123" s="12">
        <f t="shared" si="256"/>
        <v>0.5</v>
      </c>
      <c r="CA1123" s="113">
        <v>2.8033603809065348</v>
      </c>
      <c r="CB1123" s="12" t="s">
        <v>1213</v>
      </c>
      <c r="CC1123" s="12">
        <v>1</v>
      </c>
    </row>
    <row r="1124" spans="1:167" ht="15" customHeight="1" x14ac:dyDescent="0.3">
      <c r="A1124" s="70">
        <v>1123</v>
      </c>
      <c r="B1124" s="12">
        <v>26</v>
      </c>
      <c r="C1124" s="69" t="s">
        <v>176</v>
      </c>
      <c r="D1124" s="37">
        <v>-8.1000000000000003E-2</v>
      </c>
      <c r="E1124" s="68">
        <v>0.108</v>
      </c>
      <c r="F1124" s="19">
        <f t="shared" si="258"/>
        <v>-0.75</v>
      </c>
      <c r="H1124" s="12">
        <f t="shared" si="259"/>
        <v>-0.189</v>
      </c>
      <c r="I1124" s="12">
        <f t="shared" si="260"/>
        <v>2.6999999999999996E-2</v>
      </c>
      <c r="J1124" s="12" t="s">
        <v>63</v>
      </c>
      <c r="K1124" s="12">
        <f t="shared" si="248"/>
        <v>-8.1000000000000003E-2</v>
      </c>
      <c r="L1124" s="45">
        <f t="shared" si="249"/>
        <v>-0.75</v>
      </c>
      <c r="M1124" s="15">
        <f t="shared" si="250"/>
        <v>-3.2967032967032968E-2</v>
      </c>
      <c r="N1124" s="13">
        <f t="shared" si="251"/>
        <v>4.3956043956043953E-2</v>
      </c>
      <c r="O1124" s="68">
        <f t="shared" si="252"/>
        <v>22.750000000000004</v>
      </c>
      <c r="P1124" s="12">
        <f t="shared" si="253"/>
        <v>-7.6923076923076927E-2</v>
      </c>
      <c r="Q1124" s="12">
        <f t="shared" si="254"/>
        <v>1.0989010989010985E-2</v>
      </c>
      <c r="R1124" s="113">
        <v>9.1292387705391409</v>
      </c>
      <c r="S1124" s="12" t="s">
        <v>1245</v>
      </c>
      <c r="T1124" s="12" t="s">
        <v>626</v>
      </c>
      <c r="U1124" s="12" t="s">
        <v>1229</v>
      </c>
      <c r="V1124" s="13" t="s">
        <v>1255</v>
      </c>
      <c r="W1124" s="68">
        <v>1</v>
      </c>
      <c r="X1124" s="68">
        <v>0</v>
      </c>
      <c r="Y1124" s="68">
        <v>0</v>
      </c>
      <c r="Z1124" s="68">
        <v>0</v>
      </c>
      <c r="AA1124" s="13">
        <v>1</v>
      </c>
      <c r="AB1124" s="13">
        <v>1</v>
      </c>
      <c r="AC1124" s="68">
        <v>5</v>
      </c>
      <c r="AD1124" s="68">
        <v>3</v>
      </c>
      <c r="AE1124" s="13">
        <v>517</v>
      </c>
      <c r="AF1124" s="13">
        <v>0</v>
      </c>
      <c r="AG1124" s="13">
        <v>1</v>
      </c>
      <c r="AH1124" s="13">
        <v>0</v>
      </c>
      <c r="AI1124" s="13">
        <v>0</v>
      </c>
      <c r="AJ1124" s="13">
        <v>0</v>
      </c>
      <c r="AK1124" s="13">
        <v>0</v>
      </c>
      <c r="AL1124" s="13">
        <v>0</v>
      </c>
      <c r="AM1124" s="68">
        <v>0</v>
      </c>
      <c r="AN1124" s="68">
        <v>0</v>
      </c>
      <c r="AO1124" s="68">
        <v>0</v>
      </c>
      <c r="AP1124" s="113">
        <v>7.412160334945205</v>
      </c>
      <c r="AQ1124" s="12">
        <v>1</v>
      </c>
      <c r="AR1124" s="113">
        <v>6.2557500417533669</v>
      </c>
      <c r="AS1124" s="12">
        <v>0</v>
      </c>
      <c r="AT1124" s="12">
        <v>1</v>
      </c>
      <c r="AU1124" s="12">
        <v>6.5930445341424369</v>
      </c>
      <c r="AV1124" s="113">
        <v>7.6036486852101079</v>
      </c>
      <c r="AW1124" s="12">
        <v>0</v>
      </c>
      <c r="AX1124" s="12">
        <v>1</v>
      </c>
      <c r="AY1124" s="68">
        <v>0</v>
      </c>
      <c r="AZ1124" s="68">
        <v>4.2329999999999997</v>
      </c>
      <c r="BA1124" s="94">
        <v>564</v>
      </c>
      <c r="BB1124" s="94">
        <v>91</v>
      </c>
      <c r="BC1124" s="12">
        <v>1</v>
      </c>
      <c r="BD1124" s="12">
        <v>0</v>
      </c>
      <c r="BE1124" s="104">
        <f t="shared" si="257"/>
        <v>8.0063675676502459</v>
      </c>
      <c r="BF1124" s="104">
        <v>1269.94</v>
      </c>
      <c r="BG1124" s="104">
        <f t="shared" si="255"/>
        <v>1.1202848355460455</v>
      </c>
      <c r="BH1124" s="68">
        <v>0</v>
      </c>
      <c r="BI1124" s="68">
        <v>1</v>
      </c>
      <c r="BJ1124" s="68">
        <v>0</v>
      </c>
      <c r="BK1124" s="12">
        <v>0</v>
      </c>
      <c r="BL1124" s="12">
        <v>1</v>
      </c>
      <c r="BM1124" s="12">
        <v>1</v>
      </c>
      <c r="BN1124" s="12">
        <v>0</v>
      </c>
      <c r="BO1124" s="12">
        <v>0</v>
      </c>
      <c r="BP1124" s="12">
        <v>1</v>
      </c>
      <c r="BQ1124" s="12">
        <v>0</v>
      </c>
      <c r="BR1124" s="12">
        <v>0</v>
      </c>
      <c r="BS1124" s="12">
        <v>0</v>
      </c>
      <c r="BT1124" s="12">
        <v>0</v>
      </c>
      <c r="BU1124" s="12">
        <v>1</v>
      </c>
      <c r="BV1124" s="12">
        <v>1</v>
      </c>
      <c r="BW1124" s="12">
        <v>0</v>
      </c>
      <c r="BX1124" s="12">
        <v>0</v>
      </c>
      <c r="BY1124" s="12">
        <v>0.5</v>
      </c>
      <c r="BZ1124" s="12">
        <f t="shared" si="256"/>
        <v>0.5</v>
      </c>
      <c r="CA1124" s="113">
        <v>2.8033603809065348</v>
      </c>
      <c r="CB1124" s="12" t="s">
        <v>1213</v>
      </c>
      <c r="CC1124" s="12">
        <v>1</v>
      </c>
    </row>
    <row r="1125" spans="1:167" ht="15" customHeight="1" x14ac:dyDescent="0.3">
      <c r="A1125" s="70">
        <v>1124</v>
      </c>
      <c r="B1125" s="12">
        <v>26</v>
      </c>
      <c r="C1125" s="69" t="s">
        <v>176</v>
      </c>
      <c r="D1125" s="37">
        <v>-0.17</v>
      </c>
      <c r="E1125" s="68">
        <v>0.161</v>
      </c>
      <c r="F1125" s="19">
        <f t="shared" si="258"/>
        <v>-1.0559006211180124</v>
      </c>
      <c r="H1125" s="12">
        <f t="shared" si="259"/>
        <v>-0.33100000000000002</v>
      </c>
      <c r="I1125" s="12">
        <f t="shared" si="260"/>
        <v>-9.000000000000008E-3</v>
      </c>
      <c r="J1125" s="12" t="s">
        <v>63</v>
      </c>
      <c r="K1125" s="12">
        <f t="shared" si="248"/>
        <v>-0.17</v>
      </c>
      <c r="L1125" s="45">
        <f t="shared" si="249"/>
        <v>-1.0559006211180124</v>
      </c>
      <c r="M1125" s="15">
        <f t="shared" si="250"/>
        <v>-4.6388464094688879E-2</v>
      </c>
      <c r="N1125" s="68">
        <f t="shared" si="251"/>
        <v>4.3932604230852414E-2</v>
      </c>
      <c r="O1125" s="68">
        <f t="shared" si="252"/>
        <v>22.762137995400991</v>
      </c>
      <c r="P1125" s="12">
        <f t="shared" si="253"/>
        <v>-9.0321068325541293E-2</v>
      </c>
      <c r="Q1125" s="12">
        <f t="shared" si="254"/>
        <v>-2.4558598638364654E-3</v>
      </c>
      <c r="R1125" s="113">
        <v>9.1292387705391409</v>
      </c>
      <c r="S1125" s="12" t="s">
        <v>1245</v>
      </c>
      <c r="T1125" s="12" t="s">
        <v>626</v>
      </c>
      <c r="U1125" s="12" t="s">
        <v>1230</v>
      </c>
      <c r="V1125" s="68" t="s">
        <v>1256</v>
      </c>
      <c r="W1125" s="68">
        <v>1</v>
      </c>
      <c r="X1125" s="68">
        <v>0</v>
      </c>
      <c r="Y1125" s="68">
        <v>0</v>
      </c>
      <c r="Z1125" s="68">
        <v>0</v>
      </c>
      <c r="AA1125" s="68">
        <v>1</v>
      </c>
      <c r="AB1125" s="68">
        <v>1</v>
      </c>
      <c r="AC1125" s="68">
        <v>5</v>
      </c>
      <c r="AD1125" s="68">
        <v>3</v>
      </c>
      <c r="AE1125" s="68">
        <v>517</v>
      </c>
      <c r="AF1125" s="68">
        <v>0</v>
      </c>
      <c r="AG1125" s="68">
        <v>1</v>
      </c>
      <c r="AH1125" s="68">
        <v>0</v>
      </c>
      <c r="AI1125" s="68">
        <v>0</v>
      </c>
      <c r="AJ1125" s="68">
        <v>0</v>
      </c>
      <c r="AK1125" s="68">
        <v>0</v>
      </c>
      <c r="AL1125" s="68">
        <v>0</v>
      </c>
      <c r="AM1125" s="68">
        <v>0</v>
      </c>
      <c r="AN1125" s="68">
        <v>0</v>
      </c>
      <c r="AO1125" s="68">
        <v>0</v>
      </c>
      <c r="AP1125" s="113">
        <v>7.412160334945205</v>
      </c>
      <c r="AQ1125" s="12">
        <v>1</v>
      </c>
      <c r="AR1125" s="113">
        <v>6.2557500417533669</v>
      </c>
      <c r="AS1125" s="12">
        <v>0</v>
      </c>
      <c r="AT1125" s="12">
        <v>1</v>
      </c>
      <c r="AU1125" s="12">
        <v>6.5930445341424369</v>
      </c>
      <c r="AV1125" s="113">
        <v>7.6036486852101079</v>
      </c>
      <c r="AW1125" s="12">
        <v>0</v>
      </c>
      <c r="AX1125" s="12">
        <v>1</v>
      </c>
      <c r="AY1125" s="68">
        <v>0</v>
      </c>
      <c r="AZ1125" s="68">
        <v>4.2329999999999997</v>
      </c>
      <c r="BA1125" s="94">
        <v>564</v>
      </c>
      <c r="BB1125" s="94">
        <v>91</v>
      </c>
      <c r="BC1125" s="12">
        <v>1</v>
      </c>
      <c r="BD1125" s="12">
        <v>0</v>
      </c>
      <c r="BE1125" s="104">
        <f t="shared" si="257"/>
        <v>8.0063675676502459</v>
      </c>
      <c r="BF1125" s="104">
        <v>1269.94</v>
      </c>
      <c r="BG1125" s="104">
        <f t="shared" si="255"/>
        <v>1.1202848355460455</v>
      </c>
      <c r="BH1125" s="68">
        <v>0</v>
      </c>
      <c r="BI1125" s="68">
        <v>1</v>
      </c>
      <c r="BJ1125" s="68">
        <v>0</v>
      </c>
      <c r="BK1125" s="12">
        <v>0</v>
      </c>
      <c r="BL1125" s="12">
        <v>1</v>
      </c>
      <c r="BM1125" s="12">
        <v>1</v>
      </c>
      <c r="BN1125" s="12">
        <v>0</v>
      </c>
      <c r="BO1125" s="12">
        <v>0</v>
      </c>
      <c r="BP1125" s="12">
        <v>1</v>
      </c>
      <c r="BQ1125" s="12">
        <v>0</v>
      </c>
      <c r="BR1125" s="12">
        <v>0</v>
      </c>
      <c r="BS1125" s="12">
        <v>0</v>
      </c>
      <c r="BT1125" s="12">
        <v>0</v>
      </c>
      <c r="BU1125" s="12">
        <v>1</v>
      </c>
      <c r="BV1125" s="12">
        <v>1</v>
      </c>
      <c r="BW1125" s="12">
        <v>0</v>
      </c>
      <c r="BX1125" s="12">
        <v>0</v>
      </c>
      <c r="BY1125" s="12">
        <v>0.5</v>
      </c>
      <c r="BZ1125" s="12">
        <f t="shared" si="256"/>
        <v>0.5</v>
      </c>
      <c r="CA1125" s="113">
        <v>2.8033603809065348</v>
      </c>
      <c r="CB1125" s="12" t="s">
        <v>1213</v>
      </c>
      <c r="CC1125" s="12">
        <v>1</v>
      </c>
    </row>
    <row r="1126" spans="1:167" ht="15" customHeight="1" x14ac:dyDescent="0.3">
      <c r="A1126" s="70">
        <v>1125</v>
      </c>
      <c r="B1126" s="12">
        <v>26</v>
      </c>
      <c r="C1126" s="69" t="s">
        <v>176</v>
      </c>
      <c r="D1126" s="37">
        <v>0.09</v>
      </c>
      <c r="E1126" s="68">
        <v>9.1999999999999998E-2</v>
      </c>
      <c r="F1126" s="19">
        <f t="shared" si="258"/>
        <v>0.97826086956521741</v>
      </c>
      <c r="H1126" s="12">
        <f t="shared" si="259"/>
        <v>-2.0000000000000018E-3</v>
      </c>
      <c r="I1126" s="12">
        <f t="shared" si="260"/>
        <v>0.182</v>
      </c>
      <c r="J1126" s="12" t="s">
        <v>63</v>
      </c>
      <c r="K1126" s="12">
        <f t="shared" si="248"/>
        <v>0.09</v>
      </c>
      <c r="L1126" s="45">
        <f t="shared" si="249"/>
        <v>0.97826086956521741</v>
      </c>
      <c r="M1126" s="15">
        <f t="shared" si="250"/>
        <v>3.6534917344315375E-2</v>
      </c>
      <c r="N1126" s="68">
        <f t="shared" si="251"/>
        <v>3.7346804396411276E-2</v>
      </c>
      <c r="O1126" s="68">
        <f t="shared" si="252"/>
        <v>26.776052627841214</v>
      </c>
      <c r="P1126" s="12">
        <f t="shared" si="253"/>
        <v>-8.1188705209590123E-4</v>
      </c>
      <c r="Q1126" s="12">
        <f t="shared" si="254"/>
        <v>7.3881721740726658E-2</v>
      </c>
      <c r="R1126" s="113">
        <v>8.9357719386697845</v>
      </c>
      <c r="S1126" s="12" t="s">
        <v>1246</v>
      </c>
      <c r="T1126" s="12" t="s">
        <v>626</v>
      </c>
      <c r="U1126" s="12" t="s">
        <v>1228</v>
      </c>
      <c r="V1126" s="68" t="s">
        <v>1254</v>
      </c>
      <c r="W1126" s="68">
        <v>1</v>
      </c>
      <c r="X1126" s="68">
        <v>0</v>
      </c>
      <c r="Y1126" s="68">
        <v>0</v>
      </c>
      <c r="Z1126" s="68">
        <v>0</v>
      </c>
      <c r="AA1126" s="68">
        <v>1</v>
      </c>
      <c r="AB1126" s="68">
        <v>1</v>
      </c>
      <c r="AC1126" s="68">
        <v>6</v>
      </c>
      <c r="AD1126" s="68">
        <v>3</v>
      </c>
      <c r="AE1126" s="68">
        <v>716</v>
      </c>
      <c r="AF1126" s="68">
        <v>0</v>
      </c>
      <c r="AG1126" s="68">
        <v>1</v>
      </c>
      <c r="AH1126" s="68">
        <v>0</v>
      </c>
      <c r="AI1126" s="68">
        <v>0</v>
      </c>
      <c r="AJ1126" s="68">
        <v>0</v>
      </c>
      <c r="AK1126" s="68">
        <v>0</v>
      </c>
      <c r="AL1126" s="68">
        <v>0</v>
      </c>
      <c r="AM1126" s="68">
        <v>0</v>
      </c>
      <c r="AN1126" s="68">
        <v>0</v>
      </c>
      <c r="AO1126" s="68">
        <v>0</v>
      </c>
      <c r="AP1126" s="113">
        <v>7.412160334945205</v>
      </c>
      <c r="AQ1126" s="12">
        <v>1</v>
      </c>
      <c r="AR1126" s="113">
        <v>6.5792512120101012</v>
      </c>
      <c r="AS1126" s="12">
        <v>0</v>
      </c>
      <c r="AT1126" s="12">
        <v>1</v>
      </c>
      <c r="AU1126" s="12">
        <v>6.5930445341424369</v>
      </c>
      <c r="AV1126" s="113">
        <v>7.6036486852101079</v>
      </c>
      <c r="AW1126" s="12">
        <v>0</v>
      </c>
      <c r="AX1126" s="12">
        <v>1</v>
      </c>
      <c r="AY1126" s="68">
        <v>0</v>
      </c>
      <c r="AZ1126" s="68">
        <v>4.2329999999999997</v>
      </c>
      <c r="BA1126" s="94">
        <v>564</v>
      </c>
      <c r="BB1126" s="94">
        <v>91</v>
      </c>
      <c r="BC1126" s="12">
        <v>1</v>
      </c>
      <c r="BD1126" s="12">
        <v>0</v>
      </c>
      <c r="BE1126" s="104">
        <f t="shared" si="257"/>
        <v>8.0063675676502459</v>
      </c>
      <c r="BF1126" s="104">
        <v>1269.94</v>
      </c>
      <c r="BG1126" s="104">
        <f t="shared" si="255"/>
        <v>1.1202848355460455</v>
      </c>
      <c r="BH1126" s="68">
        <v>0</v>
      </c>
      <c r="BI1126" s="68">
        <v>1</v>
      </c>
      <c r="BJ1126" s="68">
        <v>0</v>
      </c>
      <c r="BK1126" s="12">
        <v>0</v>
      </c>
      <c r="BL1126" s="12">
        <v>1</v>
      </c>
      <c r="BM1126" s="12">
        <v>1</v>
      </c>
      <c r="BN1126" s="12">
        <v>0</v>
      </c>
      <c r="BO1126" s="12">
        <v>0</v>
      </c>
      <c r="BP1126" s="12">
        <v>1</v>
      </c>
      <c r="BQ1126" s="12">
        <v>0</v>
      </c>
      <c r="BR1126" s="12">
        <v>0</v>
      </c>
      <c r="BS1126" s="12">
        <v>0</v>
      </c>
      <c r="BT1126" s="12">
        <v>0</v>
      </c>
      <c r="BU1126" s="12">
        <v>1</v>
      </c>
      <c r="BV1126" s="12">
        <v>1</v>
      </c>
      <c r="BW1126" s="12">
        <v>0</v>
      </c>
      <c r="BX1126" s="12">
        <v>0</v>
      </c>
      <c r="BY1126" s="12">
        <v>0.5</v>
      </c>
      <c r="BZ1126" s="12">
        <f t="shared" si="256"/>
        <v>0.5</v>
      </c>
      <c r="CA1126" s="113">
        <v>2.8033603809065348</v>
      </c>
      <c r="CB1126" s="12" t="s">
        <v>1213</v>
      </c>
      <c r="CC1126" s="12">
        <v>1</v>
      </c>
    </row>
    <row r="1127" spans="1:167" ht="15" customHeight="1" x14ac:dyDescent="0.3">
      <c r="A1127" s="70">
        <v>1126</v>
      </c>
      <c r="B1127" s="12">
        <v>26</v>
      </c>
      <c r="C1127" s="69" t="s">
        <v>176</v>
      </c>
      <c r="D1127" s="37">
        <v>0.03</v>
      </c>
      <c r="E1127" s="68">
        <v>8.5000000000000006E-2</v>
      </c>
      <c r="F1127" s="19">
        <f t="shared" si="258"/>
        <v>0.3529411764705882</v>
      </c>
      <c r="H1127" s="12">
        <f t="shared" si="259"/>
        <v>-5.5000000000000007E-2</v>
      </c>
      <c r="I1127" s="12">
        <f t="shared" si="260"/>
        <v>0.115</v>
      </c>
      <c r="J1127" s="12" t="s">
        <v>63</v>
      </c>
      <c r="K1127" s="12">
        <f t="shared" si="248"/>
        <v>0.03</v>
      </c>
      <c r="L1127" s="45">
        <f t="shared" si="249"/>
        <v>0.3529411764705882</v>
      </c>
      <c r="M1127" s="15">
        <f t="shared" si="250"/>
        <v>1.318888381777308E-2</v>
      </c>
      <c r="N1127" s="13">
        <f t="shared" si="251"/>
        <v>3.7368504150357064E-2</v>
      </c>
      <c r="O1127" s="68">
        <f t="shared" si="252"/>
        <v>26.760503871826639</v>
      </c>
      <c r="P1127" s="12">
        <f t="shared" si="253"/>
        <v>-2.4179620332583984E-2</v>
      </c>
      <c r="Q1127" s="12">
        <f t="shared" si="254"/>
        <v>5.0557387968130141E-2</v>
      </c>
      <c r="R1127" s="113">
        <v>8.9357719386697845</v>
      </c>
      <c r="S1127" s="12" t="s">
        <v>1246</v>
      </c>
      <c r="T1127" s="12" t="s">
        <v>626</v>
      </c>
      <c r="U1127" s="12" t="s">
        <v>1229</v>
      </c>
      <c r="V1127" s="13" t="s">
        <v>1255</v>
      </c>
      <c r="W1127" s="68">
        <v>1</v>
      </c>
      <c r="X1127" s="68">
        <v>0</v>
      </c>
      <c r="Y1127" s="68">
        <v>0</v>
      </c>
      <c r="Z1127" s="68">
        <v>0</v>
      </c>
      <c r="AA1127" s="13">
        <v>1</v>
      </c>
      <c r="AB1127" s="13">
        <v>1</v>
      </c>
      <c r="AC1127" s="68">
        <v>6</v>
      </c>
      <c r="AD1127" s="68">
        <v>3</v>
      </c>
      <c r="AE1127" s="13">
        <v>716</v>
      </c>
      <c r="AF1127" s="13">
        <v>0</v>
      </c>
      <c r="AG1127" s="13">
        <v>1</v>
      </c>
      <c r="AH1127" s="13">
        <v>0</v>
      </c>
      <c r="AI1127" s="13">
        <v>0</v>
      </c>
      <c r="AJ1127" s="13">
        <v>0</v>
      </c>
      <c r="AK1127" s="13">
        <v>0</v>
      </c>
      <c r="AL1127" s="13">
        <v>0</v>
      </c>
      <c r="AM1127" s="68">
        <v>0</v>
      </c>
      <c r="AN1127" s="68">
        <v>0</v>
      </c>
      <c r="AO1127" s="68">
        <v>0</v>
      </c>
      <c r="AP1127" s="113">
        <v>7.412160334945205</v>
      </c>
      <c r="AQ1127" s="12">
        <v>1</v>
      </c>
      <c r="AR1127" s="113">
        <v>6.5792512120101012</v>
      </c>
      <c r="AS1127" s="12">
        <v>0</v>
      </c>
      <c r="AT1127" s="12">
        <v>1</v>
      </c>
      <c r="AU1127" s="12">
        <v>6.5930445341424369</v>
      </c>
      <c r="AV1127" s="113">
        <v>7.6036486852101079</v>
      </c>
      <c r="AW1127" s="12">
        <v>0</v>
      </c>
      <c r="AX1127" s="12">
        <v>1</v>
      </c>
      <c r="AY1127" s="68">
        <v>0</v>
      </c>
      <c r="AZ1127" s="68">
        <v>4.2329999999999997</v>
      </c>
      <c r="BA1127" s="94">
        <v>564</v>
      </c>
      <c r="BB1127" s="94">
        <v>91</v>
      </c>
      <c r="BC1127" s="12">
        <v>1</v>
      </c>
      <c r="BD1127" s="12">
        <v>0</v>
      </c>
      <c r="BE1127" s="104">
        <f t="shared" si="257"/>
        <v>8.0063675676502459</v>
      </c>
      <c r="BF1127" s="104">
        <v>1269.94</v>
      </c>
      <c r="BG1127" s="104">
        <f t="shared" si="255"/>
        <v>1.1202848355460455</v>
      </c>
      <c r="BH1127" s="68">
        <v>0</v>
      </c>
      <c r="BI1127" s="68">
        <v>1</v>
      </c>
      <c r="BJ1127" s="68">
        <v>0</v>
      </c>
      <c r="BK1127" s="12">
        <v>0</v>
      </c>
      <c r="BL1127" s="12">
        <v>1</v>
      </c>
      <c r="BM1127" s="12">
        <v>1</v>
      </c>
      <c r="BN1127" s="12">
        <v>0</v>
      </c>
      <c r="BO1127" s="12">
        <v>0</v>
      </c>
      <c r="BP1127" s="12">
        <v>1</v>
      </c>
      <c r="BQ1127" s="12">
        <v>0</v>
      </c>
      <c r="BR1127" s="12">
        <v>0</v>
      </c>
      <c r="BS1127" s="12">
        <v>0</v>
      </c>
      <c r="BT1127" s="12">
        <v>0</v>
      </c>
      <c r="BU1127" s="12">
        <v>1</v>
      </c>
      <c r="BV1127" s="12">
        <v>1</v>
      </c>
      <c r="BW1127" s="12">
        <v>0</v>
      </c>
      <c r="BX1127" s="12">
        <v>0</v>
      </c>
      <c r="BY1127" s="12">
        <v>0.5</v>
      </c>
      <c r="BZ1127" s="12">
        <f t="shared" si="256"/>
        <v>0.5</v>
      </c>
      <c r="CA1127" s="113">
        <v>2.8033603809065348</v>
      </c>
      <c r="CB1127" s="12" t="s">
        <v>1213</v>
      </c>
      <c r="CC1127" s="12">
        <v>1</v>
      </c>
    </row>
    <row r="1128" spans="1:167" ht="15" customHeight="1" x14ac:dyDescent="0.3">
      <c r="A1128" s="70">
        <v>1127</v>
      </c>
      <c r="B1128" s="12">
        <v>26</v>
      </c>
      <c r="C1128" s="69" t="s">
        <v>176</v>
      </c>
      <c r="D1128" s="37">
        <v>0.27600000000000002</v>
      </c>
      <c r="E1128" s="68">
        <v>0.106</v>
      </c>
      <c r="F1128" s="19">
        <f t="shared" si="258"/>
        <v>2.6037735849056607</v>
      </c>
      <c r="G1128" s="12" t="s">
        <v>353</v>
      </c>
      <c r="H1128" s="12">
        <f t="shared" si="259"/>
        <v>0.17000000000000004</v>
      </c>
      <c r="I1128" s="12">
        <f t="shared" si="260"/>
        <v>0.38200000000000001</v>
      </c>
      <c r="J1128" s="12" t="s">
        <v>63</v>
      </c>
      <c r="K1128" s="12">
        <f t="shared" si="248"/>
        <v>0.27600000000000002</v>
      </c>
      <c r="L1128" s="45">
        <f t="shared" si="249"/>
        <v>2.6037735849056607</v>
      </c>
      <c r="M1128" s="15">
        <f t="shared" si="250"/>
        <v>9.6850142161202066E-2</v>
      </c>
      <c r="N1128" s="68">
        <f t="shared" si="251"/>
        <v>3.7196069090896441E-2</v>
      </c>
      <c r="O1128" s="68">
        <f t="shared" si="252"/>
        <v>26.884561310935545</v>
      </c>
      <c r="P1128" s="12">
        <f t="shared" si="253"/>
        <v>5.9654073070305624E-2</v>
      </c>
      <c r="Q1128" s="12">
        <f t="shared" si="254"/>
        <v>0.13404621125209851</v>
      </c>
      <c r="R1128" s="113">
        <v>10.205405315014563</v>
      </c>
      <c r="S1128" s="12" t="s">
        <v>1246</v>
      </c>
      <c r="T1128" s="12" t="s">
        <v>626</v>
      </c>
      <c r="U1128" s="12" t="s">
        <v>1230</v>
      </c>
      <c r="V1128" s="68" t="s">
        <v>1256</v>
      </c>
      <c r="W1128" s="68">
        <v>1</v>
      </c>
      <c r="X1128" s="68">
        <v>0</v>
      </c>
      <c r="Y1128" s="68">
        <v>0</v>
      </c>
      <c r="Z1128" s="68">
        <v>0</v>
      </c>
      <c r="AA1128" s="68">
        <v>1</v>
      </c>
      <c r="AB1128" s="68">
        <v>1</v>
      </c>
      <c r="AC1128" s="68">
        <v>6</v>
      </c>
      <c r="AD1128" s="68">
        <v>3</v>
      </c>
      <c r="AE1128" s="68">
        <v>716</v>
      </c>
      <c r="AF1128" s="68">
        <v>0</v>
      </c>
      <c r="AG1128" s="68">
        <v>1</v>
      </c>
      <c r="AH1128" s="68">
        <v>0</v>
      </c>
      <c r="AI1128" s="68">
        <v>0</v>
      </c>
      <c r="AJ1128" s="68">
        <v>0</v>
      </c>
      <c r="AK1128" s="68">
        <v>0</v>
      </c>
      <c r="AL1128" s="68">
        <v>0</v>
      </c>
      <c r="AM1128" s="68">
        <v>0</v>
      </c>
      <c r="AN1128" s="68">
        <v>0</v>
      </c>
      <c r="AO1128" s="68">
        <v>0</v>
      </c>
      <c r="AP1128" s="113">
        <v>7.412160334945205</v>
      </c>
      <c r="AQ1128" s="12">
        <v>1</v>
      </c>
      <c r="AR1128" s="113">
        <v>6.5792512120101012</v>
      </c>
      <c r="AS1128" s="12">
        <v>0</v>
      </c>
      <c r="AT1128" s="12">
        <v>1</v>
      </c>
      <c r="AU1128" s="12">
        <v>6.5930445341424369</v>
      </c>
      <c r="AV1128" s="113">
        <v>7.6036486852101079</v>
      </c>
      <c r="AW1128" s="12">
        <v>0</v>
      </c>
      <c r="AX1128" s="12">
        <v>1</v>
      </c>
      <c r="AY1128" s="68">
        <v>0</v>
      </c>
      <c r="AZ1128" s="68">
        <v>4.2329999999999997</v>
      </c>
      <c r="BA1128" s="94">
        <v>564</v>
      </c>
      <c r="BB1128" s="94">
        <v>91</v>
      </c>
      <c r="BC1128" s="12">
        <v>1</v>
      </c>
      <c r="BD1128" s="12">
        <v>0</v>
      </c>
      <c r="BE1128" s="104">
        <f t="shared" ref="BE1128:BE1159" si="261">LN(3000)</f>
        <v>8.0063675676502459</v>
      </c>
      <c r="BF1128" s="104">
        <v>1269.94</v>
      </c>
      <c r="BG1128" s="104">
        <f t="shared" si="255"/>
        <v>1.1202848355460455</v>
      </c>
      <c r="BH1128" s="68">
        <v>0</v>
      </c>
      <c r="BI1128" s="68">
        <v>1</v>
      </c>
      <c r="BJ1128" s="68">
        <v>0</v>
      </c>
      <c r="BK1128" s="12">
        <v>0</v>
      </c>
      <c r="BL1128" s="12">
        <v>1</v>
      </c>
      <c r="BM1128" s="12">
        <v>1</v>
      </c>
      <c r="BN1128" s="12">
        <v>0</v>
      </c>
      <c r="BO1128" s="12">
        <v>0</v>
      </c>
      <c r="BP1128" s="12">
        <v>1</v>
      </c>
      <c r="BQ1128" s="12">
        <v>0</v>
      </c>
      <c r="BR1128" s="12">
        <v>0</v>
      </c>
      <c r="BS1128" s="12">
        <v>0</v>
      </c>
      <c r="BT1128" s="12">
        <v>0</v>
      </c>
      <c r="BU1128" s="12">
        <v>1</v>
      </c>
      <c r="BV1128" s="12">
        <v>1</v>
      </c>
      <c r="BW1128" s="12">
        <v>0</v>
      </c>
      <c r="BX1128" s="12">
        <v>0</v>
      </c>
      <c r="BY1128" s="12">
        <v>0.5</v>
      </c>
      <c r="BZ1128" s="12">
        <f t="shared" si="256"/>
        <v>0.5</v>
      </c>
      <c r="CA1128" s="113">
        <v>2.8033603809065348</v>
      </c>
      <c r="CB1128" s="12" t="s">
        <v>1213</v>
      </c>
      <c r="CC1128" s="12">
        <v>1</v>
      </c>
    </row>
    <row r="1129" spans="1:167" ht="15" customHeight="1" x14ac:dyDescent="0.3">
      <c r="A1129" s="70">
        <v>1128</v>
      </c>
      <c r="B1129" s="12">
        <v>26</v>
      </c>
      <c r="C1129" s="69" t="s">
        <v>176</v>
      </c>
      <c r="D1129" s="37">
        <v>5.3999999999999999E-2</v>
      </c>
      <c r="E1129" s="68">
        <v>7.2999999999999995E-2</v>
      </c>
      <c r="F1129" s="19">
        <f t="shared" si="258"/>
        <v>0.73972602739726034</v>
      </c>
      <c r="H1129" s="12">
        <f t="shared" si="259"/>
        <v>-1.8999999999999996E-2</v>
      </c>
      <c r="I1129" s="12">
        <f t="shared" si="260"/>
        <v>0.127</v>
      </c>
      <c r="J1129" s="12" t="s">
        <v>63</v>
      </c>
      <c r="K1129" s="12">
        <f t="shared" si="248"/>
        <v>5.3999999999999999E-2</v>
      </c>
      <c r="L1129" s="45">
        <f t="shared" si="249"/>
        <v>0.73972602739726034</v>
      </c>
      <c r="M1129" s="15">
        <f t="shared" si="250"/>
        <v>1.9668089633680434E-2</v>
      </c>
      <c r="N1129" s="68">
        <f t="shared" si="251"/>
        <v>2.65883433936791E-2</v>
      </c>
      <c r="O1129" s="68">
        <f t="shared" si="252"/>
        <v>37.610466556473469</v>
      </c>
      <c r="P1129" s="12">
        <f t="shared" si="253"/>
        <v>-6.9202537599986659E-3</v>
      </c>
      <c r="Q1129" s="12">
        <f t="shared" si="254"/>
        <v>4.6256433027359531E-2</v>
      </c>
      <c r="R1129" s="113">
        <v>10.205405315014563</v>
      </c>
      <c r="S1129" s="12" t="s">
        <v>1241</v>
      </c>
      <c r="T1129" s="12" t="s">
        <v>628</v>
      </c>
      <c r="U1129" s="12" t="s">
        <v>1228</v>
      </c>
      <c r="V1129" s="68" t="s">
        <v>1257</v>
      </c>
      <c r="W1129" s="68">
        <v>1</v>
      </c>
      <c r="X1129" s="68">
        <v>0</v>
      </c>
      <c r="Y1129" s="68">
        <v>0</v>
      </c>
      <c r="Z1129" s="68">
        <v>0</v>
      </c>
      <c r="AA1129" s="68">
        <v>1</v>
      </c>
      <c r="AB1129" s="68">
        <v>1</v>
      </c>
      <c r="AC1129" s="68">
        <v>1</v>
      </c>
      <c r="AD1129" s="68">
        <v>3</v>
      </c>
      <c r="AE1129" s="68">
        <v>1414</v>
      </c>
      <c r="AF1129" s="68">
        <v>0</v>
      </c>
      <c r="AG1129" s="68">
        <v>1</v>
      </c>
      <c r="AH1129" s="68">
        <v>0</v>
      </c>
      <c r="AI1129" s="68">
        <v>0</v>
      </c>
      <c r="AJ1129" s="68">
        <v>0</v>
      </c>
      <c r="AK1129" s="68">
        <v>0</v>
      </c>
      <c r="AL1129" s="68">
        <v>0</v>
      </c>
      <c r="AM1129" s="68">
        <v>0</v>
      </c>
      <c r="AN1129" s="68">
        <v>0</v>
      </c>
      <c r="AO1129" s="68">
        <v>0</v>
      </c>
      <c r="AP1129" s="113">
        <v>7.412160334945205</v>
      </c>
      <c r="AQ1129" s="12">
        <v>1</v>
      </c>
      <c r="AR1129" s="113">
        <v>7.2570027070920728</v>
      </c>
      <c r="AS1129" s="12">
        <v>0</v>
      </c>
      <c r="AT1129" s="12">
        <v>1</v>
      </c>
      <c r="AU1129" s="12">
        <v>6.5930445341424369</v>
      </c>
      <c r="AV1129" s="113">
        <v>7.6036486852101079</v>
      </c>
      <c r="AW1129" s="12">
        <v>0</v>
      </c>
      <c r="AX1129" s="12">
        <v>1</v>
      </c>
      <c r="AY1129" s="68">
        <v>0</v>
      </c>
      <c r="AZ1129" s="68">
        <v>4.2329999999999997</v>
      </c>
      <c r="BA1129" s="94">
        <v>564</v>
      </c>
      <c r="BB1129" s="94">
        <v>91</v>
      </c>
      <c r="BC1129" s="12">
        <v>1</v>
      </c>
      <c r="BD1129" s="12">
        <v>0</v>
      </c>
      <c r="BE1129" s="104">
        <f t="shared" si="261"/>
        <v>8.0063675676502459</v>
      </c>
      <c r="BF1129" s="104">
        <v>1269.94</v>
      </c>
      <c r="BG1129" s="104">
        <f t="shared" si="255"/>
        <v>1.1202848355460455</v>
      </c>
      <c r="BH1129" s="68">
        <v>0</v>
      </c>
      <c r="BI1129" s="68">
        <v>1</v>
      </c>
      <c r="BJ1129" s="68">
        <v>0</v>
      </c>
      <c r="BK1129" s="12">
        <v>0</v>
      </c>
      <c r="BL1129" s="12">
        <v>1</v>
      </c>
      <c r="BM1129" s="12">
        <v>1</v>
      </c>
      <c r="BN1129" s="12">
        <v>0</v>
      </c>
      <c r="BO1129" s="12">
        <v>0</v>
      </c>
      <c r="BP1129" s="12">
        <v>1</v>
      </c>
      <c r="BQ1129" s="12">
        <v>0</v>
      </c>
      <c r="BR1129" s="12">
        <v>0</v>
      </c>
      <c r="BS1129" s="12">
        <v>0</v>
      </c>
      <c r="BT1129" s="12">
        <v>0</v>
      </c>
      <c r="BU1129" s="12">
        <v>1</v>
      </c>
      <c r="BV1129" s="12">
        <v>1</v>
      </c>
      <c r="BW1129" s="12">
        <v>0</v>
      </c>
      <c r="BX1129" s="12">
        <v>0</v>
      </c>
      <c r="BY1129" s="12">
        <v>0.5</v>
      </c>
      <c r="BZ1129" s="12">
        <f t="shared" si="256"/>
        <v>0.5</v>
      </c>
      <c r="CA1129" s="113">
        <v>2.8033603809065348</v>
      </c>
      <c r="CB1129" s="12" t="s">
        <v>1213</v>
      </c>
      <c r="CC1129" s="12">
        <v>1</v>
      </c>
    </row>
    <row r="1130" spans="1:167" ht="15" customHeight="1" x14ac:dyDescent="0.3">
      <c r="A1130" s="17">
        <v>1129</v>
      </c>
      <c r="B1130" s="12">
        <v>26</v>
      </c>
      <c r="C1130" s="69" t="s">
        <v>176</v>
      </c>
      <c r="D1130" s="37">
        <v>-1.2E-2</v>
      </c>
      <c r="E1130" s="68">
        <v>6.4000000000000001E-2</v>
      </c>
      <c r="F1130" s="19">
        <f t="shared" si="258"/>
        <v>-0.1875</v>
      </c>
      <c r="H1130" s="12">
        <f t="shared" si="259"/>
        <v>-7.5999999999999998E-2</v>
      </c>
      <c r="I1130" s="12">
        <f t="shared" si="260"/>
        <v>5.2000000000000005E-2</v>
      </c>
      <c r="J1130" s="12" t="s">
        <v>63</v>
      </c>
      <c r="K1130" s="12">
        <f t="shared" si="248"/>
        <v>-1.2E-2</v>
      </c>
      <c r="L1130" s="45">
        <f t="shared" si="249"/>
        <v>-0.1875</v>
      </c>
      <c r="M1130" s="15">
        <f t="shared" si="250"/>
        <v>-4.9862169243717154E-3</v>
      </c>
      <c r="N1130" s="68">
        <f t="shared" si="251"/>
        <v>2.6593156929982487E-2</v>
      </c>
      <c r="O1130" s="68">
        <f t="shared" si="252"/>
        <v>37.603658814668549</v>
      </c>
      <c r="P1130" s="12">
        <f t="shared" si="253"/>
        <v>-3.1579373854354199E-2</v>
      </c>
      <c r="Q1130" s="12">
        <f t="shared" si="254"/>
        <v>2.160694000561077E-2</v>
      </c>
      <c r="R1130" s="113">
        <v>8.2369500480614555</v>
      </c>
      <c r="S1130" s="12" t="s">
        <v>1241</v>
      </c>
      <c r="T1130" s="12" t="s">
        <v>628</v>
      </c>
      <c r="U1130" s="12" t="s">
        <v>1229</v>
      </c>
      <c r="V1130" s="68" t="s">
        <v>1258</v>
      </c>
      <c r="W1130" s="68">
        <v>1</v>
      </c>
      <c r="X1130" s="68">
        <v>0</v>
      </c>
      <c r="Y1130" s="68">
        <v>0</v>
      </c>
      <c r="Z1130" s="68">
        <v>0</v>
      </c>
      <c r="AA1130" s="68">
        <v>1</v>
      </c>
      <c r="AB1130" s="68">
        <v>1</v>
      </c>
      <c r="AC1130" s="68">
        <v>1</v>
      </c>
      <c r="AD1130" s="68">
        <v>3</v>
      </c>
      <c r="AE1130" s="68">
        <v>1414</v>
      </c>
      <c r="AF1130" s="68">
        <v>0</v>
      </c>
      <c r="AG1130" s="68">
        <v>1</v>
      </c>
      <c r="AH1130" s="68">
        <v>0</v>
      </c>
      <c r="AI1130" s="68">
        <v>0</v>
      </c>
      <c r="AJ1130" s="68">
        <v>0</v>
      </c>
      <c r="AK1130" s="68">
        <v>0</v>
      </c>
      <c r="AL1130" s="68">
        <v>0</v>
      </c>
      <c r="AM1130" s="68">
        <v>0</v>
      </c>
      <c r="AN1130" s="68">
        <v>0</v>
      </c>
      <c r="AO1130" s="68">
        <v>0</v>
      </c>
      <c r="AP1130" s="113">
        <v>7.412160334945205</v>
      </c>
      <c r="AQ1130" s="12">
        <v>1</v>
      </c>
      <c r="AR1130" s="113">
        <v>7.2570027070920728</v>
      </c>
      <c r="AS1130" s="12">
        <v>0</v>
      </c>
      <c r="AT1130" s="12">
        <v>1</v>
      </c>
      <c r="AU1130" s="12">
        <v>6.5930445341424369</v>
      </c>
      <c r="AV1130" s="113">
        <v>7.6036486852101079</v>
      </c>
      <c r="AW1130" s="12">
        <v>0</v>
      </c>
      <c r="AX1130" s="12">
        <v>1</v>
      </c>
      <c r="AY1130" s="68">
        <v>0</v>
      </c>
      <c r="AZ1130" s="68">
        <v>4.2329999999999997</v>
      </c>
      <c r="BA1130" s="94">
        <v>564</v>
      </c>
      <c r="BB1130" s="94">
        <v>91</v>
      </c>
      <c r="BC1130" s="12">
        <v>1</v>
      </c>
      <c r="BD1130" s="12">
        <v>0</v>
      </c>
      <c r="BE1130" s="104">
        <f t="shared" si="261"/>
        <v>8.0063675676502459</v>
      </c>
      <c r="BF1130" s="104">
        <v>1269.94</v>
      </c>
      <c r="BG1130" s="104">
        <f t="shared" si="255"/>
        <v>1.1202848355460455</v>
      </c>
      <c r="BH1130" s="68">
        <v>0</v>
      </c>
      <c r="BI1130" s="68">
        <v>1</v>
      </c>
      <c r="BJ1130" s="68">
        <v>0</v>
      </c>
      <c r="BK1130" s="12">
        <v>0</v>
      </c>
      <c r="BL1130" s="12">
        <v>1</v>
      </c>
      <c r="BM1130" s="12">
        <v>1</v>
      </c>
      <c r="BN1130" s="12">
        <v>0</v>
      </c>
      <c r="BO1130" s="12">
        <v>0</v>
      </c>
      <c r="BP1130" s="12">
        <v>1</v>
      </c>
      <c r="BQ1130" s="12">
        <v>0</v>
      </c>
      <c r="BR1130" s="12">
        <v>0</v>
      </c>
      <c r="BS1130" s="12">
        <v>0</v>
      </c>
      <c r="BT1130" s="12">
        <v>0</v>
      </c>
      <c r="BU1130" s="12">
        <v>1</v>
      </c>
      <c r="BV1130" s="12">
        <v>1</v>
      </c>
      <c r="BW1130" s="12">
        <v>0</v>
      </c>
      <c r="BX1130" s="12">
        <v>0</v>
      </c>
      <c r="BY1130" s="12">
        <v>0.5</v>
      </c>
      <c r="BZ1130" s="12">
        <f t="shared" si="256"/>
        <v>0.5</v>
      </c>
      <c r="CA1130" s="113">
        <v>2.8033603809065348</v>
      </c>
      <c r="CB1130" s="12" t="s">
        <v>1213</v>
      </c>
      <c r="CC1130" s="12">
        <v>1</v>
      </c>
    </row>
    <row r="1131" spans="1:167" ht="15" customHeight="1" x14ac:dyDescent="0.3">
      <c r="A1131" s="70">
        <v>1130</v>
      </c>
      <c r="B1131" s="12">
        <v>26</v>
      </c>
      <c r="C1131" s="69" t="s">
        <v>176</v>
      </c>
      <c r="D1131" s="37">
        <v>9.1999999999999998E-2</v>
      </c>
      <c r="E1131" s="68">
        <v>8.6999999999999994E-2</v>
      </c>
      <c r="F1131" s="19">
        <f t="shared" si="258"/>
        <v>1.0574712643678161</v>
      </c>
      <c r="H1131" s="12">
        <f t="shared" si="259"/>
        <v>5.0000000000000044E-3</v>
      </c>
      <c r="I1131" s="12">
        <f t="shared" si="260"/>
        <v>0.17899999999999999</v>
      </c>
      <c r="J1131" s="12" t="s">
        <v>63</v>
      </c>
      <c r="K1131" s="12">
        <f t="shared" si="248"/>
        <v>9.1999999999999998E-2</v>
      </c>
      <c r="L1131" s="45">
        <f t="shared" si="249"/>
        <v>1.0574712643678161</v>
      </c>
      <c r="M1131" s="15">
        <f t="shared" si="250"/>
        <v>2.8110735544649299E-2</v>
      </c>
      <c r="N1131" s="68">
        <f t="shared" si="251"/>
        <v>2.658297817809227E-2</v>
      </c>
      <c r="O1131" s="68">
        <f t="shared" si="252"/>
        <v>37.618057438881181</v>
      </c>
      <c r="P1131" s="12">
        <f t="shared" si="253"/>
        <v>1.5277573665570289E-3</v>
      </c>
      <c r="Q1131" s="12">
        <f t="shared" si="254"/>
        <v>5.4693713722741566E-2</v>
      </c>
      <c r="R1131" s="113">
        <v>7.5517122153513103</v>
      </c>
      <c r="S1131" s="12" t="s">
        <v>1241</v>
      </c>
      <c r="T1131" s="12" t="s">
        <v>628</v>
      </c>
      <c r="U1131" s="12" t="s">
        <v>1230</v>
      </c>
      <c r="V1131" s="68" t="s">
        <v>1259</v>
      </c>
      <c r="W1131" s="68">
        <v>1</v>
      </c>
      <c r="X1131" s="68">
        <v>0</v>
      </c>
      <c r="Y1131" s="68">
        <v>0</v>
      </c>
      <c r="Z1131" s="68">
        <v>0</v>
      </c>
      <c r="AA1131" s="68">
        <v>1</v>
      </c>
      <c r="AB1131" s="68">
        <v>1</v>
      </c>
      <c r="AC1131" s="68">
        <v>1</v>
      </c>
      <c r="AD1131" s="68">
        <v>3</v>
      </c>
      <c r="AE1131" s="68">
        <v>1414</v>
      </c>
      <c r="AF1131" s="68">
        <v>0</v>
      </c>
      <c r="AG1131" s="68">
        <v>1</v>
      </c>
      <c r="AH1131" s="68">
        <v>0</v>
      </c>
      <c r="AI1131" s="68">
        <v>0</v>
      </c>
      <c r="AJ1131" s="68">
        <v>0</v>
      </c>
      <c r="AK1131" s="68">
        <v>0</v>
      </c>
      <c r="AL1131" s="68">
        <v>0</v>
      </c>
      <c r="AM1131" s="68">
        <v>0</v>
      </c>
      <c r="AN1131" s="68">
        <v>0</v>
      </c>
      <c r="AO1131" s="68">
        <v>0</v>
      </c>
      <c r="AP1131" s="113">
        <v>7.412160334945205</v>
      </c>
      <c r="AQ1131" s="12">
        <v>1</v>
      </c>
      <c r="AR1131" s="113">
        <v>7.2570027070920728</v>
      </c>
      <c r="AS1131" s="12">
        <v>0</v>
      </c>
      <c r="AT1131" s="12">
        <v>1</v>
      </c>
      <c r="AU1131" s="12">
        <v>6.5930445341424369</v>
      </c>
      <c r="AV1131" s="113">
        <v>7.6036486852101079</v>
      </c>
      <c r="AW1131" s="12">
        <v>0</v>
      </c>
      <c r="AX1131" s="12">
        <v>1</v>
      </c>
      <c r="AY1131" s="68">
        <v>0</v>
      </c>
      <c r="AZ1131" s="68">
        <v>4.2329999999999997</v>
      </c>
      <c r="BA1131" s="94">
        <v>564</v>
      </c>
      <c r="BB1131" s="94">
        <v>91</v>
      </c>
      <c r="BC1131" s="12">
        <v>1</v>
      </c>
      <c r="BD1131" s="12">
        <v>0</v>
      </c>
      <c r="BE1131" s="104">
        <f t="shared" si="261"/>
        <v>8.0063675676502459</v>
      </c>
      <c r="BF1131" s="104">
        <v>1269.94</v>
      </c>
      <c r="BG1131" s="104">
        <f t="shared" si="255"/>
        <v>1.1202848355460455</v>
      </c>
      <c r="BH1131" s="68">
        <v>0</v>
      </c>
      <c r="BI1131" s="68">
        <v>1</v>
      </c>
      <c r="BJ1131" s="68">
        <v>0</v>
      </c>
      <c r="BK1131" s="12">
        <v>0</v>
      </c>
      <c r="BL1131" s="12">
        <v>1</v>
      </c>
      <c r="BM1131" s="12">
        <v>1</v>
      </c>
      <c r="BN1131" s="12">
        <v>0</v>
      </c>
      <c r="BO1131" s="12">
        <v>0</v>
      </c>
      <c r="BP1131" s="12">
        <v>1</v>
      </c>
      <c r="BQ1131" s="12">
        <v>0</v>
      </c>
      <c r="BR1131" s="12">
        <v>0</v>
      </c>
      <c r="BS1131" s="12">
        <v>0</v>
      </c>
      <c r="BT1131" s="12">
        <v>0</v>
      </c>
      <c r="BU1131" s="12">
        <v>1</v>
      </c>
      <c r="BV1131" s="12">
        <v>1</v>
      </c>
      <c r="BW1131" s="12">
        <v>0</v>
      </c>
      <c r="BX1131" s="12">
        <v>0</v>
      </c>
      <c r="BY1131" s="12">
        <v>0.5</v>
      </c>
      <c r="BZ1131" s="12">
        <f t="shared" si="256"/>
        <v>0.5</v>
      </c>
      <c r="CA1131" s="113">
        <v>2.8033603809065348</v>
      </c>
      <c r="CB1131" s="12" t="s">
        <v>1213</v>
      </c>
      <c r="CC1131" s="12">
        <v>1</v>
      </c>
    </row>
    <row r="1132" spans="1:167" ht="15" customHeight="1" x14ac:dyDescent="0.3">
      <c r="A1132" s="17">
        <v>1131</v>
      </c>
      <c r="B1132" s="12">
        <v>26</v>
      </c>
      <c r="C1132" s="69" t="s">
        <v>176</v>
      </c>
      <c r="D1132" s="37">
        <v>-6.6000000000000003E-2</v>
      </c>
      <c r="E1132" s="68">
        <v>0.109</v>
      </c>
      <c r="F1132" s="19">
        <f t="shared" si="258"/>
        <v>-0.60550458715596334</v>
      </c>
      <c r="H1132" s="12">
        <f t="shared" si="259"/>
        <v>-0.17499999999999999</v>
      </c>
      <c r="I1132" s="12">
        <f t="shared" si="260"/>
        <v>4.2999999999999997E-2</v>
      </c>
      <c r="J1132" s="12" t="s">
        <v>63</v>
      </c>
      <c r="K1132" s="12">
        <f t="shared" si="248"/>
        <v>-6.6000000000000003E-2</v>
      </c>
      <c r="L1132" s="45">
        <f t="shared" si="249"/>
        <v>-0.60550458715596334</v>
      </c>
      <c r="M1132" s="15">
        <f t="shared" si="250"/>
        <v>-2.5005342764791404E-2</v>
      </c>
      <c r="N1132" s="68">
        <f t="shared" si="251"/>
        <v>4.1296702444882767E-2</v>
      </c>
      <c r="O1132" s="68">
        <f t="shared" si="252"/>
        <v>24.215008482448791</v>
      </c>
      <c r="P1132" s="12">
        <f t="shared" si="253"/>
        <v>-6.6302045209674171E-2</v>
      </c>
      <c r="Q1132" s="12">
        <f t="shared" si="254"/>
        <v>1.6291359680091363E-2</v>
      </c>
      <c r="R1132" s="113">
        <v>7.4650827363995473</v>
      </c>
      <c r="S1132" s="12" t="s">
        <v>1242</v>
      </c>
      <c r="T1132" s="12" t="s">
        <v>628</v>
      </c>
      <c r="U1132" s="12" t="s">
        <v>1228</v>
      </c>
      <c r="V1132" s="68" t="s">
        <v>1257</v>
      </c>
      <c r="W1132" s="68">
        <v>1</v>
      </c>
      <c r="X1132" s="68">
        <v>0</v>
      </c>
      <c r="Y1132" s="68">
        <v>0</v>
      </c>
      <c r="Z1132" s="68">
        <v>0</v>
      </c>
      <c r="AA1132" s="68">
        <v>1</v>
      </c>
      <c r="AB1132" s="68">
        <v>1</v>
      </c>
      <c r="AC1132" s="68">
        <v>2</v>
      </c>
      <c r="AD1132" s="68">
        <v>3</v>
      </c>
      <c r="AE1132" s="68">
        <v>586</v>
      </c>
      <c r="AF1132" s="68">
        <v>0</v>
      </c>
      <c r="AG1132" s="68">
        <v>1</v>
      </c>
      <c r="AH1132" s="68">
        <v>0</v>
      </c>
      <c r="AI1132" s="68">
        <v>0</v>
      </c>
      <c r="AJ1132" s="68">
        <v>0</v>
      </c>
      <c r="AK1132" s="68">
        <v>0</v>
      </c>
      <c r="AL1132" s="68">
        <v>0</v>
      </c>
      <c r="AM1132" s="68">
        <v>0</v>
      </c>
      <c r="AN1132" s="68">
        <v>0</v>
      </c>
      <c r="AO1132" s="68">
        <v>0</v>
      </c>
      <c r="AP1132" s="113">
        <v>7.412160334945205</v>
      </c>
      <c r="AQ1132" s="12">
        <v>1</v>
      </c>
      <c r="AR1132" s="113">
        <v>6.3801225368997647</v>
      </c>
      <c r="AS1132" s="12">
        <v>0</v>
      </c>
      <c r="AT1132" s="12">
        <v>1</v>
      </c>
      <c r="AU1132" s="12">
        <v>6.5930445341424369</v>
      </c>
      <c r="AV1132" s="113">
        <v>7.6036486852101079</v>
      </c>
      <c r="AW1132" s="12">
        <v>0</v>
      </c>
      <c r="AX1132" s="12">
        <v>1</v>
      </c>
      <c r="AY1132" s="68">
        <v>0</v>
      </c>
      <c r="AZ1132" s="68">
        <v>4.2329999999999997</v>
      </c>
      <c r="BA1132" s="94">
        <v>564</v>
      </c>
      <c r="BB1132" s="94">
        <v>91</v>
      </c>
      <c r="BC1132" s="12">
        <v>1</v>
      </c>
      <c r="BD1132" s="12">
        <v>0</v>
      </c>
      <c r="BE1132" s="104">
        <f t="shared" si="261"/>
        <v>8.0063675676502459</v>
      </c>
      <c r="BF1132" s="104">
        <v>1269.94</v>
      </c>
      <c r="BG1132" s="104">
        <f t="shared" si="255"/>
        <v>1.1202848355460455</v>
      </c>
      <c r="BH1132" s="68">
        <v>0</v>
      </c>
      <c r="BI1132" s="68">
        <v>1</v>
      </c>
      <c r="BJ1132" s="68">
        <v>0</v>
      </c>
      <c r="BK1132" s="12">
        <v>0</v>
      </c>
      <c r="BL1132" s="12">
        <v>1</v>
      </c>
      <c r="BM1132" s="12">
        <v>1</v>
      </c>
      <c r="BN1132" s="12">
        <v>0</v>
      </c>
      <c r="BO1132" s="12">
        <v>0</v>
      </c>
      <c r="BP1132" s="12">
        <v>1</v>
      </c>
      <c r="BQ1132" s="12">
        <v>0</v>
      </c>
      <c r="BR1132" s="12">
        <v>0</v>
      </c>
      <c r="BS1132" s="12">
        <v>0</v>
      </c>
      <c r="BT1132" s="12">
        <v>0</v>
      </c>
      <c r="BU1132" s="12">
        <v>1</v>
      </c>
      <c r="BV1132" s="12">
        <v>1</v>
      </c>
      <c r="BW1132" s="12">
        <v>0</v>
      </c>
      <c r="BX1132" s="12">
        <v>0</v>
      </c>
      <c r="BY1132" s="12">
        <v>0.5</v>
      </c>
      <c r="BZ1132" s="12">
        <f t="shared" si="256"/>
        <v>0.5</v>
      </c>
      <c r="CA1132" s="113">
        <v>2.8033603809065348</v>
      </c>
      <c r="CB1132" s="12" t="s">
        <v>1213</v>
      </c>
      <c r="CC1132" s="12">
        <v>1</v>
      </c>
      <c r="CL1132" s="70"/>
      <c r="CM1132" s="70"/>
      <c r="CN1132" s="70"/>
      <c r="CO1132" s="70"/>
      <c r="CP1132" s="70"/>
      <c r="CQ1132" s="70"/>
      <c r="CR1132" s="70"/>
      <c r="CS1132" s="70"/>
      <c r="CT1132" s="70"/>
      <c r="CU1132" s="70"/>
      <c r="CV1132" s="70"/>
      <c r="CW1132" s="70"/>
      <c r="CX1132" s="70"/>
      <c r="CY1132" s="70"/>
      <c r="CZ1132" s="70"/>
      <c r="DA1132" s="70"/>
      <c r="DB1132" s="70"/>
      <c r="DC1132" s="70"/>
      <c r="DD1132" s="70"/>
      <c r="DE1132" s="70"/>
      <c r="DF1132" s="70"/>
      <c r="DG1132" s="70"/>
      <c r="DH1132" s="70"/>
      <c r="DI1132" s="70"/>
      <c r="DJ1132" s="70"/>
      <c r="DK1132" s="70"/>
      <c r="DL1132" s="70"/>
      <c r="DM1132" s="70"/>
      <c r="DN1132" s="70"/>
      <c r="DO1132" s="70"/>
      <c r="DP1132" s="70"/>
      <c r="DQ1132" s="70"/>
      <c r="DR1132" s="70"/>
      <c r="DS1132" s="70"/>
      <c r="DT1132" s="70"/>
      <c r="DU1132" s="70"/>
      <c r="DV1132" s="70"/>
      <c r="DW1132" s="70"/>
      <c r="DX1132" s="70"/>
      <c r="DY1132" s="70"/>
      <c r="DZ1132" s="70"/>
      <c r="EA1132" s="70"/>
      <c r="EB1132" s="70"/>
      <c r="EC1132" s="70"/>
      <c r="ED1132" s="70"/>
      <c r="EE1132" s="70"/>
      <c r="EF1132" s="70"/>
      <c r="EG1132" s="70"/>
      <c r="EH1132" s="70"/>
      <c r="EI1132" s="70"/>
      <c r="EJ1132" s="70"/>
      <c r="EK1132" s="70"/>
      <c r="EL1132" s="70"/>
      <c r="EM1132" s="70"/>
      <c r="EN1132" s="70"/>
      <c r="EO1132" s="70"/>
      <c r="EP1132" s="70"/>
      <c r="EQ1132" s="70"/>
      <c r="ER1132" s="70"/>
      <c r="ES1132" s="70"/>
      <c r="ET1132" s="70"/>
      <c r="EU1132" s="70"/>
      <c r="EV1132" s="70"/>
      <c r="EW1132" s="70"/>
      <c r="EX1132" s="70"/>
      <c r="EY1132" s="70"/>
      <c r="EZ1132" s="70"/>
      <c r="FA1132" s="70"/>
      <c r="FB1132" s="70"/>
      <c r="FC1132" s="70"/>
      <c r="FD1132" s="70"/>
      <c r="FE1132" s="70"/>
      <c r="FF1132" s="70"/>
      <c r="FG1132" s="70"/>
      <c r="FH1132" s="70"/>
      <c r="FI1132" s="70"/>
      <c r="FJ1132" s="70"/>
      <c r="FK1132" s="70"/>
    </row>
    <row r="1133" spans="1:167" ht="15" customHeight="1" x14ac:dyDescent="0.3">
      <c r="A1133" s="17">
        <v>1132</v>
      </c>
      <c r="B1133" s="12">
        <v>26</v>
      </c>
      <c r="C1133" s="69" t="s">
        <v>176</v>
      </c>
      <c r="D1133" s="37">
        <v>-0.157</v>
      </c>
      <c r="E1133" s="68">
        <v>0.106</v>
      </c>
      <c r="F1133" s="19">
        <f t="shared" si="258"/>
        <v>-1.4811320754716981</v>
      </c>
      <c r="H1133" s="12">
        <f t="shared" si="259"/>
        <v>-0.26300000000000001</v>
      </c>
      <c r="I1133" s="12">
        <f t="shared" si="260"/>
        <v>-5.1000000000000004E-2</v>
      </c>
      <c r="J1133" s="12" t="s">
        <v>63</v>
      </c>
      <c r="K1133" s="12">
        <f t="shared" si="248"/>
        <v>-0.157</v>
      </c>
      <c r="L1133" s="45">
        <f t="shared" si="249"/>
        <v>-1.4811320754716981</v>
      </c>
      <c r="M1133" s="15">
        <f t="shared" si="250"/>
        <v>-6.1070796411673879E-2</v>
      </c>
      <c r="N1133" s="68">
        <f t="shared" si="251"/>
        <v>4.1232512226990009E-2</v>
      </c>
      <c r="O1133" s="68">
        <f t="shared" si="252"/>
        <v>24.252706080456075</v>
      </c>
      <c r="P1133" s="12">
        <f t="shared" si="253"/>
        <v>-0.10230330863866388</v>
      </c>
      <c r="Q1133" s="12">
        <f t="shared" si="254"/>
        <v>-1.983828418468387E-2</v>
      </c>
      <c r="R1133" s="113">
        <v>8.6898010560225529</v>
      </c>
      <c r="S1133" s="12" t="s">
        <v>1242</v>
      </c>
      <c r="T1133" s="12" t="s">
        <v>628</v>
      </c>
      <c r="U1133" s="12" t="s">
        <v>1229</v>
      </c>
      <c r="V1133" s="68" t="s">
        <v>1258</v>
      </c>
      <c r="W1133" s="68">
        <v>1</v>
      </c>
      <c r="X1133" s="68">
        <v>0</v>
      </c>
      <c r="Y1133" s="68">
        <v>0</v>
      </c>
      <c r="Z1133" s="68">
        <v>0</v>
      </c>
      <c r="AA1133" s="68">
        <v>1</v>
      </c>
      <c r="AB1133" s="68">
        <v>1</v>
      </c>
      <c r="AC1133" s="68">
        <v>2</v>
      </c>
      <c r="AD1133" s="68">
        <v>3</v>
      </c>
      <c r="AE1133" s="68">
        <v>586</v>
      </c>
      <c r="AF1133" s="68">
        <v>0</v>
      </c>
      <c r="AG1133" s="68">
        <v>1</v>
      </c>
      <c r="AH1133" s="68">
        <v>0</v>
      </c>
      <c r="AI1133" s="68">
        <v>0</v>
      </c>
      <c r="AJ1133" s="68">
        <v>0</v>
      </c>
      <c r="AK1133" s="68">
        <v>0</v>
      </c>
      <c r="AL1133" s="68">
        <v>0</v>
      </c>
      <c r="AM1133" s="68">
        <v>0</v>
      </c>
      <c r="AN1133" s="68">
        <v>0</v>
      </c>
      <c r="AO1133" s="68">
        <v>0</v>
      </c>
      <c r="AP1133" s="113">
        <v>7.412160334945205</v>
      </c>
      <c r="AQ1133" s="12">
        <v>1</v>
      </c>
      <c r="AR1133" s="113">
        <v>6.3801225368997647</v>
      </c>
      <c r="AS1133" s="12">
        <v>0</v>
      </c>
      <c r="AT1133" s="12">
        <v>1</v>
      </c>
      <c r="AU1133" s="12">
        <v>6.5930445341424369</v>
      </c>
      <c r="AV1133" s="113">
        <v>7.6036486852101079</v>
      </c>
      <c r="AW1133" s="12">
        <v>0</v>
      </c>
      <c r="AX1133" s="12">
        <v>1</v>
      </c>
      <c r="AY1133" s="68">
        <v>0</v>
      </c>
      <c r="AZ1133" s="68">
        <v>4.2329999999999997</v>
      </c>
      <c r="BA1133" s="94">
        <v>564</v>
      </c>
      <c r="BB1133" s="94">
        <v>91</v>
      </c>
      <c r="BC1133" s="12">
        <v>1</v>
      </c>
      <c r="BD1133" s="12">
        <v>0</v>
      </c>
      <c r="BE1133" s="104">
        <f t="shared" si="261"/>
        <v>8.0063675676502459</v>
      </c>
      <c r="BF1133" s="104">
        <v>1269.94</v>
      </c>
      <c r="BG1133" s="104">
        <f t="shared" si="255"/>
        <v>1.1202848355460455</v>
      </c>
      <c r="BH1133" s="68">
        <v>0</v>
      </c>
      <c r="BI1133" s="68">
        <v>1</v>
      </c>
      <c r="BJ1133" s="68">
        <v>0</v>
      </c>
      <c r="BK1133" s="12">
        <v>0</v>
      </c>
      <c r="BL1133" s="12">
        <v>1</v>
      </c>
      <c r="BM1133" s="12">
        <v>1</v>
      </c>
      <c r="BN1133" s="12">
        <v>0</v>
      </c>
      <c r="BO1133" s="12">
        <v>0</v>
      </c>
      <c r="BP1133" s="12">
        <v>1</v>
      </c>
      <c r="BQ1133" s="12">
        <v>0</v>
      </c>
      <c r="BR1133" s="12">
        <v>0</v>
      </c>
      <c r="BS1133" s="12">
        <v>0</v>
      </c>
      <c r="BT1133" s="12">
        <v>0</v>
      </c>
      <c r="BU1133" s="12">
        <v>1</v>
      </c>
      <c r="BV1133" s="12">
        <v>1</v>
      </c>
      <c r="BW1133" s="12">
        <v>0</v>
      </c>
      <c r="BX1133" s="12">
        <v>0</v>
      </c>
      <c r="BY1133" s="12">
        <v>0.5</v>
      </c>
      <c r="BZ1133" s="12">
        <f t="shared" si="256"/>
        <v>0.5</v>
      </c>
      <c r="CA1133" s="113">
        <v>2.8033603809065348</v>
      </c>
      <c r="CB1133" s="12" t="s">
        <v>1213</v>
      </c>
      <c r="CC1133" s="12">
        <v>1</v>
      </c>
    </row>
    <row r="1134" spans="1:167" ht="15" customHeight="1" x14ac:dyDescent="0.3">
      <c r="A1134" s="70">
        <v>1133</v>
      </c>
      <c r="B1134" s="12">
        <v>26</v>
      </c>
      <c r="C1134" s="69" t="s">
        <v>176</v>
      </c>
      <c r="D1134" s="37">
        <v>-0.19600000000000001</v>
      </c>
      <c r="E1134" s="68">
        <v>0.15</v>
      </c>
      <c r="F1134" s="19">
        <f t="shared" si="258"/>
        <v>-1.3066666666666669</v>
      </c>
      <c r="H1134" s="12">
        <f t="shared" si="259"/>
        <v>-0.34599999999999997</v>
      </c>
      <c r="I1134" s="12">
        <f t="shared" si="260"/>
        <v>-4.6000000000000013E-2</v>
      </c>
      <c r="J1134" s="12" t="s">
        <v>63</v>
      </c>
      <c r="K1134" s="12">
        <f t="shared" si="248"/>
        <v>-0.19600000000000001</v>
      </c>
      <c r="L1134" s="45">
        <f t="shared" si="249"/>
        <v>-1.3066666666666669</v>
      </c>
      <c r="M1134" s="15">
        <f t="shared" si="250"/>
        <v>-5.3899438505524047E-2</v>
      </c>
      <c r="N1134" s="68">
        <f t="shared" si="251"/>
        <v>4.1249570284839825E-2</v>
      </c>
      <c r="O1134" s="68">
        <f t="shared" si="252"/>
        <v>24.242676786563354</v>
      </c>
      <c r="P1134" s="12">
        <f t="shared" si="253"/>
        <v>-9.5149008790363865E-2</v>
      </c>
      <c r="Q1134" s="12">
        <f t="shared" si="254"/>
        <v>-1.2649868220684223E-2</v>
      </c>
      <c r="R1134" s="113">
        <v>8.68406264365127</v>
      </c>
      <c r="S1134" s="12" t="s">
        <v>1242</v>
      </c>
      <c r="T1134" s="12" t="s">
        <v>628</v>
      </c>
      <c r="U1134" s="12" t="s">
        <v>1230</v>
      </c>
      <c r="V1134" s="68" t="s">
        <v>1259</v>
      </c>
      <c r="W1134" s="68">
        <v>1</v>
      </c>
      <c r="X1134" s="68">
        <v>0</v>
      </c>
      <c r="Y1134" s="68">
        <v>0</v>
      </c>
      <c r="Z1134" s="68">
        <v>0</v>
      </c>
      <c r="AA1134" s="68">
        <v>1</v>
      </c>
      <c r="AB1134" s="68">
        <v>1</v>
      </c>
      <c r="AC1134" s="68">
        <v>2</v>
      </c>
      <c r="AD1134" s="68">
        <v>3</v>
      </c>
      <c r="AE1134" s="68">
        <v>586</v>
      </c>
      <c r="AF1134" s="68">
        <v>0</v>
      </c>
      <c r="AG1134" s="68">
        <v>1</v>
      </c>
      <c r="AH1134" s="68">
        <v>0</v>
      </c>
      <c r="AI1134" s="68">
        <v>0</v>
      </c>
      <c r="AJ1134" s="68">
        <v>0</v>
      </c>
      <c r="AK1134" s="68">
        <v>0</v>
      </c>
      <c r="AL1134" s="68">
        <v>0</v>
      </c>
      <c r="AM1134" s="68">
        <v>0</v>
      </c>
      <c r="AN1134" s="68">
        <v>0</v>
      </c>
      <c r="AO1134" s="68">
        <v>0</v>
      </c>
      <c r="AP1134" s="113">
        <v>7.412160334945205</v>
      </c>
      <c r="AQ1134" s="12">
        <v>1</v>
      </c>
      <c r="AR1134" s="113">
        <v>6.3801225368997647</v>
      </c>
      <c r="AS1134" s="12">
        <v>0</v>
      </c>
      <c r="AT1134" s="12">
        <v>1</v>
      </c>
      <c r="AU1134" s="12">
        <v>6.5930445341424369</v>
      </c>
      <c r="AV1134" s="113">
        <v>7.6036486852101079</v>
      </c>
      <c r="AW1134" s="12">
        <v>0</v>
      </c>
      <c r="AX1134" s="12">
        <v>1</v>
      </c>
      <c r="AY1134" s="68">
        <v>0</v>
      </c>
      <c r="AZ1134" s="68">
        <v>4.2329999999999997</v>
      </c>
      <c r="BA1134" s="94">
        <v>564</v>
      </c>
      <c r="BB1134" s="94">
        <v>91</v>
      </c>
      <c r="BC1134" s="12">
        <v>1</v>
      </c>
      <c r="BD1134" s="12">
        <v>0</v>
      </c>
      <c r="BE1134" s="104">
        <f t="shared" si="261"/>
        <v>8.0063675676502459</v>
      </c>
      <c r="BF1134" s="104">
        <v>1269.94</v>
      </c>
      <c r="BG1134" s="104">
        <f t="shared" si="255"/>
        <v>1.1202848355460455</v>
      </c>
      <c r="BH1134" s="68">
        <v>0</v>
      </c>
      <c r="BI1134" s="68">
        <v>1</v>
      </c>
      <c r="BJ1134" s="68">
        <v>0</v>
      </c>
      <c r="BK1134" s="12">
        <v>0</v>
      </c>
      <c r="BL1134" s="12">
        <v>1</v>
      </c>
      <c r="BM1134" s="12">
        <v>1</v>
      </c>
      <c r="BN1134" s="12">
        <v>0</v>
      </c>
      <c r="BO1134" s="12">
        <v>0</v>
      </c>
      <c r="BP1134" s="12">
        <v>1</v>
      </c>
      <c r="BQ1134" s="12">
        <v>0</v>
      </c>
      <c r="BR1134" s="12">
        <v>0</v>
      </c>
      <c r="BS1134" s="12">
        <v>0</v>
      </c>
      <c r="BT1134" s="12">
        <v>0</v>
      </c>
      <c r="BU1134" s="12">
        <v>1</v>
      </c>
      <c r="BV1134" s="12">
        <v>1</v>
      </c>
      <c r="BW1134" s="12">
        <v>0</v>
      </c>
      <c r="BX1134" s="12">
        <v>0</v>
      </c>
      <c r="BY1134" s="12">
        <v>0.5</v>
      </c>
      <c r="BZ1134" s="12">
        <f t="shared" si="256"/>
        <v>0.5</v>
      </c>
      <c r="CA1134" s="113">
        <v>2.8033603809065348</v>
      </c>
      <c r="CB1134" s="12" t="s">
        <v>1213</v>
      </c>
      <c r="CC1134" s="12">
        <v>1</v>
      </c>
    </row>
    <row r="1135" spans="1:167" ht="15" customHeight="1" x14ac:dyDescent="0.3">
      <c r="A1135" s="17">
        <v>1134</v>
      </c>
      <c r="B1135" s="12">
        <v>26</v>
      </c>
      <c r="C1135" s="69" t="s">
        <v>176</v>
      </c>
      <c r="D1135" s="37">
        <v>0.13</v>
      </c>
      <c r="E1135" s="68">
        <v>0.10100000000000001</v>
      </c>
      <c r="F1135" s="19">
        <f t="shared" si="258"/>
        <v>1.2871287128712872</v>
      </c>
      <c r="H1135" s="12">
        <f t="shared" si="259"/>
        <v>2.8999999999999998E-2</v>
      </c>
      <c r="I1135" s="12">
        <f t="shared" si="260"/>
        <v>0.23100000000000001</v>
      </c>
      <c r="J1135" s="12" t="s">
        <v>63</v>
      </c>
      <c r="K1135" s="12">
        <f t="shared" si="248"/>
        <v>0.13</v>
      </c>
      <c r="L1135" s="45">
        <f t="shared" si="249"/>
        <v>1.2871287128712872</v>
      </c>
      <c r="M1135" s="15">
        <f t="shared" si="250"/>
        <v>4.4794245277964655E-2</v>
      </c>
      <c r="N1135" s="68">
        <f t="shared" si="251"/>
        <v>3.4801682869803306E-2</v>
      </c>
      <c r="O1135" s="68">
        <f t="shared" si="252"/>
        <v>28.734242643986597</v>
      </c>
      <c r="P1135" s="12">
        <f t="shared" si="253"/>
        <v>9.9925624081613484E-3</v>
      </c>
      <c r="Q1135" s="12">
        <f t="shared" si="254"/>
        <v>7.9595928147767961E-2</v>
      </c>
      <c r="R1135" s="113">
        <v>8.6635420877513738</v>
      </c>
      <c r="S1135" s="12" t="s">
        <v>1243</v>
      </c>
      <c r="T1135" s="12" t="s">
        <v>628</v>
      </c>
      <c r="U1135" s="12" t="s">
        <v>1228</v>
      </c>
      <c r="V1135" s="68" t="s">
        <v>1257</v>
      </c>
      <c r="W1135" s="68">
        <v>1</v>
      </c>
      <c r="X1135" s="68">
        <v>0</v>
      </c>
      <c r="Y1135" s="68">
        <v>0</v>
      </c>
      <c r="Z1135" s="68">
        <v>0</v>
      </c>
      <c r="AA1135" s="68">
        <v>1</v>
      </c>
      <c r="AB1135" s="68">
        <v>1</v>
      </c>
      <c r="AC1135" s="68">
        <v>3</v>
      </c>
      <c r="AD1135" s="68">
        <v>3</v>
      </c>
      <c r="AE1135" s="68">
        <v>824</v>
      </c>
      <c r="AF1135" s="68">
        <v>0</v>
      </c>
      <c r="AG1135" s="68">
        <v>1</v>
      </c>
      <c r="AH1135" s="68">
        <v>0</v>
      </c>
      <c r="AI1135" s="68">
        <v>0</v>
      </c>
      <c r="AJ1135" s="68">
        <v>0</v>
      </c>
      <c r="AK1135" s="68">
        <v>0</v>
      </c>
      <c r="AL1135" s="68">
        <v>0</v>
      </c>
      <c r="AM1135" s="68">
        <v>0</v>
      </c>
      <c r="AN1135" s="68">
        <v>0</v>
      </c>
      <c r="AO1135" s="68">
        <v>0</v>
      </c>
      <c r="AP1135" s="113">
        <v>7.412160334945205</v>
      </c>
      <c r="AQ1135" s="12">
        <v>1</v>
      </c>
      <c r="AR1135" s="113">
        <v>6.7190131543852596</v>
      </c>
      <c r="AS1135" s="12">
        <v>0</v>
      </c>
      <c r="AT1135" s="12">
        <v>1</v>
      </c>
      <c r="AU1135" s="12">
        <v>6.5930445341424369</v>
      </c>
      <c r="AV1135" s="113">
        <v>7.6036486852101079</v>
      </c>
      <c r="AW1135" s="12">
        <v>0</v>
      </c>
      <c r="AX1135" s="12">
        <v>1</v>
      </c>
      <c r="AY1135" s="68">
        <v>0</v>
      </c>
      <c r="AZ1135" s="68">
        <v>4.2329999999999997</v>
      </c>
      <c r="BA1135" s="94">
        <v>564</v>
      </c>
      <c r="BB1135" s="94">
        <v>91</v>
      </c>
      <c r="BC1135" s="12">
        <v>1</v>
      </c>
      <c r="BD1135" s="12">
        <v>0</v>
      </c>
      <c r="BE1135" s="104">
        <f t="shared" si="261"/>
        <v>8.0063675676502459</v>
      </c>
      <c r="BF1135" s="104">
        <v>1269.94</v>
      </c>
      <c r="BG1135" s="104">
        <f t="shared" si="255"/>
        <v>1.1202848355460455</v>
      </c>
      <c r="BH1135" s="68">
        <v>0</v>
      </c>
      <c r="BI1135" s="68">
        <v>1</v>
      </c>
      <c r="BJ1135" s="68">
        <v>0</v>
      </c>
      <c r="BK1135" s="12">
        <v>0</v>
      </c>
      <c r="BL1135" s="12">
        <v>1</v>
      </c>
      <c r="BM1135" s="12">
        <v>1</v>
      </c>
      <c r="BN1135" s="12">
        <v>0</v>
      </c>
      <c r="BO1135" s="12">
        <v>0</v>
      </c>
      <c r="BP1135" s="12">
        <v>1</v>
      </c>
      <c r="BQ1135" s="12">
        <v>0</v>
      </c>
      <c r="BR1135" s="12">
        <v>0</v>
      </c>
      <c r="BS1135" s="12">
        <v>0</v>
      </c>
      <c r="BT1135" s="12">
        <v>0</v>
      </c>
      <c r="BU1135" s="12">
        <v>1</v>
      </c>
      <c r="BV1135" s="12">
        <v>1</v>
      </c>
      <c r="BW1135" s="12">
        <v>0</v>
      </c>
      <c r="BX1135" s="12">
        <v>0</v>
      </c>
      <c r="BY1135" s="12">
        <v>0.5</v>
      </c>
      <c r="BZ1135" s="12">
        <f t="shared" si="256"/>
        <v>0.5</v>
      </c>
      <c r="CA1135" s="113">
        <v>2.8033603809065348</v>
      </c>
      <c r="CB1135" s="12" t="s">
        <v>1213</v>
      </c>
      <c r="CC1135" s="12">
        <v>1</v>
      </c>
      <c r="CL1135" s="70"/>
      <c r="CM1135" s="70"/>
      <c r="CN1135" s="70"/>
      <c r="CO1135" s="70"/>
      <c r="CP1135" s="70"/>
      <c r="CQ1135" s="70"/>
      <c r="CR1135" s="70"/>
      <c r="CS1135" s="70"/>
      <c r="CT1135" s="70"/>
      <c r="CU1135" s="70"/>
      <c r="CV1135" s="70"/>
      <c r="CW1135" s="70"/>
      <c r="CX1135" s="70"/>
      <c r="CY1135" s="70"/>
      <c r="CZ1135" s="70"/>
      <c r="DA1135" s="70"/>
      <c r="DB1135" s="70"/>
      <c r="DC1135" s="70"/>
      <c r="DD1135" s="70"/>
      <c r="DE1135" s="70"/>
      <c r="DF1135" s="70"/>
      <c r="DG1135" s="70"/>
      <c r="DH1135" s="70"/>
      <c r="DI1135" s="70"/>
      <c r="DJ1135" s="70"/>
      <c r="DK1135" s="70"/>
      <c r="DL1135" s="70"/>
      <c r="DM1135" s="70"/>
      <c r="DN1135" s="70"/>
      <c r="DO1135" s="70"/>
      <c r="DP1135" s="70"/>
      <c r="DQ1135" s="70"/>
      <c r="DR1135" s="70"/>
      <c r="DS1135" s="70"/>
      <c r="DT1135" s="70"/>
      <c r="DU1135" s="70"/>
      <c r="DV1135" s="70"/>
      <c r="DW1135" s="70"/>
      <c r="DX1135" s="70"/>
      <c r="DY1135" s="70"/>
      <c r="DZ1135" s="70"/>
      <c r="EA1135" s="70"/>
      <c r="EB1135" s="70"/>
      <c r="EC1135" s="70"/>
      <c r="ED1135" s="70"/>
      <c r="EE1135" s="70"/>
      <c r="EF1135" s="70"/>
      <c r="EG1135" s="70"/>
      <c r="EH1135" s="70"/>
      <c r="EI1135" s="70"/>
      <c r="EJ1135" s="70"/>
      <c r="EK1135" s="70"/>
      <c r="EL1135" s="70"/>
      <c r="EM1135" s="70"/>
      <c r="EN1135" s="70"/>
      <c r="EO1135" s="70"/>
      <c r="EP1135" s="70"/>
      <c r="EQ1135" s="70"/>
      <c r="ER1135" s="70"/>
      <c r="ES1135" s="70"/>
      <c r="ET1135" s="70"/>
      <c r="EU1135" s="70"/>
      <c r="EV1135" s="70"/>
      <c r="EW1135" s="70"/>
      <c r="EX1135" s="70"/>
      <c r="EY1135" s="70"/>
      <c r="EZ1135" s="70"/>
      <c r="FA1135" s="70"/>
      <c r="FB1135" s="70"/>
      <c r="FC1135" s="70"/>
      <c r="FD1135" s="70"/>
      <c r="FE1135" s="70"/>
      <c r="FF1135" s="70"/>
      <c r="FG1135" s="70"/>
      <c r="FH1135" s="70"/>
      <c r="FI1135" s="70"/>
      <c r="FJ1135" s="70"/>
      <c r="FK1135" s="70"/>
    </row>
    <row r="1136" spans="1:167" ht="15" customHeight="1" x14ac:dyDescent="0.3">
      <c r="A1136" s="17">
        <v>1135</v>
      </c>
      <c r="B1136" s="12">
        <v>26</v>
      </c>
      <c r="C1136" s="69" t="s">
        <v>176</v>
      </c>
      <c r="D1136" s="37">
        <v>8.4000000000000005E-2</v>
      </c>
      <c r="E1136" s="68">
        <v>8.2000000000000003E-2</v>
      </c>
      <c r="F1136" s="19">
        <f t="shared" si="258"/>
        <v>1.024390243902439</v>
      </c>
      <c r="H1136" s="12">
        <f t="shared" si="259"/>
        <v>2.0000000000000018E-3</v>
      </c>
      <c r="I1136" s="12">
        <f t="shared" si="260"/>
        <v>0.16600000000000001</v>
      </c>
      <c r="J1136" s="12" t="s">
        <v>63</v>
      </c>
      <c r="K1136" s="12">
        <f t="shared" si="248"/>
        <v>8.4000000000000005E-2</v>
      </c>
      <c r="L1136" s="45">
        <f t="shared" si="249"/>
        <v>1.024390243902439</v>
      </c>
      <c r="M1136" s="15">
        <f t="shared" si="250"/>
        <v>3.5663623289506577E-2</v>
      </c>
      <c r="N1136" s="13">
        <f t="shared" si="251"/>
        <v>3.4814489401661187E-2</v>
      </c>
      <c r="O1136" s="68">
        <f t="shared" si="252"/>
        <v>28.723672734728794</v>
      </c>
      <c r="P1136" s="12">
        <f t="shared" si="253"/>
        <v>8.491338878453894E-4</v>
      </c>
      <c r="Q1136" s="12">
        <f t="shared" si="254"/>
        <v>7.0478112691167771E-2</v>
      </c>
      <c r="R1136" s="113">
        <v>8.6779505702943514</v>
      </c>
      <c r="S1136" s="12" t="s">
        <v>1243</v>
      </c>
      <c r="T1136" s="12" t="s">
        <v>628</v>
      </c>
      <c r="U1136" s="12" t="s">
        <v>1229</v>
      </c>
      <c r="V1136" s="13" t="s">
        <v>1258</v>
      </c>
      <c r="W1136" s="68">
        <v>1</v>
      </c>
      <c r="X1136" s="68">
        <v>0</v>
      </c>
      <c r="Y1136" s="68">
        <v>0</v>
      </c>
      <c r="Z1136" s="68">
        <v>0</v>
      </c>
      <c r="AA1136" s="13">
        <v>1</v>
      </c>
      <c r="AB1136" s="13">
        <v>1</v>
      </c>
      <c r="AC1136" s="68">
        <v>3</v>
      </c>
      <c r="AD1136" s="68">
        <v>3</v>
      </c>
      <c r="AE1136" s="13">
        <v>824</v>
      </c>
      <c r="AF1136" s="13">
        <v>0</v>
      </c>
      <c r="AG1136" s="13">
        <v>1</v>
      </c>
      <c r="AH1136" s="13">
        <v>0</v>
      </c>
      <c r="AI1136" s="13">
        <v>0</v>
      </c>
      <c r="AJ1136" s="13">
        <v>0</v>
      </c>
      <c r="AK1136" s="13">
        <v>0</v>
      </c>
      <c r="AL1136" s="13">
        <v>0</v>
      </c>
      <c r="AM1136" s="68">
        <v>0</v>
      </c>
      <c r="AN1136" s="68">
        <v>0</v>
      </c>
      <c r="AO1136" s="68">
        <v>0</v>
      </c>
      <c r="AP1136" s="113">
        <v>7.412160334945205</v>
      </c>
      <c r="AQ1136" s="12">
        <v>1</v>
      </c>
      <c r="AR1136" s="113">
        <v>6.7190131543852596</v>
      </c>
      <c r="AS1136" s="12">
        <v>0</v>
      </c>
      <c r="AT1136" s="12">
        <v>1</v>
      </c>
      <c r="AU1136" s="12">
        <v>6.5930445341424369</v>
      </c>
      <c r="AV1136" s="113">
        <v>7.6036486852101079</v>
      </c>
      <c r="AW1136" s="12">
        <v>0</v>
      </c>
      <c r="AX1136" s="12">
        <v>1</v>
      </c>
      <c r="AY1136" s="68">
        <v>0</v>
      </c>
      <c r="AZ1136" s="68">
        <v>4.2329999999999997</v>
      </c>
      <c r="BA1136" s="94">
        <v>564</v>
      </c>
      <c r="BB1136" s="94">
        <v>91</v>
      </c>
      <c r="BC1136" s="12">
        <v>1</v>
      </c>
      <c r="BD1136" s="12">
        <v>0</v>
      </c>
      <c r="BE1136" s="104">
        <f t="shared" si="261"/>
        <v>8.0063675676502459</v>
      </c>
      <c r="BF1136" s="104">
        <v>1269.94</v>
      </c>
      <c r="BG1136" s="104">
        <f t="shared" si="255"/>
        <v>1.1202848355460455</v>
      </c>
      <c r="BH1136" s="68">
        <v>0</v>
      </c>
      <c r="BI1136" s="68">
        <v>1</v>
      </c>
      <c r="BJ1136" s="68">
        <v>0</v>
      </c>
      <c r="BK1136" s="12">
        <v>0</v>
      </c>
      <c r="BL1136" s="12">
        <v>1</v>
      </c>
      <c r="BM1136" s="12">
        <v>1</v>
      </c>
      <c r="BN1136" s="12">
        <v>0</v>
      </c>
      <c r="BO1136" s="12">
        <v>0</v>
      </c>
      <c r="BP1136" s="12">
        <v>1</v>
      </c>
      <c r="BQ1136" s="12">
        <v>0</v>
      </c>
      <c r="BR1136" s="12">
        <v>0</v>
      </c>
      <c r="BS1136" s="12">
        <v>0</v>
      </c>
      <c r="BT1136" s="12">
        <v>0</v>
      </c>
      <c r="BU1136" s="12">
        <v>1</v>
      </c>
      <c r="BV1136" s="12">
        <v>1</v>
      </c>
      <c r="BW1136" s="12">
        <v>0</v>
      </c>
      <c r="BX1136" s="12">
        <v>0</v>
      </c>
      <c r="BY1136" s="12">
        <v>0.5</v>
      </c>
      <c r="BZ1136" s="12">
        <f t="shared" si="256"/>
        <v>0.5</v>
      </c>
      <c r="CA1136" s="113">
        <v>2.8033603809065348</v>
      </c>
      <c r="CB1136" s="12" t="s">
        <v>1213</v>
      </c>
      <c r="CC1136" s="12">
        <v>1</v>
      </c>
    </row>
    <row r="1137" spans="1:167" ht="15" customHeight="1" x14ac:dyDescent="0.3">
      <c r="A1137" s="70">
        <v>1136</v>
      </c>
      <c r="B1137" s="12">
        <v>26</v>
      </c>
      <c r="C1137" s="69" t="s">
        <v>176</v>
      </c>
      <c r="D1137" s="37">
        <v>0.26900000000000002</v>
      </c>
      <c r="E1137" s="68">
        <v>0.108</v>
      </c>
      <c r="F1137" s="19">
        <f t="shared" si="258"/>
        <v>2.4907407407407409</v>
      </c>
      <c r="G1137" s="12" t="s">
        <v>420</v>
      </c>
      <c r="H1137" s="12">
        <f t="shared" si="259"/>
        <v>0.16100000000000003</v>
      </c>
      <c r="I1137" s="12">
        <f t="shared" si="260"/>
        <v>0.377</v>
      </c>
      <c r="J1137" s="12" t="s">
        <v>63</v>
      </c>
      <c r="K1137" s="12">
        <f t="shared" si="248"/>
        <v>0.26900000000000002</v>
      </c>
      <c r="L1137" s="45">
        <f t="shared" si="249"/>
        <v>2.4907407407407409</v>
      </c>
      <c r="M1137" s="15">
        <f t="shared" si="250"/>
        <v>8.6444261577426615E-2</v>
      </c>
      <c r="N1137" s="68">
        <f t="shared" si="251"/>
        <v>3.4706246283873879E-2</v>
      </c>
      <c r="O1137" s="68">
        <f t="shared" si="252"/>
        <v>28.813257182026224</v>
      </c>
      <c r="P1137" s="12">
        <f t="shared" si="253"/>
        <v>5.1738015293552736E-2</v>
      </c>
      <c r="Q1137" s="12">
        <f t="shared" si="254"/>
        <v>0.12115050786130049</v>
      </c>
      <c r="R1137" s="113">
        <v>8.8672865239894154</v>
      </c>
      <c r="S1137" s="12" t="s">
        <v>1243</v>
      </c>
      <c r="T1137" s="12" t="s">
        <v>628</v>
      </c>
      <c r="U1137" s="12" t="s">
        <v>1230</v>
      </c>
      <c r="V1137" s="68" t="s">
        <v>1259</v>
      </c>
      <c r="W1137" s="68">
        <v>1</v>
      </c>
      <c r="X1137" s="68">
        <v>0</v>
      </c>
      <c r="Y1137" s="68">
        <v>0</v>
      </c>
      <c r="Z1137" s="68">
        <v>0</v>
      </c>
      <c r="AA1137" s="68">
        <v>1</v>
      </c>
      <c r="AB1137" s="68">
        <v>1</v>
      </c>
      <c r="AC1137" s="68">
        <v>3</v>
      </c>
      <c r="AD1137" s="68">
        <v>3</v>
      </c>
      <c r="AE1137" s="68">
        <v>824</v>
      </c>
      <c r="AF1137" s="68">
        <v>0</v>
      </c>
      <c r="AG1137" s="68">
        <v>1</v>
      </c>
      <c r="AH1137" s="68">
        <v>0</v>
      </c>
      <c r="AI1137" s="68">
        <v>0</v>
      </c>
      <c r="AJ1137" s="68">
        <v>0</v>
      </c>
      <c r="AK1137" s="68">
        <v>0</v>
      </c>
      <c r="AL1137" s="68">
        <v>0</v>
      </c>
      <c r="AM1137" s="68">
        <v>0</v>
      </c>
      <c r="AN1137" s="68">
        <v>0</v>
      </c>
      <c r="AO1137" s="68">
        <v>0</v>
      </c>
      <c r="AP1137" s="113">
        <v>7.412160334945205</v>
      </c>
      <c r="AQ1137" s="12">
        <v>1</v>
      </c>
      <c r="AR1137" s="113">
        <v>6.7190131543852596</v>
      </c>
      <c r="AS1137" s="12">
        <v>0</v>
      </c>
      <c r="AT1137" s="12">
        <v>1</v>
      </c>
      <c r="AU1137" s="12">
        <v>6.5930445341424369</v>
      </c>
      <c r="AV1137" s="113">
        <v>7.6036486852101079</v>
      </c>
      <c r="AW1137" s="12">
        <v>0</v>
      </c>
      <c r="AX1137" s="12">
        <v>1</v>
      </c>
      <c r="AY1137" s="68">
        <v>0</v>
      </c>
      <c r="AZ1137" s="68">
        <v>4.2329999999999997</v>
      </c>
      <c r="BA1137" s="94">
        <v>564</v>
      </c>
      <c r="BB1137" s="94">
        <v>91</v>
      </c>
      <c r="BC1137" s="12">
        <v>1</v>
      </c>
      <c r="BD1137" s="12">
        <v>0</v>
      </c>
      <c r="BE1137" s="104">
        <f t="shared" si="261"/>
        <v>8.0063675676502459</v>
      </c>
      <c r="BF1137" s="104">
        <v>1269.94</v>
      </c>
      <c r="BG1137" s="104">
        <f t="shared" si="255"/>
        <v>1.1202848355460455</v>
      </c>
      <c r="BH1137" s="68">
        <v>0</v>
      </c>
      <c r="BI1137" s="68">
        <v>1</v>
      </c>
      <c r="BJ1137" s="68">
        <v>0</v>
      </c>
      <c r="BK1137" s="12">
        <v>0</v>
      </c>
      <c r="BL1137" s="12">
        <v>1</v>
      </c>
      <c r="BM1137" s="12">
        <v>1</v>
      </c>
      <c r="BN1137" s="12">
        <v>0</v>
      </c>
      <c r="BO1137" s="12">
        <v>0</v>
      </c>
      <c r="BP1137" s="12">
        <v>1</v>
      </c>
      <c r="BQ1137" s="12">
        <v>0</v>
      </c>
      <c r="BR1137" s="12">
        <v>0</v>
      </c>
      <c r="BS1137" s="12">
        <v>0</v>
      </c>
      <c r="BT1137" s="12">
        <v>0</v>
      </c>
      <c r="BU1137" s="12">
        <v>1</v>
      </c>
      <c r="BV1137" s="12">
        <v>1</v>
      </c>
      <c r="BW1137" s="12">
        <v>0</v>
      </c>
      <c r="BX1137" s="12">
        <v>0</v>
      </c>
      <c r="BY1137" s="12">
        <v>0.5</v>
      </c>
      <c r="BZ1137" s="12">
        <f t="shared" si="256"/>
        <v>0.5</v>
      </c>
      <c r="CA1137" s="113">
        <v>2.8033603809065348</v>
      </c>
      <c r="CB1137" s="12" t="s">
        <v>1213</v>
      </c>
      <c r="CC1137" s="12">
        <v>1</v>
      </c>
    </row>
    <row r="1138" spans="1:167" ht="15" customHeight="1" x14ac:dyDescent="0.3">
      <c r="A1138" s="70">
        <v>1137</v>
      </c>
      <c r="B1138" s="12">
        <v>26</v>
      </c>
      <c r="C1138" s="69" t="s">
        <v>176</v>
      </c>
      <c r="D1138" s="37">
        <v>-9.8000000000000004E-2</v>
      </c>
      <c r="E1138" s="68">
        <v>0.115</v>
      </c>
      <c r="F1138" s="19">
        <f t="shared" si="258"/>
        <v>-0.85217391304347823</v>
      </c>
      <c r="H1138" s="12">
        <f t="shared" si="259"/>
        <v>-0.21300000000000002</v>
      </c>
      <c r="I1138" s="12">
        <f t="shared" si="260"/>
        <v>1.7000000000000001E-2</v>
      </c>
      <c r="J1138" s="12" t="s">
        <v>63</v>
      </c>
      <c r="K1138" s="12">
        <f t="shared" si="248"/>
        <v>-9.8000000000000004E-2</v>
      </c>
      <c r="L1138" s="45">
        <f t="shared" si="249"/>
        <v>-0.85217391304347823</v>
      </c>
      <c r="M1138" s="15">
        <f t="shared" si="250"/>
        <v>-2.2656459130396774E-2</v>
      </c>
      <c r="N1138" s="68">
        <f t="shared" si="251"/>
        <v>2.6586661224445196E-2</v>
      </c>
      <c r="O1138" s="68">
        <f t="shared" si="252"/>
        <v>37.612846214798367</v>
      </c>
      <c r="P1138" s="12">
        <f t="shared" si="253"/>
        <v>-4.924312035484197E-2</v>
      </c>
      <c r="Q1138" s="12">
        <f t="shared" si="254"/>
        <v>3.9302020940484225E-3</v>
      </c>
      <c r="R1138" s="113">
        <v>8.8876526903255861</v>
      </c>
      <c r="S1138" s="12" t="s">
        <v>1244</v>
      </c>
      <c r="T1138" s="12" t="s">
        <v>628</v>
      </c>
      <c r="U1138" s="12" t="s">
        <v>1228</v>
      </c>
      <c r="V1138" s="68" t="s">
        <v>1260</v>
      </c>
      <c r="W1138" s="68">
        <v>1</v>
      </c>
      <c r="X1138" s="68">
        <v>0</v>
      </c>
      <c r="Y1138" s="68">
        <v>0</v>
      </c>
      <c r="Z1138" s="68">
        <v>0</v>
      </c>
      <c r="AA1138" s="68">
        <v>1</v>
      </c>
      <c r="AB1138" s="68">
        <v>1</v>
      </c>
      <c r="AC1138" s="68">
        <v>4</v>
      </c>
      <c r="AD1138" s="68">
        <v>3</v>
      </c>
      <c r="AE1138" s="68">
        <v>1414</v>
      </c>
      <c r="AF1138" s="68">
        <v>0</v>
      </c>
      <c r="AG1138" s="68">
        <v>1</v>
      </c>
      <c r="AH1138" s="68">
        <v>0</v>
      </c>
      <c r="AI1138" s="68">
        <v>0</v>
      </c>
      <c r="AJ1138" s="68">
        <v>0</v>
      </c>
      <c r="AK1138" s="68">
        <v>0</v>
      </c>
      <c r="AL1138" s="68">
        <v>0</v>
      </c>
      <c r="AM1138" s="68">
        <v>0</v>
      </c>
      <c r="AN1138" s="68">
        <v>0</v>
      </c>
      <c r="AO1138" s="68">
        <v>0</v>
      </c>
      <c r="AP1138" s="113">
        <v>7.412160334945205</v>
      </c>
      <c r="AQ1138" s="12">
        <v>1</v>
      </c>
      <c r="AR1138" s="113">
        <v>7.2570027070920728</v>
      </c>
      <c r="AS1138" s="12">
        <v>0</v>
      </c>
      <c r="AT1138" s="12">
        <v>1</v>
      </c>
      <c r="AU1138" s="12">
        <v>6.5930445341424369</v>
      </c>
      <c r="AV1138" s="113">
        <v>7.6036486852101079</v>
      </c>
      <c r="AW1138" s="12">
        <v>0</v>
      </c>
      <c r="AX1138" s="12">
        <v>1</v>
      </c>
      <c r="AY1138" s="68">
        <v>0</v>
      </c>
      <c r="AZ1138" s="68">
        <v>4.2329999999999997</v>
      </c>
      <c r="BA1138" s="94">
        <v>564</v>
      </c>
      <c r="BB1138" s="94">
        <v>91</v>
      </c>
      <c r="BC1138" s="12">
        <v>1</v>
      </c>
      <c r="BD1138" s="12">
        <v>0</v>
      </c>
      <c r="BE1138" s="104">
        <f t="shared" si="261"/>
        <v>8.0063675676502459</v>
      </c>
      <c r="BF1138" s="104">
        <v>1269.94</v>
      </c>
      <c r="BG1138" s="104">
        <f t="shared" si="255"/>
        <v>1.1202848355460455</v>
      </c>
      <c r="BH1138" s="68">
        <v>0</v>
      </c>
      <c r="BI1138" s="68">
        <v>1</v>
      </c>
      <c r="BJ1138" s="68">
        <v>0</v>
      </c>
      <c r="BK1138" s="12">
        <v>0</v>
      </c>
      <c r="BL1138" s="12">
        <v>1</v>
      </c>
      <c r="BM1138" s="12">
        <v>1</v>
      </c>
      <c r="BN1138" s="12">
        <v>0</v>
      </c>
      <c r="BO1138" s="12">
        <v>0</v>
      </c>
      <c r="BP1138" s="12">
        <v>1</v>
      </c>
      <c r="BQ1138" s="12">
        <v>0</v>
      </c>
      <c r="BR1138" s="12">
        <v>0</v>
      </c>
      <c r="BS1138" s="12">
        <v>0</v>
      </c>
      <c r="BT1138" s="12">
        <v>0</v>
      </c>
      <c r="BU1138" s="12">
        <v>1</v>
      </c>
      <c r="BV1138" s="12">
        <v>1</v>
      </c>
      <c r="BW1138" s="12">
        <v>0</v>
      </c>
      <c r="BX1138" s="12">
        <v>0</v>
      </c>
      <c r="BY1138" s="12">
        <v>0.5</v>
      </c>
      <c r="BZ1138" s="12">
        <f t="shared" si="256"/>
        <v>0.5</v>
      </c>
      <c r="CA1138" s="113">
        <v>2.8033603809065348</v>
      </c>
      <c r="CB1138" s="12" t="s">
        <v>1213</v>
      </c>
      <c r="CC1138" s="12">
        <v>1</v>
      </c>
    </row>
    <row r="1139" spans="1:167" ht="15" customHeight="1" x14ac:dyDescent="0.3">
      <c r="A1139" s="70">
        <v>1138</v>
      </c>
      <c r="B1139" s="12">
        <v>26</v>
      </c>
      <c r="C1139" s="69" t="s">
        <v>176</v>
      </c>
      <c r="D1139" s="37">
        <v>2.7E-2</v>
      </c>
      <c r="E1139" s="68">
        <v>0.108</v>
      </c>
      <c r="F1139" s="19">
        <f t="shared" si="258"/>
        <v>0.25</v>
      </c>
      <c r="H1139" s="12">
        <f t="shared" si="259"/>
        <v>-8.1000000000000003E-2</v>
      </c>
      <c r="I1139" s="12">
        <f t="shared" si="260"/>
        <v>0.13500000000000001</v>
      </c>
      <c r="J1139" s="12" t="s">
        <v>63</v>
      </c>
      <c r="K1139" s="12">
        <f t="shared" si="248"/>
        <v>2.7E-2</v>
      </c>
      <c r="L1139" s="45">
        <f t="shared" si="249"/>
        <v>0.25</v>
      </c>
      <c r="M1139" s="15">
        <f t="shared" si="250"/>
        <v>6.6482249531453373E-3</v>
      </c>
      <c r="N1139" s="68">
        <f t="shared" si="251"/>
        <v>2.6592899812581346E-2</v>
      </c>
      <c r="O1139" s="68">
        <f t="shared" si="252"/>
        <v>37.604022391228305</v>
      </c>
      <c r="P1139" s="12">
        <f t="shared" si="253"/>
        <v>-1.9944674859436008E-2</v>
      </c>
      <c r="Q1139" s="12">
        <f t="shared" si="254"/>
        <v>3.324112476572668E-2</v>
      </c>
      <c r="R1139" s="113">
        <v>8.9158350741762771</v>
      </c>
      <c r="S1139" s="12" t="s">
        <v>1244</v>
      </c>
      <c r="T1139" s="12" t="s">
        <v>628</v>
      </c>
      <c r="U1139" s="12" t="s">
        <v>1229</v>
      </c>
      <c r="V1139" s="68" t="s">
        <v>1261</v>
      </c>
      <c r="W1139" s="68">
        <v>1</v>
      </c>
      <c r="X1139" s="68">
        <v>0</v>
      </c>
      <c r="Y1139" s="68">
        <v>0</v>
      </c>
      <c r="Z1139" s="68">
        <v>0</v>
      </c>
      <c r="AA1139" s="68">
        <v>1</v>
      </c>
      <c r="AB1139" s="68">
        <v>1</v>
      </c>
      <c r="AC1139" s="68">
        <v>4</v>
      </c>
      <c r="AD1139" s="68">
        <v>3</v>
      </c>
      <c r="AE1139" s="68">
        <v>1414</v>
      </c>
      <c r="AF1139" s="68">
        <v>0</v>
      </c>
      <c r="AG1139" s="68">
        <v>1</v>
      </c>
      <c r="AH1139" s="68">
        <v>0</v>
      </c>
      <c r="AI1139" s="68">
        <v>0</v>
      </c>
      <c r="AJ1139" s="68">
        <v>0</v>
      </c>
      <c r="AK1139" s="68">
        <v>0</v>
      </c>
      <c r="AL1139" s="68">
        <v>0</v>
      </c>
      <c r="AM1139" s="68">
        <v>0</v>
      </c>
      <c r="AN1139" s="68">
        <v>0</v>
      </c>
      <c r="AO1139" s="68">
        <v>0</v>
      </c>
      <c r="AP1139" s="113">
        <v>7.412160334945205</v>
      </c>
      <c r="AQ1139" s="12">
        <v>1</v>
      </c>
      <c r="AR1139" s="113">
        <v>7.2570027070920728</v>
      </c>
      <c r="AS1139" s="12">
        <v>0</v>
      </c>
      <c r="AT1139" s="12">
        <v>1</v>
      </c>
      <c r="AU1139" s="12">
        <v>6.5930445341424369</v>
      </c>
      <c r="AV1139" s="113">
        <v>7.6036486852101079</v>
      </c>
      <c r="AW1139" s="12">
        <v>0</v>
      </c>
      <c r="AX1139" s="12">
        <v>1</v>
      </c>
      <c r="AY1139" s="68">
        <v>0</v>
      </c>
      <c r="AZ1139" s="68">
        <v>4.2329999999999997</v>
      </c>
      <c r="BA1139" s="94">
        <v>564</v>
      </c>
      <c r="BB1139" s="94">
        <v>91</v>
      </c>
      <c r="BC1139" s="12">
        <v>1</v>
      </c>
      <c r="BD1139" s="12">
        <v>0</v>
      </c>
      <c r="BE1139" s="104">
        <f t="shared" si="261"/>
        <v>8.0063675676502459</v>
      </c>
      <c r="BF1139" s="104">
        <v>1269.94</v>
      </c>
      <c r="BG1139" s="104">
        <f t="shared" si="255"/>
        <v>1.1202848355460455</v>
      </c>
      <c r="BH1139" s="68">
        <v>0</v>
      </c>
      <c r="BI1139" s="68">
        <v>1</v>
      </c>
      <c r="BJ1139" s="68">
        <v>0</v>
      </c>
      <c r="BK1139" s="12">
        <v>0</v>
      </c>
      <c r="BL1139" s="12">
        <v>1</v>
      </c>
      <c r="BM1139" s="12">
        <v>1</v>
      </c>
      <c r="BN1139" s="12">
        <v>0</v>
      </c>
      <c r="BO1139" s="12">
        <v>0</v>
      </c>
      <c r="BP1139" s="12">
        <v>1</v>
      </c>
      <c r="BQ1139" s="12">
        <v>0</v>
      </c>
      <c r="BR1139" s="12">
        <v>0</v>
      </c>
      <c r="BS1139" s="12">
        <v>0</v>
      </c>
      <c r="BT1139" s="12">
        <v>0</v>
      </c>
      <c r="BU1139" s="12">
        <v>1</v>
      </c>
      <c r="BV1139" s="12">
        <v>1</v>
      </c>
      <c r="BW1139" s="12">
        <v>0</v>
      </c>
      <c r="BX1139" s="12">
        <v>0</v>
      </c>
      <c r="BY1139" s="12">
        <v>0.5</v>
      </c>
      <c r="BZ1139" s="12">
        <f t="shared" si="256"/>
        <v>0.5</v>
      </c>
      <c r="CA1139" s="113">
        <v>2.8033603809065348</v>
      </c>
      <c r="CB1139" s="12" t="s">
        <v>1213</v>
      </c>
      <c r="CC1139" s="12">
        <v>1</v>
      </c>
    </row>
    <row r="1140" spans="1:167" ht="15" customHeight="1" x14ac:dyDescent="0.3">
      <c r="A1140" s="70">
        <v>1139</v>
      </c>
      <c r="B1140" s="12">
        <v>26</v>
      </c>
      <c r="C1140" s="69" t="s">
        <v>176</v>
      </c>
      <c r="D1140" s="37">
        <v>7.1999999999999995E-2</v>
      </c>
      <c r="E1140" s="68">
        <v>0.13</v>
      </c>
      <c r="F1140" s="19">
        <f t="shared" si="258"/>
        <v>0.55384615384615377</v>
      </c>
      <c r="H1140" s="12">
        <f t="shared" si="259"/>
        <v>-5.800000000000001E-2</v>
      </c>
      <c r="I1140" s="12">
        <f t="shared" si="260"/>
        <v>0.20200000000000001</v>
      </c>
      <c r="J1140" s="12" t="s">
        <v>63</v>
      </c>
      <c r="K1140" s="12">
        <f t="shared" si="248"/>
        <v>7.1999999999999995E-2</v>
      </c>
      <c r="L1140" s="45">
        <f t="shared" si="249"/>
        <v>0.55384615384615377</v>
      </c>
      <c r="M1140" s="15">
        <f t="shared" si="250"/>
        <v>1.4727103457839428E-2</v>
      </c>
      <c r="N1140" s="68">
        <f t="shared" si="251"/>
        <v>2.6590603465543414E-2</v>
      </c>
      <c r="O1140" s="68">
        <f t="shared" si="252"/>
        <v>37.60726984988581</v>
      </c>
      <c r="P1140" s="12">
        <f t="shared" si="253"/>
        <v>-1.1863500007703986E-2</v>
      </c>
      <c r="Q1140" s="12">
        <f t="shared" si="254"/>
        <v>4.1317706923382838E-2</v>
      </c>
      <c r="R1140" s="113">
        <v>8.8995943599258496</v>
      </c>
      <c r="S1140" s="12" t="s">
        <v>1244</v>
      </c>
      <c r="T1140" s="12" t="s">
        <v>628</v>
      </c>
      <c r="U1140" s="12" t="s">
        <v>1230</v>
      </c>
      <c r="V1140" s="68" t="s">
        <v>1262</v>
      </c>
      <c r="W1140" s="68">
        <v>1</v>
      </c>
      <c r="X1140" s="68">
        <v>0</v>
      </c>
      <c r="Y1140" s="68">
        <v>0</v>
      </c>
      <c r="Z1140" s="68">
        <v>0</v>
      </c>
      <c r="AA1140" s="68">
        <v>1</v>
      </c>
      <c r="AB1140" s="68">
        <v>1</v>
      </c>
      <c r="AC1140" s="68">
        <v>4</v>
      </c>
      <c r="AD1140" s="68">
        <v>3</v>
      </c>
      <c r="AE1140" s="68">
        <v>1414</v>
      </c>
      <c r="AF1140" s="68">
        <v>0</v>
      </c>
      <c r="AG1140" s="68">
        <v>1</v>
      </c>
      <c r="AH1140" s="68">
        <v>0</v>
      </c>
      <c r="AI1140" s="68">
        <v>0</v>
      </c>
      <c r="AJ1140" s="68">
        <v>0</v>
      </c>
      <c r="AK1140" s="68">
        <v>0</v>
      </c>
      <c r="AL1140" s="68">
        <v>0</v>
      </c>
      <c r="AM1140" s="68">
        <v>0</v>
      </c>
      <c r="AN1140" s="68">
        <v>0</v>
      </c>
      <c r="AO1140" s="68">
        <v>0</v>
      </c>
      <c r="AP1140" s="113">
        <v>7.412160334945205</v>
      </c>
      <c r="AQ1140" s="12">
        <v>1</v>
      </c>
      <c r="AR1140" s="113">
        <v>7.2570027070920728</v>
      </c>
      <c r="AS1140" s="12">
        <v>0</v>
      </c>
      <c r="AT1140" s="12">
        <v>1</v>
      </c>
      <c r="AU1140" s="12">
        <v>6.5930445341424369</v>
      </c>
      <c r="AV1140" s="113">
        <v>7.6036486852101079</v>
      </c>
      <c r="AW1140" s="12">
        <v>0</v>
      </c>
      <c r="AX1140" s="12">
        <v>1</v>
      </c>
      <c r="AY1140" s="68">
        <v>0</v>
      </c>
      <c r="AZ1140" s="68">
        <v>4.2329999999999997</v>
      </c>
      <c r="BA1140" s="94">
        <v>564</v>
      </c>
      <c r="BB1140" s="94">
        <v>91</v>
      </c>
      <c r="BC1140" s="12">
        <v>1</v>
      </c>
      <c r="BD1140" s="12">
        <v>0</v>
      </c>
      <c r="BE1140" s="104">
        <f t="shared" si="261"/>
        <v>8.0063675676502459</v>
      </c>
      <c r="BF1140" s="104">
        <v>1269.94</v>
      </c>
      <c r="BG1140" s="104">
        <f t="shared" si="255"/>
        <v>1.1202848355460455</v>
      </c>
      <c r="BH1140" s="68">
        <v>0</v>
      </c>
      <c r="BI1140" s="68">
        <v>1</v>
      </c>
      <c r="BJ1140" s="68">
        <v>0</v>
      </c>
      <c r="BK1140" s="12">
        <v>0</v>
      </c>
      <c r="BL1140" s="12">
        <v>1</v>
      </c>
      <c r="BM1140" s="12">
        <v>1</v>
      </c>
      <c r="BN1140" s="12">
        <v>0</v>
      </c>
      <c r="BO1140" s="12">
        <v>0</v>
      </c>
      <c r="BP1140" s="12">
        <v>1</v>
      </c>
      <c r="BQ1140" s="12">
        <v>0</v>
      </c>
      <c r="BR1140" s="12">
        <v>0</v>
      </c>
      <c r="BS1140" s="12">
        <v>0</v>
      </c>
      <c r="BT1140" s="12">
        <v>0</v>
      </c>
      <c r="BU1140" s="12">
        <v>1</v>
      </c>
      <c r="BV1140" s="12">
        <v>1</v>
      </c>
      <c r="BW1140" s="12">
        <v>0</v>
      </c>
      <c r="BX1140" s="12">
        <v>0</v>
      </c>
      <c r="BY1140" s="12">
        <v>0.5</v>
      </c>
      <c r="BZ1140" s="12">
        <f t="shared" si="256"/>
        <v>0.5</v>
      </c>
      <c r="CA1140" s="113">
        <v>2.8033603809065348</v>
      </c>
      <c r="CB1140" s="12" t="s">
        <v>1213</v>
      </c>
      <c r="CC1140" s="12">
        <v>1</v>
      </c>
    </row>
    <row r="1141" spans="1:167" ht="15" customHeight="1" x14ac:dyDescent="0.3">
      <c r="A1141" s="70">
        <v>1140</v>
      </c>
      <c r="B1141" s="70">
        <v>26</v>
      </c>
      <c r="C1141" s="69" t="s">
        <v>176</v>
      </c>
      <c r="D1141" s="38">
        <v>-0.17599999999999999</v>
      </c>
      <c r="E1141" s="69">
        <v>0.17499999999999999</v>
      </c>
      <c r="F1141" s="19">
        <f t="shared" si="258"/>
        <v>-1.0057142857142858</v>
      </c>
      <c r="G1141" s="70"/>
      <c r="H1141" s="70">
        <f t="shared" si="259"/>
        <v>-0.35099999999999998</v>
      </c>
      <c r="I1141" s="70">
        <f t="shared" si="260"/>
        <v>-1.0000000000000009E-3</v>
      </c>
      <c r="J1141" s="70" t="s">
        <v>63</v>
      </c>
      <c r="K1141" s="70">
        <f t="shared" si="248"/>
        <v>-0.17599999999999999</v>
      </c>
      <c r="L1141" s="47">
        <f t="shared" si="249"/>
        <v>-1.0057142857142858</v>
      </c>
      <c r="M1141" s="18">
        <f t="shared" si="250"/>
        <v>-4.1509865743217432E-2</v>
      </c>
      <c r="N1141" s="69">
        <f t="shared" si="251"/>
        <v>4.127401423331279E-2</v>
      </c>
      <c r="O1141" s="69">
        <f t="shared" si="252"/>
        <v>24.228319405697327</v>
      </c>
      <c r="P1141" s="70">
        <f t="shared" si="253"/>
        <v>-8.2783879976530222E-2</v>
      </c>
      <c r="Q1141" s="70">
        <f t="shared" si="254"/>
        <v>-2.3585150990464154E-4</v>
      </c>
      <c r="R1141" s="114">
        <v>9.1752311948626151</v>
      </c>
      <c r="S1141" s="70" t="s">
        <v>1245</v>
      </c>
      <c r="T1141" s="70" t="s">
        <v>628</v>
      </c>
      <c r="U1141" s="70" t="s">
        <v>1228</v>
      </c>
      <c r="V1141" s="69" t="s">
        <v>1260</v>
      </c>
      <c r="W1141" s="69">
        <v>1</v>
      </c>
      <c r="X1141" s="69">
        <v>0</v>
      </c>
      <c r="Y1141" s="69">
        <v>0</v>
      </c>
      <c r="Z1141" s="69">
        <v>0</v>
      </c>
      <c r="AA1141" s="69">
        <v>1</v>
      </c>
      <c r="AB1141" s="69">
        <v>1</v>
      </c>
      <c r="AC1141" s="69">
        <v>5</v>
      </c>
      <c r="AD1141" s="69">
        <v>3</v>
      </c>
      <c r="AE1141" s="69">
        <v>586</v>
      </c>
      <c r="AF1141" s="69">
        <v>0</v>
      </c>
      <c r="AG1141" s="69">
        <v>1</v>
      </c>
      <c r="AH1141" s="69">
        <v>0</v>
      </c>
      <c r="AI1141" s="69">
        <v>0</v>
      </c>
      <c r="AJ1141" s="69">
        <v>0</v>
      </c>
      <c r="AK1141" s="69">
        <v>0</v>
      </c>
      <c r="AL1141" s="69">
        <v>0</v>
      </c>
      <c r="AM1141" s="69">
        <v>0</v>
      </c>
      <c r="AN1141" s="69">
        <v>0</v>
      </c>
      <c r="AO1141" s="69">
        <v>0</v>
      </c>
      <c r="AP1141" s="114">
        <v>7.412160334945205</v>
      </c>
      <c r="AQ1141" s="70">
        <v>1</v>
      </c>
      <c r="AR1141" s="114">
        <v>6.3801225368997647</v>
      </c>
      <c r="AS1141" s="70">
        <v>0</v>
      </c>
      <c r="AT1141" s="70">
        <v>1</v>
      </c>
      <c r="AU1141" s="70">
        <v>6.5930445341424369</v>
      </c>
      <c r="AV1141" s="114">
        <v>7.6036486852101079</v>
      </c>
      <c r="AW1141" s="70">
        <v>0</v>
      </c>
      <c r="AX1141" s="70">
        <v>1</v>
      </c>
      <c r="AY1141" s="69">
        <v>0</v>
      </c>
      <c r="AZ1141" s="69">
        <v>4.2329999999999997</v>
      </c>
      <c r="BA1141" s="32">
        <v>564</v>
      </c>
      <c r="BB1141" s="32">
        <v>91</v>
      </c>
      <c r="BC1141" s="70">
        <v>1</v>
      </c>
      <c r="BD1141" s="70">
        <v>0</v>
      </c>
      <c r="BE1141" s="106">
        <f t="shared" si="261"/>
        <v>8.0063675676502459</v>
      </c>
      <c r="BF1141" s="106">
        <v>1269.94</v>
      </c>
      <c r="BG1141" s="106">
        <f t="shared" si="255"/>
        <v>1.1202848355460455</v>
      </c>
      <c r="BH1141" s="69">
        <v>0</v>
      </c>
      <c r="BI1141" s="69">
        <v>1</v>
      </c>
      <c r="BJ1141" s="69">
        <v>0</v>
      </c>
      <c r="BK1141" s="70">
        <v>0</v>
      </c>
      <c r="BL1141" s="70">
        <v>1</v>
      </c>
      <c r="BM1141" s="70">
        <v>1</v>
      </c>
      <c r="BN1141" s="70">
        <v>0</v>
      </c>
      <c r="BO1141" s="70">
        <v>0</v>
      </c>
      <c r="BP1141" s="70">
        <v>1</v>
      </c>
      <c r="BQ1141" s="70">
        <v>0</v>
      </c>
      <c r="BR1141" s="70">
        <v>0</v>
      </c>
      <c r="BS1141" s="70">
        <v>0</v>
      </c>
      <c r="BT1141" s="70">
        <v>0</v>
      </c>
      <c r="BU1141" s="70">
        <v>1</v>
      </c>
      <c r="BV1141" s="70">
        <v>1</v>
      </c>
      <c r="BW1141" s="70">
        <v>0</v>
      </c>
      <c r="BX1141" s="70">
        <v>0</v>
      </c>
      <c r="BY1141" s="70">
        <v>0.5</v>
      </c>
      <c r="BZ1141" s="70">
        <f t="shared" si="256"/>
        <v>0.5</v>
      </c>
      <c r="CA1141" s="114">
        <v>2.8033603809065348</v>
      </c>
      <c r="CB1141" s="70" t="s">
        <v>1213</v>
      </c>
      <c r="CC1141" s="70">
        <v>1</v>
      </c>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0"/>
      <c r="DD1141" s="70"/>
      <c r="DE1141" s="70"/>
      <c r="DF1141" s="70"/>
      <c r="DG1141" s="70"/>
      <c r="DH1141" s="70"/>
      <c r="DI1141" s="70"/>
      <c r="DJ1141" s="70"/>
      <c r="DK1141" s="70"/>
      <c r="DL1141" s="70"/>
      <c r="DM1141" s="70"/>
      <c r="DN1141" s="70"/>
      <c r="DO1141" s="70"/>
      <c r="DP1141" s="70"/>
      <c r="DQ1141" s="70"/>
      <c r="DR1141" s="70"/>
      <c r="DS1141" s="70"/>
      <c r="DT1141" s="70"/>
      <c r="DU1141" s="70"/>
      <c r="DV1141" s="70"/>
      <c r="DW1141" s="70"/>
      <c r="DX1141" s="70"/>
      <c r="DY1141" s="70"/>
      <c r="DZ1141" s="70"/>
      <c r="EA1141" s="70"/>
      <c r="EB1141" s="70"/>
      <c r="EC1141" s="70"/>
      <c r="ED1141" s="70"/>
      <c r="EE1141" s="70"/>
      <c r="EF1141" s="70"/>
      <c r="EG1141" s="70"/>
      <c r="EH1141" s="70"/>
      <c r="EI1141" s="70"/>
      <c r="EJ1141" s="70"/>
      <c r="EK1141" s="70"/>
      <c r="EL1141" s="70"/>
      <c r="EM1141" s="70"/>
      <c r="EN1141" s="70"/>
      <c r="EO1141" s="70"/>
      <c r="EP1141" s="70"/>
      <c r="EQ1141" s="70"/>
      <c r="ER1141" s="70"/>
      <c r="ES1141" s="70"/>
      <c r="ET1141" s="70"/>
      <c r="EU1141" s="70"/>
      <c r="EV1141" s="70"/>
      <c r="EW1141" s="70"/>
      <c r="EX1141" s="70"/>
      <c r="EY1141" s="70"/>
      <c r="EZ1141" s="70"/>
      <c r="FA1141" s="70"/>
      <c r="FB1141" s="70"/>
      <c r="FC1141" s="70"/>
      <c r="FD1141" s="70"/>
      <c r="FE1141" s="70"/>
      <c r="FF1141" s="70"/>
      <c r="FG1141" s="70"/>
      <c r="FH1141" s="70"/>
      <c r="FI1141" s="70"/>
      <c r="FJ1141" s="70"/>
      <c r="FK1141" s="70"/>
    </row>
    <row r="1142" spans="1:167" ht="15" customHeight="1" x14ac:dyDescent="0.3">
      <c r="A1142" s="70">
        <v>1141</v>
      </c>
      <c r="B1142" s="70">
        <v>26</v>
      </c>
      <c r="C1142" s="69" t="s">
        <v>176</v>
      </c>
      <c r="D1142" s="38">
        <v>0.155</v>
      </c>
      <c r="E1142" s="69">
        <v>0.18</v>
      </c>
      <c r="F1142" s="19">
        <f t="shared" si="258"/>
        <v>0.86111111111111116</v>
      </c>
      <c r="G1142" s="70"/>
      <c r="H1142" s="70">
        <f t="shared" si="259"/>
        <v>-2.4999999999999994E-2</v>
      </c>
      <c r="I1142" s="70">
        <f t="shared" si="260"/>
        <v>0.33499999999999996</v>
      </c>
      <c r="J1142" s="70" t="s">
        <v>63</v>
      </c>
      <c r="K1142" s="70">
        <f t="shared" si="248"/>
        <v>0.155</v>
      </c>
      <c r="L1142" s="47">
        <f t="shared" si="249"/>
        <v>0.86111111111111116</v>
      </c>
      <c r="M1142" s="18">
        <f t="shared" si="250"/>
        <v>3.5549687311310314E-2</v>
      </c>
      <c r="N1142" s="69">
        <f t="shared" si="251"/>
        <v>4.1283507845392621E-2</v>
      </c>
      <c r="O1142" s="69">
        <f t="shared" si="252"/>
        <v>24.222747828140371</v>
      </c>
      <c r="P1142" s="70">
        <f t="shared" si="253"/>
        <v>-5.7338205340823067E-3</v>
      </c>
      <c r="Q1142" s="70">
        <f t="shared" si="254"/>
        <v>7.6833195156702935E-2</v>
      </c>
      <c r="R1142" s="114">
        <v>7.943072717277933</v>
      </c>
      <c r="S1142" s="70" t="s">
        <v>1245</v>
      </c>
      <c r="T1142" s="70" t="s">
        <v>628</v>
      </c>
      <c r="U1142" s="70" t="s">
        <v>1229</v>
      </c>
      <c r="V1142" s="69" t="s">
        <v>1261</v>
      </c>
      <c r="W1142" s="69">
        <v>1</v>
      </c>
      <c r="X1142" s="69">
        <v>0</v>
      </c>
      <c r="Y1142" s="69">
        <v>0</v>
      </c>
      <c r="Z1142" s="69">
        <v>0</v>
      </c>
      <c r="AA1142" s="69">
        <v>1</v>
      </c>
      <c r="AB1142" s="69">
        <v>1</v>
      </c>
      <c r="AC1142" s="69">
        <v>5</v>
      </c>
      <c r="AD1142" s="69">
        <v>3</v>
      </c>
      <c r="AE1142" s="69">
        <v>586</v>
      </c>
      <c r="AF1142" s="69">
        <v>0</v>
      </c>
      <c r="AG1142" s="69">
        <v>1</v>
      </c>
      <c r="AH1142" s="69">
        <v>0</v>
      </c>
      <c r="AI1142" s="69">
        <v>0</v>
      </c>
      <c r="AJ1142" s="69">
        <v>0</v>
      </c>
      <c r="AK1142" s="69">
        <v>0</v>
      </c>
      <c r="AL1142" s="69">
        <v>0</v>
      </c>
      <c r="AM1142" s="69">
        <v>0</v>
      </c>
      <c r="AN1142" s="69">
        <v>0</v>
      </c>
      <c r="AO1142" s="69">
        <v>0</v>
      </c>
      <c r="AP1142" s="114">
        <v>7.412160334945205</v>
      </c>
      <c r="AQ1142" s="70">
        <v>1</v>
      </c>
      <c r="AR1142" s="114">
        <v>6.3801225368997647</v>
      </c>
      <c r="AS1142" s="70">
        <v>0</v>
      </c>
      <c r="AT1142" s="70">
        <v>1</v>
      </c>
      <c r="AU1142" s="70">
        <v>6.5930445341424369</v>
      </c>
      <c r="AV1142" s="114">
        <v>7.6036486852101079</v>
      </c>
      <c r="AW1142" s="70">
        <v>0</v>
      </c>
      <c r="AX1142" s="70">
        <v>1</v>
      </c>
      <c r="AY1142" s="69">
        <v>0</v>
      </c>
      <c r="AZ1142" s="69">
        <v>4.2329999999999997</v>
      </c>
      <c r="BA1142" s="32">
        <v>564</v>
      </c>
      <c r="BB1142" s="32">
        <v>91</v>
      </c>
      <c r="BC1142" s="70">
        <v>1</v>
      </c>
      <c r="BD1142" s="70">
        <v>0</v>
      </c>
      <c r="BE1142" s="106">
        <f t="shared" si="261"/>
        <v>8.0063675676502459</v>
      </c>
      <c r="BF1142" s="106">
        <v>1269.94</v>
      </c>
      <c r="BG1142" s="106">
        <f t="shared" si="255"/>
        <v>1.1202848355460455</v>
      </c>
      <c r="BH1142" s="69">
        <v>0</v>
      </c>
      <c r="BI1142" s="69">
        <v>1</v>
      </c>
      <c r="BJ1142" s="69">
        <v>0</v>
      </c>
      <c r="BK1142" s="70">
        <v>0</v>
      </c>
      <c r="BL1142" s="70">
        <v>1</v>
      </c>
      <c r="BM1142" s="70">
        <v>1</v>
      </c>
      <c r="BN1142" s="70">
        <v>0</v>
      </c>
      <c r="BO1142" s="70">
        <v>0</v>
      </c>
      <c r="BP1142" s="70">
        <v>1</v>
      </c>
      <c r="BQ1142" s="70">
        <v>0</v>
      </c>
      <c r="BR1142" s="70">
        <v>0</v>
      </c>
      <c r="BS1142" s="70">
        <v>0</v>
      </c>
      <c r="BT1142" s="70">
        <v>0</v>
      </c>
      <c r="BU1142" s="70">
        <v>1</v>
      </c>
      <c r="BV1142" s="70">
        <v>1</v>
      </c>
      <c r="BW1142" s="70">
        <v>0</v>
      </c>
      <c r="BX1142" s="70">
        <v>0</v>
      </c>
      <c r="BY1142" s="70">
        <v>0.5</v>
      </c>
      <c r="BZ1142" s="70">
        <f t="shared" si="256"/>
        <v>0.5</v>
      </c>
      <c r="CA1142" s="114">
        <v>2.8033603809065348</v>
      </c>
      <c r="CB1142" s="70" t="s">
        <v>1213</v>
      </c>
      <c r="CC1142" s="70">
        <v>1</v>
      </c>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0"/>
      <c r="DD1142" s="70"/>
      <c r="DE1142" s="70"/>
      <c r="DF1142" s="70"/>
      <c r="DG1142" s="70"/>
      <c r="DH1142" s="70"/>
      <c r="DI1142" s="70"/>
      <c r="DJ1142" s="70"/>
      <c r="DK1142" s="70"/>
      <c r="DL1142" s="70"/>
      <c r="DM1142" s="70"/>
      <c r="DN1142" s="70"/>
      <c r="DO1142" s="70"/>
      <c r="DP1142" s="70"/>
      <c r="DQ1142" s="70"/>
      <c r="DR1142" s="70"/>
      <c r="DS1142" s="70"/>
      <c r="DT1142" s="70"/>
      <c r="DU1142" s="70"/>
      <c r="DV1142" s="70"/>
      <c r="DW1142" s="70"/>
      <c r="DX1142" s="70"/>
      <c r="DY1142" s="70"/>
      <c r="DZ1142" s="70"/>
      <c r="EA1142" s="70"/>
      <c r="EB1142" s="70"/>
      <c r="EC1142" s="70"/>
      <c r="ED1142" s="70"/>
      <c r="EE1142" s="70"/>
      <c r="EF1142" s="70"/>
      <c r="EG1142" s="70"/>
      <c r="EH1142" s="70"/>
      <c r="EI1142" s="70"/>
      <c r="EJ1142" s="70"/>
      <c r="EK1142" s="70"/>
      <c r="EL1142" s="70"/>
      <c r="EM1142" s="70"/>
      <c r="EN1142" s="70"/>
      <c r="EO1142" s="70"/>
      <c r="EP1142" s="70"/>
      <c r="EQ1142" s="70"/>
      <c r="ER1142" s="70"/>
      <c r="ES1142" s="70"/>
      <c r="ET1142" s="70"/>
      <c r="EU1142" s="70"/>
      <c r="EV1142" s="70"/>
      <c r="EW1142" s="70"/>
      <c r="EX1142" s="70"/>
      <c r="EY1142" s="70"/>
      <c r="EZ1142" s="70"/>
      <c r="FA1142" s="70"/>
      <c r="FB1142" s="70"/>
      <c r="FC1142" s="70"/>
      <c r="FD1142" s="70"/>
      <c r="FE1142" s="70"/>
      <c r="FF1142" s="70"/>
      <c r="FG1142" s="70"/>
      <c r="FH1142" s="70"/>
      <c r="FI1142" s="70"/>
      <c r="FJ1142" s="70"/>
      <c r="FK1142" s="70"/>
    </row>
    <row r="1143" spans="1:167" ht="15" customHeight="1" x14ac:dyDescent="0.3">
      <c r="A1143" s="70">
        <v>1142</v>
      </c>
      <c r="B1143" s="12">
        <v>26</v>
      </c>
      <c r="C1143" s="69" t="s">
        <v>176</v>
      </c>
      <c r="D1143" s="37">
        <v>-0.24</v>
      </c>
      <c r="E1143" s="13">
        <v>0.20599999999999999</v>
      </c>
      <c r="F1143" s="19">
        <f t="shared" si="258"/>
        <v>-1.1650485436893203</v>
      </c>
      <c r="H1143" s="12">
        <f t="shared" si="259"/>
        <v>-0.44599999999999995</v>
      </c>
      <c r="I1143" s="12">
        <f t="shared" si="260"/>
        <v>-3.4000000000000002E-2</v>
      </c>
      <c r="J1143" s="12" t="s">
        <v>63</v>
      </c>
      <c r="K1143" s="12">
        <f t="shared" si="248"/>
        <v>-0.24</v>
      </c>
      <c r="L1143" s="45">
        <f t="shared" si="249"/>
        <v>-1.1650485436893203</v>
      </c>
      <c r="M1143" s="15">
        <f t="shared" si="250"/>
        <v>-4.8072069830052765E-2</v>
      </c>
      <c r="N1143" s="13">
        <f t="shared" si="251"/>
        <v>4.1261859937461953E-2</v>
      </c>
      <c r="O1143" s="68">
        <f t="shared" si="252"/>
        <v>24.235456218300342</v>
      </c>
      <c r="P1143" s="12">
        <f t="shared" si="253"/>
        <v>-8.9333929767514725E-2</v>
      </c>
      <c r="Q1143" s="12">
        <f t="shared" si="254"/>
        <v>-6.8102098925908114E-3</v>
      </c>
      <c r="R1143" s="113">
        <v>7.8931988695446087</v>
      </c>
      <c r="S1143" s="12" t="s">
        <v>1245</v>
      </c>
      <c r="T1143" s="12" t="s">
        <v>628</v>
      </c>
      <c r="U1143" s="12" t="s">
        <v>1230</v>
      </c>
      <c r="V1143" s="13" t="s">
        <v>1262</v>
      </c>
      <c r="W1143" s="68">
        <v>1</v>
      </c>
      <c r="X1143" s="68">
        <v>0</v>
      </c>
      <c r="Y1143" s="68">
        <v>0</v>
      </c>
      <c r="Z1143" s="68">
        <v>0</v>
      </c>
      <c r="AA1143" s="13">
        <v>1</v>
      </c>
      <c r="AB1143" s="13">
        <v>1</v>
      </c>
      <c r="AC1143" s="68">
        <v>5</v>
      </c>
      <c r="AD1143" s="68">
        <v>3</v>
      </c>
      <c r="AE1143" s="13">
        <v>586</v>
      </c>
      <c r="AF1143" s="13">
        <v>0</v>
      </c>
      <c r="AG1143" s="13">
        <v>1</v>
      </c>
      <c r="AH1143" s="13">
        <v>0</v>
      </c>
      <c r="AI1143" s="13">
        <v>0</v>
      </c>
      <c r="AJ1143" s="13">
        <v>0</v>
      </c>
      <c r="AK1143" s="13">
        <v>0</v>
      </c>
      <c r="AL1143" s="13">
        <v>0</v>
      </c>
      <c r="AM1143" s="68">
        <v>0</v>
      </c>
      <c r="AN1143" s="68">
        <v>0</v>
      </c>
      <c r="AO1143" s="68">
        <v>0</v>
      </c>
      <c r="AP1143" s="113">
        <v>7.412160334945205</v>
      </c>
      <c r="AQ1143" s="12">
        <v>1</v>
      </c>
      <c r="AR1143" s="113">
        <v>6.3801225368997647</v>
      </c>
      <c r="AS1143" s="12">
        <v>0</v>
      </c>
      <c r="AT1143" s="12">
        <v>1</v>
      </c>
      <c r="AU1143" s="12">
        <v>6.5930445341424369</v>
      </c>
      <c r="AV1143" s="113">
        <v>7.6036486852101079</v>
      </c>
      <c r="AW1143" s="12">
        <v>0</v>
      </c>
      <c r="AX1143" s="12">
        <v>1</v>
      </c>
      <c r="AY1143" s="68">
        <v>0</v>
      </c>
      <c r="AZ1143" s="68">
        <v>4.2329999999999997</v>
      </c>
      <c r="BA1143" s="94">
        <v>564</v>
      </c>
      <c r="BB1143" s="94">
        <v>91</v>
      </c>
      <c r="BC1143" s="12">
        <v>1</v>
      </c>
      <c r="BD1143" s="12">
        <v>0</v>
      </c>
      <c r="BE1143" s="104">
        <f t="shared" si="261"/>
        <v>8.0063675676502459</v>
      </c>
      <c r="BF1143" s="104">
        <v>1269.94</v>
      </c>
      <c r="BG1143" s="104">
        <f t="shared" si="255"/>
        <v>1.1202848355460455</v>
      </c>
      <c r="BH1143" s="68">
        <v>0</v>
      </c>
      <c r="BI1143" s="68">
        <v>1</v>
      </c>
      <c r="BJ1143" s="68">
        <v>0</v>
      </c>
      <c r="BK1143" s="12">
        <v>0</v>
      </c>
      <c r="BL1143" s="12">
        <v>1</v>
      </c>
      <c r="BM1143" s="12">
        <v>1</v>
      </c>
      <c r="BN1143" s="12">
        <v>0</v>
      </c>
      <c r="BO1143" s="12">
        <v>0</v>
      </c>
      <c r="BP1143" s="12">
        <v>1</v>
      </c>
      <c r="BQ1143" s="12">
        <v>0</v>
      </c>
      <c r="BR1143" s="12">
        <v>0</v>
      </c>
      <c r="BS1143" s="12">
        <v>0</v>
      </c>
      <c r="BT1143" s="12">
        <v>0</v>
      </c>
      <c r="BU1143" s="12">
        <v>1</v>
      </c>
      <c r="BV1143" s="12">
        <v>1</v>
      </c>
      <c r="BW1143" s="12">
        <v>0</v>
      </c>
      <c r="BX1143" s="12">
        <v>0</v>
      </c>
      <c r="BY1143" s="12">
        <v>0.5</v>
      </c>
      <c r="BZ1143" s="12">
        <f t="shared" si="256"/>
        <v>0.5</v>
      </c>
      <c r="CA1143" s="113">
        <v>2.8033603809065348</v>
      </c>
      <c r="CB1143" s="12" t="s">
        <v>1213</v>
      </c>
      <c r="CC1143" s="12">
        <v>1</v>
      </c>
    </row>
    <row r="1144" spans="1:167" ht="15" customHeight="1" x14ac:dyDescent="0.3">
      <c r="A1144" s="70">
        <v>1143</v>
      </c>
      <c r="B1144" s="12">
        <v>26</v>
      </c>
      <c r="C1144" s="69" t="s">
        <v>176</v>
      </c>
      <c r="D1144" s="37">
        <v>-7.0000000000000007E-2</v>
      </c>
      <c r="E1144" s="68">
        <v>0.153</v>
      </c>
      <c r="F1144" s="19">
        <f t="shared" si="258"/>
        <v>-0.45751633986928109</v>
      </c>
      <c r="H1144" s="12">
        <f t="shared" si="259"/>
        <v>-0.223</v>
      </c>
      <c r="I1144" s="12">
        <f t="shared" si="260"/>
        <v>8.299999999999999E-2</v>
      </c>
      <c r="J1144" s="12" t="s">
        <v>63</v>
      </c>
      <c r="K1144" s="12">
        <f t="shared" si="248"/>
        <v>-7.0000000000000007E-2</v>
      </c>
      <c r="L1144" s="45">
        <f t="shared" si="249"/>
        <v>-0.45751633986928109</v>
      </c>
      <c r="M1144" s="15">
        <f t="shared" si="250"/>
        <v>-1.5936312901335771E-2</v>
      </c>
      <c r="N1144" s="68">
        <f t="shared" si="251"/>
        <v>3.4832226770062473E-2</v>
      </c>
      <c r="O1144" s="68">
        <f t="shared" si="252"/>
        <v>28.709045982081108</v>
      </c>
      <c r="P1144" s="12">
        <f t="shared" si="253"/>
        <v>-5.0768539671398244E-2</v>
      </c>
      <c r="Q1144" s="12">
        <f t="shared" si="254"/>
        <v>1.8895913868726702E-2</v>
      </c>
      <c r="R1144" s="113">
        <v>9.2698349437618219</v>
      </c>
      <c r="S1144" s="12" t="s">
        <v>1246</v>
      </c>
      <c r="T1144" s="12" t="s">
        <v>628</v>
      </c>
      <c r="U1144" s="12" t="s">
        <v>1228</v>
      </c>
      <c r="V1144" s="68" t="s">
        <v>1260</v>
      </c>
      <c r="W1144" s="68">
        <v>1</v>
      </c>
      <c r="X1144" s="68">
        <v>0</v>
      </c>
      <c r="Y1144" s="68">
        <v>0</v>
      </c>
      <c r="Z1144" s="68">
        <v>0</v>
      </c>
      <c r="AA1144" s="68">
        <v>1</v>
      </c>
      <c r="AB1144" s="68">
        <v>1</v>
      </c>
      <c r="AC1144" s="68">
        <v>6</v>
      </c>
      <c r="AD1144" s="68">
        <v>3</v>
      </c>
      <c r="AE1144" s="68">
        <v>824</v>
      </c>
      <c r="AF1144" s="68">
        <v>0</v>
      </c>
      <c r="AG1144" s="68">
        <v>1</v>
      </c>
      <c r="AH1144" s="68">
        <v>0</v>
      </c>
      <c r="AI1144" s="68">
        <v>0</v>
      </c>
      <c r="AJ1144" s="68">
        <v>0</v>
      </c>
      <c r="AK1144" s="68">
        <v>0</v>
      </c>
      <c r="AL1144" s="68">
        <v>0</v>
      </c>
      <c r="AM1144" s="68">
        <v>0</v>
      </c>
      <c r="AN1144" s="68">
        <v>0</v>
      </c>
      <c r="AO1144" s="68">
        <v>0</v>
      </c>
      <c r="AP1144" s="113">
        <v>7.412160334945205</v>
      </c>
      <c r="AQ1144" s="12">
        <v>1</v>
      </c>
      <c r="AR1144" s="113">
        <v>6.7190131543852596</v>
      </c>
      <c r="AS1144" s="12">
        <v>0</v>
      </c>
      <c r="AT1144" s="12">
        <v>1</v>
      </c>
      <c r="AU1144" s="12">
        <v>6.5930445341424369</v>
      </c>
      <c r="AV1144" s="113">
        <v>7.6036486852101079</v>
      </c>
      <c r="AW1144" s="12">
        <v>0</v>
      </c>
      <c r="AX1144" s="12">
        <v>1</v>
      </c>
      <c r="AY1144" s="68">
        <v>0</v>
      </c>
      <c r="AZ1144" s="68">
        <v>4.2329999999999997</v>
      </c>
      <c r="BA1144" s="94">
        <v>564</v>
      </c>
      <c r="BB1144" s="94">
        <v>91</v>
      </c>
      <c r="BC1144" s="12">
        <v>1</v>
      </c>
      <c r="BD1144" s="12">
        <v>0</v>
      </c>
      <c r="BE1144" s="104">
        <f t="shared" si="261"/>
        <v>8.0063675676502459</v>
      </c>
      <c r="BF1144" s="104">
        <v>1269.94</v>
      </c>
      <c r="BG1144" s="104">
        <f t="shared" si="255"/>
        <v>1.1202848355460455</v>
      </c>
      <c r="BH1144" s="68">
        <v>0</v>
      </c>
      <c r="BI1144" s="68">
        <v>1</v>
      </c>
      <c r="BJ1144" s="68">
        <v>0</v>
      </c>
      <c r="BK1144" s="12">
        <v>0</v>
      </c>
      <c r="BL1144" s="12">
        <v>1</v>
      </c>
      <c r="BM1144" s="12">
        <v>1</v>
      </c>
      <c r="BN1144" s="12">
        <v>0</v>
      </c>
      <c r="BO1144" s="12">
        <v>0</v>
      </c>
      <c r="BP1144" s="12">
        <v>1</v>
      </c>
      <c r="BQ1144" s="12">
        <v>0</v>
      </c>
      <c r="BR1144" s="12">
        <v>0</v>
      </c>
      <c r="BS1144" s="12">
        <v>0</v>
      </c>
      <c r="BT1144" s="12">
        <v>0</v>
      </c>
      <c r="BU1144" s="12">
        <v>1</v>
      </c>
      <c r="BV1144" s="12">
        <v>1</v>
      </c>
      <c r="BW1144" s="12">
        <v>0</v>
      </c>
      <c r="BX1144" s="12">
        <v>0</v>
      </c>
      <c r="BY1144" s="12">
        <v>0.5</v>
      </c>
      <c r="BZ1144" s="12">
        <f t="shared" si="256"/>
        <v>0.5</v>
      </c>
      <c r="CA1144" s="113">
        <v>2.8033603809065348</v>
      </c>
      <c r="CB1144" s="12" t="s">
        <v>1213</v>
      </c>
      <c r="CC1144" s="12">
        <v>1</v>
      </c>
      <c r="CL1144" s="70"/>
      <c r="CM1144" s="70"/>
      <c r="CN1144" s="70"/>
      <c r="CO1144" s="70"/>
      <c r="CP1144" s="70"/>
      <c r="CQ1144" s="70"/>
      <c r="CR1144" s="70"/>
      <c r="CS1144" s="70"/>
      <c r="CT1144" s="70"/>
      <c r="CU1144" s="70"/>
      <c r="CV1144" s="70"/>
      <c r="CW1144" s="70"/>
      <c r="CX1144" s="70"/>
      <c r="CY1144" s="70"/>
      <c r="CZ1144" s="70"/>
      <c r="DA1144" s="70"/>
      <c r="DB1144" s="70"/>
      <c r="DC1144" s="70"/>
      <c r="DD1144" s="70"/>
      <c r="DE1144" s="70"/>
      <c r="DF1144" s="70"/>
      <c r="DG1144" s="70"/>
      <c r="DH1144" s="70"/>
      <c r="DI1144" s="70"/>
      <c r="DJ1144" s="70"/>
      <c r="DK1144" s="70"/>
      <c r="DL1144" s="70"/>
      <c r="DM1144" s="70"/>
      <c r="DN1144" s="70"/>
      <c r="DO1144" s="70"/>
      <c r="DP1144" s="70"/>
      <c r="DQ1144" s="70"/>
      <c r="DR1144" s="70"/>
      <c r="DS1144" s="70"/>
      <c r="DT1144" s="70"/>
      <c r="DU1144" s="70"/>
      <c r="DV1144" s="70"/>
      <c r="DW1144" s="70"/>
      <c r="DX1144" s="70"/>
      <c r="DY1144" s="70"/>
      <c r="DZ1144" s="70"/>
      <c r="EA1144" s="70"/>
      <c r="EB1144" s="70"/>
      <c r="EC1144" s="70"/>
      <c r="ED1144" s="70"/>
      <c r="EE1144" s="70"/>
      <c r="EF1144" s="70"/>
      <c r="EG1144" s="70"/>
      <c r="EH1144" s="70"/>
      <c r="EI1144" s="70"/>
      <c r="EJ1144" s="70"/>
      <c r="EK1144" s="70"/>
      <c r="EL1144" s="70"/>
      <c r="EM1144" s="70"/>
      <c r="EN1144" s="70"/>
      <c r="EO1144" s="70"/>
      <c r="EP1144" s="70"/>
      <c r="EQ1144" s="70"/>
      <c r="ER1144" s="70"/>
      <c r="ES1144" s="70"/>
      <c r="ET1144" s="70"/>
      <c r="EU1144" s="70"/>
      <c r="EV1144" s="70"/>
      <c r="EW1144" s="70"/>
      <c r="EX1144" s="70"/>
      <c r="EY1144" s="70"/>
      <c r="EZ1144" s="70"/>
      <c r="FA1144" s="70"/>
      <c r="FB1144" s="70"/>
      <c r="FC1144" s="70"/>
      <c r="FD1144" s="70"/>
      <c r="FE1144" s="70"/>
      <c r="FF1144" s="70"/>
      <c r="FG1144" s="70"/>
      <c r="FH1144" s="70"/>
      <c r="FI1144" s="70"/>
      <c r="FJ1144" s="70"/>
      <c r="FK1144" s="70"/>
    </row>
    <row r="1145" spans="1:167" ht="15" customHeight="1" x14ac:dyDescent="0.3">
      <c r="A1145" s="70">
        <v>1144</v>
      </c>
      <c r="B1145" s="12">
        <v>26</v>
      </c>
      <c r="C1145" s="69" t="s">
        <v>176</v>
      </c>
      <c r="D1145" s="37">
        <v>-2.4E-2</v>
      </c>
      <c r="E1145" s="68">
        <v>0.13700000000000001</v>
      </c>
      <c r="F1145" s="19">
        <f t="shared" si="258"/>
        <v>-0.1751824817518248</v>
      </c>
      <c r="H1145" s="12">
        <f t="shared" si="259"/>
        <v>-0.161</v>
      </c>
      <c r="I1145" s="12">
        <f t="shared" si="260"/>
        <v>0.11300000000000002</v>
      </c>
      <c r="J1145" s="12" t="s">
        <v>63</v>
      </c>
      <c r="K1145" s="12">
        <f t="shared" si="248"/>
        <v>-2.4E-2</v>
      </c>
      <c r="L1145" s="45">
        <f t="shared" si="249"/>
        <v>-0.1751824817518248</v>
      </c>
      <c r="M1145" s="15">
        <f t="shared" si="250"/>
        <v>-6.10265728604648E-3</v>
      </c>
      <c r="N1145" s="68">
        <f t="shared" si="251"/>
        <v>3.4836002007848664E-2</v>
      </c>
      <c r="O1145" s="68">
        <f t="shared" si="252"/>
        <v>28.705934733115953</v>
      </c>
      <c r="P1145" s="12">
        <f t="shared" si="253"/>
        <v>-4.0938659293895147E-2</v>
      </c>
      <c r="Q1145" s="12">
        <f t="shared" si="254"/>
        <v>2.8733344721802185E-2</v>
      </c>
      <c r="R1145" s="113">
        <v>9.2698349437618219</v>
      </c>
      <c r="S1145" s="12" t="s">
        <v>1246</v>
      </c>
      <c r="T1145" s="12" t="s">
        <v>628</v>
      </c>
      <c r="U1145" s="12" t="s">
        <v>1229</v>
      </c>
      <c r="V1145" s="68" t="s">
        <v>1261</v>
      </c>
      <c r="W1145" s="68">
        <v>1</v>
      </c>
      <c r="X1145" s="68">
        <v>0</v>
      </c>
      <c r="Y1145" s="68">
        <v>0</v>
      </c>
      <c r="Z1145" s="68">
        <v>0</v>
      </c>
      <c r="AA1145" s="68">
        <v>1</v>
      </c>
      <c r="AB1145" s="68">
        <v>1</v>
      </c>
      <c r="AC1145" s="68">
        <v>6</v>
      </c>
      <c r="AD1145" s="68">
        <v>3</v>
      </c>
      <c r="AE1145" s="68">
        <v>824</v>
      </c>
      <c r="AF1145" s="68">
        <v>0</v>
      </c>
      <c r="AG1145" s="68">
        <v>1</v>
      </c>
      <c r="AH1145" s="68">
        <v>0</v>
      </c>
      <c r="AI1145" s="68">
        <v>0</v>
      </c>
      <c r="AJ1145" s="68">
        <v>0</v>
      </c>
      <c r="AK1145" s="68">
        <v>0</v>
      </c>
      <c r="AL1145" s="68">
        <v>0</v>
      </c>
      <c r="AM1145" s="68">
        <v>0</v>
      </c>
      <c r="AN1145" s="68">
        <v>0</v>
      </c>
      <c r="AO1145" s="68">
        <v>0</v>
      </c>
      <c r="AP1145" s="113">
        <v>7.412160334945205</v>
      </c>
      <c r="AQ1145" s="12">
        <v>1</v>
      </c>
      <c r="AR1145" s="113">
        <v>6.7190131543852596</v>
      </c>
      <c r="AS1145" s="12">
        <v>0</v>
      </c>
      <c r="AT1145" s="12">
        <v>1</v>
      </c>
      <c r="AU1145" s="12">
        <v>6.5930445341424369</v>
      </c>
      <c r="AV1145" s="113">
        <v>7.6036486852101079</v>
      </c>
      <c r="AW1145" s="12">
        <v>0</v>
      </c>
      <c r="AX1145" s="12">
        <v>1</v>
      </c>
      <c r="AY1145" s="68">
        <v>0</v>
      </c>
      <c r="AZ1145" s="68">
        <v>4.2329999999999997</v>
      </c>
      <c r="BA1145" s="94">
        <v>564</v>
      </c>
      <c r="BB1145" s="94">
        <v>91</v>
      </c>
      <c r="BC1145" s="12">
        <v>1</v>
      </c>
      <c r="BD1145" s="12">
        <v>0</v>
      </c>
      <c r="BE1145" s="104">
        <f t="shared" si="261"/>
        <v>8.0063675676502459</v>
      </c>
      <c r="BF1145" s="104">
        <v>1269.94</v>
      </c>
      <c r="BG1145" s="104">
        <f t="shared" si="255"/>
        <v>1.1202848355460455</v>
      </c>
      <c r="BH1145" s="68">
        <v>0</v>
      </c>
      <c r="BI1145" s="68">
        <v>1</v>
      </c>
      <c r="BJ1145" s="68">
        <v>0</v>
      </c>
      <c r="BK1145" s="12">
        <v>0</v>
      </c>
      <c r="BL1145" s="12">
        <v>1</v>
      </c>
      <c r="BM1145" s="12">
        <v>1</v>
      </c>
      <c r="BN1145" s="12">
        <v>0</v>
      </c>
      <c r="BO1145" s="12">
        <v>0</v>
      </c>
      <c r="BP1145" s="12">
        <v>1</v>
      </c>
      <c r="BQ1145" s="12">
        <v>0</v>
      </c>
      <c r="BR1145" s="12">
        <v>0</v>
      </c>
      <c r="BS1145" s="12">
        <v>0</v>
      </c>
      <c r="BT1145" s="12">
        <v>0</v>
      </c>
      <c r="BU1145" s="12">
        <v>1</v>
      </c>
      <c r="BV1145" s="12">
        <v>1</v>
      </c>
      <c r="BW1145" s="12">
        <v>0</v>
      </c>
      <c r="BX1145" s="12">
        <v>0</v>
      </c>
      <c r="BY1145" s="12">
        <v>0.5</v>
      </c>
      <c r="BZ1145" s="12">
        <f t="shared" si="256"/>
        <v>0.5</v>
      </c>
      <c r="CA1145" s="113">
        <v>2.8033603809065348</v>
      </c>
      <c r="CB1145" s="12" t="s">
        <v>1213</v>
      </c>
      <c r="CC1145" s="12">
        <v>1</v>
      </c>
    </row>
    <row r="1146" spans="1:167" ht="15" customHeight="1" x14ac:dyDescent="0.3">
      <c r="A1146" s="70">
        <v>1145</v>
      </c>
      <c r="B1146" s="12">
        <v>26</v>
      </c>
      <c r="C1146" s="69" t="s">
        <v>176</v>
      </c>
      <c r="D1146" s="37">
        <v>0.28000000000000003</v>
      </c>
      <c r="E1146" s="13">
        <v>0.17199999999999999</v>
      </c>
      <c r="F1146" s="19">
        <f t="shared" si="258"/>
        <v>1.6279069767441863</v>
      </c>
      <c r="H1146" s="12">
        <f t="shared" si="259"/>
        <v>0.10800000000000004</v>
      </c>
      <c r="I1146" s="12">
        <f t="shared" si="260"/>
        <v>0.45200000000000001</v>
      </c>
      <c r="J1146" s="12" t="s">
        <v>63</v>
      </c>
      <c r="K1146" s="12">
        <f t="shared" si="248"/>
        <v>0.28000000000000003</v>
      </c>
      <c r="L1146" s="45">
        <f t="shared" si="249"/>
        <v>1.6279069767441863</v>
      </c>
      <c r="M1146" s="15">
        <f t="shared" si="250"/>
        <v>5.6619851773960915E-2</v>
      </c>
      <c r="N1146" s="13">
        <f t="shared" si="251"/>
        <v>3.4780766089718848E-2</v>
      </c>
      <c r="O1146" s="68">
        <f t="shared" si="252"/>
        <v>28.751523109653377</v>
      </c>
      <c r="P1146" s="12">
        <f t="shared" si="253"/>
        <v>2.1839085684242067E-2</v>
      </c>
      <c r="Q1146" s="12">
        <f t="shared" si="254"/>
        <v>9.1400617863679756E-2</v>
      </c>
      <c r="R1146" s="113">
        <v>9.2712473068797046</v>
      </c>
      <c r="S1146" s="12" t="s">
        <v>1246</v>
      </c>
      <c r="T1146" s="12" t="s">
        <v>628</v>
      </c>
      <c r="U1146" s="12" t="s">
        <v>1230</v>
      </c>
      <c r="V1146" s="13" t="s">
        <v>1262</v>
      </c>
      <c r="W1146" s="68">
        <v>1</v>
      </c>
      <c r="X1146" s="68">
        <v>0</v>
      </c>
      <c r="Y1146" s="68">
        <v>0</v>
      </c>
      <c r="Z1146" s="68">
        <v>0</v>
      </c>
      <c r="AA1146" s="13">
        <v>1</v>
      </c>
      <c r="AB1146" s="13">
        <v>1</v>
      </c>
      <c r="AC1146" s="68">
        <v>6</v>
      </c>
      <c r="AD1146" s="68">
        <v>3</v>
      </c>
      <c r="AE1146" s="13">
        <v>824</v>
      </c>
      <c r="AF1146" s="13">
        <v>0</v>
      </c>
      <c r="AG1146" s="13">
        <v>1</v>
      </c>
      <c r="AH1146" s="13">
        <v>0</v>
      </c>
      <c r="AI1146" s="13">
        <v>0</v>
      </c>
      <c r="AJ1146" s="13">
        <v>0</v>
      </c>
      <c r="AK1146" s="13">
        <v>0</v>
      </c>
      <c r="AL1146" s="13">
        <v>0</v>
      </c>
      <c r="AM1146" s="68">
        <v>0</v>
      </c>
      <c r="AN1146" s="68">
        <v>0</v>
      </c>
      <c r="AO1146" s="68">
        <v>0</v>
      </c>
      <c r="AP1146" s="113">
        <v>7.412160334945205</v>
      </c>
      <c r="AQ1146" s="12">
        <v>1</v>
      </c>
      <c r="AR1146" s="113">
        <v>6.7190131543852596</v>
      </c>
      <c r="AS1146" s="12">
        <v>0</v>
      </c>
      <c r="AT1146" s="12">
        <v>1</v>
      </c>
      <c r="AU1146" s="12">
        <v>6.5930445341424369</v>
      </c>
      <c r="AV1146" s="113">
        <v>7.6036486852101079</v>
      </c>
      <c r="AW1146" s="12">
        <v>0</v>
      </c>
      <c r="AX1146" s="12">
        <v>1</v>
      </c>
      <c r="AY1146" s="68">
        <v>0</v>
      </c>
      <c r="AZ1146" s="68">
        <v>4.2329999999999997</v>
      </c>
      <c r="BA1146" s="94">
        <v>564</v>
      </c>
      <c r="BB1146" s="94">
        <v>91</v>
      </c>
      <c r="BC1146" s="12">
        <v>1</v>
      </c>
      <c r="BD1146" s="12">
        <v>0</v>
      </c>
      <c r="BE1146" s="104">
        <f t="shared" si="261"/>
        <v>8.0063675676502459</v>
      </c>
      <c r="BF1146" s="104">
        <v>1269.94</v>
      </c>
      <c r="BG1146" s="104">
        <f t="shared" si="255"/>
        <v>1.1202848355460455</v>
      </c>
      <c r="BH1146" s="68">
        <v>0</v>
      </c>
      <c r="BI1146" s="68">
        <v>1</v>
      </c>
      <c r="BJ1146" s="68">
        <v>0</v>
      </c>
      <c r="BK1146" s="12">
        <v>0</v>
      </c>
      <c r="BL1146" s="12">
        <v>1</v>
      </c>
      <c r="BM1146" s="12">
        <v>1</v>
      </c>
      <c r="BN1146" s="12">
        <v>0</v>
      </c>
      <c r="BO1146" s="12">
        <v>0</v>
      </c>
      <c r="BP1146" s="12">
        <v>1</v>
      </c>
      <c r="BQ1146" s="12">
        <v>0</v>
      </c>
      <c r="BR1146" s="12">
        <v>0</v>
      </c>
      <c r="BS1146" s="12">
        <v>0</v>
      </c>
      <c r="BT1146" s="12">
        <v>0</v>
      </c>
      <c r="BU1146" s="12">
        <v>1</v>
      </c>
      <c r="BV1146" s="12">
        <v>1</v>
      </c>
      <c r="BW1146" s="12">
        <v>0</v>
      </c>
      <c r="BX1146" s="12">
        <v>0</v>
      </c>
      <c r="BY1146" s="12">
        <v>0.5</v>
      </c>
      <c r="BZ1146" s="12">
        <f t="shared" si="256"/>
        <v>0.5</v>
      </c>
      <c r="CA1146" s="113">
        <v>2.8033603809065348</v>
      </c>
      <c r="CB1146" s="12" t="s">
        <v>1213</v>
      </c>
      <c r="CC1146" s="12">
        <v>1</v>
      </c>
    </row>
    <row r="1147" spans="1:167" ht="15" customHeight="1" x14ac:dyDescent="0.3">
      <c r="A1147" s="70">
        <v>1146</v>
      </c>
      <c r="B1147" s="12">
        <v>26</v>
      </c>
      <c r="C1147" s="69" t="s">
        <v>176</v>
      </c>
      <c r="D1147" s="37">
        <v>2.7E-2</v>
      </c>
      <c r="E1147" s="13">
        <v>0.06</v>
      </c>
      <c r="F1147" s="69">
        <f t="shared" si="258"/>
        <v>0.45</v>
      </c>
      <c r="H1147" s="12">
        <f t="shared" si="259"/>
        <v>-3.3000000000000002E-2</v>
      </c>
      <c r="I1147" s="12">
        <f t="shared" si="260"/>
        <v>8.6999999999999994E-2</v>
      </c>
      <c r="J1147" s="12" t="s">
        <v>63</v>
      </c>
      <c r="K1147" s="12">
        <f t="shared" si="248"/>
        <v>2.7E-2</v>
      </c>
      <c r="L1147" s="45">
        <f t="shared" si="249"/>
        <v>0.45</v>
      </c>
      <c r="M1147" s="15">
        <f t="shared" si="250"/>
        <v>8.7644189662404691E-3</v>
      </c>
      <c r="N1147" s="13">
        <f t="shared" si="251"/>
        <v>1.9476486591645484E-2</v>
      </c>
      <c r="O1147" s="68">
        <f t="shared" si="252"/>
        <v>51.34396264411231</v>
      </c>
      <c r="P1147" s="12">
        <f t="shared" si="253"/>
        <v>-1.0712067625405015E-2</v>
      </c>
      <c r="Q1147" s="12">
        <f t="shared" si="254"/>
        <v>2.8240905557885953E-2</v>
      </c>
      <c r="R1147" s="113">
        <v>9.2321997063290766</v>
      </c>
      <c r="S1147" s="12" t="s">
        <v>1233</v>
      </c>
      <c r="T1147" s="12" t="s">
        <v>626</v>
      </c>
      <c r="U1147" s="12" t="s">
        <v>1228</v>
      </c>
      <c r="V1147" s="13" t="s">
        <v>1263</v>
      </c>
      <c r="W1147" s="68">
        <v>1</v>
      </c>
      <c r="X1147" s="68">
        <v>0</v>
      </c>
      <c r="Y1147" s="68">
        <v>0</v>
      </c>
      <c r="Z1147" s="68">
        <v>0</v>
      </c>
      <c r="AA1147" s="13">
        <v>1</v>
      </c>
      <c r="AB1147" s="13">
        <v>1</v>
      </c>
      <c r="AC1147" s="68">
        <v>1</v>
      </c>
      <c r="AD1147" s="69">
        <v>3</v>
      </c>
      <c r="AE1147" s="13">
        <v>2636</v>
      </c>
      <c r="AF1147" s="13">
        <v>0</v>
      </c>
      <c r="AG1147" s="13">
        <v>1</v>
      </c>
      <c r="AH1147" s="13">
        <v>0</v>
      </c>
      <c r="AI1147" s="13">
        <v>0</v>
      </c>
      <c r="AJ1147" s="13">
        <v>0</v>
      </c>
      <c r="AK1147" s="13">
        <v>0</v>
      </c>
      <c r="AL1147" s="13">
        <v>0</v>
      </c>
      <c r="AM1147" s="68">
        <v>0</v>
      </c>
      <c r="AN1147" s="68">
        <v>0</v>
      </c>
      <c r="AO1147" s="68">
        <v>0</v>
      </c>
      <c r="AP1147" s="113">
        <v>7.412160334945205</v>
      </c>
      <c r="AQ1147" s="12">
        <v>1</v>
      </c>
      <c r="AR1147" s="113">
        <v>7.8785341961403619</v>
      </c>
      <c r="AS1147" s="12">
        <v>0</v>
      </c>
      <c r="AT1147" s="12">
        <v>1</v>
      </c>
      <c r="AU1147" s="12">
        <v>6.5930445341424369</v>
      </c>
      <c r="AV1147" s="113">
        <v>7.6036486852101079</v>
      </c>
      <c r="AW1147" s="12">
        <v>0</v>
      </c>
      <c r="AX1147" s="12">
        <v>1</v>
      </c>
      <c r="AY1147" s="68">
        <v>0</v>
      </c>
      <c r="AZ1147" s="68">
        <v>4.2329999999999997</v>
      </c>
      <c r="BA1147" s="94">
        <v>564</v>
      </c>
      <c r="BB1147" s="94">
        <v>91</v>
      </c>
      <c r="BC1147" s="12">
        <v>1</v>
      </c>
      <c r="BD1147" s="12">
        <v>0</v>
      </c>
      <c r="BE1147" s="104">
        <f t="shared" si="261"/>
        <v>8.0063675676502459</v>
      </c>
      <c r="BF1147" s="104">
        <v>1269.94</v>
      </c>
      <c r="BG1147" s="104">
        <f t="shared" si="255"/>
        <v>1.1202848355460455</v>
      </c>
      <c r="BH1147" s="68">
        <v>0</v>
      </c>
      <c r="BI1147" s="68">
        <v>1</v>
      </c>
      <c r="BJ1147" s="68">
        <v>0</v>
      </c>
      <c r="BK1147" s="12">
        <v>0</v>
      </c>
      <c r="BL1147" s="12">
        <v>1</v>
      </c>
      <c r="BM1147" s="12">
        <v>1</v>
      </c>
      <c r="BN1147" s="12">
        <v>0</v>
      </c>
      <c r="BO1147" s="12">
        <v>0</v>
      </c>
      <c r="BP1147" s="12">
        <v>1</v>
      </c>
      <c r="BQ1147" s="12">
        <v>0</v>
      </c>
      <c r="BR1147" s="12">
        <v>0</v>
      </c>
      <c r="BS1147" s="12">
        <v>0</v>
      </c>
      <c r="BT1147" s="12">
        <v>0</v>
      </c>
      <c r="BU1147" s="12">
        <v>1</v>
      </c>
      <c r="BV1147" s="12">
        <v>1</v>
      </c>
      <c r="BW1147" s="12">
        <v>0</v>
      </c>
      <c r="BX1147" s="12">
        <v>0</v>
      </c>
      <c r="BY1147" s="12">
        <v>0.5</v>
      </c>
      <c r="BZ1147" s="12">
        <f t="shared" si="256"/>
        <v>0.5</v>
      </c>
      <c r="CA1147" s="113">
        <v>2.8033603809065348</v>
      </c>
      <c r="CB1147" s="12" t="s">
        <v>1213</v>
      </c>
      <c r="CC1147" s="12">
        <v>1</v>
      </c>
      <c r="CI1147" s="46" t="s">
        <v>1226</v>
      </c>
    </row>
    <row r="1148" spans="1:167" ht="15" customHeight="1" x14ac:dyDescent="0.3">
      <c r="A1148" s="70">
        <v>1147</v>
      </c>
      <c r="B1148" s="12">
        <v>26</v>
      </c>
      <c r="C1148" s="69" t="s">
        <v>176</v>
      </c>
      <c r="D1148" s="37">
        <v>-2.9000000000000001E-2</v>
      </c>
      <c r="E1148" s="13">
        <v>5.6000000000000001E-2</v>
      </c>
      <c r="F1148" s="19">
        <f t="shared" si="258"/>
        <v>-0.5178571428571429</v>
      </c>
      <c r="H1148" s="12">
        <f t="shared" si="259"/>
        <v>-8.5000000000000006E-2</v>
      </c>
      <c r="I1148" s="12">
        <f t="shared" si="260"/>
        <v>2.7E-2</v>
      </c>
      <c r="J1148" s="12" t="s">
        <v>63</v>
      </c>
      <c r="K1148" s="12">
        <f t="shared" si="248"/>
        <v>-2.9000000000000001E-2</v>
      </c>
      <c r="L1148" s="45">
        <f t="shared" si="249"/>
        <v>-0.5178571428571429</v>
      </c>
      <c r="M1148" s="15">
        <f t="shared" si="250"/>
        <v>-1.0085912064275556E-2</v>
      </c>
      <c r="N1148" s="13">
        <f t="shared" si="251"/>
        <v>1.9476243986187278E-2</v>
      </c>
      <c r="O1148" s="68">
        <f t="shared" si="252"/>
        <v>51.344602209194377</v>
      </c>
      <c r="P1148" s="12">
        <f t="shared" si="253"/>
        <v>-2.9562156050462834E-2</v>
      </c>
      <c r="Q1148" s="12">
        <f t="shared" si="254"/>
        <v>9.3903319219117223E-3</v>
      </c>
      <c r="R1148" s="113">
        <v>9.2321997063290766</v>
      </c>
      <c r="S1148" s="12" t="s">
        <v>1233</v>
      </c>
      <c r="T1148" s="12" t="s">
        <v>626</v>
      </c>
      <c r="U1148" s="12" t="s">
        <v>1229</v>
      </c>
      <c r="V1148" s="13" t="s">
        <v>1264</v>
      </c>
      <c r="W1148" s="68">
        <v>1</v>
      </c>
      <c r="X1148" s="68">
        <v>0</v>
      </c>
      <c r="Y1148" s="68">
        <v>0</v>
      </c>
      <c r="Z1148" s="68">
        <v>0</v>
      </c>
      <c r="AA1148" s="13">
        <v>1</v>
      </c>
      <c r="AB1148" s="13">
        <v>1</v>
      </c>
      <c r="AC1148" s="68">
        <v>1</v>
      </c>
      <c r="AD1148" s="68">
        <v>3</v>
      </c>
      <c r="AE1148" s="13">
        <v>2636</v>
      </c>
      <c r="AF1148" s="13">
        <v>0</v>
      </c>
      <c r="AG1148" s="13">
        <v>1</v>
      </c>
      <c r="AH1148" s="13">
        <v>0</v>
      </c>
      <c r="AI1148" s="13">
        <v>0</v>
      </c>
      <c r="AJ1148" s="13">
        <v>0</v>
      </c>
      <c r="AK1148" s="13">
        <v>0</v>
      </c>
      <c r="AL1148" s="13">
        <v>0</v>
      </c>
      <c r="AM1148" s="68">
        <v>0</v>
      </c>
      <c r="AN1148" s="68">
        <v>0</v>
      </c>
      <c r="AO1148" s="68">
        <v>0</v>
      </c>
      <c r="AP1148" s="113">
        <v>7.412160334945205</v>
      </c>
      <c r="AQ1148" s="12">
        <v>1</v>
      </c>
      <c r="AR1148" s="113">
        <v>7.8785341961403619</v>
      </c>
      <c r="AS1148" s="12">
        <v>0</v>
      </c>
      <c r="AT1148" s="12">
        <v>1</v>
      </c>
      <c r="AU1148" s="12">
        <v>6.5930445341424369</v>
      </c>
      <c r="AV1148" s="113">
        <v>7.6036486852101079</v>
      </c>
      <c r="AW1148" s="12">
        <v>0</v>
      </c>
      <c r="AX1148" s="12">
        <v>1</v>
      </c>
      <c r="AY1148" s="68">
        <v>0</v>
      </c>
      <c r="AZ1148" s="68">
        <v>4.2329999999999997</v>
      </c>
      <c r="BA1148" s="94">
        <v>564</v>
      </c>
      <c r="BB1148" s="94">
        <v>91</v>
      </c>
      <c r="BC1148" s="12">
        <v>1</v>
      </c>
      <c r="BD1148" s="12">
        <v>0</v>
      </c>
      <c r="BE1148" s="104">
        <f t="shared" si="261"/>
        <v>8.0063675676502459</v>
      </c>
      <c r="BF1148" s="104">
        <v>1269.94</v>
      </c>
      <c r="BG1148" s="104">
        <f t="shared" si="255"/>
        <v>1.1202848355460455</v>
      </c>
      <c r="BH1148" s="68">
        <v>0</v>
      </c>
      <c r="BI1148" s="68">
        <v>1</v>
      </c>
      <c r="BJ1148" s="68">
        <v>0</v>
      </c>
      <c r="BK1148" s="12">
        <v>0</v>
      </c>
      <c r="BL1148" s="12">
        <v>1</v>
      </c>
      <c r="BM1148" s="12">
        <v>1</v>
      </c>
      <c r="BN1148" s="12">
        <v>0</v>
      </c>
      <c r="BO1148" s="12">
        <v>0</v>
      </c>
      <c r="BP1148" s="12">
        <v>1</v>
      </c>
      <c r="BQ1148" s="12">
        <v>0</v>
      </c>
      <c r="BR1148" s="12">
        <v>0</v>
      </c>
      <c r="BS1148" s="12">
        <v>0</v>
      </c>
      <c r="BT1148" s="12">
        <v>0</v>
      </c>
      <c r="BU1148" s="12">
        <v>1</v>
      </c>
      <c r="BV1148" s="12">
        <v>1</v>
      </c>
      <c r="BW1148" s="12">
        <v>0</v>
      </c>
      <c r="BX1148" s="12">
        <v>0</v>
      </c>
      <c r="BY1148" s="12">
        <v>0.5</v>
      </c>
      <c r="BZ1148" s="12">
        <f t="shared" si="256"/>
        <v>0.5</v>
      </c>
      <c r="CA1148" s="113">
        <v>2.8033603809065348</v>
      </c>
      <c r="CB1148" s="12" t="s">
        <v>1213</v>
      </c>
      <c r="CC1148" s="12">
        <v>1</v>
      </c>
    </row>
    <row r="1149" spans="1:167" ht="15" customHeight="1" x14ac:dyDescent="0.3">
      <c r="A1149" s="70">
        <v>1148</v>
      </c>
      <c r="B1149" s="12">
        <v>26</v>
      </c>
      <c r="C1149" s="69" t="s">
        <v>176</v>
      </c>
      <c r="D1149" s="37">
        <v>0.123</v>
      </c>
      <c r="E1149" s="68">
        <v>7.8E-2</v>
      </c>
      <c r="F1149" s="19">
        <f t="shared" si="258"/>
        <v>1.5769230769230769</v>
      </c>
      <c r="H1149" s="12">
        <f t="shared" si="259"/>
        <v>4.4999999999999998E-2</v>
      </c>
      <c r="I1149" s="12">
        <f t="shared" si="260"/>
        <v>0.20100000000000001</v>
      </c>
      <c r="J1149" s="12" t="s">
        <v>63</v>
      </c>
      <c r="K1149" s="12">
        <f t="shared" si="248"/>
        <v>0.123</v>
      </c>
      <c r="L1149" s="45">
        <f t="shared" si="249"/>
        <v>1.5769230769230769</v>
      </c>
      <c r="M1149" s="15">
        <f t="shared" si="250"/>
        <v>3.0699623915200258E-2</v>
      </c>
      <c r="N1149" s="68">
        <f t="shared" si="251"/>
        <v>1.9468054190126996E-2</v>
      </c>
      <c r="O1149" s="68">
        <f t="shared" si="252"/>
        <v>51.366201790579495</v>
      </c>
      <c r="P1149" s="12">
        <f t="shared" si="253"/>
        <v>1.1231569725073262E-2</v>
      </c>
      <c r="Q1149" s="12">
        <f t="shared" si="254"/>
        <v>5.0167678105327254E-2</v>
      </c>
      <c r="R1149" s="113">
        <v>7.5363639384045111</v>
      </c>
      <c r="S1149" s="12" t="s">
        <v>1233</v>
      </c>
      <c r="T1149" s="12" t="s">
        <v>626</v>
      </c>
      <c r="U1149" s="12" t="s">
        <v>1230</v>
      </c>
      <c r="V1149" s="68" t="s">
        <v>1265</v>
      </c>
      <c r="W1149" s="68">
        <v>1</v>
      </c>
      <c r="X1149" s="68">
        <v>0</v>
      </c>
      <c r="Y1149" s="68">
        <v>0</v>
      </c>
      <c r="Z1149" s="68">
        <v>0</v>
      </c>
      <c r="AA1149" s="68">
        <v>1</v>
      </c>
      <c r="AB1149" s="68">
        <v>1</v>
      </c>
      <c r="AC1149" s="68">
        <v>1</v>
      </c>
      <c r="AD1149" s="68">
        <v>3</v>
      </c>
      <c r="AE1149" s="68">
        <v>2636</v>
      </c>
      <c r="AF1149" s="68">
        <v>0</v>
      </c>
      <c r="AG1149" s="68">
        <v>1</v>
      </c>
      <c r="AH1149" s="68">
        <v>0</v>
      </c>
      <c r="AI1149" s="68">
        <v>0</v>
      </c>
      <c r="AJ1149" s="68">
        <v>0</v>
      </c>
      <c r="AK1149" s="68">
        <v>0</v>
      </c>
      <c r="AL1149" s="68">
        <v>0</v>
      </c>
      <c r="AM1149" s="68">
        <v>0</v>
      </c>
      <c r="AN1149" s="68">
        <v>0</v>
      </c>
      <c r="AO1149" s="68">
        <v>0</v>
      </c>
      <c r="AP1149" s="113">
        <v>7.412160334945205</v>
      </c>
      <c r="AQ1149" s="12">
        <v>1</v>
      </c>
      <c r="AR1149" s="113">
        <v>7.8785341961403619</v>
      </c>
      <c r="AS1149" s="12">
        <v>0</v>
      </c>
      <c r="AT1149" s="12">
        <v>1</v>
      </c>
      <c r="AU1149" s="12">
        <v>6.5930445341424369</v>
      </c>
      <c r="AV1149" s="113">
        <v>7.6036486852101079</v>
      </c>
      <c r="AW1149" s="12">
        <v>0</v>
      </c>
      <c r="AX1149" s="12">
        <v>1</v>
      </c>
      <c r="AY1149" s="68">
        <v>0</v>
      </c>
      <c r="AZ1149" s="68">
        <v>4.2329999999999997</v>
      </c>
      <c r="BA1149" s="94">
        <v>564</v>
      </c>
      <c r="BB1149" s="94">
        <v>91</v>
      </c>
      <c r="BC1149" s="12">
        <v>1</v>
      </c>
      <c r="BD1149" s="12">
        <v>0</v>
      </c>
      <c r="BE1149" s="104">
        <f t="shared" si="261"/>
        <v>8.0063675676502459</v>
      </c>
      <c r="BF1149" s="104">
        <v>1269.94</v>
      </c>
      <c r="BG1149" s="104">
        <f t="shared" si="255"/>
        <v>1.1202848355460455</v>
      </c>
      <c r="BH1149" s="68">
        <v>0</v>
      </c>
      <c r="BI1149" s="68">
        <v>1</v>
      </c>
      <c r="BJ1149" s="68">
        <v>0</v>
      </c>
      <c r="BK1149" s="12">
        <v>0</v>
      </c>
      <c r="BL1149" s="12">
        <v>1</v>
      </c>
      <c r="BM1149" s="12">
        <v>1</v>
      </c>
      <c r="BN1149" s="12">
        <v>0</v>
      </c>
      <c r="BO1149" s="12">
        <v>0</v>
      </c>
      <c r="BP1149" s="12">
        <v>1</v>
      </c>
      <c r="BQ1149" s="12">
        <v>0</v>
      </c>
      <c r="BR1149" s="12">
        <v>0</v>
      </c>
      <c r="BS1149" s="12">
        <v>0</v>
      </c>
      <c r="BT1149" s="12">
        <v>0</v>
      </c>
      <c r="BU1149" s="12">
        <v>1</v>
      </c>
      <c r="BV1149" s="12">
        <v>1</v>
      </c>
      <c r="BW1149" s="12">
        <v>0</v>
      </c>
      <c r="BX1149" s="12">
        <v>0</v>
      </c>
      <c r="BY1149" s="12">
        <v>0.5</v>
      </c>
      <c r="BZ1149" s="12">
        <f t="shared" si="256"/>
        <v>0.5</v>
      </c>
      <c r="CA1149" s="113">
        <v>2.8033603809065348</v>
      </c>
      <c r="CB1149" s="12" t="s">
        <v>1213</v>
      </c>
      <c r="CC1149" s="12">
        <v>1</v>
      </c>
    </row>
    <row r="1150" spans="1:167" ht="15" customHeight="1" x14ac:dyDescent="0.3">
      <c r="A1150" s="70">
        <v>1149</v>
      </c>
      <c r="B1150" s="12">
        <v>26</v>
      </c>
      <c r="C1150" s="69" t="s">
        <v>176</v>
      </c>
      <c r="D1150" s="37">
        <v>-5.0000000000000001E-3</v>
      </c>
      <c r="E1150" s="68">
        <v>9.6000000000000002E-2</v>
      </c>
      <c r="F1150" s="19">
        <f t="shared" si="258"/>
        <v>-5.2083333333333336E-2</v>
      </c>
      <c r="H1150" s="12">
        <f t="shared" si="259"/>
        <v>-0.10100000000000001</v>
      </c>
      <c r="I1150" s="12">
        <f t="shared" si="260"/>
        <v>9.0999999999999998E-2</v>
      </c>
      <c r="J1150" s="12" t="s">
        <v>63</v>
      </c>
      <c r="K1150" s="12">
        <f t="shared" si="248"/>
        <v>-5.0000000000000001E-3</v>
      </c>
      <c r="L1150" s="45">
        <f t="shared" si="249"/>
        <v>-5.2083333333333336E-2</v>
      </c>
      <c r="M1150" s="15">
        <f t="shared" si="250"/>
        <v>-1.5746700663693488E-3</v>
      </c>
      <c r="N1150" s="68">
        <f t="shared" si="251"/>
        <v>3.0233665274291496E-2</v>
      </c>
      <c r="O1150" s="68">
        <f t="shared" si="252"/>
        <v>33.075711824140853</v>
      </c>
      <c r="P1150" s="12">
        <f t="shared" si="253"/>
        <v>-3.1808335340660847E-2</v>
      </c>
      <c r="Q1150" s="12">
        <f t="shared" si="254"/>
        <v>2.8658995207922148E-2</v>
      </c>
      <c r="R1150" s="113">
        <v>7.4372063668712922</v>
      </c>
      <c r="S1150" s="12" t="s">
        <v>1234</v>
      </c>
      <c r="T1150" s="12" t="s">
        <v>626</v>
      </c>
      <c r="U1150" s="12" t="s">
        <v>1228</v>
      </c>
      <c r="V1150" s="68" t="s">
        <v>1263</v>
      </c>
      <c r="W1150" s="68">
        <v>1</v>
      </c>
      <c r="X1150" s="68">
        <v>0</v>
      </c>
      <c r="Y1150" s="68">
        <v>0</v>
      </c>
      <c r="Z1150" s="68">
        <v>0</v>
      </c>
      <c r="AA1150" s="68">
        <v>1</v>
      </c>
      <c r="AB1150" s="68">
        <v>1</v>
      </c>
      <c r="AC1150" s="68">
        <v>2</v>
      </c>
      <c r="AD1150" s="68">
        <v>3</v>
      </c>
      <c r="AE1150" s="68">
        <v>1094</v>
      </c>
      <c r="AF1150" s="68">
        <v>0</v>
      </c>
      <c r="AG1150" s="68">
        <v>1</v>
      </c>
      <c r="AH1150" s="68">
        <v>0</v>
      </c>
      <c r="AI1150" s="68">
        <v>0</v>
      </c>
      <c r="AJ1150" s="68">
        <v>0</v>
      </c>
      <c r="AK1150" s="68">
        <v>0</v>
      </c>
      <c r="AL1150" s="68">
        <v>0</v>
      </c>
      <c r="AM1150" s="68">
        <v>0</v>
      </c>
      <c r="AN1150" s="68">
        <v>0</v>
      </c>
      <c r="AO1150" s="68">
        <v>0</v>
      </c>
      <c r="AP1150" s="113">
        <v>7.412160334945205</v>
      </c>
      <c r="AQ1150" s="12">
        <v>1</v>
      </c>
      <c r="AR1150" s="113">
        <v>7.0012456220694759</v>
      </c>
      <c r="AS1150" s="12">
        <v>0</v>
      </c>
      <c r="AT1150" s="12">
        <v>1</v>
      </c>
      <c r="AU1150" s="12">
        <v>6.5930445341424369</v>
      </c>
      <c r="AV1150" s="113">
        <v>7.6036486852101079</v>
      </c>
      <c r="AW1150" s="12">
        <v>0</v>
      </c>
      <c r="AX1150" s="12">
        <v>1</v>
      </c>
      <c r="AY1150" s="68">
        <v>0</v>
      </c>
      <c r="AZ1150" s="68">
        <v>4.2329999999999997</v>
      </c>
      <c r="BA1150" s="94">
        <v>564</v>
      </c>
      <c r="BB1150" s="94">
        <v>91</v>
      </c>
      <c r="BC1150" s="12">
        <v>1</v>
      </c>
      <c r="BD1150" s="12">
        <v>0</v>
      </c>
      <c r="BE1150" s="104">
        <f t="shared" si="261"/>
        <v>8.0063675676502459</v>
      </c>
      <c r="BF1150" s="104">
        <v>1269.94</v>
      </c>
      <c r="BG1150" s="104">
        <f t="shared" si="255"/>
        <v>1.1202848355460455</v>
      </c>
      <c r="BH1150" s="68">
        <v>0</v>
      </c>
      <c r="BI1150" s="68">
        <v>1</v>
      </c>
      <c r="BJ1150" s="68">
        <v>0</v>
      </c>
      <c r="BK1150" s="12">
        <v>0</v>
      </c>
      <c r="BL1150" s="12">
        <v>1</v>
      </c>
      <c r="BM1150" s="12">
        <v>1</v>
      </c>
      <c r="BN1150" s="12">
        <v>0</v>
      </c>
      <c r="BO1150" s="12">
        <v>0</v>
      </c>
      <c r="BP1150" s="12">
        <v>1</v>
      </c>
      <c r="BQ1150" s="12">
        <v>0</v>
      </c>
      <c r="BR1150" s="12">
        <v>0</v>
      </c>
      <c r="BS1150" s="12">
        <v>0</v>
      </c>
      <c r="BT1150" s="12">
        <v>0</v>
      </c>
      <c r="BU1150" s="12">
        <v>1</v>
      </c>
      <c r="BV1150" s="12">
        <v>1</v>
      </c>
      <c r="BW1150" s="12">
        <v>0</v>
      </c>
      <c r="BX1150" s="12">
        <v>0</v>
      </c>
      <c r="BY1150" s="12">
        <v>0.5</v>
      </c>
      <c r="BZ1150" s="12">
        <f t="shared" si="256"/>
        <v>0.5</v>
      </c>
      <c r="CA1150" s="113">
        <v>2.8033603809065348</v>
      </c>
      <c r="CB1150" s="12" t="s">
        <v>1213</v>
      </c>
      <c r="CC1150" s="12">
        <v>1</v>
      </c>
    </row>
    <row r="1151" spans="1:167" ht="15" customHeight="1" x14ac:dyDescent="0.3">
      <c r="A1151" s="70">
        <v>1150</v>
      </c>
      <c r="B1151" s="12">
        <v>26</v>
      </c>
      <c r="C1151" s="69" t="s">
        <v>176</v>
      </c>
      <c r="D1151" s="37">
        <v>-0.108</v>
      </c>
      <c r="E1151" s="13">
        <v>8.7999999999999995E-2</v>
      </c>
      <c r="F1151" s="19">
        <f t="shared" si="258"/>
        <v>-1.2272727272727273</v>
      </c>
      <c r="H1151" s="12">
        <f t="shared" si="259"/>
        <v>-0.19600000000000001</v>
      </c>
      <c r="I1151" s="12">
        <f t="shared" si="260"/>
        <v>-2.0000000000000004E-2</v>
      </c>
      <c r="J1151" s="12" t="s">
        <v>63</v>
      </c>
      <c r="K1151" s="12">
        <f t="shared" si="248"/>
        <v>-0.108</v>
      </c>
      <c r="L1151" s="45">
        <f t="shared" si="249"/>
        <v>-1.2272727272727273</v>
      </c>
      <c r="M1151" s="15">
        <f t="shared" si="250"/>
        <v>-3.7079482456435615E-2</v>
      </c>
      <c r="N1151" s="13">
        <f t="shared" si="251"/>
        <v>3.0212911631169757E-2</v>
      </c>
      <c r="O1151" s="68">
        <f t="shared" si="252"/>
        <v>33.098431962059884</v>
      </c>
      <c r="P1151" s="12">
        <f t="shared" si="253"/>
        <v>-6.7292394087605373E-2</v>
      </c>
      <c r="Q1151" s="12">
        <f t="shared" si="254"/>
        <v>-6.866570825265858E-3</v>
      </c>
      <c r="R1151" s="113">
        <v>7.5574729016147462</v>
      </c>
      <c r="S1151" s="12" t="s">
        <v>1234</v>
      </c>
      <c r="T1151" s="12" t="s">
        <v>626</v>
      </c>
      <c r="U1151" s="12" t="s">
        <v>1229</v>
      </c>
      <c r="V1151" s="13" t="s">
        <v>1264</v>
      </c>
      <c r="W1151" s="68">
        <v>1</v>
      </c>
      <c r="X1151" s="68">
        <v>0</v>
      </c>
      <c r="Y1151" s="68">
        <v>0</v>
      </c>
      <c r="Z1151" s="68">
        <v>0</v>
      </c>
      <c r="AA1151" s="13">
        <v>1</v>
      </c>
      <c r="AB1151" s="13">
        <v>1</v>
      </c>
      <c r="AC1151" s="68">
        <v>2</v>
      </c>
      <c r="AD1151" s="68">
        <v>3</v>
      </c>
      <c r="AE1151" s="13">
        <v>1094</v>
      </c>
      <c r="AF1151" s="13">
        <v>0</v>
      </c>
      <c r="AG1151" s="13">
        <v>1</v>
      </c>
      <c r="AH1151" s="13">
        <v>0</v>
      </c>
      <c r="AI1151" s="13">
        <v>0</v>
      </c>
      <c r="AJ1151" s="13">
        <v>0</v>
      </c>
      <c r="AK1151" s="13">
        <v>0</v>
      </c>
      <c r="AL1151" s="13">
        <v>0</v>
      </c>
      <c r="AM1151" s="68">
        <v>0</v>
      </c>
      <c r="AN1151" s="68">
        <v>0</v>
      </c>
      <c r="AO1151" s="68">
        <v>0</v>
      </c>
      <c r="AP1151" s="113">
        <v>7.412160334945205</v>
      </c>
      <c r="AQ1151" s="12">
        <v>1</v>
      </c>
      <c r="AR1151" s="113">
        <v>7.0012456220694759</v>
      </c>
      <c r="AS1151" s="12">
        <v>0</v>
      </c>
      <c r="AT1151" s="12">
        <v>1</v>
      </c>
      <c r="AU1151" s="12">
        <v>6.5930445341424369</v>
      </c>
      <c r="AV1151" s="113">
        <v>7.6036486852101079</v>
      </c>
      <c r="AW1151" s="12">
        <v>0</v>
      </c>
      <c r="AX1151" s="12">
        <v>1</v>
      </c>
      <c r="AY1151" s="68">
        <v>0</v>
      </c>
      <c r="AZ1151" s="68">
        <v>4.2329999999999997</v>
      </c>
      <c r="BA1151" s="94">
        <v>564</v>
      </c>
      <c r="BB1151" s="94">
        <v>91</v>
      </c>
      <c r="BC1151" s="12">
        <v>1</v>
      </c>
      <c r="BD1151" s="12">
        <v>0</v>
      </c>
      <c r="BE1151" s="104">
        <f t="shared" si="261"/>
        <v>8.0063675676502459</v>
      </c>
      <c r="BF1151" s="104">
        <v>1269.94</v>
      </c>
      <c r="BG1151" s="104">
        <f t="shared" si="255"/>
        <v>1.1202848355460455</v>
      </c>
      <c r="BH1151" s="68">
        <v>0</v>
      </c>
      <c r="BI1151" s="68">
        <v>1</v>
      </c>
      <c r="BJ1151" s="68">
        <v>0</v>
      </c>
      <c r="BK1151" s="12">
        <v>0</v>
      </c>
      <c r="BL1151" s="12">
        <v>1</v>
      </c>
      <c r="BM1151" s="12">
        <v>1</v>
      </c>
      <c r="BN1151" s="12">
        <v>0</v>
      </c>
      <c r="BO1151" s="12">
        <v>0</v>
      </c>
      <c r="BP1151" s="12">
        <v>1</v>
      </c>
      <c r="BQ1151" s="12">
        <v>0</v>
      </c>
      <c r="BR1151" s="12">
        <v>0</v>
      </c>
      <c r="BS1151" s="12">
        <v>0</v>
      </c>
      <c r="BT1151" s="12">
        <v>0</v>
      </c>
      <c r="BU1151" s="12">
        <v>1</v>
      </c>
      <c r="BV1151" s="12">
        <v>1</v>
      </c>
      <c r="BW1151" s="12">
        <v>0</v>
      </c>
      <c r="BX1151" s="12">
        <v>0</v>
      </c>
      <c r="BY1151" s="12">
        <v>0.5</v>
      </c>
      <c r="BZ1151" s="12">
        <f t="shared" si="256"/>
        <v>0.5</v>
      </c>
      <c r="CA1151" s="113">
        <v>2.8033603809065348</v>
      </c>
      <c r="CB1151" s="12" t="s">
        <v>1213</v>
      </c>
      <c r="CC1151" s="12">
        <v>1</v>
      </c>
    </row>
    <row r="1152" spans="1:167" ht="15" customHeight="1" x14ac:dyDescent="0.3">
      <c r="A1152" s="70">
        <v>1151</v>
      </c>
      <c r="B1152" s="70">
        <v>26</v>
      </c>
      <c r="C1152" s="69" t="s">
        <v>176</v>
      </c>
      <c r="D1152" s="38">
        <v>-7.8E-2</v>
      </c>
      <c r="E1152" s="69">
        <v>0.13700000000000001</v>
      </c>
      <c r="F1152" s="19">
        <f t="shared" si="258"/>
        <v>-0.56934306569343063</v>
      </c>
      <c r="G1152" s="70"/>
      <c r="H1152" s="70">
        <f t="shared" si="259"/>
        <v>-0.21500000000000002</v>
      </c>
      <c r="I1152" s="70">
        <f t="shared" si="260"/>
        <v>5.9000000000000011E-2</v>
      </c>
      <c r="J1152" s="70" t="s">
        <v>63</v>
      </c>
      <c r="K1152" s="70">
        <f t="shared" si="248"/>
        <v>-7.8E-2</v>
      </c>
      <c r="L1152" s="47">
        <f t="shared" si="249"/>
        <v>-0.56934306569343063</v>
      </c>
      <c r="M1152" s="18">
        <f t="shared" si="250"/>
        <v>-1.7210799429624217E-2</v>
      </c>
      <c r="N1152" s="69">
        <f t="shared" si="251"/>
        <v>3.0229224639211769E-2</v>
      </c>
      <c r="O1152" s="69">
        <f t="shared" si="252"/>
        <v>33.080570604607978</v>
      </c>
      <c r="P1152" s="70">
        <f t="shared" si="253"/>
        <v>-4.744002406883599E-2</v>
      </c>
      <c r="Q1152" s="70">
        <f t="shared" si="254"/>
        <v>1.3018425209587552E-2</v>
      </c>
      <c r="R1152" s="114">
        <v>7.4318919168077997</v>
      </c>
      <c r="S1152" s="70" t="s">
        <v>1234</v>
      </c>
      <c r="T1152" s="70" t="s">
        <v>626</v>
      </c>
      <c r="U1152" s="70" t="s">
        <v>1230</v>
      </c>
      <c r="V1152" s="69" t="s">
        <v>1265</v>
      </c>
      <c r="W1152" s="69">
        <v>1</v>
      </c>
      <c r="X1152" s="69">
        <v>0</v>
      </c>
      <c r="Y1152" s="69">
        <v>0</v>
      </c>
      <c r="Z1152" s="69">
        <v>0</v>
      </c>
      <c r="AA1152" s="69">
        <v>1</v>
      </c>
      <c r="AB1152" s="69">
        <v>1</v>
      </c>
      <c r="AC1152" s="69">
        <v>2</v>
      </c>
      <c r="AD1152" s="69">
        <v>3</v>
      </c>
      <c r="AE1152" s="69">
        <v>1094</v>
      </c>
      <c r="AF1152" s="69">
        <v>0</v>
      </c>
      <c r="AG1152" s="69">
        <v>1</v>
      </c>
      <c r="AH1152" s="69">
        <v>0</v>
      </c>
      <c r="AI1152" s="69">
        <v>0</v>
      </c>
      <c r="AJ1152" s="69">
        <v>0</v>
      </c>
      <c r="AK1152" s="69">
        <v>0</v>
      </c>
      <c r="AL1152" s="69">
        <v>0</v>
      </c>
      <c r="AM1152" s="69">
        <v>0</v>
      </c>
      <c r="AN1152" s="69">
        <v>0</v>
      </c>
      <c r="AO1152" s="69">
        <v>0</v>
      </c>
      <c r="AP1152" s="114">
        <v>7.412160334945205</v>
      </c>
      <c r="AQ1152" s="70">
        <v>1</v>
      </c>
      <c r="AR1152" s="114">
        <v>7.0012456220694759</v>
      </c>
      <c r="AS1152" s="70">
        <v>0</v>
      </c>
      <c r="AT1152" s="70">
        <v>1</v>
      </c>
      <c r="AU1152" s="70">
        <v>6.5930445341424369</v>
      </c>
      <c r="AV1152" s="114">
        <v>7.6036486852101079</v>
      </c>
      <c r="AW1152" s="70">
        <v>0</v>
      </c>
      <c r="AX1152" s="70">
        <v>1</v>
      </c>
      <c r="AY1152" s="69">
        <v>0</v>
      </c>
      <c r="AZ1152" s="69">
        <v>4.2329999999999997</v>
      </c>
      <c r="BA1152" s="32">
        <v>564</v>
      </c>
      <c r="BB1152" s="32">
        <v>91</v>
      </c>
      <c r="BC1152" s="70">
        <v>1</v>
      </c>
      <c r="BD1152" s="70">
        <v>0</v>
      </c>
      <c r="BE1152" s="106">
        <f t="shared" si="261"/>
        <v>8.0063675676502459</v>
      </c>
      <c r="BF1152" s="106">
        <v>1269.94</v>
      </c>
      <c r="BG1152" s="106">
        <f t="shared" si="255"/>
        <v>1.1202848355460455</v>
      </c>
      <c r="BH1152" s="69">
        <v>0</v>
      </c>
      <c r="BI1152" s="69">
        <v>1</v>
      </c>
      <c r="BJ1152" s="69">
        <v>0</v>
      </c>
      <c r="BK1152" s="70">
        <v>0</v>
      </c>
      <c r="BL1152" s="70">
        <v>1</v>
      </c>
      <c r="BM1152" s="70">
        <v>1</v>
      </c>
      <c r="BN1152" s="70">
        <v>0</v>
      </c>
      <c r="BO1152" s="70">
        <v>0</v>
      </c>
      <c r="BP1152" s="70">
        <v>1</v>
      </c>
      <c r="BQ1152" s="70">
        <v>0</v>
      </c>
      <c r="BR1152" s="70">
        <v>0</v>
      </c>
      <c r="BS1152" s="70">
        <v>0</v>
      </c>
      <c r="BT1152" s="70">
        <v>0</v>
      </c>
      <c r="BU1152" s="70">
        <v>1</v>
      </c>
      <c r="BV1152" s="70">
        <v>1</v>
      </c>
      <c r="BW1152" s="70">
        <v>0</v>
      </c>
      <c r="BX1152" s="70">
        <v>0</v>
      </c>
      <c r="BY1152" s="70">
        <v>0.5</v>
      </c>
      <c r="BZ1152" s="70">
        <f t="shared" si="256"/>
        <v>0.5</v>
      </c>
      <c r="CA1152" s="114">
        <v>2.8033603809065348</v>
      </c>
      <c r="CB1152" s="70" t="s">
        <v>1213</v>
      </c>
      <c r="CC1152" s="70">
        <v>1</v>
      </c>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0"/>
      <c r="DD1152" s="70"/>
      <c r="DE1152" s="70"/>
      <c r="DF1152" s="70"/>
      <c r="DG1152" s="70"/>
      <c r="DH1152" s="70"/>
      <c r="DI1152" s="70"/>
      <c r="DJ1152" s="70"/>
      <c r="DK1152" s="70"/>
      <c r="DL1152" s="70"/>
      <c r="DM1152" s="70"/>
      <c r="DN1152" s="70"/>
      <c r="DO1152" s="70"/>
      <c r="DP1152" s="70"/>
      <c r="DQ1152" s="70"/>
      <c r="DR1152" s="70"/>
      <c r="DS1152" s="70"/>
      <c r="DT1152" s="70"/>
      <c r="DU1152" s="70"/>
      <c r="DV1152" s="70"/>
      <c r="DW1152" s="70"/>
      <c r="DX1152" s="70"/>
      <c r="DY1152" s="70"/>
      <c r="DZ1152" s="70"/>
      <c r="EA1152" s="70"/>
      <c r="EB1152" s="70"/>
      <c r="EC1152" s="70"/>
      <c r="ED1152" s="70"/>
      <c r="EE1152" s="70"/>
      <c r="EF1152" s="70"/>
      <c r="EG1152" s="70"/>
      <c r="EH1152" s="70"/>
      <c r="EI1152" s="70"/>
      <c r="EJ1152" s="70"/>
      <c r="EK1152" s="70"/>
      <c r="EL1152" s="70"/>
      <c r="EM1152" s="70"/>
      <c r="EN1152" s="70"/>
      <c r="EO1152" s="70"/>
      <c r="EP1152" s="70"/>
      <c r="EQ1152" s="70"/>
      <c r="ER1152" s="70"/>
      <c r="ES1152" s="70"/>
      <c r="ET1152" s="70"/>
      <c r="EU1152" s="70"/>
      <c r="EV1152" s="70"/>
      <c r="EW1152" s="70"/>
      <c r="EX1152" s="70"/>
      <c r="EY1152" s="70"/>
      <c r="EZ1152" s="70"/>
      <c r="FA1152" s="70"/>
      <c r="FB1152" s="70"/>
      <c r="FC1152" s="70"/>
      <c r="FD1152" s="70"/>
      <c r="FE1152" s="70"/>
      <c r="FF1152" s="70"/>
      <c r="FG1152" s="70"/>
      <c r="FH1152" s="70"/>
      <c r="FI1152" s="70"/>
      <c r="FJ1152" s="70"/>
      <c r="FK1152" s="70"/>
    </row>
    <row r="1153" spans="1:167" ht="15" customHeight="1" x14ac:dyDescent="0.3">
      <c r="A1153" s="70">
        <v>1152</v>
      </c>
      <c r="B1153" s="12">
        <v>26</v>
      </c>
      <c r="C1153" s="69" t="s">
        <v>176</v>
      </c>
      <c r="D1153" s="37">
        <v>4.2999999999999997E-2</v>
      </c>
      <c r="E1153" s="68">
        <v>7.4999999999999997E-2</v>
      </c>
      <c r="F1153" s="19">
        <f t="shared" si="258"/>
        <v>0.57333333333333336</v>
      </c>
      <c r="H1153" s="12">
        <f t="shared" si="259"/>
        <v>-3.2000000000000001E-2</v>
      </c>
      <c r="I1153" s="12">
        <f t="shared" si="260"/>
        <v>0.11799999999999999</v>
      </c>
      <c r="J1153" s="12" t="s">
        <v>63</v>
      </c>
      <c r="K1153" s="12">
        <f t="shared" si="248"/>
        <v>4.2999999999999997E-2</v>
      </c>
      <c r="L1153" s="45">
        <f t="shared" si="249"/>
        <v>0.57333333333333336</v>
      </c>
      <c r="M1153" s="15">
        <f t="shared" si="250"/>
        <v>1.4617820320981682E-2</v>
      </c>
      <c r="N1153" s="68">
        <f t="shared" si="251"/>
        <v>2.5496198234270372E-2</v>
      </c>
      <c r="O1153" s="68">
        <f t="shared" si="252"/>
        <v>39.221533767958526</v>
      </c>
      <c r="P1153" s="12">
        <f t="shared" si="253"/>
        <v>-1.0878377913288689E-2</v>
      </c>
      <c r="Q1153" s="12">
        <f t="shared" si="254"/>
        <v>4.0114018555252054E-2</v>
      </c>
      <c r="R1153" s="113">
        <v>7.5822291942764615</v>
      </c>
      <c r="S1153" s="12" t="s">
        <v>1235</v>
      </c>
      <c r="T1153" s="12" t="s">
        <v>626</v>
      </c>
      <c r="U1153" s="12" t="s">
        <v>1228</v>
      </c>
      <c r="V1153" s="68" t="s">
        <v>1263</v>
      </c>
      <c r="W1153" s="68">
        <v>1</v>
      </c>
      <c r="X1153" s="68">
        <v>0</v>
      </c>
      <c r="Y1153" s="68">
        <v>0</v>
      </c>
      <c r="Z1153" s="68">
        <v>0</v>
      </c>
      <c r="AA1153" s="68">
        <v>1</v>
      </c>
      <c r="AB1153" s="68">
        <v>1</v>
      </c>
      <c r="AC1153" s="68">
        <v>3</v>
      </c>
      <c r="AD1153" s="68">
        <v>3</v>
      </c>
      <c r="AE1153" s="68">
        <v>1538</v>
      </c>
      <c r="AF1153" s="68">
        <v>0</v>
      </c>
      <c r="AG1153" s="68">
        <v>1</v>
      </c>
      <c r="AH1153" s="68">
        <v>0</v>
      </c>
      <c r="AI1153" s="68">
        <v>0</v>
      </c>
      <c r="AJ1153" s="68">
        <v>0</v>
      </c>
      <c r="AK1153" s="68">
        <v>0</v>
      </c>
      <c r="AL1153" s="68">
        <v>0</v>
      </c>
      <c r="AM1153" s="68">
        <v>0</v>
      </c>
      <c r="AN1153" s="68">
        <v>0</v>
      </c>
      <c r="AO1153" s="68">
        <v>0</v>
      </c>
      <c r="AP1153" s="113">
        <v>7.412160334945205</v>
      </c>
      <c r="AQ1153" s="12">
        <v>1</v>
      </c>
      <c r="AR1153" s="113">
        <v>7.3408355541232746</v>
      </c>
      <c r="AS1153" s="12">
        <v>0</v>
      </c>
      <c r="AT1153" s="12">
        <v>1</v>
      </c>
      <c r="AU1153" s="12">
        <v>6.5930445341424369</v>
      </c>
      <c r="AV1153" s="113">
        <v>7.6036486852101079</v>
      </c>
      <c r="AW1153" s="12">
        <v>0</v>
      </c>
      <c r="AX1153" s="12">
        <v>1</v>
      </c>
      <c r="AY1153" s="68">
        <v>0</v>
      </c>
      <c r="AZ1153" s="68">
        <v>4.2329999999999997</v>
      </c>
      <c r="BA1153" s="94">
        <v>564</v>
      </c>
      <c r="BB1153" s="94">
        <v>91</v>
      </c>
      <c r="BC1153" s="12">
        <v>1</v>
      </c>
      <c r="BD1153" s="12">
        <v>0</v>
      </c>
      <c r="BE1153" s="104">
        <f t="shared" si="261"/>
        <v>8.0063675676502459</v>
      </c>
      <c r="BF1153" s="104">
        <v>1269.94</v>
      </c>
      <c r="BG1153" s="104">
        <f t="shared" si="255"/>
        <v>1.1202848355460455</v>
      </c>
      <c r="BH1153" s="68">
        <v>0</v>
      </c>
      <c r="BI1153" s="68">
        <v>1</v>
      </c>
      <c r="BJ1153" s="68">
        <v>0</v>
      </c>
      <c r="BK1153" s="12">
        <v>0</v>
      </c>
      <c r="BL1153" s="12">
        <v>1</v>
      </c>
      <c r="BM1153" s="12">
        <v>1</v>
      </c>
      <c r="BN1153" s="12">
        <v>0</v>
      </c>
      <c r="BO1153" s="12">
        <v>0</v>
      </c>
      <c r="BP1153" s="12">
        <v>1</v>
      </c>
      <c r="BQ1153" s="12">
        <v>0</v>
      </c>
      <c r="BR1153" s="12">
        <v>0</v>
      </c>
      <c r="BS1153" s="12">
        <v>0</v>
      </c>
      <c r="BT1153" s="12">
        <v>0</v>
      </c>
      <c r="BU1153" s="12">
        <v>1</v>
      </c>
      <c r="BV1153" s="12">
        <v>1</v>
      </c>
      <c r="BW1153" s="12">
        <v>0</v>
      </c>
      <c r="BX1153" s="12">
        <v>0</v>
      </c>
      <c r="BY1153" s="12">
        <v>0.5</v>
      </c>
      <c r="BZ1153" s="12">
        <f t="shared" si="256"/>
        <v>0.5</v>
      </c>
      <c r="CA1153" s="113">
        <v>2.8033603809065348</v>
      </c>
      <c r="CB1153" s="12" t="s">
        <v>1213</v>
      </c>
      <c r="CC1153" s="12">
        <v>1</v>
      </c>
    </row>
    <row r="1154" spans="1:167" ht="15" customHeight="1" x14ac:dyDescent="0.3">
      <c r="A1154" s="70">
        <v>1153</v>
      </c>
      <c r="B1154" s="70">
        <v>26</v>
      </c>
      <c r="C1154" s="69" t="s">
        <v>176</v>
      </c>
      <c r="D1154" s="38">
        <v>3.6999999999999998E-2</v>
      </c>
      <c r="E1154" s="69">
        <v>7.2999999999999995E-2</v>
      </c>
      <c r="F1154" s="19">
        <f t="shared" si="258"/>
        <v>0.50684931506849318</v>
      </c>
      <c r="G1154" s="70"/>
      <c r="H1154" s="70">
        <f t="shared" si="259"/>
        <v>-3.5999999999999997E-2</v>
      </c>
      <c r="I1154" s="70">
        <f t="shared" si="260"/>
        <v>0.10999999999999999</v>
      </c>
      <c r="J1154" s="70" t="s">
        <v>63</v>
      </c>
      <c r="K1154" s="70">
        <f t="shared" ref="K1154:K1217" si="262">IF(AA1154=1,D1154,-D1154)</f>
        <v>3.6999999999999998E-2</v>
      </c>
      <c r="L1154" s="47">
        <f t="shared" ref="L1154:L1217" si="263">K1154/E1154</f>
        <v>0.50684931506849318</v>
      </c>
      <c r="M1154" s="18">
        <f t="shared" ref="M1154:M1217" si="264">L1154/SQRT(L1154^2+AE1154)</f>
        <v>1.2923032262920553E-2</v>
      </c>
      <c r="N1154" s="69">
        <f t="shared" ref="N1154:N1217" si="265">SQRT((1-M1154^2)/AE1154)</f>
        <v>2.549679338360001E-2</v>
      </c>
      <c r="O1154" s="69">
        <f t="shared" ref="O1154:O1217" si="266">1/N1154</f>
        <v>39.22061825402789</v>
      </c>
      <c r="P1154" s="70">
        <f t="shared" ref="P1154:P1217" si="267">M1154-N1154</f>
        <v>-1.2573761120679457E-2</v>
      </c>
      <c r="Q1154" s="70">
        <f t="shared" ref="Q1154:Q1217" si="268">M1154+N1154</f>
        <v>3.8419825646520564E-2</v>
      </c>
      <c r="R1154" s="114">
        <v>7.4645098346365275</v>
      </c>
      <c r="S1154" s="70" t="s">
        <v>1235</v>
      </c>
      <c r="T1154" s="70" t="s">
        <v>626</v>
      </c>
      <c r="U1154" s="70" t="s">
        <v>1229</v>
      </c>
      <c r="V1154" s="69" t="s">
        <v>1264</v>
      </c>
      <c r="W1154" s="69">
        <v>1</v>
      </c>
      <c r="X1154" s="69">
        <v>0</v>
      </c>
      <c r="Y1154" s="69">
        <v>0</v>
      </c>
      <c r="Z1154" s="69">
        <v>0</v>
      </c>
      <c r="AA1154" s="69">
        <v>1</v>
      </c>
      <c r="AB1154" s="69">
        <v>1</v>
      </c>
      <c r="AC1154" s="69">
        <v>3</v>
      </c>
      <c r="AD1154" s="69">
        <v>3</v>
      </c>
      <c r="AE1154" s="69">
        <v>1538</v>
      </c>
      <c r="AF1154" s="69">
        <v>0</v>
      </c>
      <c r="AG1154" s="69">
        <v>1</v>
      </c>
      <c r="AH1154" s="69">
        <v>0</v>
      </c>
      <c r="AI1154" s="69">
        <v>0</v>
      </c>
      <c r="AJ1154" s="69">
        <v>0</v>
      </c>
      <c r="AK1154" s="69">
        <v>0</v>
      </c>
      <c r="AL1154" s="69">
        <v>0</v>
      </c>
      <c r="AM1154" s="69">
        <v>0</v>
      </c>
      <c r="AN1154" s="69">
        <v>0</v>
      </c>
      <c r="AO1154" s="69">
        <v>0</v>
      </c>
      <c r="AP1154" s="114">
        <v>7.412160334945205</v>
      </c>
      <c r="AQ1154" s="70">
        <v>1</v>
      </c>
      <c r="AR1154" s="114">
        <v>7.3408355541232746</v>
      </c>
      <c r="AS1154" s="70">
        <v>0</v>
      </c>
      <c r="AT1154" s="70">
        <v>1</v>
      </c>
      <c r="AU1154" s="70">
        <v>6.5930445341424369</v>
      </c>
      <c r="AV1154" s="114">
        <v>7.6036486852101079</v>
      </c>
      <c r="AW1154" s="70">
        <v>0</v>
      </c>
      <c r="AX1154" s="70">
        <v>1</v>
      </c>
      <c r="AY1154" s="69">
        <v>0</v>
      </c>
      <c r="AZ1154" s="69">
        <v>4.2329999999999997</v>
      </c>
      <c r="BA1154" s="32">
        <v>564</v>
      </c>
      <c r="BB1154" s="32">
        <v>91</v>
      </c>
      <c r="BC1154" s="70">
        <v>1</v>
      </c>
      <c r="BD1154" s="70">
        <v>0</v>
      </c>
      <c r="BE1154" s="106">
        <f t="shared" si="261"/>
        <v>8.0063675676502459</v>
      </c>
      <c r="BF1154" s="106">
        <v>1269.94</v>
      </c>
      <c r="BG1154" s="106">
        <f t="shared" ref="BG1154:BG1217" si="269">BE1154/LN(BF1154)</f>
        <v>1.1202848355460455</v>
      </c>
      <c r="BH1154" s="69">
        <v>0</v>
      </c>
      <c r="BI1154" s="69">
        <v>1</v>
      </c>
      <c r="BJ1154" s="69">
        <v>0</v>
      </c>
      <c r="BK1154" s="70">
        <v>0</v>
      </c>
      <c r="BL1154" s="70">
        <v>1</v>
      </c>
      <c r="BM1154" s="70">
        <v>1</v>
      </c>
      <c r="BN1154" s="70">
        <v>0</v>
      </c>
      <c r="BO1154" s="70">
        <v>0</v>
      </c>
      <c r="BP1154" s="70">
        <v>1</v>
      </c>
      <c r="BQ1154" s="70">
        <v>0</v>
      </c>
      <c r="BR1154" s="70">
        <v>0</v>
      </c>
      <c r="BS1154" s="70">
        <v>0</v>
      </c>
      <c r="BT1154" s="70">
        <v>0</v>
      </c>
      <c r="BU1154" s="70">
        <v>1</v>
      </c>
      <c r="BV1154" s="70">
        <v>1</v>
      </c>
      <c r="BW1154" s="70">
        <v>0</v>
      </c>
      <c r="BX1154" s="70">
        <v>0</v>
      </c>
      <c r="BY1154" s="70">
        <v>0.5</v>
      </c>
      <c r="BZ1154" s="70">
        <f t="shared" ref="BZ1154:BZ1217" si="270">1-BY1154</f>
        <v>0.5</v>
      </c>
      <c r="CA1154" s="114">
        <v>2.8033603809065348</v>
      </c>
      <c r="CB1154" s="70" t="s">
        <v>1213</v>
      </c>
      <c r="CC1154" s="70">
        <v>1</v>
      </c>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c r="DD1154" s="70"/>
      <c r="DE1154" s="70"/>
      <c r="DF1154" s="70"/>
      <c r="DG1154" s="70"/>
      <c r="DH1154" s="70"/>
      <c r="DI1154" s="70"/>
      <c r="DJ1154" s="70"/>
      <c r="DK1154" s="70"/>
      <c r="DL1154" s="70"/>
      <c r="DM1154" s="70"/>
      <c r="DN1154" s="70"/>
      <c r="DO1154" s="70"/>
      <c r="DP1154" s="70"/>
      <c r="DQ1154" s="70"/>
      <c r="DR1154" s="70"/>
      <c r="DS1154" s="70"/>
      <c r="DT1154" s="70"/>
      <c r="DU1154" s="70"/>
      <c r="DV1154" s="70"/>
      <c r="DW1154" s="70"/>
      <c r="DX1154" s="70"/>
      <c r="DY1154" s="70"/>
      <c r="DZ1154" s="70"/>
      <c r="EA1154" s="70"/>
      <c r="EB1154" s="70"/>
      <c r="EC1154" s="70"/>
      <c r="ED1154" s="70"/>
      <c r="EE1154" s="70"/>
      <c r="EF1154" s="70"/>
      <c r="EG1154" s="70"/>
      <c r="EH1154" s="70"/>
      <c r="EI1154" s="70"/>
      <c r="EJ1154" s="70"/>
      <c r="EK1154" s="70"/>
      <c r="EL1154" s="70"/>
      <c r="EM1154" s="70"/>
      <c r="EN1154" s="70"/>
      <c r="EO1154" s="70"/>
      <c r="EP1154" s="70"/>
      <c r="EQ1154" s="70"/>
      <c r="ER1154" s="70"/>
      <c r="ES1154" s="70"/>
      <c r="ET1154" s="70"/>
      <c r="EU1154" s="70"/>
      <c r="EV1154" s="70"/>
      <c r="EW1154" s="70"/>
      <c r="EX1154" s="70"/>
      <c r="EY1154" s="70"/>
      <c r="EZ1154" s="70"/>
      <c r="FA1154" s="70"/>
      <c r="FB1154" s="70"/>
      <c r="FC1154" s="70"/>
      <c r="FD1154" s="70"/>
      <c r="FE1154" s="70"/>
      <c r="FF1154" s="70"/>
      <c r="FG1154" s="70"/>
      <c r="FH1154" s="70"/>
      <c r="FI1154" s="70"/>
      <c r="FJ1154" s="70"/>
      <c r="FK1154" s="70"/>
    </row>
    <row r="1155" spans="1:167" ht="15" customHeight="1" x14ac:dyDescent="0.3">
      <c r="A1155" s="70">
        <v>1154</v>
      </c>
      <c r="B1155" s="12">
        <v>26</v>
      </c>
      <c r="C1155" s="69" t="s">
        <v>176</v>
      </c>
      <c r="D1155" s="37">
        <v>0.26400000000000001</v>
      </c>
      <c r="E1155" s="68">
        <v>9.4E-2</v>
      </c>
      <c r="F1155" s="19">
        <f t="shared" si="258"/>
        <v>2.8085106382978724</v>
      </c>
      <c r="G1155" s="12" t="s">
        <v>353</v>
      </c>
      <c r="H1155" s="12">
        <f t="shared" si="259"/>
        <v>0.17</v>
      </c>
      <c r="I1155" s="12">
        <f t="shared" si="260"/>
        <v>0.35799999999999998</v>
      </c>
      <c r="J1155" s="12" t="s">
        <v>63</v>
      </c>
      <c r="K1155" s="12">
        <f t="shared" si="262"/>
        <v>0.26400000000000001</v>
      </c>
      <c r="L1155" s="45">
        <f t="shared" si="263"/>
        <v>2.8085106382978724</v>
      </c>
      <c r="M1155" s="15">
        <f t="shared" si="264"/>
        <v>7.1431060501906285E-2</v>
      </c>
      <c r="N1155" s="68">
        <f t="shared" si="265"/>
        <v>2.543378669386057E-2</v>
      </c>
      <c r="O1155" s="68">
        <f t="shared" si="266"/>
        <v>39.317778828482069</v>
      </c>
      <c r="P1155" s="12">
        <f t="shared" si="267"/>
        <v>4.5997273808045719E-2</v>
      </c>
      <c r="Q1155" s="12">
        <f t="shared" si="268"/>
        <v>9.6864847195766851E-2</v>
      </c>
      <c r="R1155" s="113">
        <v>7.3901814282264295</v>
      </c>
      <c r="S1155" s="12" t="s">
        <v>1235</v>
      </c>
      <c r="T1155" s="12" t="s">
        <v>626</v>
      </c>
      <c r="U1155" s="12" t="s">
        <v>1230</v>
      </c>
      <c r="V1155" s="68" t="s">
        <v>1265</v>
      </c>
      <c r="W1155" s="68">
        <v>1</v>
      </c>
      <c r="X1155" s="68">
        <v>0</v>
      </c>
      <c r="Y1155" s="68">
        <v>0</v>
      </c>
      <c r="Z1155" s="68">
        <v>0</v>
      </c>
      <c r="AA1155" s="68">
        <v>1</v>
      </c>
      <c r="AB1155" s="68">
        <v>1</v>
      </c>
      <c r="AC1155" s="68">
        <v>3</v>
      </c>
      <c r="AD1155" s="68">
        <v>3</v>
      </c>
      <c r="AE1155" s="68">
        <v>1538</v>
      </c>
      <c r="AF1155" s="68">
        <v>0</v>
      </c>
      <c r="AG1155" s="68">
        <v>1</v>
      </c>
      <c r="AH1155" s="68">
        <v>0</v>
      </c>
      <c r="AI1155" s="68">
        <v>0</v>
      </c>
      <c r="AJ1155" s="68">
        <v>0</v>
      </c>
      <c r="AK1155" s="68">
        <v>0</v>
      </c>
      <c r="AL1155" s="68">
        <v>0</v>
      </c>
      <c r="AM1155" s="68">
        <v>0</v>
      </c>
      <c r="AN1155" s="68">
        <v>0</v>
      </c>
      <c r="AO1155" s="68">
        <v>0</v>
      </c>
      <c r="AP1155" s="113">
        <v>7.412160334945205</v>
      </c>
      <c r="AQ1155" s="12">
        <v>1</v>
      </c>
      <c r="AR1155" s="113">
        <v>7.3408355541232746</v>
      </c>
      <c r="AS1155" s="12">
        <v>0</v>
      </c>
      <c r="AT1155" s="12">
        <v>1</v>
      </c>
      <c r="AU1155" s="12">
        <v>6.5930445341424369</v>
      </c>
      <c r="AV1155" s="113">
        <v>7.6036486852101079</v>
      </c>
      <c r="AW1155" s="12">
        <v>0</v>
      </c>
      <c r="AX1155" s="12">
        <v>1</v>
      </c>
      <c r="AY1155" s="68">
        <v>0</v>
      </c>
      <c r="AZ1155" s="68">
        <v>4.2329999999999997</v>
      </c>
      <c r="BA1155" s="94">
        <v>564</v>
      </c>
      <c r="BB1155" s="94">
        <v>91</v>
      </c>
      <c r="BC1155" s="12">
        <v>1</v>
      </c>
      <c r="BD1155" s="12">
        <v>0</v>
      </c>
      <c r="BE1155" s="104">
        <f t="shared" si="261"/>
        <v>8.0063675676502459</v>
      </c>
      <c r="BF1155" s="104">
        <v>1269.94</v>
      </c>
      <c r="BG1155" s="104">
        <f t="shared" si="269"/>
        <v>1.1202848355460455</v>
      </c>
      <c r="BH1155" s="68">
        <v>0</v>
      </c>
      <c r="BI1155" s="68">
        <v>1</v>
      </c>
      <c r="BJ1155" s="68">
        <v>0</v>
      </c>
      <c r="BK1155" s="12">
        <v>0</v>
      </c>
      <c r="BL1155" s="12">
        <v>1</v>
      </c>
      <c r="BM1155" s="12">
        <v>1</v>
      </c>
      <c r="BN1155" s="12">
        <v>0</v>
      </c>
      <c r="BO1155" s="12">
        <v>0</v>
      </c>
      <c r="BP1155" s="12">
        <v>1</v>
      </c>
      <c r="BQ1155" s="12">
        <v>0</v>
      </c>
      <c r="BR1155" s="12">
        <v>0</v>
      </c>
      <c r="BS1155" s="12">
        <v>0</v>
      </c>
      <c r="BT1155" s="12">
        <v>0</v>
      </c>
      <c r="BU1155" s="12">
        <v>1</v>
      </c>
      <c r="BV1155" s="12">
        <v>1</v>
      </c>
      <c r="BW1155" s="12">
        <v>0</v>
      </c>
      <c r="BX1155" s="12">
        <v>0</v>
      </c>
      <c r="BY1155" s="12">
        <v>0.5</v>
      </c>
      <c r="BZ1155" s="12">
        <f t="shared" si="270"/>
        <v>0.5</v>
      </c>
      <c r="CA1155" s="113">
        <v>2.8033603809065348</v>
      </c>
      <c r="CB1155" s="12" t="s">
        <v>1213</v>
      </c>
      <c r="CC1155" s="12">
        <v>1</v>
      </c>
    </row>
    <row r="1156" spans="1:167" ht="15" customHeight="1" x14ac:dyDescent="0.3">
      <c r="A1156" s="70">
        <v>1155</v>
      </c>
      <c r="B1156" s="12">
        <v>26</v>
      </c>
      <c r="C1156" s="69" t="s">
        <v>176</v>
      </c>
      <c r="D1156" s="37">
        <v>2.5999999999999999E-2</v>
      </c>
      <c r="E1156" s="13">
        <v>0.06</v>
      </c>
      <c r="F1156" s="19">
        <f t="shared" si="258"/>
        <v>0.43333333333333335</v>
      </c>
      <c r="H1156" s="12">
        <f t="shared" si="259"/>
        <v>-3.4000000000000002E-2</v>
      </c>
      <c r="I1156" s="12">
        <f t="shared" si="260"/>
        <v>8.5999999999999993E-2</v>
      </c>
      <c r="J1156" s="12" t="s">
        <v>63</v>
      </c>
      <c r="K1156" s="12">
        <f t="shared" si="262"/>
        <v>2.5999999999999999E-2</v>
      </c>
      <c r="L1156" s="45">
        <f t="shared" si="263"/>
        <v>0.43333333333333335</v>
      </c>
      <c r="M1156" s="15">
        <f t="shared" si="264"/>
        <v>8.4398344230995227E-3</v>
      </c>
      <c r="N1156" s="13">
        <f t="shared" si="265"/>
        <v>1.9476540976383513E-2</v>
      </c>
      <c r="O1156" s="68">
        <f t="shared" si="266"/>
        <v>51.34381927533029</v>
      </c>
      <c r="P1156" s="12">
        <f t="shared" si="267"/>
        <v>-1.103670655328399E-2</v>
      </c>
      <c r="Q1156" s="12">
        <f t="shared" si="268"/>
        <v>2.7916375399483037E-2</v>
      </c>
      <c r="R1156" s="113">
        <v>7.3889460976184367</v>
      </c>
      <c r="S1156" s="12" t="s">
        <v>1236</v>
      </c>
      <c r="T1156" s="12" t="s">
        <v>626</v>
      </c>
      <c r="U1156" s="12" t="s">
        <v>1228</v>
      </c>
      <c r="V1156" s="13" t="s">
        <v>1263</v>
      </c>
      <c r="W1156" s="68">
        <v>1</v>
      </c>
      <c r="X1156" s="68">
        <v>0</v>
      </c>
      <c r="Y1156" s="68">
        <v>0</v>
      </c>
      <c r="Z1156" s="68">
        <v>0</v>
      </c>
      <c r="AA1156" s="13">
        <v>1</v>
      </c>
      <c r="AB1156" s="13">
        <v>1</v>
      </c>
      <c r="AC1156" s="68">
        <v>4</v>
      </c>
      <c r="AD1156" s="68">
        <v>3</v>
      </c>
      <c r="AE1156" s="13">
        <v>2636</v>
      </c>
      <c r="AF1156" s="13">
        <v>0</v>
      </c>
      <c r="AG1156" s="13">
        <v>1</v>
      </c>
      <c r="AH1156" s="13">
        <v>0</v>
      </c>
      <c r="AI1156" s="13">
        <v>0</v>
      </c>
      <c r="AJ1156" s="13">
        <v>0</v>
      </c>
      <c r="AK1156" s="13">
        <v>0</v>
      </c>
      <c r="AL1156" s="13">
        <v>0</v>
      </c>
      <c r="AM1156" s="68">
        <v>0</v>
      </c>
      <c r="AN1156" s="68">
        <v>0</v>
      </c>
      <c r="AO1156" s="68">
        <v>0</v>
      </c>
      <c r="AP1156" s="113">
        <v>7.412160334945205</v>
      </c>
      <c r="AQ1156" s="12">
        <v>1</v>
      </c>
      <c r="AR1156" s="113">
        <v>7.8785341961403619</v>
      </c>
      <c r="AS1156" s="12">
        <v>0</v>
      </c>
      <c r="AT1156" s="12">
        <v>1</v>
      </c>
      <c r="AU1156" s="12">
        <v>6.5930445341424369</v>
      </c>
      <c r="AV1156" s="113">
        <v>7.6036486852101079</v>
      </c>
      <c r="AW1156" s="12">
        <v>0</v>
      </c>
      <c r="AX1156" s="12">
        <v>1</v>
      </c>
      <c r="AY1156" s="68">
        <v>0</v>
      </c>
      <c r="AZ1156" s="68">
        <v>4.2329999999999997</v>
      </c>
      <c r="BA1156" s="94">
        <v>564</v>
      </c>
      <c r="BB1156" s="94">
        <v>91</v>
      </c>
      <c r="BC1156" s="12">
        <v>1</v>
      </c>
      <c r="BD1156" s="12">
        <v>0</v>
      </c>
      <c r="BE1156" s="104">
        <f t="shared" si="261"/>
        <v>8.0063675676502459</v>
      </c>
      <c r="BF1156" s="104">
        <v>1269.94</v>
      </c>
      <c r="BG1156" s="104">
        <f t="shared" si="269"/>
        <v>1.1202848355460455</v>
      </c>
      <c r="BH1156" s="68">
        <v>0</v>
      </c>
      <c r="BI1156" s="68">
        <v>1</v>
      </c>
      <c r="BJ1156" s="68">
        <v>0</v>
      </c>
      <c r="BK1156" s="12">
        <v>0</v>
      </c>
      <c r="BL1156" s="12">
        <v>1</v>
      </c>
      <c r="BM1156" s="12">
        <v>1</v>
      </c>
      <c r="BN1156" s="12">
        <v>0</v>
      </c>
      <c r="BO1156" s="12">
        <v>0</v>
      </c>
      <c r="BP1156" s="12">
        <v>1</v>
      </c>
      <c r="BQ1156" s="12">
        <v>0</v>
      </c>
      <c r="BR1156" s="12">
        <v>0</v>
      </c>
      <c r="BS1156" s="12">
        <v>0</v>
      </c>
      <c r="BT1156" s="12">
        <v>0</v>
      </c>
      <c r="BU1156" s="12">
        <v>1</v>
      </c>
      <c r="BV1156" s="12">
        <v>1</v>
      </c>
      <c r="BW1156" s="12">
        <v>0</v>
      </c>
      <c r="BX1156" s="12">
        <v>0</v>
      </c>
      <c r="BY1156" s="12">
        <v>0.5</v>
      </c>
      <c r="BZ1156" s="12">
        <f t="shared" si="270"/>
        <v>0.5</v>
      </c>
      <c r="CA1156" s="113">
        <v>2.8033603809065348</v>
      </c>
      <c r="CB1156" s="12" t="s">
        <v>1213</v>
      </c>
      <c r="CC1156" s="12">
        <v>1</v>
      </c>
    </row>
    <row r="1157" spans="1:167" ht="15" customHeight="1" x14ac:dyDescent="0.3">
      <c r="A1157" s="70">
        <v>1156</v>
      </c>
      <c r="B1157" s="12">
        <v>26</v>
      </c>
      <c r="C1157" s="69" t="s">
        <v>176</v>
      </c>
      <c r="D1157" s="37">
        <v>2.5000000000000001E-2</v>
      </c>
      <c r="E1157" s="13">
        <v>4.9000000000000002E-2</v>
      </c>
      <c r="F1157" s="19">
        <f t="shared" si="258"/>
        <v>0.51020408163265307</v>
      </c>
      <c r="H1157" s="12">
        <f t="shared" si="259"/>
        <v>-2.4E-2</v>
      </c>
      <c r="I1157" s="12">
        <f t="shared" si="260"/>
        <v>7.400000000000001E-2</v>
      </c>
      <c r="J1157" s="12" t="s">
        <v>63</v>
      </c>
      <c r="K1157" s="12">
        <f t="shared" si="262"/>
        <v>2.5000000000000001E-2</v>
      </c>
      <c r="L1157" s="45">
        <f t="shared" si="263"/>
        <v>0.51020408163265307</v>
      </c>
      <c r="M1157" s="15">
        <f t="shared" si="264"/>
        <v>9.936874004698339E-3</v>
      </c>
      <c r="N1157" s="13">
        <f t="shared" si="265"/>
        <v>1.9476273049208744E-2</v>
      </c>
      <c r="O1157" s="68">
        <f t="shared" si="266"/>
        <v>51.344525591390116</v>
      </c>
      <c r="P1157" s="12">
        <f t="shared" si="267"/>
        <v>-9.5393990445104045E-3</v>
      </c>
      <c r="Q1157" s="12">
        <f t="shared" si="268"/>
        <v>2.9413147053907081E-2</v>
      </c>
      <c r="R1157" s="113">
        <v>7.412160334945205</v>
      </c>
      <c r="S1157" s="12" t="s">
        <v>1236</v>
      </c>
      <c r="T1157" s="12" t="s">
        <v>626</v>
      </c>
      <c r="U1157" s="12" t="s">
        <v>1231</v>
      </c>
      <c r="V1157" s="13" t="s">
        <v>1269</v>
      </c>
      <c r="W1157" s="68">
        <v>1</v>
      </c>
      <c r="X1157" s="68">
        <v>0</v>
      </c>
      <c r="Y1157" s="68">
        <v>0</v>
      </c>
      <c r="Z1157" s="68">
        <v>0</v>
      </c>
      <c r="AA1157" s="13">
        <v>1</v>
      </c>
      <c r="AB1157" s="13">
        <v>1</v>
      </c>
      <c r="AC1157" s="68">
        <v>4</v>
      </c>
      <c r="AD1157" s="68">
        <v>3</v>
      </c>
      <c r="AE1157" s="13">
        <v>2636</v>
      </c>
      <c r="AF1157" s="13">
        <v>0</v>
      </c>
      <c r="AG1157" s="13">
        <v>1</v>
      </c>
      <c r="AH1157" s="13">
        <v>0</v>
      </c>
      <c r="AI1157" s="13">
        <v>0</v>
      </c>
      <c r="AJ1157" s="13">
        <v>0</v>
      </c>
      <c r="AK1157" s="13">
        <v>0</v>
      </c>
      <c r="AL1157" s="13">
        <v>0</v>
      </c>
      <c r="AM1157" s="68">
        <v>0</v>
      </c>
      <c r="AN1157" s="68">
        <v>0</v>
      </c>
      <c r="AO1157" s="68">
        <v>0</v>
      </c>
      <c r="AP1157" s="113">
        <v>7.412160334945205</v>
      </c>
      <c r="AQ1157" s="12">
        <v>1</v>
      </c>
      <c r="AR1157" s="113">
        <v>7.8785341961403619</v>
      </c>
      <c r="AS1157" s="12">
        <v>0</v>
      </c>
      <c r="AT1157" s="12">
        <v>1</v>
      </c>
      <c r="AU1157" s="12">
        <v>6.5930445341424369</v>
      </c>
      <c r="AV1157" s="113">
        <v>7.6036486852101079</v>
      </c>
      <c r="AW1157" s="12">
        <v>0</v>
      </c>
      <c r="AX1157" s="12">
        <v>1</v>
      </c>
      <c r="AY1157" s="68">
        <v>0</v>
      </c>
      <c r="AZ1157" s="68">
        <v>4.2329999999999997</v>
      </c>
      <c r="BA1157" s="94">
        <v>564</v>
      </c>
      <c r="BB1157" s="94">
        <v>91</v>
      </c>
      <c r="BC1157" s="12">
        <v>1</v>
      </c>
      <c r="BD1157" s="12">
        <v>0</v>
      </c>
      <c r="BE1157" s="104">
        <f t="shared" si="261"/>
        <v>8.0063675676502459</v>
      </c>
      <c r="BF1157" s="104">
        <v>1269.94</v>
      </c>
      <c r="BG1157" s="104">
        <f t="shared" si="269"/>
        <v>1.1202848355460455</v>
      </c>
      <c r="BH1157" s="68">
        <v>0</v>
      </c>
      <c r="BI1157" s="68">
        <v>1</v>
      </c>
      <c r="BJ1157" s="68">
        <v>0</v>
      </c>
      <c r="BK1157" s="12">
        <v>0</v>
      </c>
      <c r="BL1157" s="12">
        <v>1</v>
      </c>
      <c r="BM1157" s="12">
        <v>1</v>
      </c>
      <c r="BN1157" s="12">
        <v>0</v>
      </c>
      <c r="BO1157" s="12">
        <v>0</v>
      </c>
      <c r="BP1157" s="12">
        <v>1</v>
      </c>
      <c r="BQ1157" s="12">
        <v>0</v>
      </c>
      <c r="BR1157" s="12">
        <v>0</v>
      </c>
      <c r="BS1157" s="12">
        <v>0</v>
      </c>
      <c r="BT1157" s="12">
        <v>0</v>
      </c>
      <c r="BU1157" s="12">
        <v>1</v>
      </c>
      <c r="BV1157" s="12">
        <v>1</v>
      </c>
      <c r="BW1157" s="12">
        <v>0</v>
      </c>
      <c r="BX1157" s="12">
        <v>0</v>
      </c>
      <c r="BY1157" s="12">
        <v>0.5</v>
      </c>
      <c r="BZ1157" s="12">
        <f t="shared" si="270"/>
        <v>0.5</v>
      </c>
      <c r="CA1157" s="113">
        <v>2.8033603809065348</v>
      </c>
      <c r="CB1157" s="12" t="s">
        <v>1213</v>
      </c>
      <c r="CC1157" s="12">
        <v>1</v>
      </c>
    </row>
    <row r="1158" spans="1:167" ht="15" customHeight="1" x14ac:dyDescent="0.3">
      <c r="A1158" s="70">
        <v>1157</v>
      </c>
      <c r="B1158" s="12">
        <v>26</v>
      </c>
      <c r="C1158" s="69" t="s">
        <v>176</v>
      </c>
      <c r="D1158" s="37">
        <v>-6.0000000000000001E-3</v>
      </c>
      <c r="E1158" s="68">
        <v>9.6000000000000002E-2</v>
      </c>
      <c r="F1158" s="19">
        <f t="shared" si="258"/>
        <v>-6.25E-2</v>
      </c>
      <c r="H1158" s="12">
        <f t="shared" si="259"/>
        <v>-0.10200000000000001</v>
      </c>
      <c r="I1158" s="12">
        <f t="shared" si="260"/>
        <v>0.09</v>
      </c>
      <c r="J1158" s="12" t="s">
        <v>63</v>
      </c>
      <c r="K1158" s="12">
        <f t="shared" si="262"/>
        <v>-6.0000000000000001E-3</v>
      </c>
      <c r="L1158" s="45">
        <f t="shared" si="263"/>
        <v>-6.25E-2</v>
      </c>
      <c r="M1158" s="15">
        <f t="shared" si="264"/>
        <v>-1.8896030488482569E-3</v>
      </c>
      <c r="N1158" s="68">
        <f t="shared" si="265"/>
        <v>3.0233648781572111E-2</v>
      </c>
      <c r="O1158" s="68">
        <f t="shared" si="266"/>
        <v>33.075729867230443</v>
      </c>
      <c r="P1158" s="12">
        <f t="shared" si="267"/>
        <v>-3.212325183042037E-2</v>
      </c>
      <c r="Q1158" s="12">
        <f t="shared" si="268"/>
        <v>2.8344045732723856E-2</v>
      </c>
      <c r="R1158" s="113">
        <v>7.4229712510494208</v>
      </c>
      <c r="S1158" s="12" t="s">
        <v>1237</v>
      </c>
      <c r="T1158" s="12" t="s">
        <v>626</v>
      </c>
      <c r="U1158" s="12" t="s">
        <v>1228</v>
      </c>
      <c r="V1158" s="68" t="s">
        <v>1263</v>
      </c>
      <c r="W1158" s="68">
        <v>1</v>
      </c>
      <c r="X1158" s="68">
        <v>0</v>
      </c>
      <c r="Y1158" s="68">
        <v>0</v>
      </c>
      <c r="Z1158" s="68">
        <v>0</v>
      </c>
      <c r="AA1158" s="68">
        <v>1</v>
      </c>
      <c r="AB1158" s="68">
        <v>1</v>
      </c>
      <c r="AC1158" s="68">
        <v>5</v>
      </c>
      <c r="AD1158" s="68">
        <v>3</v>
      </c>
      <c r="AE1158" s="68">
        <v>1094</v>
      </c>
      <c r="AF1158" s="68">
        <v>0</v>
      </c>
      <c r="AG1158" s="68">
        <v>1</v>
      </c>
      <c r="AH1158" s="68">
        <v>0</v>
      </c>
      <c r="AI1158" s="68">
        <v>0</v>
      </c>
      <c r="AJ1158" s="68">
        <v>0</v>
      </c>
      <c r="AK1158" s="68">
        <v>0</v>
      </c>
      <c r="AL1158" s="68">
        <v>0</v>
      </c>
      <c r="AM1158" s="68">
        <v>0</v>
      </c>
      <c r="AN1158" s="68">
        <v>0</v>
      </c>
      <c r="AO1158" s="68">
        <v>0</v>
      </c>
      <c r="AP1158" s="113">
        <v>7.412160334945205</v>
      </c>
      <c r="AQ1158" s="12">
        <v>1</v>
      </c>
      <c r="AR1158" s="113">
        <v>7.0012456220694759</v>
      </c>
      <c r="AS1158" s="12">
        <v>0</v>
      </c>
      <c r="AT1158" s="12">
        <v>1</v>
      </c>
      <c r="AU1158" s="12">
        <v>6.5930445341424369</v>
      </c>
      <c r="AV1158" s="113">
        <v>7.6036486852101079</v>
      </c>
      <c r="AW1158" s="12">
        <v>0</v>
      </c>
      <c r="AX1158" s="12">
        <v>1</v>
      </c>
      <c r="AY1158" s="68">
        <v>0</v>
      </c>
      <c r="AZ1158" s="68">
        <v>4.2329999999999997</v>
      </c>
      <c r="BA1158" s="94">
        <v>564</v>
      </c>
      <c r="BB1158" s="94">
        <v>91</v>
      </c>
      <c r="BC1158" s="12">
        <v>1</v>
      </c>
      <c r="BD1158" s="12">
        <v>0</v>
      </c>
      <c r="BE1158" s="104">
        <f t="shared" si="261"/>
        <v>8.0063675676502459</v>
      </c>
      <c r="BF1158" s="104">
        <v>1269.94</v>
      </c>
      <c r="BG1158" s="104">
        <f t="shared" si="269"/>
        <v>1.1202848355460455</v>
      </c>
      <c r="BH1158" s="68">
        <v>0</v>
      </c>
      <c r="BI1158" s="68">
        <v>1</v>
      </c>
      <c r="BJ1158" s="68">
        <v>0</v>
      </c>
      <c r="BK1158" s="12">
        <v>0</v>
      </c>
      <c r="BL1158" s="12">
        <v>1</v>
      </c>
      <c r="BM1158" s="12">
        <v>1</v>
      </c>
      <c r="BN1158" s="12">
        <v>0</v>
      </c>
      <c r="BO1158" s="12">
        <v>0</v>
      </c>
      <c r="BP1158" s="12">
        <v>1</v>
      </c>
      <c r="BQ1158" s="12">
        <v>0</v>
      </c>
      <c r="BR1158" s="12">
        <v>0</v>
      </c>
      <c r="BS1158" s="12">
        <v>0</v>
      </c>
      <c r="BT1158" s="12">
        <v>0</v>
      </c>
      <c r="BU1158" s="12">
        <v>1</v>
      </c>
      <c r="BV1158" s="12">
        <v>1</v>
      </c>
      <c r="BW1158" s="12">
        <v>0</v>
      </c>
      <c r="BX1158" s="12">
        <v>0</v>
      </c>
      <c r="BY1158" s="12">
        <v>0.5</v>
      </c>
      <c r="BZ1158" s="12">
        <f t="shared" si="270"/>
        <v>0.5</v>
      </c>
      <c r="CA1158" s="113">
        <v>2.8033603809065348</v>
      </c>
      <c r="CB1158" s="12" t="s">
        <v>1213</v>
      </c>
      <c r="CC1158" s="12">
        <v>1</v>
      </c>
    </row>
    <row r="1159" spans="1:167" ht="15" customHeight="1" x14ac:dyDescent="0.3">
      <c r="A1159" s="70">
        <v>1158</v>
      </c>
      <c r="B1159" s="12">
        <v>26</v>
      </c>
      <c r="C1159" s="69" t="s">
        <v>176</v>
      </c>
      <c r="D1159" s="37">
        <v>-9.7000000000000003E-2</v>
      </c>
      <c r="E1159" s="68">
        <v>0.08</v>
      </c>
      <c r="F1159" s="19">
        <f t="shared" si="258"/>
        <v>-1.2124999999999999</v>
      </c>
      <c r="H1159" s="12">
        <f t="shared" si="259"/>
        <v>-0.17699999999999999</v>
      </c>
      <c r="I1159" s="12">
        <f t="shared" si="260"/>
        <v>-1.7000000000000001E-2</v>
      </c>
      <c r="J1159" s="12" t="s">
        <v>63</v>
      </c>
      <c r="K1159" s="12">
        <f t="shared" si="262"/>
        <v>-9.7000000000000003E-2</v>
      </c>
      <c r="L1159" s="45">
        <f t="shared" si="263"/>
        <v>-1.2124999999999999</v>
      </c>
      <c r="M1159" s="15">
        <f t="shared" si="264"/>
        <v>-3.6633757982118792E-2</v>
      </c>
      <c r="N1159" s="68">
        <f t="shared" si="265"/>
        <v>3.021340864504643E-2</v>
      </c>
      <c r="O1159" s="68">
        <f t="shared" si="266"/>
        <v>33.097887489234111</v>
      </c>
      <c r="P1159" s="12">
        <f t="shared" si="267"/>
        <v>-6.6847166627165222E-2</v>
      </c>
      <c r="Q1159" s="12">
        <f t="shared" si="268"/>
        <v>-6.4203493370723619E-3</v>
      </c>
      <c r="R1159" s="113">
        <v>6.8783264682913252</v>
      </c>
      <c r="S1159" s="12" t="s">
        <v>1237</v>
      </c>
      <c r="T1159" s="12" t="s">
        <v>626</v>
      </c>
      <c r="U1159" s="12" t="s">
        <v>1231</v>
      </c>
      <c r="V1159" s="68" t="s">
        <v>1269</v>
      </c>
      <c r="W1159" s="68">
        <v>1</v>
      </c>
      <c r="X1159" s="68">
        <v>0</v>
      </c>
      <c r="Y1159" s="68">
        <v>0</v>
      </c>
      <c r="Z1159" s="68">
        <v>0</v>
      </c>
      <c r="AA1159" s="68">
        <v>1</v>
      </c>
      <c r="AB1159" s="68">
        <v>1</v>
      </c>
      <c r="AC1159" s="68">
        <v>5</v>
      </c>
      <c r="AD1159" s="68">
        <v>3</v>
      </c>
      <c r="AE1159" s="68">
        <v>1094</v>
      </c>
      <c r="AF1159" s="68">
        <v>0</v>
      </c>
      <c r="AG1159" s="68">
        <v>1</v>
      </c>
      <c r="AH1159" s="68">
        <v>0</v>
      </c>
      <c r="AI1159" s="68">
        <v>0</v>
      </c>
      <c r="AJ1159" s="68">
        <v>0</v>
      </c>
      <c r="AK1159" s="68">
        <v>0</v>
      </c>
      <c r="AL1159" s="68">
        <v>0</v>
      </c>
      <c r="AM1159" s="68">
        <v>0</v>
      </c>
      <c r="AN1159" s="68">
        <v>0</v>
      </c>
      <c r="AO1159" s="68">
        <v>0</v>
      </c>
      <c r="AP1159" s="113">
        <v>7.412160334945205</v>
      </c>
      <c r="AQ1159" s="12">
        <v>1</v>
      </c>
      <c r="AR1159" s="113">
        <v>7.0012456220694759</v>
      </c>
      <c r="AS1159" s="12">
        <v>0</v>
      </c>
      <c r="AT1159" s="12">
        <v>1</v>
      </c>
      <c r="AU1159" s="12">
        <v>6.5930445341424369</v>
      </c>
      <c r="AV1159" s="113">
        <v>7.6036486852101079</v>
      </c>
      <c r="AW1159" s="12">
        <v>0</v>
      </c>
      <c r="AX1159" s="12">
        <v>1</v>
      </c>
      <c r="AY1159" s="68">
        <v>0</v>
      </c>
      <c r="AZ1159" s="68">
        <v>4.2329999999999997</v>
      </c>
      <c r="BA1159" s="94">
        <v>564</v>
      </c>
      <c r="BB1159" s="94">
        <v>91</v>
      </c>
      <c r="BC1159" s="12">
        <v>1</v>
      </c>
      <c r="BD1159" s="12">
        <v>0</v>
      </c>
      <c r="BE1159" s="104">
        <f t="shared" si="261"/>
        <v>8.0063675676502459</v>
      </c>
      <c r="BF1159" s="104">
        <v>1269.94</v>
      </c>
      <c r="BG1159" s="104">
        <f t="shared" si="269"/>
        <v>1.1202848355460455</v>
      </c>
      <c r="BH1159" s="68">
        <v>0</v>
      </c>
      <c r="BI1159" s="68">
        <v>1</v>
      </c>
      <c r="BJ1159" s="68">
        <v>0</v>
      </c>
      <c r="BK1159" s="12">
        <v>0</v>
      </c>
      <c r="BL1159" s="12">
        <v>1</v>
      </c>
      <c r="BM1159" s="12">
        <v>1</v>
      </c>
      <c r="BN1159" s="12">
        <v>0</v>
      </c>
      <c r="BO1159" s="12">
        <v>0</v>
      </c>
      <c r="BP1159" s="12">
        <v>1</v>
      </c>
      <c r="BQ1159" s="12">
        <v>0</v>
      </c>
      <c r="BR1159" s="12">
        <v>0</v>
      </c>
      <c r="BS1159" s="12">
        <v>0</v>
      </c>
      <c r="BT1159" s="12">
        <v>0</v>
      </c>
      <c r="BU1159" s="12">
        <v>1</v>
      </c>
      <c r="BV1159" s="12">
        <v>1</v>
      </c>
      <c r="BW1159" s="12">
        <v>0</v>
      </c>
      <c r="BX1159" s="12">
        <v>0</v>
      </c>
      <c r="BY1159" s="12">
        <v>0.5</v>
      </c>
      <c r="BZ1159" s="12">
        <f t="shared" si="270"/>
        <v>0.5</v>
      </c>
      <c r="CA1159" s="113">
        <v>2.8033603809065348</v>
      </c>
      <c r="CB1159" s="12" t="s">
        <v>1213</v>
      </c>
      <c r="CC1159" s="12">
        <v>1</v>
      </c>
    </row>
    <row r="1160" spans="1:167" ht="15" customHeight="1" x14ac:dyDescent="0.3">
      <c r="A1160" s="70">
        <v>1159</v>
      </c>
      <c r="B1160" s="12">
        <v>26</v>
      </c>
      <c r="C1160" s="69" t="s">
        <v>176</v>
      </c>
      <c r="D1160" s="37">
        <v>4.2000000000000003E-2</v>
      </c>
      <c r="E1160" s="68">
        <v>7.4999999999999997E-2</v>
      </c>
      <c r="F1160" s="19">
        <f t="shared" si="258"/>
        <v>0.56000000000000005</v>
      </c>
      <c r="H1160" s="12">
        <f t="shared" si="259"/>
        <v>-3.2999999999999995E-2</v>
      </c>
      <c r="I1160" s="12">
        <f t="shared" si="260"/>
        <v>0.11699999999999999</v>
      </c>
      <c r="J1160" s="12" t="s">
        <v>63</v>
      </c>
      <c r="K1160" s="12">
        <f t="shared" si="262"/>
        <v>4.2000000000000003E-2</v>
      </c>
      <c r="L1160" s="45">
        <f t="shared" si="263"/>
        <v>0.56000000000000005</v>
      </c>
      <c r="M1160" s="15">
        <f t="shared" si="264"/>
        <v>1.4277941137973569E-2</v>
      </c>
      <c r="N1160" s="68">
        <f t="shared" si="265"/>
        <v>2.5496323460667082E-2</v>
      </c>
      <c r="O1160" s="68">
        <f t="shared" si="266"/>
        <v>39.221341129543241</v>
      </c>
      <c r="P1160" s="12">
        <f t="shared" si="267"/>
        <v>-1.1218382322693513E-2</v>
      </c>
      <c r="Q1160" s="12">
        <f t="shared" si="268"/>
        <v>3.9774264598640655E-2</v>
      </c>
      <c r="R1160" s="113">
        <v>8.5972974356578984</v>
      </c>
      <c r="S1160" s="12" t="s">
        <v>1238</v>
      </c>
      <c r="T1160" s="12" t="s">
        <v>626</v>
      </c>
      <c r="U1160" s="12" t="s">
        <v>1228</v>
      </c>
      <c r="V1160" s="68" t="s">
        <v>1263</v>
      </c>
      <c r="W1160" s="68">
        <v>1</v>
      </c>
      <c r="X1160" s="68">
        <v>0</v>
      </c>
      <c r="Y1160" s="68">
        <v>0</v>
      </c>
      <c r="Z1160" s="68">
        <v>0</v>
      </c>
      <c r="AA1160" s="68">
        <v>1</v>
      </c>
      <c r="AB1160" s="68">
        <v>1</v>
      </c>
      <c r="AC1160" s="68">
        <v>6</v>
      </c>
      <c r="AD1160" s="68">
        <v>3</v>
      </c>
      <c r="AE1160" s="68">
        <v>1538</v>
      </c>
      <c r="AF1160" s="68">
        <v>0</v>
      </c>
      <c r="AG1160" s="68">
        <v>1</v>
      </c>
      <c r="AH1160" s="68">
        <v>0</v>
      </c>
      <c r="AI1160" s="68">
        <v>0</v>
      </c>
      <c r="AJ1160" s="68">
        <v>0</v>
      </c>
      <c r="AK1160" s="68">
        <v>0</v>
      </c>
      <c r="AL1160" s="68">
        <v>0</v>
      </c>
      <c r="AM1160" s="68">
        <v>0</v>
      </c>
      <c r="AN1160" s="68">
        <v>0</v>
      </c>
      <c r="AO1160" s="68">
        <v>0</v>
      </c>
      <c r="AP1160" s="113">
        <v>7.412160334945205</v>
      </c>
      <c r="AQ1160" s="12">
        <v>1</v>
      </c>
      <c r="AR1160" s="113">
        <v>7.3408355541232746</v>
      </c>
      <c r="AS1160" s="12">
        <v>0</v>
      </c>
      <c r="AT1160" s="12">
        <v>1</v>
      </c>
      <c r="AU1160" s="12">
        <v>6.5930445341424369</v>
      </c>
      <c r="AV1160" s="113">
        <v>7.6036486852101079</v>
      </c>
      <c r="AW1160" s="12">
        <v>0</v>
      </c>
      <c r="AX1160" s="12">
        <v>1</v>
      </c>
      <c r="AY1160" s="68">
        <v>0</v>
      </c>
      <c r="AZ1160" s="68">
        <v>4.2329999999999997</v>
      </c>
      <c r="BA1160" s="94">
        <v>564</v>
      </c>
      <c r="BB1160" s="94">
        <v>91</v>
      </c>
      <c r="BC1160" s="12">
        <v>1</v>
      </c>
      <c r="BD1160" s="12">
        <v>0</v>
      </c>
      <c r="BE1160" s="104">
        <f t="shared" ref="BE1160:BE1186" si="271">LN(3000)</f>
        <v>8.0063675676502459</v>
      </c>
      <c r="BF1160" s="104">
        <v>1269.94</v>
      </c>
      <c r="BG1160" s="104">
        <f t="shared" si="269"/>
        <v>1.1202848355460455</v>
      </c>
      <c r="BH1160" s="68">
        <v>0</v>
      </c>
      <c r="BI1160" s="68">
        <v>1</v>
      </c>
      <c r="BJ1160" s="68">
        <v>0</v>
      </c>
      <c r="BK1160" s="12">
        <v>0</v>
      </c>
      <c r="BL1160" s="12">
        <v>1</v>
      </c>
      <c r="BM1160" s="12">
        <v>1</v>
      </c>
      <c r="BN1160" s="12">
        <v>0</v>
      </c>
      <c r="BO1160" s="12">
        <v>0</v>
      </c>
      <c r="BP1160" s="12">
        <v>1</v>
      </c>
      <c r="BQ1160" s="12">
        <v>0</v>
      </c>
      <c r="BR1160" s="12">
        <v>0</v>
      </c>
      <c r="BS1160" s="12">
        <v>0</v>
      </c>
      <c r="BT1160" s="12">
        <v>0</v>
      </c>
      <c r="BU1160" s="12">
        <v>1</v>
      </c>
      <c r="BV1160" s="12">
        <v>1</v>
      </c>
      <c r="BW1160" s="12">
        <v>0</v>
      </c>
      <c r="BX1160" s="12">
        <v>0</v>
      </c>
      <c r="BY1160" s="12">
        <v>0.5</v>
      </c>
      <c r="BZ1160" s="12">
        <f t="shared" si="270"/>
        <v>0.5</v>
      </c>
      <c r="CA1160" s="113">
        <v>2.8033603809065348</v>
      </c>
      <c r="CB1160" s="12" t="s">
        <v>1213</v>
      </c>
      <c r="CC1160" s="12">
        <v>1</v>
      </c>
    </row>
    <row r="1161" spans="1:167" ht="15" customHeight="1" x14ac:dyDescent="0.3">
      <c r="A1161" s="70">
        <v>1160</v>
      </c>
      <c r="B1161" s="12">
        <v>26</v>
      </c>
      <c r="C1161" s="69" t="s">
        <v>176</v>
      </c>
      <c r="D1161" s="37">
        <v>0.11600000000000001</v>
      </c>
      <c r="E1161" s="13">
        <v>6.2E-2</v>
      </c>
      <c r="F1161" s="19">
        <f t="shared" si="258"/>
        <v>1.870967741935484</v>
      </c>
      <c r="G1161" s="12" t="s">
        <v>421</v>
      </c>
      <c r="H1161" s="12">
        <f t="shared" si="259"/>
        <v>5.4000000000000006E-2</v>
      </c>
      <c r="I1161" s="12">
        <f t="shared" si="260"/>
        <v>0.17799999999999999</v>
      </c>
      <c r="J1161" s="12" t="s">
        <v>63</v>
      </c>
      <c r="K1161" s="12">
        <f t="shared" si="262"/>
        <v>0.11600000000000001</v>
      </c>
      <c r="L1161" s="45">
        <f t="shared" si="263"/>
        <v>1.870967741935484</v>
      </c>
      <c r="M1161" s="15">
        <f t="shared" si="264"/>
        <v>4.7653462494813031E-2</v>
      </c>
      <c r="N1161" s="13">
        <f t="shared" si="265"/>
        <v>2.5469954092055241E-2</v>
      </c>
      <c r="O1161" s="68">
        <f t="shared" si="266"/>
        <v>39.261947484700286</v>
      </c>
      <c r="P1161" s="12">
        <f t="shared" si="267"/>
        <v>2.218350840275779E-2</v>
      </c>
      <c r="Q1161" s="12">
        <f t="shared" si="268"/>
        <v>7.3123416586868273E-2</v>
      </c>
      <c r="R1161" s="113">
        <v>6.9363427358340495</v>
      </c>
      <c r="S1161" s="12" t="s">
        <v>1238</v>
      </c>
      <c r="T1161" s="12" t="s">
        <v>626</v>
      </c>
      <c r="U1161" s="12" t="s">
        <v>1231</v>
      </c>
      <c r="V1161" s="13" t="s">
        <v>1269</v>
      </c>
      <c r="W1161" s="68">
        <v>1</v>
      </c>
      <c r="X1161" s="68">
        <v>0</v>
      </c>
      <c r="Y1161" s="68">
        <v>0</v>
      </c>
      <c r="Z1161" s="68">
        <v>0</v>
      </c>
      <c r="AA1161" s="13">
        <v>1</v>
      </c>
      <c r="AB1161" s="13">
        <v>1</v>
      </c>
      <c r="AC1161" s="68">
        <v>6</v>
      </c>
      <c r="AD1161" s="68">
        <v>3</v>
      </c>
      <c r="AE1161" s="13">
        <v>1538</v>
      </c>
      <c r="AF1161" s="13">
        <v>0</v>
      </c>
      <c r="AG1161" s="13">
        <v>1</v>
      </c>
      <c r="AH1161" s="13">
        <v>0</v>
      </c>
      <c r="AI1161" s="13">
        <v>0</v>
      </c>
      <c r="AJ1161" s="13">
        <v>0</v>
      </c>
      <c r="AK1161" s="13">
        <v>0</v>
      </c>
      <c r="AL1161" s="13">
        <v>0</v>
      </c>
      <c r="AM1161" s="68">
        <v>0</v>
      </c>
      <c r="AN1161" s="68">
        <v>0</v>
      </c>
      <c r="AO1161" s="68">
        <v>0</v>
      </c>
      <c r="AP1161" s="113">
        <v>7.412160334945205</v>
      </c>
      <c r="AQ1161" s="12">
        <v>1</v>
      </c>
      <c r="AR1161" s="113">
        <v>7.3408355541232746</v>
      </c>
      <c r="AS1161" s="12">
        <v>0</v>
      </c>
      <c r="AT1161" s="12">
        <v>1</v>
      </c>
      <c r="AU1161" s="12">
        <v>6.5930445341424369</v>
      </c>
      <c r="AV1161" s="113">
        <v>7.6036486852101079</v>
      </c>
      <c r="AW1161" s="12">
        <v>0</v>
      </c>
      <c r="AX1161" s="12">
        <v>1</v>
      </c>
      <c r="AY1161" s="68">
        <v>0</v>
      </c>
      <c r="AZ1161" s="68">
        <v>4.2329999999999997</v>
      </c>
      <c r="BA1161" s="94">
        <v>564</v>
      </c>
      <c r="BB1161" s="94">
        <v>91</v>
      </c>
      <c r="BC1161" s="12">
        <v>1</v>
      </c>
      <c r="BD1161" s="12">
        <v>0</v>
      </c>
      <c r="BE1161" s="104">
        <f t="shared" si="271"/>
        <v>8.0063675676502459</v>
      </c>
      <c r="BF1161" s="104">
        <v>1269.94</v>
      </c>
      <c r="BG1161" s="104">
        <f t="shared" si="269"/>
        <v>1.1202848355460455</v>
      </c>
      <c r="BH1161" s="68">
        <v>0</v>
      </c>
      <c r="BI1161" s="68">
        <v>1</v>
      </c>
      <c r="BJ1161" s="68">
        <v>0</v>
      </c>
      <c r="BK1161" s="12">
        <v>0</v>
      </c>
      <c r="BL1161" s="12">
        <v>1</v>
      </c>
      <c r="BM1161" s="12">
        <v>1</v>
      </c>
      <c r="BN1161" s="12">
        <v>0</v>
      </c>
      <c r="BO1161" s="12">
        <v>0</v>
      </c>
      <c r="BP1161" s="12">
        <v>1</v>
      </c>
      <c r="BQ1161" s="12">
        <v>0</v>
      </c>
      <c r="BR1161" s="12">
        <v>0</v>
      </c>
      <c r="BS1161" s="12">
        <v>0</v>
      </c>
      <c r="BT1161" s="12">
        <v>0</v>
      </c>
      <c r="BU1161" s="12">
        <v>1</v>
      </c>
      <c r="BV1161" s="12">
        <v>1</v>
      </c>
      <c r="BW1161" s="12">
        <v>0</v>
      </c>
      <c r="BX1161" s="12">
        <v>0</v>
      </c>
      <c r="BY1161" s="12">
        <v>0.5</v>
      </c>
      <c r="BZ1161" s="12">
        <f t="shared" si="270"/>
        <v>0.5</v>
      </c>
      <c r="CA1161" s="113">
        <v>2.8033603809065348</v>
      </c>
      <c r="CB1161" s="12" t="s">
        <v>1213</v>
      </c>
      <c r="CC1161" s="12">
        <v>1</v>
      </c>
    </row>
    <row r="1162" spans="1:167" ht="15" customHeight="1" x14ac:dyDescent="0.3">
      <c r="A1162" s="70">
        <v>1161</v>
      </c>
      <c r="B1162" s="70">
        <v>26</v>
      </c>
      <c r="C1162" s="69" t="s">
        <v>176</v>
      </c>
      <c r="D1162" s="38">
        <v>-2.1999999999999999E-2</v>
      </c>
      <c r="E1162" s="69">
        <v>0.08</v>
      </c>
      <c r="F1162" s="19">
        <f t="shared" si="258"/>
        <v>-0.27499999999999997</v>
      </c>
      <c r="G1162" s="70"/>
      <c r="H1162" s="70">
        <f t="shared" si="259"/>
        <v>-0.10200000000000001</v>
      </c>
      <c r="I1162" s="70">
        <f t="shared" si="260"/>
        <v>5.8000000000000003E-2</v>
      </c>
      <c r="J1162" s="70" t="s">
        <v>63</v>
      </c>
      <c r="K1162" s="70">
        <f t="shared" si="262"/>
        <v>-2.1999999999999999E-2</v>
      </c>
      <c r="L1162" s="47">
        <f t="shared" si="263"/>
        <v>-0.27499999999999997</v>
      </c>
      <c r="M1162" s="18">
        <f t="shared" si="264"/>
        <v>-5.1674974472183215E-3</v>
      </c>
      <c r="N1162" s="69">
        <f t="shared" si="265"/>
        <v>1.8790899808066627E-2</v>
      </c>
      <c r="O1162" s="69">
        <f t="shared" si="266"/>
        <v>53.217249318242665</v>
      </c>
      <c r="P1162" s="70">
        <f t="shared" si="267"/>
        <v>-2.3958397255284949E-2</v>
      </c>
      <c r="Q1162" s="70">
        <f t="shared" si="268"/>
        <v>1.3623402360848306E-2</v>
      </c>
      <c r="R1162" s="114">
        <v>8.5971128145921103</v>
      </c>
      <c r="S1162" s="70" t="s">
        <v>1233</v>
      </c>
      <c r="T1162" s="70" t="s">
        <v>628</v>
      </c>
      <c r="U1162" s="70" t="s">
        <v>1228</v>
      </c>
      <c r="V1162" s="69" t="s">
        <v>1266</v>
      </c>
      <c r="W1162" s="69">
        <v>1</v>
      </c>
      <c r="X1162" s="69">
        <v>0</v>
      </c>
      <c r="Y1162" s="69">
        <v>0</v>
      </c>
      <c r="Z1162" s="69">
        <v>0</v>
      </c>
      <c r="AA1162" s="69">
        <v>1</v>
      </c>
      <c r="AB1162" s="69">
        <v>1</v>
      </c>
      <c r="AC1162" s="69">
        <v>1</v>
      </c>
      <c r="AD1162" s="69">
        <v>3</v>
      </c>
      <c r="AE1162" s="69">
        <v>2832</v>
      </c>
      <c r="AF1162" s="69">
        <v>0</v>
      </c>
      <c r="AG1162" s="69">
        <v>1</v>
      </c>
      <c r="AH1162" s="69">
        <v>0</v>
      </c>
      <c r="AI1162" s="69">
        <v>0</v>
      </c>
      <c r="AJ1162" s="69">
        <v>0</v>
      </c>
      <c r="AK1162" s="69">
        <v>0</v>
      </c>
      <c r="AL1162" s="69">
        <v>0</v>
      </c>
      <c r="AM1162" s="69">
        <v>0</v>
      </c>
      <c r="AN1162" s="69">
        <v>0</v>
      </c>
      <c r="AO1162" s="69">
        <v>0</v>
      </c>
      <c r="AP1162" s="114">
        <v>7.412160334945205</v>
      </c>
      <c r="AQ1162" s="70">
        <v>1</v>
      </c>
      <c r="AR1162" s="114">
        <v>7.9501498876520182</v>
      </c>
      <c r="AS1162" s="70">
        <v>0</v>
      </c>
      <c r="AT1162" s="70">
        <v>1</v>
      </c>
      <c r="AU1162" s="70">
        <v>6.5930445341424369</v>
      </c>
      <c r="AV1162" s="114">
        <v>7.6036486852101079</v>
      </c>
      <c r="AW1162" s="70">
        <v>0</v>
      </c>
      <c r="AX1162" s="70">
        <v>1</v>
      </c>
      <c r="AY1162" s="69">
        <v>0</v>
      </c>
      <c r="AZ1162" s="69">
        <v>4.2329999999999997</v>
      </c>
      <c r="BA1162" s="32">
        <v>564</v>
      </c>
      <c r="BB1162" s="32">
        <v>91</v>
      </c>
      <c r="BC1162" s="70">
        <v>1</v>
      </c>
      <c r="BD1162" s="70">
        <v>0</v>
      </c>
      <c r="BE1162" s="106">
        <f t="shared" si="271"/>
        <v>8.0063675676502459</v>
      </c>
      <c r="BF1162" s="106">
        <v>1269.94</v>
      </c>
      <c r="BG1162" s="106">
        <f t="shared" si="269"/>
        <v>1.1202848355460455</v>
      </c>
      <c r="BH1162" s="69">
        <v>0</v>
      </c>
      <c r="BI1162" s="69">
        <v>1</v>
      </c>
      <c r="BJ1162" s="69">
        <v>0</v>
      </c>
      <c r="BK1162" s="70">
        <v>0</v>
      </c>
      <c r="BL1162" s="70">
        <v>1</v>
      </c>
      <c r="BM1162" s="70">
        <v>1</v>
      </c>
      <c r="BN1162" s="70">
        <v>0</v>
      </c>
      <c r="BO1162" s="70">
        <v>0</v>
      </c>
      <c r="BP1162" s="70">
        <v>1</v>
      </c>
      <c r="BQ1162" s="70">
        <v>0</v>
      </c>
      <c r="BR1162" s="70">
        <v>0</v>
      </c>
      <c r="BS1162" s="70">
        <v>0</v>
      </c>
      <c r="BT1162" s="70">
        <v>0</v>
      </c>
      <c r="BU1162" s="70">
        <v>1</v>
      </c>
      <c r="BV1162" s="70">
        <v>1</v>
      </c>
      <c r="BW1162" s="70">
        <v>0</v>
      </c>
      <c r="BX1162" s="70">
        <v>0</v>
      </c>
      <c r="BY1162" s="70">
        <v>0.5</v>
      </c>
      <c r="BZ1162" s="70">
        <f t="shared" si="270"/>
        <v>0.5</v>
      </c>
      <c r="CA1162" s="114">
        <v>2.8033603809065348</v>
      </c>
      <c r="CB1162" s="70" t="s">
        <v>1213</v>
      </c>
      <c r="CC1162" s="70">
        <v>1</v>
      </c>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c r="DD1162" s="70"/>
      <c r="DE1162" s="70"/>
      <c r="DF1162" s="70"/>
      <c r="DG1162" s="70"/>
      <c r="DH1162" s="70"/>
      <c r="DI1162" s="70"/>
      <c r="DJ1162" s="70"/>
      <c r="DK1162" s="70"/>
      <c r="DL1162" s="70"/>
      <c r="DM1162" s="70"/>
      <c r="DN1162" s="70"/>
      <c r="DO1162" s="70"/>
      <c r="DP1162" s="70"/>
      <c r="DQ1162" s="70"/>
      <c r="DR1162" s="70"/>
      <c r="DS1162" s="70"/>
      <c r="DT1162" s="70"/>
      <c r="DU1162" s="70"/>
      <c r="DV1162" s="70"/>
      <c r="DW1162" s="70"/>
      <c r="DX1162" s="70"/>
      <c r="DY1162" s="70"/>
      <c r="DZ1162" s="70"/>
      <c r="EA1162" s="70"/>
      <c r="EB1162" s="70"/>
      <c r="EC1162" s="70"/>
      <c r="ED1162" s="70"/>
      <c r="EE1162" s="70"/>
      <c r="EF1162" s="70"/>
      <c r="EG1162" s="70"/>
      <c r="EH1162" s="70"/>
      <c r="EI1162" s="70"/>
      <c r="EJ1162" s="70"/>
      <c r="EK1162" s="70"/>
      <c r="EL1162" s="70"/>
      <c r="EM1162" s="70"/>
      <c r="EN1162" s="70"/>
      <c r="EO1162" s="70"/>
      <c r="EP1162" s="70"/>
      <c r="EQ1162" s="70"/>
      <c r="ER1162" s="70"/>
      <c r="ES1162" s="70"/>
      <c r="ET1162" s="70"/>
      <c r="EU1162" s="70"/>
      <c r="EV1162" s="70"/>
      <c r="EW1162" s="70"/>
      <c r="EX1162" s="70"/>
      <c r="EY1162" s="70"/>
      <c r="EZ1162" s="70"/>
      <c r="FA1162" s="70"/>
      <c r="FB1162" s="70"/>
      <c r="FC1162" s="70"/>
      <c r="FD1162" s="70"/>
      <c r="FE1162" s="70"/>
      <c r="FF1162" s="70"/>
      <c r="FG1162" s="70"/>
      <c r="FH1162" s="70"/>
      <c r="FI1162" s="70"/>
      <c r="FJ1162" s="70"/>
      <c r="FK1162" s="70"/>
    </row>
    <row r="1163" spans="1:167" ht="15" customHeight="1" x14ac:dyDescent="0.3">
      <c r="A1163" s="70">
        <v>1162</v>
      </c>
      <c r="B1163" s="12">
        <v>26</v>
      </c>
      <c r="C1163" s="69" t="s">
        <v>176</v>
      </c>
      <c r="D1163" s="37">
        <v>7.0000000000000001E-3</v>
      </c>
      <c r="E1163" s="68">
        <v>7.3999999999999996E-2</v>
      </c>
      <c r="F1163" s="19">
        <f t="shared" si="258"/>
        <v>9.45945945945946E-2</v>
      </c>
      <c r="H1163" s="12">
        <f t="shared" si="259"/>
        <v>-6.699999999999999E-2</v>
      </c>
      <c r="I1163" s="12">
        <f t="shared" si="260"/>
        <v>8.1000000000000003E-2</v>
      </c>
      <c r="J1163" s="12" t="s">
        <v>63</v>
      </c>
      <c r="K1163" s="12">
        <f t="shared" si="262"/>
        <v>7.0000000000000001E-3</v>
      </c>
      <c r="L1163" s="45">
        <f t="shared" si="263"/>
        <v>9.45945945945946E-2</v>
      </c>
      <c r="M1163" s="15">
        <f t="shared" si="264"/>
        <v>1.7775384742389445E-3</v>
      </c>
      <c r="N1163" s="68">
        <f t="shared" si="265"/>
        <v>1.8791121013383129E-2</v>
      </c>
      <c r="O1163" s="68">
        <f t="shared" si="266"/>
        <v>53.216622855432362</v>
      </c>
      <c r="P1163" s="12">
        <f t="shared" si="267"/>
        <v>-1.7013582539144183E-2</v>
      </c>
      <c r="Q1163" s="12">
        <f t="shared" si="268"/>
        <v>2.0568659487622074E-2</v>
      </c>
      <c r="R1163" s="113">
        <v>7.0596176282913827</v>
      </c>
      <c r="S1163" s="12" t="s">
        <v>1233</v>
      </c>
      <c r="T1163" s="12" t="s">
        <v>628</v>
      </c>
      <c r="U1163" s="12" t="s">
        <v>1229</v>
      </c>
      <c r="V1163" s="68" t="s">
        <v>1267</v>
      </c>
      <c r="W1163" s="68">
        <v>1</v>
      </c>
      <c r="X1163" s="68">
        <v>0</v>
      </c>
      <c r="Y1163" s="68">
        <v>0</v>
      </c>
      <c r="Z1163" s="68">
        <v>0</v>
      </c>
      <c r="AA1163" s="68">
        <v>1</v>
      </c>
      <c r="AB1163" s="68">
        <v>1</v>
      </c>
      <c r="AC1163" s="68">
        <v>1</v>
      </c>
      <c r="AD1163" s="68">
        <v>3</v>
      </c>
      <c r="AE1163" s="68">
        <v>2832</v>
      </c>
      <c r="AF1163" s="68">
        <v>0</v>
      </c>
      <c r="AG1163" s="68">
        <v>1</v>
      </c>
      <c r="AH1163" s="68">
        <v>0</v>
      </c>
      <c r="AI1163" s="68">
        <v>0</v>
      </c>
      <c r="AJ1163" s="68">
        <v>0</v>
      </c>
      <c r="AK1163" s="68">
        <v>0</v>
      </c>
      <c r="AL1163" s="68">
        <v>0</v>
      </c>
      <c r="AM1163" s="68">
        <v>0</v>
      </c>
      <c r="AN1163" s="68">
        <v>0</v>
      </c>
      <c r="AO1163" s="68">
        <v>0</v>
      </c>
      <c r="AP1163" s="113">
        <v>7.412160334945205</v>
      </c>
      <c r="AQ1163" s="12">
        <v>1</v>
      </c>
      <c r="AR1163" s="113">
        <v>7.9501498876520182</v>
      </c>
      <c r="AS1163" s="12">
        <v>0</v>
      </c>
      <c r="AT1163" s="12">
        <v>1</v>
      </c>
      <c r="AU1163" s="12">
        <v>6.5930445341424369</v>
      </c>
      <c r="AV1163" s="113">
        <v>7.6036486852101079</v>
      </c>
      <c r="AW1163" s="12">
        <v>0</v>
      </c>
      <c r="AX1163" s="12">
        <v>1</v>
      </c>
      <c r="AY1163" s="68">
        <v>0</v>
      </c>
      <c r="AZ1163" s="68">
        <v>4.2329999999999997</v>
      </c>
      <c r="BA1163" s="94">
        <v>564</v>
      </c>
      <c r="BB1163" s="94">
        <v>91</v>
      </c>
      <c r="BC1163" s="12">
        <v>1</v>
      </c>
      <c r="BD1163" s="12">
        <v>0</v>
      </c>
      <c r="BE1163" s="104">
        <f t="shared" si="271"/>
        <v>8.0063675676502459</v>
      </c>
      <c r="BF1163" s="104">
        <v>1269.94</v>
      </c>
      <c r="BG1163" s="104">
        <f t="shared" si="269"/>
        <v>1.1202848355460455</v>
      </c>
      <c r="BH1163" s="68">
        <v>0</v>
      </c>
      <c r="BI1163" s="68">
        <v>1</v>
      </c>
      <c r="BJ1163" s="68">
        <v>0</v>
      </c>
      <c r="BK1163" s="12">
        <v>0</v>
      </c>
      <c r="BL1163" s="12">
        <v>1</v>
      </c>
      <c r="BM1163" s="12">
        <v>1</v>
      </c>
      <c r="BN1163" s="12">
        <v>0</v>
      </c>
      <c r="BO1163" s="12">
        <v>0</v>
      </c>
      <c r="BP1163" s="12">
        <v>1</v>
      </c>
      <c r="BQ1163" s="12">
        <v>0</v>
      </c>
      <c r="BR1163" s="12">
        <v>0</v>
      </c>
      <c r="BS1163" s="12">
        <v>0</v>
      </c>
      <c r="BT1163" s="12">
        <v>0</v>
      </c>
      <c r="BU1163" s="12">
        <v>1</v>
      </c>
      <c r="BV1163" s="12">
        <v>1</v>
      </c>
      <c r="BW1163" s="12">
        <v>0</v>
      </c>
      <c r="BX1163" s="12">
        <v>0</v>
      </c>
      <c r="BY1163" s="12">
        <v>0.5</v>
      </c>
      <c r="BZ1163" s="12">
        <f t="shared" si="270"/>
        <v>0.5</v>
      </c>
      <c r="CA1163" s="113">
        <v>2.8033603809065348</v>
      </c>
      <c r="CB1163" s="12" t="s">
        <v>1213</v>
      </c>
      <c r="CC1163" s="12">
        <v>1</v>
      </c>
    </row>
    <row r="1164" spans="1:167" ht="15" customHeight="1" x14ac:dyDescent="0.3">
      <c r="A1164" s="70">
        <v>1163</v>
      </c>
      <c r="B1164" s="12">
        <v>26</v>
      </c>
      <c r="C1164" s="69" t="s">
        <v>176</v>
      </c>
      <c r="D1164" s="37">
        <v>8.2000000000000003E-2</v>
      </c>
      <c r="E1164" s="68">
        <v>9.6000000000000002E-2</v>
      </c>
      <c r="F1164" s="19">
        <f t="shared" si="258"/>
        <v>0.85416666666666663</v>
      </c>
      <c r="H1164" s="12">
        <f t="shared" si="259"/>
        <v>-1.3999999999999999E-2</v>
      </c>
      <c r="I1164" s="12">
        <f t="shared" si="260"/>
        <v>0.17799999999999999</v>
      </c>
      <c r="J1164" s="12" t="s">
        <v>63</v>
      </c>
      <c r="K1164" s="12">
        <f t="shared" si="262"/>
        <v>8.2000000000000003E-2</v>
      </c>
      <c r="L1164" s="45">
        <f t="shared" si="263"/>
        <v>0.85416666666666663</v>
      </c>
      <c r="M1164" s="15">
        <f t="shared" si="264"/>
        <v>1.6048707396351156E-2</v>
      </c>
      <c r="N1164" s="68">
        <f t="shared" si="265"/>
        <v>1.8788730610362327E-2</v>
      </c>
      <c r="O1164" s="68">
        <f t="shared" si="266"/>
        <v>53.223393359447165</v>
      </c>
      <c r="P1164" s="12">
        <f t="shared" si="267"/>
        <v>-2.740023214011171E-3</v>
      </c>
      <c r="Q1164" s="12">
        <f t="shared" si="268"/>
        <v>3.4837438006713482E-2</v>
      </c>
      <c r="R1164" s="113">
        <v>8.9710674387320886</v>
      </c>
      <c r="S1164" s="12" t="s">
        <v>1233</v>
      </c>
      <c r="T1164" s="12" t="s">
        <v>628</v>
      </c>
      <c r="U1164" s="12" t="s">
        <v>1230</v>
      </c>
      <c r="V1164" s="68" t="s">
        <v>1268</v>
      </c>
      <c r="W1164" s="68">
        <v>1</v>
      </c>
      <c r="X1164" s="68">
        <v>0</v>
      </c>
      <c r="Y1164" s="68">
        <v>0</v>
      </c>
      <c r="Z1164" s="68">
        <v>0</v>
      </c>
      <c r="AA1164" s="68">
        <v>1</v>
      </c>
      <c r="AB1164" s="68">
        <v>1</v>
      </c>
      <c r="AC1164" s="68">
        <v>1</v>
      </c>
      <c r="AD1164" s="68">
        <v>3</v>
      </c>
      <c r="AE1164" s="68">
        <v>2832</v>
      </c>
      <c r="AF1164" s="68">
        <v>0</v>
      </c>
      <c r="AG1164" s="68">
        <v>1</v>
      </c>
      <c r="AH1164" s="68">
        <v>0</v>
      </c>
      <c r="AI1164" s="68">
        <v>0</v>
      </c>
      <c r="AJ1164" s="68">
        <v>0</v>
      </c>
      <c r="AK1164" s="68">
        <v>0</v>
      </c>
      <c r="AL1164" s="68">
        <v>0</v>
      </c>
      <c r="AM1164" s="68">
        <v>0</v>
      </c>
      <c r="AN1164" s="68">
        <v>0</v>
      </c>
      <c r="AO1164" s="68">
        <v>0</v>
      </c>
      <c r="AP1164" s="113">
        <v>7.412160334945205</v>
      </c>
      <c r="AQ1164" s="12">
        <v>1</v>
      </c>
      <c r="AR1164" s="113">
        <v>7.9501498876520182</v>
      </c>
      <c r="AS1164" s="12">
        <v>0</v>
      </c>
      <c r="AT1164" s="12">
        <v>1</v>
      </c>
      <c r="AU1164" s="12">
        <v>6.5930445341424369</v>
      </c>
      <c r="AV1164" s="113">
        <v>7.6036486852101079</v>
      </c>
      <c r="AW1164" s="12">
        <v>0</v>
      </c>
      <c r="AX1164" s="12">
        <v>1</v>
      </c>
      <c r="AY1164" s="68">
        <v>0</v>
      </c>
      <c r="AZ1164" s="68">
        <v>4.2329999999999997</v>
      </c>
      <c r="BA1164" s="94">
        <v>564</v>
      </c>
      <c r="BB1164" s="94">
        <v>91</v>
      </c>
      <c r="BC1164" s="12">
        <v>1</v>
      </c>
      <c r="BD1164" s="12">
        <v>0</v>
      </c>
      <c r="BE1164" s="104">
        <f t="shared" si="271"/>
        <v>8.0063675676502459</v>
      </c>
      <c r="BF1164" s="104">
        <v>1269.94</v>
      </c>
      <c r="BG1164" s="104">
        <f t="shared" si="269"/>
        <v>1.1202848355460455</v>
      </c>
      <c r="BH1164" s="68">
        <v>0</v>
      </c>
      <c r="BI1164" s="68">
        <v>1</v>
      </c>
      <c r="BJ1164" s="68">
        <v>0</v>
      </c>
      <c r="BK1164" s="12">
        <v>0</v>
      </c>
      <c r="BL1164" s="12">
        <v>1</v>
      </c>
      <c r="BM1164" s="12">
        <v>1</v>
      </c>
      <c r="BN1164" s="12">
        <v>0</v>
      </c>
      <c r="BO1164" s="12">
        <v>0</v>
      </c>
      <c r="BP1164" s="12">
        <v>1</v>
      </c>
      <c r="BQ1164" s="12">
        <v>0</v>
      </c>
      <c r="BR1164" s="12">
        <v>0</v>
      </c>
      <c r="BS1164" s="12">
        <v>0</v>
      </c>
      <c r="BT1164" s="12">
        <v>0</v>
      </c>
      <c r="BU1164" s="12">
        <v>1</v>
      </c>
      <c r="BV1164" s="12">
        <v>1</v>
      </c>
      <c r="BW1164" s="12">
        <v>0</v>
      </c>
      <c r="BX1164" s="12">
        <v>0</v>
      </c>
      <c r="BY1164" s="12">
        <v>0.5</v>
      </c>
      <c r="BZ1164" s="12">
        <f t="shared" si="270"/>
        <v>0.5</v>
      </c>
      <c r="CA1164" s="113">
        <v>2.8033603809065348</v>
      </c>
      <c r="CB1164" s="12" t="s">
        <v>1213</v>
      </c>
      <c r="CC1164" s="12">
        <v>1</v>
      </c>
    </row>
    <row r="1165" spans="1:167" ht="15" customHeight="1" x14ac:dyDescent="0.3">
      <c r="A1165" s="70">
        <v>1164</v>
      </c>
      <c r="B1165" s="12">
        <v>26</v>
      </c>
      <c r="C1165" s="69" t="s">
        <v>176</v>
      </c>
      <c r="D1165" s="37">
        <v>-0.121</v>
      </c>
      <c r="E1165" s="68">
        <v>0.121</v>
      </c>
      <c r="F1165" s="19">
        <f t="shared" si="258"/>
        <v>-1</v>
      </c>
      <c r="H1165" s="12">
        <f t="shared" si="259"/>
        <v>-0.24199999999999999</v>
      </c>
      <c r="I1165" s="12">
        <f t="shared" si="260"/>
        <v>0</v>
      </c>
      <c r="J1165" s="12" t="s">
        <v>63</v>
      </c>
      <c r="K1165" s="12">
        <f t="shared" si="262"/>
        <v>-0.121</v>
      </c>
      <c r="L1165" s="45">
        <f t="shared" si="263"/>
        <v>-1</v>
      </c>
      <c r="M1165" s="15">
        <f t="shared" si="264"/>
        <v>-2.9148201866454448E-2</v>
      </c>
      <c r="N1165" s="68">
        <f t="shared" si="265"/>
        <v>2.9148201866454448E-2</v>
      </c>
      <c r="O1165" s="68">
        <f t="shared" si="266"/>
        <v>34.307433596816885</v>
      </c>
      <c r="P1165" s="12">
        <f t="shared" si="267"/>
        <v>-5.8296403732908897E-2</v>
      </c>
      <c r="Q1165" s="12">
        <f t="shared" si="268"/>
        <v>0</v>
      </c>
      <c r="R1165" s="113">
        <v>7.1380730340443472</v>
      </c>
      <c r="S1165" s="12" t="s">
        <v>1234</v>
      </c>
      <c r="T1165" s="12" t="s">
        <v>628</v>
      </c>
      <c r="U1165" s="12" t="s">
        <v>1228</v>
      </c>
      <c r="V1165" s="68" t="s">
        <v>1266</v>
      </c>
      <c r="W1165" s="68">
        <v>1</v>
      </c>
      <c r="X1165" s="68">
        <v>0</v>
      </c>
      <c r="Y1165" s="68">
        <v>0</v>
      </c>
      <c r="Z1165" s="68">
        <v>0</v>
      </c>
      <c r="AA1165" s="68">
        <v>1</v>
      </c>
      <c r="AB1165" s="68">
        <v>1</v>
      </c>
      <c r="AC1165" s="68">
        <v>2</v>
      </c>
      <c r="AD1165" s="68">
        <v>3</v>
      </c>
      <c r="AE1165" s="68">
        <v>1176</v>
      </c>
      <c r="AF1165" s="68">
        <v>0</v>
      </c>
      <c r="AG1165" s="68">
        <v>1</v>
      </c>
      <c r="AH1165" s="68">
        <v>0</v>
      </c>
      <c r="AI1165" s="68">
        <v>0</v>
      </c>
      <c r="AJ1165" s="68">
        <v>0</v>
      </c>
      <c r="AK1165" s="68">
        <v>0</v>
      </c>
      <c r="AL1165" s="68">
        <v>0</v>
      </c>
      <c r="AM1165" s="68">
        <v>0</v>
      </c>
      <c r="AN1165" s="68">
        <v>0</v>
      </c>
      <c r="AO1165" s="68">
        <v>0</v>
      </c>
      <c r="AP1165" s="113">
        <v>7.412160334945205</v>
      </c>
      <c r="AQ1165" s="12">
        <v>1</v>
      </c>
      <c r="AR1165" s="113">
        <v>7.0732697174597101</v>
      </c>
      <c r="AS1165" s="12">
        <v>0</v>
      </c>
      <c r="AT1165" s="12">
        <v>1</v>
      </c>
      <c r="AU1165" s="12">
        <v>6.5930445341424369</v>
      </c>
      <c r="AV1165" s="113">
        <v>7.6036486852101079</v>
      </c>
      <c r="AW1165" s="12">
        <v>0</v>
      </c>
      <c r="AX1165" s="12">
        <v>1</v>
      </c>
      <c r="AY1165" s="68">
        <v>0</v>
      </c>
      <c r="AZ1165" s="68">
        <v>4.2329999999999997</v>
      </c>
      <c r="BA1165" s="94">
        <v>564</v>
      </c>
      <c r="BB1165" s="94">
        <v>91</v>
      </c>
      <c r="BC1165" s="12">
        <v>1</v>
      </c>
      <c r="BD1165" s="12">
        <v>0</v>
      </c>
      <c r="BE1165" s="104">
        <f t="shared" si="271"/>
        <v>8.0063675676502459</v>
      </c>
      <c r="BF1165" s="104">
        <v>1269.94</v>
      </c>
      <c r="BG1165" s="104">
        <f t="shared" si="269"/>
        <v>1.1202848355460455</v>
      </c>
      <c r="BH1165" s="68">
        <v>0</v>
      </c>
      <c r="BI1165" s="68">
        <v>1</v>
      </c>
      <c r="BJ1165" s="68">
        <v>0</v>
      </c>
      <c r="BK1165" s="12">
        <v>0</v>
      </c>
      <c r="BL1165" s="12">
        <v>1</v>
      </c>
      <c r="BM1165" s="12">
        <v>1</v>
      </c>
      <c r="BN1165" s="12">
        <v>0</v>
      </c>
      <c r="BO1165" s="12">
        <v>0</v>
      </c>
      <c r="BP1165" s="12">
        <v>1</v>
      </c>
      <c r="BQ1165" s="12">
        <v>0</v>
      </c>
      <c r="BR1165" s="12">
        <v>0</v>
      </c>
      <c r="BS1165" s="12">
        <v>0</v>
      </c>
      <c r="BT1165" s="12">
        <v>0</v>
      </c>
      <c r="BU1165" s="12">
        <v>1</v>
      </c>
      <c r="BV1165" s="12">
        <v>1</v>
      </c>
      <c r="BW1165" s="12">
        <v>0</v>
      </c>
      <c r="BX1165" s="12">
        <v>0</v>
      </c>
      <c r="BY1165" s="12">
        <v>0.5</v>
      </c>
      <c r="BZ1165" s="12">
        <f t="shared" si="270"/>
        <v>0.5</v>
      </c>
      <c r="CA1165" s="113">
        <v>2.8033603809065348</v>
      </c>
      <c r="CB1165" s="12" t="s">
        <v>1213</v>
      </c>
      <c r="CC1165" s="12">
        <v>1</v>
      </c>
    </row>
    <row r="1166" spans="1:167" ht="15" customHeight="1" x14ac:dyDescent="0.3">
      <c r="A1166" s="70">
        <v>1165</v>
      </c>
      <c r="B1166" s="12">
        <v>26</v>
      </c>
      <c r="C1166" s="69" t="s">
        <v>176</v>
      </c>
      <c r="D1166" s="37">
        <v>-1E-3</v>
      </c>
      <c r="E1166" s="68">
        <v>0.122</v>
      </c>
      <c r="F1166" s="19">
        <f t="shared" ref="F1166:F1229" si="272">D1166/E1166</f>
        <v>-8.1967213114754103E-3</v>
      </c>
      <c r="H1166" s="12">
        <f t="shared" si="259"/>
        <v>-0.123</v>
      </c>
      <c r="I1166" s="12">
        <f t="shared" si="260"/>
        <v>0.121</v>
      </c>
      <c r="J1166" s="12" t="s">
        <v>63</v>
      </c>
      <c r="K1166" s="12">
        <f t="shared" si="262"/>
        <v>-1E-3</v>
      </c>
      <c r="L1166" s="45">
        <f t="shared" si="263"/>
        <v>-8.1967213114754103E-3</v>
      </c>
      <c r="M1166" s="15">
        <f t="shared" si="264"/>
        <v>-2.3902124051640222E-4</v>
      </c>
      <c r="N1166" s="68">
        <f t="shared" si="265"/>
        <v>2.9160591343001072E-2</v>
      </c>
      <c r="O1166" s="68">
        <f t="shared" si="266"/>
        <v>34.292857378559752</v>
      </c>
      <c r="P1166" s="12">
        <f t="shared" si="267"/>
        <v>-2.9399612583517473E-2</v>
      </c>
      <c r="Q1166" s="12">
        <f t="shared" si="268"/>
        <v>2.8921570102484671E-2</v>
      </c>
      <c r="R1166" s="113">
        <v>8.9724638210599075</v>
      </c>
      <c r="S1166" s="12" t="s">
        <v>1234</v>
      </c>
      <c r="T1166" s="12" t="s">
        <v>628</v>
      </c>
      <c r="U1166" s="12" t="s">
        <v>1229</v>
      </c>
      <c r="V1166" s="68" t="s">
        <v>1267</v>
      </c>
      <c r="W1166" s="68">
        <v>1</v>
      </c>
      <c r="X1166" s="68">
        <v>0</v>
      </c>
      <c r="Y1166" s="68">
        <v>0</v>
      </c>
      <c r="Z1166" s="68">
        <v>0</v>
      </c>
      <c r="AA1166" s="68">
        <v>1</v>
      </c>
      <c r="AB1166" s="68">
        <v>1</v>
      </c>
      <c r="AC1166" s="68">
        <v>2</v>
      </c>
      <c r="AD1166" s="68">
        <v>3</v>
      </c>
      <c r="AE1166" s="68">
        <v>1176</v>
      </c>
      <c r="AF1166" s="68">
        <v>0</v>
      </c>
      <c r="AG1166" s="68">
        <v>1</v>
      </c>
      <c r="AH1166" s="68">
        <v>0</v>
      </c>
      <c r="AI1166" s="68">
        <v>0</v>
      </c>
      <c r="AJ1166" s="68">
        <v>0</v>
      </c>
      <c r="AK1166" s="68">
        <v>0</v>
      </c>
      <c r="AL1166" s="68">
        <v>0</v>
      </c>
      <c r="AM1166" s="68">
        <v>0</v>
      </c>
      <c r="AN1166" s="68">
        <v>0</v>
      </c>
      <c r="AO1166" s="68">
        <v>0</v>
      </c>
      <c r="AP1166" s="113">
        <v>7.412160334945205</v>
      </c>
      <c r="AQ1166" s="12">
        <v>1</v>
      </c>
      <c r="AR1166" s="113">
        <v>7.0732697174597101</v>
      </c>
      <c r="AS1166" s="12">
        <v>0</v>
      </c>
      <c r="AT1166" s="12">
        <v>1</v>
      </c>
      <c r="AU1166" s="12">
        <v>6.5930445341424369</v>
      </c>
      <c r="AV1166" s="113">
        <v>7.6036486852101079</v>
      </c>
      <c r="AW1166" s="12">
        <v>0</v>
      </c>
      <c r="AX1166" s="12">
        <v>1</v>
      </c>
      <c r="AY1166" s="68">
        <v>0</v>
      </c>
      <c r="AZ1166" s="68">
        <v>4.2329999999999997</v>
      </c>
      <c r="BA1166" s="94">
        <v>564</v>
      </c>
      <c r="BB1166" s="94">
        <v>91</v>
      </c>
      <c r="BC1166" s="12">
        <v>1</v>
      </c>
      <c r="BD1166" s="12">
        <v>0</v>
      </c>
      <c r="BE1166" s="104">
        <f t="shared" si="271"/>
        <v>8.0063675676502459</v>
      </c>
      <c r="BF1166" s="104">
        <v>1269.94</v>
      </c>
      <c r="BG1166" s="104">
        <f t="shared" si="269"/>
        <v>1.1202848355460455</v>
      </c>
      <c r="BH1166" s="68">
        <v>0</v>
      </c>
      <c r="BI1166" s="68">
        <v>1</v>
      </c>
      <c r="BJ1166" s="68">
        <v>0</v>
      </c>
      <c r="BK1166" s="12">
        <v>0</v>
      </c>
      <c r="BL1166" s="12">
        <v>1</v>
      </c>
      <c r="BM1166" s="12">
        <v>1</v>
      </c>
      <c r="BN1166" s="12">
        <v>0</v>
      </c>
      <c r="BO1166" s="12">
        <v>0</v>
      </c>
      <c r="BP1166" s="12">
        <v>1</v>
      </c>
      <c r="BQ1166" s="12">
        <v>0</v>
      </c>
      <c r="BR1166" s="12">
        <v>0</v>
      </c>
      <c r="BS1166" s="12">
        <v>0</v>
      </c>
      <c r="BT1166" s="12">
        <v>0</v>
      </c>
      <c r="BU1166" s="12">
        <v>1</v>
      </c>
      <c r="BV1166" s="12">
        <v>1</v>
      </c>
      <c r="BW1166" s="12">
        <v>0</v>
      </c>
      <c r="BX1166" s="12">
        <v>0</v>
      </c>
      <c r="BY1166" s="12">
        <v>0.5</v>
      </c>
      <c r="BZ1166" s="12">
        <f t="shared" si="270"/>
        <v>0.5</v>
      </c>
      <c r="CA1166" s="113">
        <v>2.8033603809065348</v>
      </c>
      <c r="CB1166" s="12" t="s">
        <v>1213</v>
      </c>
      <c r="CC1166" s="12">
        <v>1</v>
      </c>
      <c r="CL1166" s="70"/>
      <c r="CM1166" s="70"/>
      <c r="CN1166" s="70"/>
      <c r="CO1166" s="70"/>
      <c r="CP1166" s="70"/>
      <c r="CQ1166" s="70"/>
      <c r="CR1166" s="70"/>
      <c r="CS1166" s="70"/>
      <c r="CT1166" s="70"/>
      <c r="CU1166" s="70"/>
      <c r="CV1166" s="70"/>
      <c r="CW1166" s="70"/>
      <c r="CX1166" s="70"/>
      <c r="CY1166" s="70"/>
      <c r="CZ1166" s="70"/>
      <c r="DA1166" s="70"/>
      <c r="DB1166" s="70"/>
      <c r="DC1166" s="70"/>
      <c r="DD1166" s="70"/>
      <c r="DE1166" s="70"/>
      <c r="DF1166" s="70"/>
      <c r="DG1166" s="70"/>
      <c r="DH1166" s="70"/>
      <c r="DI1166" s="70"/>
      <c r="DJ1166" s="70"/>
      <c r="DK1166" s="70"/>
      <c r="DL1166" s="70"/>
      <c r="DM1166" s="70"/>
      <c r="DN1166" s="70"/>
      <c r="DO1166" s="70"/>
      <c r="DP1166" s="70"/>
      <c r="DQ1166" s="70"/>
      <c r="DR1166" s="70"/>
      <c r="DS1166" s="70"/>
      <c r="DT1166" s="70"/>
      <c r="DU1166" s="70"/>
      <c r="DV1166" s="70"/>
      <c r="DW1166" s="70"/>
      <c r="DX1166" s="70"/>
      <c r="DY1166" s="70"/>
      <c r="DZ1166" s="70"/>
      <c r="EA1166" s="70"/>
      <c r="EB1166" s="70"/>
      <c r="EC1166" s="70"/>
      <c r="ED1166" s="70"/>
      <c r="EE1166" s="70"/>
      <c r="EF1166" s="70"/>
      <c r="EG1166" s="70"/>
      <c r="EH1166" s="70"/>
      <c r="EI1166" s="70"/>
      <c r="EJ1166" s="70"/>
      <c r="EK1166" s="70"/>
      <c r="EL1166" s="70"/>
      <c r="EM1166" s="70"/>
      <c r="EN1166" s="70"/>
      <c r="EO1166" s="70"/>
      <c r="EP1166" s="70"/>
      <c r="EQ1166" s="70"/>
      <c r="ER1166" s="70"/>
      <c r="ES1166" s="70"/>
      <c r="ET1166" s="70"/>
      <c r="EU1166" s="70"/>
      <c r="EV1166" s="70"/>
      <c r="EW1166" s="70"/>
      <c r="EX1166" s="70"/>
      <c r="EY1166" s="70"/>
      <c r="EZ1166" s="70"/>
      <c r="FA1166" s="70"/>
      <c r="FB1166" s="70"/>
      <c r="FC1166" s="70"/>
      <c r="FD1166" s="70"/>
      <c r="FE1166" s="70"/>
      <c r="FF1166" s="70"/>
      <c r="FG1166" s="70"/>
      <c r="FH1166" s="70"/>
      <c r="FI1166" s="70"/>
      <c r="FJ1166" s="70"/>
      <c r="FK1166" s="70"/>
    </row>
    <row r="1167" spans="1:167" ht="15" customHeight="1" x14ac:dyDescent="0.3">
      <c r="A1167" s="70">
        <v>1166</v>
      </c>
      <c r="B1167" s="12">
        <v>26</v>
      </c>
      <c r="C1167" s="69" t="s">
        <v>176</v>
      </c>
      <c r="D1167" s="37">
        <v>-0.218</v>
      </c>
      <c r="E1167" s="68">
        <v>0.158</v>
      </c>
      <c r="F1167" s="19">
        <f t="shared" si="272"/>
        <v>-1.379746835443038</v>
      </c>
      <c r="H1167" s="12">
        <f t="shared" si="259"/>
        <v>-0.376</v>
      </c>
      <c r="I1167" s="12">
        <f t="shared" si="260"/>
        <v>-0.06</v>
      </c>
      <c r="J1167" s="12" t="s">
        <v>63</v>
      </c>
      <c r="K1167" s="12">
        <f t="shared" si="262"/>
        <v>-0.218</v>
      </c>
      <c r="L1167" s="45">
        <f t="shared" si="263"/>
        <v>-1.379746835443038</v>
      </c>
      <c r="M1167" s="15">
        <f t="shared" si="264"/>
        <v>-4.0201708796938802E-2</v>
      </c>
      <c r="N1167" s="68">
        <f t="shared" si="265"/>
        <v>2.9137018302368489E-2</v>
      </c>
      <c r="O1167" s="68">
        <f t="shared" si="266"/>
        <v>34.320601704077319</v>
      </c>
      <c r="P1167" s="12">
        <f t="shared" si="267"/>
        <v>-6.9338727099307287E-2</v>
      </c>
      <c r="Q1167" s="12">
        <f t="shared" si="268"/>
        <v>-1.1064690494570314E-2</v>
      </c>
      <c r="R1167" s="113">
        <v>6.6567265241783913</v>
      </c>
      <c r="S1167" s="12" t="s">
        <v>1234</v>
      </c>
      <c r="T1167" s="12" t="s">
        <v>628</v>
      </c>
      <c r="U1167" s="12" t="s">
        <v>1230</v>
      </c>
      <c r="V1167" s="68" t="s">
        <v>1268</v>
      </c>
      <c r="W1167" s="68">
        <v>1</v>
      </c>
      <c r="X1167" s="68">
        <v>0</v>
      </c>
      <c r="Y1167" s="68">
        <v>0</v>
      </c>
      <c r="Z1167" s="68">
        <v>0</v>
      </c>
      <c r="AA1167" s="68">
        <v>1</v>
      </c>
      <c r="AB1167" s="68">
        <v>1</v>
      </c>
      <c r="AC1167" s="68">
        <v>2</v>
      </c>
      <c r="AD1167" s="68">
        <v>3</v>
      </c>
      <c r="AE1167" s="68">
        <v>1176</v>
      </c>
      <c r="AF1167" s="68">
        <v>0</v>
      </c>
      <c r="AG1167" s="68">
        <v>1</v>
      </c>
      <c r="AH1167" s="68">
        <v>0</v>
      </c>
      <c r="AI1167" s="68">
        <v>0</v>
      </c>
      <c r="AJ1167" s="68">
        <v>0</v>
      </c>
      <c r="AK1167" s="68">
        <v>0</v>
      </c>
      <c r="AL1167" s="68">
        <v>0</v>
      </c>
      <c r="AM1167" s="68">
        <v>0</v>
      </c>
      <c r="AN1167" s="68">
        <v>0</v>
      </c>
      <c r="AO1167" s="68">
        <v>0</v>
      </c>
      <c r="AP1167" s="113">
        <v>7.412160334945205</v>
      </c>
      <c r="AQ1167" s="12">
        <v>1</v>
      </c>
      <c r="AR1167" s="113">
        <v>7.0732697174597101</v>
      </c>
      <c r="AS1167" s="12">
        <v>0</v>
      </c>
      <c r="AT1167" s="12">
        <v>1</v>
      </c>
      <c r="AU1167" s="12">
        <v>6.5930445341424369</v>
      </c>
      <c r="AV1167" s="113">
        <v>7.6036486852101079</v>
      </c>
      <c r="AW1167" s="12">
        <v>0</v>
      </c>
      <c r="AX1167" s="12">
        <v>1</v>
      </c>
      <c r="AY1167" s="68">
        <v>0</v>
      </c>
      <c r="AZ1167" s="68">
        <v>4.2329999999999997</v>
      </c>
      <c r="BA1167" s="94">
        <v>564</v>
      </c>
      <c r="BB1167" s="94">
        <v>91</v>
      </c>
      <c r="BC1167" s="12">
        <v>1</v>
      </c>
      <c r="BD1167" s="12">
        <v>0</v>
      </c>
      <c r="BE1167" s="104">
        <f t="shared" si="271"/>
        <v>8.0063675676502459</v>
      </c>
      <c r="BF1167" s="104">
        <v>1269.94</v>
      </c>
      <c r="BG1167" s="104">
        <f t="shared" si="269"/>
        <v>1.1202848355460455</v>
      </c>
      <c r="BH1167" s="68">
        <v>0</v>
      </c>
      <c r="BI1167" s="68">
        <v>1</v>
      </c>
      <c r="BJ1167" s="68">
        <v>0</v>
      </c>
      <c r="BK1167" s="12">
        <v>0</v>
      </c>
      <c r="BL1167" s="12">
        <v>1</v>
      </c>
      <c r="BM1167" s="12">
        <v>1</v>
      </c>
      <c r="BN1167" s="12">
        <v>0</v>
      </c>
      <c r="BO1167" s="12">
        <v>0</v>
      </c>
      <c r="BP1167" s="12">
        <v>1</v>
      </c>
      <c r="BQ1167" s="12">
        <v>0</v>
      </c>
      <c r="BR1167" s="12">
        <v>0</v>
      </c>
      <c r="BS1167" s="12">
        <v>0</v>
      </c>
      <c r="BT1167" s="12">
        <v>0</v>
      </c>
      <c r="BU1167" s="12">
        <v>1</v>
      </c>
      <c r="BV1167" s="12">
        <v>1</v>
      </c>
      <c r="BW1167" s="12">
        <v>0</v>
      </c>
      <c r="BX1167" s="12">
        <v>0</v>
      </c>
      <c r="BY1167" s="12">
        <v>0.5</v>
      </c>
      <c r="BZ1167" s="12">
        <f t="shared" si="270"/>
        <v>0.5</v>
      </c>
      <c r="CA1167" s="113">
        <v>2.8033603809065348</v>
      </c>
      <c r="CB1167" s="12" t="s">
        <v>1213</v>
      </c>
      <c r="CC1167" s="12">
        <v>1</v>
      </c>
    </row>
    <row r="1168" spans="1:167" ht="15" customHeight="1" x14ac:dyDescent="0.3">
      <c r="A1168" s="70">
        <v>1167</v>
      </c>
      <c r="B1168" s="70">
        <v>26</v>
      </c>
      <c r="C1168" s="69" t="s">
        <v>176</v>
      </c>
      <c r="D1168" s="38">
        <v>0.03</v>
      </c>
      <c r="E1168" s="69">
        <v>0.105</v>
      </c>
      <c r="F1168" s="19">
        <f t="shared" si="272"/>
        <v>0.2857142857142857</v>
      </c>
      <c r="G1168" s="70"/>
      <c r="H1168" s="70">
        <f t="shared" si="259"/>
        <v>-7.4999999999999997E-2</v>
      </c>
      <c r="I1168" s="70">
        <f t="shared" si="260"/>
        <v>0.13500000000000001</v>
      </c>
      <c r="J1168" s="70" t="s">
        <v>63</v>
      </c>
      <c r="K1168" s="70">
        <f t="shared" si="262"/>
        <v>0.03</v>
      </c>
      <c r="L1168" s="47">
        <f t="shared" si="263"/>
        <v>0.2857142857142857</v>
      </c>
      <c r="M1168" s="18">
        <f t="shared" si="264"/>
        <v>7.0293667732540567E-3</v>
      </c>
      <c r="N1168" s="69">
        <f t="shared" si="265"/>
        <v>2.46027837063892E-2</v>
      </c>
      <c r="O1168" s="69">
        <f t="shared" si="266"/>
        <v>40.645807073461604</v>
      </c>
      <c r="P1168" s="70">
        <f t="shared" si="267"/>
        <v>-1.7573416933135143E-2</v>
      </c>
      <c r="Q1168" s="70">
        <f t="shared" si="268"/>
        <v>3.1632150479643253E-2</v>
      </c>
      <c r="R1168" s="114">
        <v>7.9164428601222596</v>
      </c>
      <c r="S1168" s="70" t="s">
        <v>1235</v>
      </c>
      <c r="T1168" s="70" t="s">
        <v>628</v>
      </c>
      <c r="U1168" s="70" t="s">
        <v>1228</v>
      </c>
      <c r="V1168" s="69" t="s">
        <v>1266</v>
      </c>
      <c r="W1168" s="69">
        <v>1</v>
      </c>
      <c r="X1168" s="69">
        <v>0</v>
      </c>
      <c r="Y1168" s="69">
        <v>0</v>
      </c>
      <c r="Z1168" s="69">
        <v>0</v>
      </c>
      <c r="AA1168" s="69">
        <v>1</v>
      </c>
      <c r="AB1168" s="69">
        <v>1</v>
      </c>
      <c r="AC1168" s="69">
        <v>3</v>
      </c>
      <c r="AD1168" s="69">
        <v>3</v>
      </c>
      <c r="AE1168" s="69">
        <v>1652</v>
      </c>
      <c r="AF1168" s="69">
        <v>0</v>
      </c>
      <c r="AG1168" s="69">
        <v>1</v>
      </c>
      <c r="AH1168" s="69">
        <v>0</v>
      </c>
      <c r="AI1168" s="69">
        <v>0</v>
      </c>
      <c r="AJ1168" s="69">
        <v>0</v>
      </c>
      <c r="AK1168" s="69">
        <v>0</v>
      </c>
      <c r="AL1168" s="69">
        <v>0</v>
      </c>
      <c r="AM1168" s="69">
        <v>0</v>
      </c>
      <c r="AN1168" s="69">
        <v>0</v>
      </c>
      <c r="AO1168" s="69">
        <v>0</v>
      </c>
      <c r="AP1168" s="114">
        <v>7.412160334945205</v>
      </c>
      <c r="AQ1168" s="70">
        <v>1</v>
      </c>
      <c r="AR1168" s="114">
        <v>7.412160334945205</v>
      </c>
      <c r="AS1168" s="70">
        <v>0</v>
      </c>
      <c r="AT1168" s="70">
        <v>1</v>
      </c>
      <c r="AU1168" s="70">
        <v>6.5930445341424369</v>
      </c>
      <c r="AV1168" s="114">
        <v>7.6036486852101079</v>
      </c>
      <c r="AW1168" s="70">
        <v>0</v>
      </c>
      <c r="AX1168" s="70">
        <v>1</v>
      </c>
      <c r="AY1168" s="69">
        <v>0</v>
      </c>
      <c r="AZ1168" s="69">
        <v>4.2329999999999997</v>
      </c>
      <c r="BA1168" s="32">
        <v>564</v>
      </c>
      <c r="BB1168" s="32">
        <v>91</v>
      </c>
      <c r="BC1168" s="70">
        <v>1</v>
      </c>
      <c r="BD1168" s="70">
        <v>0</v>
      </c>
      <c r="BE1168" s="106">
        <f t="shared" si="271"/>
        <v>8.0063675676502459</v>
      </c>
      <c r="BF1168" s="106">
        <v>1269.94</v>
      </c>
      <c r="BG1168" s="106">
        <f t="shared" si="269"/>
        <v>1.1202848355460455</v>
      </c>
      <c r="BH1168" s="69">
        <v>0</v>
      </c>
      <c r="BI1168" s="69">
        <v>1</v>
      </c>
      <c r="BJ1168" s="69">
        <v>0</v>
      </c>
      <c r="BK1168" s="70">
        <v>0</v>
      </c>
      <c r="BL1168" s="70">
        <v>1</v>
      </c>
      <c r="BM1168" s="70">
        <v>1</v>
      </c>
      <c r="BN1168" s="70">
        <v>0</v>
      </c>
      <c r="BO1168" s="70">
        <v>0</v>
      </c>
      <c r="BP1168" s="70">
        <v>1</v>
      </c>
      <c r="BQ1168" s="70">
        <v>0</v>
      </c>
      <c r="BR1168" s="70">
        <v>0</v>
      </c>
      <c r="BS1168" s="70">
        <v>0</v>
      </c>
      <c r="BT1168" s="70">
        <v>0</v>
      </c>
      <c r="BU1168" s="70">
        <v>1</v>
      </c>
      <c r="BV1168" s="70">
        <v>1</v>
      </c>
      <c r="BW1168" s="70">
        <v>0</v>
      </c>
      <c r="BX1168" s="70">
        <v>0</v>
      </c>
      <c r="BY1168" s="70">
        <v>0.5</v>
      </c>
      <c r="BZ1168" s="70">
        <f t="shared" si="270"/>
        <v>0.5</v>
      </c>
      <c r="CA1168" s="114">
        <v>2.8033603809065348</v>
      </c>
      <c r="CB1168" s="70" t="s">
        <v>1213</v>
      </c>
      <c r="CC1168" s="70">
        <v>1</v>
      </c>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c r="DD1168" s="70"/>
      <c r="DE1168" s="70"/>
      <c r="DF1168" s="70"/>
      <c r="DG1168" s="70"/>
      <c r="DH1168" s="70"/>
      <c r="DI1168" s="70"/>
      <c r="DJ1168" s="70"/>
      <c r="DK1168" s="70"/>
      <c r="DL1168" s="70"/>
      <c r="DM1168" s="70"/>
      <c r="DN1168" s="70"/>
      <c r="DO1168" s="70"/>
      <c r="DP1168" s="70"/>
      <c r="DQ1168" s="70"/>
      <c r="DR1168" s="70"/>
      <c r="DS1168" s="70"/>
      <c r="DT1168" s="70"/>
      <c r="DU1168" s="70"/>
      <c r="DV1168" s="70"/>
      <c r="DW1168" s="70"/>
      <c r="DX1168" s="70"/>
      <c r="DY1168" s="70"/>
      <c r="DZ1168" s="70"/>
      <c r="EA1168" s="70"/>
      <c r="EB1168" s="70"/>
      <c r="EC1168" s="70"/>
      <c r="ED1168" s="70"/>
      <c r="EE1168" s="70"/>
      <c r="EF1168" s="70"/>
      <c r="EG1168" s="70"/>
      <c r="EH1168" s="70"/>
      <c r="EI1168" s="70"/>
      <c r="EJ1168" s="70"/>
      <c r="EK1168" s="70"/>
      <c r="EL1168" s="70"/>
      <c r="EM1168" s="70"/>
      <c r="EN1168" s="70"/>
      <c r="EO1168" s="70"/>
      <c r="EP1168" s="70"/>
      <c r="EQ1168" s="70"/>
      <c r="ER1168" s="70"/>
      <c r="ES1168" s="70"/>
      <c r="ET1168" s="70"/>
      <c r="EU1168" s="70"/>
      <c r="EV1168" s="70"/>
      <c r="EW1168" s="70"/>
      <c r="EX1168" s="70"/>
      <c r="EY1168" s="70"/>
      <c r="EZ1168" s="70"/>
      <c r="FA1168" s="70"/>
      <c r="FB1168" s="70"/>
      <c r="FC1168" s="70"/>
      <c r="FD1168" s="70"/>
      <c r="FE1168" s="70"/>
      <c r="FF1168" s="70"/>
      <c r="FG1168" s="70"/>
      <c r="FH1168" s="70"/>
      <c r="FI1168" s="70"/>
      <c r="FJ1168" s="70"/>
      <c r="FK1168" s="70"/>
    </row>
    <row r="1169" spans="1:167" ht="15" customHeight="1" x14ac:dyDescent="0.3">
      <c r="A1169" s="70">
        <v>1168</v>
      </c>
      <c r="B1169" s="12">
        <v>26</v>
      </c>
      <c r="C1169" s="69" t="s">
        <v>176</v>
      </c>
      <c r="D1169" s="37">
        <v>0.03</v>
      </c>
      <c r="E1169" s="68">
        <v>9.5000000000000001E-2</v>
      </c>
      <c r="F1169" s="19">
        <f t="shared" si="272"/>
        <v>0.31578947368421051</v>
      </c>
      <c r="H1169" s="12">
        <f t="shared" si="259"/>
        <v>-6.5000000000000002E-2</v>
      </c>
      <c r="I1169" s="12">
        <f t="shared" si="260"/>
        <v>0.125</v>
      </c>
      <c r="J1169" s="12" t="s">
        <v>63</v>
      </c>
      <c r="K1169" s="12">
        <f t="shared" si="262"/>
        <v>0.03</v>
      </c>
      <c r="L1169" s="45">
        <f t="shared" si="263"/>
        <v>0.31578947368421051</v>
      </c>
      <c r="M1169" s="15">
        <f t="shared" si="264"/>
        <v>7.7692575811330773E-3</v>
      </c>
      <c r="N1169" s="68">
        <f t="shared" si="265"/>
        <v>2.4602649006921412E-2</v>
      </c>
      <c r="O1169" s="68">
        <f t="shared" si="266"/>
        <v>40.646029609196638</v>
      </c>
      <c r="P1169" s="12">
        <f t="shared" si="267"/>
        <v>-1.6833391425788335E-2</v>
      </c>
      <c r="Q1169" s="12">
        <f t="shared" si="268"/>
        <v>3.2371906588054486E-2</v>
      </c>
      <c r="R1169" s="113">
        <v>6.7068623366027467</v>
      </c>
      <c r="S1169" s="12" t="s">
        <v>1235</v>
      </c>
      <c r="T1169" s="12" t="s">
        <v>628</v>
      </c>
      <c r="U1169" s="12" t="s">
        <v>1229</v>
      </c>
      <c r="V1169" s="68" t="s">
        <v>1267</v>
      </c>
      <c r="W1169" s="68">
        <v>1</v>
      </c>
      <c r="X1169" s="68">
        <v>0</v>
      </c>
      <c r="Y1169" s="68">
        <v>0</v>
      </c>
      <c r="Z1169" s="68">
        <v>0</v>
      </c>
      <c r="AA1169" s="68">
        <v>1</v>
      </c>
      <c r="AB1169" s="68">
        <v>1</v>
      </c>
      <c r="AC1169" s="68">
        <v>3</v>
      </c>
      <c r="AD1169" s="68">
        <v>3</v>
      </c>
      <c r="AE1169" s="68">
        <v>1652</v>
      </c>
      <c r="AF1169" s="68">
        <v>0</v>
      </c>
      <c r="AG1169" s="68">
        <v>1</v>
      </c>
      <c r="AH1169" s="68">
        <v>0</v>
      </c>
      <c r="AI1169" s="68">
        <v>0</v>
      </c>
      <c r="AJ1169" s="68">
        <v>0</v>
      </c>
      <c r="AK1169" s="68">
        <v>0</v>
      </c>
      <c r="AL1169" s="68">
        <v>0</v>
      </c>
      <c r="AM1169" s="68">
        <v>0</v>
      </c>
      <c r="AN1169" s="68">
        <v>0</v>
      </c>
      <c r="AO1169" s="68">
        <v>0</v>
      </c>
      <c r="AP1169" s="113">
        <v>7.412160334945205</v>
      </c>
      <c r="AQ1169" s="12">
        <v>1</v>
      </c>
      <c r="AR1169" s="113">
        <v>7.412160334945205</v>
      </c>
      <c r="AS1169" s="12">
        <v>0</v>
      </c>
      <c r="AT1169" s="12">
        <v>1</v>
      </c>
      <c r="AU1169" s="12">
        <v>6.5930445341424369</v>
      </c>
      <c r="AV1169" s="113">
        <v>7.6036486852101079</v>
      </c>
      <c r="AW1169" s="12">
        <v>0</v>
      </c>
      <c r="AX1169" s="12">
        <v>1</v>
      </c>
      <c r="AY1169" s="68">
        <v>0</v>
      </c>
      <c r="AZ1169" s="68">
        <v>4.2329999999999997</v>
      </c>
      <c r="BA1169" s="94">
        <v>564</v>
      </c>
      <c r="BB1169" s="94">
        <v>91</v>
      </c>
      <c r="BC1169" s="12">
        <v>1</v>
      </c>
      <c r="BD1169" s="12">
        <v>0</v>
      </c>
      <c r="BE1169" s="104">
        <f t="shared" si="271"/>
        <v>8.0063675676502459</v>
      </c>
      <c r="BF1169" s="104">
        <v>1269.94</v>
      </c>
      <c r="BG1169" s="104">
        <f t="shared" si="269"/>
        <v>1.1202848355460455</v>
      </c>
      <c r="BH1169" s="68">
        <v>0</v>
      </c>
      <c r="BI1169" s="68">
        <v>1</v>
      </c>
      <c r="BJ1169" s="68">
        <v>0</v>
      </c>
      <c r="BK1169" s="12">
        <v>0</v>
      </c>
      <c r="BL1169" s="12">
        <v>1</v>
      </c>
      <c r="BM1169" s="12">
        <v>1</v>
      </c>
      <c r="BN1169" s="12">
        <v>0</v>
      </c>
      <c r="BO1169" s="12">
        <v>0</v>
      </c>
      <c r="BP1169" s="12">
        <v>1</v>
      </c>
      <c r="BQ1169" s="12">
        <v>0</v>
      </c>
      <c r="BR1169" s="12">
        <v>0</v>
      </c>
      <c r="BS1169" s="12">
        <v>0</v>
      </c>
      <c r="BT1169" s="12">
        <v>0</v>
      </c>
      <c r="BU1169" s="12">
        <v>1</v>
      </c>
      <c r="BV1169" s="12">
        <v>1</v>
      </c>
      <c r="BW1169" s="12">
        <v>0</v>
      </c>
      <c r="BX1169" s="12">
        <v>0</v>
      </c>
      <c r="BY1169" s="12">
        <v>0.5</v>
      </c>
      <c r="BZ1169" s="12">
        <f t="shared" si="270"/>
        <v>0.5</v>
      </c>
      <c r="CA1169" s="113">
        <v>2.8033603809065348</v>
      </c>
      <c r="CB1169" s="12" t="s">
        <v>1213</v>
      </c>
      <c r="CC1169" s="12">
        <v>1</v>
      </c>
    </row>
    <row r="1170" spans="1:167" ht="15" customHeight="1" x14ac:dyDescent="0.3">
      <c r="A1170" s="70">
        <v>1169</v>
      </c>
      <c r="B1170" s="12">
        <v>26</v>
      </c>
      <c r="C1170" s="69" t="s">
        <v>176</v>
      </c>
      <c r="D1170" s="37">
        <v>0.27400000000000002</v>
      </c>
      <c r="E1170" s="68">
        <v>0.122</v>
      </c>
      <c r="F1170" s="19">
        <f t="shared" si="272"/>
        <v>2.2459016393442623</v>
      </c>
      <c r="G1170" s="12" t="s">
        <v>420</v>
      </c>
      <c r="H1170" s="12">
        <f t="shared" si="259"/>
        <v>0.15200000000000002</v>
      </c>
      <c r="I1170" s="12">
        <f t="shared" si="260"/>
        <v>0.39600000000000002</v>
      </c>
      <c r="J1170" s="12" t="s">
        <v>63</v>
      </c>
      <c r="K1170" s="12">
        <f t="shared" si="262"/>
        <v>0.27400000000000002</v>
      </c>
      <c r="L1170" s="45">
        <f t="shared" si="263"/>
        <v>2.2459016393442623</v>
      </c>
      <c r="M1170" s="15">
        <f t="shared" si="264"/>
        <v>5.5172631971223393E-2</v>
      </c>
      <c r="N1170" s="68">
        <f t="shared" si="265"/>
        <v>2.4565916425143261E-2</v>
      </c>
      <c r="O1170" s="68">
        <f t="shared" si="266"/>
        <v>40.706806238927776</v>
      </c>
      <c r="P1170" s="12">
        <f t="shared" si="267"/>
        <v>3.0606715546080132E-2</v>
      </c>
      <c r="Q1170" s="12">
        <f t="shared" si="268"/>
        <v>7.9738548396366654E-2</v>
      </c>
      <c r="R1170" s="113">
        <v>7.938088726896952</v>
      </c>
      <c r="S1170" s="12" t="s">
        <v>1235</v>
      </c>
      <c r="T1170" s="12" t="s">
        <v>628</v>
      </c>
      <c r="U1170" s="12" t="s">
        <v>1230</v>
      </c>
      <c r="V1170" s="68" t="s">
        <v>1268</v>
      </c>
      <c r="W1170" s="68">
        <v>1</v>
      </c>
      <c r="X1170" s="68">
        <v>0</v>
      </c>
      <c r="Y1170" s="68">
        <v>0</v>
      </c>
      <c r="Z1170" s="68">
        <v>0</v>
      </c>
      <c r="AA1170" s="68">
        <v>1</v>
      </c>
      <c r="AB1170" s="68">
        <v>1</v>
      </c>
      <c r="AC1170" s="68">
        <v>3</v>
      </c>
      <c r="AD1170" s="68">
        <v>3</v>
      </c>
      <c r="AE1170" s="68">
        <v>1652</v>
      </c>
      <c r="AF1170" s="68">
        <v>0</v>
      </c>
      <c r="AG1170" s="68">
        <v>1</v>
      </c>
      <c r="AH1170" s="68">
        <v>0</v>
      </c>
      <c r="AI1170" s="68">
        <v>0</v>
      </c>
      <c r="AJ1170" s="68">
        <v>0</v>
      </c>
      <c r="AK1170" s="68">
        <v>0</v>
      </c>
      <c r="AL1170" s="68">
        <v>0</v>
      </c>
      <c r="AM1170" s="68">
        <v>0</v>
      </c>
      <c r="AN1170" s="68">
        <v>0</v>
      </c>
      <c r="AO1170" s="68">
        <v>0</v>
      </c>
      <c r="AP1170" s="113">
        <v>7.412160334945205</v>
      </c>
      <c r="AQ1170" s="12">
        <v>1</v>
      </c>
      <c r="AR1170" s="113">
        <v>7.412160334945205</v>
      </c>
      <c r="AS1170" s="12">
        <v>0</v>
      </c>
      <c r="AT1170" s="12">
        <v>1</v>
      </c>
      <c r="AU1170" s="12">
        <v>6.5930445341424369</v>
      </c>
      <c r="AV1170" s="113">
        <v>7.6036486852101079</v>
      </c>
      <c r="AW1170" s="12">
        <v>0</v>
      </c>
      <c r="AX1170" s="12">
        <v>1</v>
      </c>
      <c r="AY1170" s="68">
        <v>0</v>
      </c>
      <c r="AZ1170" s="68">
        <v>4.2329999999999997</v>
      </c>
      <c r="BA1170" s="94">
        <v>564</v>
      </c>
      <c r="BB1170" s="94">
        <v>91</v>
      </c>
      <c r="BC1170" s="12">
        <v>1</v>
      </c>
      <c r="BD1170" s="12">
        <v>0</v>
      </c>
      <c r="BE1170" s="104">
        <f t="shared" si="271"/>
        <v>8.0063675676502459</v>
      </c>
      <c r="BF1170" s="104">
        <v>1269.94</v>
      </c>
      <c r="BG1170" s="104">
        <f t="shared" si="269"/>
        <v>1.1202848355460455</v>
      </c>
      <c r="BH1170" s="68">
        <v>0</v>
      </c>
      <c r="BI1170" s="68">
        <v>1</v>
      </c>
      <c r="BJ1170" s="68">
        <v>0</v>
      </c>
      <c r="BK1170" s="12">
        <v>0</v>
      </c>
      <c r="BL1170" s="12">
        <v>1</v>
      </c>
      <c r="BM1170" s="12">
        <v>1</v>
      </c>
      <c r="BN1170" s="12">
        <v>0</v>
      </c>
      <c r="BO1170" s="12">
        <v>0</v>
      </c>
      <c r="BP1170" s="12">
        <v>1</v>
      </c>
      <c r="BQ1170" s="12">
        <v>0</v>
      </c>
      <c r="BR1170" s="12">
        <v>0</v>
      </c>
      <c r="BS1170" s="12">
        <v>0</v>
      </c>
      <c r="BT1170" s="12">
        <v>0</v>
      </c>
      <c r="BU1170" s="12">
        <v>1</v>
      </c>
      <c r="BV1170" s="12">
        <v>1</v>
      </c>
      <c r="BW1170" s="12">
        <v>0</v>
      </c>
      <c r="BX1170" s="12">
        <v>0</v>
      </c>
      <c r="BY1170" s="12">
        <v>0.5</v>
      </c>
      <c r="BZ1170" s="12">
        <f t="shared" si="270"/>
        <v>0.5</v>
      </c>
      <c r="CA1170" s="113">
        <v>2.8033603809065348</v>
      </c>
      <c r="CB1170" s="12" t="s">
        <v>1213</v>
      </c>
      <c r="CC1170" s="12">
        <v>1</v>
      </c>
    </row>
    <row r="1171" spans="1:167" ht="15" customHeight="1" x14ac:dyDescent="0.3">
      <c r="A1171" s="70">
        <v>1170</v>
      </c>
      <c r="B1171" s="12">
        <v>26</v>
      </c>
      <c r="C1171" s="69" t="s">
        <v>176</v>
      </c>
      <c r="D1171" s="37">
        <v>-2.1999999999999999E-2</v>
      </c>
      <c r="E1171" s="68">
        <v>0.08</v>
      </c>
      <c r="F1171" s="19">
        <f t="shared" si="272"/>
        <v>-0.27499999999999997</v>
      </c>
      <c r="H1171" s="12">
        <f t="shared" si="259"/>
        <v>-0.10200000000000001</v>
      </c>
      <c r="I1171" s="12">
        <f t="shared" si="260"/>
        <v>5.8000000000000003E-2</v>
      </c>
      <c r="J1171" s="12" t="s">
        <v>63</v>
      </c>
      <c r="K1171" s="12">
        <f t="shared" si="262"/>
        <v>-2.1999999999999999E-2</v>
      </c>
      <c r="L1171" s="45">
        <f t="shared" si="263"/>
        <v>-0.27499999999999997</v>
      </c>
      <c r="M1171" s="15">
        <f t="shared" si="264"/>
        <v>-5.1674974472183215E-3</v>
      </c>
      <c r="N1171" s="68">
        <f t="shared" si="265"/>
        <v>1.8790899808066627E-2</v>
      </c>
      <c r="O1171" s="68">
        <f t="shared" si="266"/>
        <v>53.217249318242665</v>
      </c>
      <c r="P1171" s="12">
        <f t="shared" si="267"/>
        <v>-2.3958397255284949E-2</v>
      </c>
      <c r="Q1171" s="12">
        <f t="shared" si="268"/>
        <v>1.3623402360848306E-2</v>
      </c>
      <c r="R1171" s="113">
        <v>5.4467373716663099</v>
      </c>
      <c r="S1171" s="12" t="s">
        <v>1236</v>
      </c>
      <c r="T1171" s="12" t="s">
        <v>628</v>
      </c>
      <c r="U1171" s="12" t="s">
        <v>1228</v>
      </c>
      <c r="V1171" s="68" t="s">
        <v>1266</v>
      </c>
      <c r="W1171" s="68">
        <v>1</v>
      </c>
      <c r="X1171" s="68">
        <v>0</v>
      </c>
      <c r="Y1171" s="68">
        <v>0</v>
      </c>
      <c r="Z1171" s="68">
        <v>0</v>
      </c>
      <c r="AA1171" s="68">
        <v>1</v>
      </c>
      <c r="AB1171" s="68">
        <v>1</v>
      </c>
      <c r="AC1171" s="68">
        <v>4</v>
      </c>
      <c r="AD1171" s="68">
        <v>3</v>
      </c>
      <c r="AE1171" s="68">
        <v>2832</v>
      </c>
      <c r="AF1171" s="68">
        <v>0</v>
      </c>
      <c r="AG1171" s="68">
        <v>1</v>
      </c>
      <c r="AH1171" s="68">
        <v>0</v>
      </c>
      <c r="AI1171" s="68">
        <v>0</v>
      </c>
      <c r="AJ1171" s="68">
        <v>0</v>
      </c>
      <c r="AK1171" s="68">
        <v>0</v>
      </c>
      <c r="AL1171" s="68">
        <v>0</v>
      </c>
      <c r="AM1171" s="68">
        <v>0</v>
      </c>
      <c r="AN1171" s="68">
        <v>0</v>
      </c>
      <c r="AO1171" s="68">
        <v>0</v>
      </c>
      <c r="AP1171" s="113">
        <v>7.412160334945205</v>
      </c>
      <c r="AQ1171" s="12">
        <v>1</v>
      </c>
      <c r="AR1171" s="113">
        <v>7.9501498876520182</v>
      </c>
      <c r="AS1171" s="12">
        <v>0</v>
      </c>
      <c r="AT1171" s="12">
        <v>1</v>
      </c>
      <c r="AU1171" s="12">
        <v>6.5930445341424369</v>
      </c>
      <c r="AV1171" s="113">
        <v>7.6036486852101079</v>
      </c>
      <c r="AW1171" s="12">
        <v>0</v>
      </c>
      <c r="AX1171" s="12">
        <v>1</v>
      </c>
      <c r="AY1171" s="68">
        <v>0</v>
      </c>
      <c r="AZ1171" s="68">
        <v>4.2329999999999997</v>
      </c>
      <c r="BA1171" s="94">
        <v>564</v>
      </c>
      <c r="BB1171" s="94">
        <v>91</v>
      </c>
      <c r="BC1171" s="12">
        <v>1</v>
      </c>
      <c r="BD1171" s="12">
        <v>0</v>
      </c>
      <c r="BE1171" s="104">
        <f t="shared" si="271"/>
        <v>8.0063675676502459</v>
      </c>
      <c r="BF1171" s="104">
        <v>1269.94</v>
      </c>
      <c r="BG1171" s="104">
        <f t="shared" si="269"/>
        <v>1.1202848355460455</v>
      </c>
      <c r="BH1171" s="68">
        <v>0</v>
      </c>
      <c r="BI1171" s="68">
        <v>1</v>
      </c>
      <c r="BJ1171" s="68">
        <v>0</v>
      </c>
      <c r="BK1171" s="12">
        <v>0</v>
      </c>
      <c r="BL1171" s="12">
        <v>1</v>
      </c>
      <c r="BM1171" s="12">
        <v>1</v>
      </c>
      <c r="BN1171" s="12">
        <v>0</v>
      </c>
      <c r="BO1171" s="12">
        <v>0</v>
      </c>
      <c r="BP1171" s="12">
        <v>1</v>
      </c>
      <c r="BQ1171" s="12">
        <v>0</v>
      </c>
      <c r="BR1171" s="12">
        <v>0</v>
      </c>
      <c r="BS1171" s="12">
        <v>0</v>
      </c>
      <c r="BT1171" s="12">
        <v>0</v>
      </c>
      <c r="BU1171" s="12">
        <v>1</v>
      </c>
      <c r="BV1171" s="12">
        <v>1</v>
      </c>
      <c r="BW1171" s="12">
        <v>0</v>
      </c>
      <c r="BX1171" s="12">
        <v>0</v>
      </c>
      <c r="BY1171" s="12">
        <v>0.5</v>
      </c>
      <c r="BZ1171" s="12">
        <f t="shared" si="270"/>
        <v>0.5</v>
      </c>
      <c r="CA1171" s="113">
        <v>2.8033603809065348</v>
      </c>
      <c r="CB1171" s="12" t="s">
        <v>1213</v>
      </c>
      <c r="CC1171" s="12">
        <v>1</v>
      </c>
    </row>
    <row r="1172" spans="1:167" ht="15" customHeight="1" x14ac:dyDescent="0.3">
      <c r="A1172" s="70">
        <v>1171</v>
      </c>
      <c r="B1172" s="12">
        <v>26</v>
      </c>
      <c r="C1172" s="69" t="s">
        <v>176</v>
      </c>
      <c r="D1172" s="37">
        <v>3.3000000000000002E-2</v>
      </c>
      <c r="E1172" s="68">
        <v>6.3E-2</v>
      </c>
      <c r="F1172" s="19">
        <f t="shared" si="272"/>
        <v>0.52380952380952384</v>
      </c>
      <c r="H1172" s="12">
        <f t="shared" si="259"/>
        <v>-0.03</v>
      </c>
      <c r="I1172" s="12">
        <f t="shared" si="260"/>
        <v>9.6000000000000002E-2</v>
      </c>
      <c r="J1172" s="12" t="s">
        <v>63</v>
      </c>
      <c r="K1172" s="12">
        <f t="shared" si="262"/>
        <v>3.3000000000000002E-2</v>
      </c>
      <c r="L1172" s="45">
        <f t="shared" si="263"/>
        <v>0.52380952380952384</v>
      </c>
      <c r="M1172" s="15">
        <f t="shared" si="264"/>
        <v>9.8425069192499704E-3</v>
      </c>
      <c r="N1172" s="68">
        <f t="shared" si="265"/>
        <v>1.8790240482204491E-2</v>
      </c>
      <c r="O1172" s="68">
        <f t="shared" si="266"/>
        <v>53.219116644465579</v>
      </c>
      <c r="P1172" s="12">
        <f t="shared" si="267"/>
        <v>-8.9477335629545209E-3</v>
      </c>
      <c r="Q1172" s="12">
        <f t="shared" si="268"/>
        <v>2.863274740145446E-2</v>
      </c>
      <c r="R1172" s="113">
        <v>7.9793388952623276</v>
      </c>
      <c r="S1172" s="12" t="s">
        <v>1236</v>
      </c>
      <c r="T1172" s="12" t="s">
        <v>628</v>
      </c>
      <c r="U1172" s="12" t="s">
        <v>1231</v>
      </c>
      <c r="V1172" s="68" t="s">
        <v>1270</v>
      </c>
      <c r="W1172" s="68">
        <v>1</v>
      </c>
      <c r="X1172" s="68">
        <v>0</v>
      </c>
      <c r="Y1172" s="68">
        <v>0</v>
      </c>
      <c r="Z1172" s="68">
        <v>0</v>
      </c>
      <c r="AA1172" s="68">
        <v>1</v>
      </c>
      <c r="AB1172" s="68">
        <v>1</v>
      </c>
      <c r="AC1172" s="68">
        <v>4</v>
      </c>
      <c r="AD1172" s="68">
        <v>3</v>
      </c>
      <c r="AE1172" s="68">
        <v>2832</v>
      </c>
      <c r="AF1172" s="68">
        <v>0</v>
      </c>
      <c r="AG1172" s="68">
        <v>1</v>
      </c>
      <c r="AH1172" s="68">
        <v>0</v>
      </c>
      <c r="AI1172" s="68">
        <v>0</v>
      </c>
      <c r="AJ1172" s="68">
        <v>0</v>
      </c>
      <c r="AK1172" s="68">
        <v>0</v>
      </c>
      <c r="AL1172" s="68">
        <v>0</v>
      </c>
      <c r="AM1172" s="68">
        <v>0</v>
      </c>
      <c r="AN1172" s="68">
        <v>0</v>
      </c>
      <c r="AO1172" s="68">
        <v>0</v>
      </c>
      <c r="AP1172" s="113">
        <v>7.412160334945205</v>
      </c>
      <c r="AQ1172" s="12">
        <v>1</v>
      </c>
      <c r="AR1172" s="113">
        <v>7.9501498876520182</v>
      </c>
      <c r="AS1172" s="12">
        <v>0</v>
      </c>
      <c r="AT1172" s="12">
        <v>1</v>
      </c>
      <c r="AU1172" s="12">
        <v>6.5930445341424369</v>
      </c>
      <c r="AV1172" s="113">
        <v>7.6036486852101079</v>
      </c>
      <c r="AW1172" s="12">
        <v>0</v>
      </c>
      <c r="AX1172" s="12">
        <v>1</v>
      </c>
      <c r="AY1172" s="68">
        <v>0</v>
      </c>
      <c r="AZ1172" s="68">
        <v>4.2329999999999997</v>
      </c>
      <c r="BA1172" s="94">
        <v>564</v>
      </c>
      <c r="BB1172" s="94">
        <v>91</v>
      </c>
      <c r="BC1172" s="12">
        <v>1</v>
      </c>
      <c r="BD1172" s="12">
        <v>0</v>
      </c>
      <c r="BE1172" s="104">
        <f t="shared" si="271"/>
        <v>8.0063675676502459</v>
      </c>
      <c r="BF1172" s="104">
        <v>1269.94</v>
      </c>
      <c r="BG1172" s="104">
        <f t="shared" si="269"/>
        <v>1.1202848355460455</v>
      </c>
      <c r="BH1172" s="68">
        <v>0</v>
      </c>
      <c r="BI1172" s="68">
        <v>1</v>
      </c>
      <c r="BJ1172" s="68">
        <v>0</v>
      </c>
      <c r="BK1172" s="12">
        <v>0</v>
      </c>
      <c r="BL1172" s="12">
        <v>1</v>
      </c>
      <c r="BM1172" s="12">
        <v>1</v>
      </c>
      <c r="BN1172" s="12">
        <v>0</v>
      </c>
      <c r="BO1172" s="12">
        <v>0</v>
      </c>
      <c r="BP1172" s="12">
        <v>1</v>
      </c>
      <c r="BQ1172" s="12">
        <v>0</v>
      </c>
      <c r="BR1172" s="12">
        <v>0</v>
      </c>
      <c r="BS1172" s="12">
        <v>0</v>
      </c>
      <c r="BT1172" s="12">
        <v>0</v>
      </c>
      <c r="BU1172" s="12">
        <v>1</v>
      </c>
      <c r="BV1172" s="12">
        <v>1</v>
      </c>
      <c r="BW1172" s="12">
        <v>0</v>
      </c>
      <c r="BX1172" s="12">
        <v>0</v>
      </c>
      <c r="BY1172" s="12">
        <v>0.5</v>
      </c>
      <c r="BZ1172" s="12">
        <f t="shared" si="270"/>
        <v>0.5</v>
      </c>
      <c r="CA1172" s="113">
        <v>2.8033603809065348</v>
      </c>
      <c r="CB1172" s="12" t="s">
        <v>1213</v>
      </c>
      <c r="CC1172" s="12">
        <v>1</v>
      </c>
    </row>
    <row r="1173" spans="1:167" ht="15" customHeight="1" x14ac:dyDescent="0.3">
      <c r="A1173" s="70">
        <v>1172</v>
      </c>
      <c r="B1173" s="12">
        <v>26</v>
      </c>
      <c r="C1173" s="69" t="s">
        <v>176</v>
      </c>
      <c r="D1173" s="37">
        <v>-0.11799999999999999</v>
      </c>
      <c r="E1173" s="68">
        <v>0.121</v>
      </c>
      <c r="F1173" s="19">
        <f t="shared" si="272"/>
        <v>-0.97520661157024791</v>
      </c>
      <c r="H1173" s="12">
        <f t="shared" si="259"/>
        <v>-0.23899999999999999</v>
      </c>
      <c r="I1173" s="12">
        <f t="shared" si="260"/>
        <v>3.0000000000000027E-3</v>
      </c>
      <c r="J1173" s="12" t="s">
        <v>63</v>
      </c>
      <c r="K1173" s="12">
        <f t="shared" si="262"/>
        <v>-0.11799999999999999</v>
      </c>
      <c r="L1173" s="45">
        <f t="shared" si="263"/>
        <v>-0.97520661157024791</v>
      </c>
      <c r="M1173" s="15">
        <f t="shared" si="264"/>
        <v>-2.8426110551849317E-2</v>
      </c>
      <c r="N1173" s="68">
        <f t="shared" si="265"/>
        <v>2.9148808277743792E-2</v>
      </c>
      <c r="O1173" s="68">
        <f t="shared" si="266"/>
        <v>34.306719865578089</v>
      </c>
      <c r="P1173" s="12">
        <f t="shared" si="267"/>
        <v>-5.7574918829593105E-2</v>
      </c>
      <c r="Q1173" s="12">
        <f t="shared" si="268"/>
        <v>7.2269772589447431E-4</v>
      </c>
      <c r="R1173" s="113">
        <v>7.9330797718804149</v>
      </c>
      <c r="S1173" s="12" t="s">
        <v>1237</v>
      </c>
      <c r="T1173" s="12" t="s">
        <v>628</v>
      </c>
      <c r="U1173" s="12" t="s">
        <v>1228</v>
      </c>
      <c r="V1173" s="68" t="s">
        <v>1266</v>
      </c>
      <c r="W1173" s="68">
        <v>1</v>
      </c>
      <c r="X1173" s="68">
        <v>0</v>
      </c>
      <c r="Y1173" s="68">
        <v>0</v>
      </c>
      <c r="Z1173" s="68">
        <v>0</v>
      </c>
      <c r="AA1173" s="68">
        <v>1</v>
      </c>
      <c r="AB1173" s="68">
        <v>1</v>
      </c>
      <c r="AC1173" s="68">
        <v>5</v>
      </c>
      <c r="AD1173" s="68">
        <v>3</v>
      </c>
      <c r="AE1173" s="68">
        <v>1176</v>
      </c>
      <c r="AF1173" s="68">
        <v>0</v>
      </c>
      <c r="AG1173" s="68">
        <v>1</v>
      </c>
      <c r="AH1173" s="68">
        <v>0</v>
      </c>
      <c r="AI1173" s="68">
        <v>0</v>
      </c>
      <c r="AJ1173" s="68">
        <v>0</v>
      </c>
      <c r="AK1173" s="68">
        <v>0</v>
      </c>
      <c r="AL1173" s="68">
        <v>0</v>
      </c>
      <c r="AM1173" s="68">
        <v>0</v>
      </c>
      <c r="AN1173" s="68">
        <v>0</v>
      </c>
      <c r="AO1173" s="68">
        <v>0</v>
      </c>
      <c r="AP1173" s="113">
        <v>7.412160334945205</v>
      </c>
      <c r="AQ1173" s="12">
        <v>1</v>
      </c>
      <c r="AR1173" s="113">
        <v>7.0732697174597101</v>
      </c>
      <c r="AS1173" s="12">
        <v>0</v>
      </c>
      <c r="AT1173" s="12">
        <v>1</v>
      </c>
      <c r="AU1173" s="12">
        <v>6.5930445341424369</v>
      </c>
      <c r="AV1173" s="113">
        <v>7.6036486852101079</v>
      </c>
      <c r="AW1173" s="12">
        <v>0</v>
      </c>
      <c r="AX1173" s="12">
        <v>1</v>
      </c>
      <c r="AY1173" s="68">
        <v>0</v>
      </c>
      <c r="AZ1173" s="68">
        <v>4.2329999999999997</v>
      </c>
      <c r="BA1173" s="94">
        <v>564</v>
      </c>
      <c r="BB1173" s="94">
        <v>91</v>
      </c>
      <c r="BC1173" s="12">
        <v>1</v>
      </c>
      <c r="BD1173" s="12">
        <v>0</v>
      </c>
      <c r="BE1173" s="104">
        <f t="shared" si="271"/>
        <v>8.0063675676502459</v>
      </c>
      <c r="BF1173" s="104">
        <v>1269.94</v>
      </c>
      <c r="BG1173" s="104">
        <f t="shared" si="269"/>
        <v>1.1202848355460455</v>
      </c>
      <c r="BH1173" s="68">
        <v>0</v>
      </c>
      <c r="BI1173" s="68">
        <v>1</v>
      </c>
      <c r="BJ1173" s="68">
        <v>0</v>
      </c>
      <c r="BK1173" s="12">
        <v>0</v>
      </c>
      <c r="BL1173" s="12">
        <v>1</v>
      </c>
      <c r="BM1173" s="12">
        <v>1</v>
      </c>
      <c r="BN1173" s="12">
        <v>0</v>
      </c>
      <c r="BO1173" s="12">
        <v>0</v>
      </c>
      <c r="BP1173" s="12">
        <v>1</v>
      </c>
      <c r="BQ1173" s="12">
        <v>0</v>
      </c>
      <c r="BR1173" s="12">
        <v>0</v>
      </c>
      <c r="BS1173" s="12">
        <v>0</v>
      </c>
      <c r="BT1173" s="12">
        <v>0</v>
      </c>
      <c r="BU1173" s="12">
        <v>1</v>
      </c>
      <c r="BV1173" s="12">
        <v>1</v>
      </c>
      <c r="BW1173" s="12">
        <v>0</v>
      </c>
      <c r="BX1173" s="12">
        <v>0</v>
      </c>
      <c r="BY1173" s="12">
        <v>0.5</v>
      </c>
      <c r="BZ1173" s="12">
        <f t="shared" si="270"/>
        <v>0.5</v>
      </c>
      <c r="CA1173" s="113">
        <v>2.8033603809065348</v>
      </c>
      <c r="CB1173" s="12" t="s">
        <v>1213</v>
      </c>
      <c r="CC1173" s="12">
        <v>1</v>
      </c>
    </row>
    <row r="1174" spans="1:167" ht="15" customHeight="1" x14ac:dyDescent="0.3">
      <c r="A1174" s="70">
        <v>1173</v>
      </c>
      <c r="B1174" s="12">
        <v>26</v>
      </c>
      <c r="C1174" s="69" t="s">
        <v>176</v>
      </c>
      <c r="D1174" s="37">
        <v>-7.8E-2</v>
      </c>
      <c r="E1174" s="13">
        <v>0.105</v>
      </c>
      <c r="F1174" s="19">
        <f t="shared" si="272"/>
        <v>-0.74285714285714288</v>
      </c>
      <c r="H1174" s="12">
        <f t="shared" si="259"/>
        <v>-0.183</v>
      </c>
      <c r="I1174" s="12">
        <f t="shared" si="260"/>
        <v>2.6999999999999996E-2</v>
      </c>
      <c r="J1174" s="12" t="s">
        <v>63</v>
      </c>
      <c r="K1174" s="12">
        <f t="shared" si="262"/>
        <v>-7.8E-2</v>
      </c>
      <c r="L1174" s="45">
        <f t="shared" si="263"/>
        <v>-0.74285714285714288</v>
      </c>
      <c r="M1174" s="15">
        <f t="shared" si="264"/>
        <v>-2.1657073504614672E-2</v>
      </c>
      <c r="N1174" s="13">
        <f t="shared" si="265"/>
        <v>2.9153752794673596E-2</v>
      </c>
      <c r="O1174" s="68">
        <f t="shared" si="266"/>
        <v>34.300901398282434</v>
      </c>
      <c r="P1174" s="12">
        <f t="shared" si="267"/>
        <v>-5.0810826299288264E-2</v>
      </c>
      <c r="Q1174" s="12">
        <f t="shared" si="268"/>
        <v>7.4966792900589239E-3</v>
      </c>
      <c r="R1174" s="113">
        <v>6.2166061010848646</v>
      </c>
      <c r="S1174" s="12" t="s">
        <v>1237</v>
      </c>
      <c r="T1174" s="12" t="s">
        <v>628</v>
      </c>
      <c r="U1174" s="12" t="s">
        <v>1231</v>
      </c>
      <c r="V1174" s="13" t="s">
        <v>1270</v>
      </c>
      <c r="W1174" s="68">
        <v>1</v>
      </c>
      <c r="X1174" s="68">
        <v>0</v>
      </c>
      <c r="Y1174" s="68">
        <v>0</v>
      </c>
      <c r="Z1174" s="68">
        <v>0</v>
      </c>
      <c r="AA1174" s="13">
        <v>1</v>
      </c>
      <c r="AB1174" s="13">
        <v>1</v>
      </c>
      <c r="AC1174" s="68">
        <v>5</v>
      </c>
      <c r="AD1174" s="68">
        <v>3</v>
      </c>
      <c r="AE1174" s="13">
        <v>1176</v>
      </c>
      <c r="AF1174" s="13">
        <v>0</v>
      </c>
      <c r="AG1174" s="13">
        <v>1</v>
      </c>
      <c r="AH1174" s="13">
        <v>0</v>
      </c>
      <c r="AI1174" s="13">
        <v>0</v>
      </c>
      <c r="AJ1174" s="13">
        <v>0</v>
      </c>
      <c r="AK1174" s="13">
        <v>0</v>
      </c>
      <c r="AL1174" s="13">
        <v>0</v>
      </c>
      <c r="AM1174" s="68">
        <v>0</v>
      </c>
      <c r="AN1174" s="68">
        <v>0</v>
      </c>
      <c r="AO1174" s="68">
        <v>0</v>
      </c>
      <c r="AP1174" s="113">
        <v>7.412160334945205</v>
      </c>
      <c r="AQ1174" s="12">
        <v>1</v>
      </c>
      <c r="AR1174" s="113">
        <v>7.0732697174597101</v>
      </c>
      <c r="AS1174" s="12">
        <v>0</v>
      </c>
      <c r="AT1174" s="12">
        <v>1</v>
      </c>
      <c r="AU1174" s="12">
        <v>6.5930445341424369</v>
      </c>
      <c r="AV1174" s="113">
        <v>7.6036486852101079</v>
      </c>
      <c r="AW1174" s="12">
        <v>0</v>
      </c>
      <c r="AX1174" s="12">
        <v>1</v>
      </c>
      <c r="AY1174" s="68">
        <v>0</v>
      </c>
      <c r="AZ1174" s="68">
        <v>4.2329999999999997</v>
      </c>
      <c r="BA1174" s="94">
        <v>564</v>
      </c>
      <c r="BB1174" s="94">
        <v>91</v>
      </c>
      <c r="BC1174" s="12">
        <v>1</v>
      </c>
      <c r="BD1174" s="12">
        <v>0</v>
      </c>
      <c r="BE1174" s="104">
        <f t="shared" si="271"/>
        <v>8.0063675676502459</v>
      </c>
      <c r="BF1174" s="104">
        <v>1269.94</v>
      </c>
      <c r="BG1174" s="104">
        <f t="shared" si="269"/>
        <v>1.1202848355460455</v>
      </c>
      <c r="BH1174" s="68">
        <v>0</v>
      </c>
      <c r="BI1174" s="68">
        <v>1</v>
      </c>
      <c r="BJ1174" s="68">
        <v>0</v>
      </c>
      <c r="BK1174" s="12">
        <v>0</v>
      </c>
      <c r="BL1174" s="12">
        <v>1</v>
      </c>
      <c r="BM1174" s="12">
        <v>1</v>
      </c>
      <c r="BN1174" s="12">
        <v>0</v>
      </c>
      <c r="BO1174" s="12">
        <v>0</v>
      </c>
      <c r="BP1174" s="12">
        <v>1</v>
      </c>
      <c r="BQ1174" s="12">
        <v>0</v>
      </c>
      <c r="BR1174" s="12">
        <v>0</v>
      </c>
      <c r="BS1174" s="12">
        <v>0</v>
      </c>
      <c r="BT1174" s="12">
        <v>0</v>
      </c>
      <c r="BU1174" s="12">
        <v>1</v>
      </c>
      <c r="BV1174" s="12">
        <v>1</v>
      </c>
      <c r="BW1174" s="12">
        <v>0</v>
      </c>
      <c r="BX1174" s="12">
        <v>0</v>
      </c>
      <c r="BY1174" s="12">
        <v>0.5</v>
      </c>
      <c r="BZ1174" s="12">
        <f t="shared" si="270"/>
        <v>0.5</v>
      </c>
      <c r="CA1174" s="113">
        <v>2.8033603809065348</v>
      </c>
      <c r="CB1174" s="12" t="s">
        <v>1213</v>
      </c>
      <c r="CC1174" s="12">
        <v>1</v>
      </c>
    </row>
    <row r="1175" spans="1:167" ht="15" customHeight="1" x14ac:dyDescent="0.3">
      <c r="A1175" s="70">
        <v>1174</v>
      </c>
      <c r="B1175" s="12">
        <v>26</v>
      </c>
      <c r="C1175" s="69" t="s">
        <v>176</v>
      </c>
      <c r="D1175" s="37">
        <v>0.03</v>
      </c>
      <c r="E1175" s="13">
        <v>0.105</v>
      </c>
      <c r="F1175" s="19">
        <f t="shared" si="272"/>
        <v>0.2857142857142857</v>
      </c>
      <c r="H1175" s="12">
        <f t="shared" si="259"/>
        <v>-7.4999999999999997E-2</v>
      </c>
      <c r="I1175" s="12">
        <f t="shared" si="260"/>
        <v>0.13500000000000001</v>
      </c>
      <c r="J1175" s="12" t="s">
        <v>63</v>
      </c>
      <c r="K1175" s="12">
        <f t="shared" si="262"/>
        <v>0.03</v>
      </c>
      <c r="L1175" s="45">
        <f t="shared" si="263"/>
        <v>0.2857142857142857</v>
      </c>
      <c r="M1175" s="15">
        <f t="shared" si="264"/>
        <v>7.0293667732540567E-3</v>
      </c>
      <c r="N1175" s="13">
        <f t="shared" si="265"/>
        <v>2.46027837063892E-2</v>
      </c>
      <c r="O1175" s="68">
        <f t="shared" si="266"/>
        <v>40.645807073461604</v>
      </c>
      <c r="P1175" s="12">
        <f t="shared" si="267"/>
        <v>-1.7573416933135143E-2</v>
      </c>
      <c r="Q1175" s="12">
        <f t="shared" si="268"/>
        <v>3.1632150479643253E-2</v>
      </c>
      <c r="R1175" s="113">
        <v>5.4638318050256105</v>
      </c>
      <c r="S1175" s="12" t="s">
        <v>1238</v>
      </c>
      <c r="T1175" s="12" t="s">
        <v>628</v>
      </c>
      <c r="U1175" s="12" t="s">
        <v>1228</v>
      </c>
      <c r="V1175" s="13" t="s">
        <v>1266</v>
      </c>
      <c r="W1175" s="68">
        <v>1</v>
      </c>
      <c r="X1175" s="68">
        <v>0</v>
      </c>
      <c r="Y1175" s="68">
        <v>0</v>
      </c>
      <c r="Z1175" s="68">
        <v>0</v>
      </c>
      <c r="AA1175" s="13">
        <v>1</v>
      </c>
      <c r="AB1175" s="13">
        <v>1</v>
      </c>
      <c r="AC1175" s="68">
        <v>6</v>
      </c>
      <c r="AD1175" s="68">
        <v>3</v>
      </c>
      <c r="AE1175" s="13">
        <v>1652</v>
      </c>
      <c r="AF1175" s="13">
        <v>0</v>
      </c>
      <c r="AG1175" s="13">
        <v>1</v>
      </c>
      <c r="AH1175" s="13">
        <v>0</v>
      </c>
      <c r="AI1175" s="13">
        <v>0</v>
      </c>
      <c r="AJ1175" s="13">
        <v>0</v>
      </c>
      <c r="AK1175" s="13">
        <v>0</v>
      </c>
      <c r="AL1175" s="13">
        <v>0</v>
      </c>
      <c r="AM1175" s="68">
        <v>0</v>
      </c>
      <c r="AN1175" s="68">
        <v>0</v>
      </c>
      <c r="AO1175" s="68">
        <v>0</v>
      </c>
      <c r="AP1175" s="113">
        <v>7.412160334945205</v>
      </c>
      <c r="AQ1175" s="12">
        <v>1</v>
      </c>
      <c r="AR1175" s="113">
        <v>7.412160334945205</v>
      </c>
      <c r="AS1175" s="12">
        <v>0</v>
      </c>
      <c r="AT1175" s="12">
        <v>1</v>
      </c>
      <c r="AU1175" s="12">
        <v>6.5930445341424369</v>
      </c>
      <c r="AV1175" s="113">
        <v>7.6036486852101079</v>
      </c>
      <c r="AW1175" s="12">
        <v>0</v>
      </c>
      <c r="AX1175" s="12">
        <v>1</v>
      </c>
      <c r="AY1175" s="68">
        <v>0</v>
      </c>
      <c r="AZ1175" s="68">
        <v>4.2329999999999997</v>
      </c>
      <c r="BA1175" s="94">
        <v>564</v>
      </c>
      <c r="BB1175" s="94">
        <v>91</v>
      </c>
      <c r="BC1175" s="12">
        <v>1</v>
      </c>
      <c r="BD1175" s="12">
        <v>0</v>
      </c>
      <c r="BE1175" s="104">
        <f t="shared" si="271"/>
        <v>8.0063675676502459</v>
      </c>
      <c r="BF1175" s="104">
        <v>1269.94</v>
      </c>
      <c r="BG1175" s="104">
        <f t="shared" si="269"/>
        <v>1.1202848355460455</v>
      </c>
      <c r="BH1175" s="68">
        <v>0</v>
      </c>
      <c r="BI1175" s="68">
        <v>1</v>
      </c>
      <c r="BJ1175" s="68">
        <v>0</v>
      </c>
      <c r="BK1175" s="12">
        <v>0</v>
      </c>
      <c r="BL1175" s="12">
        <v>1</v>
      </c>
      <c r="BM1175" s="12">
        <v>1</v>
      </c>
      <c r="BN1175" s="12">
        <v>0</v>
      </c>
      <c r="BO1175" s="12">
        <v>0</v>
      </c>
      <c r="BP1175" s="12">
        <v>1</v>
      </c>
      <c r="BQ1175" s="12">
        <v>0</v>
      </c>
      <c r="BR1175" s="12">
        <v>0</v>
      </c>
      <c r="BS1175" s="12">
        <v>0</v>
      </c>
      <c r="BT1175" s="12">
        <v>0</v>
      </c>
      <c r="BU1175" s="12">
        <v>1</v>
      </c>
      <c r="BV1175" s="12">
        <v>1</v>
      </c>
      <c r="BW1175" s="12">
        <v>0</v>
      </c>
      <c r="BX1175" s="12">
        <v>0</v>
      </c>
      <c r="BY1175" s="12">
        <v>0.5</v>
      </c>
      <c r="BZ1175" s="12">
        <f t="shared" si="270"/>
        <v>0.5</v>
      </c>
      <c r="CA1175" s="113">
        <v>2.8033603809065348</v>
      </c>
      <c r="CB1175" s="12" t="s">
        <v>1213</v>
      </c>
      <c r="CC1175" s="12">
        <v>1</v>
      </c>
    </row>
    <row r="1176" spans="1:167" ht="15" customHeight="1" x14ac:dyDescent="0.3">
      <c r="A1176" s="70">
        <v>1175</v>
      </c>
      <c r="B1176" s="12">
        <v>26</v>
      </c>
      <c r="C1176" s="69" t="s">
        <v>176</v>
      </c>
      <c r="D1176" s="37">
        <v>0.113</v>
      </c>
      <c r="E1176" s="68">
        <v>8.1000000000000003E-2</v>
      </c>
      <c r="F1176" s="19">
        <f t="shared" si="272"/>
        <v>1.3950617283950617</v>
      </c>
      <c r="H1176" s="12">
        <f t="shared" si="259"/>
        <v>3.2000000000000001E-2</v>
      </c>
      <c r="I1176" s="12">
        <f t="shared" si="260"/>
        <v>0.19400000000000001</v>
      </c>
      <c r="J1176" s="12" t="s">
        <v>63</v>
      </c>
      <c r="K1176" s="12">
        <f t="shared" si="262"/>
        <v>0.113</v>
      </c>
      <c r="L1176" s="45">
        <f t="shared" si="263"/>
        <v>1.3950617283950617</v>
      </c>
      <c r="M1176" s="15">
        <f t="shared" si="264"/>
        <v>3.4303049946325236E-2</v>
      </c>
      <c r="N1176" s="68">
        <f t="shared" si="265"/>
        <v>2.4588911908427824E-2</v>
      </c>
      <c r="O1176" s="68">
        <f t="shared" si="266"/>
        <v>40.668737344870109</v>
      </c>
      <c r="P1176" s="12">
        <f t="shared" si="267"/>
        <v>9.7141380378974115E-3</v>
      </c>
      <c r="Q1176" s="12">
        <f t="shared" si="268"/>
        <v>5.889196185475306E-2</v>
      </c>
      <c r="R1176" s="113">
        <v>7.9793388952623276</v>
      </c>
      <c r="S1176" s="12" t="s">
        <v>1238</v>
      </c>
      <c r="T1176" s="12" t="s">
        <v>628</v>
      </c>
      <c r="U1176" s="12" t="s">
        <v>1231</v>
      </c>
      <c r="V1176" s="68" t="s">
        <v>1270</v>
      </c>
      <c r="W1176" s="68">
        <v>1</v>
      </c>
      <c r="X1176" s="68">
        <v>0</v>
      </c>
      <c r="Y1176" s="68">
        <v>0</v>
      </c>
      <c r="Z1176" s="68">
        <v>0</v>
      </c>
      <c r="AA1176" s="68">
        <v>1</v>
      </c>
      <c r="AB1176" s="68">
        <v>1</v>
      </c>
      <c r="AC1176" s="68">
        <v>6</v>
      </c>
      <c r="AD1176" s="68">
        <v>3</v>
      </c>
      <c r="AE1176" s="68">
        <v>1652</v>
      </c>
      <c r="AF1176" s="68">
        <v>0</v>
      </c>
      <c r="AG1176" s="68">
        <v>1</v>
      </c>
      <c r="AH1176" s="68">
        <v>0</v>
      </c>
      <c r="AI1176" s="68">
        <v>0</v>
      </c>
      <c r="AJ1176" s="68">
        <v>0</v>
      </c>
      <c r="AK1176" s="68">
        <v>0</v>
      </c>
      <c r="AL1176" s="68">
        <v>0</v>
      </c>
      <c r="AM1176" s="68">
        <v>0</v>
      </c>
      <c r="AN1176" s="68">
        <v>0</v>
      </c>
      <c r="AO1176" s="68">
        <v>0</v>
      </c>
      <c r="AP1176" s="113">
        <v>7.412160334945205</v>
      </c>
      <c r="AQ1176" s="12">
        <v>1</v>
      </c>
      <c r="AR1176" s="113">
        <v>7.412160334945205</v>
      </c>
      <c r="AS1176" s="12">
        <v>0</v>
      </c>
      <c r="AT1176" s="12">
        <v>1</v>
      </c>
      <c r="AU1176" s="12">
        <v>6.5930445341424369</v>
      </c>
      <c r="AV1176" s="113">
        <v>7.6036486852101079</v>
      </c>
      <c r="AW1176" s="12">
        <v>0</v>
      </c>
      <c r="AX1176" s="12">
        <v>1</v>
      </c>
      <c r="AY1176" s="68">
        <v>0</v>
      </c>
      <c r="AZ1176" s="68">
        <v>4.2329999999999997</v>
      </c>
      <c r="BA1176" s="94">
        <v>564</v>
      </c>
      <c r="BB1176" s="94">
        <v>91</v>
      </c>
      <c r="BC1176" s="12">
        <v>1</v>
      </c>
      <c r="BD1176" s="12">
        <v>0</v>
      </c>
      <c r="BE1176" s="104">
        <f t="shared" si="271"/>
        <v>8.0063675676502459</v>
      </c>
      <c r="BF1176" s="104">
        <v>1269.94</v>
      </c>
      <c r="BG1176" s="104">
        <f t="shared" si="269"/>
        <v>1.1202848355460455</v>
      </c>
      <c r="BH1176" s="68">
        <v>0</v>
      </c>
      <c r="BI1176" s="68">
        <v>1</v>
      </c>
      <c r="BJ1176" s="68">
        <v>0</v>
      </c>
      <c r="BK1176" s="12">
        <v>0</v>
      </c>
      <c r="BL1176" s="12">
        <v>1</v>
      </c>
      <c r="BM1176" s="12">
        <v>1</v>
      </c>
      <c r="BN1176" s="12">
        <v>0</v>
      </c>
      <c r="BO1176" s="12">
        <v>0</v>
      </c>
      <c r="BP1176" s="12">
        <v>1</v>
      </c>
      <c r="BQ1176" s="12">
        <v>0</v>
      </c>
      <c r="BR1176" s="12">
        <v>0</v>
      </c>
      <c r="BS1176" s="12">
        <v>0</v>
      </c>
      <c r="BT1176" s="12">
        <v>0</v>
      </c>
      <c r="BU1176" s="12">
        <v>1</v>
      </c>
      <c r="BV1176" s="12">
        <v>1</v>
      </c>
      <c r="BW1176" s="12">
        <v>0</v>
      </c>
      <c r="BX1176" s="12">
        <v>0</v>
      </c>
      <c r="BY1176" s="12">
        <v>0.5</v>
      </c>
      <c r="BZ1176" s="12">
        <f t="shared" si="270"/>
        <v>0.5</v>
      </c>
      <c r="CA1176" s="113">
        <v>2.8033603809065348</v>
      </c>
      <c r="CB1176" s="12" t="s">
        <v>1213</v>
      </c>
      <c r="CC1176" s="12">
        <v>1</v>
      </c>
    </row>
    <row r="1177" spans="1:167" ht="15" customHeight="1" x14ac:dyDescent="0.3">
      <c r="A1177" s="70">
        <v>1176</v>
      </c>
      <c r="B1177" s="12">
        <v>26</v>
      </c>
      <c r="C1177" s="69" t="s">
        <v>176</v>
      </c>
      <c r="D1177" s="37">
        <v>7.0999999999999994E-2</v>
      </c>
      <c r="E1177" s="68">
        <v>0.125</v>
      </c>
      <c r="F1177" s="19">
        <f t="shared" si="272"/>
        <v>0.56799999999999995</v>
      </c>
      <c r="H1177" s="12">
        <f t="shared" si="259"/>
        <v>-5.4000000000000006E-2</v>
      </c>
      <c r="I1177" s="12">
        <f t="shared" si="260"/>
        <v>0.19600000000000001</v>
      </c>
      <c r="J1177" s="12" t="s">
        <v>63</v>
      </c>
      <c r="K1177" s="12">
        <f t="shared" si="262"/>
        <v>7.0999999999999994E-2</v>
      </c>
      <c r="L1177" s="45">
        <f t="shared" si="263"/>
        <v>0.56799999999999995</v>
      </c>
      <c r="M1177" s="15">
        <f t="shared" si="264"/>
        <v>1.4491292503758876E-2</v>
      </c>
      <c r="N1177" s="68">
        <f t="shared" si="265"/>
        <v>2.5512838915068444E-2</v>
      </c>
      <c r="O1177" s="68">
        <f t="shared" si="266"/>
        <v>39.195951627687265</v>
      </c>
      <c r="P1177" s="12">
        <f t="shared" si="267"/>
        <v>-1.1021546411309568E-2</v>
      </c>
      <c r="Q1177" s="12">
        <f t="shared" si="268"/>
        <v>4.0004131418827318E-2</v>
      </c>
      <c r="R1177" s="113">
        <v>7.9366601552254261</v>
      </c>
      <c r="S1177" s="12" t="s">
        <v>1271</v>
      </c>
      <c r="T1177" s="12" t="s">
        <v>626</v>
      </c>
      <c r="U1177" s="12" t="s">
        <v>1273</v>
      </c>
      <c r="V1177" s="68" t="s">
        <v>1277</v>
      </c>
      <c r="W1177" s="68">
        <v>1</v>
      </c>
      <c r="X1177" s="68">
        <v>0</v>
      </c>
      <c r="Y1177" s="68">
        <v>0</v>
      </c>
      <c r="Z1177" s="68">
        <v>0</v>
      </c>
      <c r="AA1177" s="68">
        <v>1</v>
      </c>
      <c r="AB1177" s="68">
        <v>1</v>
      </c>
      <c r="AC1177" s="68">
        <v>1</v>
      </c>
      <c r="AD1177" s="68">
        <v>3</v>
      </c>
      <c r="AE1177" s="68">
        <v>1536</v>
      </c>
      <c r="AF1177" s="68">
        <v>0</v>
      </c>
      <c r="AG1177" s="68">
        <v>0</v>
      </c>
      <c r="AH1177" s="68">
        <v>0</v>
      </c>
      <c r="AI1177" s="68">
        <v>0</v>
      </c>
      <c r="AJ1177" s="68">
        <v>0</v>
      </c>
      <c r="AK1177" s="68">
        <v>0</v>
      </c>
      <c r="AL1177" s="68">
        <v>0</v>
      </c>
      <c r="AM1177" s="68">
        <v>0</v>
      </c>
      <c r="AN1177" s="68">
        <v>0</v>
      </c>
      <c r="AO1177" s="68">
        <v>1</v>
      </c>
      <c r="AP1177" s="113">
        <v>7.412160334945205</v>
      </c>
      <c r="AQ1177" s="12">
        <v>1</v>
      </c>
      <c r="AR1177" s="113">
        <v>7.3395376954076745</v>
      </c>
      <c r="AS1177" s="12">
        <v>0</v>
      </c>
      <c r="AT1177" s="12">
        <v>1</v>
      </c>
      <c r="AU1177" s="12">
        <v>6.5930445341424369</v>
      </c>
      <c r="AV1177" s="113">
        <v>7.6036486852101079</v>
      </c>
      <c r="AW1177" s="12">
        <v>0</v>
      </c>
      <c r="AX1177" s="12">
        <v>1</v>
      </c>
      <c r="AY1177" s="68">
        <v>0</v>
      </c>
      <c r="AZ1177" s="68">
        <v>4.2329999999999997</v>
      </c>
      <c r="BA1177" s="94">
        <v>564</v>
      </c>
      <c r="BB1177" s="94">
        <v>91</v>
      </c>
      <c r="BC1177" s="12">
        <v>1</v>
      </c>
      <c r="BD1177" s="12">
        <v>0</v>
      </c>
      <c r="BE1177" s="104">
        <f t="shared" si="271"/>
        <v>8.0063675676502459</v>
      </c>
      <c r="BF1177" s="104">
        <v>1269.94</v>
      </c>
      <c r="BG1177" s="104">
        <f t="shared" si="269"/>
        <v>1.1202848355460455</v>
      </c>
      <c r="BH1177" s="68">
        <v>0</v>
      </c>
      <c r="BI1177" s="68">
        <v>1</v>
      </c>
      <c r="BJ1177" s="68">
        <v>0</v>
      </c>
      <c r="BK1177" s="12">
        <v>0</v>
      </c>
      <c r="BL1177" s="12">
        <v>1</v>
      </c>
      <c r="BM1177" s="12">
        <v>1</v>
      </c>
      <c r="BN1177" s="12">
        <v>0</v>
      </c>
      <c r="BO1177" s="12">
        <v>0</v>
      </c>
      <c r="BP1177" s="12">
        <v>1</v>
      </c>
      <c r="BQ1177" s="12">
        <v>0</v>
      </c>
      <c r="BR1177" s="12">
        <v>0</v>
      </c>
      <c r="BS1177" s="12">
        <v>0</v>
      </c>
      <c r="BT1177" s="12">
        <v>0</v>
      </c>
      <c r="BU1177" s="12">
        <v>1</v>
      </c>
      <c r="BV1177" s="12">
        <v>1</v>
      </c>
      <c r="BW1177" s="12">
        <v>0</v>
      </c>
      <c r="BX1177" s="12">
        <v>0</v>
      </c>
      <c r="BY1177" s="12">
        <v>0.5</v>
      </c>
      <c r="BZ1177" s="12">
        <f t="shared" si="270"/>
        <v>0.5</v>
      </c>
      <c r="CA1177" s="113">
        <v>2.8033603809065348</v>
      </c>
      <c r="CB1177" s="12" t="s">
        <v>1213</v>
      </c>
      <c r="CC1177" s="12">
        <v>1</v>
      </c>
      <c r="CI1177" s="46" t="s">
        <v>1279</v>
      </c>
    </row>
    <row r="1178" spans="1:167" ht="15" customHeight="1" x14ac:dyDescent="0.3">
      <c r="A1178" s="70">
        <v>1177</v>
      </c>
      <c r="B1178" s="12">
        <v>26</v>
      </c>
      <c r="C1178" s="69" t="s">
        <v>176</v>
      </c>
      <c r="D1178" s="37">
        <v>4.1000000000000002E-2</v>
      </c>
      <c r="E1178" s="68">
        <v>8.1000000000000003E-2</v>
      </c>
      <c r="F1178" s="19">
        <f t="shared" si="272"/>
        <v>0.50617283950617287</v>
      </c>
      <c r="H1178" s="12">
        <f t="shared" si="259"/>
        <v>-0.04</v>
      </c>
      <c r="I1178" s="12">
        <f t="shared" si="260"/>
        <v>0.122</v>
      </c>
      <c r="J1178" s="12" t="s">
        <v>63</v>
      </c>
      <c r="K1178" s="12">
        <f t="shared" si="262"/>
        <v>4.1000000000000002E-2</v>
      </c>
      <c r="L1178" s="45">
        <f t="shared" si="263"/>
        <v>0.50617283950617287</v>
      </c>
      <c r="M1178" s="15">
        <f t="shared" si="264"/>
        <v>1.2914185251512203E-2</v>
      </c>
      <c r="N1178" s="68">
        <f t="shared" si="265"/>
        <v>2.551339037493874E-2</v>
      </c>
      <c r="O1178" s="68">
        <f t="shared" si="266"/>
        <v>39.195104425724566</v>
      </c>
      <c r="P1178" s="12">
        <f t="shared" si="267"/>
        <v>-1.2599205123426537E-2</v>
      </c>
      <c r="Q1178" s="12">
        <f t="shared" si="268"/>
        <v>3.8427575626450945E-2</v>
      </c>
      <c r="R1178" s="113">
        <v>6.2344107257183712</v>
      </c>
      <c r="S1178" s="12" t="s">
        <v>1271</v>
      </c>
      <c r="T1178" s="12" t="s">
        <v>626</v>
      </c>
      <c r="U1178" s="12" t="s">
        <v>1274</v>
      </c>
      <c r="V1178" s="68" t="s">
        <v>1277</v>
      </c>
      <c r="W1178" s="68">
        <v>1</v>
      </c>
      <c r="X1178" s="68">
        <v>0</v>
      </c>
      <c r="Y1178" s="68">
        <v>0</v>
      </c>
      <c r="Z1178" s="68">
        <v>0</v>
      </c>
      <c r="AA1178" s="68">
        <v>1</v>
      </c>
      <c r="AB1178" s="68">
        <v>1</v>
      </c>
      <c r="AC1178" s="68">
        <v>1</v>
      </c>
      <c r="AD1178" s="68">
        <v>3</v>
      </c>
      <c r="AE1178" s="68">
        <v>1536</v>
      </c>
      <c r="AF1178" s="68">
        <v>0</v>
      </c>
      <c r="AG1178" s="68">
        <v>0</v>
      </c>
      <c r="AH1178" s="68">
        <v>0</v>
      </c>
      <c r="AI1178" s="68">
        <v>0</v>
      </c>
      <c r="AJ1178" s="68">
        <v>0</v>
      </c>
      <c r="AK1178" s="68">
        <v>0</v>
      </c>
      <c r="AL1178" s="68">
        <v>0</v>
      </c>
      <c r="AM1178" s="68">
        <v>0</v>
      </c>
      <c r="AN1178" s="68">
        <v>0</v>
      </c>
      <c r="AO1178" s="68">
        <v>1</v>
      </c>
      <c r="AP1178" s="113">
        <v>7.412160334945205</v>
      </c>
      <c r="AQ1178" s="12">
        <v>1</v>
      </c>
      <c r="AR1178" s="113">
        <v>7.3395376954076745</v>
      </c>
      <c r="AS1178" s="12">
        <v>0</v>
      </c>
      <c r="AT1178" s="12">
        <v>1</v>
      </c>
      <c r="AU1178" s="12">
        <v>6.5930445341424369</v>
      </c>
      <c r="AV1178" s="113">
        <v>7.6036486852101079</v>
      </c>
      <c r="AW1178" s="12">
        <v>0</v>
      </c>
      <c r="AX1178" s="12">
        <v>1</v>
      </c>
      <c r="AY1178" s="68">
        <v>0</v>
      </c>
      <c r="AZ1178" s="68">
        <v>4.2329999999999997</v>
      </c>
      <c r="BA1178" s="94">
        <v>564</v>
      </c>
      <c r="BB1178" s="94">
        <v>91</v>
      </c>
      <c r="BC1178" s="12">
        <v>1</v>
      </c>
      <c r="BD1178" s="12">
        <v>0</v>
      </c>
      <c r="BE1178" s="104">
        <f t="shared" si="271"/>
        <v>8.0063675676502459</v>
      </c>
      <c r="BF1178" s="104">
        <v>1269.94</v>
      </c>
      <c r="BG1178" s="104">
        <f t="shared" si="269"/>
        <v>1.1202848355460455</v>
      </c>
      <c r="BH1178" s="68">
        <v>0</v>
      </c>
      <c r="BI1178" s="68">
        <v>1</v>
      </c>
      <c r="BJ1178" s="68">
        <v>0</v>
      </c>
      <c r="BK1178" s="12">
        <v>0</v>
      </c>
      <c r="BL1178" s="12">
        <v>1</v>
      </c>
      <c r="BM1178" s="12">
        <v>1</v>
      </c>
      <c r="BN1178" s="12">
        <v>0</v>
      </c>
      <c r="BO1178" s="12">
        <v>0</v>
      </c>
      <c r="BP1178" s="12">
        <v>1</v>
      </c>
      <c r="BQ1178" s="12">
        <v>0</v>
      </c>
      <c r="BR1178" s="12">
        <v>0</v>
      </c>
      <c r="BS1178" s="12">
        <v>0</v>
      </c>
      <c r="BT1178" s="12">
        <v>0</v>
      </c>
      <c r="BU1178" s="12">
        <v>1</v>
      </c>
      <c r="BV1178" s="12">
        <v>1</v>
      </c>
      <c r="BW1178" s="12">
        <v>0</v>
      </c>
      <c r="BX1178" s="12">
        <v>0</v>
      </c>
      <c r="BY1178" s="12">
        <v>0.5</v>
      </c>
      <c r="BZ1178" s="12">
        <f t="shared" si="270"/>
        <v>0.5</v>
      </c>
      <c r="CA1178" s="113">
        <v>2.8033603809065348</v>
      </c>
      <c r="CB1178" s="12" t="s">
        <v>1213</v>
      </c>
      <c r="CC1178" s="12">
        <v>1</v>
      </c>
    </row>
    <row r="1179" spans="1:167" ht="15" customHeight="1" x14ac:dyDescent="0.3">
      <c r="A1179" s="70">
        <v>1178</v>
      </c>
      <c r="B1179" s="12">
        <v>26</v>
      </c>
      <c r="C1179" s="69" t="s">
        <v>176</v>
      </c>
      <c r="D1179" s="37">
        <v>0.315</v>
      </c>
      <c r="E1179" s="13">
        <v>0.112</v>
      </c>
      <c r="F1179" s="19">
        <f t="shared" si="272"/>
        <v>2.8125</v>
      </c>
      <c r="G1179" s="12" t="s">
        <v>353</v>
      </c>
      <c r="H1179" s="12">
        <f t="shared" si="259"/>
        <v>0.20300000000000001</v>
      </c>
      <c r="I1179" s="12">
        <f t="shared" si="260"/>
        <v>0.42699999999999999</v>
      </c>
      <c r="J1179" s="12" t="s">
        <v>63</v>
      </c>
      <c r="K1179" s="12">
        <f t="shared" si="262"/>
        <v>0.315</v>
      </c>
      <c r="L1179" s="45">
        <f t="shared" si="263"/>
        <v>2.8125</v>
      </c>
      <c r="M1179" s="15">
        <f t="shared" si="264"/>
        <v>7.1578322986684095E-2</v>
      </c>
      <c r="N1179" s="13">
        <f t="shared" si="265"/>
        <v>2.5450070395265461E-2</v>
      </c>
      <c r="O1179" s="68">
        <f t="shared" si="266"/>
        <v>39.292622160527792</v>
      </c>
      <c r="P1179" s="12">
        <f t="shared" si="267"/>
        <v>4.6128252591418631E-2</v>
      </c>
      <c r="Q1179" s="12">
        <f t="shared" si="268"/>
        <v>9.702839338194956E-2</v>
      </c>
      <c r="R1179" s="113">
        <v>6.5525078870345901</v>
      </c>
      <c r="S1179" s="12" t="s">
        <v>1272</v>
      </c>
      <c r="T1179" s="12" t="s">
        <v>626</v>
      </c>
      <c r="U1179" s="12" t="s">
        <v>1275</v>
      </c>
      <c r="V1179" s="13" t="s">
        <v>1277</v>
      </c>
      <c r="W1179" s="68">
        <v>1</v>
      </c>
      <c r="X1179" s="68">
        <v>0</v>
      </c>
      <c r="Y1179" s="68">
        <v>0</v>
      </c>
      <c r="Z1179" s="68">
        <v>0</v>
      </c>
      <c r="AA1179" s="13">
        <v>1</v>
      </c>
      <c r="AB1179" s="13">
        <v>1</v>
      </c>
      <c r="AC1179" s="68">
        <v>1</v>
      </c>
      <c r="AD1179" s="68">
        <v>3</v>
      </c>
      <c r="AE1179" s="13">
        <v>1536</v>
      </c>
      <c r="AF1179" s="13">
        <v>0</v>
      </c>
      <c r="AG1179" s="13">
        <v>0</v>
      </c>
      <c r="AH1179" s="13">
        <v>0</v>
      </c>
      <c r="AI1179" s="13">
        <v>0</v>
      </c>
      <c r="AJ1179" s="13">
        <v>0</v>
      </c>
      <c r="AK1179" s="13">
        <v>0</v>
      </c>
      <c r="AL1179" s="13">
        <v>0</v>
      </c>
      <c r="AM1179" s="68">
        <v>0</v>
      </c>
      <c r="AN1179" s="68">
        <v>0</v>
      </c>
      <c r="AO1179" s="68">
        <v>1</v>
      </c>
      <c r="AP1179" s="113">
        <v>7.412160334945205</v>
      </c>
      <c r="AQ1179" s="12">
        <v>1</v>
      </c>
      <c r="AR1179" s="113">
        <v>7.3395376954076745</v>
      </c>
      <c r="AS1179" s="12">
        <v>0</v>
      </c>
      <c r="AT1179" s="12">
        <v>1</v>
      </c>
      <c r="AU1179" s="12">
        <v>6.5930445341424369</v>
      </c>
      <c r="AV1179" s="113">
        <v>7.6036486852101079</v>
      </c>
      <c r="AW1179" s="12">
        <v>0</v>
      </c>
      <c r="AX1179" s="12">
        <v>1</v>
      </c>
      <c r="AY1179" s="68">
        <v>0</v>
      </c>
      <c r="AZ1179" s="68">
        <v>4.2329999999999997</v>
      </c>
      <c r="BA1179" s="94">
        <v>564</v>
      </c>
      <c r="BB1179" s="94">
        <v>91</v>
      </c>
      <c r="BC1179" s="12">
        <v>1</v>
      </c>
      <c r="BD1179" s="12">
        <v>0</v>
      </c>
      <c r="BE1179" s="104">
        <f t="shared" si="271"/>
        <v>8.0063675676502459</v>
      </c>
      <c r="BF1179" s="104">
        <v>1269.94</v>
      </c>
      <c r="BG1179" s="104">
        <f t="shared" si="269"/>
        <v>1.1202848355460455</v>
      </c>
      <c r="BH1179" s="68">
        <v>0</v>
      </c>
      <c r="BI1179" s="68">
        <v>1</v>
      </c>
      <c r="BJ1179" s="68">
        <v>0</v>
      </c>
      <c r="BK1179" s="12">
        <v>0</v>
      </c>
      <c r="BL1179" s="12">
        <v>1</v>
      </c>
      <c r="BM1179" s="12">
        <v>1</v>
      </c>
      <c r="BN1179" s="12">
        <v>0</v>
      </c>
      <c r="BO1179" s="12">
        <v>0</v>
      </c>
      <c r="BP1179" s="12">
        <v>1</v>
      </c>
      <c r="BQ1179" s="12">
        <v>0</v>
      </c>
      <c r="BR1179" s="12">
        <v>0</v>
      </c>
      <c r="BS1179" s="12">
        <v>0</v>
      </c>
      <c r="BT1179" s="12">
        <v>0</v>
      </c>
      <c r="BU1179" s="12">
        <v>1</v>
      </c>
      <c r="BV1179" s="12">
        <v>1</v>
      </c>
      <c r="BW1179" s="12">
        <v>0</v>
      </c>
      <c r="BX1179" s="12">
        <v>0</v>
      </c>
      <c r="BY1179" s="12">
        <v>0.5</v>
      </c>
      <c r="BZ1179" s="12">
        <f t="shared" si="270"/>
        <v>0.5</v>
      </c>
      <c r="CA1179" s="113">
        <v>2.8033603809065348</v>
      </c>
      <c r="CB1179" s="12" t="s">
        <v>1213</v>
      </c>
      <c r="CC1179" s="12">
        <v>1</v>
      </c>
    </row>
    <row r="1180" spans="1:167" ht="15" customHeight="1" x14ac:dyDescent="0.3">
      <c r="A1180" s="70">
        <v>1179</v>
      </c>
      <c r="B1180" s="12">
        <v>26</v>
      </c>
      <c r="C1180" s="69" t="s">
        <v>176</v>
      </c>
      <c r="D1180" s="37">
        <v>6.8000000000000005E-2</v>
      </c>
      <c r="E1180" s="68">
        <v>0.124</v>
      </c>
      <c r="F1180" s="19">
        <f t="shared" si="272"/>
        <v>0.54838709677419362</v>
      </c>
      <c r="H1180" s="12">
        <f t="shared" si="259"/>
        <v>-5.5999999999999994E-2</v>
      </c>
      <c r="I1180" s="12">
        <f t="shared" si="260"/>
        <v>0.192</v>
      </c>
      <c r="J1180" s="12" t="s">
        <v>63</v>
      </c>
      <c r="K1180" s="12">
        <f t="shared" si="262"/>
        <v>6.8000000000000005E-2</v>
      </c>
      <c r="L1180" s="45">
        <f t="shared" si="263"/>
        <v>0.54838709677419362</v>
      </c>
      <c r="M1180" s="15">
        <f t="shared" si="264"/>
        <v>1.3991011363049336E-2</v>
      </c>
      <c r="N1180" s="68">
        <f t="shared" si="265"/>
        <v>2.5513020720854672E-2</v>
      </c>
      <c r="O1180" s="68">
        <f t="shared" si="266"/>
        <v>39.195672317335088</v>
      </c>
      <c r="P1180" s="12">
        <f t="shared" si="267"/>
        <v>-1.1522009357805335E-2</v>
      </c>
      <c r="Q1180" s="12">
        <f t="shared" si="268"/>
        <v>3.950403208390401E-2</v>
      </c>
      <c r="R1180" s="113">
        <v>8.2361556616831244</v>
      </c>
      <c r="S1180" s="12" t="s">
        <v>1272</v>
      </c>
      <c r="T1180" s="12" t="s">
        <v>626</v>
      </c>
      <c r="U1180" s="12" t="s">
        <v>1273</v>
      </c>
      <c r="V1180" s="68" t="s">
        <v>1277</v>
      </c>
      <c r="W1180" s="68">
        <v>1</v>
      </c>
      <c r="X1180" s="68">
        <v>0</v>
      </c>
      <c r="Y1180" s="68">
        <v>0</v>
      </c>
      <c r="Z1180" s="68">
        <v>0</v>
      </c>
      <c r="AA1180" s="68">
        <v>1</v>
      </c>
      <c r="AB1180" s="68">
        <v>1</v>
      </c>
      <c r="AC1180" s="68">
        <v>2</v>
      </c>
      <c r="AD1180" s="68">
        <v>3</v>
      </c>
      <c r="AE1180" s="68">
        <v>1536</v>
      </c>
      <c r="AF1180" s="68">
        <v>0</v>
      </c>
      <c r="AG1180" s="68">
        <v>0</v>
      </c>
      <c r="AH1180" s="68">
        <v>0</v>
      </c>
      <c r="AI1180" s="68">
        <v>0</v>
      </c>
      <c r="AJ1180" s="68">
        <v>0</v>
      </c>
      <c r="AK1180" s="68">
        <v>0</v>
      </c>
      <c r="AL1180" s="68">
        <v>0</v>
      </c>
      <c r="AM1180" s="68">
        <v>0</v>
      </c>
      <c r="AN1180" s="68">
        <v>0</v>
      </c>
      <c r="AO1180" s="68">
        <v>1</v>
      </c>
      <c r="AP1180" s="113">
        <v>7.412160334945205</v>
      </c>
      <c r="AQ1180" s="12">
        <v>1</v>
      </c>
      <c r="AR1180" s="113">
        <v>7.3395376954076745</v>
      </c>
      <c r="AS1180" s="12">
        <v>0</v>
      </c>
      <c r="AT1180" s="12">
        <v>1</v>
      </c>
      <c r="AU1180" s="12">
        <v>6.5930445341424369</v>
      </c>
      <c r="AV1180" s="113">
        <v>7.6036486852101079</v>
      </c>
      <c r="AW1180" s="12">
        <v>0</v>
      </c>
      <c r="AX1180" s="12">
        <v>1</v>
      </c>
      <c r="AY1180" s="68">
        <v>0</v>
      </c>
      <c r="AZ1180" s="68">
        <v>4.2329999999999997</v>
      </c>
      <c r="BA1180" s="94">
        <v>564</v>
      </c>
      <c r="BB1180" s="94">
        <v>91</v>
      </c>
      <c r="BC1180" s="12">
        <v>1</v>
      </c>
      <c r="BD1180" s="12">
        <v>0</v>
      </c>
      <c r="BE1180" s="104">
        <f t="shared" si="271"/>
        <v>8.0063675676502459</v>
      </c>
      <c r="BF1180" s="104">
        <v>1269.94</v>
      </c>
      <c r="BG1180" s="104">
        <f t="shared" si="269"/>
        <v>1.1202848355460455</v>
      </c>
      <c r="BH1180" s="68">
        <v>0</v>
      </c>
      <c r="BI1180" s="68">
        <v>1</v>
      </c>
      <c r="BJ1180" s="68">
        <v>0</v>
      </c>
      <c r="BK1180" s="12">
        <v>0</v>
      </c>
      <c r="BL1180" s="12">
        <v>1</v>
      </c>
      <c r="BM1180" s="12">
        <v>1</v>
      </c>
      <c r="BN1180" s="12">
        <v>0</v>
      </c>
      <c r="BO1180" s="12">
        <v>0</v>
      </c>
      <c r="BP1180" s="12">
        <v>1</v>
      </c>
      <c r="BQ1180" s="12">
        <v>0</v>
      </c>
      <c r="BR1180" s="12">
        <v>0</v>
      </c>
      <c r="BS1180" s="12">
        <v>0</v>
      </c>
      <c r="BT1180" s="12">
        <v>0</v>
      </c>
      <c r="BU1180" s="12">
        <v>1</v>
      </c>
      <c r="BV1180" s="12">
        <v>1</v>
      </c>
      <c r="BW1180" s="12">
        <v>0</v>
      </c>
      <c r="BX1180" s="12">
        <v>0</v>
      </c>
      <c r="BY1180" s="12">
        <v>0.5</v>
      </c>
      <c r="BZ1180" s="12">
        <f t="shared" si="270"/>
        <v>0.5</v>
      </c>
      <c r="CA1180" s="113">
        <v>2.8033603809065348</v>
      </c>
      <c r="CB1180" s="12" t="s">
        <v>1213</v>
      </c>
      <c r="CC1180" s="12">
        <v>1</v>
      </c>
    </row>
    <row r="1181" spans="1:167" ht="15" customHeight="1" x14ac:dyDescent="0.3">
      <c r="A1181" s="70">
        <v>1180</v>
      </c>
      <c r="B1181" s="12">
        <v>26</v>
      </c>
      <c r="C1181" s="69" t="s">
        <v>176</v>
      </c>
      <c r="D1181" s="37">
        <v>0.125</v>
      </c>
      <c r="E1181" s="68">
        <v>7.0000000000000007E-2</v>
      </c>
      <c r="F1181" s="19">
        <f t="shared" si="272"/>
        <v>1.7857142857142856</v>
      </c>
      <c r="G1181" s="12" t="s">
        <v>421</v>
      </c>
      <c r="H1181" s="12">
        <f t="shared" si="259"/>
        <v>5.4999999999999993E-2</v>
      </c>
      <c r="I1181" s="12">
        <f t="shared" si="260"/>
        <v>0.19500000000000001</v>
      </c>
      <c r="J1181" s="12" t="s">
        <v>63</v>
      </c>
      <c r="K1181" s="12">
        <f t="shared" si="262"/>
        <v>0.125</v>
      </c>
      <c r="L1181" s="45">
        <f t="shared" si="263"/>
        <v>1.7857142857142856</v>
      </c>
      <c r="M1181" s="15">
        <f t="shared" si="264"/>
        <v>4.5516203366256114E-2</v>
      </c>
      <c r="N1181" s="68">
        <f t="shared" si="265"/>
        <v>2.5489073885103426E-2</v>
      </c>
      <c r="O1181" s="68">
        <f t="shared" si="266"/>
        <v>39.232496422101462</v>
      </c>
      <c r="P1181" s="12">
        <f t="shared" si="267"/>
        <v>2.0027129481152688E-2</v>
      </c>
      <c r="Q1181" s="12">
        <f t="shared" si="268"/>
        <v>7.1005277251359536E-2</v>
      </c>
      <c r="R1181" s="113">
        <v>8.2063107257940207</v>
      </c>
      <c r="S1181" s="12" t="s">
        <v>1272</v>
      </c>
      <c r="T1181" s="12" t="s">
        <v>626</v>
      </c>
      <c r="U1181" s="12" t="s">
        <v>1276</v>
      </c>
      <c r="V1181" s="68" t="s">
        <v>1277</v>
      </c>
      <c r="W1181" s="68">
        <v>1</v>
      </c>
      <c r="X1181" s="68">
        <v>0</v>
      </c>
      <c r="Y1181" s="68">
        <v>0</v>
      </c>
      <c r="Z1181" s="68">
        <v>0</v>
      </c>
      <c r="AA1181" s="68">
        <v>1</v>
      </c>
      <c r="AB1181" s="68">
        <v>1</v>
      </c>
      <c r="AC1181" s="68">
        <v>2</v>
      </c>
      <c r="AD1181" s="68">
        <v>3</v>
      </c>
      <c r="AE1181" s="68">
        <v>1536</v>
      </c>
      <c r="AF1181" s="68">
        <v>0</v>
      </c>
      <c r="AG1181" s="68">
        <v>0</v>
      </c>
      <c r="AH1181" s="68">
        <v>0</v>
      </c>
      <c r="AI1181" s="68">
        <v>0</v>
      </c>
      <c r="AJ1181" s="68">
        <v>0</v>
      </c>
      <c r="AK1181" s="68">
        <v>0</v>
      </c>
      <c r="AL1181" s="68">
        <v>0</v>
      </c>
      <c r="AM1181" s="68">
        <v>0</v>
      </c>
      <c r="AN1181" s="68">
        <v>0</v>
      </c>
      <c r="AO1181" s="68">
        <v>1</v>
      </c>
      <c r="AP1181" s="113">
        <v>7.412160334945205</v>
      </c>
      <c r="AQ1181" s="12">
        <v>1</v>
      </c>
      <c r="AR1181" s="113">
        <v>7.3395376954076745</v>
      </c>
      <c r="AS1181" s="12">
        <v>0</v>
      </c>
      <c r="AT1181" s="12">
        <v>1</v>
      </c>
      <c r="AU1181" s="12">
        <v>6.5930445341424369</v>
      </c>
      <c r="AV1181" s="113">
        <v>7.6036486852101079</v>
      </c>
      <c r="AW1181" s="12">
        <v>0</v>
      </c>
      <c r="AX1181" s="12">
        <v>1</v>
      </c>
      <c r="AY1181" s="68">
        <v>0</v>
      </c>
      <c r="AZ1181" s="68">
        <v>4.2329999999999997</v>
      </c>
      <c r="BA1181" s="94">
        <v>564</v>
      </c>
      <c r="BB1181" s="94">
        <v>91</v>
      </c>
      <c r="BC1181" s="12">
        <v>1</v>
      </c>
      <c r="BD1181" s="12">
        <v>0</v>
      </c>
      <c r="BE1181" s="104">
        <f t="shared" si="271"/>
        <v>8.0063675676502459</v>
      </c>
      <c r="BF1181" s="104">
        <v>1269.94</v>
      </c>
      <c r="BG1181" s="104">
        <f t="shared" si="269"/>
        <v>1.1202848355460455</v>
      </c>
      <c r="BH1181" s="68">
        <v>0</v>
      </c>
      <c r="BI1181" s="68">
        <v>1</v>
      </c>
      <c r="BJ1181" s="68">
        <v>0</v>
      </c>
      <c r="BK1181" s="12">
        <v>0</v>
      </c>
      <c r="BL1181" s="12">
        <v>1</v>
      </c>
      <c r="BM1181" s="12">
        <v>1</v>
      </c>
      <c r="BN1181" s="12">
        <v>0</v>
      </c>
      <c r="BO1181" s="12">
        <v>0</v>
      </c>
      <c r="BP1181" s="12">
        <v>1</v>
      </c>
      <c r="BQ1181" s="12">
        <v>0</v>
      </c>
      <c r="BR1181" s="12">
        <v>0</v>
      </c>
      <c r="BS1181" s="12">
        <v>0</v>
      </c>
      <c r="BT1181" s="12">
        <v>0</v>
      </c>
      <c r="BU1181" s="12">
        <v>1</v>
      </c>
      <c r="BV1181" s="12">
        <v>1</v>
      </c>
      <c r="BW1181" s="12">
        <v>0</v>
      </c>
      <c r="BX1181" s="12">
        <v>0</v>
      </c>
      <c r="BY1181" s="12">
        <v>0.5</v>
      </c>
      <c r="BZ1181" s="12">
        <f t="shared" si="270"/>
        <v>0.5</v>
      </c>
      <c r="CA1181" s="113">
        <v>2.8033603809065348</v>
      </c>
      <c r="CB1181" s="12" t="s">
        <v>1213</v>
      </c>
      <c r="CC1181" s="12">
        <v>1</v>
      </c>
    </row>
    <row r="1182" spans="1:167" ht="15" customHeight="1" x14ac:dyDescent="0.3">
      <c r="A1182" s="70">
        <v>1181</v>
      </c>
      <c r="B1182" s="12">
        <v>26</v>
      </c>
      <c r="C1182" s="69" t="s">
        <v>176</v>
      </c>
      <c r="D1182" s="37">
        <v>4.9000000000000002E-2</v>
      </c>
      <c r="E1182" s="68">
        <v>0.17299999999999999</v>
      </c>
      <c r="F1182" s="19">
        <f t="shared" si="272"/>
        <v>0.2832369942196532</v>
      </c>
      <c r="H1182" s="12">
        <f t="shared" si="259"/>
        <v>-0.12399999999999999</v>
      </c>
      <c r="I1182" s="12">
        <f t="shared" si="260"/>
        <v>0.22199999999999998</v>
      </c>
      <c r="J1182" s="12" t="s">
        <v>63</v>
      </c>
      <c r="K1182" s="12">
        <f t="shared" si="262"/>
        <v>4.9000000000000002E-2</v>
      </c>
      <c r="L1182" s="45">
        <f t="shared" si="263"/>
        <v>0.2832369942196532</v>
      </c>
      <c r="M1182" s="15">
        <f t="shared" si="264"/>
        <v>6.9726432804906981E-3</v>
      </c>
      <c r="N1182" s="68">
        <f t="shared" si="265"/>
        <v>2.4617699745405935E-2</v>
      </c>
      <c r="O1182" s="68">
        <f t="shared" si="266"/>
        <v>40.621179490444327</v>
      </c>
      <c r="P1182" s="12">
        <f t="shared" si="267"/>
        <v>-1.7645056464915237E-2</v>
      </c>
      <c r="Q1182" s="12">
        <f t="shared" si="268"/>
        <v>3.1590343025896632E-2</v>
      </c>
      <c r="R1182" s="113">
        <v>6.8710912946105456</v>
      </c>
      <c r="S1182" s="12" t="s">
        <v>1271</v>
      </c>
      <c r="T1182" s="12" t="s">
        <v>628</v>
      </c>
      <c r="U1182" s="12" t="s">
        <v>1273</v>
      </c>
      <c r="V1182" s="68" t="s">
        <v>1278</v>
      </c>
      <c r="W1182" s="68">
        <v>1</v>
      </c>
      <c r="X1182" s="68">
        <v>0</v>
      </c>
      <c r="Y1182" s="68">
        <v>0</v>
      </c>
      <c r="Z1182" s="68">
        <v>0</v>
      </c>
      <c r="AA1182" s="68">
        <v>1</v>
      </c>
      <c r="AB1182" s="68">
        <v>1</v>
      </c>
      <c r="AC1182" s="68">
        <v>5</v>
      </c>
      <c r="AD1182" s="68">
        <v>3</v>
      </c>
      <c r="AE1182" s="68">
        <v>1650</v>
      </c>
      <c r="AF1182" s="68">
        <v>0</v>
      </c>
      <c r="AG1182" s="68">
        <v>0</v>
      </c>
      <c r="AH1182" s="68">
        <v>0</v>
      </c>
      <c r="AI1182" s="68">
        <v>0</v>
      </c>
      <c r="AJ1182" s="68">
        <v>0</v>
      </c>
      <c r="AK1182" s="68">
        <v>0</v>
      </c>
      <c r="AL1182" s="68">
        <v>0</v>
      </c>
      <c r="AM1182" s="68">
        <v>0</v>
      </c>
      <c r="AN1182" s="68">
        <v>0</v>
      </c>
      <c r="AO1182" s="68">
        <v>1</v>
      </c>
      <c r="AP1182" s="113">
        <v>7.412160334945205</v>
      </c>
      <c r="AQ1182" s="12">
        <v>1</v>
      </c>
      <c r="AR1182" s="113">
        <v>7.4109518755836366</v>
      </c>
      <c r="AS1182" s="12">
        <v>0</v>
      </c>
      <c r="AT1182" s="12">
        <v>1</v>
      </c>
      <c r="AU1182" s="12">
        <v>6.5930445341424369</v>
      </c>
      <c r="AV1182" s="113">
        <v>7.6036486852101079</v>
      </c>
      <c r="AW1182" s="12">
        <v>0</v>
      </c>
      <c r="AX1182" s="12">
        <v>1</v>
      </c>
      <c r="AY1182" s="68">
        <v>0</v>
      </c>
      <c r="AZ1182" s="68">
        <v>4.2329999999999997</v>
      </c>
      <c r="BA1182" s="94">
        <v>564</v>
      </c>
      <c r="BB1182" s="94">
        <v>91</v>
      </c>
      <c r="BC1182" s="12">
        <v>1</v>
      </c>
      <c r="BD1182" s="12">
        <v>0</v>
      </c>
      <c r="BE1182" s="104">
        <f t="shared" si="271"/>
        <v>8.0063675676502459</v>
      </c>
      <c r="BF1182" s="104">
        <v>1269.94</v>
      </c>
      <c r="BG1182" s="104">
        <f t="shared" si="269"/>
        <v>1.1202848355460455</v>
      </c>
      <c r="BH1182" s="68">
        <v>0</v>
      </c>
      <c r="BI1182" s="68">
        <v>1</v>
      </c>
      <c r="BJ1182" s="68">
        <v>0</v>
      </c>
      <c r="BK1182" s="12">
        <v>0</v>
      </c>
      <c r="BL1182" s="12">
        <v>1</v>
      </c>
      <c r="BM1182" s="12">
        <v>1</v>
      </c>
      <c r="BN1182" s="12">
        <v>0</v>
      </c>
      <c r="BO1182" s="12">
        <v>0</v>
      </c>
      <c r="BP1182" s="12">
        <v>1</v>
      </c>
      <c r="BQ1182" s="12">
        <v>0</v>
      </c>
      <c r="BR1182" s="12">
        <v>0</v>
      </c>
      <c r="BS1182" s="12">
        <v>0</v>
      </c>
      <c r="BT1182" s="12">
        <v>0</v>
      </c>
      <c r="BU1182" s="12">
        <v>1</v>
      </c>
      <c r="BV1182" s="12">
        <v>1</v>
      </c>
      <c r="BW1182" s="12">
        <v>0</v>
      </c>
      <c r="BX1182" s="12">
        <v>0</v>
      </c>
      <c r="BY1182" s="12">
        <v>0.5</v>
      </c>
      <c r="BZ1182" s="12">
        <f t="shared" si="270"/>
        <v>0.5</v>
      </c>
      <c r="CA1182" s="113">
        <v>2.8033603809065348</v>
      </c>
      <c r="CB1182" s="12" t="s">
        <v>1213</v>
      </c>
      <c r="CC1182" s="12">
        <v>1</v>
      </c>
    </row>
    <row r="1183" spans="1:167" ht="15" customHeight="1" x14ac:dyDescent="0.3">
      <c r="A1183" s="70">
        <v>1182</v>
      </c>
      <c r="B1183" s="70">
        <v>26</v>
      </c>
      <c r="C1183" s="69" t="s">
        <v>176</v>
      </c>
      <c r="D1183" s="38">
        <v>3.4000000000000002E-2</v>
      </c>
      <c r="E1183" s="69">
        <v>0.104</v>
      </c>
      <c r="F1183" s="19">
        <f t="shared" si="272"/>
        <v>0.32692307692307698</v>
      </c>
      <c r="G1183" s="70"/>
      <c r="H1183" s="70">
        <f t="shared" si="259"/>
        <v>-6.9999999999999993E-2</v>
      </c>
      <c r="I1183" s="70">
        <f t="shared" si="260"/>
        <v>0.13800000000000001</v>
      </c>
      <c r="J1183" s="70" t="s">
        <v>63</v>
      </c>
      <c r="K1183" s="70">
        <f t="shared" si="262"/>
        <v>3.4000000000000002E-2</v>
      </c>
      <c r="L1183" s="47">
        <f t="shared" si="263"/>
        <v>0.32692307692307698</v>
      </c>
      <c r="M1183" s="18">
        <f t="shared" si="264"/>
        <v>8.0480291436057574E-3</v>
      </c>
      <c r="N1183" s="69">
        <f t="shared" si="265"/>
        <v>2.4617500909852898E-2</v>
      </c>
      <c r="O1183" s="69">
        <f t="shared" si="266"/>
        <v>40.621507587708074</v>
      </c>
      <c r="P1183" s="70">
        <f t="shared" si="267"/>
        <v>-1.6569471766247141E-2</v>
      </c>
      <c r="Q1183" s="70">
        <f t="shared" si="268"/>
        <v>3.2665530053458652E-2</v>
      </c>
      <c r="R1183" s="114">
        <v>6.5525078870345901</v>
      </c>
      <c r="S1183" s="70" t="s">
        <v>1271</v>
      </c>
      <c r="T1183" s="70" t="s">
        <v>628</v>
      </c>
      <c r="U1183" s="70" t="s">
        <v>1274</v>
      </c>
      <c r="V1183" s="69" t="s">
        <v>1278</v>
      </c>
      <c r="W1183" s="69">
        <v>1</v>
      </c>
      <c r="X1183" s="69">
        <v>0</v>
      </c>
      <c r="Y1183" s="69">
        <v>0</v>
      </c>
      <c r="Z1183" s="69">
        <v>0</v>
      </c>
      <c r="AA1183" s="69">
        <v>1</v>
      </c>
      <c r="AB1183" s="69">
        <v>1</v>
      </c>
      <c r="AC1183" s="69">
        <v>5</v>
      </c>
      <c r="AD1183" s="69">
        <v>3</v>
      </c>
      <c r="AE1183" s="69">
        <v>1650</v>
      </c>
      <c r="AF1183" s="69">
        <v>0</v>
      </c>
      <c r="AG1183" s="69">
        <v>0</v>
      </c>
      <c r="AH1183" s="69">
        <v>0</v>
      </c>
      <c r="AI1183" s="69">
        <v>0</v>
      </c>
      <c r="AJ1183" s="69">
        <v>0</v>
      </c>
      <c r="AK1183" s="69">
        <v>0</v>
      </c>
      <c r="AL1183" s="69">
        <v>0</v>
      </c>
      <c r="AM1183" s="69">
        <v>0</v>
      </c>
      <c r="AN1183" s="69">
        <v>0</v>
      </c>
      <c r="AO1183" s="69">
        <v>1</v>
      </c>
      <c r="AP1183" s="114">
        <v>7.412160334945205</v>
      </c>
      <c r="AQ1183" s="70">
        <v>1</v>
      </c>
      <c r="AR1183" s="114">
        <v>7.4109518755836366</v>
      </c>
      <c r="AS1183" s="70">
        <v>0</v>
      </c>
      <c r="AT1183" s="70">
        <v>1</v>
      </c>
      <c r="AU1183" s="70">
        <v>6.5930445341424369</v>
      </c>
      <c r="AV1183" s="114">
        <v>7.6036486852101079</v>
      </c>
      <c r="AW1183" s="70">
        <v>0</v>
      </c>
      <c r="AX1183" s="70">
        <v>1</v>
      </c>
      <c r="AY1183" s="69">
        <v>0</v>
      </c>
      <c r="AZ1183" s="69">
        <v>4.2329999999999997</v>
      </c>
      <c r="BA1183" s="32">
        <v>564</v>
      </c>
      <c r="BB1183" s="32">
        <v>91</v>
      </c>
      <c r="BC1183" s="70">
        <v>1</v>
      </c>
      <c r="BD1183" s="70">
        <v>0</v>
      </c>
      <c r="BE1183" s="106">
        <f t="shared" si="271"/>
        <v>8.0063675676502459</v>
      </c>
      <c r="BF1183" s="106">
        <v>1269.94</v>
      </c>
      <c r="BG1183" s="106">
        <f t="shared" si="269"/>
        <v>1.1202848355460455</v>
      </c>
      <c r="BH1183" s="69">
        <v>0</v>
      </c>
      <c r="BI1183" s="69">
        <v>1</v>
      </c>
      <c r="BJ1183" s="69">
        <v>0</v>
      </c>
      <c r="BK1183" s="70">
        <v>0</v>
      </c>
      <c r="BL1183" s="70">
        <v>1</v>
      </c>
      <c r="BM1183" s="70">
        <v>1</v>
      </c>
      <c r="BN1183" s="70">
        <v>0</v>
      </c>
      <c r="BO1183" s="70">
        <v>0</v>
      </c>
      <c r="BP1183" s="70">
        <v>1</v>
      </c>
      <c r="BQ1183" s="70">
        <v>0</v>
      </c>
      <c r="BR1183" s="70">
        <v>0</v>
      </c>
      <c r="BS1183" s="70">
        <v>0</v>
      </c>
      <c r="BT1183" s="70">
        <v>0</v>
      </c>
      <c r="BU1183" s="70">
        <v>1</v>
      </c>
      <c r="BV1183" s="70">
        <v>1</v>
      </c>
      <c r="BW1183" s="70">
        <v>0</v>
      </c>
      <c r="BX1183" s="70">
        <v>0</v>
      </c>
      <c r="BY1183" s="70">
        <v>0.5</v>
      </c>
      <c r="BZ1183" s="70">
        <f t="shared" si="270"/>
        <v>0.5</v>
      </c>
      <c r="CA1183" s="114">
        <v>2.8033603809065348</v>
      </c>
      <c r="CB1183" s="70" t="s">
        <v>1213</v>
      </c>
      <c r="CC1183" s="70">
        <v>1</v>
      </c>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c r="DD1183" s="70"/>
      <c r="DE1183" s="70"/>
      <c r="DF1183" s="70"/>
      <c r="DG1183" s="70"/>
      <c r="DH1183" s="70"/>
      <c r="DI1183" s="70"/>
      <c r="DJ1183" s="70"/>
      <c r="DK1183" s="70"/>
      <c r="DL1183" s="70"/>
      <c r="DM1183" s="70"/>
      <c r="DN1183" s="70"/>
      <c r="DO1183" s="70"/>
      <c r="DP1183" s="70"/>
      <c r="DQ1183" s="70"/>
      <c r="DR1183" s="70"/>
      <c r="DS1183" s="70"/>
      <c r="DT1183" s="70"/>
      <c r="DU1183" s="70"/>
      <c r="DV1183" s="70"/>
      <c r="DW1183" s="70"/>
      <c r="DX1183" s="70"/>
      <c r="DY1183" s="70"/>
      <c r="DZ1183" s="70"/>
      <c r="EA1183" s="70"/>
      <c r="EB1183" s="70"/>
      <c r="EC1183" s="70"/>
      <c r="ED1183" s="70"/>
      <c r="EE1183" s="70"/>
      <c r="EF1183" s="70"/>
      <c r="EG1183" s="70"/>
      <c r="EH1183" s="70"/>
      <c r="EI1183" s="70"/>
      <c r="EJ1183" s="70"/>
      <c r="EK1183" s="70"/>
      <c r="EL1183" s="70"/>
      <c r="EM1183" s="70"/>
      <c r="EN1183" s="70"/>
      <c r="EO1183" s="70"/>
      <c r="EP1183" s="70"/>
      <c r="EQ1183" s="70"/>
      <c r="ER1183" s="70"/>
      <c r="ES1183" s="70"/>
      <c r="ET1183" s="70"/>
      <c r="EU1183" s="70"/>
      <c r="EV1183" s="70"/>
      <c r="EW1183" s="70"/>
      <c r="EX1183" s="70"/>
      <c r="EY1183" s="70"/>
      <c r="EZ1183" s="70"/>
      <c r="FA1183" s="70"/>
      <c r="FB1183" s="70"/>
      <c r="FC1183" s="70"/>
      <c r="FD1183" s="70"/>
      <c r="FE1183" s="70"/>
      <c r="FF1183" s="70"/>
      <c r="FG1183" s="70"/>
      <c r="FH1183" s="70"/>
      <c r="FI1183" s="70"/>
      <c r="FJ1183" s="70"/>
      <c r="FK1183" s="70"/>
    </row>
    <row r="1184" spans="1:167" ht="15" customHeight="1" x14ac:dyDescent="0.3">
      <c r="A1184" s="70">
        <v>1183</v>
      </c>
      <c r="B1184" s="70">
        <v>26</v>
      </c>
      <c r="C1184" s="69" t="s">
        <v>176</v>
      </c>
      <c r="D1184" s="38">
        <v>0.32700000000000001</v>
      </c>
      <c r="E1184" s="69">
        <v>0.14799999999999999</v>
      </c>
      <c r="F1184" s="19">
        <f t="shared" si="272"/>
        <v>2.2094594594594597</v>
      </c>
      <c r="G1184" s="70" t="s">
        <v>420</v>
      </c>
      <c r="H1184" s="70">
        <f t="shared" si="259"/>
        <v>0.17900000000000002</v>
      </c>
      <c r="I1184" s="70">
        <f t="shared" si="260"/>
        <v>0.47499999999999998</v>
      </c>
      <c r="J1184" s="70" t="s">
        <v>63</v>
      </c>
      <c r="K1184" s="70">
        <f t="shared" si="262"/>
        <v>0.32700000000000001</v>
      </c>
      <c r="L1184" s="47">
        <f t="shared" si="263"/>
        <v>2.2094594594594597</v>
      </c>
      <c r="M1184" s="18">
        <f t="shared" si="264"/>
        <v>5.431284582443887E-2</v>
      </c>
      <c r="N1184" s="69">
        <f t="shared" si="265"/>
        <v>2.4581960801275081E-2</v>
      </c>
      <c r="O1184" s="69">
        <f t="shared" si="266"/>
        <v>40.680237353080855</v>
      </c>
      <c r="P1184" s="70">
        <f t="shared" si="267"/>
        <v>2.9730885023163789E-2</v>
      </c>
      <c r="Q1184" s="70">
        <f t="shared" si="268"/>
        <v>7.8894806625713951E-2</v>
      </c>
      <c r="R1184" s="114">
        <v>8.2321742363839405</v>
      </c>
      <c r="S1184" s="70" t="s">
        <v>1272</v>
      </c>
      <c r="T1184" s="70" t="s">
        <v>628</v>
      </c>
      <c r="U1184" s="70" t="s">
        <v>1275</v>
      </c>
      <c r="V1184" s="69" t="s">
        <v>1278</v>
      </c>
      <c r="W1184" s="69">
        <v>1</v>
      </c>
      <c r="X1184" s="69">
        <v>0</v>
      </c>
      <c r="Y1184" s="69">
        <v>0</v>
      </c>
      <c r="Z1184" s="69">
        <v>0</v>
      </c>
      <c r="AA1184" s="69">
        <v>1</v>
      </c>
      <c r="AB1184" s="69">
        <v>1</v>
      </c>
      <c r="AC1184" s="69">
        <v>5</v>
      </c>
      <c r="AD1184" s="69">
        <v>3</v>
      </c>
      <c r="AE1184" s="69">
        <v>1650</v>
      </c>
      <c r="AF1184" s="69">
        <v>0</v>
      </c>
      <c r="AG1184" s="69">
        <v>0</v>
      </c>
      <c r="AH1184" s="69">
        <v>0</v>
      </c>
      <c r="AI1184" s="69">
        <v>0</v>
      </c>
      <c r="AJ1184" s="69">
        <v>0</v>
      </c>
      <c r="AK1184" s="69">
        <v>0</v>
      </c>
      <c r="AL1184" s="69">
        <v>0</v>
      </c>
      <c r="AM1184" s="69">
        <v>0</v>
      </c>
      <c r="AN1184" s="69">
        <v>0</v>
      </c>
      <c r="AO1184" s="69">
        <v>1</v>
      </c>
      <c r="AP1184" s="114">
        <v>7.412160334945205</v>
      </c>
      <c r="AQ1184" s="70">
        <v>1</v>
      </c>
      <c r="AR1184" s="114">
        <v>7.4109518755836366</v>
      </c>
      <c r="AS1184" s="70">
        <v>0</v>
      </c>
      <c r="AT1184" s="70">
        <v>1</v>
      </c>
      <c r="AU1184" s="70">
        <v>6.5930445341424369</v>
      </c>
      <c r="AV1184" s="114">
        <v>7.6036486852101079</v>
      </c>
      <c r="AW1184" s="70">
        <v>0</v>
      </c>
      <c r="AX1184" s="70">
        <v>1</v>
      </c>
      <c r="AY1184" s="69">
        <v>0</v>
      </c>
      <c r="AZ1184" s="69">
        <v>4.2329999999999997</v>
      </c>
      <c r="BA1184" s="32">
        <v>564</v>
      </c>
      <c r="BB1184" s="32">
        <v>91</v>
      </c>
      <c r="BC1184" s="70">
        <v>1</v>
      </c>
      <c r="BD1184" s="70">
        <v>0</v>
      </c>
      <c r="BE1184" s="106">
        <f t="shared" si="271"/>
        <v>8.0063675676502459</v>
      </c>
      <c r="BF1184" s="106">
        <v>1269.94</v>
      </c>
      <c r="BG1184" s="106">
        <f t="shared" si="269"/>
        <v>1.1202848355460455</v>
      </c>
      <c r="BH1184" s="69">
        <v>0</v>
      </c>
      <c r="BI1184" s="69">
        <v>1</v>
      </c>
      <c r="BJ1184" s="69">
        <v>0</v>
      </c>
      <c r="BK1184" s="70">
        <v>0</v>
      </c>
      <c r="BL1184" s="70">
        <v>1</v>
      </c>
      <c r="BM1184" s="70">
        <v>1</v>
      </c>
      <c r="BN1184" s="70">
        <v>0</v>
      </c>
      <c r="BO1184" s="70">
        <v>0</v>
      </c>
      <c r="BP1184" s="70">
        <v>1</v>
      </c>
      <c r="BQ1184" s="70">
        <v>0</v>
      </c>
      <c r="BR1184" s="70">
        <v>0</v>
      </c>
      <c r="BS1184" s="70">
        <v>0</v>
      </c>
      <c r="BT1184" s="70">
        <v>0</v>
      </c>
      <c r="BU1184" s="70">
        <v>1</v>
      </c>
      <c r="BV1184" s="70">
        <v>1</v>
      </c>
      <c r="BW1184" s="70">
        <v>0</v>
      </c>
      <c r="BX1184" s="70">
        <v>0</v>
      </c>
      <c r="BY1184" s="70">
        <v>0.5</v>
      </c>
      <c r="BZ1184" s="70">
        <f t="shared" si="270"/>
        <v>0.5</v>
      </c>
      <c r="CA1184" s="114">
        <v>2.8033603809065348</v>
      </c>
      <c r="CB1184" s="70" t="s">
        <v>1213</v>
      </c>
      <c r="CC1184" s="70">
        <v>1</v>
      </c>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c r="DD1184" s="70"/>
      <c r="DE1184" s="70"/>
      <c r="DF1184" s="70"/>
      <c r="DG1184" s="70"/>
      <c r="DH1184" s="70"/>
      <c r="DI1184" s="70"/>
      <c r="DJ1184" s="70"/>
      <c r="DK1184" s="70"/>
      <c r="DL1184" s="70"/>
      <c r="DM1184" s="70"/>
      <c r="DN1184" s="70"/>
      <c r="DO1184" s="70"/>
      <c r="DP1184" s="70"/>
      <c r="DQ1184" s="70"/>
      <c r="DR1184" s="70"/>
      <c r="DS1184" s="70"/>
      <c r="DT1184" s="70"/>
      <c r="DU1184" s="70"/>
      <c r="DV1184" s="70"/>
      <c r="DW1184" s="70"/>
      <c r="DX1184" s="70"/>
      <c r="DY1184" s="70"/>
      <c r="DZ1184" s="70"/>
      <c r="EA1184" s="70"/>
      <c r="EB1184" s="70"/>
      <c r="EC1184" s="70"/>
      <c r="ED1184" s="70"/>
      <c r="EE1184" s="70"/>
      <c r="EF1184" s="70"/>
      <c r="EG1184" s="70"/>
      <c r="EH1184" s="70"/>
      <c r="EI1184" s="70"/>
      <c r="EJ1184" s="70"/>
      <c r="EK1184" s="70"/>
      <c r="EL1184" s="70"/>
      <c r="EM1184" s="70"/>
      <c r="EN1184" s="70"/>
      <c r="EO1184" s="70"/>
      <c r="EP1184" s="70"/>
      <c r="EQ1184" s="70"/>
      <c r="ER1184" s="70"/>
      <c r="ES1184" s="70"/>
      <c r="ET1184" s="70"/>
      <c r="EU1184" s="70"/>
      <c r="EV1184" s="70"/>
      <c r="EW1184" s="70"/>
      <c r="EX1184" s="70"/>
      <c r="EY1184" s="70"/>
      <c r="EZ1184" s="70"/>
      <c r="FA1184" s="70"/>
      <c r="FB1184" s="70"/>
      <c r="FC1184" s="70"/>
      <c r="FD1184" s="70"/>
      <c r="FE1184" s="70"/>
      <c r="FF1184" s="70"/>
      <c r="FG1184" s="70"/>
      <c r="FH1184" s="70"/>
      <c r="FI1184" s="70"/>
      <c r="FJ1184" s="70"/>
      <c r="FK1184" s="70"/>
    </row>
    <row r="1185" spans="1:167" ht="15" customHeight="1" x14ac:dyDescent="0.3">
      <c r="A1185" s="70">
        <v>1184</v>
      </c>
      <c r="B1185" s="12">
        <v>26</v>
      </c>
      <c r="C1185" s="69" t="s">
        <v>176</v>
      </c>
      <c r="D1185" s="37">
        <v>4.5999999999999999E-2</v>
      </c>
      <c r="E1185" s="68">
        <v>0.17100000000000001</v>
      </c>
      <c r="F1185" s="19">
        <f t="shared" si="272"/>
        <v>0.26900584795321636</v>
      </c>
      <c r="H1185" s="12">
        <f t="shared" si="259"/>
        <v>-0.125</v>
      </c>
      <c r="I1185" s="12">
        <f t="shared" si="260"/>
        <v>0.21700000000000003</v>
      </c>
      <c r="J1185" s="12" t="s">
        <v>63</v>
      </c>
      <c r="K1185" s="12">
        <f t="shared" si="262"/>
        <v>4.5999999999999999E-2</v>
      </c>
      <c r="L1185" s="45">
        <f t="shared" si="263"/>
        <v>0.26900584795321636</v>
      </c>
      <c r="M1185" s="15">
        <f t="shared" si="264"/>
        <v>6.6223209651779863E-3</v>
      </c>
      <c r="N1185" s="68">
        <f t="shared" si="265"/>
        <v>2.4617758370552949E-2</v>
      </c>
      <c r="O1185" s="68">
        <f t="shared" si="266"/>
        <v>40.621082754479019</v>
      </c>
      <c r="P1185" s="12">
        <f t="shared" si="267"/>
        <v>-1.7995437405374962E-2</v>
      </c>
      <c r="Q1185" s="12">
        <f t="shared" si="268"/>
        <v>3.1240079335730937E-2</v>
      </c>
      <c r="R1185" s="113">
        <v>8.2209411682813887</v>
      </c>
      <c r="S1185" s="12" t="s">
        <v>1272</v>
      </c>
      <c r="T1185" s="12" t="s">
        <v>628</v>
      </c>
      <c r="U1185" s="12" t="s">
        <v>1273</v>
      </c>
      <c r="V1185" s="68" t="s">
        <v>1278</v>
      </c>
      <c r="W1185" s="68">
        <v>1</v>
      </c>
      <c r="X1185" s="68">
        <v>0</v>
      </c>
      <c r="Y1185" s="68">
        <v>0</v>
      </c>
      <c r="Z1185" s="68">
        <v>0</v>
      </c>
      <c r="AA1185" s="68">
        <v>1</v>
      </c>
      <c r="AB1185" s="68">
        <v>1</v>
      </c>
      <c r="AC1185" s="68">
        <v>6</v>
      </c>
      <c r="AD1185" s="68">
        <v>3</v>
      </c>
      <c r="AE1185" s="68">
        <v>1650</v>
      </c>
      <c r="AF1185" s="68">
        <v>0</v>
      </c>
      <c r="AG1185" s="68">
        <v>0</v>
      </c>
      <c r="AH1185" s="68">
        <v>0</v>
      </c>
      <c r="AI1185" s="68">
        <v>0</v>
      </c>
      <c r="AJ1185" s="68">
        <v>0</v>
      </c>
      <c r="AK1185" s="68">
        <v>0</v>
      </c>
      <c r="AL1185" s="68">
        <v>0</v>
      </c>
      <c r="AM1185" s="68">
        <v>0</v>
      </c>
      <c r="AN1185" s="68">
        <v>0</v>
      </c>
      <c r="AO1185" s="68">
        <v>1</v>
      </c>
      <c r="AP1185" s="113">
        <v>7.412160334945205</v>
      </c>
      <c r="AQ1185" s="12">
        <v>1</v>
      </c>
      <c r="AR1185" s="113">
        <v>7.4109518755836366</v>
      </c>
      <c r="AS1185" s="12">
        <v>0</v>
      </c>
      <c r="AT1185" s="12">
        <v>1</v>
      </c>
      <c r="AU1185" s="12">
        <v>6.5930445341424369</v>
      </c>
      <c r="AV1185" s="113">
        <v>7.6036486852101079</v>
      </c>
      <c r="AW1185" s="12">
        <v>0</v>
      </c>
      <c r="AX1185" s="12">
        <v>1</v>
      </c>
      <c r="AY1185" s="68">
        <v>0</v>
      </c>
      <c r="AZ1185" s="68">
        <v>4.2329999999999997</v>
      </c>
      <c r="BA1185" s="94">
        <v>564</v>
      </c>
      <c r="BB1185" s="94">
        <v>91</v>
      </c>
      <c r="BC1185" s="12">
        <v>1</v>
      </c>
      <c r="BD1185" s="12">
        <v>0</v>
      </c>
      <c r="BE1185" s="104">
        <f t="shared" si="271"/>
        <v>8.0063675676502459</v>
      </c>
      <c r="BF1185" s="104">
        <v>1269.94</v>
      </c>
      <c r="BG1185" s="104">
        <f t="shared" si="269"/>
        <v>1.1202848355460455</v>
      </c>
      <c r="BH1185" s="68">
        <v>0</v>
      </c>
      <c r="BI1185" s="68">
        <v>1</v>
      </c>
      <c r="BJ1185" s="68">
        <v>0</v>
      </c>
      <c r="BK1185" s="12">
        <v>0</v>
      </c>
      <c r="BL1185" s="12">
        <v>1</v>
      </c>
      <c r="BM1185" s="12">
        <v>1</v>
      </c>
      <c r="BN1185" s="12">
        <v>0</v>
      </c>
      <c r="BO1185" s="12">
        <v>0</v>
      </c>
      <c r="BP1185" s="12">
        <v>1</v>
      </c>
      <c r="BQ1185" s="12">
        <v>0</v>
      </c>
      <c r="BR1185" s="12">
        <v>0</v>
      </c>
      <c r="BS1185" s="12">
        <v>0</v>
      </c>
      <c r="BT1185" s="12">
        <v>0</v>
      </c>
      <c r="BU1185" s="12">
        <v>1</v>
      </c>
      <c r="BV1185" s="12">
        <v>1</v>
      </c>
      <c r="BW1185" s="12">
        <v>0</v>
      </c>
      <c r="BX1185" s="12">
        <v>0</v>
      </c>
      <c r="BY1185" s="12">
        <v>0.5</v>
      </c>
      <c r="BZ1185" s="12">
        <f t="shared" si="270"/>
        <v>0.5</v>
      </c>
      <c r="CA1185" s="113">
        <v>2.8033603809065348</v>
      </c>
      <c r="CB1185" s="12" t="s">
        <v>1213</v>
      </c>
      <c r="CC1185" s="12">
        <v>1</v>
      </c>
      <c r="CL1185" s="70"/>
      <c r="CM1185" s="70"/>
      <c r="CN1185" s="70"/>
      <c r="CO1185" s="70"/>
      <c r="CP1185" s="70"/>
      <c r="CQ1185" s="70"/>
      <c r="CR1185" s="70"/>
      <c r="CS1185" s="70"/>
      <c r="CT1185" s="70"/>
      <c r="CU1185" s="70"/>
      <c r="CV1185" s="70"/>
      <c r="CW1185" s="70"/>
      <c r="CX1185" s="70"/>
      <c r="CY1185" s="70"/>
      <c r="CZ1185" s="70"/>
      <c r="DA1185" s="70"/>
      <c r="DB1185" s="70"/>
      <c r="DC1185" s="70"/>
      <c r="DD1185" s="70"/>
      <c r="DE1185" s="70"/>
      <c r="DF1185" s="70"/>
      <c r="DG1185" s="70"/>
      <c r="DH1185" s="70"/>
      <c r="DI1185" s="70"/>
      <c r="DJ1185" s="70"/>
      <c r="DK1185" s="70"/>
      <c r="DL1185" s="70"/>
      <c r="DM1185" s="70"/>
      <c r="DN1185" s="70"/>
      <c r="DO1185" s="70"/>
      <c r="DP1185" s="70"/>
      <c r="DQ1185" s="70"/>
      <c r="DR1185" s="70"/>
      <c r="DS1185" s="70"/>
      <c r="DT1185" s="70"/>
      <c r="DU1185" s="70"/>
      <c r="DV1185" s="70"/>
      <c r="DW1185" s="70"/>
      <c r="DX1185" s="70"/>
      <c r="DY1185" s="70"/>
      <c r="DZ1185" s="70"/>
      <c r="EA1185" s="70"/>
      <c r="EB1185" s="70"/>
      <c r="EC1185" s="70"/>
      <c r="ED1185" s="70"/>
      <c r="EE1185" s="70"/>
      <c r="EF1185" s="70"/>
      <c r="EG1185" s="70"/>
      <c r="EH1185" s="70"/>
      <c r="EI1185" s="70"/>
      <c r="EJ1185" s="70"/>
      <c r="EK1185" s="70"/>
      <c r="EL1185" s="70"/>
      <c r="EM1185" s="70"/>
      <c r="EN1185" s="70"/>
      <c r="EO1185" s="70"/>
      <c r="EP1185" s="70"/>
      <c r="EQ1185" s="70"/>
      <c r="ER1185" s="70"/>
      <c r="ES1185" s="70"/>
      <c r="ET1185" s="70"/>
      <c r="EU1185" s="70"/>
      <c r="EV1185" s="70"/>
      <c r="EW1185" s="70"/>
      <c r="EX1185" s="70"/>
      <c r="EY1185" s="70"/>
      <c r="EZ1185" s="70"/>
      <c r="FA1185" s="70"/>
      <c r="FB1185" s="70"/>
      <c r="FC1185" s="70"/>
      <c r="FD1185" s="70"/>
      <c r="FE1185" s="70"/>
      <c r="FF1185" s="70"/>
      <c r="FG1185" s="70"/>
      <c r="FH1185" s="70"/>
      <c r="FI1185" s="70"/>
      <c r="FJ1185" s="70"/>
      <c r="FK1185" s="70"/>
    </row>
    <row r="1186" spans="1:167" s="40" customFormat="1" ht="15" customHeight="1" x14ac:dyDescent="0.3">
      <c r="A1186" s="75">
        <v>1185</v>
      </c>
      <c r="B1186" s="75">
        <v>26</v>
      </c>
      <c r="C1186" s="77" t="s">
        <v>176</v>
      </c>
      <c r="D1186" s="76">
        <v>0.121</v>
      </c>
      <c r="E1186" s="77">
        <v>9.0999999999999998E-2</v>
      </c>
      <c r="F1186" s="79">
        <f t="shared" si="272"/>
        <v>1.3296703296703296</v>
      </c>
      <c r="G1186" s="75"/>
      <c r="H1186" s="75">
        <f t="shared" ref="H1186:H1249" si="273">D1186-E1186</f>
        <v>0.03</v>
      </c>
      <c r="I1186" s="75">
        <f t="shared" ref="I1186:I1249" si="274">D1186+E1186</f>
        <v>0.21199999999999999</v>
      </c>
      <c r="J1186" s="75" t="s">
        <v>63</v>
      </c>
      <c r="K1186" s="75">
        <f t="shared" si="262"/>
        <v>0.121</v>
      </c>
      <c r="L1186" s="88">
        <f t="shared" si="263"/>
        <v>1.3296703296703296</v>
      </c>
      <c r="M1186" s="78">
        <f t="shared" si="264"/>
        <v>3.2716696922971494E-2</v>
      </c>
      <c r="N1186" s="77">
        <f t="shared" si="265"/>
        <v>2.4605119173474431E-2</v>
      </c>
      <c r="O1186" s="77">
        <f t="shared" si="266"/>
        <v>40.641949057416099</v>
      </c>
      <c r="P1186" s="75">
        <f t="shared" si="267"/>
        <v>8.1115777494970634E-3</v>
      </c>
      <c r="Q1186" s="75">
        <f t="shared" si="268"/>
        <v>5.7321816096445925E-2</v>
      </c>
      <c r="R1186" s="115">
        <v>6.9057532763114642</v>
      </c>
      <c r="S1186" s="75" t="s">
        <v>1272</v>
      </c>
      <c r="T1186" s="75" t="s">
        <v>628</v>
      </c>
      <c r="U1186" s="75" t="s">
        <v>1276</v>
      </c>
      <c r="V1186" s="77" t="s">
        <v>1278</v>
      </c>
      <c r="W1186" s="77">
        <v>1</v>
      </c>
      <c r="X1186" s="77">
        <v>0</v>
      </c>
      <c r="Y1186" s="77">
        <v>0</v>
      </c>
      <c r="Z1186" s="77">
        <v>0</v>
      </c>
      <c r="AA1186" s="77">
        <v>1</v>
      </c>
      <c r="AB1186" s="77">
        <v>1</v>
      </c>
      <c r="AC1186" s="77">
        <v>6</v>
      </c>
      <c r="AD1186" s="77">
        <v>3</v>
      </c>
      <c r="AE1186" s="77">
        <v>1650</v>
      </c>
      <c r="AF1186" s="77">
        <v>0</v>
      </c>
      <c r="AG1186" s="77">
        <v>0</v>
      </c>
      <c r="AH1186" s="77">
        <v>0</v>
      </c>
      <c r="AI1186" s="77">
        <v>0</v>
      </c>
      <c r="AJ1186" s="77">
        <v>0</v>
      </c>
      <c r="AK1186" s="77">
        <v>0</v>
      </c>
      <c r="AL1186" s="77">
        <v>0</v>
      </c>
      <c r="AM1186" s="77">
        <v>0</v>
      </c>
      <c r="AN1186" s="77">
        <v>0</v>
      </c>
      <c r="AO1186" s="77">
        <v>1</v>
      </c>
      <c r="AP1186" s="115">
        <v>7.412160334945205</v>
      </c>
      <c r="AQ1186" s="75">
        <v>1</v>
      </c>
      <c r="AR1186" s="115">
        <v>7.4109518755836366</v>
      </c>
      <c r="AS1186" s="75">
        <v>0</v>
      </c>
      <c r="AT1186" s="75">
        <v>1</v>
      </c>
      <c r="AU1186" s="75">
        <v>6.5930445341424369</v>
      </c>
      <c r="AV1186" s="115">
        <v>7.6036486852101079</v>
      </c>
      <c r="AW1186" s="75">
        <v>0</v>
      </c>
      <c r="AX1186" s="75">
        <v>1</v>
      </c>
      <c r="AY1186" s="77">
        <v>0</v>
      </c>
      <c r="AZ1186" s="77">
        <v>4.2329999999999997</v>
      </c>
      <c r="BA1186" s="52">
        <v>564</v>
      </c>
      <c r="BB1186" s="52">
        <v>91</v>
      </c>
      <c r="BC1186" s="75">
        <v>1</v>
      </c>
      <c r="BD1186" s="75">
        <v>0</v>
      </c>
      <c r="BE1186" s="105">
        <f t="shared" si="271"/>
        <v>8.0063675676502459</v>
      </c>
      <c r="BF1186" s="105">
        <v>1269.94</v>
      </c>
      <c r="BG1186" s="105">
        <f t="shared" si="269"/>
        <v>1.1202848355460455</v>
      </c>
      <c r="BH1186" s="77">
        <v>0</v>
      </c>
      <c r="BI1186" s="77">
        <v>1</v>
      </c>
      <c r="BJ1186" s="77">
        <v>0</v>
      </c>
      <c r="BK1186" s="75">
        <v>0</v>
      </c>
      <c r="BL1186" s="75">
        <v>1</v>
      </c>
      <c r="BM1186" s="75">
        <v>1</v>
      </c>
      <c r="BN1186" s="75">
        <v>0</v>
      </c>
      <c r="BO1186" s="75">
        <v>0</v>
      </c>
      <c r="BP1186" s="75">
        <v>1</v>
      </c>
      <c r="BQ1186" s="75">
        <v>0</v>
      </c>
      <c r="BR1186" s="75">
        <v>0</v>
      </c>
      <c r="BS1186" s="75">
        <v>0</v>
      </c>
      <c r="BT1186" s="75">
        <v>0</v>
      </c>
      <c r="BU1186" s="75">
        <v>1</v>
      </c>
      <c r="BV1186" s="75">
        <v>1</v>
      </c>
      <c r="BW1186" s="75">
        <v>0</v>
      </c>
      <c r="BX1186" s="75">
        <v>0</v>
      </c>
      <c r="BY1186" s="75">
        <v>0.5</v>
      </c>
      <c r="BZ1186" s="75">
        <f t="shared" si="270"/>
        <v>0.5</v>
      </c>
      <c r="CA1186" s="115">
        <v>2.8033603809065348</v>
      </c>
      <c r="CB1186" s="75" t="s">
        <v>1213</v>
      </c>
      <c r="CC1186" s="75">
        <v>1</v>
      </c>
      <c r="CD1186" s="75"/>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5"/>
      <c r="DA1186" s="75"/>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5"/>
      <c r="ET1186" s="75"/>
      <c r="EU1186" s="75"/>
      <c r="EV1186" s="75"/>
      <c r="EW1186" s="75"/>
      <c r="EX1186" s="75"/>
      <c r="EY1186" s="75"/>
      <c r="EZ1186" s="75"/>
      <c r="FA1186" s="75"/>
      <c r="FB1186" s="75"/>
      <c r="FC1186" s="75"/>
      <c r="FD1186" s="75"/>
      <c r="FE1186" s="75"/>
      <c r="FF1186" s="75"/>
      <c r="FG1186" s="75"/>
      <c r="FH1186" s="75"/>
      <c r="FI1186" s="75"/>
      <c r="FJ1186" s="75"/>
      <c r="FK1186" s="75"/>
    </row>
    <row r="1187" spans="1:167" ht="15" customHeight="1" x14ac:dyDescent="0.3">
      <c r="A1187" s="70">
        <v>1186</v>
      </c>
      <c r="B1187" s="70">
        <v>27</v>
      </c>
      <c r="C1187" s="69" t="s">
        <v>177</v>
      </c>
      <c r="D1187" s="38">
        <v>-1.47</v>
      </c>
      <c r="E1187" s="69">
        <v>0.71</v>
      </c>
      <c r="F1187" s="19">
        <f t="shared" si="272"/>
        <v>-2.0704225352112675</v>
      </c>
      <c r="G1187" s="70">
        <v>0.04</v>
      </c>
      <c r="H1187" s="70">
        <f t="shared" si="273"/>
        <v>-2.1799999999999997</v>
      </c>
      <c r="I1187" s="70">
        <f t="shared" si="274"/>
        <v>-0.76</v>
      </c>
      <c r="J1187" s="70" t="s">
        <v>63</v>
      </c>
      <c r="K1187" s="70">
        <f t="shared" si="262"/>
        <v>1.47</v>
      </c>
      <c r="L1187" s="47">
        <f t="shared" si="263"/>
        <v>2.0704225352112675</v>
      </c>
      <c r="M1187" s="18">
        <f t="shared" si="264"/>
        <v>7.4550588997623027E-2</v>
      </c>
      <c r="N1187" s="69">
        <f t="shared" si="265"/>
        <v>3.6007427338987992E-2</v>
      </c>
      <c r="O1187" s="69">
        <f t="shared" si="266"/>
        <v>27.772047988477745</v>
      </c>
      <c r="P1187" s="70">
        <f t="shared" si="267"/>
        <v>3.8543161658635035E-2</v>
      </c>
      <c r="Q1187" s="70">
        <f t="shared" si="268"/>
        <v>0.11055801633661103</v>
      </c>
      <c r="R1187" s="114">
        <v>5.8888779583328805</v>
      </c>
      <c r="S1187" s="70" t="s">
        <v>1294</v>
      </c>
      <c r="T1187" s="70" t="s">
        <v>1297</v>
      </c>
      <c r="U1187" s="70" t="s">
        <v>568</v>
      </c>
      <c r="V1187" s="69" t="s">
        <v>1299</v>
      </c>
      <c r="W1187" s="69">
        <v>0</v>
      </c>
      <c r="X1187" s="69">
        <v>0</v>
      </c>
      <c r="Y1187" s="69">
        <v>0</v>
      </c>
      <c r="Z1187" s="69">
        <v>1</v>
      </c>
      <c r="AA1187" s="69">
        <v>0</v>
      </c>
      <c r="AB1187" s="69">
        <v>1</v>
      </c>
      <c r="AC1187" s="69">
        <v>1</v>
      </c>
      <c r="AD1187" s="69">
        <v>1</v>
      </c>
      <c r="AE1187" s="69">
        <v>767</v>
      </c>
      <c r="AF1187" s="69">
        <v>0</v>
      </c>
      <c r="AG1187" s="69">
        <v>0</v>
      </c>
      <c r="AH1187" s="69">
        <v>0</v>
      </c>
      <c r="AI1187" s="69">
        <v>0</v>
      </c>
      <c r="AJ1187" s="69">
        <v>0</v>
      </c>
      <c r="AK1187" s="69">
        <v>0</v>
      </c>
      <c r="AL1187" s="69">
        <v>0</v>
      </c>
      <c r="AM1187" s="69">
        <v>0</v>
      </c>
      <c r="AN1187" s="69">
        <v>0</v>
      </c>
      <c r="AO1187" s="69">
        <v>1</v>
      </c>
      <c r="AP1187" s="114">
        <v>7.1670378769122198</v>
      </c>
      <c r="AQ1187" s="70">
        <v>1</v>
      </c>
      <c r="AR1187" s="114">
        <v>6.6450909695056444</v>
      </c>
      <c r="AS1187" s="70">
        <v>0</v>
      </c>
      <c r="AT1187" s="70">
        <v>1</v>
      </c>
      <c r="AU1187" s="70">
        <v>6.5930445341424369</v>
      </c>
      <c r="AV1187" s="114">
        <v>7.6061387263373286</v>
      </c>
      <c r="AW1187" s="70">
        <v>0</v>
      </c>
      <c r="AX1187" s="70">
        <v>1</v>
      </c>
      <c r="AY1187" s="69">
        <v>1</v>
      </c>
      <c r="AZ1187" s="69">
        <v>4.2329999999999997</v>
      </c>
      <c r="BA1187" s="32">
        <v>10</v>
      </c>
      <c r="BB1187" s="32">
        <v>16</v>
      </c>
      <c r="BC1187" s="70">
        <v>1</v>
      </c>
      <c r="BD1187" s="70">
        <v>0</v>
      </c>
      <c r="BE1187" s="106">
        <f t="shared" ref="BE1187:BE1202" si="275">LN(80)</f>
        <v>4.3820266346738812</v>
      </c>
      <c r="BF1187" s="106">
        <v>990.33</v>
      </c>
      <c r="BG1187" s="106">
        <f t="shared" si="269"/>
        <v>0.6352569374557967</v>
      </c>
      <c r="BH1187" s="69">
        <v>1</v>
      </c>
      <c r="BI1187" s="69">
        <v>1</v>
      </c>
      <c r="BJ1187" s="69">
        <v>0</v>
      </c>
      <c r="BK1187" s="70">
        <v>1</v>
      </c>
      <c r="BL1187" s="70">
        <v>0</v>
      </c>
      <c r="BM1187" s="70">
        <v>0</v>
      </c>
      <c r="BN1187" s="70">
        <v>1</v>
      </c>
      <c r="BO1187" s="70">
        <v>0</v>
      </c>
      <c r="BP1187" s="70">
        <v>1</v>
      </c>
      <c r="BQ1187" s="70">
        <v>1</v>
      </c>
      <c r="BR1187" s="70">
        <v>0</v>
      </c>
      <c r="BS1187" s="70">
        <v>0</v>
      </c>
      <c r="BT1187" s="70">
        <v>0</v>
      </c>
      <c r="BU1187" s="70">
        <v>0</v>
      </c>
      <c r="BV1187" s="70">
        <v>0</v>
      </c>
      <c r="BW1187" s="70">
        <v>0</v>
      </c>
      <c r="BX1187" s="70">
        <v>1</v>
      </c>
      <c r="BY1187" s="70">
        <v>0.5</v>
      </c>
      <c r="BZ1187" s="70">
        <f t="shared" si="270"/>
        <v>0.5</v>
      </c>
      <c r="CA1187" s="114">
        <v>2.8033603809065348</v>
      </c>
      <c r="CB1187" s="70" t="s">
        <v>1284</v>
      </c>
      <c r="CC1187" s="70">
        <v>0</v>
      </c>
      <c r="CD1187" s="70" t="s">
        <v>1282</v>
      </c>
      <c r="CE1187" s="70" t="s">
        <v>1285</v>
      </c>
      <c r="CF1187" s="70" t="s">
        <v>1287</v>
      </c>
      <c r="CG1187" s="70" t="s">
        <v>1286</v>
      </c>
      <c r="CH1187" s="70" t="s">
        <v>1290</v>
      </c>
      <c r="CI1187" s="53" t="s">
        <v>1293</v>
      </c>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c r="DD1187" s="70"/>
      <c r="DE1187" s="70"/>
      <c r="DF1187" s="70"/>
      <c r="DG1187" s="70"/>
      <c r="DH1187" s="70"/>
      <c r="DI1187" s="70"/>
      <c r="DJ1187" s="70"/>
      <c r="DK1187" s="70"/>
      <c r="DL1187" s="70"/>
      <c r="DM1187" s="70"/>
      <c r="DN1187" s="70"/>
      <c r="DO1187" s="70"/>
      <c r="DP1187" s="70"/>
      <c r="DQ1187" s="70"/>
      <c r="DR1187" s="70"/>
      <c r="DS1187" s="70"/>
      <c r="DT1187" s="70"/>
      <c r="DU1187" s="70"/>
      <c r="DV1187" s="70"/>
      <c r="DW1187" s="70"/>
      <c r="DX1187" s="70"/>
      <c r="DY1187" s="70"/>
      <c r="DZ1187" s="70"/>
      <c r="EA1187" s="70"/>
      <c r="EB1187" s="70"/>
      <c r="EC1187" s="70"/>
      <c r="ED1187" s="70"/>
      <c r="EE1187" s="70"/>
      <c r="EF1187" s="70"/>
      <c r="EG1187" s="70"/>
      <c r="EH1187" s="70"/>
      <c r="EI1187" s="70"/>
      <c r="EJ1187" s="70"/>
      <c r="EK1187" s="70"/>
      <c r="EL1187" s="70"/>
      <c r="EM1187" s="70"/>
      <c r="EN1187" s="70"/>
      <c r="EO1187" s="70"/>
      <c r="EP1187" s="70"/>
      <c r="EQ1187" s="70"/>
      <c r="ER1187" s="70"/>
      <c r="ES1187" s="70"/>
      <c r="ET1187" s="70"/>
      <c r="EU1187" s="70"/>
      <c r="EV1187" s="70"/>
      <c r="EW1187" s="70"/>
      <c r="EX1187" s="70"/>
      <c r="EY1187" s="70"/>
      <c r="EZ1187" s="70"/>
      <c r="FA1187" s="70"/>
      <c r="FB1187" s="70"/>
      <c r="FC1187" s="70"/>
      <c r="FD1187" s="70"/>
      <c r="FE1187" s="70"/>
      <c r="FF1187" s="70"/>
      <c r="FG1187" s="70"/>
      <c r="FH1187" s="70"/>
      <c r="FI1187" s="70"/>
      <c r="FJ1187" s="70"/>
      <c r="FK1187" s="70"/>
    </row>
    <row r="1188" spans="1:167" ht="15" customHeight="1" x14ac:dyDescent="0.3">
      <c r="A1188" s="70">
        <v>1187</v>
      </c>
      <c r="B1188" s="12">
        <v>27</v>
      </c>
      <c r="C1188" s="69" t="s">
        <v>177</v>
      </c>
      <c r="D1188" s="37">
        <v>-1.63</v>
      </c>
      <c r="E1188" s="68">
        <v>0.75</v>
      </c>
      <c r="F1188" s="19">
        <f t="shared" si="272"/>
        <v>-2.1733333333333333</v>
      </c>
      <c r="G1188" s="12">
        <v>0.03</v>
      </c>
      <c r="H1188" s="12">
        <f t="shared" si="273"/>
        <v>-2.38</v>
      </c>
      <c r="I1188" s="12">
        <f t="shared" si="274"/>
        <v>-0.87999999999999989</v>
      </c>
      <c r="J1188" s="12" t="s">
        <v>63</v>
      </c>
      <c r="K1188" s="12">
        <f t="shared" si="262"/>
        <v>1.63</v>
      </c>
      <c r="L1188" s="45">
        <f t="shared" si="263"/>
        <v>2.1733333333333333</v>
      </c>
      <c r="M1188" s="15">
        <f t="shared" si="264"/>
        <v>6.030703986842724E-2</v>
      </c>
      <c r="N1188" s="68">
        <f t="shared" si="265"/>
        <v>2.7748637976270207E-2</v>
      </c>
      <c r="O1188" s="68">
        <f t="shared" si="266"/>
        <v>36.037804841274358</v>
      </c>
      <c r="P1188" s="12">
        <f t="shared" si="267"/>
        <v>3.255840189215703E-2</v>
      </c>
      <c r="Q1188" s="12">
        <f t="shared" si="268"/>
        <v>8.805567784469745E-2</v>
      </c>
      <c r="R1188" s="113">
        <v>8.3359110941969448</v>
      </c>
      <c r="S1188" s="12" t="s">
        <v>1295</v>
      </c>
      <c r="T1188" s="12" t="s">
        <v>1297</v>
      </c>
      <c r="U1188" s="12" t="s">
        <v>568</v>
      </c>
      <c r="V1188" s="68" t="s">
        <v>1299</v>
      </c>
      <c r="W1188" s="68">
        <v>0</v>
      </c>
      <c r="X1188" s="68">
        <v>0</v>
      </c>
      <c r="Y1188" s="68">
        <v>0</v>
      </c>
      <c r="Z1188" s="68">
        <v>1</v>
      </c>
      <c r="AA1188" s="68">
        <v>0</v>
      </c>
      <c r="AB1188" s="68">
        <v>1</v>
      </c>
      <c r="AC1188" s="68">
        <v>2</v>
      </c>
      <c r="AD1188" s="68">
        <v>1</v>
      </c>
      <c r="AE1188" s="68">
        <v>1294</v>
      </c>
      <c r="AF1188" s="68">
        <v>0</v>
      </c>
      <c r="AG1188" s="68">
        <v>0</v>
      </c>
      <c r="AH1188" s="68">
        <v>0</v>
      </c>
      <c r="AI1188" s="68">
        <v>0</v>
      </c>
      <c r="AJ1188" s="68">
        <v>0</v>
      </c>
      <c r="AK1188" s="68">
        <v>0</v>
      </c>
      <c r="AL1188" s="68">
        <v>0</v>
      </c>
      <c r="AM1188" s="68">
        <v>0</v>
      </c>
      <c r="AN1188" s="68">
        <v>0</v>
      </c>
      <c r="AO1188" s="68">
        <v>1</v>
      </c>
      <c r="AP1188" s="113">
        <v>7.1670378769122198</v>
      </c>
      <c r="AQ1188" s="12">
        <v>1</v>
      </c>
      <c r="AR1188" s="113">
        <v>7.1670378769122198</v>
      </c>
      <c r="AS1188" s="12">
        <v>0</v>
      </c>
      <c r="AT1188" s="12">
        <v>1</v>
      </c>
      <c r="AU1188" s="12">
        <v>6.5930445341424369</v>
      </c>
      <c r="AV1188" s="113">
        <v>7.6061387263373286</v>
      </c>
      <c r="AW1188" s="12">
        <v>0</v>
      </c>
      <c r="AX1188" s="12">
        <v>1</v>
      </c>
      <c r="AY1188" s="68">
        <v>1</v>
      </c>
      <c r="AZ1188" s="68">
        <v>4.2329999999999997</v>
      </c>
      <c r="BA1188" s="94">
        <v>10</v>
      </c>
      <c r="BB1188" s="94">
        <v>16</v>
      </c>
      <c r="BC1188" s="12">
        <v>1</v>
      </c>
      <c r="BD1188" s="12">
        <v>0</v>
      </c>
      <c r="BE1188" s="104">
        <f t="shared" si="275"/>
        <v>4.3820266346738812</v>
      </c>
      <c r="BF1188" s="104">
        <v>990.33</v>
      </c>
      <c r="BG1188" s="104">
        <f t="shared" si="269"/>
        <v>0.6352569374557967</v>
      </c>
      <c r="BH1188" s="68">
        <v>1</v>
      </c>
      <c r="BI1188" s="68">
        <v>1</v>
      </c>
      <c r="BJ1188" s="68">
        <v>0</v>
      </c>
      <c r="BK1188" s="12">
        <v>1</v>
      </c>
      <c r="BL1188" s="12">
        <v>0</v>
      </c>
      <c r="BM1188" s="12">
        <v>0</v>
      </c>
      <c r="BN1188" s="12">
        <v>1</v>
      </c>
      <c r="BO1188" s="12">
        <v>0</v>
      </c>
      <c r="BP1188" s="12">
        <v>1</v>
      </c>
      <c r="BQ1188" s="12">
        <v>1</v>
      </c>
      <c r="BR1188" s="12">
        <v>0</v>
      </c>
      <c r="BS1188" s="12">
        <v>0</v>
      </c>
      <c r="BT1188" s="12">
        <v>0</v>
      </c>
      <c r="BU1188" s="12">
        <v>0</v>
      </c>
      <c r="BV1188" s="12">
        <v>0</v>
      </c>
      <c r="BW1188" s="12">
        <v>0</v>
      </c>
      <c r="BX1188" s="12">
        <v>1</v>
      </c>
      <c r="BY1188" s="12">
        <v>0.5</v>
      </c>
      <c r="BZ1188" s="12">
        <f t="shared" si="270"/>
        <v>0.5</v>
      </c>
      <c r="CA1188" s="113">
        <v>2.8033603809065348</v>
      </c>
      <c r="CB1188" s="12" t="s">
        <v>1284</v>
      </c>
      <c r="CC1188" s="12">
        <v>0</v>
      </c>
      <c r="CD1188" s="12" t="s">
        <v>1283</v>
      </c>
      <c r="CE1188" s="12" t="s">
        <v>17</v>
      </c>
      <c r="CG1188" s="12" t="s">
        <v>1288</v>
      </c>
      <c r="CH1188" s="12" t="s">
        <v>17</v>
      </c>
      <c r="CI1188" s="12" t="s">
        <v>1289</v>
      </c>
    </row>
    <row r="1189" spans="1:167" ht="15" customHeight="1" x14ac:dyDescent="0.3">
      <c r="A1189" s="70">
        <v>1188</v>
      </c>
      <c r="B1189" s="12">
        <v>27</v>
      </c>
      <c r="C1189" s="69" t="s">
        <v>177</v>
      </c>
      <c r="D1189" s="37">
        <v>-2.4700000000000002</v>
      </c>
      <c r="E1189" s="68">
        <v>1.02</v>
      </c>
      <c r="F1189" s="19">
        <f t="shared" si="272"/>
        <v>-2.4215686274509807</v>
      </c>
      <c r="G1189" s="12">
        <v>0.02</v>
      </c>
      <c r="H1189" s="12">
        <f t="shared" si="273"/>
        <v>-3.49</v>
      </c>
      <c r="I1189" s="12">
        <f t="shared" si="274"/>
        <v>-1.4500000000000002</v>
      </c>
      <c r="J1189" s="12" t="s">
        <v>63</v>
      </c>
      <c r="K1189" s="12">
        <f t="shared" si="262"/>
        <v>2.4700000000000002</v>
      </c>
      <c r="L1189" s="45">
        <f t="shared" si="263"/>
        <v>2.4215686274509807</v>
      </c>
      <c r="M1189" s="15">
        <f t="shared" si="264"/>
        <v>9.0633560743748023E-2</v>
      </c>
      <c r="N1189" s="68">
        <f t="shared" si="265"/>
        <v>3.7427624274746149E-2</v>
      </c>
      <c r="O1189" s="68">
        <f t="shared" si="266"/>
        <v>26.718233373811501</v>
      </c>
      <c r="P1189" s="12">
        <f t="shared" si="267"/>
        <v>5.3205936469001874E-2</v>
      </c>
      <c r="Q1189" s="12">
        <f t="shared" si="268"/>
        <v>0.12806118501849417</v>
      </c>
      <c r="R1189" s="113">
        <v>7.9871847482334726</v>
      </c>
      <c r="S1189" s="12" t="s">
        <v>1296</v>
      </c>
      <c r="T1189" s="12" t="s">
        <v>1297</v>
      </c>
      <c r="U1189" s="12" t="s">
        <v>568</v>
      </c>
      <c r="V1189" s="68" t="s">
        <v>1299</v>
      </c>
      <c r="W1189" s="68">
        <v>0</v>
      </c>
      <c r="X1189" s="68">
        <v>0</v>
      </c>
      <c r="Y1189" s="68">
        <v>0</v>
      </c>
      <c r="Z1189" s="68">
        <v>1</v>
      </c>
      <c r="AA1189" s="68">
        <v>0</v>
      </c>
      <c r="AB1189" s="68">
        <v>1</v>
      </c>
      <c r="AC1189" s="68">
        <v>3</v>
      </c>
      <c r="AD1189" s="68">
        <v>1</v>
      </c>
      <c r="AE1189" s="68">
        <v>708</v>
      </c>
      <c r="AF1189" s="68">
        <v>0</v>
      </c>
      <c r="AG1189" s="68">
        <v>0</v>
      </c>
      <c r="AH1189" s="68">
        <v>0</v>
      </c>
      <c r="AI1189" s="68">
        <v>0</v>
      </c>
      <c r="AJ1189" s="68">
        <v>0</v>
      </c>
      <c r="AK1189" s="68">
        <v>0</v>
      </c>
      <c r="AL1189" s="68">
        <v>0</v>
      </c>
      <c r="AM1189" s="68">
        <v>0</v>
      </c>
      <c r="AN1189" s="68">
        <v>0</v>
      </c>
      <c r="AO1189" s="68">
        <v>1</v>
      </c>
      <c r="AP1189" s="113">
        <v>7.1670378769122198</v>
      </c>
      <c r="AQ1189" s="12">
        <v>1</v>
      </c>
      <c r="AR1189" s="113">
        <v>6.5652649700353614</v>
      </c>
      <c r="AS1189" s="12">
        <v>0</v>
      </c>
      <c r="AT1189" s="12">
        <v>1</v>
      </c>
      <c r="AU1189" s="12">
        <v>6.5930445341424369</v>
      </c>
      <c r="AV1189" s="113">
        <v>7.6061387263373286</v>
      </c>
      <c r="AW1189" s="12">
        <v>0</v>
      </c>
      <c r="AX1189" s="12">
        <v>1</v>
      </c>
      <c r="AY1189" s="68">
        <v>1</v>
      </c>
      <c r="AZ1189" s="68">
        <v>4.2329999999999997</v>
      </c>
      <c r="BA1189" s="94">
        <v>10</v>
      </c>
      <c r="BB1189" s="94">
        <v>16</v>
      </c>
      <c r="BC1189" s="12">
        <v>1</v>
      </c>
      <c r="BD1189" s="12">
        <v>0</v>
      </c>
      <c r="BE1189" s="104">
        <f t="shared" si="275"/>
        <v>4.3820266346738812</v>
      </c>
      <c r="BF1189" s="104">
        <v>990.33</v>
      </c>
      <c r="BG1189" s="104">
        <f t="shared" si="269"/>
        <v>0.6352569374557967</v>
      </c>
      <c r="BH1189" s="68">
        <v>1</v>
      </c>
      <c r="BI1189" s="68">
        <v>1</v>
      </c>
      <c r="BJ1189" s="68">
        <v>0</v>
      </c>
      <c r="BK1189" s="12">
        <v>1</v>
      </c>
      <c r="BL1189" s="12">
        <v>0</v>
      </c>
      <c r="BM1189" s="12">
        <v>0</v>
      </c>
      <c r="BN1189" s="12">
        <v>1</v>
      </c>
      <c r="BO1189" s="12">
        <v>0</v>
      </c>
      <c r="BP1189" s="12">
        <v>1</v>
      </c>
      <c r="BQ1189" s="12">
        <v>1</v>
      </c>
      <c r="BR1189" s="12">
        <v>0</v>
      </c>
      <c r="BS1189" s="12">
        <v>0</v>
      </c>
      <c r="BT1189" s="12">
        <v>0</v>
      </c>
      <c r="BU1189" s="12">
        <v>0</v>
      </c>
      <c r="BV1189" s="12">
        <v>0</v>
      </c>
      <c r="BW1189" s="12">
        <v>0</v>
      </c>
      <c r="BX1189" s="12">
        <v>1</v>
      </c>
      <c r="BY1189" s="12">
        <v>0.5</v>
      </c>
      <c r="BZ1189" s="12">
        <f t="shared" si="270"/>
        <v>0.5</v>
      </c>
      <c r="CA1189" s="113">
        <v>2.8033603809065348</v>
      </c>
      <c r="CB1189" s="12" t="s">
        <v>1284</v>
      </c>
      <c r="CC1189" s="12">
        <v>0</v>
      </c>
      <c r="CG1189" s="12" t="s">
        <v>1291</v>
      </c>
      <c r="CH1189" s="12" t="s">
        <v>17</v>
      </c>
      <c r="CI1189" s="12" t="s">
        <v>1292</v>
      </c>
    </row>
    <row r="1190" spans="1:167" ht="15" customHeight="1" x14ac:dyDescent="0.3">
      <c r="A1190" s="70">
        <v>1189</v>
      </c>
      <c r="B1190" s="70">
        <v>27</v>
      </c>
      <c r="C1190" s="69" t="s">
        <v>177</v>
      </c>
      <c r="D1190" s="38">
        <v>0.11</v>
      </c>
      <c r="E1190" s="69">
        <v>0.04</v>
      </c>
      <c r="F1190" s="19">
        <f t="shared" si="272"/>
        <v>2.75</v>
      </c>
      <c r="G1190" s="70">
        <v>0.01</v>
      </c>
      <c r="H1190" s="70">
        <f t="shared" si="273"/>
        <v>7.0000000000000007E-2</v>
      </c>
      <c r="I1190" s="70">
        <f t="shared" si="274"/>
        <v>0.15</v>
      </c>
      <c r="J1190" s="70" t="s">
        <v>63</v>
      </c>
      <c r="K1190" s="70">
        <f t="shared" si="262"/>
        <v>0.11</v>
      </c>
      <c r="L1190" s="47">
        <f t="shared" si="263"/>
        <v>2.75</v>
      </c>
      <c r="M1190" s="18">
        <f t="shared" si="264"/>
        <v>9.8810810199987498E-2</v>
      </c>
      <c r="N1190" s="69">
        <f t="shared" si="265"/>
        <v>3.5931203709086368E-2</v>
      </c>
      <c r="O1190" s="69">
        <f t="shared" si="266"/>
        <v>27.830962972919206</v>
      </c>
      <c r="P1190" s="70">
        <f t="shared" si="267"/>
        <v>6.287960649090113E-2</v>
      </c>
      <c r="Q1190" s="70">
        <f t="shared" si="268"/>
        <v>0.13474201390907387</v>
      </c>
      <c r="R1190" s="114">
        <v>4.9126548857360524</v>
      </c>
      <c r="S1190" s="70" t="s">
        <v>1294</v>
      </c>
      <c r="T1190" s="70" t="s">
        <v>1298</v>
      </c>
      <c r="U1190" s="70" t="s">
        <v>568</v>
      </c>
      <c r="V1190" s="69" t="s">
        <v>1300</v>
      </c>
      <c r="W1190" s="69">
        <v>0</v>
      </c>
      <c r="X1190" s="69">
        <v>0</v>
      </c>
      <c r="Y1190" s="69">
        <v>0</v>
      </c>
      <c r="Z1190" s="69">
        <v>1</v>
      </c>
      <c r="AA1190" s="69">
        <v>1</v>
      </c>
      <c r="AB1190" s="69">
        <v>1</v>
      </c>
      <c r="AC1190" s="69">
        <v>1</v>
      </c>
      <c r="AD1190" s="69">
        <v>1</v>
      </c>
      <c r="AE1190" s="69">
        <v>767</v>
      </c>
      <c r="AF1190" s="69">
        <v>0</v>
      </c>
      <c r="AG1190" s="69">
        <v>0</v>
      </c>
      <c r="AH1190" s="69">
        <v>0</v>
      </c>
      <c r="AI1190" s="69">
        <v>0</v>
      </c>
      <c r="AJ1190" s="69">
        <v>0</v>
      </c>
      <c r="AK1190" s="69">
        <v>0</v>
      </c>
      <c r="AL1190" s="69">
        <v>0</v>
      </c>
      <c r="AM1190" s="69">
        <v>0</v>
      </c>
      <c r="AN1190" s="69">
        <v>0</v>
      </c>
      <c r="AO1190" s="69">
        <v>1</v>
      </c>
      <c r="AP1190" s="114">
        <v>7.1670378769122198</v>
      </c>
      <c r="AQ1190" s="70">
        <v>1</v>
      </c>
      <c r="AR1190" s="114">
        <v>6.6450909695056444</v>
      </c>
      <c r="AS1190" s="70">
        <v>0</v>
      </c>
      <c r="AT1190" s="70">
        <v>1</v>
      </c>
      <c r="AU1190" s="70">
        <v>6.5930445341424369</v>
      </c>
      <c r="AV1190" s="114">
        <v>7.6061387263373286</v>
      </c>
      <c r="AW1190" s="70">
        <v>0</v>
      </c>
      <c r="AX1190" s="70">
        <v>1</v>
      </c>
      <c r="AY1190" s="69">
        <v>1</v>
      </c>
      <c r="AZ1190" s="69">
        <v>4.2329999999999997</v>
      </c>
      <c r="BA1190" s="32">
        <v>10</v>
      </c>
      <c r="BB1190" s="32">
        <v>16</v>
      </c>
      <c r="BC1190" s="70">
        <v>1</v>
      </c>
      <c r="BD1190" s="70">
        <v>0</v>
      </c>
      <c r="BE1190" s="106">
        <f t="shared" si="275"/>
        <v>4.3820266346738812</v>
      </c>
      <c r="BF1190" s="106">
        <v>990.33</v>
      </c>
      <c r="BG1190" s="106">
        <f t="shared" si="269"/>
        <v>0.6352569374557967</v>
      </c>
      <c r="BH1190" s="69">
        <v>1</v>
      </c>
      <c r="BI1190" s="69">
        <v>1</v>
      </c>
      <c r="BJ1190" s="69">
        <v>0</v>
      </c>
      <c r="BK1190" s="70">
        <v>1</v>
      </c>
      <c r="BL1190" s="70">
        <v>0</v>
      </c>
      <c r="BM1190" s="70">
        <v>0</v>
      </c>
      <c r="BN1190" s="70">
        <v>1</v>
      </c>
      <c r="BO1190" s="70">
        <v>0</v>
      </c>
      <c r="BP1190" s="70">
        <v>1</v>
      </c>
      <c r="BQ1190" s="70">
        <v>1</v>
      </c>
      <c r="BR1190" s="70">
        <v>0</v>
      </c>
      <c r="BS1190" s="70">
        <v>0</v>
      </c>
      <c r="BT1190" s="70">
        <v>0</v>
      </c>
      <c r="BU1190" s="70">
        <v>0</v>
      </c>
      <c r="BV1190" s="70">
        <v>0</v>
      </c>
      <c r="BW1190" s="70">
        <v>0</v>
      </c>
      <c r="BX1190" s="70">
        <v>1</v>
      </c>
      <c r="BY1190" s="70">
        <v>0.5</v>
      </c>
      <c r="BZ1190" s="70">
        <f t="shared" si="270"/>
        <v>0.5</v>
      </c>
      <c r="CA1190" s="114">
        <v>2.8033603809065348</v>
      </c>
      <c r="CB1190" s="70" t="s">
        <v>1284</v>
      </c>
      <c r="CC1190" s="70">
        <v>0</v>
      </c>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c r="DD1190" s="70"/>
      <c r="DE1190" s="70"/>
      <c r="DF1190" s="70"/>
      <c r="DG1190" s="70"/>
      <c r="DH1190" s="70"/>
      <c r="DI1190" s="70"/>
      <c r="DJ1190" s="70"/>
      <c r="DK1190" s="70"/>
      <c r="DL1190" s="70"/>
      <c r="DM1190" s="70"/>
      <c r="DN1190" s="70"/>
      <c r="DO1190" s="70"/>
      <c r="DP1190" s="70"/>
      <c r="DQ1190" s="70"/>
      <c r="DR1190" s="70"/>
      <c r="DS1190" s="70"/>
      <c r="DT1190" s="70"/>
      <c r="DU1190" s="70"/>
      <c r="DV1190" s="70"/>
      <c r="DW1190" s="70"/>
      <c r="DX1190" s="70"/>
      <c r="DY1190" s="70"/>
      <c r="DZ1190" s="70"/>
      <c r="EA1190" s="70"/>
      <c r="EB1190" s="70"/>
      <c r="EC1190" s="70"/>
      <c r="ED1190" s="70"/>
      <c r="EE1190" s="70"/>
      <c r="EF1190" s="70"/>
      <c r="EG1190" s="70"/>
      <c r="EH1190" s="70"/>
      <c r="EI1190" s="70"/>
      <c r="EJ1190" s="70"/>
      <c r="EK1190" s="70"/>
      <c r="EL1190" s="70"/>
      <c r="EM1190" s="70"/>
      <c r="EN1190" s="70"/>
      <c r="EO1190" s="70"/>
      <c r="EP1190" s="70"/>
      <c r="EQ1190" s="70"/>
      <c r="ER1190" s="70"/>
      <c r="ES1190" s="70"/>
      <c r="ET1190" s="70"/>
      <c r="EU1190" s="70"/>
      <c r="EV1190" s="70"/>
      <c r="EW1190" s="70"/>
      <c r="EX1190" s="70"/>
      <c r="EY1190" s="70"/>
      <c r="EZ1190" s="70"/>
      <c r="FA1190" s="70"/>
      <c r="FB1190" s="70"/>
      <c r="FC1190" s="70"/>
      <c r="FD1190" s="70"/>
      <c r="FE1190" s="70"/>
      <c r="FF1190" s="70"/>
      <c r="FG1190" s="70"/>
      <c r="FH1190" s="70"/>
      <c r="FI1190" s="70"/>
      <c r="FJ1190" s="70"/>
      <c r="FK1190" s="70"/>
    </row>
    <row r="1191" spans="1:167" ht="15" customHeight="1" x14ac:dyDescent="0.3">
      <c r="A1191" s="70">
        <v>1190</v>
      </c>
      <c r="B1191" s="12">
        <v>27</v>
      </c>
      <c r="C1191" s="69" t="s">
        <v>177</v>
      </c>
      <c r="D1191" s="37">
        <v>0.08</v>
      </c>
      <c r="E1191" s="13">
        <v>0.04</v>
      </c>
      <c r="F1191" s="19">
        <f t="shared" si="272"/>
        <v>2</v>
      </c>
      <c r="G1191" s="12">
        <v>0.02</v>
      </c>
      <c r="H1191" s="12">
        <f t="shared" si="273"/>
        <v>0.04</v>
      </c>
      <c r="I1191" s="12">
        <f t="shared" si="274"/>
        <v>0.12</v>
      </c>
      <c r="J1191" s="12" t="s">
        <v>63</v>
      </c>
      <c r="K1191" s="12">
        <f t="shared" si="262"/>
        <v>0.08</v>
      </c>
      <c r="L1191" s="45">
        <f t="shared" si="263"/>
        <v>2</v>
      </c>
      <c r="M1191" s="15">
        <f t="shared" si="264"/>
        <v>5.5512738165336889E-2</v>
      </c>
      <c r="N1191" s="13">
        <f t="shared" si="265"/>
        <v>2.7756369082668448E-2</v>
      </c>
      <c r="O1191" s="68">
        <f t="shared" si="266"/>
        <v>36.027767069303643</v>
      </c>
      <c r="P1191" s="12">
        <f t="shared" si="267"/>
        <v>2.7756369082668441E-2</v>
      </c>
      <c r="Q1191" s="12">
        <f t="shared" si="268"/>
        <v>8.3269107248005333E-2</v>
      </c>
      <c r="R1191" s="113">
        <v>5.8888779583328805</v>
      </c>
      <c r="S1191" s="12" t="s">
        <v>1295</v>
      </c>
      <c r="T1191" s="12" t="s">
        <v>1298</v>
      </c>
      <c r="U1191" s="12" t="s">
        <v>568</v>
      </c>
      <c r="V1191" s="13" t="s">
        <v>1300</v>
      </c>
      <c r="W1191" s="68">
        <v>0</v>
      </c>
      <c r="X1191" s="68">
        <v>0</v>
      </c>
      <c r="Y1191" s="68">
        <v>0</v>
      </c>
      <c r="Z1191" s="68">
        <v>1</v>
      </c>
      <c r="AA1191" s="13">
        <v>1</v>
      </c>
      <c r="AB1191" s="13">
        <v>1</v>
      </c>
      <c r="AC1191" s="68">
        <v>2</v>
      </c>
      <c r="AD1191" s="13">
        <v>1</v>
      </c>
      <c r="AE1191" s="13">
        <v>1294</v>
      </c>
      <c r="AF1191" s="13">
        <v>0</v>
      </c>
      <c r="AG1191" s="13">
        <v>0</v>
      </c>
      <c r="AH1191" s="13">
        <v>0</v>
      </c>
      <c r="AI1191" s="13">
        <v>0</v>
      </c>
      <c r="AJ1191" s="13">
        <v>0</v>
      </c>
      <c r="AK1191" s="13">
        <v>0</v>
      </c>
      <c r="AL1191" s="13">
        <v>0</v>
      </c>
      <c r="AM1191" s="68">
        <v>0</v>
      </c>
      <c r="AN1191" s="68">
        <v>0</v>
      </c>
      <c r="AO1191" s="68">
        <v>1</v>
      </c>
      <c r="AP1191" s="113">
        <v>7.1670378769122198</v>
      </c>
      <c r="AQ1191" s="12">
        <v>1</v>
      </c>
      <c r="AR1191" s="113">
        <v>7.1670378769122198</v>
      </c>
      <c r="AS1191" s="12">
        <v>0</v>
      </c>
      <c r="AT1191" s="12">
        <v>1</v>
      </c>
      <c r="AU1191" s="12">
        <v>6.5930445341424369</v>
      </c>
      <c r="AV1191" s="113">
        <v>7.6061387263373286</v>
      </c>
      <c r="AW1191" s="12">
        <v>0</v>
      </c>
      <c r="AX1191" s="12">
        <v>1</v>
      </c>
      <c r="AY1191" s="68">
        <v>1</v>
      </c>
      <c r="AZ1191" s="68">
        <v>4.2329999999999997</v>
      </c>
      <c r="BA1191" s="94">
        <v>10</v>
      </c>
      <c r="BB1191" s="94">
        <v>16</v>
      </c>
      <c r="BC1191" s="12">
        <v>1</v>
      </c>
      <c r="BD1191" s="12">
        <v>0</v>
      </c>
      <c r="BE1191" s="104">
        <f t="shared" si="275"/>
        <v>4.3820266346738812</v>
      </c>
      <c r="BF1191" s="104">
        <v>990.33</v>
      </c>
      <c r="BG1191" s="104">
        <f t="shared" si="269"/>
        <v>0.6352569374557967</v>
      </c>
      <c r="BH1191" s="68">
        <v>1</v>
      </c>
      <c r="BI1191" s="68">
        <v>1</v>
      </c>
      <c r="BJ1191" s="68">
        <v>0</v>
      </c>
      <c r="BK1191" s="12">
        <v>1</v>
      </c>
      <c r="BL1191" s="12">
        <v>0</v>
      </c>
      <c r="BM1191" s="12">
        <v>0</v>
      </c>
      <c r="BN1191" s="12">
        <v>1</v>
      </c>
      <c r="BO1191" s="12">
        <v>0</v>
      </c>
      <c r="BP1191" s="12">
        <v>1</v>
      </c>
      <c r="BQ1191" s="12">
        <v>1</v>
      </c>
      <c r="BR1191" s="12">
        <v>0</v>
      </c>
      <c r="BS1191" s="12">
        <v>0</v>
      </c>
      <c r="BT1191" s="12">
        <v>0</v>
      </c>
      <c r="BU1191" s="12">
        <v>0</v>
      </c>
      <c r="BV1191" s="12">
        <v>0</v>
      </c>
      <c r="BW1191" s="12">
        <v>0</v>
      </c>
      <c r="BX1191" s="12">
        <v>1</v>
      </c>
      <c r="BY1191" s="12">
        <v>0.5</v>
      </c>
      <c r="BZ1191" s="12">
        <f t="shared" si="270"/>
        <v>0.5</v>
      </c>
      <c r="CA1191" s="113">
        <v>2.8033603809065348</v>
      </c>
      <c r="CB1191" s="12" t="s">
        <v>1284</v>
      </c>
      <c r="CC1191" s="12">
        <v>0</v>
      </c>
    </row>
    <row r="1192" spans="1:167" ht="15" customHeight="1" x14ac:dyDescent="0.3">
      <c r="A1192" s="70">
        <v>1191</v>
      </c>
      <c r="B1192" s="12">
        <v>27</v>
      </c>
      <c r="C1192" s="69" t="s">
        <v>177</v>
      </c>
      <c r="D1192" s="37">
        <v>0.08</v>
      </c>
      <c r="E1192" s="68">
        <v>0.04</v>
      </c>
      <c r="F1192" s="19">
        <f t="shared" si="272"/>
        <v>2</v>
      </c>
      <c r="G1192" s="12">
        <v>0.04</v>
      </c>
      <c r="H1192" s="12">
        <f t="shared" si="273"/>
        <v>0.04</v>
      </c>
      <c r="I1192" s="12">
        <f t="shared" si="274"/>
        <v>0.12</v>
      </c>
      <c r="J1192" s="12" t="s">
        <v>63</v>
      </c>
      <c r="K1192" s="12">
        <f t="shared" si="262"/>
        <v>0.08</v>
      </c>
      <c r="L1192" s="45">
        <f t="shared" si="263"/>
        <v>2</v>
      </c>
      <c r="M1192" s="15">
        <f t="shared" si="264"/>
        <v>7.4953168899586142E-2</v>
      </c>
      <c r="N1192" s="68">
        <f t="shared" si="265"/>
        <v>3.7476584449793071E-2</v>
      </c>
      <c r="O1192" s="68">
        <f t="shared" si="266"/>
        <v>26.683328128252668</v>
      </c>
      <c r="P1192" s="12">
        <f t="shared" si="267"/>
        <v>3.7476584449793071E-2</v>
      </c>
      <c r="Q1192" s="12">
        <f t="shared" si="268"/>
        <v>0.11242975334937921</v>
      </c>
      <c r="R1192" s="113">
        <v>8.3320677072895482</v>
      </c>
      <c r="S1192" s="12" t="s">
        <v>1296</v>
      </c>
      <c r="T1192" s="12" t="s">
        <v>1298</v>
      </c>
      <c r="U1192" s="12" t="s">
        <v>568</v>
      </c>
      <c r="V1192" s="68" t="s">
        <v>1300</v>
      </c>
      <c r="W1192" s="68">
        <v>0</v>
      </c>
      <c r="X1192" s="68">
        <v>0</v>
      </c>
      <c r="Y1192" s="68">
        <v>0</v>
      </c>
      <c r="Z1192" s="68">
        <v>1</v>
      </c>
      <c r="AA1192" s="68">
        <v>1</v>
      </c>
      <c r="AB1192" s="68">
        <v>1</v>
      </c>
      <c r="AC1192" s="68">
        <v>3</v>
      </c>
      <c r="AD1192" s="68">
        <v>1</v>
      </c>
      <c r="AE1192" s="68">
        <v>708</v>
      </c>
      <c r="AF1192" s="68">
        <v>0</v>
      </c>
      <c r="AG1192" s="68">
        <v>0</v>
      </c>
      <c r="AH1192" s="68">
        <v>0</v>
      </c>
      <c r="AI1192" s="68">
        <v>0</v>
      </c>
      <c r="AJ1192" s="68">
        <v>0</v>
      </c>
      <c r="AK1192" s="68">
        <v>0</v>
      </c>
      <c r="AL1192" s="68">
        <v>0</v>
      </c>
      <c r="AM1192" s="68">
        <v>0</v>
      </c>
      <c r="AN1192" s="68">
        <v>0</v>
      </c>
      <c r="AO1192" s="68">
        <v>1</v>
      </c>
      <c r="AP1192" s="113">
        <v>7.1670378769122198</v>
      </c>
      <c r="AQ1192" s="12">
        <v>1</v>
      </c>
      <c r="AR1192" s="113">
        <v>6.5652649700353614</v>
      </c>
      <c r="AS1192" s="12">
        <v>0</v>
      </c>
      <c r="AT1192" s="12">
        <v>1</v>
      </c>
      <c r="AU1192" s="12">
        <v>6.5930445341424369</v>
      </c>
      <c r="AV1192" s="113">
        <v>7.6061387263373286</v>
      </c>
      <c r="AW1192" s="12">
        <v>0</v>
      </c>
      <c r="AX1192" s="12">
        <v>1</v>
      </c>
      <c r="AY1192" s="68">
        <v>1</v>
      </c>
      <c r="AZ1192" s="68">
        <v>4.2329999999999997</v>
      </c>
      <c r="BA1192" s="94">
        <v>10</v>
      </c>
      <c r="BB1192" s="94">
        <v>16</v>
      </c>
      <c r="BC1192" s="12">
        <v>1</v>
      </c>
      <c r="BD1192" s="12">
        <v>0</v>
      </c>
      <c r="BE1192" s="104">
        <f t="shared" si="275"/>
        <v>4.3820266346738812</v>
      </c>
      <c r="BF1192" s="104">
        <v>990.33</v>
      </c>
      <c r="BG1192" s="104">
        <f t="shared" si="269"/>
        <v>0.6352569374557967</v>
      </c>
      <c r="BH1192" s="68">
        <v>1</v>
      </c>
      <c r="BI1192" s="68">
        <v>1</v>
      </c>
      <c r="BJ1192" s="68">
        <v>0</v>
      </c>
      <c r="BK1192" s="12">
        <v>1</v>
      </c>
      <c r="BL1192" s="12">
        <v>0</v>
      </c>
      <c r="BM1192" s="12">
        <v>0</v>
      </c>
      <c r="BN1192" s="12">
        <v>1</v>
      </c>
      <c r="BO1192" s="12">
        <v>0</v>
      </c>
      <c r="BP1192" s="12">
        <v>1</v>
      </c>
      <c r="BQ1192" s="12">
        <v>1</v>
      </c>
      <c r="BR1192" s="12">
        <v>0</v>
      </c>
      <c r="BS1192" s="12">
        <v>0</v>
      </c>
      <c r="BT1192" s="12">
        <v>0</v>
      </c>
      <c r="BU1192" s="12">
        <v>0</v>
      </c>
      <c r="BV1192" s="12">
        <v>0</v>
      </c>
      <c r="BW1192" s="12">
        <v>0</v>
      </c>
      <c r="BX1192" s="12">
        <v>1</v>
      </c>
      <c r="BY1192" s="12">
        <v>0.5</v>
      </c>
      <c r="BZ1192" s="12">
        <f t="shared" si="270"/>
        <v>0.5</v>
      </c>
      <c r="CA1192" s="113">
        <v>2.8033603809065348</v>
      </c>
      <c r="CB1192" s="12" t="s">
        <v>1284</v>
      </c>
      <c r="CC1192" s="12">
        <v>0</v>
      </c>
    </row>
    <row r="1193" spans="1:167" ht="15" customHeight="1" x14ac:dyDescent="0.3">
      <c r="A1193" s="70">
        <v>1192</v>
      </c>
      <c r="B1193" s="70">
        <v>27</v>
      </c>
      <c r="C1193" s="69" t="s">
        <v>177</v>
      </c>
      <c r="D1193" s="38">
        <v>0.47</v>
      </c>
      <c r="E1193" s="69">
        <v>0.23</v>
      </c>
      <c r="F1193" s="19">
        <f t="shared" si="272"/>
        <v>2.043478260869565</v>
      </c>
      <c r="G1193" s="70">
        <v>0.04</v>
      </c>
      <c r="H1193" s="70">
        <f t="shared" si="273"/>
        <v>0.23999999999999996</v>
      </c>
      <c r="I1193" s="70">
        <f t="shared" si="274"/>
        <v>0.7</v>
      </c>
      <c r="J1193" s="70" t="s">
        <v>63</v>
      </c>
      <c r="K1193" s="70">
        <f t="shared" si="262"/>
        <v>0.47</v>
      </c>
      <c r="L1193" s="47">
        <f t="shared" si="263"/>
        <v>2.043478260869565</v>
      </c>
      <c r="M1193" s="18">
        <f t="shared" si="264"/>
        <v>0.11314728868212422</v>
      </c>
      <c r="N1193" s="69">
        <f t="shared" si="265"/>
        <v>5.5369949780613985E-2</v>
      </c>
      <c r="O1193" s="69">
        <f t="shared" si="266"/>
        <v>18.060337854055955</v>
      </c>
      <c r="P1193" s="70">
        <f t="shared" si="267"/>
        <v>5.7777338901510232E-2</v>
      </c>
      <c r="Q1193" s="70">
        <f t="shared" si="268"/>
        <v>0.16851723846273819</v>
      </c>
      <c r="R1193" s="114">
        <v>7.9868449011613825</v>
      </c>
      <c r="S1193" s="70" t="s">
        <v>1304</v>
      </c>
      <c r="T1193" s="70" t="s">
        <v>1301</v>
      </c>
      <c r="U1193" s="70" t="s">
        <v>568</v>
      </c>
      <c r="V1193" s="69" t="s">
        <v>1303</v>
      </c>
      <c r="W1193" s="69">
        <v>0</v>
      </c>
      <c r="X1193" s="69">
        <v>0</v>
      </c>
      <c r="Y1193" s="69">
        <v>0</v>
      </c>
      <c r="Z1193" s="69">
        <v>1</v>
      </c>
      <c r="AA1193" s="69">
        <v>1</v>
      </c>
      <c r="AB1193" s="69">
        <v>1</v>
      </c>
      <c r="AC1193" s="69">
        <v>1</v>
      </c>
      <c r="AD1193" s="69">
        <v>1</v>
      </c>
      <c r="AE1193" s="69">
        <v>322</v>
      </c>
      <c r="AF1193" s="69">
        <v>0</v>
      </c>
      <c r="AG1193" s="69">
        <v>0</v>
      </c>
      <c r="AH1193" s="69">
        <v>0</v>
      </c>
      <c r="AI1193" s="69">
        <v>0</v>
      </c>
      <c r="AJ1193" s="69">
        <v>0</v>
      </c>
      <c r="AK1193" s="69">
        <v>0</v>
      </c>
      <c r="AL1193" s="69">
        <v>0</v>
      </c>
      <c r="AM1193" s="69">
        <v>0</v>
      </c>
      <c r="AN1193" s="69">
        <v>0</v>
      </c>
      <c r="AO1193" s="69">
        <v>1</v>
      </c>
      <c r="AP1193" s="114">
        <v>7.1670378769122198</v>
      </c>
      <c r="AQ1193" s="70">
        <v>1</v>
      </c>
      <c r="AR1193" s="114">
        <v>5.780743515792329</v>
      </c>
      <c r="AS1193" s="70">
        <v>0</v>
      </c>
      <c r="AT1193" s="70">
        <v>1</v>
      </c>
      <c r="AU1193" s="70">
        <v>6.5930445341424369</v>
      </c>
      <c r="AV1193" s="114">
        <v>7.6061387263373286</v>
      </c>
      <c r="AW1193" s="70">
        <v>0</v>
      </c>
      <c r="AX1193" s="70">
        <v>1</v>
      </c>
      <c r="AY1193" s="69">
        <v>1</v>
      </c>
      <c r="AZ1193" s="69">
        <v>4.2329999999999997</v>
      </c>
      <c r="BA1193" s="32">
        <v>10</v>
      </c>
      <c r="BB1193" s="32">
        <v>16</v>
      </c>
      <c r="BC1193" s="70">
        <v>1</v>
      </c>
      <c r="BD1193" s="70">
        <v>0</v>
      </c>
      <c r="BE1193" s="106">
        <f t="shared" si="275"/>
        <v>4.3820266346738812</v>
      </c>
      <c r="BF1193" s="106">
        <v>990.33</v>
      </c>
      <c r="BG1193" s="106">
        <f t="shared" si="269"/>
        <v>0.6352569374557967</v>
      </c>
      <c r="BH1193" s="69">
        <v>1</v>
      </c>
      <c r="BI1193" s="69">
        <v>1</v>
      </c>
      <c r="BJ1193" s="69">
        <v>0</v>
      </c>
      <c r="BK1193" s="70">
        <v>1</v>
      </c>
      <c r="BL1193" s="70">
        <v>0</v>
      </c>
      <c r="BM1193" s="70">
        <v>0</v>
      </c>
      <c r="BN1193" s="70">
        <v>1</v>
      </c>
      <c r="BO1193" s="70">
        <v>0</v>
      </c>
      <c r="BP1193" s="70">
        <v>1</v>
      </c>
      <c r="BQ1193" s="70">
        <v>1</v>
      </c>
      <c r="BR1193" s="70">
        <v>0</v>
      </c>
      <c r="BS1193" s="70">
        <v>0</v>
      </c>
      <c r="BT1193" s="70">
        <v>0</v>
      </c>
      <c r="BU1193" s="70">
        <v>0</v>
      </c>
      <c r="BV1193" s="70">
        <v>0</v>
      </c>
      <c r="BW1193" s="70">
        <v>0</v>
      </c>
      <c r="BX1193" s="70">
        <v>1</v>
      </c>
      <c r="BY1193" s="70">
        <v>0.5</v>
      </c>
      <c r="BZ1193" s="70">
        <f t="shared" si="270"/>
        <v>0.5</v>
      </c>
      <c r="CA1193" s="114">
        <v>2.8033603809065348</v>
      </c>
      <c r="CB1193" s="70" t="s">
        <v>1284</v>
      </c>
      <c r="CC1193" s="70">
        <v>0</v>
      </c>
      <c r="CD1193" s="70"/>
      <c r="CE1193" s="70"/>
      <c r="CF1193" s="70"/>
      <c r="CG1193" s="70"/>
      <c r="CH1193" s="70"/>
      <c r="CI1193" s="53" t="s">
        <v>1302</v>
      </c>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c r="DD1193" s="70"/>
      <c r="DE1193" s="70"/>
      <c r="DF1193" s="70"/>
      <c r="DG1193" s="70"/>
      <c r="DH1193" s="70"/>
      <c r="DI1193" s="70"/>
      <c r="DJ1193" s="70"/>
      <c r="DK1193" s="70"/>
      <c r="DL1193" s="70"/>
      <c r="DM1193" s="70"/>
      <c r="DN1193" s="70"/>
      <c r="DO1193" s="70"/>
      <c r="DP1193" s="70"/>
      <c r="DQ1193" s="70"/>
      <c r="DR1193" s="70"/>
      <c r="DS1193" s="70"/>
      <c r="DT1193" s="70"/>
      <c r="DU1193" s="70"/>
      <c r="DV1193" s="70"/>
      <c r="DW1193" s="70"/>
      <c r="DX1193" s="70"/>
      <c r="DY1193" s="70"/>
      <c r="DZ1193" s="70"/>
      <c r="EA1193" s="70"/>
      <c r="EB1193" s="70"/>
      <c r="EC1193" s="70"/>
      <c r="ED1193" s="70"/>
      <c r="EE1193" s="70"/>
      <c r="EF1193" s="70"/>
      <c r="EG1193" s="70"/>
      <c r="EH1193" s="70"/>
      <c r="EI1193" s="70"/>
      <c r="EJ1193" s="70"/>
      <c r="EK1193" s="70"/>
      <c r="EL1193" s="70"/>
      <c r="EM1193" s="70"/>
      <c r="EN1193" s="70"/>
      <c r="EO1193" s="70"/>
      <c r="EP1193" s="70"/>
      <c r="EQ1193" s="70"/>
      <c r="ER1193" s="70"/>
      <c r="ES1193" s="70"/>
      <c r="ET1193" s="70"/>
      <c r="EU1193" s="70"/>
      <c r="EV1193" s="70"/>
      <c r="EW1193" s="70"/>
      <c r="EX1193" s="70"/>
      <c r="EY1193" s="70"/>
      <c r="EZ1193" s="70"/>
      <c r="FA1193" s="70"/>
      <c r="FB1193" s="70"/>
      <c r="FC1193" s="70"/>
      <c r="FD1193" s="70"/>
      <c r="FE1193" s="70"/>
      <c r="FF1193" s="70"/>
      <c r="FG1193" s="70"/>
      <c r="FH1193" s="70"/>
      <c r="FI1193" s="70"/>
      <c r="FJ1193" s="70"/>
      <c r="FK1193" s="70"/>
    </row>
    <row r="1194" spans="1:167" ht="15" customHeight="1" x14ac:dyDescent="0.3">
      <c r="A1194" s="70">
        <v>1193</v>
      </c>
      <c r="B1194" s="12">
        <v>27</v>
      </c>
      <c r="C1194" s="69" t="s">
        <v>177</v>
      </c>
      <c r="D1194" s="37">
        <v>0.56000000000000005</v>
      </c>
      <c r="E1194" s="68">
        <v>0.22</v>
      </c>
      <c r="F1194" s="19">
        <f t="shared" si="272"/>
        <v>2.5454545454545459</v>
      </c>
      <c r="G1194" s="12">
        <v>0.01</v>
      </c>
      <c r="H1194" s="12">
        <f t="shared" si="273"/>
        <v>0.34000000000000008</v>
      </c>
      <c r="I1194" s="12">
        <f t="shared" si="274"/>
        <v>0.78</v>
      </c>
      <c r="J1194" s="12" t="s">
        <v>63</v>
      </c>
      <c r="K1194" s="12">
        <f t="shared" si="262"/>
        <v>0.56000000000000005</v>
      </c>
      <c r="L1194" s="45">
        <f t="shared" si="263"/>
        <v>2.5454545454545459</v>
      </c>
      <c r="M1194" s="15">
        <f t="shared" si="264"/>
        <v>0.14044662819594397</v>
      </c>
      <c r="N1194" s="68">
        <f t="shared" si="265"/>
        <v>5.5175461076977982E-2</v>
      </c>
      <c r="O1194" s="68">
        <f t="shared" si="266"/>
        <v>18.123998974922042</v>
      </c>
      <c r="P1194" s="12">
        <f t="shared" si="267"/>
        <v>8.5271167118965985E-2</v>
      </c>
      <c r="Q1194" s="12">
        <f t="shared" si="268"/>
        <v>0.19562208927292196</v>
      </c>
      <c r="R1194" s="113">
        <v>4.9126548857360524</v>
      </c>
      <c r="S1194" s="12" t="s">
        <v>1295</v>
      </c>
      <c r="T1194" s="12" t="s">
        <v>1301</v>
      </c>
      <c r="U1194" s="12" t="s">
        <v>568</v>
      </c>
      <c r="V1194" s="68" t="s">
        <v>1303</v>
      </c>
      <c r="W1194" s="68">
        <v>0</v>
      </c>
      <c r="X1194" s="68">
        <v>0</v>
      </c>
      <c r="Y1194" s="68">
        <v>0</v>
      </c>
      <c r="Z1194" s="68">
        <v>1</v>
      </c>
      <c r="AA1194" s="68">
        <v>1</v>
      </c>
      <c r="AB1194" s="68">
        <v>1</v>
      </c>
      <c r="AC1194" s="68">
        <v>2</v>
      </c>
      <c r="AD1194" s="68">
        <v>1</v>
      </c>
      <c r="AE1194" s="68">
        <v>322</v>
      </c>
      <c r="AF1194" s="68">
        <v>0</v>
      </c>
      <c r="AG1194" s="68">
        <v>0</v>
      </c>
      <c r="AH1194" s="68">
        <v>0</v>
      </c>
      <c r="AI1194" s="68">
        <v>0</v>
      </c>
      <c r="AJ1194" s="68">
        <v>0</v>
      </c>
      <c r="AK1194" s="68">
        <v>0</v>
      </c>
      <c r="AL1194" s="68">
        <v>0</v>
      </c>
      <c r="AM1194" s="68">
        <v>0</v>
      </c>
      <c r="AN1194" s="68">
        <v>0</v>
      </c>
      <c r="AO1194" s="68">
        <v>1</v>
      </c>
      <c r="AP1194" s="113">
        <v>7.1670378769122198</v>
      </c>
      <c r="AQ1194" s="12">
        <v>1</v>
      </c>
      <c r="AR1194" s="113">
        <v>5.780743515792329</v>
      </c>
      <c r="AS1194" s="12">
        <v>0</v>
      </c>
      <c r="AT1194" s="12">
        <v>1</v>
      </c>
      <c r="AU1194" s="12">
        <v>6.5930445341424369</v>
      </c>
      <c r="AV1194" s="113">
        <v>7.6061387263373286</v>
      </c>
      <c r="AW1194" s="12">
        <v>0</v>
      </c>
      <c r="AX1194" s="12">
        <v>1</v>
      </c>
      <c r="AY1194" s="68">
        <v>1</v>
      </c>
      <c r="AZ1194" s="68">
        <v>4.2329999999999997</v>
      </c>
      <c r="BA1194" s="94">
        <v>10</v>
      </c>
      <c r="BB1194" s="94">
        <v>16</v>
      </c>
      <c r="BC1194" s="12">
        <v>1</v>
      </c>
      <c r="BD1194" s="12">
        <v>0</v>
      </c>
      <c r="BE1194" s="104">
        <f t="shared" si="275"/>
        <v>4.3820266346738812</v>
      </c>
      <c r="BF1194" s="104">
        <v>990.33</v>
      </c>
      <c r="BG1194" s="104">
        <f t="shared" si="269"/>
        <v>0.6352569374557967</v>
      </c>
      <c r="BH1194" s="68">
        <v>1</v>
      </c>
      <c r="BI1194" s="68">
        <v>1</v>
      </c>
      <c r="BJ1194" s="68">
        <v>0</v>
      </c>
      <c r="BK1194" s="12">
        <v>1</v>
      </c>
      <c r="BL1194" s="12">
        <v>0</v>
      </c>
      <c r="BM1194" s="12">
        <v>0</v>
      </c>
      <c r="BN1194" s="12">
        <v>1</v>
      </c>
      <c r="BO1194" s="12">
        <v>0</v>
      </c>
      <c r="BP1194" s="12">
        <v>1</v>
      </c>
      <c r="BQ1194" s="12">
        <v>1</v>
      </c>
      <c r="BR1194" s="12">
        <v>0</v>
      </c>
      <c r="BS1194" s="12">
        <v>0</v>
      </c>
      <c r="BT1194" s="12">
        <v>0</v>
      </c>
      <c r="BU1194" s="12">
        <v>0</v>
      </c>
      <c r="BV1194" s="12">
        <v>0</v>
      </c>
      <c r="BW1194" s="12">
        <v>0</v>
      </c>
      <c r="BX1194" s="12">
        <v>1</v>
      </c>
      <c r="BY1194" s="12">
        <v>0.5</v>
      </c>
      <c r="BZ1194" s="12">
        <f t="shared" si="270"/>
        <v>0.5</v>
      </c>
      <c r="CA1194" s="113">
        <v>2.8033603809065348</v>
      </c>
      <c r="CB1194" s="12" t="s">
        <v>1284</v>
      </c>
      <c r="CC1194" s="12">
        <v>0</v>
      </c>
    </row>
    <row r="1195" spans="1:167" ht="15" customHeight="1" x14ac:dyDescent="0.3">
      <c r="A1195" s="70">
        <v>1194</v>
      </c>
      <c r="B1195" s="12">
        <v>27</v>
      </c>
      <c r="C1195" s="69" t="s">
        <v>177</v>
      </c>
      <c r="D1195" s="37">
        <v>0.39</v>
      </c>
      <c r="E1195" s="13">
        <v>0.33</v>
      </c>
      <c r="F1195" s="19">
        <f t="shared" si="272"/>
        <v>1.1818181818181819</v>
      </c>
      <c r="G1195" s="12">
        <v>0.24</v>
      </c>
      <c r="H1195" s="12">
        <f t="shared" si="273"/>
        <v>0.06</v>
      </c>
      <c r="I1195" s="12">
        <f t="shared" si="274"/>
        <v>0.72</v>
      </c>
      <c r="J1195" s="12" t="s">
        <v>63</v>
      </c>
      <c r="K1195" s="12">
        <f t="shared" si="262"/>
        <v>0.39</v>
      </c>
      <c r="L1195" s="45">
        <f t="shared" si="263"/>
        <v>1.1818181818181819</v>
      </c>
      <c r="M1195" s="15">
        <f t="shared" si="264"/>
        <v>4.2634180865545698E-2</v>
      </c>
      <c r="N1195" s="13">
        <f t="shared" si="265"/>
        <v>3.6075076117000206E-2</v>
      </c>
      <c r="O1195" s="68">
        <f t="shared" si="266"/>
        <v>27.719969231852982</v>
      </c>
      <c r="P1195" s="12">
        <f t="shared" si="267"/>
        <v>6.5591047485454926E-3</v>
      </c>
      <c r="Q1195" s="12">
        <f t="shared" si="268"/>
        <v>7.8709256982545911E-2</v>
      </c>
      <c r="R1195" s="113">
        <v>7.6434829070772006</v>
      </c>
      <c r="S1195" s="12" t="s">
        <v>1304</v>
      </c>
      <c r="T1195" s="12" t="s">
        <v>1306</v>
      </c>
      <c r="U1195" s="12" t="s">
        <v>568</v>
      </c>
      <c r="V1195" s="13" t="s">
        <v>1307</v>
      </c>
      <c r="W1195" s="68">
        <v>0</v>
      </c>
      <c r="X1195" s="68">
        <v>0</v>
      </c>
      <c r="Y1195" s="68">
        <v>0</v>
      </c>
      <c r="Z1195" s="68">
        <v>1</v>
      </c>
      <c r="AA1195" s="13">
        <v>1</v>
      </c>
      <c r="AB1195" s="13">
        <v>1</v>
      </c>
      <c r="AC1195" s="68">
        <v>1</v>
      </c>
      <c r="AD1195" s="13">
        <v>1</v>
      </c>
      <c r="AE1195" s="13">
        <v>767</v>
      </c>
      <c r="AF1195" s="13">
        <v>0</v>
      </c>
      <c r="AG1195" s="13">
        <v>0</v>
      </c>
      <c r="AH1195" s="13">
        <v>0</v>
      </c>
      <c r="AI1195" s="13">
        <v>0</v>
      </c>
      <c r="AJ1195" s="13">
        <v>0</v>
      </c>
      <c r="AK1195" s="13">
        <v>0</v>
      </c>
      <c r="AL1195" s="13">
        <v>0</v>
      </c>
      <c r="AM1195" s="68">
        <v>0</v>
      </c>
      <c r="AN1195" s="68">
        <v>0</v>
      </c>
      <c r="AO1195" s="68">
        <v>1</v>
      </c>
      <c r="AP1195" s="113">
        <v>7.1670378769122198</v>
      </c>
      <c r="AQ1195" s="12">
        <v>1</v>
      </c>
      <c r="AR1195" s="113">
        <v>6.6450909695056444</v>
      </c>
      <c r="AS1195" s="12">
        <v>0</v>
      </c>
      <c r="AT1195" s="12">
        <v>1</v>
      </c>
      <c r="AU1195" s="12">
        <v>6.5930445341424369</v>
      </c>
      <c r="AV1195" s="113">
        <v>7.6061387263373286</v>
      </c>
      <c r="AW1195" s="12">
        <v>0</v>
      </c>
      <c r="AX1195" s="12">
        <v>1</v>
      </c>
      <c r="AY1195" s="68">
        <v>1</v>
      </c>
      <c r="AZ1195" s="68">
        <v>4.2329999999999997</v>
      </c>
      <c r="BA1195" s="94">
        <v>10</v>
      </c>
      <c r="BB1195" s="94">
        <v>16</v>
      </c>
      <c r="BC1195" s="12">
        <v>1</v>
      </c>
      <c r="BD1195" s="12">
        <v>0</v>
      </c>
      <c r="BE1195" s="104">
        <f t="shared" si="275"/>
        <v>4.3820266346738812</v>
      </c>
      <c r="BF1195" s="104">
        <v>990.33</v>
      </c>
      <c r="BG1195" s="104">
        <f t="shared" si="269"/>
        <v>0.6352569374557967</v>
      </c>
      <c r="BH1195" s="68">
        <v>1</v>
      </c>
      <c r="BI1195" s="68">
        <v>1</v>
      </c>
      <c r="BJ1195" s="68">
        <v>0</v>
      </c>
      <c r="BK1195" s="12">
        <v>1</v>
      </c>
      <c r="BL1195" s="12">
        <v>0</v>
      </c>
      <c r="BM1195" s="12">
        <v>0</v>
      </c>
      <c r="BN1195" s="12">
        <v>1</v>
      </c>
      <c r="BO1195" s="12">
        <v>0</v>
      </c>
      <c r="BP1195" s="12">
        <v>1</v>
      </c>
      <c r="BQ1195" s="12">
        <v>1</v>
      </c>
      <c r="BR1195" s="12">
        <v>0</v>
      </c>
      <c r="BS1195" s="12">
        <v>0</v>
      </c>
      <c r="BT1195" s="12">
        <v>0</v>
      </c>
      <c r="BU1195" s="12">
        <v>0</v>
      </c>
      <c r="BV1195" s="12">
        <v>0</v>
      </c>
      <c r="BW1195" s="12">
        <v>0</v>
      </c>
      <c r="BX1195" s="12">
        <v>1</v>
      </c>
      <c r="BY1195" s="12">
        <v>0.5</v>
      </c>
      <c r="BZ1195" s="12">
        <f t="shared" si="270"/>
        <v>0.5</v>
      </c>
      <c r="CA1195" s="113">
        <v>2.8033603809065348</v>
      </c>
      <c r="CB1195" s="12" t="s">
        <v>1284</v>
      </c>
      <c r="CC1195" s="12">
        <v>0</v>
      </c>
      <c r="CI1195" s="46" t="s">
        <v>1305</v>
      </c>
    </row>
    <row r="1196" spans="1:167" ht="15" customHeight="1" x14ac:dyDescent="0.3">
      <c r="A1196" s="70">
        <v>1195</v>
      </c>
      <c r="B1196" s="70">
        <v>27</v>
      </c>
      <c r="C1196" s="69" t="s">
        <v>177</v>
      </c>
      <c r="D1196" s="38">
        <v>0.51</v>
      </c>
      <c r="E1196" s="69">
        <v>0.57999999999999996</v>
      </c>
      <c r="F1196" s="19">
        <f t="shared" si="272"/>
        <v>0.8793103448275863</v>
      </c>
      <c r="G1196" s="70">
        <v>0.38</v>
      </c>
      <c r="H1196" s="70">
        <f t="shared" si="273"/>
        <v>-6.9999999999999951E-2</v>
      </c>
      <c r="I1196" s="70">
        <f t="shared" si="274"/>
        <v>1.0899999999999999</v>
      </c>
      <c r="J1196" s="70" t="s">
        <v>63</v>
      </c>
      <c r="K1196" s="70">
        <f t="shared" si="262"/>
        <v>0.51</v>
      </c>
      <c r="L1196" s="47">
        <f t="shared" si="263"/>
        <v>0.8793103448275863</v>
      </c>
      <c r="M1196" s="18">
        <f t="shared" si="264"/>
        <v>2.7113222313391253E-2</v>
      </c>
      <c r="N1196" s="69">
        <f t="shared" si="265"/>
        <v>3.0834644983856716E-2</v>
      </c>
      <c r="O1196" s="69">
        <f t="shared" si="266"/>
        <v>32.431052814895182</v>
      </c>
      <c r="P1196" s="70">
        <f t="shared" si="267"/>
        <v>-3.7214226704654629E-3</v>
      </c>
      <c r="Q1196" s="70">
        <f t="shared" si="268"/>
        <v>5.7947867297247969E-2</v>
      </c>
      <c r="R1196" s="114">
        <v>7.3244899793485319</v>
      </c>
      <c r="S1196" s="70" t="s">
        <v>1315</v>
      </c>
      <c r="T1196" s="70" t="s">
        <v>1306</v>
      </c>
      <c r="U1196" s="70" t="s">
        <v>568</v>
      </c>
      <c r="V1196" s="69" t="s">
        <v>1307</v>
      </c>
      <c r="W1196" s="69">
        <v>0</v>
      </c>
      <c r="X1196" s="69">
        <v>0</v>
      </c>
      <c r="Y1196" s="69">
        <v>0</v>
      </c>
      <c r="Z1196" s="69">
        <v>1</v>
      </c>
      <c r="AA1196" s="69">
        <v>1</v>
      </c>
      <c r="AB1196" s="69">
        <v>1</v>
      </c>
      <c r="AC1196" s="69">
        <v>2</v>
      </c>
      <c r="AD1196" s="69">
        <v>1</v>
      </c>
      <c r="AE1196" s="69">
        <v>1051</v>
      </c>
      <c r="AF1196" s="69">
        <v>0</v>
      </c>
      <c r="AG1196" s="69">
        <v>0</v>
      </c>
      <c r="AH1196" s="69">
        <v>0</v>
      </c>
      <c r="AI1196" s="69">
        <v>0</v>
      </c>
      <c r="AJ1196" s="69">
        <v>0</v>
      </c>
      <c r="AK1196" s="69">
        <v>0</v>
      </c>
      <c r="AL1196" s="69">
        <v>0</v>
      </c>
      <c r="AM1196" s="69">
        <v>0</v>
      </c>
      <c r="AN1196" s="69">
        <v>0</v>
      </c>
      <c r="AO1196" s="69">
        <v>1</v>
      </c>
      <c r="AP1196" s="114">
        <v>7.1670378769122198</v>
      </c>
      <c r="AQ1196" s="70">
        <v>1</v>
      </c>
      <c r="AR1196" s="114">
        <v>6.9593985121339754</v>
      </c>
      <c r="AS1196" s="70">
        <v>0</v>
      </c>
      <c r="AT1196" s="70">
        <v>1</v>
      </c>
      <c r="AU1196" s="70">
        <v>6.5930445341424369</v>
      </c>
      <c r="AV1196" s="114">
        <v>7.6061387263373286</v>
      </c>
      <c r="AW1196" s="70">
        <v>0</v>
      </c>
      <c r="AX1196" s="70">
        <v>1</v>
      </c>
      <c r="AY1196" s="69">
        <v>1</v>
      </c>
      <c r="AZ1196" s="69">
        <v>4.2329999999999997</v>
      </c>
      <c r="BA1196" s="32">
        <v>10</v>
      </c>
      <c r="BB1196" s="32">
        <v>16</v>
      </c>
      <c r="BC1196" s="70">
        <v>1</v>
      </c>
      <c r="BD1196" s="70">
        <v>0</v>
      </c>
      <c r="BE1196" s="106">
        <f t="shared" si="275"/>
        <v>4.3820266346738812</v>
      </c>
      <c r="BF1196" s="106">
        <v>990.33</v>
      </c>
      <c r="BG1196" s="106">
        <f t="shared" si="269"/>
        <v>0.6352569374557967</v>
      </c>
      <c r="BH1196" s="69">
        <v>1</v>
      </c>
      <c r="BI1196" s="69">
        <v>1</v>
      </c>
      <c r="BJ1196" s="69">
        <v>0</v>
      </c>
      <c r="BK1196" s="70">
        <v>1</v>
      </c>
      <c r="BL1196" s="70">
        <v>0</v>
      </c>
      <c r="BM1196" s="70">
        <v>0</v>
      </c>
      <c r="BN1196" s="70">
        <v>1</v>
      </c>
      <c r="BO1196" s="70">
        <v>0</v>
      </c>
      <c r="BP1196" s="70">
        <v>1</v>
      </c>
      <c r="BQ1196" s="70">
        <v>1</v>
      </c>
      <c r="BR1196" s="70">
        <v>0</v>
      </c>
      <c r="BS1196" s="70">
        <v>0</v>
      </c>
      <c r="BT1196" s="70">
        <v>0</v>
      </c>
      <c r="BU1196" s="70">
        <v>0</v>
      </c>
      <c r="BV1196" s="70">
        <v>0</v>
      </c>
      <c r="BW1196" s="70">
        <v>0</v>
      </c>
      <c r="BX1196" s="70">
        <v>1</v>
      </c>
      <c r="BY1196" s="70">
        <v>0.5</v>
      </c>
      <c r="BZ1196" s="70">
        <f t="shared" si="270"/>
        <v>0.5</v>
      </c>
      <c r="CA1196" s="114">
        <v>2.8033603809065348</v>
      </c>
      <c r="CB1196" s="70" t="s">
        <v>1284</v>
      </c>
      <c r="CC1196" s="70">
        <v>0</v>
      </c>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c r="DD1196" s="70"/>
      <c r="DE1196" s="70"/>
      <c r="DF1196" s="70"/>
      <c r="DG1196" s="70"/>
      <c r="DH1196" s="70"/>
      <c r="DI1196" s="70"/>
      <c r="DJ1196" s="70"/>
      <c r="DK1196" s="70"/>
      <c r="DL1196" s="70"/>
      <c r="DM1196" s="70"/>
      <c r="DN1196" s="70"/>
      <c r="DO1196" s="70"/>
      <c r="DP1196" s="70"/>
      <c r="DQ1196" s="70"/>
      <c r="DR1196" s="70"/>
      <c r="DS1196" s="70"/>
      <c r="DT1196" s="70"/>
      <c r="DU1196" s="70"/>
      <c r="DV1196" s="70"/>
      <c r="DW1196" s="70"/>
      <c r="DX1196" s="70"/>
      <c r="DY1196" s="70"/>
      <c r="DZ1196" s="70"/>
      <c r="EA1196" s="70"/>
      <c r="EB1196" s="70"/>
      <c r="EC1196" s="70"/>
      <c r="ED1196" s="70"/>
      <c r="EE1196" s="70"/>
      <c r="EF1196" s="70"/>
      <c r="EG1196" s="70"/>
      <c r="EH1196" s="70"/>
      <c r="EI1196" s="70"/>
      <c r="EJ1196" s="70"/>
      <c r="EK1196" s="70"/>
      <c r="EL1196" s="70"/>
      <c r="EM1196" s="70"/>
      <c r="EN1196" s="70"/>
      <c r="EO1196" s="70"/>
      <c r="EP1196" s="70"/>
      <c r="EQ1196" s="70"/>
      <c r="ER1196" s="70"/>
      <c r="ES1196" s="70"/>
      <c r="ET1196" s="70"/>
      <c r="EU1196" s="70"/>
      <c r="EV1196" s="70"/>
      <c r="EW1196" s="70"/>
      <c r="EX1196" s="70"/>
      <c r="EY1196" s="70"/>
      <c r="EZ1196" s="70"/>
      <c r="FA1196" s="70"/>
      <c r="FB1196" s="70"/>
      <c r="FC1196" s="70"/>
      <c r="FD1196" s="70"/>
      <c r="FE1196" s="70"/>
      <c r="FF1196" s="70"/>
      <c r="FG1196" s="70"/>
      <c r="FH1196" s="70"/>
      <c r="FI1196" s="70"/>
      <c r="FJ1196" s="70"/>
      <c r="FK1196" s="70"/>
    </row>
    <row r="1197" spans="1:167" ht="15" customHeight="1" x14ac:dyDescent="0.3">
      <c r="A1197" s="70">
        <v>1196</v>
      </c>
      <c r="B1197" s="70">
        <v>27</v>
      </c>
      <c r="C1197" s="69" t="s">
        <v>177</v>
      </c>
      <c r="D1197" s="38">
        <v>-37.340000000000003</v>
      </c>
      <c r="E1197" s="69">
        <v>48.61</v>
      </c>
      <c r="F1197" s="19">
        <f t="shared" si="272"/>
        <v>-0.7681547006788727</v>
      </c>
      <c r="G1197" s="70">
        <v>0.44</v>
      </c>
      <c r="H1197" s="70">
        <f t="shared" si="273"/>
        <v>-85.95</v>
      </c>
      <c r="I1197" s="70">
        <f t="shared" si="274"/>
        <v>11.269999999999996</v>
      </c>
      <c r="J1197" s="70" t="s">
        <v>63</v>
      </c>
      <c r="K1197" s="70">
        <f t="shared" si="262"/>
        <v>-37.340000000000003</v>
      </c>
      <c r="L1197" s="47">
        <f t="shared" si="263"/>
        <v>-0.7681547006788727</v>
      </c>
      <c r="M1197" s="18">
        <f t="shared" si="264"/>
        <v>-3.2647847272355639E-2</v>
      </c>
      <c r="N1197" s="69">
        <f t="shared" si="265"/>
        <v>4.250165655889683E-2</v>
      </c>
      <c r="O1197" s="69">
        <f t="shared" si="266"/>
        <v>23.52849467441925</v>
      </c>
      <c r="P1197" s="70">
        <f t="shared" si="267"/>
        <v>-7.5149503831252462E-2</v>
      </c>
      <c r="Q1197" s="70">
        <f t="shared" si="268"/>
        <v>9.8538092865411916E-3</v>
      </c>
      <c r="R1197" s="114">
        <v>7.6690282885896828</v>
      </c>
      <c r="S1197" s="70" t="s">
        <v>1304</v>
      </c>
      <c r="T1197" s="70" t="s">
        <v>1309</v>
      </c>
      <c r="U1197" s="70" t="s">
        <v>568</v>
      </c>
      <c r="V1197" s="69" t="s">
        <v>1312</v>
      </c>
      <c r="W1197" s="69">
        <v>0</v>
      </c>
      <c r="X1197" s="69">
        <v>0</v>
      </c>
      <c r="Y1197" s="69">
        <v>0</v>
      </c>
      <c r="Z1197" s="69">
        <v>1</v>
      </c>
      <c r="AA1197" s="69">
        <v>1</v>
      </c>
      <c r="AB1197" s="69">
        <v>1</v>
      </c>
      <c r="AC1197" s="69">
        <v>1</v>
      </c>
      <c r="AD1197" s="69">
        <v>1</v>
      </c>
      <c r="AE1197" s="69">
        <v>553</v>
      </c>
      <c r="AF1197" s="69">
        <v>0</v>
      </c>
      <c r="AG1197" s="69">
        <v>0</v>
      </c>
      <c r="AH1197" s="69">
        <v>0</v>
      </c>
      <c r="AI1197" s="69">
        <v>0</v>
      </c>
      <c r="AJ1197" s="69">
        <v>0</v>
      </c>
      <c r="AK1197" s="69">
        <v>0</v>
      </c>
      <c r="AL1197" s="69">
        <v>0</v>
      </c>
      <c r="AM1197" s="69">
        <v>0</v>
      </c>
      <c r="AN1197" s="69">
        <v>0</v>
      </c>
      <c r="AO1197" s="69">
        <v>1</v>
      </c>
      <c r="AP1197" s="114">
        <v>7.1670378769122198</v>
      </c>
      <c r="AQ1197" s="70">
        <v>1</v>
      </c>
      <c r="AR1197" s="114">
        <v>6.3189681137464344</v>
      </c>
      <c r="AS1197" s="70">
        <v>0</v>
      </c>
      <c r="AT1197" s="70">
        <v>1</v>
      </c>
      <c r="AU1197" s="70">
        <v>6.5930445341424369</v>
      </c>
      <c r="AV1197" s="114">
        <v>7.6061387263373286</v>
      </c>
      <c r="AW1197" s="70">
        <v>0</v>
      </c>
      <c r="AX1197" s="70">
        <v>1</v>
      </c>
      <c r="AY1197" s="69">
        <v>1</v>
      </c>
      <c r="AZ1197" s="69">
        <v>4.2329999999999997</v>
      </c>
      <c r="BA1197" s="32">
        <v>10</v>
      </c>
      <c r="BB1197" s="32">
        <v>16</v>
      </c>
      <c r="BC1197" s="70">
        <v>1</v>
      </c>
      <c r="BD1197" s="70">
        <v>0</v>
      </c>
      <c r="BE1197" s="106">
        <f t="shared" si="275"/>
        <v>4.3820266346738812</v>
      </c>
      <c r="BF1197" s="106">
        <v>990.33</v>
      </c>
      <c r="BG1197" s="106">
        <f t="shared" si="269"/>
        <v>0.6352569374557967</v>
      </c>
      <c r="BH1197" s="69">
        <v>1</v>
      </c>
      <c r="BI1197" s="69">
        <v>1</v>
      </c>
      <c r="BJ1197" s="69">
        <v>0</v>
      </c>
      <c r="BK1197" s="70">
        <v>1</v>
      </c>
      <c r="BL1197" s="70">
        <v>0</v>
      </c>
      <c r="BM1197" s="70">
        <v>0</v>
      </c>
      <c r="BN1197" s="70">
        <v>1</v>
      </c>
      <c r="BO1197" s="70">
        <v>0</v>
      </c>
      <c r="BP1197" s="70">
        <v>1</v>
      </c>
      <c r="BQ1197" s="70">
        <v>1</v>
      </c>
      <c r="BR1197" s="70">
        <v>0</v>
      </c>
      <c r="BS1197" s="70">
        <v>0</v>
      </c>
      <c r="BT1197" s="70">
        <v>0</v>
      </c>
      <c r="BU1197" s="70">
        <v>0</v>
      </c>
      <c r="BV1197" s="70">
        <v>0</v>
      </c>
      <c r="BW1197" s="70">
        <v>0</v>
      </c>
      <c r="BX1197" s="70">
        <v>1</v>
      </c>
      <c r="BY1197" s="70">
        <v>0.5</v>
      </c>
      <c r="BZ1197" s="70">
        <f t="shared" si="270"/>
        <v>0.5</v>
      </c>
      <c r="CA1197" s="114">
        <v>2.8033603809065348</v>
      </c>
      <c r="CB1197" s="70" t="s">
        <v>1284</v>
      </c>
      <c r="CC1197" s="70">
        <v>0</v>
      </c>
      <c r="CD1197" s="70"/>
      <c r="CE1197" s="70"/>
      <c r="CF1197" s="70"/>
      <c r="CG1197" s="70"/>
      <c r="CH1197" s="70"/>
      <c r="CI1197" s="53" t="s">
        <v>1308</v>
      </c>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c r="DD1197" s="70"/>
      <c r="DE1197" s="70"/>
      <c r="DF1197" s="70"/>
      <c r="DG1197" s="70"/>
      <c r="DH1197" s="70"/>
      <c r="DI1197" s="70"/>
      <c r="DJ1197" s="70"/>
      <c r="DK1197" s="70"/>
      <c r="DL1197" s="70"/>
      <c r="DM1197" s="70"/>
      <c r="DN1197" s="70"/>
      <c r="DO1197" s="70"/>
      <c r="DP1197" s="70"/>
      <c r="DQ1197" s="70"/>
      <c r="DR1197" s="70"/>
      <c r="DS1197" s="70"/>
      <c r="DT1197" s="70"/>
      <c r="DU1197" s="70"/>
      <c r="DV1197" s="70"/>
      <c r="DW1197" s="70"/>
      <c r="DX1197" s="70"/>
      <c r="DY1197" s="70"/>
      <c r="DZ1197" s="70"/>
      <c r="EA1197" s="70"/>
      <c r="EB1197" s="70"/>
      <c r="EC1197" s="70"/>
      <c r="ED1197" s="70"/>
      <c r="EE1197" s="70"/>
      <c r="EF1197" s="70"/>
      <c r="EG1197" s="70"/>
      <c r="EH1197" s="70"/>
      <c r="EI1197" s="70"/>
      <c r="EJ1197" s="70"/>
      <c r="EK1197" s="70"/>
      <c r="EL1197" s="70"/>
      <c r="EM1197" s="70"/>
      <c r="EN1197" s="70"/>
      <c r="EO1197" s="70"/>
      <c r="EP1197" s="70"/>
      <c r="EQ1197" s="70"/>
      <c r="ER1197" s="70"/>
      <c r="ES1197" s="70"/>
      <c r="ET1197" s="70"/>
      <c r="EU1197" s="70"/>
      <c r="EV1197" s="70"/>
      <c r="EW1197" s="70"/>
      <c r="EX1197" s="70"/>
      <c r="EY1197" s="70"/>
      <c r="EZ1197" s="70"/>
      <c r="FA1197" s="70"/>
      <c r="FB1197" s="70"/>
      <c r="FC1197" s="70"/>
      <c r="FD1197" s="70"/>
      <c r="FE1197" s="70"/>
      <c r="FF1197" s="70"/>
      <c r="FG1197" s="70"/>
      <c r="FH1197" s="70"/>
      <c r="FI1197" s="70"/>
      <c r="FJ1197" s="70"/>
      <c r="FK1197" s="70"/>
    </row>
    <row r="1198" spans="1:167" ht="15" customHeight="1" x14ac:dyDescent="0.3">
      <c r="A1198" s="70">
        <v>1197</v>
      </c>
      <c r="B1198" s="12">
        <v>27</v>
      </c>
      <c r="C1198" s="69" t="s">
        <v>177</v>
      </c>
      <c r="D1198" s="37">
        <v>25.109000000000002</v>
      </c>
      <c r="E1198" s="68">
        <v>40.67</v>
      </c>
      <c r="F1198" s="19">
        <f t="shared" si="272"/>
        <v>0.61738382099827882</v>
      </c>
      <c r="G1198" s="12">
        <v>0.54</v>
      </c>
      <c r="H1198" s="12">
        <f t="shared" si="273"/>
        <v>-15.561</v>
      </c>
      <c r="I1198" s="12">
        <f t="shared" si="274"/>
        <v>65.778999999999996</v>
      </c>
      <c r="J1198" s="12" t="s">
        <v>63</v>
      </c>
      <c r="K1198" s="12">
        <f t="shared" si="262"/>
        <v>25.109000000000002</v>
      </c>
      <c r="L1198" s="45">
        <f t="shared" si="263"/>
        <v>0.61738382099827882</v>
      </c>
      <c r="M1198" s="15">
        <f t="shared" si="264"/>
        <v>2.1822616209531621E-2</v>
      </c>
      <c r="N1198" s="68">
        <f t="shared" si="265"/>
        <v>3.5346919480730064E-2</v>
      </c>
      <c r="O1198" s="68">
        <f t="shared" si="266"/>
        <v>28.291008514763668</v>
      </c>
      <c r="P1198" s="12">
        <f t="shared" si="267"/>
        <v>-1.3524303271198444E-2</v>
      </c>
      <c r="Q1198" s="12">
        <f t="shared" si="268"/>
        <v>5.7169535690261689E-2</v>
      </c>
      <c r="R1198" s="113">
        <v>7.3569182423560209</v>
      </c>
      <c r="S1198" s="12" t="s">
        <v>1315</v>
      </c>
      <c r="T1198" s="12" t="s">
        <v>1309</v>
      </c>
      <c r="U1198" s="12" t="s">
        <v>568</v>
      </c>
      <c r="V1198" s="68" t="s">
        <v>1312</v>
      </c>
      <c r="W1198" s="68">
        <v>0</v>
      </c>
      <c r="X1198" s="68">
        <v>0</v>
      </c>
      <c r="Y1198" s="68">
        <v>0</v>
      </c>
      <c r="Z1198" s="68">
        <v>1</v>
      </c>
      <c r="AA1198" s="68">
        <v>1</v>
      </c>
      <c r="AB1198" s="68">
        <v>1</v>
      </c>
      <c r="AC1198" s="68">
        <v>2</v>
      </c>
      <c r="AD1198" s="68">
        <v>1</v>
      </c>
      <c r="AE1198" s="68">
        <v>800</v>
      </c>
      <c r="AF1198" s="68">
        <v>0</v>
      </c>
      <c r="AG1198" s="68">
        <v>0</v>
      </c>
      <c r="AH1198" s="68">
        <v>0</v>
      </c>
      <c r="AI1198" s="68">
        <v>0</v>
      </c>
      <c r="AJ1198" s="68">
        <v>0</v>
      </c>
      <c r="AK1198" s="68">
        <v>0</v>
      </c>
      <c r="AL1198" s="68">
        <v>0</v>
      </c>
      <c r="AM1198" s="68">
        <v>0</v>
      </c>
      <c r="AN1198" s="68">
        <v>0</v>
      </c>
      <c r="AO1198" s="68">
        <v>1</v>
      </c>
      <c r="AP1198" s="113">
        <v>7.1670378769122198</v>
      </c>
      <c r="AQ1198" s="12">
        <v>1</v>
      </c>
      <c r="AR1198" s="113">
        <v>6.6871086078665147</v>
      </c>
      <c r="AS1198" s="12">
        <v>0</v>
      </c>
      <c r="AT1198" s="12">
        <v>1</v>
      </c>
      <c r="AU1198" s="12">
        <v>6.5930445341424369</v>
      </c>
      <c r="AV1198" s="113">
        <v>7.6061387263373286</v>
      </c>
      <c r="AW1198" s="12">
        <v>0</v>
      </c>
      <c r="AX1198" s="12">
        <v>1</v>
      </c>
      <c r="AY1198" s="68">
        <v>1</v>
      </c>
      <c r="AZ1198" s="68">
        <v>4.2329999999999997</v>
      </c>
      <c r="BA1198" s="94">
        <v>10</v>
      </c>
      <c r="BB1198" s="94">
        <v>16</v>
      </c>
      <c r="BC1198" s="12">
        <v>1</v>
      </c>
      <c r="BD1198" s="12">
        <v>0</v>
      </c>
      <c r="BE1198" s="104">
        <f t="shared" si="275"/>
        <v>4.3820266346738812</v>
      </c>
      <c r="BF1198" s="104">
        <v>990.33</v>
      </c>
      <c r="BG1198" s="104">
        <f t="shared" si="269"/>
        <v>0.6352569374557967</v>
      </c>
      <c r="BH1198" s="68">
        <v>1</v>
      </c>
      <c r="BI1198" s="68">
        <v>1</v>
      </c>
      <c r="BJ1198" s="68">
        <v>0</v>
      </c>
      <c r="BK1198" s="12">
        <v>1</v>
      </c>
      <c r="BL1198" s="12">
        <v>0</v>
      </c>
      <c r="BM1198" s="12">
        <v>0</v>
      </c>
      <c r="BN1198" s="12">
        <v>1</v>
      </c>
      <c r="BO1198" s="12">
        <v>0</v>
      </c>
      <c r="BP1198" s="12">
        <v>1</v>
      </c>
      <c r="BQ1198" s="12">
        <v>1</v>
      </c>
      <c r="BR1198" s="12">
        <v>0</v>
      </c>
      <c r="BS1198" s="12">
        <v>0</v>
      </c>
      <c r="BT1198" s="12">
        <v>0</v>
      </c>
      <c r="BU1198" s="12">
        <v>0</v>
      </c>
      <c r="BV1198" s="12">
        <v>0</v>
      </c>
      <c r="BW1198" s="12">
        <v>0</v>
      </c>
      <c r="BX1198" s="12">
        <v>1</v>
      </c>
      <c r="BY1198" s="12">
        <v>0.5</v>
      </c>
      <c r="BZ1198" s="12">
        <f t="shared" si="270"/>
        <v>0.5</v>
      </c>
      <c r="CA1198" s="113">
        <v>2.8033603809065348</v>
      </c>
      <c r="CB1198" s="12" t="s">
        <v>1284</v>
      </c>
      <c r="CC1198" s="12">
        <v>0</v>
      </c>
      <c r="CL1198" s="70"/>
      <c r="CM1198" s="70"/>
      <c r="CN1198" s="70"/>
      <c r="CO1198" s="70"/>
      <c r="CP1198" s="70"/>
      <c r="CQ1198" s="70"/>
      <c r="CR1198" s="70"/>
      <c r="CS1198" s="70"/>
      <c r="CT1198" s="70"/>
      <c r="CU1198" s="70"/>
      <c r="CV1198" s="70"/>
      <c r="CW1198" s="70"/>
      <c r="CX1198" s="70"/>
      <c r="CY1198" s="70"/>
      <c r="CZ1198" s="70"/>
      <c r="DA1198" s="70"/>
      <c r="DB1198" s="70"/>
      <c r="DC1198" s="70"/>
      <c r="DD1198" s="70"/>
      <c r="DE1198" s="70"/>
      <c r="DF1198" s="70"/>
      <c r="DG1198" s="70"/>
      <c r="DH1198" s="70"/>
      <c r="DI1198" s="70"/>
      <c r="DJ1198" s="70"/>
      <c r="DK1198" s="70"/>
      <c r="DL1198" s="70"/>
      <c r="DM1198" s="70"/>
      <c r="DN1198" s="70"/>
      <c r="DO1198" s="70"/>
      <c r="DP1198" s="70"/>
      <c r="DQ1198" s="70"/>
      <c r="DR1198" s="70"/>
      <c r="DS1198" s="70"/>
      <c r="DT1198" s="70"/>
      <c r="DU1198" s="70"/>
      <c r="DV1198" s="70"/>
      <c r="DW1198" s="70"/>
      <c r="DX1198" s="70"/>
      <c r="DY1198" s="70"/>
      <c r="DZ1198" s="70"/>
      <c r="EA1198" s="70"/>
      <c r="EB1198" s="70"/>
      <c r="EC1198" s="70"/>
      <c r="ED1198" s="70"/>
      <c r="EE1198" s="70"/>
      <c r="EF1198" s="70"/>
      <c r="EG1198" s="70"/>
      <c r="EH1198" s="70"/>
      <c r="EI1198" s="70"/>
      <c r="EJ1198" s="70"/>
      <c r="EK1198" s="70"/>
      <c r="EL1198" s="70"/>
      <c r="EM1198" s="70"/>
      <c r="EN1198" s="70"/>
      <c r="EO1198" s="70"/>
      <c r="EP1198" s="70"/>
      <c r="EQ1198" s="70"/>
      <c r="ER1198" s="70"/>
      <c r="ES1198" s="70"/>
      <c r="ET1198" s="70"/>
      <c r="EU1198" s="70"/>
      <c r="EV1198" s="70"/>
      <c r="EW1198" s="70"/>
      <c r="EX1198" s="70"/>
      <c r="EY1198" s="70"/>
      <c r="EZ1198" s="70"/>
      <c r="FA1198" s="70"/>
      <c r="FB1198" s="70"/>
      <c r="FC1198" s="70"/>
      <c r="FD1198" s="70"/>
      <c r="FE1198" s="70"/>
      <c r="FF1198" s="70"/>
      <c r="FG1198" s="70"/>
      <c r="FH1198" s="70"/>
      <c r="FI1198" s="70"/>
      <c r="FJ1198" s="70"/>
      <c r="FK1198" s="70"/>
    </row>
    <row r="1199" spans="1:167" ht="15" customHeight="1" x14ac:dyDescent="0.3">
      <c r="A1199" s="70">
        <v>1198</v>
      </c>
      <c r="B1199" s="70">
        <v>27</v>
      </c>
      <c r="C1199" s="69" t="s">
        <v>177</v>
      </c>
      <c r="D1199" s="38">
        <v>0.01</v>
      </c>
      <c r="E1199" s="69">
        <v>0.02</v>
      </c>
      <c r="F1199" s="19">
        <f t="shared" si="272"/>
        <v>0.5</v>
      </c>
      <c r="G1199" s="70">
        <v>0.63</v>
      </c>
      <c r="H1199" s="70">
        <f t="shared" si="273"/>
        <v>-0.01</v>
      </c>
      <c r="I1199" s="70">
        <f t="shared" si="274"/>
        <v>0.03</v>
      </c>
      <c r="J1199" s="70" t="s">
        <v>63</v>
      </c>
      <c r="K1199" s="70">
        <f t="shared" si="262"/>
        <v>-0.01</v>
      </c>
      <c r="L1199" s="47">
        <f t="shared" si="263"/>
        <v>-0.5</v>
      </c>
      <c r="M1199" s="18">
        <f t="shared" si="264"/>
        <v>-2.1257358312406823E-2</v>
      </c>
      <c r="N1199" s="69">
        <f t="shared" si="265"/>
        <v>4.2514716624813646E-2</v>
      </c>
      <c r="O1199" s="69">
        <f t="shared" si="266"/>
        <v>23.521266972678152</v>
      </c>
      <c r="P1199" s="70">
        <f t="shared" si="267"/>
        <v>-6.3772074937220466E-2</v>
      </c>
      <c r="Q1199" s="70">
        <f t="shared" si="268"/>
        <v>2.1257358312406823E-2</v>
      </c>
      <c r="R1199" s="114">
        <v>7.5245612262853596</v>
      </c>
      <c r="S1199" s="70" t="s">
        <v>1304</v>
      </c>
      <c r="T1199" s="70" t="s">
        <v>1310</v>
      </c>
      <c r="U1199" s="70" t="s">
        <v>568</v>
      </c>
      <c r="V1199" s="69" t="s">
        <v>1313</v>
      </c>
      <c r="W1199" s="69">
        <v>0</v>
      </c>
      <c r="X1199" s="69">
        <v>0</v>
      </c>
      <c r="Y1199" s="69">
        <v>0</v>
      </c>
      <c r="Z1199" s="69">
        <v>1</v>
      </c>
      <c r="AA1199" s="69">
        <v>0</v>
      </c>
      <c r="AB1199" s="69">
        <v>1</v>
      </c>
      <c r="AC1199" s="69">
        <v>1</v>
      </c>
      <c r="AD1199" s="69">
        <v>1</v>
      </c>
      <c r="AE1199" s="69">
        <v>553</v>
      </c>
      <c r="AF1199" s="69">
        <v>0</v>
      </c>
      <c r="AG1199" s="69">
        <v>0</v>
      </c>
      <c r="AH1199" s="69">
        <v>0</v>
      </c>
      <c r="AI1199" s="69">
        <v>0</v>
      </c>
      <c r="AJ1199" s="69">
        <v>0</v>
      </c>
      <c r="AK1199" s="69">
        <v>0</v>
      </c>
      <c r="AL1199" s="69">
        <v>0</v>
      </c>
      <c r="AM1199" s="69">
        <v>0</v>
      </c>
      <c r="AN1199" s="69">
        <v>0</v>
      </c>
      <c r="AO1199" s="69">
        <v>1</v>
      </c>
      <c r="AP1199" s="114">
        <v>7.1670378769122198</v>
      </c>
      <c r="AQ1199" s="70">
        <v>1</v>
      </c>
      <c r="AR1199" s="114">
        <v>6.3189681137464344</v>
      </c>
      <c r="AS1199" s="70">
        <v>0</v>
      </c>
      <c r="AT1199" s="70">
        <v>1</v>
      </c>
      <c r="AU1199" s="70">
        <v>6.5930445341424369</v>
      </c>
      <c r="AV1199" s="114">
        <v>7.6061387263373286</v>
      </c>
      <c r="AW1199" s="70">
        <v>0</v>
      </c>
      <c r="AX1199" s="70">
        <v>1</v>
      </c>
      <c r="AY1199" s="69">
        <v>1</v>
      </c>
      <c r="AZ1199" s="69">
        <v>4.2329999999999997</v>
      </c>
      <c r="BA1199" s="32">
        <v>10</v>
      </c>
      <c r="BB1199" s="32">
        <v>16</v>
      </c>
      <c r="BC1199" s="70">
        <v>1</v>
      </c>
      <c r="BD1199" s="70">
        <v>0</v>
      </c>
      <c r="BE1199" s="106">
        <f t="shared" si="275"/>
        <v>4.3820266346738812</v>
      </c>
      <c r="BF1199" s="106">
        <v>990.33</v>
      </c>
      <c r="BG1199" s="106">
        <f t="shared" si="269"/>
        <v>0.6352569374557967</v>
      </c>
      <c r="BH1199" s="69">
        <v>1</v>
      </c>
      <c r="BI1199" s="69">
        <v>1</v>
      </c>
      <c r="BJ1199" s="69">
        <v>0</v>
      </c>
      <c r="BK1199" s="70">
        <v>1</v>
      </c>
      <c r="BL1199" s="70">
        <v>0</v>
      </c>
      <c r="BM1199" s="70">
        <v>0</v>
      </c>
      <c r="BN1199" s="70">
        <v>1</v>
      </c>
      <c r="BO1199" s="70">
        <v>0</v>
      </c>
      <c r="BP1199" s="70">
        <v>1</v>
      </c>
      <c r="BQ1199" s="70">
        <v>1</v>
      </c>
      <c r="BR1199" s="70">
        <v>0</v>
      </c>
      <c r="BS1199" s="70">
        <v>0</v>
      </c>
      <c r="BT1199" s="70">
        <v>0</v>
      </c>
      <c r="BU1199" s="70">
        <v>0</v>
      </c>
      <c r="BV1199" s="70">
        <v>0</v>
      </c>
      <c r="BW1199" s="70">
        <v>0</v>
      </c>
      <c r="BX1199" s="70">
        <v>1</v>
      </c>
      <c r="BY1199" s="70">
        <v>0.5</v>
      </c>
      <c r="BZ1199" s="70">
        <f t="shared" si="270"/>
        <v>0.5</v>
      </c>
      <c r="CA1199" s="114">
        <v>2.8033603809065348</v>
      </c>
      <c r="CB1199" s="70" t="s">
        <v>1284</v>
      </c>
      <c r="CC1199" s="70">
        <v>0</v>
      </c>
      <c r="CD1199" s="70"/>
      <c r="CE1199" s="70"/>
      <c r="CI1199" s="70"/>
      <c r="CK1199" s="70"/>
      <c r="CL1199" s="70"/>
      <c r="CM1199" s="70"/>
      <c r="CN1199" s="70"/>
      <c r="CO1199" s="70"/>
      <c r="CP1199" s="70"/>
      <c r="CQ1199" s="70"/>
      <c r="CR1199" s="70"/>
      <c r="CS1199" s="70"/>
      <c r="CT1199" s="70"/>
      <c r="CU1199" s="70"/>
      <c r="CV1199" s="70"/>
      <c r="CW1199" s="70"/>
      <c r="CX1199" s="70"/>
      <c r="CY1199" s="70"/>
      <c r="CZ1199" s="70"/>
      <c r="DA1199" s="70"/>
      <c r="DB1199" s="70"/>
      <c r="DC1199" s="70"/>
      <c r="DD1199" s="70"/>
      <c r="DE1199" s="70"/>
      <c r="DF1199" s="70"/>
      <c r="DG1199" s="70"/>
      <c r="DH1199" s="70"/>
      <c r="DI1199" s="70"/>
      <c r="DJ1199" s="70"/>
      <c r="DK1199" s="70"/>
      <c r="DL1199" s="70"/>
      <c r="DM1199" s="70"/>
      <c r="DN1199" s="70"/>
      <c r="DO1199" s="70"/>
      <c r="DP1199" s="70"/>
      <c r="DQ1199" s="70"/>
      <c r="DR1199" s="70"/>
      <c r="DS1199" s="70"/>
      <c r="DT1199" s="70"/>
      <c r="DU1199" s="70"/>
      <c r="DV1199" s="70"/>
      <c r="DW1199" s="70"/>
      <c r="DX1199" s="70"/>
      <c r="DY1199" s="70"/>
      <c r="DZ1199" s="70"/>
      <c r="EA1199" s="70"/>
      <c r="EB1199" s="70"/>
      <c r="EC1199" s="70"/>
      <c r="ED1199" s="70"/>
      <c r="EE1199" s="70"/>
      <c r="EF1199" s="70"/>
      <c r="EG1199" s="70"/>
      <c r="EH1199" s="70"/>
      <c r="EI1199" s="70"/>
      <c r="EJ1199" s="70"/>
      <c r="EK1199" s="70"/>
      <c r="EL1199" s="70"/>
      <c r="EM1199" s="70"/>
      <c r="EN1199" s="70"/>
      <c r="EO1199" s="70"/>
      <c r="EP1199" s="70"/>
      <c r="EQ1199" s="70"/>
      <c r="ER1199" s="70"/>
      <c r="ES1199" s="70"/>
      <c r="ET1199" s="70"/>
      <c r="EU1199" s="70"/>
      <c r="EV1199" s="70"/>
      <c r="EW1199" s="70"/>
      <c r="EX1199" s="70"/>
      <c r="EY1199" s="70"/>
      <c r="EZ1199" s="70"/>
      <c r="FA1199" s="70"/>
      <c r="FB1199" s="70"/>
      <c r="FC1199" s="70"/>
      <c r="FD1199" s="70"/>
      <c r="FE1199" s="70"/>
      <c r="FF1199" s="70"/>
      <c r="FG1199" s="70"/>
      <c r="FH1199" s="70"/>
      <c r="FI1199" s="70"/>
      <c r="FJ1199" s="70"/>
      <c r="FK1199" s="70"/>
    </row>
    <row r="1200" spans="1:167" ht="15" customHeight="1" x14ac:dyDescent="0.3">
      <c r="A1200" s="70">
        <v>1199</v>
      </c>
      <c r="B1200" s="12">
        <v>27</v>
      </c>
      <c r="C1200" s="69" t="s">
        <v>177</v>
      </c>
      <c r="D1200" s="37">
        <v>-0.01</v>
      </c>
      <c r="E1200" s="68">
        <v>0.02</v>
      </c>
      <c r="F1200" s="19">
        <f t="shared" si="272"/>
        <v>-0.5</v>
      </c>
      <c r="G1200" s="12">
        <v>0.6</v>
      </c>
      <c r="H1200" s="12">
        <f t="shared" si="273"/>
        <v>-0.03</v>
      </c>
      <c r="I1200" s="12">
        <f t="shared" si="274"/>
        <v>0.01</v>
      </c>
      <c r="J1200" s="12" t="s">
        <v>63</v>
      </c>
      <c r="K1200" s="12">
        <f t="shared" si="262"/>
        <v>0.01</v>
      </c>
      <c r="L1200" s="45">
        <f t="shared" si="263"/>
        <v>0.5</v>
      </c>
      <c r="M1200" s="15">
        <f t="shared" si="264"/>
        <v>1.7674908041006729E-2</v>
      </c>
      <c r="N1200" s="68">
        <f t="shared" si="265"/>
        <v>3.5349816082013458E-2</v>
      </c>
      <c r="O1200" s="68">
        <f t="shared" si="266"/>
        <v>28.288690319631272</v>
      </c>
      <c r="P1200" s="12">
        <f t="shared" si="267"/>
        <v>-1.7674908041006729E-2</v>
      </c>
      <c r="Q1200" s="12">
        <f t="shared" si="268"/>
        <v>5.3024724123020187E-2</v>
      </c>
      <c r="R1200" s="113">
        <v>7.4702241358999659</v>
      </c>
      <c r="S1200" s="12" t="s">
        <v>1315</v>
      </c>
      <c r="T1200" s="12" t="s">
        <v>1310</v>
      </c>
      <c r="U1200" s="12" t="s">
        <v>568</v>
      </c>
      <c r="V1200" s="68" t="s">
        <v>1313</v>
      </c>
      <c r="W1200" s="68">
        <v>0</v>
      </c>
      <c r="X1200" s="68">
        <v>0</v>
      </c>
      <c r="Y1200" s="68">
        <v>0</v>
      </c>
      <c r="Z1200" s="68">
        <v>1</v>
      </c>
      <c r="AA1200" s="68">
        <v>0</v>
      </c>
      <c r="AB1200" s="68">
        <v>1</v>
      </c>
      <c r="AC1200" s="68">
        <v>2</v>
      </c>
      <c r="AD1200" s="68">
        <v>1</v>
      </c>
      <c r="AE1200" s="68">
        <v>800</v>
      </c>
      <c r="AF1200" s="68">
        <v>0</v>
      </c>
      <c r="AG1200" s="68">
        <v>0</v>
      </c>
      <c r="AH1200" s="68">
        <v>0</v>
      </c>
      <c r="AI1200" s="68">
        <v>0</v>
      </c>
      <c r="AJ1200" s="68">
        <v>0</v>
      </c>
      <c r="AK1200" s="68">
        <v>0</v>
      </c>
      <c r="AL1200" s="68">
        <v>0</v>
      </c>
      <c r="AM1200" s="68">
        <v>0</v>
      </c>
      <c r="AN1200" s="68">
        <v>0</v>
      </c>
      <c r="AO1200" s="68">
        <v>1</v>
      </c>
      <c r="AP1200" s="113">
        <v>7.1670378769122198</v>
      </c>
      <c r="AQ1200" s="12">
        <v>1</v>
      </c>
      <c r="AR1200" s="113">
        <v>6.6871086078665147</v>
      </c>
      <c r="AS1200" s="12">
        <v>0</v>
      </c>
      <c r="AT1200" s="12">
        <v>1</v>
      </c>
      <c r="AU1200" s="12">
        <v>6.5930445341424369</v>
      </c>
      <c r="AV1200" s="113">
        <v>7.6061387263373286</v>
      </c>
      <c r="AW1200" s="12">
        <v>0</v>
      </c>
      <c r="AX1200" s="12">
        <v>1</v>
      </c>
      <c r="AY1200" s="68">
        <v>1</v>
      </c>
      <c r="AZ1200" s="68">
        <v>4.2329999999999997</v>
      </c>
      <c r="BA1200" s="94">
        <v>10</v>
      </c>
      <c r="BB1200" s="94">
        <v>16</v>
      </c>
      <c r="BC1200" s="12">
        <v>1</v>
      </c>
      <c r="BD1200" s="12">
        <v>0</v>
      </c>
      <c r="BE1200" s="104">
        <f t="shared" si="275"/>
        <v>4.3820266346738812</v>
      </c>
      <c r="BF1200" s="104">
        <v>990.33</v>
      </c>
      <c r="BG1200" s="104">
        <f t="shared" si="269"/>
        <v>0.6352569374557967</v>
      </c>
      <c r="BH1200" s="68">
        <v>1</v>
      </c>
      <c r="BI1200" s="68">
        <v>1</v>
      </c>
      <c r="BJ1200" s="68">
        <v>0</v>
      </c>
      <c r="BK1200" s="12">
        <v>1</v>
      </c>
      <c r="BL1200" s="12">
        <v>0</v>
      </c>
      <c r="BM1200" s="12">
        <v>0</v>
      </c>
      <c r="BN1200" s="12">
        <v>1</v>
      </c>
      <c r="BO1200" s="12">
        <v>0</v>
      </c>
      <c r="BP1200" s="12">
        <v>1</v>
      </c>
      <c r="BQ1200" s="12">
        <v>1</v>
      </c>
      <c r="BR1200" s="12">
        <v>0</v>
      </c>
      <c r="BS1200" s="12">
        <v>0</v>
      </c>
      <c r="BT1200" s="12">
        <v>0</v>
      </c>
      <c r="BU1200" s="12">
        <v>0</v>
      </c>
      <c r="BV1200" s="12">
        <v>0</v>
      </c>
      <c r="BW1200" s="12">
        <v>0</v>
      </c>
      <c r="BX1200" s="12">
        <v>1</v>
      </c>
      <c r="BY1200" s="12">
        <v>0.5</v>
      </c>
      <c r="BZ1200" s="12">
        <f t="shared" si="270"/>
        <v>0.5</v>
      </c>
      <c r="CA1200" s="113">
        <v>2.8033603809065348</v>
      </c>
      <c r="CB1200" s="12" t="s">
        <v>1284</v>
      </c>
      <c r="CC1200" s="12">
        <v>0</v>
      </c>
    </row>
    <row r="1201" spans="1:167" ht="15" customHeight="1" x14ac:dyDescent="0.3">
      <c r="A1201" s="70">
        <v>1200</v>
      </c>
      <c r="B1201" s="12">
        <v>27</v>
      </c>
      <c r="C1201" s="69" t="s">
        <v>177</v>
      </c>
      <c r="D1201" s="37">
        <v>0.03</v>
      </c>
      <c r="E1201" s="68">
        <v>0.03</v>
      </c>
      <c r="F1201" s="19">
        <f t="shared" si="272"/>
        <v>1</v>
      </c>
      <c r="G1201" s="12">
        <v>0.31</v>
      </c>
      <c r="H1201" s="12">
        <f t="shared" si="273"/>
        <v>0</v>
      </c>
      <c r="I1201" s="12">
        <f t="shared" si="274"/>
        <v>0.06</v>
      </c>
      <c r="J1201" s="12" t="s">
        <v>63</v>
      </c>
      <c r="K1201" s="12">
        <f t="shared" si="262"/>
        <v>-0.03</v>
      </c>
      <c r="L1201" s="45">
        <f t="shared" si="263"/>
        <v>-1</v>
      </c>
      <c r="M1201" s="15">
        <f t="shared" si="264"/>
        <v>-4.9206783130512292E-2</v>
      </c>
      <c r="N1201" s="68">
        <f t="shared" si="265"/>
        <v>4.9206783130512292E-2</v>
      </c>
      <c r="O1201" s="68">
        <f t="shared" si="266"/>
        <v>20.322401432901575</v>
      </c>
      <c r="P1201" s="12">
        <f t="shared" si="267"/>
        <v>-9.8413566261024585E-2</v>
      </c>
      <c r="Q1201" s="12">
        <f t="shared" si="268"/>
        <v>0</v>
      </c>
      <c r="R1201" s="113">
        <v>7.5579949585308057</v>
      </c>
      <c r="S1201" s="12" t="s">
        <v>1304</v>
      </c>
      <c r="T1201" s="12" t="s">
        <v>1311</v>
      </c>
      <c r="U1201" s="12" t="s">
        <v>568</v>
      </c>
      <c r="V1201" s="68" t="s">
        <v>1314</v>
      </c>
      <c r="W1201" s="68">
        <v>0</v>
      </c>
      <c r="X1201" s="68">
        <v>0</v>
      </c>
      <c r="Y1201" s="68">
        <v>0</v>
      </c>
      <c r="Z1201" s="68">
        <v>1</v>
      </c>
      <c r="AA1201" s="68">
        <v>0</v>
      </c>
      <c r="AB1201" s="68">
        <v>1</v>
      </c>
      <c r="AC1201" s="68">
        <v>1</v>
      </c>
      <c r="AD1201" s="68">
        <v>1</v>
      </c>
      <c r="AE1201" s="68">
        <v>412</v>
      </c>
      <c r="AF1201" s="68">
        <v>0</v>
      </c>
      <c r="AG1201" s="68">
        <v>0</v>
      </c>
      <c r="AH1201" s="68">
        <v>0</v>
      </c>
      <c r="AI1201" s="68">
        <v>0</v>
      </c>
      <c r="AJ1201" s="68">
        <v>0</v>
      </c>
      <c r="AK1201" s="68">
        <v>0</v>
      </c>
      <c r="AL1201" s="68">
        <v>0</v>
      </c>
      <c r="AM1201" s="68">
        <v>0</v>
      </c>
      <c r="AN1201" s="68">
        <v>0</v>
      </c>
      <c r="AO1201" s="68">
        <v>1</v>
      </c>
      <c r="AP1201" s="113">
        <v>7.1670378769122198</v>
      </c>
      <c r="AQ1201" s="12">
        <v>1</v>
      </c>
      <c r="AR1201" s="113">
        <v>6.0258659738253142</v>
      </c>
      <c r="AS1201" s="12">
        <v>0</v>
      </c>
      <c r="AT1201" s="12">
        <v>1</v>
      </c>
      <c r="AU1201" s="12">
        <v>6.5930445341424369</v>
      </c>
      <c r="AV1201" s="113">
        <v>7.6061387263373286</v>
      </c>
      <c r="AW1201" s="12">
        <v>0</v>
      </c>
      <c r="AX1201" s="12">
        <v>1</v>
      </c>
      <c r="AY1201" s="68">
        <v>1</v>
      </c>
      <c r="AZ1201" s="68">
        <v>4.2329999999999997</v>
      </c>
      <c r="BA1201" s="94">
        <v>10</v>
      </c>
      <c r="BB1201" s="94">
        <v>16</v>
      </c>
      <c r="BC1201" s="12">
        <v>1</v>
      </c>
      <c r="BD1201" s="12">
        <v>0</v>
      </c>
      <c r="BE1201" s="104">
        <f t="shared" si="275"/>
        <v>4.3820266346738812</v>
      </c>
      <c r="BF1201" s="104">
        <v>990.33</v>
      </c>
      <c r="BG1201" s="104">
        <f t="shared" si="269"/>
        <v>0.6352569374557967</v>
      </c>
      <c r="BH1201" s="68">
        <v>1</v>
      </c>
      <c r="BI1201" s="68">
        <v>1</v>
      </c>
      <c r="BJ1201" s="68">
        <v>0</v>
      </c>
      <c r="BK1201" s="12">
        <v>1</v>
      </c>
      <c r="BL1201" s="12">
        <v>0</v>
      </c>
      <c r="BM1201" s="12">
        <v>0</v>
      </c>
      <c r="BN1201" s="12">
        <v>1</v>
      </c>
      <c r="BO1201" s="12">
        <v>0</v>
      </c>
      <c r="BP1201" s="12">
        <v>1</v>
      </c>
      <c r="BQ1201" s="12">
        <v>1</v>
      </c>
      <c r="BR1201" s="12">
        <v>0</v>
      </c>
      <c r="BS1201" s="12">
        <v>0</v>
      </c>
      <c r="BT1201" s="12">
        <v>0</v>
      </c>
      <c r="BU1201" s="12">
        <v>0</v>
      </c>
      <c r="BV1201" s="12">
        <v>0</v>
      </c>
      <c r="BW1201" s="12">
        <v>0</v>
      </c>
      <c r="BX1201" s="12">
        <v>1</v>
      </c>
      <c r="BY1201" s="12">
        <v>0.5</v>
      </c>
      <c r="BZ1201" s="12">
        <f t="shared" si="270"/>
        <v>0.5</v>
      </c>
      <c r="CA1201" s="113">
        <v>2.8033603809065348</v>
      </c>
      <c r="CB1201" s="12" t="s">
        <v>1284</v>
      </c>
      <c r="CC1201" s="12">
        <v>0</v>
      </c>
    </row>
    <row r="1202" spans="1:167" s="40" customFormat="1" ht="15" customHeight="1" x14ac:dyDescent="0.3">
      <c r="A1202" s="75">
        <v>1201</v>
      </c>
      <c r="B1202" s="75">
        <v>27</v>
      </c>
      <c r="C1202" s="77" t="s">
        <v>177</v>
      </c>
      <c r="D1202" s="76">
        <v>-0.04</v>
      </c>
      <c r="E1202" s="77">
        <v>0.02</v>
      </c>
      <c r="F1202" s="79">
        <f t="shared" si="272"/>
        <v>-2</v>
      </c>
      <c r="G1202" s="75">
        <v>0.08</v>
      </c>
      <c r="H1202" s="75">
        <f t="shared" si="273"/>
        <v>-0.06</v>
      </c>
      <c r="I1202" s="75">
        <f t="shared" si="274"/>
        <v>-0.02</v>
      </c>
      <c r="J1202" s="75" t="s">
        <v>63</v>
      </c>
      <c r="K1202" s="75">
        <f t="shared" si="262"/>
        <v>0.04</v>
      </c>
      <c r="L1202" s="88">
        <f t="shared" si="263"/>
        <v>2</v>
      </c>
      <c r="M1202" s="78">
        <f t="shared" si="264"/>
        <v>7.5058662504080151E-2</v>
      </c>
      <c r="N1202" s="77">
        <f t="shared" si="265"/>
        <v>3.7529331252040082E-2</v>
      </c>
      <c r="O1202" s="77">
        <f t="shared" si="266"/>
        <v>26.645825188948454</v>
      </c>
      <c r="P1202" s="75">
        <f t="shared" si="267"/>
        <v>3.7529331252040068E-2</v>
      </c>
      <c r="Q1202" s="75">
        <f t="shared" si="268"/>
        <v>0.11258799375612023</v>
      </c>
      <c r="R1202" s="115">
        <v>7.4933172488621453</v>
      </c>
      <c r="S1202" s="75" t="s">
        <v>1315</v>
      </c>
      <c r="T1202" s="75" t="s">
        <v>1311</v>
      </c>
      <c r="U1202" s="75" t="s">
        <v>568</v>
      </c>
      <c r="V1202" s="77" t="s">
        <v>1314</v>
      </c>
      <c r="W1202" s="77">
        <v>0</v>
      </c>
      <c r="X1202" s="77">
        <v>0</v>
      </c>
      <c r="Y1202" s="77">
        <v>0</v>
      </c>
      <c r="Z1202" s="77">
        <v>1</v>
      </c>
      <c r="AA1202" s="77">
        <v>0</v>
      </c>
      <c r="AB1202" s="77">
        <v>1</v>
      </c>
      <c r="AC1202" s="77">
        <v>2</v>
      </c>
      <c r="AD1202" s="77">
        <v>1</v>
      </c>
      <c r="AE1202" s="77">
        <v>706</v>
      </c>
      <c r="AF1202" s="77">
        <v>0</v>
      </c>
      <c r="AG1202" s="77">
        <v>0</v>
      </c>
      <c r="AH1202" s="77">
        <v>0</v>
      </c>
      <c r="AI1202" s="77">
        <v>0</v>
      </c>
      <c r="AJ1202" s="77">
        <v>0</v>
      </c>
      <c r="AK1202" s="77">
        <v>0</v>
      </c>
      <c r="AL1202" s="77">
        <v>0</v>
      </c>
      <c r="AM1202" s="77">
        <v>0</v>
      </c>
      <c r="AN1202" s="77">
        <v>0</v>
      </c>
      <c r="AO1202" s="77">
        <v>1</v>
      </c>
      <c r="AP1202" s="115">
        <v>7.1670378769122198</v>
      </c>
      <c r="AQ1202" s="75">
        <v>1</v>
      </c>
      <c r="AR1202" s="115">
        <v>6.5624440936937196</v>
      </c>
      <c r="AS1202" s="75">
        <v>0</v>
      </c>
      <c r="AT1202" s="75">
        <v>1</v>
      </c>
      <c r="AU1202" s="75">
        <v>6.5930445341424369</v>
      </c>
      <c r="AV1202" s="115">
        <v>7.6061387263373286</v>
      </c>
      <c r="AW1202" s="75">
        <v>0</v>
      </c>
      <c r="AX1202" s="75">
        <v>1</v>
      </c>
      <c r="AY1202" s="77">
        <v>1</v>
      </c>
      <c r="AZ1202" s="77">
        <v>4.2329999999999997</v>
      </c>
      <c r="BA1202" s="52">
        <v>10</v>
      </c>
      <c r="BB1202" s="52">
        <v>16</v>
      </c>
      <c r="BC1202" s="75">
        <v>1</v>
      </c>
      <c r="BD1202" s="75">
        <v>0</v>
      </c>
      <c r="BE1202" s="105">
        <f t="shared" si="275"/>
        <v>4.3820266346738812</v>
      </c>
      <c r="BF1202" s="105">
        <v>990.33</v>
      </c>
      <c r="BG1202" s="105">
        <f t="shared" si="269"/>
        <v>0.6352569374557967</v>
      </c>
      <c r="BH1202" s="77">
        <v>1</v>
      </c>
      <c r="BI1202" s="77">
        <v>1</v>
      </c>
      <c r="BJ1202" s="77">
        <v>0</v>
      </c>
      <c r="BK1202" s="75">
        <v>1</v>
      </c>
      <c r="BL1202" s="75">
        <v>0</v>
      </c>
      <c r="BM1202" s="75">
        <v>0</v>
      </c>
      <c r="BN1202" s="75">
        <v>1</v>
      </c>
      <c r="BO1202" s="75">
        <v>0</v>
      </c>
      <c r="BP1202" s="75">
        <v>1</v>
      </c>
      <c r="BQ1202" s="75">
        <v>1</v>
      </c>
      <c r="BR1202" s="75">
        <v>0</v>
      </c>
      <c r="BS1202" s="75">
        <v>0</v>
      </c>
      <c r="BT1202" s="75">
        <v>0</v>
      </c>
      <c r="BU1202" s="75">
        <v>0</v>
      </c>
      <c r="BV1202" s="75">
        <v>0</v>
      </c>
      <c r="BW1202" s="75">
        <v>0</v>
      </c>
      <c r="BX1202" s="75">
        <v>1</v>
      </c>
      <c r="BY1202" s="75">
        <v>0.5</v>
      </c>
      <c r="BZ1202" s="75">
        <f t="shared" si="270"/>
        <v>0.5</v>
      </c>
      <c r="CA1202" s="115">
        <v>2.8033603809065348</v>
      </c>
      <c r="CB1202" s="75" t="s">
        <v>1284</v>
      </c>
      <c r="CC1202" s="75">
        <v>0</v>
      </c>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5"/>
      <c r="DA1202" s="75"/>
      <c r="DB1202" s="75"/>
      <c r="DC1202" s="75"/>
      <c r="DD1202" s="75"/>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5"/>
      <c r="ET1202" s="75"/>
      <c r="EU1202" s="75"/>
      <c r="EV1202" s="75"/>
      <c r="EW1202" s="75"/>
      <c r="EX1202" s="75"/>
      <c r="EY1202" s="75"/>
      <c r="EZ1202" s="75"/>
      <c r="FA1202" s="75"/>
      <c r="FB1202" s="75"/>
      <c r="FC1202" s="75"/>
      <c r="FD1202" s="75"/>
      <c r="FE1202" s="75"/>
      <c r="FF1202" s="75"/>
      <c r="FG1202" s="75"/>
      <c r="FH1202" s="75"/>
      <c r="FI1202" s="75"/>
      <c r="FJ1202" s="75"/>
      <c r="FK1202" s="75"/>
    </row>
    <row r="1203" spans="1:167" ht="15" customHeight="1" x14ac:dyDescent="0.3">
      <c r="A1203" s="70">
        <v>1202</v>
      </c>
      <c r="B1203" s="12">
        <v>28</v>
      </c>
      <c r="C1203" s="111" t="s">
        <v>178</v>
      </c>
      <c r="D1203" s="37">
        <v>0.9</v>
      </c>
      <c r="E1203" s="68">
        <v>0.04</v>
      </c>
      <c r="F1203" s="19">
        <f t="shared" si="272"/>
        <v>22.5</v>
      </c>
      <c r="G1203" s="12" t="s">
        <v>353</v>
      </c>
      <c r="H1203" s="12">
        <f t="shared" si="273"/>
        <v>0.86</v>
      </c>
      <c r="I1203" s="12">
        <f t="shared" si="274"/>
        <v>0.94000000000000006</v>
      </c>
      <c r="J1203" s="12" t="s">
        <v>63</v>
      </c>
      <c r="K1203" s="12">
        <f t="shared" si="262"/>
        <v>-0.9</v>
      </c>
      <c r="L1203" s="45">
        <f t="shared" si="263"/>
        <v>-22.5</v>
      </c>
      <c r="M1203" s="15">
        <f t="shared" si="264"/>
        <v>-0.94721100294175742</v>
      </c>
      <c r="N1203" s="68">
        <f t="shared" si="265"/>
        <v>4.2098266797411452E-2</v>
      </c>
      <c r="O1203" s="68">
        <f t="shared" si="266"/>
        <v>23.7539470404394</v>
      </c>
      <c r="P1203" s="12">
        <f t="shared" si="267"/>
        <v>-0.98930926973916888</v>
      </c>
      <c r="Q1203" s="12">
        <f t="shared" si="268"/>
        <v>-0.90511273614434595</v>
      </c>
      <c r="R1203" s="113">
        <v>8.433159195806228</v>
      </c>
      <c r="S1203" s="12" t="s">
        <v>1339</v>
      </c>
      <c r="T1203" s="12" t="s">
        <v>1329</v>
      </c>
      <c r="U1203" s="12" t="s">
        <v>1330</v>
      </c>
      <c r="V1203" s="68" t="s">
        <v>1337</v>
      </c>
      <c r="W1203" s="68">
        <v>0</v>
      </c>
      <c r="X1203" s="68">
        <v>0</v>
      </c>
      <c r="Y1203" s="68">
        <v>1</v>
      </c>
      <c r="Z1203" s="68">
        <v>0</v>
      </c>
      <c r="AA1203" s="68">
        <v>0</v>
      </c>
      <c r="AB1203" s="68">
        <v>1</v>
      </c>
      <c r="AC1203" s="68">
        <v>1</v>
      </c>
      <c r="AD1203" s="68">
        <v>5</v>
      </c>
      <c r="AE1203" s="68">
        <v>58</v>
      </c>
      <c r="AF1203" s="68">
        <v>0</v>
      </c>
      <c r="AG1203" s="68">
        <v>1</v>
      </c>
      <c r="AH1203" s="68">
        <v>0</v>
      </c>
      <c r="AI1203" s="68">
        <v>0</v>
      </c>
      <c r="AJ1203" s="68">
        <v>0</v>
      </c>
      <c r="AK1203" s="68">
        <v>0</v>
      </c>
      <c r="AL1203" s="68">
        <v>0</v>
      </c>
      <c r="AM1203" s="68">
        <v>0</v>
      </c>
      <c r="AN1203" s="68">
        <v>0</v>
      </c>
      <c r="AO1203" s="68">
        <v>0</v>
      </c>
      <c r="AP1203" s="113">
        <v>4.1588830833596715</v>
      </c>
      <c r="AQ1203" s="12">
        <v>1</v>
      </c>
      <c r="AR1203" s="113">
        <v>4.1588830833596715</v>
      </c>
      <c r="AS1203" s="12">
        <v>1</v>
      </c>
      <c r="AT1203" s="12">
        <v>0</v>
      </c>
      <c r="AU1203" s="12">
        <v>6.5930445341424369</v>
      </c>
      <c r="AV1203" s="113">
        <v>7.6048944808116197</v>
      </c>
      <c r="AW1203" s="12">
        <v>0</v>
      </c>
      <c r="AX1203" s="12">
        <v>1</v>
      </c>
      <c r="AY1203" s="68">
        <v>0</v>
      </c>
      <c r="AZ1203" s="68">
        <v>4.2329999999999997</v>
      </c>
      <c r="BA1203" s="94">
        <v>175</v>
      </c>
      <c r="BB1203" s="94">
        <v>43</v>
      </c>
      <c r="BC1203" s="12">
        <v>1</v>
      </c>
      <c r="BD1203" s="12">
        <v>0</v>
      </c>
      <c r="BE1203" s="104">
        <f t="shared" ref="BE1203:BE1245" si="276">LN(7.94)</f>
        <v>2.0719132752590443</v>
      </c>
      <c r="BF1203" s="104">
        <v>1529.33</v>
      </c>
      <c r="BG1203" s="104">
        <f t="shared" si="269"/>
        <v>0.28256246227478049</v>
      </c>
      <c r="BH1203" s="68">
        <v>1</v>
      </c>
      <c r="BI1203" s="68">
        <v>1</v>
      </c>
      <c r="BJ1203" s="68">
        <v>0</v>
      </c>
      <c r="BK1203" s="12">
        <v>1</v>
      </c>
      <c r="BL1203" s="12">
        <v>0</v>
      </c>
      <c r="BM1203" s="12">
        <v>1</v>
      </c>
      <c r="BN1203" s="12">
        <v>0</v>
      </c>
      <c r="BO1203" s="12">
        <v>1</v>
      </c>
      <c r="BP1203" s="12">
        <v>0</v>
      </c>
      <c r="BQ1203" s="12">
        <v>0</v>
      </c>
      <c r="BR1203" s="12">
        <v>0</v>
      </c>
      <c r="BS1203" s="12">
        <v>0</v>
      </c>
      <c r="BT1203" s="12">
        <v>1</v>
      </c>
      <c r="BU1203" s="12">
        <v>0</v>
      </c>
      <c r="BV1203" s="12">
        <v>1</v>
      </c>
      <c r="BW1203" s="12">
        <v>0</v>
      </c>
      <c r="BX1203" s="12">
        <v>0</v>
      </c>
      <c r="BY1203" s="12">
        <v>0.5</v>
      </c>
      <c r="BZ1203" s="12">
        <f t="shared" si="270"/>
        <v>0.5</v>
      </c>
      <c r="CA1203" s="113">
        <v>2.8033603809065348</v>
      </c>
      <c r="CB1203" s="12" t="s">
        <v>1322</v>
      </c>
      <c r="CC1203" s="12">
        <v>1</v>
      </c>
      <c r="CD1203" s="12" t="s">
        <v>1319</v>
      </c>
      <c r="CE1203" s="12" t="s">
        <v>1321</v>
      </c>
      <c r="CF1203" s="12" t="s">
        <v>1320</v>
      </c>
      <c r="CG1203" s="12" t="s">
        <v>1318</v>
      </c>
      <c r="CH1203" s="12" t="s">
        <v>1317</v>
      </c>
      <c r="CI1203" s="46" t="s">
        <v>1336</v>
      </c>
    </row>
    <row r="1204" spans="1:167" ht="15" customHeight="1" x14ac:dyDescent="0.3">
      <c r="A1204" s="70">
        <v>1203</v>
      </c>
      <c r="B1204" s="70">
        <v>28</v>
      </c>
      <c r="C1204" s="69" t="s">
        <v>178</v>
      </c>
      <c r="D1204" s="38">
        <v>-0.26</v>
      </c>
      <c r="E1204" s="69">
        <v>0.05</v>
      </c>
      <c r="F1204" s="19">
        <f t="shared" si="272"/>
        <v>-5.2</v>
      </c>
      <c r="G1204" s="70" t="s">
        <v>353</v>
      </c>
      <c r="H1204" s="70">
        <f t="shared" si="273"/>
        <v>-0.31</v>
      </c>
      <c r="I1204" s="70">
        <f t="shared" si="274"/>
        <v>-0.21000000000000002</v>
      </c>
      <c r="J1204" s="70" t="s">
        <v>63</v>
      </c>
      <c r="K1204" s="70">
        <f t="shared" si="262"/>
        <v>0.26</v>
      </c>
      <c r="L1204" s="47">
        <f t="shared" si="263"/>
        <v>5.2</v>
      </c>
      <c r="M1204" s="18">
        <f t="shared" si="264"/>
        <v>0.56388652675138495</v>
      </c>
      <c r="N1204" s="69">
        <f t="shared" si="265"/>
        <v>0.10843971668295864</v>
      </c>
      <c r="O1204" s="69">
        <f t="shared" si="266"/>
        <v>9.2217135067188032</v>
      </c>
      <c r="P1204" s="70">
        <f t="shared" si="267"/>
        <v>0.4554468100684263</v>
      </c>
      <c r="Q1204" s="70">
        <f t="shared" si="268"/>
        <v>0.67232624343434355</v>
      </c>
      <c r="R1204" s="114">
        <v>6.2186001196917289</v>
      </c>
      <c r="S1204" s="70" t="s">
        <v>1339</v>
      </c>
      <c r="T1204" s="70" t="s">
        <v>1329</v>
      </c>
      <c r="U1204" s="70" t="s">
        <v>1331</v>
      </c>
      <c r="V1204" s="69" t="s">
        <v>1337</v>
      </c>
      <c r="W1204" s="69">
        <v>0</v>
      </c>
      <c r="X1204" s="69">
        <v>0</v>
      </c>
      <c r="Y1204" s="69">
        <v>1</v>
      </c>
      <c r="Z1204" s="69">
        <v>0</v>
      </c>
      <c r="AA1204" s="69">
        <v>0</v>
      </c>
      <c r="AB1204" s="69">
        <v>1</v>
      </c>
      <c r="AC1204" s="69">
        <v>1</v>
      </c>
      <c r="AD1204" s="69">
        <v>5</v>
      </c>
      <c r="AE1204" s="69">
        <v>58</v>
      </c>
      <c r="AF1204" s="69">
        <v>0</v>
      </c>
      <c r="AG1204" s="69">
        <v>1</v>
      </c>
      <c r="AH1204" s="69">
        <v>0</v>
      </c>
      <c r="AI1204" s="69">
        <v>0</v>
      </c>
      <c r="AJ1204" s="69">
        <v>0</v>
      </c>
      <c r="AK1204" s="69">
        <v>0</v>
      </c>
      <c r="AL1204" s="69">
        <v>0</v>
      </c>
      <c r="AM1204" s="69">
        <v>0</v>
      </c>
      <c r="AN1204" s="69">
        <v>0</v>
      </c>
      <c r="AO1204" s="69">
        <v>0</v>
      </c>
      <c r="AP1204" s="114">
        <v>4.1588830833596715</v>
      </c>
      <c r="AQ1204" s="70">
        <v>1</v>
      </c>
      <c r="AR1204" s="114">
        <v>4.1588830833596715</v>
      </c>
      <c r="AS1204" s="70">
        <v>1</v>
      </c>
      <c r="AT1204" s="70">
        <v>0</v>
      </c>
      <c r="AU1204" s="70">
        <v>6.5930445341424369</v>
      </c>
      <c r="AV1204" s="114">
        <v>7.6048944808116197</v>
      </c>
      <c r="AW1204" s="70">
        <v>0</v>
      </c>
      <c r="AX1204" s="70">
        <v>1</v>
      </c>
      <c r="AY1204" s="69">
        <v>0</v>
      </c>
      <c r="AZ1204" s="69">
        <v>4.2329999999999997</v>
      </c>
      <c r="BA1204" s="32">
        <v>175</v>
      </c>
      <c r="BB1204" s="32">
        <v>43</v>
      </c>
      <c r="BC1204" s="70">
        <v>1</v>
      </c>
      <c r="BD1204" s="70">
        <v>0</v>
      </c>
      <c r="BE1204" s="106">
        <f t="shared" si="276"/>
        <v>2.0719132752590443</v>
      </c>
      <c r="BF1204" s="106">
        <v>1529.33</v>
      </c>
      <c r="BG1204" s="106">
        <f t="shared" si="269"/>
        <v>0.28256246227478049</v>
      </c>
      <c r="BH1204" s="69">
        <v>1</v>
      </c>
      <c r="BI1204" s="69">
        <v>1</v>
      </c>
      <c r="BJ1204" s="69">
        <v>0</v>
      </c>
      <c r="BK1204" s="70">
        <v>1</v>
      </c>
      <c r="BL1204" s="70">
        <v>0</v>
      </c>
      <c r="BM1204" s="70">
        <v>1</v>
      </c>
      <c r="BN1204" s="70">
        <v>0</v>
      </c>
      <c r="BO1204" s="70">
        <v>1</v>
      </c>
      <c r="BP1204" s="70">
        <v>0</v>
      </c>
      <c r="BQ1204" s="70">
        <v>0</v>
      </c>
      <c r="BR1204" s="70">
        <v>0</v>
      </c>
      <c r="BS1204" s="70">
        <v>0</v>
      </c>
      <c r="BT1204" s="70">
        <v>1</v>
      </c>
      <c r="BU1204" s="70">
        <v>0</v>
      </c>
      <c r="BV1204" s="70">
        <v>1</v>
      </c>
      <c r="BW1204" s="70">
        <v>0</v>
      </c>
      <c r="BX1204" s="70">
        <v>0</v>
      </c>
      <c r="BY1204" s="70">
        <v>0.5</v>
      </c>
      <c r="BZ1204" s="70">
        <f t="shared" si="270"/>
        <v>0.5</v>
      </c>
      <c r="CA1204" s="114">
        <v>2.8033603809065348</v>
      </c>
      <c r="CB1204" s="70" t="s">
        <v>1322</v>
      </c>
      <c r="CC1204" s="70">
        <v>1</v>
      </c>
      <c r="CD1204" s="70"/>
      <c r="CE1204" s="70"/>
      <c r="CF1204" s="70"/>
      <c r="CG1204" s="70"/>
      <c r="CH1204" s="70" t="s">
        <v>1316</v>
      </c>
      <c r="CI1204" s="70" t="s">
        <v>1328</v>
      </c>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c r="DD1204" s="70"/>
      <c r="DE1204" s="70"/>
      <c r="DF1204" s="70"/>
      <c r="DG1204" s="70"/>
      <c r="DH1204" s="70"/>
      <c r="DI1204" s="70"/>
      <c r="DJ1204" s="70"/>
      <c r="DK1204" s="70"/>
      <c r="DL1204" s="70"/>
      <c r="DM1204" s="70"/>
      <c r="DN1204" s="70"/>
      <c r="DO1204" s="70"/>
      <c r="DP1204" s="70"/>
      <c r="DQ1204" s="70"/>
      <c r="DR1204" s="70"/>
      <c r="DS1204" s="70"/>
      <c r="DT1204" s="70"/>
      <c r="DU1204" s="70"/>
      <c r="DV1204" s="70"/>
      <c r="DW1204" s="70"/>
      <c r="DX1204" s="70"/>
      <c r="DY1204" s="70"/>
      <c r="DZ1204" s="70"/>
      <c r="EA1204" s="70"/>
      <c r="EB1204" s="70"/>
      <c r="EC1204" s="70"/>
      <c r="ED1204" s="70"/>
      <c r="EE1204" s="70"/>
      <c r="EF1204" s="70"/>
      <c r="EG1204" s="70"/>
      <c r="EH1204" s="70"/>
      <c r="EI1204" s="70"/>
      <c r="EJ1204" s="70"/>
      <c r="EK1204" s="70"/>
      <c r="EL1204" s="70"/>
      <c r="EM1204" s="70"/>
      <c r="EN1204" s="70"/>
      <c r="EO1204" s="70"/>
      <c r="EP1204" s="70"/>
      <c r="EQ1204" s="70"/>
      <c r="ER1204" s="70"/>
      <c r="ES1204" s="70"/>
      <c r="ET1204" s="70"/>
      <c r="EU1204" s="70"/>
      <c r="EV1204" s="70"/>
      <c r="EW1204" s="70"/>
      <c r="EX1204" s="70"/>
      <c r="EY1204" s="70"/>
      <c r="EZ1204" s="70"/>
      <c r="FA1204" s="70"/>
      <c r="FB1204" s="70"/>
      <c r="FC1204" s="70"/>
      <c r="FD1204" s="70"/>
      <c r="FE1204" s="70"/>
      <c r="FF1204" s="70"/>
      <c r="FG1204" s="70"/>
      <c r="FH1204" s="70"/>
      <c r="FI1204" s="70"/>
      <c r="FJ1204" s="70"/>
      <c r="FK1204" s="70"/>
    </row>
    <row r="1205" spans="1:167" ht="15" customHeight="1" x14ac:dyDescent="0.3">
      <c r="A1205" s="70">
        <v>1204</v>
      </c>
      <c r="B1205" s="70">
        <v>28</v>
      </c>
      <c r="C1205" s="69" t="s">
        <v>178</v>
      </c>
      <c r="D1205" s="38">
        <v>0.05</v>
      </c>
      <c r="E1205" s="69">
        <v>0.03</v>
      </c>
      <c r="F1205" s="19">
        <f t="shared" si="272"/>
        <v>1.6666666666666667</v>
      </c>
      <c r="G1205" s="70" t="s">
        <v>421</v>
      </c>
      <c r="H1205" s="70">
        <f t="shared" si="273"/>
        <v>2.0000000000000004E-2</v>
      </c>
      <c r="I1205" s="70">
        <f t="shared" si="274"/>
        <v>0.08</v>
      </c>
      <c r="J1205" s="70" t="s">
        <v>63</v>
      </c>
      <c r="K1205" s="70">
        <f t="shared" si="262"/>
        <v>-0.05</v>
      </c>
      <c r="L1205" s="45">
        <f t="shared" si="263"/>
        <v>-1.6666666666666667</v>
      </c>
      <c r="M1205" s="18">
        <f t="shared" si="264"/>
        <v>-0.21378456240450641</v>
      </c>
      <c r="N1205" s="69">
        <f t="shared" si="265"/>
        <v>0.12827073744270384</v>
      </c>
      <c r="O1205" s="69">
        <f t="shared" si="266"/>
        <v>7.7960103756843333</v>
      </c>
      <c r="P1205" s="70">
        <f t="shared" si="267"/>
        <v>-0.34205529984721028</v>
      </c>
      <c r="Q1205" s="70">
        <f t="shared" si="268"/>
        <v>-8.551382496180257E-2</v>
      </c>
      <c r="R1205" s="114">
        <v>8.4403121470802791</v>
      </c>
      <c r="S1205" s="70" t="s">
        <v>1339</v>
      </c>
      <c r="T1205" s="70" t="s">
        <v>1329</v>
      </c>
      <c r="U1205" s="70" t="s">
        <v>1332</v>
      </c>
      <c r="V1205" s="69" t="s">
        <v>1337</v>
      </c>
      <c r="W1205" s="69">
        <v>0</v>
      </c>
      <c r="X1205" s="69">
        <v>0</v>
      </c>
      <c r="Y1205" s="69">
        <v>1</v>
      </c>
      <c r="Z1205" s="69">
        <v>0</v>
      </c>
      <c r="AA1205" s="69">
        <v>0</v>
      </c>
      <c r="AB1205" s="69">
        <v>1</v>
      </c>
      <c r="AC1205" s="69">
        <v>1</v>
      </c>
      <c r="AD1205" s="69">
        <v>5</v>
      </c>
      <c r="AE1205" s="69">
        <v>58</v>
      </c>
      <c r="AF1205" s="69">
        <v>0</v>
      </c>
      <c r="AG1205" s="69">
        <v>1</v>
      </c>
      <c r="AH1205" s="69">
        <v>0</v>
      </c>
      <c r="AI1205" s="69">
        <v>0</v>
      </c>
      <c r="AJ1205" s="69">
        <v>0</v>
      </c>
      <c r="AK1205" s="69">
        <v>0</v>
      </c>
      <c r="AL1205" s="69">
        <v>0</v>
      </c>
      <c r="AM1205" s="69">
        <v>0</v>
      </c>
      <c r="AN1205" s="69">
        <v>0</v>
      </c>
      <c r="AO1205" s="69">
        <v>0</v>
      </c>
      <c r="AP1205" s="114">
        <v>4.1588830833596715</v>
      </c>
      <c r="AQ1205" s="70">
        <v>1</v>
      </c>
      <c r="AR1205" s="114">
        <v>4.1588830833596715</v>
      </c>
      <c r="AS1205" s="70">
        <v>1</v>
      </c>
      <c r="AT1205" s="70">
        <v>0</v>
      </c>
      <c r="AU1205" s="70">
        <v>6.5930445341424369</v>
      </c>
      <c r="AV1205" s="114">
        <v>7.6048944808116197</v>
      </c>
      <c r="AW1205" s="70">
        <v>0</v>
      </c>
      <c r="AX1205" s="70">
        <v>1</v>
      </c>
      <c r="AY1205" s="69">
        <v>0</v>
      </c>
      <c r="AZ1205" s="69">
        <v>4.2329999999999997</v>
      </c>
      <c r="BA1205" s="32">
        <v>175</v>
      </c>
      <c r="BB1205" s="32">
        <v>43</v>
      </c>
      <c r="BC1205" s="70">
        <v>1</v>
      </c>
      <c r="BD1205" s="70">
        <v>0</v>
      </c>
      <c r="BE1205" s="106">
        <f t="shared" si="276"/>
        <v>2.0719132752590443</v>
      </c>
      <c r="BF1205" s="106">
        <v>1529.33</v>
      </c>
      <c r="BG1205" s="106">
        <f t="shared" si="269"/>
        <v>0.28256246227478049</v>
      </c>
      <c r="BH1205" s="69">
        <v>1</v>
      </c>
      <c r="BI1205" s="69">
        <v>1</v>
      </c>
      <c r="BJ1205" s="69">
        <v>0</v>
      </c>
      <c r="BK1205" s="70">
        <v>1</v>
      </c>
      <c r="BL1205" s="70">
        <v>0</v>
      </c>
      <c r="BM1205" s="70">
        <v>1</v>
      </c>
      <c r="BN1205" s="70">
        <v>0</v>
      </c>
      <c r="BO1205" s="70">
        <v>1</v>
      </c>
      <c r="BP1205" s="70">
        <v>0</v>
      </c>
      <c r="BQ1205" s="70">
        <v>0</v>
      </c>
      <c r="BR1205" s="70">
        <v>0</v>
      </c>
      <c r="BS1205" s="70">
        <v>0</v>
      </c>
      <c r="BT1205" s="70">
        <v>1</v>
      </c>
      <c r="BU1205" s="70">
        <v>0</v>
      </c>
      <c r="BV1205" s="70">
        <v>1</v>
      </c>
      <c r="BW1205" s="70">
        <v>0</v>
      </c>
      <c r="BX1205" s="70">
        <v>0</v>
      </c>
      <c r="BY1205" s="70">
        <v>0.5</v>
      </c>
      <c r="BZ1205" s="70">
        <f t="shared" si="270"/>
        <v>0.5</v>
      </c>
      <c r="CA1205" s="114">
        <v>2.8033603809065348</v>
      </c>
      <c r="CB1205" s="70" t="s">
        <v>1322</v>
      </c>
      <c r="CC1205" s="70">
        <v>1</v>
      </c>
      <c r="CD1205" s="70"/>
      <c r="CE1205" s="70"/>
      <c r="CF1205" s="70"/>
      <c r="CG1205" s="70"/>
      <c r="CH1205" s="70"/>
      <c r="CI1205" s="53" t="s">
        <v>1327</v>
      </c>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c r="DD1205" s="70"/>
      <c r="DE1205" s="70"/>
      <c r="DF1205" s="70"/>
      <c r="DG1205" s="70"/>
      <c r="DH1205" s="70"/>
      <c r="DI1205" s="70"/>
      <c r="DJ1205" s="70"/>
      <c r="DK1205" s="70"/>
      <c r="DL1205" s="70"/>
      <c r="DM1205" s="70"/>
      <c r="DN1205" s="70"/>
      <c r="DO1205" s="70"/>
      <c r="DP1205" s="70"/>
      <c r="DQ1205" s="70"/>
      <c r="DR1205" s="70"/>
      <c r="DS1205" s="70"/>
      <c r="DT1205" s="70"/>
      <c r="DU1205" s="70"/>
      <c r="DV1205" s="70"/>
      <c r="DW1205" s="70"/>
      <c r="DX1205" s="70"/>
      <c r="DY1205" s="70"/>
      <c r="DZ1205" s="70"/>
      <c r="EA1205" s="70"/>
      <c r="EB1205" s="70"/>
      <c r="EC1205" s="70"/>
      <c r="ED1205" s="70"/>
      <c r="EE1205" s="70"/>
      <c r="EF1205" s="70"/>
      <c r="EG1205" s="70"/>
      <c r="EH1205" s="70"/>
      <c r="EI1205" s="70"/>
      <c r="EJ1205" s="70"/>
      <c r="EK1205" s="70"/>
      <c r="EL1205" s="70"/>
      <c r="EM1205" s="70"/>
      <c r="EN1205" s="70"/>
      <c r="EO1205" s="70"/>
      <c r="EP1205" s="70"/>
      <c r="EQ1205" s="70"/>
      <c r="ER1205" s="70"/>
      <c r="ES1205" s="70"/>
      <c r="ET1205" s="70"/>
      <c r="EU1205" s="70"/>
      <c r="EV1205" s="70"/>
      <c r="EW1205" s="70"/>
      <c r="EX1205" s="70"/>
      <c r="EY1205" s="70"/>
      <c r="EZ1205" s="70"/>
      <c r="FA1205" s="70"/>
      <c r="FB1205" s="70"/>
      <c r="FC1205" s="70"/>
      <c r="FD1205" s="70"/>
      <c r="FE1205" s="70"/>
      <c r="FF1205" s="70"/>
      <c r="FG1205" s="70"/>
      <c r="FH1205" s="70"/>
      <c r="FI1205" s="70"/>
      <c r="FJ1205" s="70"/>
      <c r="FK1205" s="70"/>
    </row>
    <row r="1206" spans="1:167" ht="15" customHeight="1" x14ac:dyDescent="0.3">
      <c r="A1206" s="70">
        <v>1205</v>
      </c>
      <c r="B1206" s="70">
        <v>28</v>
      </c>
      <c r="C1206" s="69" t="s">
        <v>178</v>
      </c>
      <c r="D1206" s="38">
        <v>0.31</v>
      </c>
      <c r="E1206" s="69">
        <v>0.15</v>
      </c>
      <c r="F1206" s="19">
        <f t="shared" si="272"/>
        <v>2.0666666666666669</v>
      </c>
      <c r="G1206" s="70" t="s">
        <v>420</v>
      </c>
      <c r="H1206" s="70">
        <f t="shared" si="273"/>
        <v>0.16</v>
      </c>
      <c r="I1206" s="70">
        <f t="shared" si="274"/>
        <v>0.45999999999999996</v>
      </c>
      <c r="J1206" s="70" t="s">
        <v>63</v>
      </c>
      <c r="K1206" s="70">
        <f t="shared" si="262"/>
        <v>-0.31</v>
      </c>
      <c r="L1206" s="47">
        <f t="shared" si="263"/>
        <v>-2.0666666666666669</v>
      </c>
      <c r="M1206" s="18">
        <f t="shared" si="264"/>
        <v>-0.26189495186539175</v>
      </c>
      <c r="N1206" s="69">
        <f t="shared" si="265"/>
        <v>0.12672336380583468</v>
      </c>
      <c r="O1206" s="69">
        <f t="shared" si="266"/>
        <v>7.891204667926889</v>
      </c>
      <c r="P1206" s="70">
        <f t="shared" si="267"/>
        <v>-0.3886183156712264</v>
      </c>
      <c r="Q1206" s="70">
        <f t="shared" si="268"/>
        <v>-0.13517158805955706</v>
      </c>
      <c r="R1206" s="114">
        <v>6.2166061010848646</v>
      </c>
      <c r="S1206" s="70" t="s">
        <v>1339</v>
      </c>
      <c r="T1206" s="70" t="s">
        <v>1329</v>
      </c>
      <c r="U1206" s="70" t="s">
        <v>1333</v>
      </c>
      <c r="V1206" s="69" t="s">
        <v>1337</v>
      </c>
      <c r="W1206" s="69">
        <v>0</v>
      </c>
      <c r="X1206" s="69">
        <v>0</v>
      </c>
      <c r="Y1206" s="69">
        <v>1</v>
      </c>
      <c r="Z1206" s="69">
        <v>0</v>
      </c>
      <c r="AA1206" s="69">
        <v>0</v>
      </c>
      <c r="AB1206" s="69">
        <v>1</v>
      </c>
      <c r="AC1206" s="69">
        <v>1</v>
      </c>
      <c r="AD1206" s="69">
        <v>5</v>
      </c>
      <c r="AE1206" s="69">
        <v>58</v>
      </c>
      <c r="AF1206" s="69">
        <v>0</v>
      </c>
      <c r="AG1206" s="69">
        <v>1</v>
      </c>
      <c r="AH1206" s="69">
        <v>0</v>
      </c>
      <c r="AI1206" s="69">
        <v>0</v>
      </c>
      <c r="AJ1206" s="69">
        <v>0</v>
      </c>
      <c r="AK1206" s="69">
        <v>0</v>
      </c>
      <c r="AL1206" s="69">
        <v>0</v>
      </c>
      <c r="AM1206" s="69">
        <v>0</v>
      </c>
      <c r="AN1206" s="69">
        <v>0</v>
      </c>
      <c r="AO1206" s="69">
        <v>0</v>
      </c>
      <c r="AP1206" s="114">
        <v>4.1588830833596715</v>
      </c>
      <c r="AQ1206" s="70">
        <v>1</v>
      </c>
      <c r="AR1206" s="114">
        <v>4.1588830833596715</v>
      </c>
      <c r="AS1206" s="70">
        <v>1</v>
      </c>
      <c r="AT1206" s="70">
        <v>0</v>
      </c>
      <c r="AU1206" s="70">
        <v>6.5930445341424369</v>
      </c>
      <c r="AV1206" s="114">
        <v>7.6048944808116197</v>
      </c>
      <c r="AW1206" s="70">
        <v>0</v>
      </c>
      <c r="AX1206" s="70">
        <v>1</v>
      </c>
      <c r="AY1206" s="69">
        <v>0</v>
      </c>
      <c r="AZ1206" s="69">
        <v>4.2329999999999997</v>
      </c>
      <c r="BA1206" s="32">
        <v>175</v>
      </c>
      <c r="BB1206" s="32">
        <v>43</v>
      </c>
      <c r="BC1206" s="70">
        <v>1</v>
      </c>
      <c r="BD1206" s="70">
        <v>0</v>
      </c>
      <c r="BE1206" s="106">
        <f t="shared" si="276"/>
        <v>2.0719132752590443</v>
      </c>
      <c r="BF1206" s="106">
        <v>1529.33</v>
      </c>
      <c r="BG1206" s="106">
        <f t="shared" si="269"/>
        <v>0.28256246227478049</v>
      </c>
      <c r="BH1206" s="69">
        <v>1</v>
      </c>
      <c r="BI1206" s="69">
        <v>1</v>
      </c>
      <c r="BJ1206" s="69">
        <v>0</v>
      </c>
      <c r="BK1206" s="70">
        <v>1</v>
      </c>
      <c r="BL1206" s="70">
        <v>0</v>
      </c>
      <c r="BM1206" s="70">
        <v>1</v>
      </c>
      <c r="BN1206" s="70">
        <v>0</v>
      </c>
      <c r="BO1206" s="70">
        <v>1</v>
      </c>
      <c r="BP1206" s="70">
        <v>0</v>
      </c>
      <c r="BQ1206" s="70">
        <v>0</v>
      </c>
      <c r="BR1206" s="70">
        <v>0</v>
      </c>
      <c r="BS1206" s="70">
        <v>0</v>
      </c>
      <c r="BT1206" s="70">
        <v>1</v>
      </c>
      <c r="BU1206" s="70">
        <v>0</v>
      </c>
      <c r="BV1206" s="70">
        <v>1</v>
      </c>
      <c r="BW1206" s="70">
        <v>0</v>
      </c>
      <c r="BX1206" s="70">
        <v>0</v>
      </c>
      <c r="BY1206" s="70">
        <v>0.5</v>
      </c>
      <c r="BZ1206" s="70">
        <f t="shared" si="270"/>
        <v>0.5</v>
      </c>
      <c r="CA1206" s="114">
        <v>2.8033603809065348</v>
      </c>
      <c r="CB1206" s="70" t="s">
        <v>1322</v>
      </c>
      <c r="CC1206" s="70">
        <v>1</v>
      </c>
      <c r="CD1206" s="70"/>
      <c r="CE1206" s="70"/>
      <c r="CF1206" s="70"/>
      <c r="CG1206" s="70"/>
      <c r="CH1206" s="70"/>
      <c r="CI1206" s="70" t="s">
        <v>1324</v>
      </c>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c r="DD1206" s="70"/>
      <c r="DE1206" s="70"/>
      <c r="DF1206" s="70"/>
      <c r="DG1206" s="70"/>
      <c r="DH1206" s="70"/>
      <c r="DI1206" s="70"/>
      <c r="DJ1206" s="70"/>
      <c r="DK1206" s="70"/>
      <c r="DL1206" s="70"/>
      <c r="DM1206" s="70"/>
      <c r="DN1206" s="70"/>
      <c r="DO1206" s="70"/>
      <c r="DP1206" s="70"/>
      <c r="DQ1206" s="70"/>
      <c r="DR1206" s="70"/>
      <c r="DS1206" s="70"/>
      <c r="DT1206" s="70"/>
      <c r="DU1206" s="70"/>
      <c r="DV1206" s="70"/>
      <c r="DW1206" s="70"/>
      <c r="DX1206" s="70"/>
      <c r="DY1206" s="70"/>
      <c r="DZ1206" s="70"/>
      <c r="EA1206" s="70"/>
      <c r="EB1206" s="70"/>
      <c r="EC1206" s="70"/>
      <c r="ED1206" s="70"/>
      <c r="EE1206" s="70"/>
      <c r="EF1206" s="70"/>
      <c r="EG1206" s="70"/>
      <c r="EH1206" s="70"/>
      <c r="EI1206" s="70"/>
      <c r="EJ1206" s="70"/>
      <c r="EK1206" s="70"/>
      <c r="EL1206" s="70"/>
      <c r="EM1206" s="70"/>
      <c r="EN1206" s="70"/>
      <c r="EO1206" s="70"/>
      <c r="EP1206" s="70"/>
      <c r="EQ1206" s="70"/>
      <c r="ER1206" s="70"/>
      <c r="ES1206" s="70"/>
      <c r="ET1206" s="70"/>
      <c r="EU1206" s="70"/>
      <c r="EV1206" s="70"/>
      <c r="EW1206" s="70"/>
      <c r="EX1206" s="70"/>
      <c r="EY1206" s="70"/>
      <c r="EZ1206" s="70"/>
      <c r="FA1206" s="70"/>
      <c r="FB1206" s="70"/>
      <c r="FC1206" s="70"/>
      <c r="FD1206" s="70"/>
      <c r="FE1206" s="70"/>
      <c r="FF1206" s="70"/>
      <c r="FG1206" s="70"/>
      <c r="FH1206" s="70"/>
      <c r="FI1206" s="70"/>
      <c r="FJ1206" s="70"/>
      <c r="FK1206" s="70"/>
    </row>
    <row r="1207" spans="1:167" ht="15" customHeight="1" x14ac:dyDescent="0.3">
      <c r="A1207" s="70">
        <v>1206</v>
      </c>
      <c r="B1207" s="12">
        <v>28</v>
      </c>
      <c r="C1207" s="69" t="s">
        <v>178</v>
      </c>
      <c r="D1207" s="37">
        <v>0.9</v>
      </c>
      <c r="E1207" s="13">
        <v>0.05</v>
      </c>
      <c r="F1207" s="19">
        <f t="shared" si="272"/>
        <v>18</v>
      </c>
      <c r="G1207" s="12" t="s">
        <v>353</v>
      </c>
      <c r="H1207" s="12">
        <f t="shared" si="273"/>
        <v>0.85</v>
      </c>
      <c r="I1207" s="12">
        <f t="shared" si="274"/>
        <v>0.95000000000000007</v>
      </c>
      <c r="J1207" s="12" t="s">
        <v>63</v>
      </c>
      <c r="K1207" s="12">
        <f t="shared" si="262"/>
        <v>-0.9</v>
      </c>
      <c r="L1207" s="45">
        <f t="shared" si="263"/>
        <v>-18</v>
      </c>
      <c r="M1207" s="15">
        <f t="shared" si="264"/>
        <v>-0.91975703455367286</v>
      </c>
      <c r="N1207" s="13">
        <f t="shared" si="265"/>
        <v>5.1097613030759582E-2</v>
      </c>
      <c r="O1207" s="68">
        <f t="shared" si="266"/>
        <v>19.570385790780932</v>
      </c>
      <c r="P1207" s="12">
        <f t="shared" si="267"/>
        <v>-0.97085464758443241</v>
      </c>
      <c r="Q1207" s="12">
        <f t="shared" si="268"/>
        <v>-0.86865942152291331</v>
      </c>
      <c r="R1207" s="113">
        <v>8.1040990561435819</v>
      </c>
      <c r="S1207" s="12" t="s">
        <v>1340</v>
      </c>
      <c r="T1207" s="12" t="s">
        <v>1329</v>
      </c>
      <c r="U1207" s="12" t="s">
        <v>1330</v>
      </c>
      <c r="V1207" s="13" t="s">
        <v>1337</v>
      </c>
      <c r="W1207" s="68">
        <v>0</v>
      </c>
      <c r="X1207" s="68">
        <v>0</v>
      </c>
      <c r="Y1207" s="68">
        <v>1</v>
      </c>
      <c r="Z1207" s="68">
        <v>0</v>
      </c>
      <c r="AA1207" s="13">
        <v>0</v>
      </c>
      <c r="AB1207" s="13">
        <v>1</v>
      </c>
      <c r="AC1207" s="68">
        <v>2</v>
      </c>
      <c r="AD1207" s="13">
        <v>4</v>
      </c>
      <c r="AE1207" s="13">
        <v>59</v>
      </c>
      <c r="AF1207" s="13">
        <v>0</v>
      </c>
      <c r="AG1207" s="13">
        <v>1</v>
      </c>
      <c r="AH1207" s="13">
        <v>0</v>
      </c>
      <c r="AI1207" s="13">
        <v>0</v>
      </c>
      <c r="AJ1207" s="13">
        <v>0</v>
      </c>
      <c r="AK1207" s="13">
        <v>0</v>
      </c>
      <c r="AL1207" s="13">
        <v>0</v>
      </c>
      <c r="AM1207" s="68">
        <v>0</v>
      </c>
      <c r="AN1207" s="68">
        <v>0</v>
      </c>
      <c r="AO1207" s="68">
        <v>0</v>
      </c>
      <c r="AP1207" s="113">
        <v>4.1588830833596715</v>
      </c>
      <c r="AQ1207" s="12">
        <v>1</v>
      </c>
      <c r="AR1207" s="113">
        <v>4.1588830833596715</v>
      </c>
      <c r="AS1207" s="12">
        <v>1</v>
      </c>
      <c r="AT1207" s="12">
        <v>0</v>
      </c>
      <c r="AU1207" s="12">
        <v>6.5930445341424369</v>
      </c>
      <c r="AV1207" s="113">
        <v>7.6048944808116197</v>
      </c>
      <c r="AW1207" s="12">
        <v>0</v>
      </c>
      <c r="AX1207" s="12">
        <v>1</v>
      </c>
      <c r="AY1207" s="68">
        <v>0</v>
      </c>
      <c r="AZ1207" s="68">
        <v>4.2329999999999997</v>
      </c>
      <c r="BA1207" s="94">
        <v>175</v>
      </c>
      <c r="BB1207" s="94">
        <v>43</v>
      </c>
      <c r="BC1207" s="12">
        <v>1</v>
      </c>
      <c r="BD1207" s="12">
        <v>0</v>
      </c>
      <c r="BE1207" s="104">
        <f t="shared" si="276"/>
        <v>2.0719132752590443</v>
      </c>
      <c r="BF1207" s="104">
        <v>1529.33</v>
      </c>
      <c r="BG1207" s="104">
        <f t="shared" si="269"/>
        <v>0.28256246227478049</v>
      </c>
      <c r="BH1207" s="68">
        <v>1</v>
      </c>
      <c r="BI1207" s="68">
        <v>1</v>
      </c>
      <c r="BJ1207" s="68">
        <v>0</v>
      </c>
      <c r="BK1207" s="12">
        <v>1</v>
      </c>
      <c r="BL1207" s="12">
        <v>0</v>
      </c>
      <c r="BM1207" s="12">
        <v>1</v>
      </c>
      <c r="BN1207" s="12">
        <v>0</v>
      </c>
      <c r="BO1207" s="12">
        <v>1</v>
      </c>
      <c r="BP1207" s="12">
        <v>0</v>
      </c>
      <c r="BQ1207" s="12">
        <v>0</v>
      </c>
      <c r="BR1207" s="12">
        <v>0</v>
      </c>
      <c r="BS1207" s="12">
        <v>0</v>
      </c>
      <c r="BT1207" s="12">
        <v>1</v>
      </c>
      <c r="BU1207" s="12">
        <v>0</v>
      </c>
      <c r="BV1207" s="12">
        <v>1</v>
      </c>
      <c r="BW1207" s="12">
        <v>0</v>
      </c>
      <c r="BX1207" s="12">
        <v>0</v>
      </c>
      <c r="BY1207" s="12">
        <v>0.5</v>
      </c>
      <c r="BZ1207" s="12">
        <f t="shared" si="270"/>
        <v>0.5</v>
      </c>
      <c r="CA1207" s="113">
        <v>2.8033603809065348</v>
      </c>
      <c r="CB1207" s="12" t="s">
        <v>1322</v>
      </c>
      <c r="CC1207" s="12">
        <v>1</v>
      </c>
      <c r="CI1207" s="12" t="s">
        <v>1323</v>
      </c>
    </row>
    <row r="1208" spans="1:167" ht="15" customHeight="1" x14ac:dyDescent="0.3">
      <c r="A1208" s="70">
        <v>1207</v>
      </c>
      <c r="B1208" s="12">
        <v>28</v>
      </c>
      <c r="C1208" s="69" t="s">
        <v>178</v>
      </c>
      <c r="D1208" s="37">
        <v>-0.18</v>
      </c>
      <c r="E1208" s="13">
        <v>7.0000000000000007E-2</v>
      </c>
      <c r="F1208" s="19">
        <f t="shared" si="272"/>
        <v>-2.5714285714285712</v>
      </c>
      <c r="G1208" s="12" t="s">
        <v>353</v>
      </c>
      <c r="H1208" s="12">
        <f t="shared" si="273"/>
        <v>-0.25</v>
      </c>
      <c r="I1208" s="12">
        <f t="shared" si="274"/>
        <v>-0.10999999999999999</v>
      </c>
      <c r="J1208" s="12" t="s">
        <v>63</v>
      </c>
      <c r="K1208" s="12">
        <f t="shared" si="262"/>
        <v>0.18</v>
      </c>
      <c r="L1208" s="45">
        <f t="shared" si="263"/>
        <v>2.5714285714285712</v>
      </c>
      <c r="M1208" s="15">
        <f t="shared" si="264"/>
        <v>0.31745488652196208</v>
      </c>
      <c r="N1208" s="13">
        <f t="shared" si="265"/>
        <v>0.12345467809187417</v>
      </c>
      <c r="O1208" s="68">
        <f t="shared" si="266"/>
        <v>8.1001385727627628</v>
      </c>
      <c r="P1208" s="12">
        <f t="shared" si="267"/>
        <v>0.19400020843008792</v>
      </c>
      <c r="Q1208" s="12">
        <f t="shared" si="268"/>
        <v>0.44090956461383624</v>
      </c>
      <c r="R1208" s="113">
        <v>8.065265208897733</v>
      </c>
      <c r="S1208" s="12" t="s">
        <v>1341</v>
      </c>
      <c r="T1208" s="12" t="s">
        <v>1329</v>
      </c>
      <c r="U1208" s="12" t="s">
        <v>1331</v>
      </c>
      <c r="V1208" s="13" t="s">
        <v>1337</v>
      </c>
      <c r="W1208" s="68">
        <v>0</v>
      </c>
      <c r="X1208" s="68">
        <v>0</v>
      </c>
      <c r="Y1208" s="68">
        <v>1</v>
      </c>
      <c r="Z1208" s="68">
        <v>0</v>
      </c>
      <c r="AA1208" s="13">
        <v>0</v>
      </c>
      <c r="AB1208" s="13">
        <v>1</v>
      </c>
      <c r="AC1208" s="68">
        <v>2</v>
      </c>
      <c r="AD1208" s="13">
        <v>4</v>
      </c>
      <c r="AE1208" s="13">
        <v>59</v>
      </c>
      <c r="AF1208" s="13">
        <v>0</v>
      </c>
      <c r="AG1208" s="13">
        <v>1</v>
      </c>
      <c r="AH1208" s="13">
        <v>0</v>
      </c>
      <c r="AI1208" s="13">
        <v>0</v>
      </c>
      <c r="AJ1208" s="13">
        <v>0</v>
      </c>
      <c r="AK1208" s="13">
        <v>0</v>
      </c>
      <c r="AL1208" s="13">
        <v>0</v>
      </c>
      <c r="AM1208" s="68">
        <v>0</v>
      </c>
      <c r="AN1208" s="68">
        <v>0</v>
      </c>
      <c r="AO1208" s="68">
        <v>0</v>
      </c>
      <c r="AP1208" s="113">
        <v>4.1588830833596715</v>
      </c>
      <c r="AQ1208" s="12">
        <v>1</v>
      </c>
      <c r="AR1208" s="113">
        <v>4.1588830833596715</v>
      </c>
      <c r="AS1208" s="12">
        <v>1</v>
      </c>
      <c r="AT1208" s="12">
        <v>0</v>
      </c>
      <c r="AU1208" s="12">
        <v>6.5930445341424369</v>
      </c>
      <c r="AV1208" s="113">
        <v>7.6048944808116197</v>
      </c>
      <c r="AW1208" s="12">
        <v>0</v>
      </c>
      <c r="AX1208" s="12">
        <v>1</v>
      </c>
      <c r="AY1208" s="68">
        <v>0</v>
      </c>
      <c r="AZ1208" s="68">
        <v>4.2329999999999997</v>
      </c>
      <c r="BA1208" s="94">
        <v>175</v>
      </c>
      <c r="BB1208" s="94">
        <v>43</v>
      </c>
      <c r="BC1208" s="12">
        <v>1</v>
      </c>
      <c r="BD1208" s="12">
        <v>0</v>
      </c>
      <c r="BE1208" s="104">
        <f t="shared" si="276"/>
        <v>2.0719132752590443</v>
      </c>
      <c r="BF1208" s="104">
        <v>1529.33</v>
      </c>
      <c r="BG1208" s="104">
        <f t="shared" si="269"/>
        <v>0.28256246227478049</v>
      </c>
      <c r="BH1208" s="68">
        <v>1</v>
      </c>
      <c r="BI1208" s="68">
        <v>1</v>
      </c>
      <c r="BJ1208" s="68">
        <v>0</v>
      </c>
      <c r="BK1208" s="12">
        <v>1</v>
      </c>
      <c r="BL1208" s="12">
        <v>0</v>
      </c>
      <c r="BM1208" s="12">
        <v>1</v>
      </c>
      <c r="BN1208" s="12">
        <v>0</v>
      </c>
      <c r="BO1208" s="12">
        <v>1</v>
      </c>
      <c r="BP1208" s="12">
        <v>0</v>
      </c>
      <c r="BQ1208" s="12">
        <v>0</v>
      </c>
      <c r="BR1208" s="12">
        <v>0</v>
      </c>
      <c r="BS1208" s="12">
        <v>0</v>
      </c>
      <c r="BT1208" s="12">
        <v>1</v>
      </c>
      <c r="BU1208" s="12">
        <v>0</v>
      </c>
      <c r="BV1208" s="12">
        <v>1</v>
      </c>
      <c r="BW1208" s="12">
        <v>0</v>
      </c>
      <c r="BX1208" s="12">
        <v>0</v>
      </c>
      <c r="BY1208" s="12">
        <v>0.5</v>
      </c>
      <c r="BZ1208" s="12">
        <f t="shared" si="270"/>
        <v>0.5</v>
      </c>
      <c r="CA1208" s="113">
        <v>2.8033603809065348</v>
      </c>
      <c r="CB1208" s="12" t="s">
        <v>1322</v>
      </c>
      <c r="CC1208" s="12">
        <v>1</v>
      </c>
      <c r="CI1208" s="12" t="s">
        <v>1325</v>
      </c>
    </row>
    <row r="1209" spans="1:167" ht="15" customHeight="1" x14ac:dyDescent="0.3">
      <c r="A1209" s="70">
        <v>1208</v>
      </c>
      <c r="B1209" s="12">
        <v>28</v>
      </c>
      <c r="C1209" s="69" t="s">
        <v>178</v>
      </c>
      <c r="D1209" s="37">
        <v>0.16</v>
      </c>
      <c r="E1209" s="68">
        <v>0.2</v>
      </c>
      <c r="F1209" s="19">
        <f t="shared" si="272"/>
        <v>0.79999999999999993</v>
      </c>
      <c r="H1209" s="12">
        <f t="shared" si="273"/>
        <v>-4.0000000000000008E-2</v>
      </c>
      <c r="I1209" s="12">
        <f t="shared" si="274"/>
        <v>0.36</v>
      </c>
      <c r="J1209" s="12" t="s">
        <v>63</v>
      </c>
      <c r="K1209" s="12">
        <f t="shared" si="262"/>
        <v>-0.16</v>
      </c>
      <c r="L1209" s="45">
        <f t="shared" si="263"/>
        <v>-0.79999999999999993</v>
      </c>
      <c r="M1209" s="15">
        <f t="shared" si="264"/>
        <v>-0.10359079584873412</v>
      </c>
      <c r="N1209" s="68">
        <f t="shared" si="265"/>
        <v>0.12948849481091765</v>
      </c>
      <c r="O1209" s="68">
        <f t="shared" si="266"/>
        <v>7.7226938305231299</v>
      </c>
      <c r="P1209" s="12">
        <f t="shared" si="267"/>
        <v>-0.23307929065965177</v>
      </c>
      <c r="Q1209" s="12">
        <f t="shared" si="268"/>
        <v>2.5897698962183524E-2</v>
      </c>
      <c r="R1209" s="113">
        <v>8.1107275829744889</v>
      </c>
      <c r="S1209" s="12" t="s">
        <v>1342</v>
      </c>
      <c r="T1209" s="12" t="s">
        <v>1329</v>
      </c>
      <c r="U1209" s="12" t="s">
        <v>1333</v>
      </c>
      <c r="V1209" s="68" t="s">
        <v>1337</v>
      </c>
      <c r="W1209" s="68">
        <v>0</v>
      </c>
      <c r="X1209" s="68">
        <v>0</v>
      </c>
      <c r="Y1209" s="68">
        <v>1</v>
      </c>
      <c r="Z1209" s="68">
        <v>0</v>
      </c>
      <c r="AA1209" s="68">
        <v>0</v>
      </c>
      <c r="AB1209" s="68">
        <v>1</v>
      </c>
      <c r="AC1209" s="68">
        <v>2</v>
      </c>
      <c r="AD1209" s="68">
        <v>4</v>
      </c>
      <c r="AE1209" s="68">
        <v>59</v>
      </c>
      <c r="AF1209" s="68">
        <v>0</v>
      </c>
      <c r="AG1209" s="68">
        <v>1</v>
      </c>
      <c r="AH1209" s="68">
        <v>0</v>
      </c>
      <c r="AI1209" s="68">
        <v>0</v>
      </c>
      <c r="AJ1209" s="68">
        <v>0</v>
      </c>
      <c r="AK1209" s="68">
        <v>0</v>
      </c>
      <c r="AL1209" s="68">
        <v>0</v>
      </c>
      <c r="AM1209" s="68">
        <v>0</v>
      </c>
      <c r="AN1209" s="68">
        <v>0</v>
      </c>
      <c r="AO1209" s="68">
        <v>0</v>
      </c>
      <c r="AP1209" s="113">
        <v>4.1588830833596715</v>
      </c>
      <c r="AQ1209" s="12">
        <v>1</v>
      </c>
      <c r="AR1209" s="113">
        <v>4.1588830833596715</v>
      </c>
      <c r="AS1209" s="12">
        <v>1</v>
      </c>
      <c r="AT1209" s="12">
        <v>0</v>
      </c>
      <c r="AU1209" s="12">
        <v>6.5930445341424369</v>
      </c>
      <c r="AV1209" s="113">
        <v>7.6048944808116197</v>
      </c>
      <c r="AW1209" s="12">
        <v>0</v>
      </c>
      <c r="AX1209" s="12">
        <v>1</v>
      </c>
      <c r="AY1209" s="68">
        <v>0</v>
      </c>
      <c r="AZ1209" s="68">
        <v>4.2329999999999997</v>
      </c>
      <c r="BA1209" s="94">
        <v>175</v>
      </c>
      <c r="BB1209" s="94">
        <v>43</v>
      </c>
      <c r="BC1209" s="12">
        <v>1</v>
      </c>
      <c r="BD1209" s="12">
        <v>0</v>
      </c>
      <c r="BE1209" s="104">
        <f t="shared" si="276"/>
        <v>2.0719132752590443</v>
      </c>
      <c r="BF1209" s="104">
        <v>1529.33</v>
      </c>
      <c r="BG1209" s="104">
        <f t="shared" si="269"/>
        <v>0.28256246227478049</v>
      </c>
      <c r="BH1209" s="68">
        <v>1</v>
      </c>
      <c r="BI1209" s="68">
        <v>1</v>
      </c>
      <c r="BJ1209" s="68">
        <v>0</v>
      </c>
      <c r="BK1209" s="12">
        <v>1</v>
      </c>
      <c r="BL1209" s="12">
        <v>0</v>
      </c>
      <c r="BM1209" s="12">
        <v>1</v>
      </c>
      <c r="BN1209" s="12">
        <v>0</v>
      </c>
      <c r="BO1209" s="12">
        <v>1</v>
      </c>
      <c r="BP1209" s="12">
        <v>0</v>
      </c>
      <c r="BQ1209" s="12">
        <v>0</v>
      </c>
      <c r="BR1209" s="12">
        <v>0</v>
      </c>
      <c r="BS1209" s="12">
        <v>0</v>
      </c>
      <c r="BT1209" s="12">
        <v>1</v>
      </c>
      <c r="BU1209" s="12">
        <v>0</v>
      </c>
      <c r="BV1209" s="12">
        <v>1</v>
      </c>
      <c r="BW1209" s="12">
        <v>0</v>
      </c>
      <c r="BX1209" s="12">
        <v>0</v>
      </c>
      <c r="BY1209" s="12">
        <v>0.5</v>
      </c>
      <c r="BZ1209" s="12">
        <f t="shared" si="270"/>
        <v>0.5</v>
      </c>
      <c r="CA1209" s="113">
        <v>2.8033603809065348</v>
      </c>
      <c r="CB1209" s="12" t="s">
        <v>1322</v>
      </c>
      <c r="CC1209" s="12">
        <v>1</v>
      </c>
      <c r="CI1209" s="12" t="s">
        <v>1326</v>
      </c>
    </row>
    <row r="1210" spans="1:167" ht="15" customHeight="1" x14ac:dyDescent="0.3">
      <c r="A1210" s="70">
        <v>1209</v>
      </c>
      <c r="B1210" s="12">
        <v>28</v>
      </c>
      <c r="C1210" s="69" t="s">
        <v>178</v>
      </c>
      <c r="D1210" s="37">
        <v>0.82</v>
      </c>
      <c r="E1210" s="68">
        <v>0.04</v>
      </c>
      <c r="F1210" s="19">
        <f t="shared" si="272"/>
        <v>20.5</v>
      </c>
      <c r="G1210" s="12" t="s">
        <v>353</v>
      </c>
      <c r="H1210" s="12">
        <f t="shared" si="273"/>
        <v>0.77999999999999992</v>
      </c>
      <c r="I1210" s="12">
        <f t="shared" si="274"/>
        <v>0.86</v>
      </c>
      <c r="J1210" s="12" t="s">
        <v>63</v>
      </c>
      <c r="K1210" s="12">
        <f t="shared" si="262"/>
        <v>-0.82</v>
      </c>
      <c r="L1210" s="45">
        <f t="shared" si="263"/>
        <v>-20.5</v>
      </c>
      <c r="M1210" s="15">
        <f t="shared" si="264"/>
        <v>-0.93740307043783633</v>
      </c>
      <c r="N1210" s="68">
        <f t="shared" si="265"/>
        <v>4.5726979045748156E-2</v>
      </c>
      <c r="O1210" s="68">
        <f t="shared" si="266"/>
        <v>21.868927728629021</v>
      </c>
      <c r="P1210" s="12">
        <f t="shared" si="267"/>
        <v>-0.98313004948358451</v>
      </c>
      <c r="Q1210" s="12">
        <f t="shared" si="268"/>
        <v>-0.89167609139208814</v>
      </c>
      <c r="R1210" s="113">
        <v>8.065579427282092</v>
      </c>
      <c r="S1210" s="12" t="s">
        <v>1339</v>
      </c>
      <c r="T1210" s="12" t="s">
        <v>1329</v>
      </c>
      <c r="U1210" s="12" t="s">
        <v>1330</v>
      </c>
      <c r="V1210" s="68" t="s">
        <v>1337</v>
      </c>
      <c r="W1210" s="68">
        <v>0</v>
      </c>
      <c r="X1210" s="68">
        <v>0</v>
      </c>
      <c r="Y1210" s="68">
        <v>1</v>
      </c>
      <c r="Z1210" s="68">
        <v>0</v>
      </c>
      <c r="AA1210" s="68">
        <v>0</v>
      </c>
      <c r="AB1210" s="68">
        <v>1</v>
      </c>
      <c r="AC1210" s="68">
        <v>3</v>
      </c>
      <c r="AD1210" s="68">
        <v>5</v>
      </c>
      <c r="AE1210" s="68">
        <v>58</v>
      </c>
      <c r="AF1210" s="68">
        <v>0</v>
      </c>
      <c r="AG1210" s="68">
        <v>0</v>
      </c>
      <c r="AH1210" s="68">
        <v>0</v>
      </c>
      <c r="AI1210" s="68">
        <v>1</v>
      </c>
      <c r="AJ1210" s="68">
        <v>0</v>
      </c>
      <c r="AK1210" s="68">
        <v>0</v>
      </c>
      <c r="AL1210" s="68">
        <v>0</v>
      </c>
      <c r="AM1210" s="68">
        <v>0</v>
      </c>
      <c r="AN1210" s="68">
        <v>0</v>
      </c>
      <c r="AO1210" s="68">
        <v>0</v>
      </c>
      <c r="AP1210" s="113">
        <v>4.1588830833596715</v>
      </c>
      <c r="AQ1210" s="12">
        <v>1</v>
      </c>
      <c r="AR1210" s="113">
        <v>4.1588830833596715</v>
      </c>
      <c r="AS1210" s="12">
        <v>1</v>
      </c>
      <c r="AT1210" s="12">
        <v>0</v>
      </c>
      <c r="AU1210" s="12">
        <v>6.5930445341424369</v>
      </c>
      <c r="AV1210" s="113">
        <v>7.6048944808116197</v>
      </c>
      <c r="AW1210" s="12">
        <v>0</v>
      </c>
      <c r="AX1210" s="12">
        <v>1</v>
      </c>
      <c r="AY1210" s="68">
        <v>0</v>
      </c>
      <c r="AZ1210" s="68">
        <v>4.2329999999999997</v>
      </c>
      <c r="BA1210" s="94">
        <v>175</v>
      </c>
      <c r="BB1210" s="94">
        <v>43</v>
      </c>
      <c r="BC1210" s="12">
        <v>1</v>
      </c>
      <c r="BD1210" s="12">
        <v>0</v>
      </c>
      <c r="BE1210" s="104">
        <f t="shared" si="276"/>
        <v>2.0719132752590443</v>
      </c>
      <c r="BF1210" s="104">
        <v>1529.33</v>
      </c>
      <c r="BG1210" s="104">
        <f t="shared" si="269"/>
        <v>0.28256246227478049</v>
      </c>
      <c r="BH1210" s="68">
        <v>1</v>
      </c>
      <c r="BI1210" s="68">
        <v>1</v>
      </c>
      <c r="BJ1210" s="68">
        <v>0</v>
      </c>
      <c r="BK1210" s="12">
        <v>1</v>
      </c>
      <c r="BL1210" s="12">
        <v>0</v>
      </c>
      <c r="BM1210" s="12">
        <v>1</v>
      </c>
      <c r="BN1210" s="12">
        <v>0</v>
      </c>
      <c r="BO1210" s="12">
        <v>1</v>
      </c>
      <c r="BP1210" s="12">
        <v>0</v>
      </c>
      <c r="BQ1210" s="12">
        <v>0</v>
      </c>
      <c r="BR1210" s="12">
        <v>0</v>
      </c>
      <c r="BS1210" s="12">
        <v>0</v>
      </c>
      <c r="BT1210" s="12">
        <v>1</v>
      </c>
      <c r="BU1210" s="12">
        <v>0</v>
      </c>
      <c r="BV1210" s="12">
        <v>1</v>
      </c>
      <c r="BW1210" s="12">
        <v>0</v>
      </c>
      <c r="BX1210" s="12">
        <v>0</v>
      </c>
      <c r="BY1210" s="12">
        <v>0.5</v>
      </c>
      <c r="BZ1210" s="12">
        <f t="shared" si="270"/>
        <v>0.5</v>
      </c>
      <c r="CA1210" s="113">
        <v>2.8033603809065348</v>
      </c>
      <c r="CB1210" s="12" t="s">
        <v>1322</v>
      </c>
      <c r="CC1210" s="12">
        <v>1</v>
      </c>
    </row>
    <row r="1211" spans="1:167" ht="15" customHeight="1" x14ac:dyDescent="0.3">
      <c r="A1211" s="70">
        <v>1210</v>
      </c>
      <c r="B1211" s="12">
        <v>28</v>
      </c>
      <c r="C1211" s="69" t="s">
        <v>178</v>
      </c>
      <c r="D1211" s="37">
        <v>-0.17</v>
      </c>
      <c r="E1211" s="68">
        <v>0.05</v>
      </c>
      <c r="F1211" s="19">
        <f t="shared" si="272"/>
        <v>-3.4</v>
      </c>
      <c r="G1211" s="12" t="s">
        <v>353</v>
      </c>
      <c r="H1211" s="12">
        <f t="shared" si="273"/>
        <v>-0.22000000000000003</v>
      </c>
      <c r="I1211" s="12">
        <f t="shared" si="274"/>
        <v>-0.12000000000000001</v>
      </c>
      <c r="J1211" s="12" t="s">
        <v>63</v>
      </c>
      <c r="K1211" s="12">
        <f t="shared" si="262"/>
        <v>0.17</v>
      </c>
      <c r="L1211" s="45">
        <f t="shared" si="263"/>
        <v>3.4</v>
      </c>
      <c r="M1211" s="15">
        <f t="shared" si="264"/>
        <v>0.40766096705449301</v>
      </c>
      <c r="N1211" s="68">
        <f t="shared" si="265"/>
        <v>0.11990028442779208</v>
      </c>
      <c r="O1211" s="68">
        <f t="shared" si="266"/>
        <v>8.3402637847972176</v>
      </c>
      <c r="P1211" s="12">
        <f t="shared" si="267"/>
        <v>0.28776068262670096</v>
      </c>
      <c r="Q1211" s="12">
        <f t="shared" si="268"/>
        <v>0.52756125148228505</v>
      </c>
      <c r="R1211" s="113">
        <v>8.7588836800170249</v>
      </c>
      <c r="S1211" s="12" t="s">
        <v>1339</v>
      </c>
      <c r="T1211" s="12" t="s">
        <v>1329</v>
      </c>
      <c r="U1211" s="12" t="s">
        <v>1331</v>
      </c>
      <c r="V1211" s="68" t="s">
        <v>1337</v>
      </c>
      <c r="W1211" s="68">
        <v>0</v>
      </c>
      <c r="X1211" s="68">
        <v>0</v>
      </c>
      <c r="Y1211" s="68">
        <v>1</v>
      </c>
      <c r="Z1211" s="68">
        <v>0</v>
      </c>
      <c r="AA1211" s="68">
        <v>0</v>
      </c>
      <c r="AB1211" s="68">
        <v>1</v>
      </c>
      <c r="AC1211" s="68">
        <v>3</v>
      </c>
      <c r="AD1211" s="68">
        <v>5</v>
      </c>
      <c r="AE1211" s="68">
        <v>58</v>
      </c>
      <c r="AF1211" s="68">
        <v>0</v>
      </c>
      <c r="AG1211" s="68">
        <v>0</v>
      </c>
      <c r="AH1211" s="68">
        <v>0</v>
      </c>
      <c r="AI1211" s="68">
        <v>1</v>
      </c>
      <c r="AJ1211" s="68">
        <v>0</v>
      </c>
      <c r="AK1211" s="68">
        <v>0</v>
      </c>
      <c r="AL1211" s="68">
        <v>0</v>
      </c>
      <c r="AM1211" s="68">
        <v>0</v>
      </c>
      <c r="AN1211" s="68">
        <v>0</v>
      </c>
      <c r="AO1211" s="68">
        <v>0</v>
      </c>
      <c r="AP1211" s="113">
        <v>4.1588830833596715</v>
      </c>
      <c r="AQ1211" s="12">
        <v>1</v>
      </c>
      <c r="AR1211" s="113">
        <v>4.1588830833596715</v>
      </c>
      <c r="AS1211" s="12">
        <v>1</v>
      </c>
      <c r="AT1211" s="12">
        <v>0</v>
      </c>
      <c r="AU1211" s="12">
        <v>6.5930445341424369</v>
      </c>
      <c r="AV1211" s="113">
        <v>7.6048944808116197</v>
      </c>
      <c r="AW1211" s="12">
        <v>0</v>
      </c>
      <c r="AX1211" s="12">
        <v>1</v>
      </c>
      <c r="AY1211" s="68">
        <v>0</v>
      </c>
      <c r="AZ1211" s="68">
        <v>4.2329999999999997</v>
      </c>
      <c r="BA1211" s="94">
        <v>175</v>
      </c>
      <c r="BB1211" s="94">
        <v>43</v>
      </c>
      <c r="BC1211" s="12">
        <v>1</v>
      </c>
      <c r="BD1211" s="12">
        <v>0</v>
      </c>
      <c r="BE1211" s="104">
        <f t="shared" si="276"/>
        <v>2.0719132752590443</v>
      </c>
      <c r="BF1211" s="104">
        <v>1529.33</v>
      </c>
      <c r="BG1211" s="104">
        <f t="shared" si="269"/>
        <v>0.28256246227478049</v>
      </c>
      <c r="BH1211" s="68">
        <v>1</v>
      </c>
      <c r="BI1211" s="68">
        <v>1</v>
      </c>
      <c r="BJ1211" s="68">
        <v>0</v>
      </c>
      <c r="BK1211" s="12">
        <v>1</v>
      </c>
      <c r="BL1211" s="12">
        <v>0</v>
      </c>
      <c r="BM1211" s="12">
        <v>1</v>
      </c>
      <c r="BN1211" s="12">
        <v>0</v>
      </c>
      <c r="BO1211" s="12">
        <v>1</v>
      </c>
      <c r="BP1211" s="12">
        <v>0</v>
      </c>
      <c r="BQ1211" s="12">
        <v>0</v>
      </c>
      <c r="BR1211" s="12">
        <v>0</v>
      </c>
      <c r="BS1211" s="12">
        <v>0</v>
      </c>
      <c r="BT1211" s="12">
        <v>1</v>
      </c>
      <c r="BU1211" s="12">
        <v>0</v>
      </c>
      <c r="BV1211" s="12">
        <v>1</v>
      </c>
      <c r="BW1211" s="12">
        <v>0</v>
      </c>
      <c r="BX1211" s="12">
        <v>0</v>
      </c>
      <c r="BY1211" s="12">
        <v>0.5</v>
      </c>
      <c r="BZ1211" s="12">
        <f t="shared" si="270"/>
        <v>0.5</v>
      </c>
      <c r="CA1211" s="113">
        <v>2.8033603809065348</v>
      </c>
      <c r="CB1211" s="12" t="s">
        <v>1322</v>
      </c>
      <c r="CC1211" s="12">
        <v>1</v>
      </c>
    </row>
    <row r="1212" spans="1:167" ht="15" customHeight="1" x14ac:dyDescent="0.3">
      <c r="A1212" s="70">
        <v>1211</v>
      </c>
      <c r="B1212" s="12">
        <v>28</v>
      </c>
      <c r="C1212" s="69" t="s">
        <v>178</v>
      </c>
      <c r="D1212" s="37">
        <v>7.0000000000000007E-2</v>
      </c>
      <c r="E1212" s="68">
        <v>0.03</v>
      </c>
      <c r="F1212" s="19">
        <f t="shared" si="272"/>
        <v>2.3333333333333335</v>
      </c>
      <c r="G1212" s="12" t="s">
        <v>420</v>
      </c>
      <c r="H1212" s="12">
        <f t="shared" si="273"/>
        <v>4.0000000000000008E-2</v>
      </c>
      <c r="I1212" s="12">
        <f t="shared" si="274"/>
        <v>0.1</v>
      </c>
      <c r="J1212" s="12" t="s">
        <v>63</v>
      </c>
      <c r="K1212" s="12">
        <f t="shared" si="262"/>
        <v>-7.0000000000000007E-2</v>
      </c>
      <c r="L1212" s="45">
        <f t="shared" si="263"/>
        <v>-2.3333333333333335</v>
      </c>
      <c r="M1212" s="15">
        <f t="shared" si="264"/>
        <v>-0.29294088272308105</v>
      </c>
      <c r="N1212" s="68">
        <f t="shared" si="265"/>
        <v>0.12554609259560617</v>
      </c>
      <c r="O1212" s="68">
        <f t="shared" si="266"/>
        <v>7.9652020968990138</v>
      </c>
      <c r="P1212" s="12">
        <f t="shared" si="267"/>
        <v>-0.41848697531868723</v>
      </c>
      <c r="Q1212" s="12">
        <f t="shared" si="268"/>
        <v>-0.16739479012747488</v>
      </c>
      <c r="R1212" s="113">
        <v>6.6846117276679271</v>
      </c>
      <c r="S1212" s="12" t="s">
        <v>1339</v>
      </c>
      <c r="T1212" s="12" t="s">
        <v>1329</v>
      </c>
      <c r="U1212" s="12" t="s">
        <v>1332</v>
      </c>
      <c r="V1212" s="68" t="s">
        <v>1337</v>
      </c>
      <c r="W1212" s="68">
        <v>0</v>
      </c>
      <c r="X1212" s="68">
        <v>0</v>
      </c>
      <c r="Y1212" s="68">
        <v>1</v>
      </c>
      <c r="Z1212" s="68">
        <v>0</v>
      </c>
      <c r="AA1212" s="68">
        <v>0</v>
      </c>
      <c r="AB1212" s="68">
        <v>1</v>
      </c>
      <c r="AC1212" s="68">
        <v>3</v>
      </c>
      <c r="AD1212" s="68">
        <v>5</v>
      </c>
      <c r="AE1212" s="68">
        <v>58</v>
      </c>
      <c r="AF1212" s="68">
        <v>0</v>
      </c>
      <c r="AG1212" s="68">
        <v>0</v>
      </c>
      <c r="AH1212" s="68">
        <v>0</v>
      </c>
      <c r="AI1212" s="68">
        <v>1</v>
      </c>
      <c r="AJ1212" s="68">
        <v>0</v>
      </c>
      <c r="AK1212" s="68">
        <v>0</v>
      </c>
      <c r="AL1212" s="68">
        <v>0</v>
      </c>
      <c r="AM1212" s="68">
        <v>0</v>
      </c>
      <c r="AN1212" s="68">
        <v>0</v>
      </c>
      <c r="AO1212" s="68">
        <v>0</v>
      </c>
      <c r="AP1212" s="113">
        <v>4.1588830833596715</v>
      </c>
      <c r="AQ1212" s="12">
        <v>1</v>
      </c>
      <c r="AR1212" s="113">
        <v>4.1588830833596715</v>
      </c>
      <c r="AS1212" s="12">
        <v>1</v>
      </c>
      <c r="AT1212" s="12">
        <v>0</v>
      </c>
      <c r="AU1212" s="12">
        <v>6.5930445341424369</v>
      </c>
      <c r="AV1212" s="113">
        <v>7.6048944808116197</v>
      </c>
      <c r="AW1212" s="12">
        <v>0</v>
      </c>
      <c r="AX1212" s="12">
        <v>1</v>
      </c>
      <c r="AY1212" s="68">
        <v>0</v>
      </c>
      <c r="AZ1212" s="68">
        <v>4.2329999999999997</v>
      </c>
      <c r="BA1212" s="94">
        <v>175</v>
      </c>
      <c r="BB1212" s="94">
        <v>43</v>
      </c>
      <c r="BC1212" s="12">
        <v>1</v>
      </c>
      <c r="BD1212" s="12">
        <v>0</v>
      </c>
      <c r="BE1212" s="104">
        <f t="shared" si="276"/>
        <v>2.0719132752590443</v>
      </c>
      <c r="BF1212" s="104">
        <v>1529.33</v>
      </c>
      <c r="BG1212" s="104">
        <f t="shared" si="269"/>
        <v>0.28256246227478049</v>
      </c>
      <c r="BH1212" s="68">
        <v>1</v>
      </c>
      <c r="BI1212" s="68">
        <v>1</v>
      </c>
      <c r="BJ1212" s="68">
        <v>0</v>
      </c>
      <c r="BK1212" s="12">
        <v>1</v>
      </c>
      <c r="BL1212" s="12">
        <v>0</v>
      </c>
      <c r="BM1212" s="12">
        <v>1</v>
      </c>
      <c r="BN1212" s="12">
        <v>0</v>
      </c>
      <c r="BO1212" s="12">
        <v>1</v>
      </c>
      <c r="BP1212" s="12">
        <v>0</v>
      </c>
      <c r="BQ1212" s="12">
        <v>0</v>
      </c>
      <c r="BR1212" s="12">
        <v>0</v>
      </c>
      <c r="BS1212" s="12">
        <v>0</v>
      </c>
      <c r="BT1212" s="12">
        <v>1</v>
      </c>
      <c r="BU1212" s="12">
        <v>0</v>
      </c>
      <c r="BV1212" s="12">
        <v>1</v>
      </c>
      <c r="BW1212" s="12">
        <v>0</v>
      </c>
      <c r="BX1212" s="12">
        <v>0</v>
      </c>
      <c r="BY1212" s="12">
        <v>0.5</v>
      </c>
      <c r="BZ1212" s="12">
        <f t="shared" si="270"/>
        <v>0.5</v>
      </c>
      <c r="CA1212" s="113">
        <v>2.8033603809065348</v>
      </c>
      <c r="CB1212" s="12" t="s">
        <v>1322</v>
      </c>
      <c r="CC1212" s="12">
        <v>1</v>
      </c>
    </row>
    <row r="1213" spans="1:167" ht="15" customHeight="1" x14ac:dyDescent="0.3">
      <c r="A1213" s="70">
        <v>1212</v>
      </c>
      <c r="B1213" s="12">
        <v>28</v>
      </c>
      <c r="C1213" s="69" t="s">
        <v>178</v>
      </c>
      <c r="D1213" s="37">
        <v>0.15</v>
      </c>
      <c r="E1213" s="13">
        <v>0.16</v>
      </c>
      <c r="F1213" s="19">
        <f t="shared" si="272"/>
        <v>0.9375</v>
      </c>
      <c r="H1213" s="12">
        <f t="shared" si="273"/>
        <v>-1.0000000000000009E-2</v>
      </c>
      <c r="I1213" s="12">
        <f t="shared" si="274"/>
        <v>0.31</v>
      </c>
      <c r="J1213" s="12" t="s">
        <v>63</v>
      </c>
      <c r="K1213" s="12">
        <f t="shared" si="262"/>
        <v>-0.15</v>
      </c>
      <c r="L1213" s="45">
        <f t="shared" si="263"/>
        <v>-0.9375</v>
      </c>
      <c r="M1213" s="15">
        <f t="shared" si="264"/>
        <v>-0.12217754927185176</v>
      </c>
      <c r="N1213" s="13">
        <f t="shared" si="265"/>
        <v>0.13032271922330854</v>
      </c>
      <c r="O1213" s="68">
        <f t="shared" si="266"/>
        <v>7.6732591673942565</v>
      </c>
      <c r="P1213" s="12">
        <f t="shared" si="267"/>
        <v>-0.25250026849516027</v>
      </c>
      <c r="Q1213" s="12">
        <f t="shared" si="268"/>
        <v>8.1451699514567821E-3</v>
      </c>
      <c r="R1213" s="113">
        <v>8.7682631453712858</v>
      </c>
      <c r="S1213" s="12" t="s">
        <v>1339</v>
      </c>
      <c r="T1213" s="12" t="s">
        <v>1329</v>
      </c>
      <c r="U1213" s="12" t="s">
        <v>1333</v>
      </c>
      <c r="V1213" s="13" t="s">
        <v>1337</v>
      </c>
      <c r="W1213" s="68">
        <v>0</v>
      </c>
      <c r="X1213" s="68">
        <v>0</v>
      </c>
      <c r="Y1213" s="68">
        <v>1</v>
      </c>
      <c r="Z1213" s="68">
        <v>0</v>
      </c>
      <c r="AA1213" s="13">
        <v>0</v>
      </c>
      <c r="AB1213" s="13">
        <v>1</v>
      </c>
      <c r="AC1213" s="68">
        <v>3</v>
      </c>
      <c r="AD1213" s="13">
        <v>5</v>
      </c>
      <c r="AE1213" s="68">
        <v>58</v>
      </c>
      <c r="AF1213" s="13">
        <v>0</v>
      </c>
      <c r="AG1213" s="13">
        <v>0</v>
      </c>
      <c r="AH1213" s="13">
        <v>0</v>
      </c>
      <c r="AI1213" s="13">
        <v>1</v>
      </c>
      <c r="AJ1213" s="13">
        <v>0</v>
      </c>
      <c r="AK1213" s="13">
        <v>0</v>
      </c>
      <c r="AL1213" s="13">
        <v>0</v>
      </c>
      <c r="AM1213" s="68">
        <v>0</v>
      </c>
      <c r="AN1213" s="68">
        <v>0</v>
      </c>
      <c r="AO1213" s="68">
        <v>0</v>
      </c>
      <c r="AP1213" s="113">
        <v>4.1588830833596715</v>
      </c>
      <c r="AQ1213" s="12">
        <v>1</v>
      </c>
      <c r="AR1213" s="113">
        <v>4.1588830833596715</v>
      </c>
      <c r="AS1213" s="12">
        <v>1</v>
      </c>
      <c r="AT1213" s="12">
        <v>0</v>
      </c>
      <c r="AU1213" s="12">
        <v>6.5930445341424369</v>
      </c>
      <c r="AV1213" s="113">
        <v>7.6048944808116197</v>
      </c>
      <c r="AW1213" s="12">
        <v>0</v>
      </c>
      <c r="AX1213" s="12">
        <v>1</v>
      </c>
      <c r="AY1213" s="68">
        <v>0</v>
      </c>
      <c r="AZ1213" s="68">
        <v>4.2329999999999997</v>
      </c>
      <c r="BA1213" s="94">
        <v>175</v>
      </c>
      <c r="BB1213" s="94">
        <v>43</v>
      </c>
      <c r="BC1213" s="12">
        <v>1</v>
      </c>
      <c r="BD1213" s="12">
        <v>0</v>
      </c>
      <c r="BE1213" s="104">
        <f t="shared" si="276"/>
        <v>2.0719132752590443</v>
      </c>
      <c r="BF1213" s="104">
        <v>1529.33</v>
      </c>
      <c r="BG1213" s="104">
        <f t="shared" si="269"/>
        <v>0.28256246227478049</v>
      </c>
      <c r="BH1213" s="68">
        <v>1</v>
      </c>
      <c r="BI1213" s="68">
        <v>1</v>
      </c>
      <c r="BJ1213" s="68">
        <v>0</v>
      </c>
      <c r="BK1213" s="12">
        <v>1</v>
      </c>
      <c r="BL1213" s="12">
        <v>0</v>
      </c>
      <c r="BM1213" s="12">
        <v>1</v>
      </c>
      <c r="BN1213" s="12">
        <v>0</v>
      </c>
      <c r="BO1213" s="12">
        <v>1</v>
      </c>
      <c r="BP1213" s="12">
        <v>0</v>
      </c>
      <c r="BQ1213" s="12">
        <v>0</v>
      </c>
      <c r="BR1213" s="12">
        <v>0</v>
      </c>
      <c r="BS1213" s="12">
        <v>0</v>
      </c>
      <c r="BT1213" s="12">
        <v>1</v>
      </c>
      <c r="BU1213" s="12">
        <v>0</v>
      </c>
      <c r="BV1213" s="12">
        <v>1</v>
      </c>
      <c r="BW1213" s="12">
        <v>0</v>
      </c>
      <c r="BX1213" s="12">
        <v>0</v>
      </c>
      <c r="BY1213" s="12">
        <v>0.5</v>
      </c>
      <c r="BZ1213" s="12">
        <f t="shared" si="270"/>
        <v>0.5</v>
      </c>
      <c r="CA1213" s="113">
        <v>2.8033603809065348</v>
      </c>
      <c r="CB1213" s="12" t="s">
        <v>1322</v>
      </c>
      <c r="CC1213" s="12">
        <v>1</v>
      </c>
    </row>
    <row r="1214" spans="1:167" ht="15" customHeight="1" x14ac:dyDescent="0.3">
      <c r="A1214" s="70">
        <v>1213</v>
      </c>
      <c r="B1214" s="12">
        <v>28</v>
      </c>
      <c r="C1214" s="69" t="s">
        <v>178</v>
      </c>
      <c r="D1214" s="37">
        <v>1.51</v>
      </c>
      <c r="E1214" s="13">
        <v>7.0000000000000007E-2</v>
      </c>
      <c r="F1214" s="19">
        <f t="shared" si="272"/>
        <v>21.571428571428569</v>
      </c>
      <c r="G1214" s="12" t="s">
        <v>353</v>
      </c>
      <c r="H1214" s="12">
        <f t="shared" si="273"/>
        <v>1.44</v>
      </c>
      <c r="I1214" s="12">
        <f t="shared" si="274"/>
        <v>1.58</v>
      </c>
      <c r="J1214" s="12" t="s">
        <v>63</v>
      </c>
      <c r="K1214" s="12">
        <f t="shared" si="262"/>
        <v>-1.51</v>
      </c>
      <c r="L1214" s="45">
        <f t="shared" si="263"/>
        <v>-21.571428571428569</v>
      </c>
      <c r="M1214" s="15">
        <f t="shared" si="264"/>
        <v>-0.94295839455879071</v>
      </c>
      <c r="N1214" s="13">
        <f t="shared" si="265"/>
        <v>4.3713303059016807E-2</v>
      </c>
      <c r="O1214" s="68">
        <f t="shared" si="266"/>
        <v>22.876331231476879</v>
      </c>
      <c r="P1214" s="12">
        <f t="shared" si="267"/>
        <v>-0.98667169761780749</v>
      </c>
      <c r="Q1214" s="12">
        <f t="shared" si="268"/>
        <v>-0.89924509149977394</v>
      </c>
      <c r="R1214" s="113">
        <v>6.6908422774185636</v>
      </c>
      <c r="S1214" s="12" t="s">
        <v>1339</v>
      </c>
      <c r="T1214" s="12" t="s">
        <v>1329</v>
      </c>
      <c r="U1214" s="12" t="s">
        <v>1330</v>
      </c>
      <c r="V1214" s="13" t="s">
        <v>1337</v>
      </c>
      <c r="W1214" s="68">
        <v>0</v>
      </c>
      <c r="X1214" s="68">
        <v>0</v>
      </c>
      <c r="Y1214" s="68">
        <v>1</v>
      </c>
      <c r="Z1214" s="68">
        <v>0</v>
      </c>
      <c r="AA1214" s="13">
        <v>0</v>
      </c>
      <c r="AB1214" s="13">
        <v>1</v>
      </c>
      <c r="AC1214" s="68">
        <v>4</v>
      </c>
      <c r="AD1214" s="13">
        <v>5</v>
      </c>
      <c r="AE1214" s="13">
        <v>58</v>
      </c>
      <c r="AF1214" s="13">
        <v>0</v>
      </c>
      <c r="AG1214" s="13">
        <v>0</v>
      </c>
      <c r="AH1214" s="13">
        <v>0</v>
      </c>
      <c r="AI1214" s="13">
        <v>0</v>
      </c>
      <c r="AJ1214" s="13">
        <v>1</v>
      </c>
      <c r="AK1214" s="13">
        <v>0</v>
      </c>
      <c r="AL1214" s="13">
        <v>0</v>
      </c>
      <c r="AM1214" s="68">
        <v>0</v>
      </c>
      <c r="AN1214" s="68">
        <v>0</v>
      </c>
      <c r="AO1214" s="68">
        <v>0</v>
      </c>
      <c r="AP1214" s="113">
        <v>4.1588830833596715</v>
      </c>
      <c r="AQ1214" s="12">
        <v>1</v>
      </c>
      <c r="AR1214" s="113">
        <v>4.1588830833596715</v>
      </c>
      <c r="AS1214" s="12">
        <v>1</v>
      </c>
      <c r="AT1214" s="12">
        <v>0</v>
      </c>
      <c r="AU1214" s="12">
        <v>6.5930445341424369</v>
      </c>
      <c r="AV1214" s="113">
        <v>7.6048944808116197</v>
      </c>
      <c r="AW1214" s="12">
        <v>0</v>
      </c>
      <c r="AX1214" s="12">
        <v>1</v>
      </c>
      <c r="AY1214" s="68">
        <v>0</v>
      </c>
      <c r="AZ1214" s="68">
        <v>4.2329999999999997</v>
      </c>
      <c r="BA1214" s="94">
        <v>175</v>
      </c>
      <c r="BB1214" s="94">
        <v>43</v>
      </c>
      <c r="BC1214" s="12">
        <v>1</v>
      </c>
      <c r="BD1214" s="12">
        <v>0</v>
      </c>
      <c r="BE1214" s="104">
        <f t="shared" si="276"/>
        <v>2.0719132752590443</v>
      </c>
      <c r="BF1214" s="104">
        <v>1529.33</v>
      </c>
      <c r="BG1214" s="104">
        <f t="shared" si="269"/>
        <v>0.28256246227478049</v>
      </c>
      <c r="BH1214" s="68">
        <v>1</v>
      </c>
      <c r="BI1214" s="68">
        <v>1</v>
      </c>
      <c r="BJ1214" s="68">
        <v>0</v>
      </c>
      <c r="BK1214" s="12">
        <v>1</v>
      </c>
      <c r="BL1214" s="12">
        <v>0</v>
      </c>
      <c r="BM1214" s="12">
        <v>1</v>
      </c>
      <c r="BN1214" s="12">
        <v>0</v>
      </c>
      <c r="BO1214" s="12">
        <v>1</v>
      </c>
      <c r="BP1214" s="12">
        <v>0</v>
      </c>
      <c r="BQ1214" s="12">
        <v>0</v>
      </c>
      <c r="BR1214" s="12">
        <v>0</v>
      </c>
      <c r="BS1214" s="12">
        <v>0</v>
      </c>
      <c r="BT1214" s="12">
        <v>1</v>
      </c>
      <c r="BU1214" s="12">
        <v>0</v>
      </c>
      <c r="BV1214" s="12">
        <v>1</v>
      </c>
      <c r="BW1214" s="12">
        <v>0</v>
      </c>
      <c r="BX1214" s="12">
        <v>0</v>
      </c>
      <c r="BY1214" s="12">
        <v>0.5</v>
      </c>
      <c r="BZ1214" s="12">
        <f t="shared" si="270"/>
        <v>0.5</v>
      </c>
      <c r="CA1214" s="113">
        <v>2.8033603809065348</v>
      </c>
      <c r="CB1214" s="12" t="s">
        <v>1322</v>
      </c>
      <c r="CC1214" s="12">
        <v>1</v>
      </c>
    </row>
    <row r="1215" spans="1:167" ht="15" customHeight="1" x14ac:dyDescent="0.3">
      <c r="A1215" s="70">
        <v>1214</v>
      </c>
      <c r="B1215" s="70">
        <v>28</v>
      </c>
      <c r="C1215" s="69" t="s">
        <v>178</v>
      </c>
      <c r="D1215" s="38">
        <v>-0.3</v>
      </c>
      <c r="E1215" s="69">
        <v>0.08</v>
      </c>
      <c r="F1215" s="19">
        <f t="shared" si="272"/>
        <v>-3.75</v>
      </c>
      <c r="G1215" s="70" t="s">
        <v>353</v>
      </c>
      <c r="H1215" s="70">
        <f t="shared" si="273"/>
        <v>-0.38</v>
      </c>
      <c r="I1215" s="70">
        <f t="shared" si="274"/>
        <v>-0.21999999999999997</v>
      </c>
      <c r="J1215" s="70" t="s">
        <v>63</v>
      </c>
      <c r="K1215" s="70">
        <f t="shared" si="262"/>
        <v>0.3</v>
      </c>
      <c r="L1215" s="47">
        <f t="shared" si="263"/>
        <v>3.75</v>
      </c>
      <c r="M1215" s="18">
        <f t="shared" si="264"/>
        <v>0.44175004804032031</v>
      </c>
      <c r="N1215" s="69">
        <f t="shared" si="265"/>
        <v>0.1178000128107521</v>
      </c>
      <c r="O1215" s="69">
        <f t="shared" si="266"/>
        <v>8.4889634231748214</v>
      </c>
      <c r="P1215" s="70">
        <f t="shared" si="267"/>
        <v>0.32395003522956822</v>
      </c>
      <c r="Q1215" s="70">
        <f t="shared" si="268"/>
        <v>0.55955006085107239</v>
      </c>
      <c r="R1215" s="114">
        <v>8.4340289501554686</v>
      </c>
      <c r="S1215" s="70" t="s">
        <v>1339</v>
      </c>
      <c r="T1215" s="70" t="s">
        <v>1329</v>
      </c>
      <c r="U1215" s="70" t="s">
        <v>1331</v>
      </c>
      <c r="V1215" s="69" t="s">
        <v>1337</v>
      </c>
      <c r="W1215" s="69">
        <v>0</v>
      </c>
      <c r="X1215" s="69">
        <v>0</v>
      </c>
      <c r="Y1215" s="69">
        <v>1</v>
      </c>
      <c r="Z1215" s="69">
        <v>0</v>
      </c>
      <c r="AA1215" s="69">
        <v>0</v>
      </c>
      <c r="AB1215" s="69">
        <v>1</v>
      </c>
      <c r="AC1215" s="69">
        <v>4</v>
      </c>
      <c r="AD1215" s="69">
        <v>5</v>
      </c>
      <c r="AE1215" s="69">
        <v>58</v>
      </c>
      <c r="AF1215" s="69">
        <v>0</v>
      </c>
      <c r="AG1215" s="69">
        <v>0</v>
      </c>
      <c r="AH1215" s="69">
        <v>0</v>
      </c>
      <c r="AI1215" s="69">
        <v>0</v>
      </c>
      <c r="AJ1215" s="69">
        <v>1</v>
      </c>
      <c r="AK1215" s="69">
        <v>0</v>
      </c>
      <c r="AL1215" s="69">
        <v>0</v>
      </c>
      <c r="AM1215" s="69">
        <v>0</v>
      </c>
      <c r="AN1215" s="69">
        <v>0</v>
      </c>
      <c r="AO1215" s="69">
        <v>0</v>
      </c>
      <c r="AP1215" s="114">
        <v>4.1588830833596715</v>
      </c>
      <c r="AQ1215" s="70">
        <v>1</v>
      </c>
      <c r="AR1215" s="114">
        <v>4.1588830833596715</v>
      </c>
      <c r="AS1215" s="70">
        <v>1</v>
      </c>
      <c r="AT1215" s="70">
        <v>0</v>
      </c>
      <c r="AU1215" s="70">
        <v>6.5930445341424369</v>
      </c>
      <c r="AV1215" s="114">
        <v>7.6048944808116197</v>
      </c>
      <c r="AW1215" s="70">
        <v>0</v>
      </c>
      <c r="AX1215" s="70">
        <v>1</v>
      </c>
      <c r="AY1215" s="69">
        <v>0</v>
      </c>
      <c r="AZ1215" s="69">
        <v>4.2329999999999997</v>
      </c>
      <c r="BA1215" s="32">
        <v>175</v>
      </c>
      <c r="BB1215" s="32">
        <v>43</v>
      </c>
      <c r="BC1215" s="70">
        <v>1</v>
      </c>
      <c r="BD1215" s="70">
        <v>0</v>
      </c>
      <c r="BE1215" s="106">
        <f t="shared" si="276"/>
        <v>2.0719132752590443</v>
      </c>
      <c r="BF1215" s="106">
        <v>1529.33</v>
      </c>
      <c r="BG1215" s="106">
        <f t="shared" si="269"/>
        <v>0.28256246227478049</v>
      </c>
      <c r="BH1215" s="69">
        <v>1</v>
      </c>
      <c r="BI1215" s="69">
        <v>1</v>
      </c>
      <c r="BJ1215" s="69">
        <v>0</v>
      </c>
      <c r="BK1215" s="70">
        <v>1</v>
      </c>
      <c r="BL1215" s="70">
        <v>0</v>
      </c>
      <c r="BM1215" s="70">
        <v>1</v>
      </c>
      <c r="BN1215" s="70">
        <v>0</v>
      </c>
      <c r="BO1215" s="70">
        <v>1</v>
      </c>
      <c r="BP1215" s="70">
        <v>0</v>
      </c>
      <c r="BQ1215" s="70">
        <v>0</v>
      </c>
      <c r="BR1215" s="70">
        <v>0</v>
      </c>
      <c r="BS1215" s="70">
        <v>0</v>
      </c>
      <c r="BT1215" s="70">
        <v>1</v>
      </c>
      <c r="BU1215" s="70">
        <v>0</v>
      </c>
      <c r="BV1215" s="70">
        <v>1</v>
      </c>
      <c r="BW1215" s="70">
        <v>0</v>
      </c>
      <c r="BX1215" s="70">
        <v>0</v>
      </c>
      <c r="BY1215" s="70">
        <v>0.5</v>
      </c>
      <c r="BZ1215" s="70">
        <f t="shared" si="270"/>
        <v>0.5</v>
      </c>
      <c r="CA1215" s="114">
        <v>2.8033603809065348</v>
      </c>
      <c r="CB1215" s="70" t="s">
        <v>1322</v>
      </c>
      <c r="CC1215" s="70">
        <v>1</v>
      </c>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c r="DD1215" s="70"/>
      <c r="DE1215" s="70"/>
      <c r="DF1215" s="70"/>
      <c r="DG1215" s="70"/>
      <c r="DH1215" s="70"/>
      <c r="DI1215" s="70"/>
      <c r="DJ1215" s="70"/>
      <c r="DK1215" s="70"/>
      <c r="DL1215" s="70"/>
      <c r="DM1215" s="70"/>
      <c r="DN1215" s="70"/>
      <c r="DO1215" s="70"/>
      <c r="DP1215" s="70"/>
      <c r="DQ1215" s="70"/>
      <c r="DR1215" s="70"/>
      <c r="DS1215" s="70"/>
      <c r="DT1215" s="70"/>
      <c r="DU1215" s="70"/>
      <c r="DV1215" s="70"/>
      <c r="DW1215" s="70"/>
      <c r="DX1215" s="70"/>
      <c r="DY1215" s="70"/>
      <c r="DZ1215" s="70"/>
      <c r="EA1215" s="70"/>
      <c r="EB1215" s="70"/>
      <c r="EC1215" s="70"/>
      <c r="ED1215" s="70"/>
      <c r="EE1215" s="70"/>
      <c r="EF1215" s="70"/>
      <c r="EG1215" s="70"/>
      <c r="EH1215" s="70"/>
      <c r="EI1215" s="70"/>
      <c r="EJ1215" s="70"/>
      <c r="EK1215" s="70"/>
      <c r="EL1215" s="70"/>
      <c r="EM1215" s="70"/>
      <c r="EN1215" s="70"/>
      <c r="EO1215" s="70"/>
      <c r="EP1215" s="70"/>
      <c r="EQ1215" s="70"/>
      <c r="ER1215" s="70"/>
      <c r="ES1215" s="70"/>
      <c r="ET1215" s="70"/>
      <c r="EU1215" s="70"/>
      <c r="EV1215" s="70"/>
      <c r="EW1215" s="70"/>
      <c r="EX1215" s="70"/>
      <c r="EY1215" s="70"/>
      <c r="EZ1215" s="70"/>
      <c r="FA1215" s="70"/>
      <c r="FB1215" s="70"/>
      <c r="FC1215" s="70"/>
      <c r="FD1215" s="70"/>
      <c r="FE1215" s="70"/>
      <c r="FF1215" s="70"/>
      <c r="FG1215" s="70"/>
      <c r="FH1215" s="70"/>
      <c r="FI1215" s="70"/>
      <c r="FJ1215" s="70"/>
      <c r="FK1215" s="70"/>
    </row>
    <row r="1216" spans="1:167" ht="15" customHeight="1" x14ac:dyDescent="0.3">
      <c r="A1216" s="70">
        <v>1215</v>
      </c>
      <c r="B1216" s="12">
        <v>28</v>
      </c>
      <c r="C1216" s="69" t="s">
        <v>178</v>
      </c>
      <c r="D1216" s="37">
        <v>0.14000000000000001</v>
      </c>
      <c r="E1216" s="68">
        <v>0.05</v>
      </c>
      <c r="F1216" s="19">
        <f t="shared" si="272"/>
        <v>2.8000000000000003</v>
      </c>
      <c r="G1216" s="12" t="s">
        <v>353</v>
      </c>
      <c r="H1216" s="12">
        <f t="shared" si="273"/>
        <v>9.0000000000000011E-2</v>
      </c>
      <c r="I1216" s="12">
        <f t="shared" si="274"/>
        <v>0.19</v>
      </c>
      <c r="J1216" s="12" t="s">
        <v>63</v>
      </c>
      <c r="K1216" s="12">
        <f t="shared" si="262"/>
        <v>-0.14000000000000001</v>
      </c>
      <c r="L1216" s="45">
        <f t="shared" si="263"/>
        <v>-2.8000000000000003</v>
      </c>
      <c r="M1216" s="15">
        <f t="shared" si="264"/>
        <v>-0.34507470091301479</v>
      </c>
      <c r="N1216" s="68">
        <f t="shared" si="265"/>
        <v>0.12324096461179097</v>
      </c>
      <c r="O1216" s="68">
        <f t="shared" si="266"/>
        <v>8.1141851100403173</v>
      </c>
      <c r="P1216" s="12">
        <f t="shared" si="267"/>
        <v>-0.46831566552480575</v>
      </c>
      <c r="Q1216" s="12">
        <f t="shared" si="268"/>
        <v>-0.22183373630122383</v>
      </c>
      <c r="R1216" s="113">
        <v>8.4209025310979513</v>
      </c>
      <c r="S1216" s="12" t="s">
        <v>1339</v>
      </c>
      <c r="T1216" s="12" t="s">
        <v>1329</v>
      </c>
      <c r="U1216" s="12" t="s">
        <v>1332</v>
      </c>
      <c r="V1216" s="68" t="s">
        <v>1337</v>
      </c>
      <c r="W1216" s="68">
        <v>0</v>
      </c>
      <c r="X1216" s="68">
        <v>0</v>
      </c>
      <c r="Y1216" s="68">
        <v>1</v>
      </c>
      <c r="Z1216" s="68">
        <v>0</v>
      </c>
      <c r="AA1216" s="68">
        <v>0</v>
      </c>
      <c r="AB1216" s="68">
        <v>1</v>
      </c>
      <c r="AC1216" s="68">
        <v>4</v>
      </c>
      <c r="AD1216" s="68">
        <v>5</v>
      </c>
      <c r="AE1216" s="68">
        <v>58</v>
      </c>
      <c r="AF1216" s="68">
        <v>0</v>
      </c>
      <c r="AG1216" s="68">
        <v>0</v>
      </c>
      <c r="AH1216" s="68">
        <v>0</v>
      </c>
      <c r="AI1216" s="68">
        <v>0</v>
      </c>
      <c r="AJ1216" s="68">
        <v>1</v>
      </c>
      <c r="AK1216" s="68">
        <v>0</v>
      </c>
      <c r="AL1216" s="68">
        <v>0</v>
      </c>
      <c r="AM1216" s="68">
        <v>0</v>
      </c>
      <c r="AN1216" s="68">
        <v>0</v>
      </c>
      <c r="AO1216" s="68">
        <v>0</v>
      </c>
      <c r="AP1216" s="113">
        <v>4.1588830833596715</v>
      </c>
      <c r="AQ1216" s="12">
        <v>1</v>
      </c>
      <c r="AR1216" s="113">
        <v>4.1588830833596715</v>
      </c>
      <c r="AS1216" s="12">
        <v>1</v>
      </c>
      <c r="AT1216" s="12">
        <v>0</v>
      </c>
      <c r="AU1216" s="12">
        <v>6.5930445341424369</v>
      </c>
      <c r="AV1216" s="113">
        <v>7.6048944808116197</v>
      </c>
      <c r="AW1216" s="12">
        <v>0</v>
      </c>
      <c r="AX1216" s="12">
        <v>1</v>
      </c>
      <c r="AY1216" s="68">
        <v>0</v>
      </c>
      <c r="AZ1216" s="68">
        <v>4.2329999999999997</v>
      </c>
      <c r="BA1216" s="94">
        <v>175</v>
      </c>
      <c r="BB1216" s="94">
        <v>43</v>
      </c>
      <c r="BC1216" s="12">
        <v>1</v>
      </c>
      <c r="BD1216" s="12">
        <v>0</v>
      </c>
      <c r="BE1216" s="104">
        <f t="shared" si="276"/>
        <v>2.0719132752590443</v>
      </c>
      <c r="BF1216" s="104">
        <v>1529.33</v>
      </c>
      <c r="BG1216" s="104">
        <f t="shared" si="269"/>
        <v>0.28256246227478049</v>
      </c>
      <c r="BH1216" s="68">
        <v>1</v>
      </c>
      <c r="BI1216" s="68">
        <v>1</v>
      </c>
      <c r="BJ1216" s="68">
        <v>0</v>
      </c>
      <c r="BK1216" s="12">
        <v>1</v>
      </c>
      <c r="BL1216" s="12">
        <v>0</v>
      </c>
      <c r="BM1216" s="12">
        <v>1</v>
      </c>
      <c r="BN1216" s="12">
        <v>0</v>
      </c>
      <c r="BO1216" s="12">
        <v>1</v>
      </c>
      <c r="BP1216" s="12">
        <v>0</v>
      </c>
      <c r="BQ1216" s="12">
        <v>0</v>
      </c>
      <c r="BR1216" s="12">
        <v>0</v>
      </c>
      <c r="BS1216" s="12">
        <v>0</v>
      </c>
      <c r="BT1216" s="12">
        <v>1</v>
      </c>
      <c r="BU1216" s="12">
        <v>0</v>
      </c>
      <c r="BV1216" s="12">
        <v>1</v>
      </c>
      <c r="BW1216" s="12">
        <v>0</v>
      </c>
      <c r="BX1216" s="12">
        <v>0</v>
      </c>
      <c r="BY1216" s="12">
        <v>0.5</v>
      </c>
      <c r="BZ1216" s="12">
        <f t="shared" si="270"/>
        <v>0.5</v>
      </c>
      <c r="CA1216" s="113">
        <v>2.8033603809065348</v>
      </c>
      <c r="CB1216" s="12" t="s">
        <v>1322</v>
      </c>
      <c r="CC1216" s="12">
        <v>1</v>
      </c>
    </row>
    <row r="1217" spans="1:167" ht="15" customHeight="1" x14ac:dyDescent="0.3">
      <c r="A1217" s="70">
        <v>1216</v>
      </c>
      <c r="B1217" s="70">
        <v>28</v>
      </c>
      <c r="C1217" s="69" t="s">
        <v>178</v>
      </c>
      <c r="D1217" s="38">
        <v>0.21</v>
      </c>
      <c r="E1217" s="69">
        <v>0.27</v>
      </c>
      <c r="F1217" s="19">
        <f t="shared" si="272"/>
        <v>0.77777777777777768</v>
      </c>
      <c r="G1217" s="70"/>
      <c r="H1217" s="70">
        <f t="shared" si="273"/>
        <v>-6.0000000000000026E-2</v>
      </c>
      <c r="I1217" s="70">
        <f t="shared" si="274"/>
        <v>0.48</v>
      </c>
      <c r="J1217" s="70" t="s">
        <v>63</v>
      </c>
      <c r="K1217" s="70">
        <f t="shared" si="262"/>
        <v>-0.21</v>
      </c>
      <c r="L1217" s="47">
        <f t="shared" si="263"/>
        <v>-0.77777777777777768</v>
      </c>
      <c r="M1217" s="18">
        <f t="shared" si="264"/>
        <v>-0.10159876390304826</v>
      </c>
      <c r="N1217" s="69">
        <f t="shared" si="265"/>
        <v>0.13062698216106206</v>
      </c>
      <c r="O1217" s="69">
        <f t="shared" si="266"/>
        <v>7.6553862261550814</v>
      </c>
      <c r="P1217" s="70">
        <f t="shared" si="267"/>
        <v>-0.23222574606411031</v>
      </c>
      <c r="Q1217" s="70">
        <f t="shared" si="268"/>
        <v>2.9028218258013799E-2</v>
      </c>
      <c r="R1217" s="114">
        <v>8.4420385178154778</v>
      </c>
      <c r="S1217" s="70" t="s">
        <v>1339</v>
      </c>
      <c r="T1217" s="70" t="s">
        <v>1329</v>
      </c>
      <c r="U1217" s="70" t="s">
        <v>1333</v>
      </c>
      <c r="V1217" s="69" t="s">
        <v>1337</v>
      </c>
      <c r="W1217" s="69">
        <v>0</v>
      </c>
      <c r="X1217" s="69">
        <v>0</v>
      </c>
      <c r="Y1217" s="69">
        <v>1</v>
      </c>
      <c r="Z1217" s="69">
        <v>0</v>
      </c>
      <c r="AA1217" s="69">
        <v>0</v>
      </c>
      <c r="AB1217" s="69">
        <v>1</v>
      </c>
      <c r="AC1217" s="69">
        <v>4</v>
      </c>
      <c r="AD1217" s="69">
        <v>5</v>
      </c>
      <c r="AE1217" s="69">
        <v>58</v>
      </c>
      <c r="AF1217" s="69">
        <v>0</v>
      </c>
      <c r="AG1217" s="69">
        <v>0</v>
      </c>
      <c r="AH1217" s="69">
        <v>0</v>
      </c>
      <c r="AI1217" s="69">
        <v>0</v>
      </c>
      <c r="AJ1217" s="69">
        <v>1</v>
      </c>
      <c r="AK1217" s="69">
        <v>0</v>
      </c>
      <c r="AL1217" s="69">
        <v>0</v>
      </c>
      <c r="AM1217" s="69">
        <v>0</v>
      </c>
      <c r="AN1217" s="69">
        <v>0</v>
      </c>
      <c r="AO1217" s="69">
        <v>0</v>
      </c>
      <c r="AP1217" s="114">
        <v>4.1588830833596715</v>
      </c>
      <c r="AQ1217" s="70">
        <v>1</v>
      </c>
      <c r="AR1217" s="114">
        <v>4.1588830833596715</v>
      </c>
      <c r="AS1217" s="70">
        <v>1</v>
      </c>
      <c r="AT1217" s="70">
        <v>0</v>
      </c>
      <c r="AU1217" s="70">
        <v>6.5930445341424369</v>
      </c>
      <c r="AV1217" s="114">
        <v>7.6048944808116197</v>
      </c>
      <c r="AW1217" s="70">
        <v>0</v>
      </c>
      <c r="AX1217" s="70">
        <v>1</v>
      </c>
      <c r="AY1217" s="69">
        <v>0</v>
      </c>
      <c r="AZ1217" s="69">
        <v>4.2329999999999997</v>
      </c>
      <c r="BA1217" s="32">
        <v>175</v>
      </c>
      <c r="BB1217" s="32">
        <v>43</v>
      </c>
      <c r="BC1217" s="70">
        <v>1</v>
      </c>
      <c r="BD1217" s="70">
        <v>0</v>
      </c>
      <c r="BE1217" s="106">
        <f t="shared" si="276"/>
        <v>2.0719132752590443</v>
      </c>
      <c r="BF1217" s="106">
        <v>1529.33</v>
      </c>
      <c r="BG1217" s="106">
        <f t="shared" si="269"/>
        <v>0.28256246227478049</v>
      </c>
      <c r="BH1217" s="69">
        <v>1</v>
      </c>
      <c r="BI1217" s="69">
        <v>1</v>
      </c>
      <c r="BJ1217" s="69">
        <v>0</v>
      </c>
      <c r="BK1217" s="70">
        <v>1</v>
      </c>
      <c r="BL1217" s="70">
        <v>0</v>
      </c>
      <c r="BM1217" s="70">
        <v>1</v>
      </c>
      <c r="BN1217" s="70">
        <v>0</v>
      </c>
      <c r="BO1217" s="70">
        <v>1</v>
      </c>
      <c r="BP1217" s="70">
        <v>0</v>
      </c>
      <c r="BQ1217" s="70">
        <v>0</v>
      </c>
      <c r="BR1217" s="70">
        <v>0</v>
      </c>
      <c r="BS1217" s="70">
        <v>0</v>
      </c>
      <c r="BT1217" s="70">
        <v>1</v>
      </c>
      <c r="BU1217" s="70">
        <v>0</v>
      </c>
      <c r="BV1217" s="70">
        <v>1</v>
      </c>
      <c r="BW1217" s="70">
        <v>0</v>
      </c>
      <c r="BX1217" s="70">
        <v>0</v>
      </c>
      <c r="BY1217" s="70">
        <v>0.5</v>
      </c>
      <c r="BZ1217" s="70">
        <f t="shared" si="270"/>
        <v>0.5</v>
      </c>
      <c r="CA1217" s="114">
        <v>2.8033603809065348</v>
      </c>
      <c r="CB1217" s="70" t="s">
        <v>1322</v>
      </c>
      <c r="CC1217" s="70">
        <v>1</v>
      </c>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c r="DD1217" s="70"/>
      <c r="DE1217" s="70"/>
      <c r="DF1217" s="70"/>
      <c r="DG1217" s="70"/>
      <c r="DH1217" s="70"/>
      <c r="DI1217" s="70"/>
      <c r="DJ1217" s="70"/>
      <c r="DK1217" s="70"/>
      <c r="DL1217" s="70"/>
      <c r="DM1217" s="70"/>
      <c r="DN1217" s="70"/>
      <c r="DO1217" s="70"/>
      <c r="DP1217" s="70"/>
      <c r="DQ1217" s="70"/>
      <c r="DR1217" s="70"/>
      <c r="DS1217" s="70"/>
      <c r="DT1217" s="70"/>
      <c r="DU1217" s="70"/>
      <c r="DV1217" s="70"/>
      <c r="DW1217" s="70"/>
      <c r="DX1217" s="70"/>
      <c r="DY1217" s="70"/>
      <c r="DZ1217" s="70"/>
      <c r="EA1217" s="70"/>
      <c r="EB1217" s="70"/>
      <c r="EC1217" s="70"/>
      <c r="ED1217" s="70"/>
      <c r="EE1217" s="70"/>
      <c r="EF1217" s="70"/>
      <c r="EG1217" s="70"/>
      <c r="EH1217" s="70"/>
      <c r="EI1217" s="70"/>
      <c r="EJ1217" s="70"/>
      <c r="EK1217" s="70"/>
      <c r="EL1217" s="70"/>
      <c r="EM1217" s="70"/>
      <c r="EN1217" s="70"/>
      <c r="EO1217" s="70"/>
      <c r="EP1217" s="70"/>
      <c r="EQ1217" s="70"/>
      <c r="ER1217" s="70"/>
      <c r="ES1217" s="70"/>
      <c r="ET1217" s="70"/>
      <c r="EU1217" s="70"/>
      <c r="EV1217" s="70"/>
      <c r="EW1217" s="70"/>
      <c r="EX1217" s="70"/>
      <c r="EY1217" s="70"/>
      <c r="EZ1217" s="70"/>
      <c r="FA1217" s="70"/>
      <c r="FB1217" s="70"/>
      <c r="FC1217" s="70"/>
      <c r="FD1217" s="70"/>
      <c r="FE1217" s="70"/>
      <c r="FF1217" s="70"/>
      <c r="FG1217" s="70"/>
      <c r="FH1217" s="70"/>
      <c r="FI1217" s="70"/>
      <c r="FJ1217" s="70"/>
      <c r="FK1217" s="70"/>
    </row>
    <row r="1218" spans="1:167" ht="15" customHeight="1" x14ac:dyDescent="0.3">
      <c r="A1218" s="17">
        <v>1217</v>
      </c>
      <c r="B1218" s="12">
        <v>28</v>
      </c>
      <c r="C1218" s="69" t="s">
        <v>178</v>
      </c>
      <c r="D1218" s="37">
        <v>0.19</v>
      </c>
      <c r="E1218" s="68">
        <v>0.01</v>
      </c>
      <c r="F1218" s="19">
        <f t="shared" si="272"/>
        <v>19</v>
      </c>
      <c r="G1218" s="12" t="s">
        <v>353</v>
      </c>
      <c r="H1218" s="12">
        <f t="shared" si="273"/>
        <v>0.18</v>
      </c>
      <c r="I1218" s="12">
        <f t="shared" si="274"/>
        <v>0.2</v>
      </c>
      <c r="J1218" s="12" t="s">
        <v>63</v>
      </c>
      <c r="K1218" s="12">
        <f t="shared" ref="K1218:K1281" si="277">IF(AA1218=1,D1218,-D1218)</f>
        <v>-0.19</v>
      </c>
      <c r="L1218" s="45">
        <f t="shared" ref="L1218:L1231" si="278">K1218/E1218</f>
        <v>-19</v>
      </c>
      <c r="M1218" s="15">
        <f t="shared" ref="M1218:M1281" si="279">L1218/SQRT(L1218^2+AE1218)</f>
        <v>-0.9282107406174599</v>
      </c>
      <c r="N1218" s="68">
        <f t="shared" ref="N1218:N1281" si="280">SQRT((1-M1218^2)/AE1218)</f>
        <v>4.8853196874603148E-2</v>
      </c>
      <c r="O1218" s="68">
        <f t="shared" ref="O1218:O1281" si="281">1/N1218</f>
        <v>20.46948949045872</v>
      </c>
      <c r="P1218" s="12">
        <f t="shared" ref="P1218:P1281" si="282">M1218-N1218</f>
        <v>-0.97706393749206299</v>
      </c>
      <c r="Q1218" s="12">
        <f t="shared" ref="Q1218:Q1281" si="283">M1218+N1218</f>
        <v>-0.8793575437428568</v>
      </c>
      <c r="R1218" s="113">
        <v>8.4287990406536419</v>
      </c>
      <c r="S1218" s="12" t="s">
        <v>1339</v>
      </c>
      <c r="T1218" s="12" t="s">
        <v>1334</v>
      </c>
      <c r="U1218" s="12" t="s">
        <v>1330</v>
      </c>
      <c r="V1218" s="68" t="s">
        <v>1337</v>
      </c>
      <c r="W1218" s="68">
        <v>0</v>
      </c>
      <c r="X1218" s="68">
        <v>0</v>
      </c>
      <c r="Y1218" s="68">
        <v>1</v>
      </c>
      <c r="Z1218" s="68">
        <v>0</v>
      </c>
      <c r="AA1218" s="68">
        <v>0</v>
      </c>
      <c r="AB1218" s="68">
        <v>1</v>
      </c>
      <c r="AC1218" s="68">
        <v>5</v>
      </c>
      <c r="AD1218" s="68">
        <v>5</v>
      </c>
      <c r="AE1218" s="68">
        <v>58</v>
      </c>
      <c r="AF1218" s="68">
        <v>0</v>
      </c>
      <c r="AG1218" s="68">
        <v>0</v>
      </c>
      <c r="AH1218" s="68">
        <v>0</v>
      </c>
      <c r="AI1218" s="68">
        <v>0</v>
      </c>
      <c r="AJ1218" s="68">
        <v>1</v>
      </c>
      <c r="AK1218" s="68">
        <v>0</v>
      </c>
      <c r="AL1218" s="68">
        <v>0</v>
      </c>
      <c r="AM1218" s="68">
        <v>0</v>
      </c>
      <c r="AN1218" s="68">
        <v>0</v>
      </c>
      <c r="AO1218" s="68">
        <v>0</v>
      </c>
      <c r="AP1218" s="113">
        <v>4.1588830833596715</v>
      </c>
      <c r="AQ1218" s="12">
        <v>1</v>
      </c>
      <c r="AR1218" s="113">
        <v>4.1588830833596715</v>
      </c>
      <c r="AS1218" s="12">
        <v>1</v>
      </c>
      <c r="AT1218" s="12">
        <v>0</v>
      </c>
      <c r="AU1218" s="12">
        <v>6.5930445341424369</v>
      </c>
      <c r="AV1218" s="113">
        <v>7.6048944808116197</v>
      </c>
      <c r="AW1218" s="12">
        <v>0</v>
      </c>
      <c r="AX1218" s="12">
        <v>1</v>
      </c>
      <c r="AY1218" s="68">
        <v>0</v>
      </c>
      <c r="AZ1218" s="68">
        <v>4.2329999999999997</v>
      </c>
      <c r="BA1218" s="94">
        <v>175</v>
      </c>
      <c r="BB1218" s="94">
        <v>43</v>
      </c>
      <c r="BC1218" s="12">
        <v>1</v>
      </c>
      <c r="BD1218" s="12">
        <v>0</v>
      </c>
      <c r="BE1218" s="104">
        <f t="shared" si="276"/>
        <v>2.0719132752590443</v>
      </c>
      <c r="BF1218" s="104">
        <v>1529.33</v>
      </c>
      <c r="BG1218" s="104">
        <f t="shared" ref="BG1218:BG1281" si="284">BE1218/LN(BF1218)</f>
        <v>0.28256246227478049</v>
      </c>
      <c r="BH1218" s="68">
        <v>1</v>
      </c>
      <c r="BI1218" s="68">
        <v>1</v>
      </c>
      <c r="BJ1218" s="68">
        <v>0</v>
      </c>
      <c r="BK1218" s="12">
        <v>1</v>
      </c>
      <c r="BL1218" s="12">
        <v>0</v>
      </c>
      <c r="BM1218" s="12">
        <v>1</v>
      </c>
      <c r="BN1218" s="12">
        <v>0</v>
      </c>
      <c r="BO1218" s="12">
        <v>1</v>
      </c>
      <c r="BP1218" s="12">
        <v>0</v>
      </c>
      <c r="BQ1218" s="12">
        <v>0</v>
      </c>
      <c r="BR1218" s="12">
        <v>0</v>
      </c>
      <c r="BS1218" s="12">
        <v>0</v>
      </c>
      <c r="BT1218" s="12">
        <v>1</v>
      </c>
      <c r="BU1218" s="12">
        <v>0</v>
      </c>
      <c r="BV1218" s="12">
        <v>1</v>
      </c>
      <c r="BW1218" s="12">
        <v>0</v>
      </c>
      <c r="BX1218" s="12">
        <v>0</v>
      </c>
      <c r="BY1218" s="12">
        <v>0.5</v>
      </c>
      <c r="BZ1218" s="12">
        <f t="shared" ref="BZ1218:BZ1281" si="285">1-BY1218</f>
        <v>0.5</v>
      </c>
      <c r="CA1218" s="113">
        <v>2.8033603809065348</v>
      </c>
      <c r="CB1218" s="12" t="s">
        <v>1322</v>
      </c>
      <c r="CC1218" s="12">
        <v>1</v>
      </c>
    </row>
    <row r="1219" spans="1:167" ht="15" customHeight="1" x14ac:dyDescent="0.3">
      <c r="A1219" s="70">
        <v>1218</v>
      </c>
      <c r="B1219" s="70">
        <v>28</v>
      </c>
      <c r="C1219" s="69" t="s">
        <v>178</v>
      </c>
      <c r="D1219" s="38">
        <v>-0.05</v>
      </c>
      <c r="E1219" s="69">
        <v>0.02</v>
      </c>
      <c r="F1219" s="19">
        <f t="shared" si="272"/>
        <v>-2.5</v>
      </c>
      <c r="G1219" s="70" t="s">
        <v>353</v>
      </c>
      <c r="H1219" s="70">
        <f t="shared" si="273"/>
        <v>-7.0000000000000007E-2</v>
      </c>
      <c r="I1219" s="70">
        <f t="shared" si="274"/>
        <v>-3.0000000000000002E-2</v>
      </c>
      <c r="J1219" s="70" t="s">
        <v>63</v>
      </c>
      <c r="K1219" s="70">
        <f t="shared" si="277"/>
        <v>0.05</v>
      </c>
      <c r="L1219" s="47">
        <f t="shared" si="278"/>
        <v>2.5</v>
      </c>
      <c r="M1219" s="18">
        <f t="shared" si="279"/>
        <v>0.31189143077590264</v>
      </c>
      <c r="N1219" s="69">
        <f t="shared" si="280"/>
        <v>0.12475657231036107</v>
      </c>
      <c r="O1219" s="69">
        <f t="shared" si="281"/>
        <v>8.0156097709406993</v>
      </c>
      <c r="P1219" s="70">
        <f t="shared" si="282"/>
        <v>0.18713485846554156</v>
      </c>
      <c r="Q1219" s="70">
        <f t="shared" si="283"/>
        <v>0.43664800308626373</v>
      </c>
      <c r="R1219" s="114">
        <v>8.8500876066895664</v>
      </c>
      <c r="S1219" s="70" t="s">
        <v>1339</v>
      </c>
      <c r="T1219" s="70" t="s">
        <v>1334</v>
      </c>
      <c r="U1219" s="70" t="s">
        <v>1331</v>
      </c>
      <c r="V1219" s="69" t="s">
        <v>1337</v>
      </c>
      <c r="W1219" s="69">
        <v>0</v>
      </c>
      <c r="X1219" s="69">
        <v>0</v>
      </c>
      <c r="Y1219" s="69">
        <v>1</v>
      </c>
      <c r="Z1219" s="69">
        <v>0</v>
      </c>
      <c r="AA1219" s="69">
        <v>0</v>
      </c>
      <c r="AB1219" s="69">
        <v>1</v>
      </c>
      <c r="AC1219" s="69">
        <v>5</v>
      </c>
      <c r="AD1219" s="69">
        <v>5</v>
      </c>
      <c r="AE1219" s="69">
        <v>58</v>
      </c>
      <c r="AF1219" s="69">
        <v>0</v>
      </c>
      <c r="AG1219" s="69">
        <v>0</v>
      </c>
      <c r="AH1219" s="69">
        <v>0</v>
      </c>
      <c r="AI1219" s="69">
        <v>0</v>
      </c>
      <c r="AJ1219" s="69">
        <v>1</v>
      </c>
      <c r="AK1219" s="69">
        <v>0</v>
      </c>
      <c r="AL1219" s="69">
        <v>0</v>
      </c>
      <c r="AM1219" s="69">
        <v>0</v>
      </c>
      <c r="AN1219" s="69">
        <v>0</v>
      </c>
      <c r="AO1219" s="69">
        <v>0</v>
      </c>
      <c r="AP1219" s="114">
        <v>4.1588830833596715</v>
      </c>
      <c r="AQ1219" s="70">
        <v>1</v>
      </c>
      <c r="AR1219" s="114">
        <v>4.1588830833596715</v>
      </c>
      <c r="AS1219" s="70">
        <v>1</v>
      </c>
      <c r="AT1219" s="70">
        <v>0</v>
      </c>
      <c r="AU1219" s="70">
        <v>6.5930445341424369</v>
      </c>
      <c r="AV1219" s="114">
        <v>7.6048944808116197</v>
      </c>
      <c r="AW1219" s="70">
        <v>0</v>
      </c>
      <c r="AX1219" s="70">
        <v>1</v>
      </c>
      <c r="AY1219" s="69">
        <v>0</v>
      </c>
      <c r="AZ1219" s="69">
        <v>4.2329999999999997</v>
      </c>
      <c r="BA1219" s="32">
        <v>175</v>
      </c>
      <c r="BB1219" s="32">
        <v>43</v>
      </c>
      <c r="BC1219" s="70">
        <v>1</v>
      </c>
      <c r="BD1219" s="70">
        <v>0</v>
      </c>
      <c r="BE1219" s="106">
        <f t="shared" si="276"/>
        <v>2.0719132752590443</v>
      </c>
      <c r="BF1219" s="106">
        <v>1529.33</v>
      </c>
      <c r="BG1219" s="106">
        <f t="shared" si="284"/>
        <v>0.28256246227478049</v>
      </c>
      <c r="BH1219" s="69">
        <v>1</v>
      </c>
      <c r="BI1219" s="69">
        <v>1</v>
      </c>
      <c r="BJ1219" s="69">
        <v>0</v>
      </c>
      <c r="BK1219" s="70">
        <v>1</v>
      </c>
      <c r="BL1219" s="70">
        <v>0</v>
      </c>
      <c r="BM1219" s="70">
        <v>1</v>
      </c>
      <c r="BN1219" s="70">
        <v>0</v>
      </c>
      <c r="BO1219" s="70">
        <v>1</v>
      </c>
      <c r="BP1219" s="70">
        <v>0</v>
      </c>
      <c r="BQ1219" s="70">
        <v>0</v>
      </c>
      <c r="BR1219" s="70">
        <v>0</v>
      </c>
      <c r="BS1219" s="70">
        <v>0</v>
      </c>
      <c r="BT1219" s="70">
        <v>1</v>
      </c>
      <c r="BU1219" s="70">
        <v>0</v>
      </c>
      <c r="BV1219" s="70">
        <v>1</v>
      </c>
      <c r="BW1219" s="70">
        <v>0</v>
      </c>
      <c r="BX1219" s="70">
        <v>0</v>
      </c>
      <c r="BY1219" s="70">
        <v>0.5</v>
      </c>
      <c r="BZ1219" s="70">
        <f t="shared" si="285"/>
        <v>0.5</v>
      </c>
      <c r="CA1219" s="114">
        <v>2.8033603809065348</v>
      </c>
      <c r="CB1219" s="70" t="s">
        <v>1322</v>
      </c>
      <c r="CC1219" s="70">
        <v>1</v>
      </c>
      <c r="CD1219" s="70"/>
      <c r="CE1219" s="70"/>
      <c r="CF1219" s="70"/>
      <c r="CG1219" s="70"/>
      <c r="CH1219" s="70"/>
      <c r="CI1219" s="70"/>
      <c r="CJ1219" s="70"/>
      <c r="CK1219" s="70"/>
    </row>
    <row r="1220" spans="1:167" ht="15" customHeight="1" x14ac:dyDescent="0.3">
      <c r="A1220" s="70">
        <v>1219</v>
      </c>
      <c r="B1220" s="70">
        <v>28</v>
      </c>
      <c r="C1220" s="69" t="s">
        <v>178</v>
      </c>
      <c r="D1220" s="38">
        <v>0.03</v>
      </c>
      <c r="E1220" s="69">
        <v>0.01</v>
      </c>
      <c r="F1220" s="19">
        <f t="shared" si="272"/>
        <v>3</v>
      </c>
      <c r="G1220" s="70" t="s">
        <v>353</v>
      </c>
      <c r="H1220" s="70">
        <f t="shared" si="273"/>
        <v>1.9999999999999997E-2</v>
      </c>
      <c r="I1220" s="70">
        <f t="shared" si="274"/>
        <v>0.04</v>
      </c>
      <c r="J1220" s="70" t="s">
        <v>63</v>
      </c>
      <c r="K1220" s="70">
        <f t="shared" si="277"/>
        <v>-0.03</v>
      </c>
      <c r="L1220" s="45">
        <f t="shared" si="278"/>
        <v>-3</v>
      </c>
      <c r="M1220" s="18">
        <f t="shared" si="279"/>
        <v>-0.36650833306891567</v>
      </c>
      <c r="N1220" s="69">
        <f t="shared" si="280"/>
        <v>0.12216944435630522</v>
      </c>
      <c r="O1220" s="69">
        <f t="shared" si="281"/>
        <v>8.1853527718724504</v>
      </c>
      <c r="P1220" s="70">
        <f t="shared" si="282"/>
        <v>-0.48867777742522089</v>
      </c>
      <c r="Q1220" s="70">
        <f t="shared" si="283"/>
        <v>-0.24433888871261045</v>
      </c>
      <c r="R1220" s="114">
        <v>6.3438804341263308</v>
      </c>
      <c r="S1220" s="70" t="s">
        <v>1339</v>
      </c>
      <c r="T1220" s="70" t="s">
        <v>1334</v>
      </c>
      <c r="U1220" s="70" t="s">
        <v>1332</v>
      </c>
      <c r="V1220" s="69" t="s">
        <v>1337</v>
      </c>
      <c r="W1220" s="69">
        <v>0</v>
      </c>
      <c r="X1220" s="69">
        <v>0</v>
      </c>
      <c r="Y1220" s="69">
        <v>1</v>
      </c>
      <c r="Z1220" s="69">
        <v>0</v>
      </c>
      <c r="AA1220" s="69">
        <v>0</v>
      </c>
      <c r="AB1220" s="69">
        <v>1</v>
      </c>
      <c r="AC1220" s="69">
        <v>5</v>
      </c>
      <c r="AD1220" s="69">
        <v>5</v>
      </c>
      <c r="AE1220" s="69">
        <v>58</v>
      </c>
      <c r="AF1220" s="69">
        <v>0</v>
      </c>
      <c r="AG1220" s="69">
        <v>0</v>
      </c>
      <c r="AH1220" s="69">
        <v>0</v>
      </c>
      <c r="AI1220" s="69">
        <v>0</v>
      </c>
      <c r="AJ1220" s="69">
        <v>1</v>
      </c>
      <c r="AK1220" s="69">
        <v>0</v>
      </c>
      <c r="AL1220" s="69">
        <v>0</v>
      </c>
      <c r="AM1220" s="69">
        <v>0</v>
      </c>
      <c r="AN1220" s="69">
        <v>0</v>
      </c>
      <c r="AO1220" s="69">
        <v>0</v>
      </c>
      <c r="AP1220" s="114">
        <v>4.1588830833596715</v>
      </c>
      <c r="AQ1220" s="70">
        <v>1</v>
      </c>
      <c r="AR1220" s="114">
        <v>4.1588830833596715</v>
      </c>
      <c r="AS1220" s="70">
        <v>1</v>
      </c>
      <c r="AT1220" s="70">
        <v>0</v>
      </c>
      <c r="AU1220" s="70">
        <v>6.5930445341424369</v>
      </c>
      <c r="AV1220" s="114">
        <v>7.6048944808116197</v>
      </c>
      <c r="AW1220" s="70">
        <v>0</v>
      </c>
      <c r="AX1220" s="70">
        <v>1</v>
      </c>
      <c r="AY1220" s="69">
        <v>0</v>
      </c>
      <c r="AZ1220" s="69">
        <v>4.2329999999999997</v>
      </c>
      <c r="BA1220" s="32">
        <v>175</v>
      </c>
      <c r="BB1220" s="32">
        <v>43</v>
      </c>
      <c r="BC1220" s="70">
        <v>1</v>
      </c>
      <c r="BD1220" s="70">
        <v>0</v>
      </c>
      <c r="BE1220" s="106">
        <f t="shared" si="276"/>
        <v>2.0719132752590443</v>
      </c>
      <c r="BF1220" s="106">
        <v>1529.33</v>
      </c>
      <c r="BG1220" s="106">
        <f t="shared" si="284"/>
        <v>0.28256246227478049</v>
      </c>
      <c r="BH1220" s="69">
        <v>1</v>
      </c>
      <c r="BI1220" s="69">
        <v>1</v>
      </c>
      <c r="BJ1220" s="69">
        <v>0</v>
      </c>
      <c r="BK1220" s="70">
        <v>1</v>
      </c>
      <c r="BL1220" s="70">
        <v>0</v>
      </c>
      <c r="BM1220" s="70">
        <v>1</v>
      </c>
      <c r="BN1220" s="70">
        <v>0</v>
      </c>
      <c r="BO1220" s="70">
        <v>1</v>
      </c>
      <c r="BP1220" s="70">
        <v>0</v>
      </c>
      <c r="BQ1220" s="70">
        <v>0</v>
      </c>
      <c r="BR1220" s="70">
        <v>0</v>
      </c>
      <c r="BS1220" s="70">
        <v>0</v>
      </c>
      <c r="BT1220" s="70">
        <v>1</v>
      </c>
      <c r="BU1220" s="70">
        <v>0</v>
      </c>
      <c r="BV1220" s="70">
        <v>1</v>
      </c>
      <c r="BW1220" s="70">
        <v>0</v>
      </c>
      <c r="BX1220" s="70">
        <v>0</v>
      </c>
      <c r="BY1220" s="70">
        <v>0.5</v>
      </c>
      <c r="BZ1220" s="70">
        <f t="shared" si="285"/>
        <v>0.5</v>
      </c>
      <c r="CA1220" s="114">
        <v>2.8033603809065348</v>
      </c>
      <c r="CB1220" s="70" t="s">
        <v>1322</v>
      </c>
      <c r="CC1220" s="70">
        <v>1</v>
      </c>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c r="DD1220" s="70"/>
      <c r="DE1220" s="70"/>
      <c r="DF1220" s="70"/>
      <c r="DG1220" s="70"/>
      <c r="DH1220" s="70"/>
      <c r="DI1220" s="70"/>
      <c r="DJ1220" s="70"/>
      <c r="DK1220" s="70"/>
      <c r="DL1220" s="70"/>
      <c r="DM1220" s="70"/>
      <c r="DN1220" s="70"/>
      <c r="DO1220" s="70"/>
      <c r="DP1220" s="70"/>
      <c r="DQ1220" s="70"/>
      <c r="DR1220" s="70"/>
      <c r="DS1220" s="70"/>
      <c r="DT1220" s="70"/>
      <c r="DU1220" s="70"/>
      <c r="DV1220" s="70"/>
      <c r="DW1220" s="70"/>
      <c r="DX1220" s="70"/>
      <c r="DY1220" s="70"/>
      <c r="DZ1220" s="70"/>
      <c r="EA1220" s="70"/>
      <c r="EB1220" s="70"/>
      <c r="EC1220" s="70"/>
      <c r="ED1220" s="70"/>
      <c r="EE1220" s="70"/>
      <c r="EF1220" s="70"/>
      <c r="EG1220" s="70"/>
      <c r="EH1220" s="70"/>
      <c r="EI1220" s="70"/>
      <c r="EJ1220" s="70"/>
      <c r="EK1220" s="70"/>
      <c r="EL1220" s="70"/>
      <c r="EM1220" s="70"/>
      <c r="EN1220" s="70"/>
      <c r="EO1220" s="70"/>
      <c r="EP1220" s="70"/>
      <c r="EQ1220" s="70"/>
      <c r="ER1220" s="70"/>
      <c r="ES1220" s="70"/>
      <c r="ET1220" s="70"/>
      <c r="EU1220" s="70"/>
      <c r="EV1220" s="70"/>
      <c r="EW1220" s="70"/>
      <c r="EX1220" s="70"/>
      <c r="EY1220" s="70"/>
      <c r="EZ1220" s="70"/>
      <c r="FA1220" s="70"/>
      <c r="FB1220" s="70"/>
      <c r="FC1220" s="70"/>
      <c r="FD1220" s="70"/>
      <c r="FE1220" s="70"/>
      <c r="FF1220" s="70"/>
      <c r="FG1220" s="70"/>
      <c r="FH1220" s="70"/>
      <c r="FI1220" s="70"/>
      <c r="FJ1220" s="70"/>
      <c r="FK1220" s="70"/>
    </row>
    <row r="1221" spans="1:167" ht="15" customHeight="1" x14ac:dyDescent="0.3">
      <c r="A1221" s="17">
        <v>1220</v>
      </c>
      <c r="B1221" s="12">
        <v>28</v>
      </c>
      <c r="C1221" s="69" t="s">
        <v>178</v>
      </c>
      <c r="D1221" s="37">
        <v>0.03</v>
      </c>
      <c r="E1221" s="68">
        <v>0.05</v>
      </c>
      <c r="F1221" s="19">
        <f t="shared" si="272"/>
        <v>0.6</v>
      </c>
      <c r="H1221" s="12">
        <f t="shared" si="273"/>
        <v>-2.0000000000000004E-2</v>
      </c>
      <c r="I1221" s="12">
        <f t="shared" si="274"/>
        <v>0.08</v>
      </c>
      <c r="J1221" s="12" t="s">
        <v>63</v>
      </c>
      <c r="K1221" s="12">
        <f t="shared" si="277"/>
        <v>-0.03</v>
      </c>
      <c r="L1221" s="45">
        <f t="shared" si="278"/>
        <v>-0.6</v>
      </c>
      <c r="M1221" s="15">
        <f t="shared" si="279"/>
        <v>-7.8540490424061457E-2</v>
      </c>
      <c r="N1221" s="68">
        <f t="shared" si="280"/>
        <v>0.13090081737343576</v>
      </c>
      <c r="O1221" s="68">
        <f t="shared" si="281"/>
        <v>7.6393717019137126</v>
      </c>
      <c r="P1221" s="12">
        <f t="shared" si="282"/>
        <v>-0.2094413077974972</v>
      </c>
      <c r="Q1221" s="12">
        <f t="shared" si="283"/>
        <v>5.23603269493743E-2</v>
      </c>
      <c r="R1221" s="113">
        <v>8.8480784211686672</v>
      </c>
      <c r="S1221" s="12" t="s">
        <v>1339</v>
      </c>
      <c r="T1221" s="12" t="s">
        <v>1334</v>
      </c>
      <c r="U1221" s="12" t="s">
        <v>1333</v>
      </c>
      <c r="V1221" s="68" t="s">
        <v>1337</v>
      </c>
      <c r="W1221" s="68">
        <v>0</v>
      </c>
      <c r="X1221" s="68">
        <v>0</v>
      </c>
      <c r="Y1221" s="68">
        <v>1</v>
      </c>
      <c r="Z1221" s="68">
        <v>0</v>
      </c>
      <c r="AA1221" s="68">
        <v>0</v>
      </c>
      <c r="AB1221" s="68">
        <v>1</v>
      </c>
      <c r="AC1221" s="68">
        <v>5</v>
      </c>
      <c r="AD1221" s="68">
        <v>5</v>
      </c>
      <c r="AE1221" s="68">
        <v>58</v>
      </c>
      <c r="AF1221" s="68">
        <v>0</v>
      </c>
      <c r="AG1221" s="68">
        <v>0</v>
      </c>
      <c r="AH1221" s="68">
        <v>0</v>
      </c>
      <c r="AI1221" s="68">
        <v>0</v>
      </c>
      <c r="AJ1221" s="68">
        <v>1</v>
      </c>
      <c r="AK1221" s="68">
        <v>0</v>
      </c>
      <c r="AL1221" s="68">
        <v>0</v>
      </c>
      <c r="AM1221" s="68">
        <v>0</v>
      </c>
      <c r="AN1221" s="68">
        <v>0</v>
      </c>
      <c r="AO1221" s="68">
        <v>0</v>
      </c>
      <c r="AP1221" s="113">
        <v>4.1588830833596715</v>
      </c>
      <c r="AQ1221" s="12">
        <v>1</v>
      </c>
      <c r="AR1221" s="113">
        <v>4.1588830833596715</v>
      </c>
      <c r="AS1221" s="12">
        <v>1</v>
      </c>
      <c r="AT1221" s="12">
        <v>0</v>
      </c>
      <c r="AU1221" s="12">
        <v>6.5930445341424369</v>
      </c>
      <c r="AV1221" s="113">
        <v>7.6048944808116197</v>
      </c>
      <c r="AW1221" s="12">
        <v>0</v>
      </c>
      <c r="AX1221" s="12">
        <v>1</v>
      </c>
      <c r="AY1221" s="68">
        <v>0</v>
      </c>
      <c r="AZ1221" s="68">
        <v>4.2329999999999997</v>
      </c>
      <c r="BA1221" s="94">
        <v>175</v>
      </c>
      <c r="BB1221" s="94">
        <v>43</v>
      </c>
      <c r="BC1221" s="12">
        <v>1</v>
      </c>
      <c r="BD1221" s="12">
        <v>0</v>
      </c>
      <c r="BE1221" s="104">
        <f t="shared" si="276"/>
        <v>2.0719132752590443</v>
      </c>
      <c r="BF1221" s="104">
        <v>1529.33</v>
      </c>
      <c r="BG1221" s="104">
        <f t="shared" si="284"/>
        <v>0.28256246227478049</v>
      </c>
      <c r="BH1221" s="68">
        <v>1</v>
      </c>
      <c r="BI1221" s="68">
        <v>1</v>
      </c>
      <c r="BJ1221" s="68">
        <v>0</v>
      </c>
      <c r="BK1221" s="12">
        <v>1</v>
      </c>
      <c r="BL1221" s="12">
        <v>0</v>
      </c>
      <c r="BM1221" s="12">
        <v>1</v>
      </c>
      <c r="BN1221" s="12">
        <v>0</v>
      </c>
      <c r="BO1221" s="12">
        <v>1</v>
      </c>
      <c r="BP1221" s="12">
        <v>0</v>
      </c>
      <c r="BQ1221" s="12">
        <v>0</v>
      </c>
      <c r="BR1221" s="12">
        <v>0</v>
      </c>
      <c r="BS1221" s="12">
        <v>0</v>
      </c>
      <c r="BT1221" s="12">
        <v>1</v>
      </c>
      <c r="BU1221" s="12">
        <v>0</v>
      </c>
      <c r="BV1221" s="12">
        <v>1</v>
      </c>
      <c r="BW1221" s="12">
        <v>0</v>
      </c>
      <c r="BX1221" s="12">
        <v>0</v>
      </c>
      <c r="BY1221" s="12">
        <v>0.5</v>
      </c>
      <c r="BZ1221" s="12">
        <f t="shared" si="285"/>
        <v>0.5</v>
      </c>
      <c r="CA1221" s="113">
        <v>2.8033603809065348</v>
      </c>
      <c r="CB1221" s="12" t="s">
        <v>1322</v>
      </c>
      <c r="CC1221" s="12">
        <v>1</v>
      </c>
    </row>
    <row r="1222" spans="1:167" ht="15" customHeight="1" x14ac:dyDescent="0.3">
      <c r="A1222" s="17">
        <v>1221</v>
      </c>
      <c r="B1222" s="12">
        <v>28</v>
      </c>
      <c r="C1222" s="69" t="s">
        <v>178</v>
      </c>
      <c r="D1222" s="37">
        <v>0.87</v>
      </c>
      <c r="E1222" s="68">
        <v>0.08</v>
      </c>
      <c r="F1222" s="19">
        <f t="shared" si="272"/>
        <v>10.875</v>
      </c>
      <c r="G1222" s="12" t="s">
        <v>353</v>
      </c>
      <c r="H1222" s="12">
        <f t="shared" si="273"/>
        <v>0.79</v>
      </c>
      <c r="I1222" s="12">
        <f t="shared" si="274"/>
        <v>0.95</v>
      </c>
      <c r="J1222" s="12" t="s">
        <v>63</v>
      </c>
      <c r="K1222" s="12">
        <f t="shared" si="277"/>
        <v>-0.87</v>
      </c>
      <c r="L1222" s="45">
        <f t="shared" si="278"/>
        <v>-10.875</v>
      </c>
      <c r="M1222" s="15">
        <f t="shared" si="279"/>
        <v>-0.81911608262342117</v>
      </c>
      <c r="N1222" s="68">
        <f t="shared" si="280"/>
        <v>7.5321019091808855E-2</v>
      </c>
      <c r="O1222" s="68">
        <f t="shared" si="281"/>
        <v>13.276506505854616</v>
      </c>
      <c r="P1222" s="12">
        <f t="shared" si="282"/>
        <v>-0.89443710171523005</v>
      </c>
      <c r="Q1222" s="12">
        <f t="shared" si="283"/>
        <v>-0.74379506353161229</v>
      </c>
      <c r="R1222" s="113">
        <v>6.3403593037277517</v>
      </c>
      <c r="S1222" s="12" t="s">
        <v>1339</v>
      </c>
      <c r="T1222" s="12" t="s">
        <v>1335</v>
      </c>
      <c r="U1222" s="12" t="s">
        <v>1330</v>
      </c>
      <c r="V1222" s="68" t="s">
        <v>1337</v>
      </c>
      <c r="W1222" s="68">
        <v>0</v>
      </c>
      <c r="X1222" s="68">
        <v>0</v>
      </c>
      <c r="Y1222" s="68">
        <v>1</v>
      </c>
      <c r="Z1222" s="68">
        <v>0</v>
      </c>
      <c r="AA1222" s="68">
        <v>0</v>
      </c>
      <c r="AB1222" s="68">
        <v>1</v>
      </c>
      <c r="AC1222" s="68">
        <v>6</v>
      </c>
      <c r="AD1222" s="68">
        <v>5</v>
      </c>
      <c r="AE1222" s="68">
        <v>58</v>
      </c>
      <c r="AF1222" s="68">
        <v>0</v>
      </c>
      <c r="AG1222" s="68">
        <v>0</v>
      </c>
      <c r="AH1222" s="68">
        <v>0</v>
      </c>
      <c r="AI1222" s="68">
        <v>1</v>
      </c>
      <c r="AJ1222" s="68">
        <v>0</v>
      </c>
      <c r="AK1222" s="68">
        <v>0</v>
      </c>
      <c r="AL1222" s="68">
        <v>0</v>
      </c>
      <c r="AM1222" s="68">
        <v>0</v>
      </c>
      <c r="AN1222" s="68">
        <v>0</v>
      </c>
      <c r="AO1222" s="68">
        <v>0</v>
      </c>
      <c r="AP1222" s="113">
        <v>4.1588830833596715</v>
      </c>
      <c r="AQ1222" s="12">
        <v>1</v>
      </c>
      <c r="AR1222" s="113">
        <v>4.1588830833596715</v>
      </c>
      <c r="AS1222" s="12">
        <v>1</v>
      </c>
      <c r="AT1222" s="12">
        <v>0</v>
      </c>
      <c r="AU1222" s="12">
        <v>6.5930445341424369</v>
      </c>
      <c r="AV1222" s="113">
        <v>7.6048944808116197</v>
      </c>
      <c r="AW1222" s="12">
        <v>0</v>
      </c>
      <c r="AX1222" s="12">
        <v>1</v>
      </c>
      <c r="AY1222" s="68">
        <v>0</v>
      </c>
      <c r="AZ1222" s="68">
        <v>4.2329999999999997</v>
      </c>
      <c r="BA1222" s="94">
        <v>175</v>
      </c>
      <c r="BB1222" s="94">
        <v>43</v>
      </c>
      <c r="BC1222" s="12">
        <v>1</v>
      </c>
      <c r="BD1222" s="12">
        <v>0</v>
      </c>
      <c r="BE1222" s="104">
        <f t="shared" si="276"/>
        <v>2.0719132752590443</v>
      </c>
      <c r="BF1222" s="104">
        <v>1529.33</v>
      </c>
      <c r="BG1222" s="104">
        <f t="shared" si="284"/>
        <v>0.28256246227478049</v>
      </c>
      <c r="BH1222" s="68">
        <v>1</v>
      </c>
      <c r="BI1222" s="68">
        <v>1</v>
      </c>
      <c r="BJ1222" s="68">
        <v>0</v>
      </c>
      <c r="BK1222" s="12">
        <v>1</v>
      </c>
      <c r="BL1222" s="12">
        <v>0</v>
      </c>
      <c r="BM1222" s="12">
        <v>1</v>
      </c>
      <c r="BN1222" s="12">
        <v>0</v>
      </c>
      <c r="BO1222" s="12">
        <v>1</v>
      </c>
      <c r="BP1222" s="12">
        <v>0</v>
      </c>
      <c r="BQ1222" s="12">
        <v>0</v>
      </c>
      <c r="BR1222" s="12">
        <v>0</v>
      </c>
      <c r="BS1222" s="12">
        <v>0</v>
      </c>
      <c r="BT1222" s="12">
        <v>1</v>
      </c>
      <c r="BU1222" s="12">
        <v>0</v>
      </c>
      <c r="BV1222" s="12">
        <v>1</v>
      </c>
      <c r="BW1222" s="12">
        <v>0</v>
      </c>
      <c r="BX1222" s="12">
        <v>0</v>
      </c>
      <c r="BY1222" s="12">
        <v>0.5</v>
      </c>
      <c r="BZ1222" s="12">
        <f t="shared" si="285"/>
        <v>0.5</v>
      </c>
      <c r="CA1222" s="113">
        <v>2.8033603809065348</v>
      </c>
      <c r="CB1222" s="12" t="s">
        <v>1322</v>
      </c>
      <c r="CC1222" s="12">
        <v>1</v>
      </c>
    </row>
    <row r="1223" spans="1:167" ht="15" customHeight="1" x14ac:dyDescent="0.3">
      <c r="A1223" s="70">
        <v>1222</v>
      </c>
      <c r="B1223" s="12">
        <v>28</v>
      </c>
      <c r="C1223" s="69" t="s">
        <v>178</v>
      </c>
      <c r="D1223" s="37">
        <v>-0.2</v>
      </c>
      <c r="E1223" s="68">
        <v>0.03</v>
      </c>
      <c r="F1223" s="19">
        <f t="shared" si="272"/>
        <v>-6.666666666666667</v>
      </c>
      <c r="G1223" s="12" t="s">
        <v>420</v>
      </c>
      <c r="H1223" s="12">
        <f t="shared" si="273"/>
        <v>-0.23</v>
      </c>
      <c r="I1223" s="12">
        <f t="shared" si="274"/>
        <v>-0.17</v>
      </c>
      <c r="J1223" s="12" t="s">
        <v>63</v>
      </c>
      <c r="K1223" s="12">
        <f t="shared" si="277"/>
        <v>0.2</v>
      </c>
      <c r="L1223" s="45">
        <f t="shared" si="278"/>
        <v>6.666666666666667</v>
      </c>
      <c r="M1223" s="15">
        <f t="shared" si="279"/>
        <v>0.65866492193878423</v>
      </c>
      <c r="N1223" s="68">
        <f t="shared" si="280"/>
        <v>9.8799738290817632E-2</v>
      </c>
      <c r="O1223" s="68">
        <f t="shared" si="281"/>
        <v>10.121484300459318</v>
      </c>
      <c r="P1223" s="12">
        <f t="shared" si="282"/>
        <v>0.55986518364796656</v>
      </c>
      <c r="Q1223" s="12">
        <f t="shared" si="283"/>
        <v>0.7574646602296019</v>
      </c>
      <c r="R1223" s="113">
        <v>8.1967124072130702</v>
      </c>
      <c r="S1223" s="12" t="s">
        <v>1339</v>
      </c>
      <c r="T1223" s="12" t="s">
        <v>1335</v>
      </c>
      <c r="U1223" s="12" t="s">
        <v>1331</v>
      </c>
      <c r="V1223" s="68" t="s">
        <v>1337</v>
      </c>
      <c r="W1223" s="68">
        <v>0</v>
      </c>
      <c r="X1223" s="68">
        <v>0</v>
      </c>
      <c r="Y1223" s="68">
        <v>1</v>
      </c>
      <c r="Z1223" s="68">
        <v>0</v>
      </c>
      <c r="AA1223" s="68">
        <v>0</v>
      </c>
      <c r="AB1223" s="68">
        <v>1</v>
      </c>
      <c r="AC1223" s="68">
        <v>6</v>
      </c>
      <c r="AD1223" s="68">
        <v>5</v>
      </c>
      <c r="AE1223" s="68">
        <v>58</v>
      </c>
      <c r="AF1223" s="68">
        <v>0</v>
      </c>
      <c r="AG1223" s="68">
        <v>0</v>
      </c>
      <c r="AH1223" s="68">
        <v>0</v>
      </c>
      <c r="AI1223" s="68">
        <v>1</v>
      </c>
      <c r="AJ1223" s="68">
        <v>0</v>
      </c>
      <c r="AK1223" s="68">
        <v>0</v>
      </c>
      <c r="AL1223" s="68">
        <v>0</v>
      </c>
      <c r="AM1223" s="68">
        <v>0</v>
      </c>
      <c r="AN1223" s="68">
        <v>0</v>
      </c>
      <c r="AO1223" s="68">
        <v>0</v>
      </c>
      <c r="AP1223" s="113">
        <v>4.1588830833596715</v>
      </c>
      <c r="AQ1223" s="12">
        <v>1</v>
      </c>
      <c r="AR1223" s="113">
        <v>4.1588830833596715</v>
      </c>
      <c r="AS1223" s="12">
        <v>1</v>
      </c>
      <c r="AT1223" s="12">
        <v>0</v>
      </c>
      <c r="AU1223" s="12">
        <v>6.5930445341424369</v>
      </c>
      <c r="AV1223" s="113">
        <v>7.6048944808116197</v>
      </c>
      <c r="AW1223" s="12">
        <v>0</v>
      </c>
      <c r="AX1223" s="12">
        <v>1</v>
      </c>
      <c r="AY1223" s="68">
        <v>0</v>
      </c>
      <c r="AZ1223" s="68">
        <v>4.2329999999999997</v>
      </c>
      <c r="BA1223" s="94">
        <v>175</v>
      </c>
      <c r="BB1223" s="94">
        <v>43</v>
      </c>
      <c r="BC1223" s="12">
        <v>1</v>
      </c>
      <c r="BD1223" s="12">
        <v>0</v>
      </c>
      <c r="BE1223" s="104">
        <f t="shared" si="276"/>
        <v>2.0719132752590443</v>
      </c>
      <c r="BF1223" s="104">
        <v>1529.33</v>
      </c>
      <c r="BG1223" s="104">
        <f t="shared" si="284"/>
        <v>0.28256246227478049</v>
      </c>
      <c r="BH1223" s="68">
        <v>1</v>
      </c>
      <c r="BI1223" s="68">
        <v>1</v>
      </c>
      <c r="BJ1223" s="68">
        <v>0</v>
      </c>
      <c r="BK1223" s="12">
        <v>1</v>
      </c>
      <c r="BL1223" s="12">
        <v>0</v>
      </c>
      <c r="BM1223" s="12">
        <v>1</v>
      </c>
      <c r="BN1223" s="12">
        <v>0</v>
      </c>
      <c r="BO1223" s="12">
        <v>1</v>
      </c>
      <c r="BP1223" s="12">
        <v>0</v>
      </c>
      <c r="BQ1223" s="12">
        <v>0</v>
      </c>
      <c r="BR1223" s="12">
        <v>0</v>
      </c>
      <c r="BS1223" s="12">
        <v>0</v>
      </c>
      <c r="BT1223" s="12">
        <v>1</v>
      </c>
      <c r="BU1223" s="12">
        <v>0</v>
      </c>
      <c r="BV1223" s="12">
        <v>1</v>
      </c>
      <c r="BW1223" s="12">
        <v>0</v>
      </c>
      <c r="BX1223" s="12">
        <v>0</v>
      </c>
      <c r="BY1223" s="12">
        <v>0.5</v>
      </c>
      <c r="BZ1223" s="12">
        <f t="shared" si="285"/>
        <v>0.5</v>
      </c>
      <c r="CA1223" s="113">
        <v>2.8033603809065348</v>
      </c>
      <c r="CB1223" s="12" t="s">
        <v>1322</v>
      </c>
      <c r="CC1223" s="12">
        <v>1</v>
      </c>
    </row>
    <row r="1224" spans="1:167" ht="15" customHeight="1" x14ac:dyDescent="0.3">
      <c r="A1224" s="17">
        <v>1223</v>
      </c>
      <c r="B1224" s="12">
        <v>28</v>
      </c>
      <c r="C1224" s="69" t="s">
        <v>178</v>
      </c>
      <c r="D1224" s="37">
        <v>0.1</v>
      </c>
      <c r="E1224" s="68">
        <v>0.04</v>
      </c>
      <c r="F1224" s="19">
        <f t="shared" si="272"/>
        <v>2.5</v>
      </c>
      <c r="G1224" s="12" t="s">
        <v>420</v>
      </c>
      <c r="H1224" s="12">
        <f t="shared" si="273"/>
        <v>6.0000000000000005E-2</v>
      </c>
      <c r="I1224" s="12">
        <f t="shared" si="274"/>
        <v>0.14000000000000001</v>
      </c>
      <c r="J1224" s="12" t="s">
        <v>63</v>
      </c>
      <c r="K1224" s="12">
        <f t="shared" si="277"/>
        <v>-0.1</v>
      </c>
      <c r="L1224" s="45">
        <f t="shared" si="278"/>
        <v>-2.5</v>
      </c>
      <c r="M1224" s="15">
        <f t="shared" si="279"/>
        <v>-0.31189143077590264</v>
      </c>
      <c r="N1224" s="68">
        <f t="shared" si="280"/>
        <v>0.12475657231036107</v>
      </c>
      <c r="O1224" s="68">
        <f t="shared" si="281"/>
        <v>8.0156097709406993</v>
      </c>
      <c r="P1224" s="12">
        <f t="shared" si="282"/>
        <v>-0.43664800308626373</v>
      </c>
      <c r="Q1224" s="12">
        <f t="shared" si="283"/>
        <v>-0.18713485846554156</v>
      </c>
      <c r="R1224" s="113">
        <v>8.2907943473813557</v>
      </c>
      <c r="S1224" s="12" t="s">
        <v>1339</v>
      </c>
      <c r="T1224" s="12" t="s">
        <v>1335</v>
      </c>
      <c r="U1224" s="12" t="s">
        <v>1332</v>
      </c>
      <c r="V1224" s="68" t="s">
        <v>1337</v>
      </c>
      <c r="W1224" s="68">
        <v>0</v>
      </c>
      <c r="X1224" s="68">
        <v>0</v>
      </c>
      <c r="Y1224" s="68">
        <v>1</v>
      </c>
      <c r="Z1224" s="68">
        <v>0</v>
      </c>
      <c r="AA1224" s="68">
        <v>0</v>
      </c>
      <c r="AB1224" s="68">
        <v>1</v>
      </c>
      <c r="AC1224" s="68">
        <v>6</v>
      </c>
      <c r="AD1224" s="68">
        <v>5</v>
      </c>
      <c r="AE1224" s="68">
        <v>58</v>
      </c>
      <c r="AF1224" s="68">
        <v>0</v>
      </c>
      <c r="AG1224" s="68">
        <v>0</v>
      </c>
      <c r="AH1224" s="68">
        <v>0</v>
      </c>
      <c r="AI1224" s="68">
        <v>1</v>
      </c>
      <c r="AJ1224" s="68">
        <v>0</v>
      </c>
      <c r="AK1224" s="68">
        <v>0</v>
      </c>
      <c r="AL1224" s="68">
        <v>0</v>
      </c>
      <c r="AM1224" s="68">
        <v>0</v>
      </c>
      <c r="AN1224" s="68">
        <v>0</v>
      </c>
      <c r="AO1224" s="68">
        <v>0</v>
      </c>
      <c r="AP1224" s="113">
        <v>4.1588830833596715</v>
      </c>
      <c r="AQ1224" s="12">
        <v>1</v>
      </c>
      <c r="AR1224" s="113">
        <v>4.1588830833596715</v>
      </c>
      <c r="AS1224" s="12">
        <v>1</v>
      </c>
      <c r="AT1224" s="12">
        <v>0</v>
      </c>
      <c r="AU1224" s="12">
        <v>6.5930445341424369</v>
      </c>
      <c r="AV1224" s="113">
        <v>7.6048944808116197</v>
      </c>
      <c r="AW1224" s="12">
        <v>0</v>
      </c>
      <c r="AX1224" s="12">
        <v>1</v>
      </c>
      <c r="AY1224" s="68">
        <v>0</v>
      </c>
      <c r="AZ1224" s="68">
        <v>4.2329999999999997</v>
      </c>
      <c r="BA1224" s="94">
        <v>175</v>
      </c>
      <c r="BB1224" s="94">
        <v>43</v>
      </c>
      <c r="BC1224" s="12">
        <v>1</v>
      </c>
      <c r="BD1224" s="12">
        <v>0</v>
      </c>
      <c r="BE1224" s="104">
        <f t="shared" si="276"/>
        <v>2.0719132752590443</v>
      </c>
      <c r="BF1224" s="104">
        <v>1529.33</v>
      </c>
      <c r="BG1224" s="104">
        <f t="shared" si="284"/>
        <v>0.28256246227478049</v>
      </c>
      <c r="BH1224" s="68">
        <v>1</v>
      </c>
      <c r="BI1224" s="68">
        <v>1</v>
      </c>
      <c r="BJ1224" s="68">
        <v>0</v>
      </c>
      <c r="BK1224" s="12">
        <v>1</v>
      </c>
      <c r="BL1224" s="12">
        <v>0</v>
      </c>
      <c r="BM1224" s="12">
        <v>1</v>
      </c>
      <c r="BN1224" s="12">
        <v>0</v>
      </c>
      <c r="BO1224" s="12">
        <v>1</v>
      </c>
      <c r="BP1224" s="12">
        <v>0</v>
      </c>
      <c r="BQ1224" s="12">
        <v>0</v>
      </c>
      <c r="BR1224" s="12">
        <v>0</v>
      </c>
      <c r="BS1224" s="12">
        <v>0</v>
      </c>
      <c r="BT1224" s="12">
        <v>1</v>
      </c>
      <c r="BU1224" s="12">
        <v>0</v>
      </c>
      <c r="BV1224" s="12">
        <v>1</v>
      </c>
      <c r="BW1224" s="12">
        <v>0</v>
      </c>
      <c r="BX1224" s="12">
        <v>0</v>
      </c>
      <c r="BY1224" s="12">
        <v>0.5</v>
      </c>
      <c r="BZ1224" s="12">
        <f t="shared" si="285"/>
        <v>0.5</v>
      </c>
      <c r="CA1224" s="113">
        <v>2.8033603809065348</v>
      </c>
      <c r="CB1224" s="12" t="s">
        <v>1322</v>
      </c>
      <c r="CC1224" s="12">
        <v>1</v>
      </c>
    </row>
    <row r="1225" spans="1:167" ht="15" customHeight="1" x14ac:dyDescent="0.3">
      <c r="A1225" s="17">
        <v>1224</v>
      </c>
      <c r="B1225" s="12">
        <v>28</v>
      </c>
      <c r="C1225" s="69" t="s">
        <v>178</v>
      </c>
      <c r="D1225" s="37">
        <v>-0.14000000000000001</v>
      </c>
      <c r="E1225" s="68">
        <v>0.23</v>
      </c>
      <c r="F1225" s="19">
        <f t="shared" si="272"/>
        <v>-0.60869565217391308</v>
      </c>
      <c r="H1225" s="12">
        <f t="shared" si="273"/>
        <v>-0.37</v>
      </c>
      <c r="I1225" s="12">
        <f t="shared" si="274"/>
        <v>0.09</v>
      </c>
      <c r="J1225" s="12" t="s">
        <v>63</v>
      </c>
      <c r="K1225" s="12">
        <f t="shared" si="277"/>
        <v>0.14000000000000001</v>
      </c>
      <c r="L1225" s="45">
        <f t="shared" si="278"/>
        <v>0.60869565217391308</v>
      </c>
      <c r="M1225" s="15">
        <f t="shared" si="279"/>
        <v>7.9671584461180944E-2</v>
      </c>
      <c r="N1225" s="68">
        <f t="shared" si="280"/>
        <v>0.13088903161479726</v>
      </c>
      <c r="O1225" s="68">
        <f t="shared" si="281"/>
        <v>7.6400595807215677</v>
      </c>
      <c r="P1225" s="12">
        <f t="shared" si="282"/>
        <v>-5.1217447153616313E-2</v>
      </c>
      <c r="Q1225" s="12">
        <f t="shared" si="283"/>
        <v>0.2105606160759782</v>
      </c>
      <c r="R1225" s="113">
        <v>8.1967124072130702</v>
      </c>
      <c r="S1225" s="12" t="s">
        <v>1339</v>
      </c>
      <c r="T1225" s="12" t="s">
        <v>1335</v>
      </c>
      <c r="U1225" s="12" t="s">
        <v>1333</v>
      </c>
      <c r="V1225" s="68" t="s">
        <v>1337</v>
      </c>
      <c r="W1225" s="68">
        <v>0</v>
      </c>
      <c r="X1225" s="68">
        <v>0</v>
      </c>
      <c r="Y1225" s="68">
        <v>1</v>
      </c>
      <c r="Z1225" s="68">
        <v>0</v>
      </c>
      <c r="AA1225" s="68">
        <v>0</v>
      </c>
      <c r="AB1225" s="68">
        <v>1</v>
      </c>
      <c r="AC1225" s="68">
        <v>6</v>
      </c>
      <c r="AD1225" s="69">
        <v>5</v>
      </c>
      <c r="AE1225" s="68">
        <v>58</v>
      </c>
      <c r="AF1225" s="68">
        <v>0</v>
      </c>
      <c r="AG1225" s="68">
        <v>0</v>
      </c>
      <c r="AH1225" s="68">
        <v>0</v>
      </c>
      <c r="AI1225" s="68">
        <v>1</v>
      </c>
      <c r="AJ1225" s="68">
        <v>0</v>
      </c>
      <c r="AK1225" s="68">
        <v>0</v>
      </c>
      <c r="AL1225" s="68">
        <v>0</v>
      </c>
      <c r="AM1225" s="68">
        <v>0</v>
      </c>
      <c r="AN1225" s="68">
        <v>0</v>
      </c>
      <c r="AO1225" s="68">
        <v>0</v>
      </c>
      <c r="AP1225" s="113">
        <v>4.1588830833596715</v>
      </c>
      <c r="AQ1225" s="12">
        <v>1</v>
      </c>
      <c r="AR1225" s="113">
        <v>4.1588830833596715</v>
      </c>
      <c r="AS1225" s="12">
        <v>1</v>
      </c>
      <c r="AT1225" s="12">
        <v>0</v>
      </c>
      <c r="AU1225" s="12">
        <v>6.5930445341424369</v>
      </c>
      <c r="AV1225" s="113">
        <v>7.6048944808116197</v>
      </c>
      <c r="AW1225" s="12">
        <v>0</v>
      </c>
      <c r="AX1225" s="12">
        <v>1</v>
      </c>
      <c r="AY1225" s="68">
        <v>0</v>
      </c>
      <c r="AZ1225" s="68">
        <v>4.2329999999999997</v>
      </c>
      <c r="BA1225" s="94">
        <v>175</v>
      </c>
      <c r="BB1225" s="94">
        <v>43</v>
      </c>
      <c r="BC1225" s="12">
        <v>1</v>
      </c>
      <c r="BD1225" s="12">
        <v>0</v>
      </c>
      <c r="BE1225" s="104">
        <f t="shared" si="276"/>
        <v>2.0719132752590443</v>
      </c>
      <c r="BF1225" s="104">
        <v>1529.33</v>
      </c>
      <c r="BG1225" s="104">
        <f t="shared" si="284"/>
        <v>0.28256246227478049</v>
      </c>
      <c r="BH1225" s="68">
        <v>1</v>
      </c>
      <c r="BI1225" s="68">
        <v>1</v>
      </c>
      <c r="BJ1225" s="68">
        <v>0</v>
      </c>
      <c r="BK1225" s="12">
        <v>1</v>
      </c>
      <c r="BL1225" s="12">
        <v>0</v>
      </c>
      <c r="BM1225" s="12">
        <v>1</v>
      </c>
      <c r="BN1225" s="12">
        <v>0</v>
      </c>
      <c r="BO1225" s="12">
        <v>1</v>
      </c>
      <c r="BP1225" s="12">
        <v>0</v>
      </c>
      <c r="BQ1225" s="12">
        <v>0</v>
      </c>
      <c r="BR1225" s="12">
        <v>0</v>
      </c>
      <c r="BS1225" s="12">
        <v>0</v>
      </c>
      <c r="BT1225" s="12">
        <v>1</v>
      </c>
      <c r="BU1225" s="12">
        <v>0</v>
      </c>
      <c r="BV1225" s="12">
        <v>1</v>
      </c>
      <c r="BW1225" s="12">
        <v>0</v>
      </c>
      <c r="BX1225" s="12">
        <v>0</v>
      </c>
      <c r="BY1225" s="12">
        <v>0.5</v>
      </c>
      <c r="BZ1225" s="12">
        <f t="shared" si="285"/>
        <v>0.5</v>
      </c>
      <c r="CA1225" s="113">
        <v>2.8033603809065348</v>
      </c>
      <c r="CB1225" s="12" t="s">
        <v>1322</v>
      </c>
      <c r="CC1225" s="12">
        <v>1</v>
      </c>
    </row>
    <row r="1226" spans="1:167" ht="15" customHeight="1" x14ac:dyDescent="0.3">
      <c r="A1226" s="17">
        <v>1225</v>
      </c>
      <c r="B1226" s="12">
        <v>28</v>
      </c>
      <c r="C1226" s="69" t="s">
        <v>178</v>
      </c>
      <c r="D1226" s="37">
        <v>0.68</v>
      </c>
      <c r="E1226" s="68">
        <v>0.14000000000000001</v>
      </c>
      <c r="F1226" s="19">
        <f t="shared" si="272"/>
        <v>4.8571428571428568</v>
      </c>
      <c r="G1226" s="12" t="s">
        <v>353</v>
      </c>
      <c r="H1226" s="12">
        <f t="shared" si="273"/>
        <v>0.54</v>
      </c>
      <c r="I1226" s="12">
        <f t="shared" si="274"/>
        <v>0.82000000000000006</v>
      </c>
      <c r="J1226" s="12" t="s">
        <v>63</v>
      </c>
      <c r="K1226" s="12">
        <f t="shared" si="277"/>
        <v>-0.68</v>
      </c>
      <c r="L1226" s="45">
        <f t="shared" si="278"/>
        <v>-4.8571428571428568</v>
      </c>
      <c r="M1226" s="15">
        <f t="shared" si="279"/>
        <v>-0.66348568341331993</v>
      </c>
      <c r="N1226" s="68">
        <f t="shared" si="280"/>
        <v>0.13659999364391881</v>
      </c>
      <c r="O1226" s="68">
        <f t="shared" si="281"/>
        <v>7.3206445573251182</v>
      </c>
      <c r="P1226" s="12">
        <f t="shared" si="282"/>
        <v>-0.80008567705723876</v>
      </c>
      <c r="Q1226" s="12">
        <f t="shared" si="283"/>
        <v>-0.52688568976940109</v>
      </c>
      <c r="R1226" s="113">
        <v>8.2865213736812358</v>
      </c>
      <c r="S1226" s="12" t="s">
        <v>1343</v>
      </c>
      <c r="T1226" s="12" t="s">
        <v>1329</v>
      </c>
      <c r="U1226" s="12" t="s">
        <v>1330</v>
      </c>
      <c r="V1226" s="68" t="s">
        <v>1346</v>
      </c>
      <c r="W1226" s="68">
        <v>0</v>
      </c>
      <c r="X1226" s="68">
        <v>0</v>
      </c>
      <c r="Y1226" s="68">
        <v>1</v>
      </c>
      <c r="Z1226" s="68">
        <v>0</v>
      </c>
      <c r="AA1226" s="68">
        <v>0</v>
      </c>
      <c r="AB1226" s="68">
        <v>1</v>
      </c>
      <c r="AC1226" s="68">
        <v>1</v>
      </c>
      <c r="AD1226" s="68">
        <v>5</v>
      </c>
      <c r="AE1226" s="68">
        <v>30</v>
      </c>
      <c r="AF1226" s="68">
        <v>0</v>
      </c>
      <c r="AG1226" s="68">
        <v>1</v>
      </c>
      <c r="AH1226" s="68">
        <v>0</v>
      </c>
      <c r="AI1226" s="68">
        <v>0</v>
      </c>
      <c r="AJ1226" s="68">
        <v>0</v>
      </c>
      <c r="AK1226" s="68">
        <v>0</v>
      </c>
      <c r="AL1226" s="68">
        <v>0</v>
      </c>
      <c r="AM1226" s="68">
        <v>0</v>
      </c>
      <c r="AN1226" s="68">
        <v>0</v>
      </c>
      <c r="AO1226" s="68">
        <v>0</v>
      </c>
      <c r="AP1226" s="113">
        <v>3.5835189384561099</v>
      </c>
      <c r="AQ1226" s="12">
        <v>1</v>
      </c>
      <c r="AR1226" s="113">
        <v>3.5835189384561099</v>
      </c>
      <c r="AS1226" s="12">
        <v>1</v>
      </c>
      <c r="AT1226" s="12">
        <v>0</v>
      </c>
      <c r="AU1226" s="12">
        <v>6.5930445341424369</v>
      </c>
      <c r="AV1226" s="113">
        <v>7.6048944808116197</v>
      </c>
      <c r="AW1226" s="12">
        <v>0</v>
      </c>
      <c r="AX1226" s="12">
        <v>1</v>
      </c>
      <c r="AY1226" s="68">
        <v>0</v>
      </c>
      <c r="AZ1226" s="68">
        <v>4.2329999999999997</v>
      </c>
      <c r="BA1226" s="94">
        <v>175</v>
      </c>
      <c r="BB1226" s="94">
        <v>43</v>
      </c>
      <c r="BC1226" s="12">
        <v>1</v>
      </c>
      <c r="BD1226" s="12">
        <v>0</v>
      </c>
      <c r="BE1226" s="104">
        <f t="shared" si="276"/>
        <v>2.0719132752590443</v>
      </c>
      <c r="BF1226" s="104">
        <v>1529.33</v>
      </c>
      <c r="BG1226" s="104">
        <f t="shared" si="284"/>
        <v>0.28256246227478049</v>
      </c>
      <c r="BH1226" s="68">
        <v>1</v>
      </c>
      <c r="BI1226" s="68">
        <v>1</v>
      </c>
      <c r="BJ1226" s="68">
        <v>0</v>
      </c>
      <c r="BK1226" s="12">
        <v>1</v>
      </c>
      <c r="BL1226" s="12">
        <v>0</v>
      </c>
      <c r="BM1226" s="12">
        <v>1</v>
      </c>
      <c r="BN1226" s="12">
        <v>0</v>
      </c>
      <c r="BO1226" s="12">
        <v>1</v>
      </c>
      <c r="BP1226" s="12">
        <v>0</v>
      </c>
      <c r="BQ1226" s="12">
        <v>0</v>
      </c>
      <c r="BR1226" s="12">
        <v>0</v>
      </c>
      <c r="BS1226" s="12">
        <v>0</v>
      </c>
      <c r="BT1226" s="12">
        <v>1</v>
      </c>
      <c r="BU1226" s="12">
        <v>0</v>
      </c>
      <c r="BV1226" s="12">
        <v>1</v>
      </c>
      <c r="BW1226" s="12">
        <v>0</v>
      </c>
      <c r="BX1226" s="12">
        <v>0</v>
      </c>
      <c r="BY1226" s="12">
        <v>0.5</v>
      </c>
      <c r="BZ1226" s="12">
        <f t="shared" si="285"/>
        <v>0.5</v>
      </c>
      <c r="CA1226" s="113">
        <v>2.8033603809065348</v>
      </c>
      <c r="CB1226" s="12" t="s">
        <v>1322</v>
      </c>
      <c r="CC1226" s="12">
        <v>1</v>
      </c>
      <c r="CI1226" s="46" t="s">
        <v>1338</v>
      </c>
      <c r="CL1226" s="70"/>
      <c r="CM1226" s="70"/>
      <c r="CN1226" s="70"/>
      <c r="CO1226" s="70"/>
      <c r="CP1226" s="70"/>
      <c r="CQ1226" s="70"/>
      <c r="CR1226" s="70"/>
      <c r="CS1226" s="70"/>
      <c r="CT1226" s="70"/>
      <c r="CU1226" s="70"/>
      <c r="CV1226" s="70"/>
      <c r="CW1226" s="70"/>
      <c r="CX1226" s="70"/>
      <c r="CY1226" s="70"/>
      <c r="CZ1226" s="70"/>
      <c r="DA1226" s="70"/>
      <c r="DB1226" s="70"/>
      <c r="DC1226" s="70"/>
      <c r="DD1226" s="70"/>
      <c r="DE1226" s="70"/>
      <c r="DF1226" s="70"/>
      <c r="DG1226" s="70"/>
      <c r="DH1226" s="70"/>
      <c r="DI1226" s="70"/>
      <c r="DJ1226" s="70"/>
      <c r="DK1226" s="70"/>
      <c r="DL1226" s="70"/>
      <c r="DM1226" s="70"/>
      <c r="DN1226" s="70"/>
      <c r="DO1226" s="70"/>
      <c r="DP1226" s="70"/>
      <c r="DQ1226" s="70"/>
      <c r="DR1226" s="70"/>
      <c r="DS1226" s="70"/>
      <c r="DT1226" s="70"/>
      <c r="DU1226" s="70"/>
      <c r="DV1226" s="70"/>
      <c r="DW1226" s="70"/>
      <c r="DX1226" s="70"/>
      <c r="DY1226" s="70"/>
      <c r="DZ1226" s="70"/>
      <c r="EA1226" s="70"/>
      <c r="EB1226" s="70"/>
      <c r="EC1226" s="70"/>
      <c r="ED1226" s="70"/>
      <c r="EE1226" s="70"/>
      <c r="EF1226" s="70"/>
      <c r="EG1226" s="70"/>
      <c r="EH1226" s="70"/>
      <c r="EI1226" s="70"/>
      <c r="EJ1226" s="70"/>
      <c r="EK1226" s="70"/>
      <c r="EL1226" s="70"/>
      <c r="EM1226" s="70"/>
      <c r="EN1226" s="70"/>
      <c r="EO1226" s="70"/>
      <c r="EP1226" s="70"/>
      <c r="EQ1226" s="70"/>
      <c r="ER1226" s="70"/>
      <c r="ES1226" s="70"/>
      <c r="ET1226" s="70"/>
      <c r="EU1226" s="70"/>
      <c r="EV1226" s="70"/>
      <c r="EW1226" s="70"/>
      <c r="EX1226" s="70"/>
      <c r="EY1226" s="70"/>
      <c r="EZ1226" s="70"/>
      <c r="FA1226" s="70"/>
      <c r="FB1226" s="70"/>
      <c r="FC1226" s="70"/>
      <c r="FD1226" s="70"/>
      <c r="FE1226" s="70"/>
      <c r="FF1226" s="70"/>
      <c r="FG1226" s="70"/>
      <c r="FH1226" s="70"/>
      <c r="FI1226" s="70"/>
      <c r="FJ1226" s="70"/>
      <c r="FK1226" s="70"/>
    </row>
    <row r="1227" spans="1:167" ht="15" customHeight="1" x14ac:dyDescent="0.3">
      <c r="A1227" s="70">
        <v>1226</v>
      </c>
      <c r="B1227" s="12">
        <v>28</v>
      </c>
      <c r="C1227" s="69" t="s">
        <v>178</v>
      </c>
      <c r="D1227" s="37">
        <v>-0.19</v>
      </c>
      <c r="E1227" s="68">
        <v>0.09</v>
      </c>
      <c r="F1227" s="19">
        <f t="shared" si="272"/>
        <v>-2.1111111111111112</v>
      </c>
      <c r="G1227" s="12" t="s">
        <v>420</v>
      </c>
      <c r="H1227" s="12">
        <f t="shared" si="273"/>
        <v>-0.28000000000000003</v>
      </c>
      <c r="I1227" s="12">
        <f t="shared" si="274"/>
        <v>-0.1</v>
      </c>
      <c r="J1227" s="12" t="s">
        <v>63</v>
      </c>
      <c r="K1227" s="12">
        <f t="shared" si="277"/>
        <v>0.19</v>
      </c>
      <c r="L1227" s="45">
        <f t="shared" si="278"/>
        <v>2.1111111111111112</v>
      </c>
      <c r="M1227" s="15">
        <f t="shared" si="279"/>
        <v>0.35964471500619638</v>
      </c>
      <c r="N1227" s="68">
        <f t="shared" si="280"/>
        <v>0.17035802289767196</v>
      </c>
      <c r="O1227" s="68">
        <f t="shared" si="281"/>
        <v>5.8699906408321292</v>
      </c>
      <c r="P1227" s="12">
        <f t="shared" si="282"/>
        <v>0.18928669210852442</v>
      </c>
      <c r="Q1227" s="12">
        <f t="shared" si="283"/>
        <v>0.53000273790386832</v>
      </c>
      <c r="R1227" s="113">
        <v>8.1892445257359014</v>
      </c>
      <c r="S1227" s="12" t="s">
        <v>1343</v>
      </c>
      <c r="T1227" s="12" t="s">
        <v>1329</v>
      </c>
      <c r="U1227" s="12" t="s">
        <v>1331</v>
      </c>
      <c r="V1227" s="68" t="s">
        <v>1346</v>
      </c>
      <c r="W1227" s="68">
        <v>0</v>
      </c>
      <c r="X1227" s="68">
        <v>0</v>
      </c>
      <c r="Y1227" s="68">
        <v>1</v>
      </c>
      <c r="Z1227" s="68">
        <v>0</v>
      </c>
      <c r="AA1227" s="68">
        <v>0</v>
      </c>
      <c r="AB1227" s="68">
        <v>1</v>
      </c>
      <c r="AC1227" s="68">
        <v>1</v>
      </c>
      <c r="AD1227" s="68">
        <v>5</v>
      </c>
      <c r="AE1227" s="68">
        <v>30</v>
      </c>
      <c r="AF1227" s="68">
        <v>0</v>
      </c>
      <c r="AG1227" s="68">
        <v>1</v>
      </c>
      <c r="AH1227" s="68">
        <v>0</v>
      </c>
      <c r="AI1227" s="68">
        <v>0</v>
      </c>
      <c r="AJ1227" s="68">
        <v>0</v>
      </c>
      <c r="AK1227" s="68">
        <v>0</v>
      </c>
      <c r="AL1227" s="68">
        <v>0</v>
      </c>
      <c r="AM1227" s="68">
        <v>0</v>
      </c>
      <c r="AN1227" s="68">
        <v>0</v>
      </c>
      <c r="AO1227" s="68">
        <v>0</v>
      </c>
      <c r="AP1227" s="113">
        <v>3.5835189384561099</v>
      </c>
      <c r="AQ1227" s="12">
        <v>1</v>
      </c>
      <c r="AR1227" s="113">
        <v>3.5835189384561099</v>
      </c>
      <c r="AS1227" s="12">
        <v>1</v>
      </c>
      <c r="AT1227" s="12">
        <v>0</v>
      </c>
      <c r="AU1227" s="12">
        <v>6.5510803350434044</v>
      </c>
      <c r="AV1227" s="113">
        <v>7.6048944808116197</v>
      </c>
      <c r="AW1227" s="12">
        <v>0</v>
      </c>
      <c r="AX1227" s="12">
        <v>1</v>
      </c>
      <c r="AY1227" s="68">
        <v>0</v>
      </c>
      <c r="AZ1227" s="68">
        <v>4.2329999999999997</v>
      </c>
      <c r="BA1227" s="94">
        <v>175</v>
      </c>
      <c r="BB1227" s="94">
        <v>43</v>
      </c>
      <c r="BC1227" s="12">
        <v>1</v>
      </c>
      <c r="BD1227" s="12">
        <v>0</v>
      </c>
      <c r="BE1227" s="104">
        <f t="shared" si="276"/>
        <v>2.0719132752590443</v>
      </c>
      <c r="BF1227" s="104">
        <v>1529.33</v>
      </c>
      <c r="BG1227" s="104">
        <f t="shared" si="284"/>
        <v>0.28256246227478049</v>
      </c>
      <c r="BH1227" s="68">
        <v>1</v>
      </c>
      <c r="BI1227" s="68">
        <v>1</v>
      </c>
      <c r="BJ1227" s="68">
        <v>0</v>
      </c>
      <c r="BK1227" s="12">
        <v>1</v>
      </c>
      <c r="BL1227" s="12">
        <v>0</v>
      </c>
      <c r="BM1227" s="12">
        <v>1</v>
      </c>
      <c r="BN1227" s="12">
        <v>0</v>
      </c>
      <c r="BO1227" s="12">
        <v>1</v>
      </c>
      <c r="BP1227" s="12">
        <v>0</v>
      </c>
      <c r="BQ1227" s="12">
        <v>0</v>
      </c>
      <c r="BR1227" s="12">
        <v>0</v>
      </c>
      <c r="BS1227" s="12">
        <v>0</v>
      </c>
      <c r="BT1227" s="12">
        <v>1</v>
      </c>
      <c r="BU1227" s="12">
        <v>0</v>
      </c>
      <c r="BV1227" s="12">
        <v>1</v>
      </c>
      <c r="BW1227" s="12">
        <v>0</v>
      </c>
      <c r="BX1227" s="12">
        <v>0</v>
      </c>
      <c r="BY1227" s="12">
        <v>0</v>
      </c>
      <c r="BZ1227" s="12">
        <f t="shared" si="285"/>
        <v>1</v>
      </c>
      <c r="CA1227" s="113">
        <v>2.1972245773362196</v>
      </c>
      <c r="CB1227" s="12" t="s">
        <v>1322</v>
      </c>
      <c r="CC1227" s="12">
        <v>1</v>
      </c>
    </row>
    <row r="1228" spans="1:167" ht="15" customHeight="1" x14ac:dyDescent="0.3">
      <c r="A1228" s="70">
        <v>1227</v>
      </c>
      <c r="B1228" s="70">
        <v>28</v>
      </c>
      <c r="C1228" s="69" t="s">
        <v>178</v>
      </c>
      <c r="D1228" s="38">
        <v>0.01</v>
      </c>
      <c r="E1228" s="69">
        <v>0.01</v>
      </c>
      <c r="F1228" s="19">
        <f t="shared" si="272"/>
        <v>1</v>
      </c>
      <c r="G1228" s="70"/>
      <c r="H1228" s="70">
        <f t="shared" si="273"/>
        <v>0</v>
      </c>
      <c r="I1228" s="70">
        <f t="shared" si="274"/>
        <v>0.02</v>
      </c>
      <c r="J1228" s="70" t="s">
        <v>63</v>
      </c>
      <c r="K1228" s="70">
        <f t="shared" si="277"/>
        <v>-0.01</v>
      </c>
      <c r="L1228" s="47">
        <f t="shared" si="278"/>
        <v>-1</v>
      </c>
      <c r="M1228" s="18">
        <f t="shared" si="279"/>
        <v>-0.17960530202677491</v>
      </c>
      <c r="N1228" s="69">
        <f t="shared" si="280"/>
        <v>0.17960530202677491</v>
      </c>
      <c r="O1228" s="69">
        <f t="shared" si="281"/>
        <v>5.5677643628300215</v>
      </c>
      <c r="P1228" s="70">
        <f t="shared" si="282"/>
        <v>-0.35921060405354982</v>
      </c>
      <c r="Q1228" s="70">
        <f t="shared" si="283"/>
        <v>0</v>
      </c>
      <c r="R1228" s="114">
        <v>7.6525456926939208</v>
      </c>
      <c r="S1228" s="70" t="s">
        <v>1343</v>
      </c>
      <c r="T1228" s="70" t="s">
        <v>1329</v>
      </c>
      <c r="U1228" s="70" t="s">
        <v>1332</v>
      </c>
      <c r="V1228" s="69" t="s">
        <v>1346</v>
      </c>
      <c r="W1228" s="69">
        <v>0</v>
      </c>
      <c r="X1228" s="69">
        <v>0</v>
      </c>
      <c r="Y1228" s="69">
        <v>1</v>
      </c>
      <c r="Z1228" s="69">
        <v>0</v>
      </c>
      <c r="AA1228" s="69">
        <v>0</v>
      </c>
      <c r="AB1228" s="69">
        <v>1</v>
      </c>
      <c r="AC1228" s="69">
        <v>1</v>
      </c>
      <c r="AD1228" s="69">
        <v>5</v>
      </c>
      <c r="AE1228" s="69">
        <v>30</v>
      </c>
      <c r="AF1228" s="69">
        <v>0</v>
      </c>
      <c r="AG1228" s="69">
        <v>1</v>
      </c>
      <c r="AH1228" s="69">
        <v>0</v>
      </c>
      <c r="AI1228" s="69">
        <v>0</v>
      </c>
      <c r="AJ1228" s="69">
        <v>0</v>
      </c>
      <c r="AK1228" s="69">
        <v>0</v>
      </c>
      <c r="AL1228" s="69">
        <v>0</v>
      </c>
      <c r="AM1228" s="69">
        <v>0</v>
      </c>
      <c r="AN1228" s="69">
        <v>0</v>
      </c>
      <c r="AO1228" s="69">
        <v>0</v>
      </c>
      <c r="AP1228" s="114">
        <v>3.5835189384561099</v>
      </c>
      <c r="AQ1228" s="70">
        <v>1</v>
      </c>
      <c r="AR1228" s="114">
        <v>3.5835189384561099</v>
      </c>
      <c r="AS1228" s="70">
        <v>1</v>
      </c>
      <c r="AT1228" s="70">
        <v>0</v>
      </c>
      <c r="AU1228" s="70">
        <v>6.5510803350434044</v>
      </c>
      <c r="AV1228" s="114">
        <v>7.6048944808116197</v>
      </c>
      <c r="AW1228" s="70">
        <v>0</v>
      </c>
      <c r="AX1228" s="70">
        <v>1</v>
      </c>
      <c r="AY1228" s="69">
        <v>0</v>
      </c>
      <c r="AZ1228" s="69">
        <v>4.2329999999999997</v>
      </c>
      <c r="BA1228" s="32">
        <v>175</v>
      </c>
      <c r="BB1228" s="32">
        <v>43</v>
      </c>
      <c r="BC1228" s="70">
        <v>1</v>
      </c>
      <c r="BD1228" s="70">
        <v>0</v>
      </c>
      <c r="BE1228" s="106">
        <f t="shared" si="276"/>
        <v>2.0719132752590443</v>
      </c>
      <c r="BF1228" s="106">
        <v>1529.33</v>
      </c>
      <c r="BG1228" s="106">
        <f t="shared" si="284"/>
        <v>0.28256246227478049</v>
      </c>
      <c r="BH1228" s="69">
        <v>1</v>
      </c>
      <c r="BI1228" s="69">
        <v>1</v>
      </c>
      <c r="BJ1228" s="69">
        <v>0</v>
      </c>
      <c r="BK1228" s="70">
        <v>1</v>
      </c>
      <c r="BL1228" s="70">
        <v>0</v>
      </c>
      <c r="BM1228" s="70">
        <v>1</v>
      </c>
      <c r="BN1228" s="70">
        <v>0</v>
      </c>
      <c r="BO1228" s="70">
        <v>1</v>
      </c>
      <c r="BP1228" s="70">
        <v>0</v>
      </c>
      <c r="BQ1228" s="70">
        <v>0</v>
      </c>
      <c r="BR1228" s="70">
        <v>0</v>
      </c>
      <c r="BS1228" s="70">
        <v>0</v>
      </c>
      <c r="BT1228" s="70">
        <v>1</v>
      </c>
      <c r="BU1228" s="70">
        <v>0</v>
      </c>
      <c r="BV1228" s="70">
        <v>1</v>
      </c>
      <c r="BW1228" s="70">
        <v>0</v>
      </c>
      <c r="BX1228" s="70">
        <v>0</v>
      </c>
      <c r="BY1228" s="70">
        <v>0</v>
      </c>
      <c r="BZ1228" s="70">
        <f t="shared" si="285"/>
        <v>1</v>
      </c>
      <c r="CA1228" s="114">
        <v>2.1972245773362196</v>
      </c>
      <c r="CB1228" s="70" t="s">
        <v>1322</v>
      </c>
      <c r="CC1228" s="70">
        <v>1</v>
      </c>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c r="DD1228" s="70"/>
      <c r="DE1228" s="70"/>
      <c r="DF1228" s="70"/>
      <c r="DG1228" s="70"/>
      <c r="DH1228" s="70"/>
      <c r="DI1228" s="70"/>
      <c r="DJ1228" s="70"/>
      <c r="DK1228" s="70"/>
      <c r="DL1228" s="70"/>
      <c r="DM1228" s="70"/>
      <c r="DN1228" s="70"/>
      <c r="DO1228" s="70"/>
      <c r="DP1228" s="70"/>
      <c r="DQ1228" s="70"/>
      <c r="DR1228" s="70"/>
      <c r="DS1228" s="70"/>
      <c r="DT1228" s="70"/>
      <c r="DU1228" s="70"/>
      <c r="DV1228" s="70"/>
      <c r="DW1228" s="70"/>
      <c r="DX1228" s="70"/>
      <c r="DY1228" s="70"/>
      <c r="DZ1228" s="70"/>
      <c r="EA1228" s="70"/>
      <c r="EB1228" s="70"/>
      <c r="EC1228" s="70"/>
      <c r="ED1228" s="70"/>
      <c r="EE1228" s="70"/>
      <c r="EF1228" s="70"/>
      <c r="EG1228" s="70"/>
      <c r="EH1228" s="70"/>
      <c r="EI1228" s="70"/>
      <c r="EJ1228" s="70"/>
      <c r="EK1228" s="70"/>
      <c r="EL1228" s="70"/>
      <c r="EM1228" s="70"/>
      <c r="EN1228" s="70"/>
      <c r="EO1228" s="70"/>
      <c r="EP1228" s="70"/>
      <c r="EQ1228" s="70"/>
      <c r="ER1228" s="70"/>
      <c r="ES1228" s="70"/>
      <c r="ET1228" s="70"/>
      <c r="EU1228" s="70"/>
      <c r="EV1228" s="70"/>
      <c r="EW1228" s="70"/>
      <c r="EX1228" s="70"/>
      <c r="EY1228" s="70"/>
      <c r="EZ1228" s="70"/>
      <c r="FA1228" s="70"/>
      <c r="FB1228" s="70"/>
      <c r="FC1228" s="70"/>
      <c r="FD1228" s="70"/>
      <c r="FE1228" s="70"/>
      <c r="FF1228" s="70"/>
      <c r="FG1228" s="70"/>
      <c r="FH1228" s="70"/>
      <c r="FI1228" s="70"/>
      <c r="FJ1228" s="70"/>
      <c r="FK1228" s="70"/>
    </row>
    <row r="1229" spans="1:167" ht="15" customHeight="1" x14ac:dyDescent="0.3">
      <c r="A1229" s="70">
        <v>1228</v>
      </c>
      <c r="B1229" s="12">
        <v>28</v>
      </c>
      <c r="C1229" s="69" t="s">
        <v>178</v>
      </c>
      <c r="D1229" s="37">
        <v>0.32</v>
      </c>
      <c r="E1229" s="68">
        <v>0.2</v>
      </c>
      <c r="F1229" s="19">
        <f t="shared" si="272"/>
        <v>1.5999999999999999</v>
      </c>
      <c r="H1229" s="12">
        <f t="shared" si="273"/>
        <v>0.12</v>
      </c>
      <c r="I1229" s="12">
        <f t="shared" si="274"/>
        <v>0.52</v>
      </c>
      <c r="J1229" s="12" t="s">
        <v>63</v>
      </c>
      <c r="K1229" s="12">
        <f t="shared" si="277"/>
        <v>-0.32</v>
      </c>
      <c r="L1229" s="45">
        <f t="shared" si="278"/>
        <v>-1.5999999999999999</v>
      </c>
      <c r="M1229" s="15">
        <f t="shared" si="279"/>
        <v>-0.28039985489311259</v>
      </c>
      <c r="N1229" s="68">
        <f t="shared" si="280"/>
        <v>0.1752499093081954</v>
      </c>
      <c r="O1229" s="68">
        <f t="shared" si="281"/>
        <v>5.7061370470748427</v>
      </c>
      <c r="P1229" s="12">
        <f t="shared" si="282"/>
        <v>-0.45564976420130798</v>
      </c>
      <c r="Q1229" s="12">
        <f t="shared" si="283"/>
        <v>-0.10514994558491719</v>
      </c>
      <c r="R1229" s="113">
        <v>7.3105501585344221</v>
      </c>
      <c r="S1229" s="12" t="s">
        <v>1343</v>
      </c>
      <c r="T1229" s="12" t="s">
        <v>1329</v>
      </c>
      <c r="U1229" s="12" t="s">
        <v>1333</v>
      </c>
      <c r="V1229" s="68" t="s">
        <v>1346</v>
      </c>
      <c r="W1229" s="68">
        <v>0</v>
      </c>
      <c r="X1229" s="68">
        <v>0</v>
      </c>
      <c r="Y1229" s="68">
        <v>1</v>
      </c>
      <c r="Z1229" s="68">
        <v>0</v>
      </c>
      <c r="AA1229" s="68">
        <v>0</v>
      </c>
      <c r="AB1229" s="68">
        <v>1</v>
      </c>
      <c r="AC1229" s="68">
        <v>1</v>
      </c>
      <c r="AD1229" s="68">
        <v>5</v>
      </c>
      <c r="AE1229" s="68">
        <v>30</v>
      </c>
      <c r="AF1229" s="68">
        <v>0</v>
      </c>
      <c r="AG1229" s="68">
        <v>1</v>
      </c>
      <c r="AH1229" s="68">
        <v>0</v>
      </c>
      <c r="AI1229" s="68">
        <v>0</v>
      </c>
      <c r="AJ1229" s="68">
        <v>0</v>
      </c>
      <c r="AK1229" s="68">
        <v>0</v>
      </c>
      <c r="AL1229" s="68">
        <v>0</v>
      </c>
      <c r="AM1229" s="68">
        <v>0</v>
      </c>
      <c r="AN1229" s="68">
        <v>0</v>
      </c>
      <c r="AO1229" s="68">
        <v>0</v>
      </c>
      <c r="AP1229" s="113">
        <v>3.5835189384561099</v>
      </c>
      <c r="AQ1229" s="12">
        <v>1</v>
      </c>
      <c r="AR1229" s="113">
        <v>3.5835189384561099</v>
      </c>
      <c r="AS1229" s="12">
        <v>1</v>
      </c>
      <c r="AT1229" s="12">
        <v>0</v>
      </c>
      <c r="AU1229" s="12">
        <v>6.5510803350434044</v>
      </c>
      <c r="AV1229" s="113">
        <v>7.6048944808116197</v>
      </c>
      <c r="AW1229" s="12">
        <v>0</v>
      </c>
      <c r="AX1229" s="12">
        <v>1</v>
      </c>
      <c r="AY1229" s="68">
        <v>0</v>
      </c>
      <c r="AZ1229" s="68">
        <v>4.2329999999999997</v>
      </c>
      <c r="BA1229" s="94">
        <v>175</v>
      </c>
      <c r="BB1229" s="94">
        <v>43</v>
      </c>
      <c r="BC1229" s="12">
        <v>1</v>
      </c>
      <c r="BD1229" s="12">
        <v>0</v>
      </c>
      <c r="BE1229" s="104">
        <f t="shared" si="276"/>
        <v>2.0719132752590443</v>
      </c>
      <c r="BF1229" s="104">
        <v>1529.33</v>
      </c>
      <c r="BG1229" s="104">
        <f t="shared" si="284"/>
        <v>0.28256246227478049</v>
      </c>
      <c r="BH1229" s="68">
        <v>1</v>
      </c>
      <c r="BI1229" s="68">
        <v>1</v>
      </c>
      <c r="BJ1229" s="68">
        <v>0</v>
      </c>
      <c r="BK1229" s="12">
        <v>1</v>
      </c>
      <c r="BL1229" s="12">
        <v>0</v>
      </c>
      <c r="BM1229" s="12">
        <v>1</v>
      </c>
      <c r="BN1229" s="12">
        <v>0</v>
      </c>
      <c r="BO1229" s="12">
        <v>1</v>
      </c>
      <c r="BP1229" s="12">
        <v>0</v>
      </c>
      <c r="BQ1229" s="12">
        <v>0</v>
      </c>
      <c r="BR1229" s="12">
        <v>0</v>
      </c>
      <c r="BS1229" s="12">
        <v>0</v>
      </c>
      <c r="BT1229" s="12">
        <v>1</v>
      </c>
      <c r="BU1229" s="12">
        <v>0</v>
      </c>
      <c r="BV1229" s="12">
        <v>1</v>
      </c>
      <c r="BW1229" s="12">
        <v>0</v>
      </c>
      <c r="BX1229" s="12">
        <v>0</v>
      </c>
      <c r="BY1229" s="12">
        <v>0</v>
      </c>
      <c r="BZ1229" s="12">
        <f t="shared" si="285"/>
        <v>1</v>
      </c>
      <c r="CA1229" s="113">
        <v>2.1972245773362196</v>
      </c>
      <c r="CB1229" s="12" t="s">
        <v>1322</v>
      </c>
      <c r="CC1229" s="12">
        <v>1</v>
      </c>
    </row>
    <row r="1230" spans="1:167" ht="15" customHeight="1" x14ac:dyDescent="0.3">
      <c r="A1230" s="70">
        <v>1229</v>
      </c>
      <c r="B1230" s="12">
        <v>28</v>
      </c>
      <c r="C1230" s="69" t="s">
        <v>178</v>
      </c>
      <c r="D1230" s="37">
        <v>0.67</v>
      </c>
      <c r="E1230" s="68">
        <v>0.16</v>
      </c>
      <c r="F1230" s="19">
        <f t="shared" ref="F1230:F1231" si="286">D1230/E1230</f>
        <v>4.1875</v>
      </c>
      <c r="G1230" s="12" t="s">
        <v>353</v>
      </c>
      <c r="H1230" s="12">
        <f t="shared" si="273"/>
        <v>0.51</v>
      </c>
      <c r="I1230" s="12">
        <f t="shared" si="274"/>
        <v>0.83000000000000007</v>
      </c>
      <c r="J1230" s="12" t="s">
        <v>63</v>
      </c>
      <c r="K1230" s="12">
        <f t="shared" si="277"/>
        <v>-0.67</v>
      </c>
      <c r="L1230" s="45">
        <f t="shared" si="278"/>
        <v>-4.1875</v>
      </c>
      <c r="M1230" s="15">
        <f t="shared" si="279"/>
        <v>-0.70246664135310843</v>
      </c>
      <c r="N1230" s="68">
        <f t="shared" si="280"/>
        <v>0.16775322778581694</v>
      </c>
      <c r="O1230" s="68">
        <f t="shared" si="281"/>
        <v>5.9611371608108463</v>
      </c>
      <c r="P1230" s="12">
        <f t="shared" si="282"/>
        <v>-0.87021986913892535</v>
      </c>
      <c r="Q1230" s="12">
        <f t="shared" si="283"/>
        <v>-0.53471341356729152</v>
      </c>
      <c r="R1230" s="113">
        <v>8.1373958300566507</v>
      </c>
      <c r="S1230" s="12" t="s">
        <v>1344</v>
      </c>
      <c r="T1230" s="12" t="s">
        <v>1329</v>
      </c>
      <c r="U1230" s="12" t="s">
        <v>1330</v>
      </c>
      <c r="V1230" s="68" t="s">
        <v>1346</v>
      </c>
      <c r="W1230" s="68">
        <v>0</v>
      </c>
      <c r="X1230" s="68">
        <v>0</v>
      </c>
      <c r="Y1230" s="68">
        <v>1</v>
      </c>
      <c r="Z1230" s="68">
        <v>0</v>
      </c>
      <c r="AA1230" s="68">
        <v>0</v>
      </c>
      <c r="AB1230" s="68">
        <v>1</v>
      </c>
      <c r="AC1230" s="68">
        <v>2</v>
      </c>
      <c r="AD1230" s="68">
        <v>5</v>
      </c>
      <c r="AE1230" s="68">
        <v>18</v>
      </c>
      <c r="AF1230" s="68">
        <v>0</v>
      </c>
      <c r="AG1230" s="68">
        <v>1</v>
      </c>
      <c r="AH1230" s="68">
        <v>0</v>
      </c>
      <c r="AI1230" s="68">
        <v>0</v>
      </c>
      <c r="AJ1230" s="68">
        <v>0</v>
      </c>
      <c r="AK1230" s="68">
        <v>0</v>
      </c>
      <c r="AL1230" s="68">
        <v>0</v>
      </c>
      <c r="AM1230" s="68">
        <v>0</v>
      </c>
      <c r="AN1230" s="68">
        <v>0</v>
      </c>
      <c r="AO1230" s="68">
        <v>0</v>
      </c>
      <c r="AP1230" s="113">
        <v>3.5835189384561099</v>
      </c>
      <c r="AQ1230" s="12">
        <v>1</v>
      </c>
      <c r="AR1230" s="113">
        <v>3.1780538303479458</v>
      </c>
      <c r="AS1230" s="12">
        <v>1</v>
      </c>
      <c r="AT1230" s="12">
        <v>0</v>
      </c>
      <c r="AU1230" s="12">
        <v>6.5510803350434044</v>
      </c>
      <c r="AV1230" s="113">
        <v>7.6048944808116197</v>
      </c>
      <c r="AW1230" s="12">
        <v>0</v>
      </c>
      <c r="AX1230" s="12">
        <v>1</v>
      </c>
      <c r="AY1230" s="68">
        <v>0</v>
      </c>
      <c r="AZ1230" s="68">
        <v>4.2329999999999997</v>
      </c>
      <c r="BA1230" s="94">
        <v>175</v>
      </c>
      <c r="BB1230" s="94">
        <v>43</v>
      </c>
      <c r="BC1230" s="12">
        <v>1</v>
      </c>
      <c r="BD1230" s="12">
        <v>0</v>
      </c>
      <c r="BE1230" s="104">
        <f t="shared" si="276"/>
        <v>2.0719132752590443</v>
      </c>
      <c r="BF1230" s="104">
        <v>1529.33</v>
      </c>
      <c r="BG1230" s="104">
        <f t="shared" si="284"/>
        <v>0.28256246227478049</v>
      </c>
      <c r="BH1230" s="68">
        <v>1</v>
      </c>
      <c r="BI1230" s="68">
        <v>1</v>
      </c>
      <c r="BJ1230" s="68">
        <v>0</v>
      </c>
      <c r="BK1230" s="12">
        <v>1</v>
      </c>
      <c r="BL1230" s="12">
        <v>0</v>
      </c>
      <c r="BM1230" s="12">
        <v>1</v>
      </c>
      <c r="BN1230" s="12">
        <v>0</v>
      </c>
      <c r="BO1230" s="12">
        <v>1</v>
      </c>
      <c r="BP1230" s="12">
        <v>0</v>
      </c>
      <c r="BQ1230" s="12">
        <v>0</v>
      </c>
      <c r="BR1230" s="12">
        <v>0</v>
      </c>
      <c r="BS1230" s="12">
        <v>0</v>
      </c>
      <c r="BT1230" s="12">
        <v>1</v>
      </c>
      <c r="BU1230" s="12">
        <v>0</v>
      </c>
      <c r="BV1230" s="12">
        <v>1</v>
      </c>
      <c r="BW1230" s="12">
        <v>0</v>
      </c>
      <c r="BX1230" s="12">
        <v>0</v>
      </c>
      <c r="BY1230" s="12">
        <v>0</v>
      </c>
      <c r="BZ1230" s="12">
        <f t="shared" si="285"/>
        <v>1</v>
      </c>
      <c r="CA1230" s="113">
        <v>2.1972245773362196</v>
      </c>
      <c r="CB1230" s="12" t="s">
        <v>1322</v>
      </c>
      <c r="CC1230" s="12">
        <v>1</v>
      </c>
    </row>
    <row r="1231" spans="1:167" ht="15" customHeight="1" x14ac:dyDescent="0.3">
      <c r="A1231" s="70">
        <v>1230</v>
      </c>
      <c r="B1231" s="70">
        <v>28</v>
      </c>
      <c r="C1231" s="69" t="s">
        <v>178</v>
      </c>
      <c r="D1231" s="38">
        <v>-0.21</v>
      </c>
      <c r="E1231" s="69">
        <v>0.08</v>
      </c>
      <c r="F1231" s="19">
        <f t="shared" si="286"/>
        <v>-2.625</v>
      </c>
      <c r="G1231" s="70" t="s">
        <v>420</v>
      </c>
      <c r="H1231" s="70">
        <f t="shared" si="273"/>
        <v>-0.28999999999999998</v>
      </c>
      <c r="I1231" s="70">
        <f t="shared" si="274"/>
        <v>-0.13</v>
      </c>
      <c r="J1231" s="70" t="s">
        <v>63</v>
      </c>
      <c r="K1231" s="70">
        <f t="shared" si="277"/>
        <v>0.21</v>
      </c>
      <c r="L1231" s="47">
        <f t="shared" si="278"/>
        <v>2.625</v>
      </c>
      <c r="M1231" s="18">
        <f t="shared" si="279"/>
        <v>0.52615221960198022</v>
      </c>
      <c r="N1231" s="69">
        <f t="shared" si="280"/>
        <v>0.20043894080075436</v>
      </c>
      <c r="O1231" s="69">
        <f t="shared" si="281"/>
        <v>4.9890505108687764</v>
      </c>
      <c r="P1231" s="70">
        <f t="shared" si="282"/>
        <v>0.32571327880122586</v>
      </c>
      <c r="Q1231" s="70">
        <f t="shared" si="283"/>
        <v>0.72659116040273464</v>
      </c>
      <c r="R1231" s="114">
        <v>8.1373958300566507</v>
      </c>
      <c r="S1231" s="70" t="s">
        <v>1344</v>
      </c>
      <c r="T1231" s="70" t="s">
        <v>1329</v>
      </c>
      <c r="U1231" s="70" t="s">
        <v>1331</v>
      </c>
      <c r="V1231" s="69" t="s">
        <v>1346</v>
      </c>
      <c r="W1231" s="69">
        <v>0</v>
      </c>
      <c r="X1231" s="69">
        <v>0</v>
      </c>
      <c r="Y1231" s="69">
        <v>1</v>
      </c>
      <c r="Z1231" s="69">
        <v>0</v>
      </c>
      <c r="AA1231" s="69">
        <v>0</v>
      </c>
      <c r="AB1231" s="69">
        <v>1</v>
      </c>
      <c r="AC1231" s="69">
        <v>2</v>
      </c>
      <c r="AD1231" s="69">
        <v>5</v>
      </c>
      <c r="AE1231" s="69">
        <v>18</v>
      </c>
      <c r="AF1231" s="69">
        <v>0</v>
      </c>
      <c r="AG1231" s="69">
        <v>1</v>
      </c>
      <c r="AH1231" s="69">
        <v>0</v>
      </c>
      <c r="AI1231" s="69">
        <v>0</v>
      </c>
      <c r="AJ1231" s="69">
        <v>0</v>
      </c>
      <c r="AK1231" s="69">
        <v>0</v>
      </c>
      <c r="AL1231" s="69">
        <v>0</v>
      </c>
      <c r="AM1231" s="69">
        <v>0</v>
      </c>
      <c r="AN1231" s="69">
        <v>0</v>
      </c>
      <c r="AO1231" s="69">
        <v>0</v>
      </c>
      <c r="AP1231" s="114">
        <v>3.5835189384561099</v>
      </c>
      <c r="AQ1231" s="70">
        <v>1</v>
      </c>
      <c r="AR1231" s="114">
        <v>3.1780538303479458</v>
      </c>
      <c r="AS1231" s="70">
        <v>1</v>
      </c>
      <c r="AT1231" s="70">
        <v>0</v>
      </c>
      <c r="AU1231" s="70">
        <v>6.5510803350434044</v>
      </c>
      <c r="AV1231" s="114">
        <v>7.6048944808116197</v>
      </c>
      <c r="AW1231" s="70">
        <v>0</v>
      </c>
      <c r="AX1231" s="70">
        <v>1</v>
      </c>
      <c r="AY1231" s="69">
        <v>0</v>
      </c>
      <c r="AZ1231" s="69">
        <v>4.2329999999999997</v>
      </c>
      <c r="BA1231" s="32">
        <v>175</v>
      </c>
      <c r="BB1231" s="32">
        <v>43</v>
      </c>
      <c r="BC1231" s="70">
        <v>1</v>
      </c>
      <c r="BD1231" s="70">
        <v>0</v>
      </c>
      <c r="BE1231" s="106">
        <f t="shared" si="276"/>
        <v>2.0719132752590443</v>
      </c>
      <c r="BF1231" s="106">
        <v>1529.33</v>
      </c>
      <c r="BG1231" s="106">
        <f t="shared" si="284"/>
        <v>0.28256246227478049</v>
      </c>
      <c r="BH1231" s="69">
        <v>1</v>
      </c>
      <c r="BI1231" s="69">
        <v>1</v>
      </c>
      <c r="BJ1231" s="69">
        <v>0</v>
      </c>
      <c r="BK1231" s="70">
        <v>1</v>
      </c>
      <c r="BL1231" s="70">
        <v>0</v>
      </c>
      <c r="BM1231" s="70">
        <v>1</v>
      </c>
      <c r="BN1231" s="70">
        <v>0</v>
      </c>
      <c r="BO1231" s="70">
        <v>1</v>
      </c>
      <c r="BP1231" s="70">
        <v>0</v>
      </c>
      <c r="BQ1231" s="70">
        <v>0</v>
      </c>
      <c r="BR1231" s="70">
        <v>0</v>
      </c>
      <c r="BS1231" s="70">
        <v>0</v>
      </c>
      <c r="BT1231" s="70">
        <v>1</v>
      </c>
      <c r="BU1231" s="70">
        <v>0</v>
      </c>
      <c r="BV1231" s="70">
        <v>1</v>
      </c>
      <c r="BW1231" s="70">
        <v>0</v>
      </c>
      <c r="BX1231" s="70">
        <v>0</v>
      </c>
      <c r="BY1231" s="70">
        <v>0</v>
      </c>
      <c r="BZ1231" s="70">
        <f t="shared" si="285"/>
        <v>1</v>
      </c>
      <c r="CA1231" s="114">
        <v>2.1972245773362196</v>
      </c>
      <c r="CB1231" s="70" t="s">
        <v>1322</v>
      </c>
      <c r="CC1231" s="70">
        <v>1</v>
      </c>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c r="DD1231" s="70"/>
      <c r="DE1231" s="70"/>
      <c r="DF1231" s="70"/>
      <c r="DG1231" s="70"/>
      <c r="DH1231" s="70"/>
      <c r="DI1231" s="70"/>
      <c r="DJ1231" s="70"/>
      <c r="DK1231" s="70"/>
      <c r="DL1231" s="70"/>
      <c r="DM1231" s="70"/>
      <c r="DN1231" s="70"/>
      <c r="DO1231" s="70"/>
      <c r="DP1231" s="70"/>
      <c r="DQ1231" s="70"/>
      <c r="DR1231" s="70"/>
      <c r="DS1231" s="70"/>
      <c r="DT1231" s="70"/>
      <c r="DU1231" s="70"/>
      <c r="DV1231" s="70"/>
      <c r="DW1231" s="70"/>
      <c r="DX1231" s="70"/>
      <c r="DY1231" s="70"/>
      <c r="DZ1231" s="70"/>
      <c r="EA1231" s="70"/>
      <c r="EB1231" s="70"/>
      <c r="EC1231" s="70"/>
      <c r="ED1231" s="70"/>
      <c r="EE1231" s="70"/>
      <c r="EF1231" s="70"/>
      <c r="EG1231" s="70"/>
      <c r="EH1231" s="70"/>
      <c r="EI1231" s="70"/>
      <c r="EJ1231" s="70"/>
      <c r="EK1231" s="70"/>
      <c r="EL1231" s="70"/>
      <c r="EM1231" s="70"/>
      <c r="EN1231" s="70"/>
      <c r="EO1231" s="70"/>
      <c r="EP1231" s="70"/>
      <c r="EQ1231" s="70"/>
      <c r="ER1231" s="70"/>
      <c r="ES1231" s="70"/>
      <c r="ET1231" s="70"/>
      <c r="EU1231" s="70"/>
      <c r="EV1231" s="70"/>
      <c r="EW1231" s="70"/>
      <c r="EX1231" s="70"/>
      <c r="EY1231" s="70"/>
      <c r="EZ1231" s="70"/>
      <c r="FA1231" s="70"/>
      <c r="FB1231" s="70"/>
      <c r="FC1231" s="70"/>
      <c r="FD1231" s="70"/>
      <c r="FE1231" s="70"/>
      <c r="FF1231" s="70"/>
      <c r="FG1231" s="70"/>
      <c r="FH1231" s="70"/>
      <c r="FI1231" s="70"/>
      <c r="FJ1231" s="70"/>
      <c r="FK1231" s="70"/>
    </row>
    <row r="1232" spans="1:167" ht="15" customHeight="1" x14ac:dyDescent="0.3">
      <c r="A1232" s="70">
        <v>1231</v>
      </c>
      <c r="B1232" s="12">
        <v>28</v>
      </c>
      <c r="C1232" s="69" t="s">
        <v>178</v>
      </c>
      <c r="D1232" s="37">
        <v>0</v>
      </c>
      <c r="E1232" s="68">
        <v>0</v>
      </c>
      <c r="F1232" s="19">
        <v>0</v>
      </c>
      <c r="H1232" s="12">
        <f t="shared" si="273"/>
        <v>0</v>
      </c>
      <c r="I1232" s="12">
        <f t="shared" si="274"/>
        <v>0</v>
      </c>
      <c r="J1232" s="12" t="s">
        <v>63</v>
      </c>
      <c r="K1232" s="12">
        <f t="shared" si="277"/>
        <v>0</v>
      </c>
      <c r="L1232" s="45">
        <v>0</v>
      </c>
      <c r="M1232" s="15">
        <f t="shared" si="279"/>
        <v>0</v>
      </c>
      <c r="N1232" s="68">
        <f t="shared" si="280"/>
        <v>0.23570226039551584</v>
      </c>
      <c r="O1232" s="68">
        <f t="shared" si="281"/>
        <v>4.2426406871192848</v>
      </c>
      <c r="P1232" s="12">
        <f t="shared" si="282"/>
        <v>-0.23570226039551584</v>
      </c>
      <c r="Q1232" s="12">
        <f t="shared" si="283"/>
        <v>0.23570226039551584</v>
      </c>
      <c r="R1232" s="113">
        <v>7.6309465808904591</v>
      </c>
      <c r="S1232" s="12" t="s">
        <v>1344</v>
      </c>
      <c r="T1232" s="12" t="s">
        <v>1329</v>
      </c>
      <c r="U1232" s="12" t="s">
        <v>1332</v>
      </c>
      <c r="V1232" s="68" t="s">
        <v>1346</v>
      </c>
      <c r="W1232" s="68">
        <v>0</v>
      </c>
      <c r="X1232" s="68">
        <v>0</v>
      </c>
      <c r="Y1232" s="68">
        <v>1</v>
      </c>
      <c r="Z1232" s="68">
        <v>0</v>
      </c>
      <c r="AA1232" s="68">
        <v>0</v>
      </c>
      <c r="AB1232" s="68">
        <v>1</v>
      </c>
      <c r="AC1232" s="68">
        <v>2</v>
      </c>
      <c r="AD1232" s="68">
        <v>5</v>
      </c>
      <c r="AE1232" s="68">
        <v>18</v>
      </c>
      <c r="AF1232" s="68">
        <v>0</v>
      </c>
      <c r="AG1232" s="68">
        <v>1</v>
      </c>
      <c r="AH1232" s="68">
        <v>0</v>
      </c>
      <c r="AI1232" s="68">
        <v>0</v>
      </c>
      <c r="AJ1232" s="68">
        <v>0</v>
      </c>
      <c r="AK1232" s="68">
        <v>0</v>
      </c>
      <c r="AL1232" s="68">
        <v>0</v>
      </c>
      <c r="AM1232" s="68">
        <v>0</v>
      </c>
      <c r="AN1232" s="68">
        <v>0</v>
      </c>
      <c r="AO1232" s="68">
        <v>0</v>
      </c>
      <c r="AP1232" s="113">
        <v>3.5835189384561099</v>
      </c>
      <c r="AQ1232" s="12">
        <v>1</v>
      </c>
      <c r="AR1232" s="113">
        <v>3.1780538303479458</v>
      </c>
      <c r="AS1232" s="12">
        <v>1</v>
      </c>
      <c r="AT1232" s="12">
        <v>0</v>
      </c>
      <c r="AU1232" s="12">
        <v>6.5510803350434044</v>
      </c>
      <c r="AV1232" s="113">
        <v>7.6048944808116197</v>
      </c>
      <c r="AW1232" s="12">
        <v>0</v>
      </c>
      <c r="AX1232" s="12">
        <v>1</v>
      </c>
      <c r="AY1232" s="68">
        <v>0</v>
      </c>
      <c r="AZ1232" s="68">
        <v>4.2329999999999997</v>
      </c>
      <c r="BA1232" s="94">
        <v>175</v>
      </c>
      <c r="BB1232" s="94">
        <v>43</v>
      </c>
      <c r="BC1232" s="12">
        <v>1</v>
      </c>
      <c r="BD1232" s="12">
        <v>0</v>
      </c>
      <c r="BE1232" s="104">
        <f t="shared" si="276"/>
        <v>2.0719132752590443</v>
      </c>
      <c r="BF1232" s="104">
        <v>1529.33</v>
      </c>
      <c r="BG1232" s="104">
        <f t="shared" si="284"/>
        <v>0.28256246227478049</v>
      </c>
      <c r="BH1232" s="68">
        <v>1</v>
      </c>
      <c r="BI1232" s="68">
        <v>1</v>
      </c>
      <c r="BJ1232" s="68">
        <v>0</v>
      </c>
      <c r="BK1232" s="12">
        <v>1</v>
      </c>
      <c r="BL1232" s="12">
        <v>0</v>
      </c>
      <c r="BM1232" s="12">
        <v>1</v>
      </c>
      <c r="BN1232" s="12">
        <v>0</v>
      </c>
      <c r="BO1232" s="12">
        <v>1</v>
      </c>
      <c r="BP1232" s="12">
        <v>0</v>
      </c>
      <c r="BQ1232" s="12">
        <v>0</v>
      </c>
      <c r="BR1232" s="12">
        <v>0</v>
      </c>
      <c r="BS1232" s="12">
        <v>0</v>
      </c>
      <c r="BT1232" s="12">
        <v>1</v>
      </c>
      <c r="BU1232" s="12">
        <v>0</v>
      </c>
      <c r="BV1232" s="12">
        <v>1</v>
      </c>
      <c r="BW1232" s="12">
        <v>0</v>
      </c>
      <c r="BX1232" s="12">
        <v>0</v>
      </c>
      <c r="BY1232" s="12">
        <v>0</v>
      </c>
      <c r="BZ1232" s="12">
        <f t="shared" si="285"/>
        <v>1</v>
      </c>
      <c r="CA1232" s="113">
        <v>2.1972245773362196</v>
      </c>
      <c r="CB1232" s="12" t="s">
        <v>1322</v>
      </c>
      <c r="CC1232" s="12">
        <v>1</v>
      </c>
    </row>
    <row r="1233" spans="1:167" ht="15" customHeight="1" x14ac:dyDescent="0.3">
      <c r="A1233" s="70">
        <v>1232</v>
      </c>
      <c r="B1233" s="70">
        <v>28</v>
      </c>
      <c r="C1233" s="69" t="s">
        <v>178</v>
      </c>
      <c r="D1233" s="38">
        <v>0.26</v>
      </c>
      <c r="E1233" s="69">
        <v>0.08</v>
      </c>
      <c r="F1233" s="19">
        <f t="shared" ref="F1233:F1296" si="287">D1233/E1233</f>
        <v>3.25</v>
      </c>
      <c r="G1233" s="70" t="s">
        <v>353</v>
      </c>
      <c r="H1233" s="70">
        <f t="shared" si="273"/>
        <v>0.18</v>
      </c>
      <c r="I1233" s="70">
        <f t="shared" si="274"/>
        <v>0.34</v>
      </c>
      <c r="J1233" s="70" t="s">
        <v>63</v>
      </c>
      <c r="K1233" s="70">
        <f t="shared" si="277"/>
        <v>-0.26</v>
      </c>
      <c r="L1233" s="47">
        <f t="shared" ref="L1233:L1296" si="288">K1233/E1233</f>
        <v>-3.25</v>
      </c>
      <c r="M1233" s="18">
        <f t="shared" si="279"/>
        <v>-0.60811435064248442</v>
      </c>
      <c r="N1233" s="69">
        <f t="shared" si="280"/>
        <v>0.18711210788999519</v>
      </c>
      <c r="O1233" s="69">
        <f t="shared" si="281"/>
        <v>5.3443895816079872</v>
      </c>
      <c r="P1233" s="70">
        <f t="shared" si="282"/>
        <v>-0.79522645853247964</v>
      </c>
      <c r="Q1233" s="70">
        <f t="shared" si="283"/>
        <v>-0.42100224275248921</v>
      </c>
      <c r="R1233" s="114">
        <v>7.2145044141511434</v>
      </c>
      <c r="S1233" s="70" t="s">
        <v>1344</v>
      </c>
      <c r="T1233" s="70" t="s">
        <v>1329</v>
      </c>
      <c r="U1233" s="70" t="s">
        <v>1333</v>
      </c>
      <c r="V1233" s="69" t="s">
        <v>1346</v>
      </c>
      <c r="W1233" s="69">
        <v>0</v>
      </c>
      <c r="X1233" s="69">
        <v>0</v>
      </c>
      <c r="Y1233" s="69">
        <v>1</v>
      </c>
      <c r="Z1233" s="69">
        <v>0</v>
      </c>
      <c r="AA1233" s="69">
        <v>0</v>
      </c>
      <c r="AB1233" s="69">
        <v>1</v>
      </c>
      <c r="AC1233" s="69">
        <v>2</v>
      </c>
      <c r="AD1233" s="69">
        <v>5</v>
      </c>
      <c r="AE1233" s="69">
        <v>18</v>
      </c>
      <c r="AF1233" s="69">
        <v>0</v>
      </c>
      <c r="AG1233" s="69">
        <v>1</v>
      </c>
      <c r="AH1233" s="69">
        <v>0</v>
      </c>
      <c r="AI1233" s="69">
        <v>0</v>
      </c>
      <c r="AJ1233" s="69">
        <v>0</v>
      </c>
      <c r="AK1233" s="69">
        <v>0</v>
      </c>
      <c r="AL1233" s="69">
        <v>0</v>
      </c>
      <c r="AM1233" s="69">
        <v>0</v>
      </c>
      <c r="AN1233" s="69">
        <v>0</v>
      </c>
      <c r="AO1233" s="69">
        <v>0</v>
      </c>
      <c r="AP1233" s="114">
        <v>3.5835189384561099</v>
      </c>
      <c r="AQ1233" s="70">
        <v>1</v>
      </c>
      <c r="AR1233" s="114">
        <v>3.1780538303479458</v>
      </c>
      <c r="AS1233" s="70">
        <v>1</v>
      </c>
      <c r="AT1233" s="70">
        <v>0</v>
      </c>
      <c r="AU1233" s="70">
        <v>6.5510803350434044</v>
      </c>
      <c r="AV1233" s="114">
        <v>7.6048944808116197</v>
      </c>
      <c r="AW1233" s="70">
        <v>0</v>
      </c>
      <c r="AX1233" s="70">
        <v>1</v>
      </c>
      <c r="AY1233" s="69">
        <v>0</v>
      </c>
      <c r="AZ1233" s="69">
        <v>4.2329999999999997</v>
      </c>
      <c r="BA1233" s="32">
        <v>175</v>
      </c>
      <c r="BB1233" s="32">
        <v>43</v>
      </c>
      <c r="BC1233" s="70">
        <v>1</v>
      </c>
      <c r="BD1233" s="70">
        <v>0</v>
      </c>
      <c r="BE1233" s="106">
        <f t="shared" si="276"/>
        <v>2.0719132752590443</v>
      </c>
      <c r="BF1233" s="106">
        <v>1529.33</v>
      </c>
      <c r="BG1233" s="106">
        <f t="shared" si="284"/>
        <v>0.28256246227478049</v>
      </c>
      <c r="BH1233" s="69">
        <v>1</v>
      </c>
      <c r="BI1233" s="69">
        <v>1</v>
      </c>
      <c r="BJ1233" s="69">
        <v>0</v>
      </c>
      <c r="BK1233" s="70">
        <v>1</v>
      </c>
      <c r="BL1233" s="70">
        <v>0</v>
      </c>
      <c r="BM1233" s="70">
        <v>1</v>
      </c>
      <c r="BN1233" s="70">
        <v>0</v>
      </c>
      <c r="BO1233" s="70">
        <v>1</v>
      </c>
      <c r="BP1233" s="70">
        <v>0</v>
      </c>
      <c r="BQ1233" s="70">
        <v>0</v>
      </c>
      <c r="BR1233" s="70">
        <v>0</v>
      </c>
      <c r="BS1233" s="70">
        <v>0</v>
      </c>
      <c r="BT1233" s="70">
        <v>1</v>
      </c>
      <c r="BU1233" s="70">
        <v>0</v>
      </c>
      <c r="BV1233" s="70">
        <v>1</v>
      </c>
      <c r="BW1233" s="70">
        <v>0</v>
      </c>
      <c r="BX1233" s="70">
        <v>0</v>
      </c>
      <c r="BY1233" s="70">
        <v>0</v>
      </c>
      <c r="BZ1233" s="70">
        <f t="shared" si="285"/>
        <v>1</v>
      </c>
      <c r="CA1233" s="114">
        <v>2.1972245773362196</v>
      </c>
      <c r="CB1233" s="70" t="s">
        <v>1322</v>
      </c>
      <c r="CC1233" s="70">
        <v>1</v>
      </c>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c r="DD1233" s="70"/>
      <c r="DE1233" s="70"/>
      <c r="DF1233" s="70"/>
      <c r="DG1233" s="70"/>
      <c r="DH1233" s="70"/>
      <c r="DI1233" s="70"/>
      <c r="DJ1233" s="70"/>
      <c r="DK1233" s="70"/>
      <c r="DL1233" s="70"/>
      <c r="DM1233" s="70"/>
      <c r="DN1233" s="70"/>
      <c r="DO1233" s="70"/>
      <c r="DP1233" s="70"/>
      <c r="DQ1233" s="70"/>
      <c r="DR1233" s="70"/>
      <c r="DS1233" s="70"/>
      <c r="DT1233" s="70"/>
      <c r="DU1233" s="70"/>
      <c r="DV1233" s="70"/>
      <c r="DW1233" s="70"/>
      <c r="DX1233" s="70"/>
      <c r="DY1233" s="70"/>
      <c r="DZ1233" s="70"/>
      <c r="EA1233" s="70"/>
      <c r="EB1233" s="70"/>
      <c r="EC1233" s="70"/>
      <c r="ED1233" s="70"/>
      <c r="EE1233" s="70"/>
      <c r="EF1233" s="70"/>
      <c r="EG1233" s="70"/>
      <c r="EH1233" s="70"/>
      <c r="EI1233" s="70"/>
      <c r="EJ1233" s="70"/>
      <c r="EK1233" s="70"/>
      <c r="EL1233" s="70"/>
      <c r="EM1233" s="70"/>
      <c r="EN1233" s="70"/>
      <c r="EO1233" s="70"/>
      <c r="EP1233" s="70"/>
      <c r="EQ1233" s="70"/>
      <c r="ER1233" s="70"/>
      <c r="ES1233" s="70"/>
      <c r="ET1233" s="70"/>
      <c r="EU1233" s="70"/>
      <c r="EV1233" s="70"/>
      <c r="EW1233" s="70"/>
      <c r="EX1233" s="70"/>
      <c r="EY1233" s="70"/>
      <c r="EZ1233" s="70"/>
      <c r="FA1233" s="70"/>
      <c r="FB1233" s="70"/>
      <c r="FC1233" s="70"/>
      <c r="FD1233" s="70"/>
      <c r="FE1233" s="70"/>
      <c r="FF1233" s="70"/>
      <c r="FG1233" s="70"/>
      <c r="FH1233" s="70"/>
      <c r="FI1233" s="70"/>
      <c r="FJ1233" s="70"/>
      <c r="FK1233" s="70"/>
    </row>
    <row r="1234" spans="1:167" ht="15" customHeight="1" x14ac:dyDescent="0.3">
      <c r="A1234" s="70">
        <v>1233</v>
      </c>
      <c r="B1234" s="12">
        <v>28</v>
      </c>
      <c r="C1234" s="69" t="s">
        <v>178</v>
      </c>
      <c r="D1234" s="37">
        <v>0.68</v>
      </c>
      <c r="E1234" s="68">
        <v>0.3</v>
      </c>
      <c r="F1234" s="19">
        <f t="shared" si="287"/>
        <v>2.2666666666666671</v>
      </c>
      <c r="G1234" s="12" t="s">
        <v>353</v>
      </c>
      <c r="H1234" s="12">
        <f t="shared" si="273"/>
        <v>0.38000000000000006</v>
      </c>
      <c r="I1234" s="12">
        <f t="shared" si="274"/>
        <v>0.98</v>
      </c>
      <c r="J1234" s="12" t="s">
        <v>63</v>
      </c>
      <c r="K1234" s="12">
        <f t="shared" si="277"/>
        <v>-0.68</v>
      </c>
      <c r="L1234" s="45">
        <f t="shared" si="288"/>
        <v>-2.2666666666666671</v>
      </c>
      <c r="M1234" s="15">
        <f t="shared" si="279"/>
        <v>-0.38238470449433098</v>
      </c>
      <c r="N1234" s="68">
        <f t="shared" si="280"/>
        <v>0.16869913433573425</v>
      </c>
      <c r="O1234" s="68">
        <f t="shared" si="281"/>
        <v>5.9277126935925102</v>
      </c>
      <c r="P1234" s="12">
        <f t="shared" si="282"/>
        <v>-0.55108383883006518</v>
      </c>
      <c r="Q1234" s="12">
        <f t="shared" si="283"/>
        <v>-0.21368557015859674</v>
      </c>
      <c r="R1234" s="113">
        <v>7.0501225202690589</v>
      </c>
      <c r="S1234" s="12" t="s">
        <v>1345</v>
      </c>
      <c r="T1234" s="12" t="s">
        <v>1329</v>
      </c>
      <c r="U1234" s="12" t="s">
        <v>1330</v>
      </c>
      <c r="V1234" s="68" t="s">
        <v>1346</v>
      </c>
      <c r="W1234" s="68">
        <v>0</v>
      </c>
      <c r="X1234" s="68">
        <v>0</v>
      </c>
      <c r="Y1234" s="68">
        <v>1</v>
      </c>
      <c r="Z1234" s="68">
        <v>0</v>
      </c>
      <c r="AA1234" s="68">
        <v>0</v>
      </c>
      <c r="AB1234" s="68">
        <v>1</v>
      </c>
      <c r="AC1234" s="68">
        <v>3</v>
      </c>
      <c r="AD1234" s="68">
        <v>5</v>
      </c>
      <c r="AE1234" s="68">
        <v>30</v>
      </c>
      <c r="AF1234" s="68">
        <v>0</v>
      </c>
      <c r="AG1234" s="68">
        <v>1</v>
      </c>
      <c r="AH1234" s="68">
        <v>0</v>
      </c>
      <c r="AI1234" s="68">
        <v>0</v>
      </c>
      <c r="AJ1234" s="68">
        <v>0</v>
      </c>
      <c r="AK1234" s="68">
        <v>0</v>
      </c>
      <c r="AL1234" s="68">
        <v>0</v>
      </c>
      <c r="AM1234" s="68">
        <v>0</v>
      </c>
      <c r="AN1234" s="68">
        <v>0</v>
      </c>
      <c r="AO1234" s="68">
        <v>0</v>
      </c>
      <c r="AP1234" s="113">
        <v>3.5835189384561099</v>
      </c>
      <c r="AQ1234" s="12">
        <v>1</v>
      </c>
      <c r="AR1234" s="113">
        <v>3.5835189384561099</v>
      </c>
      <c r="AS1234" s="12">
        <v>1</v>
      </c>
      <c r="AT1234" s="12">
        <v>0</v>
      </c>
      <c r="AU1234" s="12">
        <v>6.5510803350434044</v>
      </c>
      <c r="AV1234" s="113">
        <v>7.6048944808116197</v>
      </c>
      <c r="AW1234" s="12">
        <v>0</v>
      </c>
      <c r="AX1234" s="12">
        <v>1</v>
      </c>
      <c r="AY1234" s="68">
        <v>0</v>
      </c>
      <c r="AZ1234" s="68">
        <v>4.2329999999999997</v>
      </c>
      <c r="BA1234" s="94">
        <v>175</v>
      </c>
      <c r="BB1234" s="94">
        <v>43</v>
      </c>
      <c r="BC1234" s="12">
        <v>1</v>
      </c>
      <c r="BD1234" s="12">
        <v>0</v>
      </c>
      <c r="BE1234" s="104">
        <f t="shared" si="276"/>
        <v>2.0719132752590443</v>
      </c>
      <c r="BF1234" s="104">
        <v>1529.33</v>
      </c>
      <c r="BG1234" s="104">
        <f t="shared" si="284"/>
        <v>0.28256246227478049</v>
      </c>
      <c r="BH1234" s="68">
        <v>1</v>
      </c>
      <c r="BI1234" s="68">
        <v>1</v>
      </c>
      <c r="BJ1234" s="68">
        <v>0</v>
      </c>
      <c r="BK1234" s="12">
        <v>1</v>
      </c>
      <c r="BL1234" s="12">
        <v>0</v>
      </c>
      <c r="BM1234" s="12">
        <v>1</v>
      </c>
      <c r="BN1234" s="12">
        <v>0</v>
      </c>
      <c r="BO1234" s="12">
        <v>1</v>
      </c>
      <c r="BP1234" s="12">
        <v>0</v>
      </c>
      <c r="BQ1234" s="12">
        <v>0</v>
      </c>
      <c r="BR1234" s="12">
        <v>0</v>
      </c>
      <c r="BS1234" s="12">
        <v>0</v>
      </c>
      <c r="BT1234" s="12">
        <v>1</v>
      </c>
      <c r="BU1234" s="12">
        <v>0</v>
      </c>
      <c r="BV1234" s="12">
        <v>1</v>
      </c>
      <c r="BW1234" s="12">
        <v>0</v>
      </c>
      <c r="BX1234" s="12">
        <v>0</v>
      </c>
      <c r="BY1234" s="12">
        <v>0</v>
      </c>
      <c r="BZ1234" s="12">
        <f t="shared" si="285"/>
        <v>1</v>
      </c>
      <c r="CA1234" s="113">
        <v>2.1972245773362196</v>
      </c>
      <c r="CB1234" s="12" t="s">
        <v>1322</v>
      </c>
      <c r="CC1234" s="12">
        <v>1</v>
      </c>
      <c r="CL1234" s="70"/>
      <c r="CM1234" s="70"/>
      <c r="CN1234" s="70"/>
      <c r="CO1234" s="70"/>
      <c r="CP1234" s="70"/>
      <c r="CQ1234" s="70"/>
      <c r="CR1234" s="70"/>
      <c r="CS1234" s="70"/>
      <c r="CT1234" s="70"/>
      <c r="CU1234" s="70"/>
      <c r="CV1234" s="70"/>
      <c r="CW1234" s="70"/>
      <c r="CX1234" s="70"/>
      <c r="CY1234" s="70"/>
      <c r="CZ1234" s="70"/>
      <c r="DA1234" s="70"/>
      <c r="DB1234" s="70"/>
      <c r="DC1234" s="70"/>
      <c r="DD1234" s="70"/>
      <c r="DE1234" s="70"/>
      <c r="DF1234" s="70"/>
      <c r="DG1234" s="70"/>
      <c r="DH1234" s="70"/>
      <c r="DI1234" s="70"/>
      <c r="DJ1234" s="70"/>
      <c r="DK1234" s="70"/>
      <c r="DL1234" s="70"/>
      <c r="DM1234" s="70"/>
      <c r="DN1234" s="70"/>
      <c r="DO1234" s="70"/>
      <c r="DP1234" s="70"/>
      <c r="DQ1234" s="70"/>
      <c r="DR1234" s="70"/>
      <c r="DS1234" s="70"/>
      <c r="DT1234" s="70"/>
      <c r="DU1234" s="70"/>
      <c r="DV1234" s="70"/>
      <c r="DW1234" s="70"/>
      <c r="DX1234" s="70"/>
      <c r="DY1234" s="70"/>
      <c r="DZ1234" s="70"/>
      <c r="EA1234" s="70"/>
      <c r="EB1234" s="70"/>
      <c r="EC1234" s="70"/>
      <c r="ED1234" s="70"/>
      <c r="EE1234" s="70"/>
      <c r="EF1234" s="70"/>
      <c r="EG1234" s="70"/>
      <c r="EH1234" s="70"/>
      <c r="EI1234" s="70"/>
      <c r="EJ1234" s="70"/>
      <c r="EK1234" s="70"/>
      <c r="EL1234" s="70"/>
      <c r="EM1234" s="70"/>
      <c r="EN1234" s="70"/>
      <c r="EO1234" s="70"/>
      <c r="EP1234" s="70"/>
      <c r="EQ1234" s="70"/>
      <c r="ER1234" s="70"/>
      <c r="ES1234" s="70"/>
      <c r="ET1234" s="70"/>
      <c r="EU1234" s="70"/>
      <c r="EV1234" s="70"/>
      <c r="EW1234" s="70"/>
      <c r="EX1234" s="70"/>
      <c r="EY1234" s="70"/>
      <c r="EZ1234" s="70"/>
      <c r="FA1234" s="70"/>
      <c r="FB1234" s="70"/>
      <c r="FC1234" s="70"/>
      <c r="FD1234" s="70"/>
      <c r="FE1234" s="70"/>
      <c r="FF1234" s="70"/>
      <c r="FG1234" s="70"/>
      <c r="FH1234" s="70"/>
      <c r="FI1234" s="70"/>
      <c r="FJ1234" s="70"/>
      <c r="FK1234" s="70"/>
    </row>
    <row r="1235" spans="1:167" ht="15" customHeight="1" x14ac:dyDescent="0.3">
      <c r="A1235" s="70">
        <v>1234</v>
      </c>
      <c r="B1235" s="12">
        <v>28</v>
      </c>
      <c r="C1235" s="69" t="s">
        <v>178</v>
      </c>
      <c r="D1235" s="37">
        <v>-0.3</v>
      </c>
      <c r="E1235" s="68">
        <v>0.08</v>
      </c>
      <c r="F1235" s="19">
        <f t="shared" si="287"/>
        <v>-3.75</v>
      </c>
      <c r="G1235" s="12" t="s">
        <v>353</v>
      </c>
      <c r="H1235" s="12">
        <f t="shared" si="273"/>
        <v>-0.38</v>
      </c>
      <c r="I1235" s="12">
        <f t="shared" si="274"/>
        <v>-0.21999999999999997</v>
      </c>
      <c r="J1235" s="12" t="s">
        <v>63</v>
      </c>
      <c r="K1235" s="12">
        <f t="shared" si="277"/>
        <v>0.3</v>
      </c>
      <c r="L1235" s="45">
        <f t="shared" si="288"/>
        <v>3.75</v>
      </c>
      <c r="M1235" s="15">
        <f t="shared" si="279"/>
        <v>0.56493268286603204</v>
      </c>
      <c r="N1235" s="68">
        <f t="shared" si="280"/>
        <v>0.15064871543094188</v>
      </c>
      <c r="O1235" s="68">
        <f t="shared" si="281"/>
        <v>6.6379590236758768</v>
      </c>
      <c r="P1235" s="12">
        <f t="shared" si="282"/>
        <v>0.41428396743509016</v>
      </c>
      <c r="Q1235" s="12">
        <f t="shared" si="283"/>
        <v>0.71558139829697387</v>
      </c>
      <c r="R1235" s="113">
        <v>7.0501225202690589</v>
      </c>
      <c r="S1235" s="12" t="s">
        <v>1345</v>
      </c>
      <c r="T1235" s="12" t="s">
        <v>1329</v>
      </c>
      <c r="U1235" s="12" t="s">
        <v>1331</v>
      </c>
      <c r="V1235" s="68" t="s">
        <v>1346</v>
      </c>
      <c r="W1235" s="68">
        <v>0</v>
      </c>
      <c r="X1235" s="68">
        <v>0</v>
      </c>
      <c r="Y1235" s="68">
        <v>1</v>
      </c>
      <c r="Z1235" s="68">
        <v>0</v>
      </c>
      <c r="AA1235" s="68">
        <v>0</v>
      </c>
      <c r="AB1235" s="68">
        <v>1</v>
      </c>
      <c r="AC1235" s="68">
        <v>3</v>
      </c>
      <c r="AD1235" s="68">
        <v>5</v>
      </c>
      <c r="AE1235" s="68">
        <v>30</v>
      </c>
      <c r="AF1235" s="68">
        <v>0</v>
      </c>
      <c r="AG1235" s="68">
        <v>1</v>
      </c>
      <c r="AH1235" s="68">
        <v>0</v>
      </c>
      <c r="AI1235" s="68">
        <v>0</v>
      </c>
      <c r="AJ1235" s="68">
        <v>0</v>
      </c>
      <c r="AK1235" s="68">
        <v>0</v>
      </c>
      <c r="AL1235" s="68">
        <v>0</v>
      </c>
      <c r="AM1235" s="68">
        <v>0</v>
      </c>
      <c r="AN1235" s="68">
        <v>0</v>
      </c>
      <c r="AO1235" s="68">
        <v>0</v>
      </c>
      <c r="AP1235" s="113">
        <v>3.5835189384561099</v>
      </c>
      <c r="AQ1235" s="12">
        <v>1</v>
      </c>
      <c r="AR1235" s="113">
        <v>3.5835189384561099</v>
      </c>
      <c r="AS1235" s="12">
        <v>1</v>
      </c>
      <c r="AT1235" s="12">
        <v>0</v>
      </c>
      <c r="AU1235" s="12">
        <v>6.5510803350434044</v>
      </c>
      <c r="AV1235" s="113">
        <v>7.6048944808116197</v>
      </c>
      <c r="AW1235" s="12">
        <v>0</v>
      </c>
      <c r="AX1235" s="12">
        <v>1</v>
      </c>
      <c r="AY1235" s="68">
        <v>0</v>
      </c>
      <c r="AZ1235" s="68">
        <v>4.2329999999999997</v>
      </c>
      <c r="BA1235" s="94">
        <v>175</v>
      </c>
      <c r="BB1235" s="94">
        <v>43</v>
      </c>
      <c r="BC1235" s="12">
        <v>1</v>
      </c>
      <c r="BD1235" s="12">
        <v>0</v>
      </c>
      <c r="BE1235" s="104">
        <f t="shared" si="276"/>
        <v>2.0719132752590443</v>
      </c>
      <c r="BF1235" s="104">
        <v>1529.33</v>
      </c>
      <c r="BG1235" s="104">
        <f t="shared" si="284"/>
        <v>0.28256246227478049</v>
      </c>
      <c r="BH1235" s="68">
        <v>1</v>
      </c>
      <c r="BI1235" s="68">
        <v>1</v>
      </c>
      <c r="BJ1235" s="68">
        <v>0</v>
      </c>
      <c r="BK1235" s="12">
        <v>1</v>
      </c>
      <c r="BL1235" s="12">
        <v>0</v>
      </c>
      <c r="BM1235" s="12">
        <v>1</v>
      </c>
      <c r="BN1235" s="12">
        <v>0</v>
      </c>
      <c r="BO1235" s="12">
        <v>1</v>
      </c>
      <c r="BP1235" s="12">
        <v>0</v>
      </c>
      <c r="BQ1235" s="12">
        <v>0</v>
      </c>
      <c r="BR1235" s="12">
        <v>0</v>
      </c>
      <c r="BS1235" s="12">
        <v>0</v>
      </c>
      <c r="BT1235" s="12">
        <v>1</v>
      </c>
      <c r="BU1235" s="12">
        <v>0</v>
      </c>
      <c r="BV1235" s="12">
        <v>1</v>
      </c>
      <c r="BW1235" s="12">
        <v>0</v>
      </c>
      <c r="BX1235" s="12">
        <v>0</v>
      </c>
      <c r="BY1235" s="12">
        <v>0</v>
      </c>
      <c r="BZ1235" s="12">
        <f t="shared" si="285"/>
        <v>1</v>
      </c>
      <c r="CA1235" s="113">
        <v>2.1972245773362196</v>
      </c>
      <c r="CB1235" s="12" t="s">
        <v>1322</v>
      </c>
      <c r="CC1235" s="12">
        <v>1</v>
      </c>
    </row>
    <row r="1236" spans="1:167" ht="15" customHeight="1" x14ac:dyDescent="0.3">
      <c r="A1236" s="70">
        <v>1235</v>
      </c>
      <c r="B1236" s="70">
        <v>28</v>
      </c>
      <c r="C1236" s="69" t="s">
        <v>178</v>
      </c>
      <c r="D1236" s="38">
        <v>-7.0000000000000007E-2</v>
      </c>
      <c r="E1236" s="69">
        <v>0.05</v>
      </c>
      <c r="F1236" s="19">
        <f t="shared" si="287"/>
        <v>-1.4000000000000001</v>
      </c>
      <c r="G1236" s="70"/>
      <c r="H1236" s="70">
        <f t="shared" si="273"/>
        <v>-0.12000000000000001</v>
      </c>
      <c r="I1236" s="70">
        <f t="shared" si="274"/>
        <v>-2.0000000000000004E-2</v>
      </c>
      <c r="J1236" s="70" t="s">
        <v>63</v>
      </c>
      <c r="K1236" s="70">
        <f t="shared" si="277"/>
        <v>7.0000000000000007E-2</v>
      </c>
      <c r="L1236" s="47">
        <f t="shared" si="288"/>
        <v>1.4000000000000001</v>
      </c>
      <c r="M1236" s="18">
        <f t="shared" si="279"/>
        <v>0.24764219818702879</v>
      </c>
      <c r="N1236" s="69">
        <f t="shared" si="280"/>
        <v>0.17688728441930626</v>
      </c>
      <c r="O1236" s="69">
        <f t="shared" si="281"/>
        <v>5.6533176100410278</v>
      </c>
      <c r="P1236" s="70">
        <f t="shared" si="282"/>
        <v>7.0754913767722527E-2</v>
      </c>
      <c r="Q1236" s="70">
        <f t="shared" si="283"/>
        <v>0.42452948260633505</v>
      </c>
      <c r="R1236" s="114">
        <v>6.6437897331476723</v>
      </c>
      <c r="S1236" s="70" t="s">
        <v>1345</v>
      </c>
      <c r="T1236" s="70" t="s">
        <v>1329</v>
      </c>
      <c r="U1236" s="70" t="s">
        <v>1332</v>
      </c>
      <c r="V1236" s="69" t="s">
        <v>1346</v>
      </c>
      <c r="W1236" s="69">
        <v>0</v>
      </c>
      <c r="X1236" s="69">
        <v>0</v>
      </c>
      <c r="Y1236" s="69">
        <v>1</v>
      </c>
      <c r="Z1236" s="69">
        <v>0</v>
      </c>
      <c r="AA1236" s="69">
        <v>0</v>
      </c>
      <c r="AB1236" s="69">
        <v>1</v>
      </c>
      <c r="AC1236" s="69">
        <v>3</v>
      </c>
      <c r="AD1236" s="69">
        <v>5</v>
      </c>
      <c r="AE1236" s="69">
        <v>30</v>
      </c>
      <c r="AF1236" s="69">
        <v>0</v>
      </c>
      <c r="AG1236" s="69">
        <v>1</v>
      </c>
      <c r="AH1236" s="69">
        <v>0</v>
      </c>
      <c r="AI1236" s="69">
        <v>0</v>
      </c>
      <c r="AJ1236" s="69">
        <v>0</v>
      </c>
      <c r="AK1236" s="69">
        <v>0</v>
      </c>
      <c r="AL1236" s="69">
        <v>0</v>
      </c>
      <c r="AM1236" s="69">
        <v>0</v>
      </c>
      <c r="AN1236" s="69">
        <v>0</v>
      </c>
      <c r="AO1236" s="69">
        <v>0</v>
      </c>
      <c r="AP1236" s="114">
        <v>3.5835189384561099</v>
      </c>
      <c r="AQ1236" s="70">
        <v>1</v>
      </c>
      <c r="AR1236" s="114">
        <v>3.5835189384561099</v>
      </c>
      <c r="AS1236" s="70">
        <v>1</v>
      </c>
      <c r="AT1236" s="70">
        <v>0</v>
      </c>
      <c r="AU1236" s="70">
        <v>6.5510803350434044</v>
      </c>
      <c r="AV1236" s="114">
        <v>7.6048944808116197</v>
      </c>
      <c r="AW1236" s="70">
        <v>0</v>
      </c>
      <c r="AX1236" s="70">
        <v>1</v>
      </c>
      <c r="AY1236" s="69">
        <v>0</v>
      </c>
      <c r="AZ1236" s="69">
        <v>4.2329999999999997</v>
      </c>
      <c r="BA1236" s="32">
        <v>175</v>
      </c>
      <c r="BB1236" s="32">
        <v>43</v>
      </c>
      <c r="BC1236" s="70">
        <v>1</v>
      </c>
      <c r="BD1236" s="70">
        <v>0</v>
      </c>
      <c r="BE1236" s="106">
        <f t="shared" si="276"/>
        <v>2.0719132752590443</v>
      </c>
      <c r="BF1236" s="106">
        <v>1529.33</v>
      </c>
      <c r="BG1236" s="106">
        <f t="shared" si="284"/>
        <v>0.28256246227478049</v>
      </c>
      <c r="BH1236" s="69">
        <v>1</v>
      </c>
      <c r="BI1236" s="69">
        <v>1</v>
      </c>
      <c r="BJ1236" s="69">
        <v>0</v>
      </c>
      <c r="BK1236" s="70">
        <v>1</v>
      </c>
      <c r="BL1236" s="70">
        <v>0</v>
      </c>
      <c r="BM1236" s="70">
        <v>1</v>
      </c>
      <c r="BN1236" s="70">
        <v>0</v>
      </c>
      <c r="BO1236" s="70">
        <v>1</v>
      </c>
      <c r="BP1236" s="70">
        <v>0</v>
      </c>
      <c r="BQ1236" s="70">
        <v>0</v>
      </c>
      <c r="BR1236" s="70">
        <v>0</v>
      </c>
      <c r="BS1236" s="70">
        <v>0</v>
      </c>
      <c r="BT1236" s="70">
        <v>1</v>
      </c>
      <c r="BU1236" s="70">
        <v>0</v>
      </c>
      <c r="BV1236" s="70">
        <v>1</v>
      </c>
      <c r="BW1236" s="70">
        <v>0</v>
      </c>
      <c r="BX1236" s="70">
        <v>0</v>
      </c>
      <c r="BY1236" s="70">
        <v>0</v>
      </c>
      <c r="BZ1236" s="70">
        <f t="shared" si="285"/>
        <v>1</v>
      </c>
      <c r="CA1236" s="114">
        <v>2.1972245773362196</v>
      </c>
      <c r="CB1236" s="70" t="s">
        <v>1322</v>
      </c>
      <c r="CC1236" s="70">
        <v>1</v>
      </c>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c r="DD1236" s="70"/>
      <c r="DE1236" s="70"/>
      <c r="DF1236" s="70"/>
      <c r="DG1236" s="70"/>
      <c r="DH1236" s="70"/>
      <c r="DI1236" s="70"/>
      <c r="DJ1236" s="70"/>
      <c r="DK1236" s="70"/>
      <c r="DL1236" s="70"/>
      <c r="DM1236" s="70"/>
      <c r="DN1236" s="70"/>
      <c r="DO1236" s="70"/>
      <c r="DP1236" s="70"/>
      <c r="DQ1236" s="70"/>
      <c r="DR1236" s="70"/>
      <c r="DS1236" s="70"/>
      <c r="DT1236" s="70"/>
      <c r="DU1236" s="70"/>
      <c r="DV1236" s="70"/>
      <c r="DW1236" s="70"/>
      <c r="DX1236" s="70"/>
      <c r="DY1236" s="70"/>
      <c r="DZ1236" s="70"/>
      <c r="EA1236" s="70"/>
      <c r="EB1236" s="70"/>
      <c r="EC1236" s="70"/>
      <c r="ED1236" s="70"/>
      <c r="EE1236" s="70"/>
      <c r="EF1236" s="70"/>
      <c r="EG1236" s="70"/>
      <c r="EH1236" s="70"/>
      <c r="EI1236" s="70"/>
      <c r="EJ1236" s="70"/>
      <c r="EK1236" s="70"/>
      <c r="EL1236" s="70"/>
      <c r="EM1236" s="70"/>
      <c r="EN1236" s="70"/>
      <c r="EO1236" s="70"/>
      <c r="EP1236" s="70"/>
      <c r="EQ1236" s="70"/>
      <c r="ER1236" s="70"/>
      <c r="ES1236" s="70"/>
      <c r="ET1236" s="70"/>
      <c r="EU1236" s="70"/>
      <c r="EV1236" s="70"/>
      <c r="EW1236" s="70"/>
      <c r="EX1236" s="70"/>
      <c r="EY1236" s="70"/>
      <c r="EZ1236" s="70"/>
      <c r="FA1236" s="70"/>
      <c r="FB1236" s="70"/>
      <c r="FC1236" s="70"/>
      <c r="FD1236" s="70"/>
      <c r="FE1236" s="70"/>
      <c r="FF1236" s="70"/>
      <c r="FG1236" s="70"/>
      <c r="FH1236" s="70"/>
      <c r="FI1236" s="70"/>
      <c r="FJ1236" s="70"/>
      <c r="FK1236" s="70"/>
    </row>
    <row r="1237" spans="1:167" ht="15" customHeight="1" x14ac:dyDescent="0.3">
      <c r="A1237" s="70">
        <v>1236</v>
      </c>
      <c r="B1237" s="12">
        <v>28</v>
      </c>
      <c r="C1237" s="69" t="s">
        <v>178</v>
      </c>
      <c r="D1237" s="37">
        <v>0.2</v>
      </c>
      <c r="E1237" s="68">
        <v>0.12</v>
      </c>
      <c r="F1237" s="19">
        <f t="shared" si="287"/>
        <v>1.6666666666666667</v>
      </c>
      <c r="H1237" s="12">
        <f t="shared" si="273"/>
        <v>8.0000000000000016E-2</v>
      </c>
      <c r="I1237" s="12">
        <f t="shared" si="274"/>
        <v>0.32</v>
      </c>
      <c r="J1237" s="12" t="s">
        <v>63</v>
      </c>
      <c r="K1237" s="12">
        <f t="shared" si="277"/>
        <v>-0.2</v>
      </c>
      <c r="L1237" s="45">
        <f t="shared" si="288"/>
        <v>-1.6666666666666667</v>
      </c>
      <c r="M1237" s="15">
        <f t="shared" si="279"/>
        <v>-0.291111254869791</v>
      </c>
      <c r="N1237" s="68">
        <f t="shared" si="280"/>
        <v>0.17466675292187459</v>
      </c>
      <c r="O1237" s="68">
        <f t="shared" si="281"/>
        <v>5.7251880124392232</v>
      </c>
      <c r="P1237" s="12">
        <f t="shared" si="282"/>
        <v>-0.46577800779166556</v>
      </c>
      <c r="Q1237" s="12">
        <f t="shared" si="283"/>
        <v>-0.11644450194791642</v>
      </c>
      <c r="R1237" s="113">
        <v>5.9532433342877846</v>
      </c>
      <c r="S1237" s="12" t="s">
        <v>1345</v>
      </c>
      <c r="T1237" s="12" t="s">
        <v>1329</v>
      </c>
      <c r="U1237" s="12" t="s">
        <v>1333</v>
      </c>
      <c r="V1237" s="68" t="s">
        <v>1346</v>
      </c>
      <c r="W1237" s="68">
        <v>0</v>
      </c>
      <c r="X1237" s="68">
        <v>0</v>
      </c>
      <c r="Y1237" s="68">
        <v>1</v>
      </c>
      <c r="Z1237" s="68">
        <v>0</v>
      </c>
      <c r="AA1237" s="68">
        <v>0</v>
      </c>
      <c r="AB1237" s="68">
        <v>1</v>
      </c>
      <c r="AC1237" s="68">
        <v>3</v>
      </c>
      <c r="AD1237" s="68">
        <v>5</v>
      </c>
      <c r="AE1237" s="68">
        <v>30</v>
      </c>
      <c r="AF1237" s="68">
        <v>0</v>
      </c>
      <c r="AG1237" s="68">
        <v>1</v>
      </c>
      <c r="AH1237" s="68">
        <v>0</v>
      </c>
      <c r="AI1237" s="68">
        <v>0</v>
      </c>
      <c r="AJ1237" s="68">
        <v>0</v>
      </c>
      <c r="AK1237" s="68">
        <v>0</v>
      </c>
      <c r="AL1237" s="68">
        <v>0</v>
      </c>
      <c r="AM1237" s="68">
        <v>0</v>
      </c>
      <c r="AN1237" s="68">
        <v>0</v>
      </c>
      <c r="AO1237" s="68">
        <v>0</v>
      </c>
      <c r="AP1237" s="113">
        <v>3.5835189384561099</v>
      </c>
      <c r="AQ1237" s="12">
        <v>1</v>
      </c>
      <c r="AR1237" s="113">
        <v>3.5835189384561099</v>
      </c>
      <c r="AS1237" s="12">
        <v>1</v>
      </c>
      <c r="AT1237" s="12">
        <v>0</v>
      </c>
      <c r="AU1237" s="12">
        <v>6.5510803350434044</v>
      </c>
      <c r="AV1237" s="113">
        <v>7.6048944808116197</v>
      </c>
      <c r="AW1237" s="12">
        <v>0</v>
      </c>
      <c r="AX1237" s="12">
        <v>1</v>
      </c>
      <c r="AY1237" s="68">
        <v>0</v>
      </c>
      <c r="AZ1237" s="68">
        <v>4.2329999999999997</v>
      </c>
      <c r="BA1237" s="94">
        <v>175</v>
      </c>
      <c r="BB1237" s="94">
        <v>43</v>
      </c>
      <c r="BC1237" s="12">
        <v>1</v>
      </c>
      <c r="BD1237" s="12">
        <v>0</v>
      </c>
      <c r="BE1237" s="104">
        <f t="shared" si="276"/>
        <v>2.0719132752590443</v>
      </c>
      <c r="BF1237" s="104">
        <v>1529.33</v>
      </c>
      <c r="BG1237" s="104">
        <f t="shared" si="284"/>
        <v>0.28256246227478049</v>
      </c>
      <c r="BH1237" s="68">
        <v>1</v>
      </c>
      <c r="BI1237" s="68">
        <v>1</v>
      </c>
      <c r="BJ1237" s="68">
        <v>0</v>
      </c>
      <c r="BK1237" s="12">
        <v>1</v>
      </c>
      <c r="BL1237" s="12">
        <v>0</v>
      </c>
      <c r="BM1237" s="12">
        <v>1</v>
      </c>
      <c r="BN1237" s="12">
        <v>0</v>
      </c>
      <c r="BO1237" s="12">
        <v>1</v>
      </c>
      <c r="BP1237" s="12">
        <v>0</v>
      </c>
      <c r="BQ1237" s="12">
        <v>0</v>
      </c>
      <c r="BR1237" s="12">
        <v>0</v>
      </c>
      <c r="BS1237" s="12">
        <v>0</v>
      </c>
      <c r="BT1237" s="12">
        <v>1</v>
      </c>
      <c r="BU1237" s="12">
        <v>0</v>
      </c>
      <c r="BV1237" s="12">
        <v>1</v>
      </c>
      <c r="BW1237" s="12">
        <v>0</v>
      </c>
      <c r="BX1237" s="12">
        <v>0</v>
      </c>
      <c r="BY1237" s="12">
        <v>0</v>
      </c>
      <c r="BZ1237" s="12">
        <f t="shared" si="285"/>
        <v>1</v>
      </c>
      <c r="CA1237" s="113">
        <v>2.1972245773362196</v>
      </c>
      <c r="CB1237" s="12" t="s">
        <v>1322</v>
      </c>
      <c r="CC1237" s="12">
        <v>1</v>
      </c>
    </row>
    <row r="1238" spans="1:167" ht="15" customHeight="1" x14ac:dyDescent="0.3">
      <c r="A1238" s="70">
        <v>1237</v>
      </c>
      <c r="B1238" s="12">
        <v>28</v>
      </c>
      <c r="C1238" s="69" t="s">
        <v>178</v>
      </c>
      <c r="D1238" s="37">
        <v>1.1399999999999999</v>
      </c>
      <c r="E1238" s="68">
        <v>0.16</v>
      </c>
      <c r="F1238" s="19">
        <f t="shared" si="287"/>
        <v>7.1249999999999991</v>
      </c>
      <c r="G1238" s="12" t="s">
        <v>353</v>
      </c>
      <c r="H1238" s="12">
        <f t="shared" si="273"/>
        <v>0.97999999999999987</v>
      </c>
      <c r="I1238" s="12">
        <f t="shared" si="274"/>
        <v>1.2999999999999998</v>
      </c>
      <c r="J1238" s="12" t="s">
        <v>63</v>
      </c>
      <c r="K1238" s="12">
        <f t="shared" si="277"/>
        <v>-1.1399999999999999</v>
      </c>
      <c r="L1238" s="45">
        <f t="shared" si="288"/>
        <v>-7.1249999999999991</v>
      </c>
      <c r="M1238" s="15">
        <f t="shared" si="279"/>
        <v>-0.97170070844005874</v>
      </c>
      <c r="N1238" s="68">
        <f t="shared" si="280"/>
        <v>0.13637904679860458</v>
      </c>
      <c r="O1238" s="68">
        <f t="shared" si="281"/>
        <v>7.332504688031241</v>
      </c>
      <c r="P1238" s="12">
        <f t="shared" si="282"/>
        <v>-1.1080797552386632</v>
      </c>
      <c r="Q1238" s="12">
        <f t="shared" si="283"/>
        <v>-0.83532166164145416</v>
      </c>
      <c r="R1238" s="113">
        <v>8.3084455203857601</v>
      </c>
      <c r="S1238" s="12" t="s">
        <v>1347</v>
      </c>
      <c r="T1238" s="12" t="s">
        <v>1329</v>
      </c>
      <c r="U1238" s="12" t="s">
        <v>1330</v>
      </c>
      <c r="V1238" s="68" t="s">
        <v>1349</v>
      </c>
      <c r="W1238" s="68">
        <v>0</v>
      </c>
      <c r="X1238" s="68">
        <v>0</v>
      </c>
      <c r="Y1238" s="68">
        <v>1</v>
      </c>
      <c r="Z1238" s="68">
        <v>0</v>
      </c>
      <c r="AA1238" s="68">
        <v>0</v>
      </c>
      <c r="AB1238" s="68">
        <v>1</v>
      </c>
      <c r="AC1238" s="68">
        <v>1</v>
      </c>
      <c r="AD1238" s="68">
        <v>5</v>
      </c>
      <c r="AE1238" s="68">
        <v>3</v>
      </c>
      <c r="AF1238" s="68">
        <v>0</v>
      </c>
      <c r="AG1238" s="68">
        <v>1</v>
      </c>
      <c r="AH1238" s="68">
        <v>0</v>
      </c>
      <c r="AI1238" s="68">
        <v>0</v>
      </c>
      <c r="AJ1238" s="68">
        <v>0</v>
      </c>
      <c r="AK1238" s="68">
        <v>0</v>
      </c>
      <c r="AL1238" s="68">
        <v>0</v>
      </c>
      <c r="AM1238" s="68">
        <v>0</v>
      </c>
      <c r="AN1238" s="68">
        <v>0</v>
      </c>
      <c r="AO1238" s="68">
        <v>0</v>
      </c>
      <c r="AP1238" s="113">
        <v>3.1780538303479458</v>
      </c>
      <c r="AQ1238" s="12">
        <v>1</v>
      </c>
      <c r="AR1238" s="113">
        <v>2.1972245773362196</v>
      </c>
      <c r="AS1238" s="12">
        <v>1</v>
      </c>
      <c r="AT1238" s="12">
        <v>0</v>
      </c>
      <c r="AU1238" s="12">
        <v>6.5510803350434044</v>
      </c>
      <c r="AV1238" s="113">
        <v>7.6048944808116197</v>
      </c>
      <c r="AW1238" s="12">
        <v>0</v>
      </c>
      <c r="AX1238" s="12">
        <v>1</v>
      </c>
      <c r="AY1238" s="68">
        <v>0</v>
      </c>
      <c r="AZ1238" s="68">
        <v>4.2329999999999997</v>
      </c>
      <c r="BA1238" s="94">
        <v>175</v>
      </c>
      <c r="BB1238" s="94">
        <v>43</v>
      </c>
      <c r="BC1238" s="12">
        <v>1</v>
      </c>
      <c r="BD1238" s="12">
        <v>0</v>
      </c>
      <c r="BE1238" s="104">
        <f t="shared" si="276"/>
        <v>2.0719132752590443</v>
      </c>
      <c r="BF1238" s="104">
        <v>1529.33</v>
      </c>
      <c r="BG1238" s="104">
        <f t="shared" si="284"/>
        <v>0.28256246227478049</v>
      </c>
      <c r="BH1238" s="68">
        <v>1</v>
      </c>
      <c r="BI1238" s="68">
        <v>1</v>
      </c>
      <c r="BJ1238" s="68">
        <v>0</v>
      </c>
      <c r="BK1238" s="12">
        <v>1</v>
      </c>
      <c r="BL1238" s="12">
        <v>0</v>
      </c>
      <c r="BM1238" s="12">
        <v>1</v>
      </c>
      <c r="BN1238" s="12">
        <v>0</v>
      </c>
      <c r="BO1238" s="12">
        <v>1</v>
      </c>
      <c r="BP1238" s="12">
        <v>0</v>
      </c>
      <c r="BQ1238" s="12">
        <v>0</v>
      </c>
      <c r="BR1238" s="12">
        <v>0</v>
      </c>
      <c r="BS1238" s="12">
        <v>0</v>
      </c>
      <c r="BT1238" s="12">
        <v>1</v>
      </c>
      <c r="BU1238" s="12">
        <v>0</v>
      </c>
      <c r="BV1238" s="12">
        <v>1</v>
      </c>
      <c r="BW1238" s="12">
        <v>0</v>
      </c>
      <c r="BX1238" s="12">
        <v>0</v>
      </c>
      <c r="BY1238" s="12">
        <v>1</v>
      </c>
      <c r="BZ1238" s="12">
        <f t="shared" si="285"/>
        <v>0</v>
      </c>
      <c r="CA1238" s="113">
        <v>2.1972245773362196</v>
      </c>
      <c r="CB1238" s="12" t="s">
        <v>1322</v>
      </c>
      <c r="CC1238" s="12">
        <v>1</v>
      </c>
      <c r="CI1238" s="46" t="s">
        <v>1350</v>
      </c>
    </row>
    <row r="1239" spans="1:167" ht="15" customHeight="1" x14ac:dyDescent="0.3">
      <c r="A1239" s="70">
        <v>1238</v>
      </c>
      <c r="B1239" s="12">
        <v>28</v>
      </c>
      <c r="C1239" s="69" t="s">
        <v>178</v>
      </c>
      <c r="D1239" s="37">
        <v>-0.33</v>
      </c>
      <c r="E1239" s="68">
        <v>0.1</v>
      </c>
      <c r="F1239" s="19">
        <f t="shared" si="287"/>
        <v>-3.3</v>
      </c>
      <c r="G1239" s="12" t="s">
        <v>353</v>
      </c>
      <c r="H1239" s="12">
        <f t="shared" si="273"/>
        <v>-0.43000000000000005</v>
      </c>
      <c r="I1239" s="12">
        <f t="shared" si="274"/>
        <v>-0.23</v>
      </c>
      <c r="J1239" s="12" t="s">
        <v>63</v>
      </c>
      <c r="K1239" s="12">
        <f t="shared" si="277"/>
        <v>0.33</v>
      </c>
      <c r="L1239" s="45">
        <f t="shared" si="288"/>
        <v>3.3</v>
      </c>
      <c r="M1239" s="15">
        <f t="shared" si="279"/>
        <v>0.88544750189817045</v>
      </c>
      <c r="N1239" s="68">
        <f t="shared" si="280"/>
        <v>0.26831742481762744</v>
      </c>
      <c r="O1239" s="68">
        <f t="shared" si="281"/>
        <v>3.7269290307168443</v>
      </c>
      <c r="P1239" s="12">
        <f t="shared" si="282"/>
        <v>0.61713007708054302</v>
      </c>
      <c r="Q1239" s="12">
        <f t="shared" si="283"/>
        <v>1.1537649267157979</v>
      </c>
      <c r="R1239" s="113">
        <v>7.7540526390357574</v>
      </c>
      <c r="S1239" s="12" t="s">
        <v>1347</v>
      </c>
      <c r="T1239" s="12" t="s">
        <v>1329</v>
      </c>
      <c r="U1239" s="12" t="s">
        <v>1331</v>
      </c>
      <c r="V1239" s="68" t="s">
        <v>1349</v>
      </c>
      <c r="W1239" s="68">
        <v>0</v>
      </c>
      <c r="X1239" s="68">
        <v>0</v>
      </c>
      <c r="Y1239" s="68">
        <v>1</v>
      </c>
      <c r="Z1239" s="68">
        <v>0</v>
      </c>
      <c r="AA1239" s="68">
        <v>0</v>
      </c>
      <c r="AB1239" s="68">
        <v>1</v>
      </c>
      <c r="AC1239" s="68">
        <v>1</v>
      </c>
      <c r="AD1239" s="68">
        <v>5</v>
      </c>
      <c r="AE1239" s="68">
        <v>3</v>
      </c>
      <c r="AF1239" s="68">
        <v>0</v>
      </c>
      <c r="AG1239" s="68">
        <v>1</v>
      </c>
      <c r="AH1239" s="68">
        <v>0</v>
      </c>
      <c r="AI1239" s="68">
        <v>0</v>
      </c>
      <c r="AJ1239" s="68">
        <v>0</v>
      </c>
      <c r="AK1239" s="68">
        <v>0</v>
      </c>
      <c r="AL1239" s="68">
        <v>0</v>
      </c>
      <c r="AM1239" s="68">
        <v>0</v>
      </c>
      <c r="AN1239" s="68">
        <v>0</v>
      </c>
      <c r="AO1239" s="68">
        <v>0</v>
      </c>
      <c r="AP1239" s="113">
        <v>3.1780538303479458</v>
      </c>
      <c r="AQ1239" s="12">
        <v>1</v>
      </c>
      <c r="AR1239" s="113">
        <v>2.1972245773362196</v>
      </c>
      <c r="AS1239" s="12">
        <v>1</v>
      </c>
      <c r="AT1239" s="12">
        <v>0</v>
      </c>
      <c r="AU1239" s="12">
        <v>6.5510803350434044</v>
      </c>
      <c r="AV1239" s="113">
        <v>7.6048944808116197</v>
      </c>
      <c r="AW1239" s="12">
        <v>0</v>
      </c>
      <c r="AX1239" s="12">
        <v>1</v>
      </c>
      <c r="AY1239" s="68">
        <v>0</v>
      </c>
      <c r="AZ1239" s="68">
        <v>4.2329999999999997</v>
      </c>
      <c r="BA1239" s="94">
        <v>175</v>
      </c>
      <c r="BB1239" s="94">
        <v>43</v>
      </c>
      <c r="BC1239" s="12">
        <v>1</v>
      </c>
      <c r="BD1239" s="12">
        <v>0</v>
      </c>
      <c r="BE1239" s="104">
        <f t="shared" si="276"/>
        <v>2.0719132752590443</v>
      </c>
      <c r="BF1239" s="104">
        <v>1529.33</v>
      </c>
      <c r="BG1239" s="104">
        <f t="shared" si="284"/>
        <v>0.28256246227478049</v>
      </c>
      <c r="BH1239" s="68">
        <v>1</v>
      </c>
      <c r="BI1239" s="68">
        <v>1</v>
      </c>
      <c r="BJ1239" s="68">
        <v>0</v>
      </c>
      <c r="BK1239" s="12">
        <v>1</v>
      </c>
      <c r="BL1239" s="12">
        <v>0</v>
      </c>
      <c r="BM1239" s="12">
        <v>1</v>
      </c>
      <c r="BN1239" s="12">
        <v>0</v>
      </c>
      <c r="BO1239" s="12">
        <v>1</v>
      </c>
      <c r="BP1239" s="12">
        <v>0</v>
      </c>
      <c r="BQ1239" s="12">
        <v>0</v>
      </c>
      <c r="BR1239" s="12">
        <v>0</v>
      </c>
      <c r="BS1239" s="12">
        <v>0</v>
      </c>
      <c r="BT1239" s="12">
        <v>1</v>
      </c>
      <c r="BU1239" s="12">
        <v>0</v>
      </c>
      <c r="BV1239" s="12">
        <v>1</v>
      </c>
      <c r="BW1239" s="12">
        <v>0</v>
      </c>
      <c r="BX1239" s="12">
        <v>0</v>
      </c>
      <c r="BY1239" s="12">
        <v>1</v>
      </c>
      <c r="BZ1239" s="12">
        <f t="shared" si="285"/>
        <v>0</v>
      </c>
      <c r="CA1239" s="113">
        <v>2.1972245773362196</v>
      </c>
      <c r="CB1239" s="12" t="s">
        <v>1322</v>
      </c>
      <c r="CC1239" s="12">
        <v>1</v>
      </c>
    </row>
    <row r="1240" spans="1:167" ht="15" customHeight="1" x14ac:dyDescent="0.3">
      <c r="A1240" s="70">
        <v>1239</v>
      </c>
      <c r="B1240" s="12">
        <v>28</v>
      </c>
      <c r="C1240" s="69" t="s">
        <v>178</v>
      </c>
      <c r="D1240" s="37">
        <v>0.09</v>
      </c>
      <c r="E1240" s="68">
        <v>0.03</v>
      </c>
      <c r="F1240" s="19">
        <f t="shared" si="287"/>
        <v>3</v>
      </c>
      <c r="G1240" s="12" t="s">
        <v>353</v>
      </c>
      <c r="H1240" s="12">
        <f t="shared" si="273"/>
        <v>0.06</v>
      </c>
      <c r="I1240" s="12">
        <f t="shared" si="274"/>
        <v>0.12</v>
      </c>
      <c r="J1240" s="12" t="s">
        <v>63</v>
      </c>
      <c r="K1240" s="12">
        <f t="shared" si="277"/>
        <v>-0.09</v>
      </c>
      <c r="L1240" s="45">
        <f t="shared" si="288"/>
        <v>-3</v>
      </c>
      <c r="M1240" s="15">
        <f t="shared" si="279"/>
        <v>-0.86602540378443871</v>
      </c>
      <c r="N1240" s="68">
        <f t="shared" si="280"/>
        <v>0.28867513459481281</v>
      </c>
      <c r="O1240" s="68">
        <f t="shared" si="281"/>
        <v>3.4641016151377553</v>
      </c>
      <c r="P1240" s="12">
        <f t="shared" si="282"/>
        <v>-1.1547005383792515</v>
      </c>
      <c r="Q1240" s="12">
        <f t="shared" si="283"/>
        <v>-0.57735026918962595</v>
      </c>
      <c r="R1240" s="113">
        <v>7.4541410781466784</v>
      </c>
      <c r="S1240" s="12" t="s">
        <v>1347</v>
      </c>
      <c r="T1240" s="12" t="s">
        <v>1329</v>
      </c>
      <c r="U1240" s="12" t="s">
        <v>1332</v>
      </c>
      <c r="V1240" s="68" t="s">
        <v>1349</v>
      </c>
      <c r="W1240" s="68">
        <v>0</v>
      </c>
      <c r="X1240" s="68">
        <v>0</v>
      </c>
      <c r="Y1240" s="68">
        <v>1</v>
      </c>
      <c r="Z1240" s="68">
        <v>0</v>
      </c>
      <c r="AA1240" s="68">
        <v>0</v>
      </c>
      <c r="AB1240" s="68">
        <v>1</v>
      </c>
      <c r="AC1240" s="68">
        <v>1</v>
      </c>
      <c r="AD1240" s="68">
        <v>5</v>
      </c>
      <c r="AE1240" s="68">
        <v>3</v>
      </c>
      <c r="AF1240" s="68">
        <v>0</v>
      </c>
      <c r="AG1240" s="68">
        <v>1</v>
      </c>
      <c r="AH1240" s="68">
        <v>0</v>
      </c>
      <c r="AI1240" s="68">
        <v>0</v>
      </c>
      <c r="AJ1240" s="68">
        <v>0</v>
      </c>
      <c r="AK1240" s="68">
        <v>0</v>
      </c>
      <c r="AL1240" s="68">
        <v>0</v>
      </c>
      <c r="AM1240" s="68">
        <v>0</v>
      </c>
      <c r="AN1240" s="68">
        <v>0</v>
      </c>
      <c r="AO1240" s="68">
        <v>0</v>
      </c>
      <c r="AP1240" s="113">
        <v>3.1780538303479458</v>
      </c>
      <c r="AQ1240" s="12">
        <v>1</v>
      </c>
      <c r="AR1240" s="113">
        <v>2.1972245773362196</v>
      </c>
      <c r="AS1240" s="12">
        <v>1</v>
      </c>
      <c r="AT1240" s="12">
        <v>0</v>
      </c>
      <c r="AU1240" s="12">
        <v>6.5510803350434044</v>
      </c>
      <c r="AV1240" s="113">
        <v>7.6048944808116197</v>
      </c>
      <c r="AW1240" s="12">
        <v>0</v>
      </c>
      <c r="AX1240" s="12">
        <v>1</v>
      </c>
      <c r="AY1240" s="68">
        <v>0</v>
      </c>
      <c r="AZ1240" s="68">
        <v>4.2329999999999997</v>
      </c>
      <c r="BA1240" s="94">
        <v>175</v>
      </c>
      <c r="BB1240" s="94">
        <v>43</v>
      </c>
      <c r="BC1240" s="12">
        <v>1</v>
      </c>
      <c r="BD1240" s="12">
        <v>0</v>
      </c>
      <c r="BE1240" s="104">
        <f t="shared" si="276"/>
        <v>2.0719132752590443</v>
      </c>
      <c r="BF1240" s="104">
        <v>1529.33</v>
      </c>
      <c r="BG1240" s="104">
        <f t="shared" si="284"/>
        <v>0.28256246227478049</v>
      </c>
      <c r="BH1240" s="68">
        <v>1</v>
      </c>
      <c r="BI1240" s="68">
        <v>1</v>
      </c>
      <c r="BJ1240" s="68">
        <v>0</v>
      </c>
      <c r="BK1240" s="12">
        <v>1</v>
      </c>
      <c r="BL1240" s="12">
        <v>0</v>
      </c>
      <c r="BM1240" s="12">
        <v>1</v>
      </c>
      <c r="BN1240" s="12">
        <v>0</v>
      </c>
      <c r="BO1240" s="12">
        <v>1</v>
      </c>
      <c r="BP1240" s="12">
        <v>0</v>
      </c>
      <c r="BQ1240" s="12">
        <v>0</v>
      </c>
      <c r="BR1240" s="12">
        <v>0</v>
      </c>
      <c r="BS1240" s="12">
        <v>0</v>
      </c>
      <c r="BT1240" s="12">
        <v>1</v>
      </c>
      <c r="BU1240" s="12">
        <v>0</v>
      </c>
      <c r="BV1240" s="12">
        <v>1</v>
      </c>
      <c r="BW1240" s="12">
        <v>0</v>
      </c>
      <c r="BX1240" s="12">
        <v>0</v>
      </c>
      <c r="BY1240" s="12">
        <v>1</v>
      </c>
      <c r="BZ1240" s="12">
        <f t="shared" si="285"/>
        <v>0</v>
      </c>
      <c r="CA1240" s="113">
        <v>2.1972245773362196</v>
      </c>
      <c r="CB1240" s="12" t="s">
        <v>1322</v>
      </c>
      <c r="CC1240" s="12">
        <v>1</v>
      </c>
    </row>
    <row r="1241" spans="1:167" ht="15" customHeight="1" x14ac:dyDescent="0.3">
      <c r="A1241" s="70">
        <v>1240</v>
      </c>
      <c r="B1241" s="70">
        <v>28</v>
      </c>
      <c r="C1241" s="69" t="s">
        <v>178</v>
      </c>
      <c r="D1241" s="38">
        <v>0.1</v>
      </c>
      <c r="E1241" s="69">
        <v>0.28999999999999998</v>
      </c>
      <c r="F1241" s="19">
        <f t="shared" si="287"/>
        <v>0.34482758620689657</v>
      </c>
      <c r="G1241" s="70"/>
      <c r="H1241" s="70">
        <f t="shared" si="273"/>
        <v>-0.18999999999999997</v>
      </c>
      <c r="I1241" s="70">
        <f t="shared" si="274"/>
        <v>0.39</v>
      </c>
      <c r="J1241" s="70" t="s">
        <v>63</v>
      </c>
      <c r="K1241" s="70">
        <f t="shared" si="277"/>
        <v>-0.1</v>
      </c>
      <c r="L1241" s="47">
        <f t="shared" si="288"/>
        <v>-0.34482758620689657</v>
      </c>
      <c r="M1241" s="18">
        <f t="shared" si="279"/>
        <v>-0.19525441139613997</v>
      </c>
      <c r="N1241" s="69">
        <f t="shared" si="280"/>
        <v>0.56623779304880584</v>
      </c>
      <c r="O1241" s="69">
        <f t="shared" si="281"/>
        <v>1.7660424865243971</v>
      </c>
      <c r="P1241" s="70">
        <f t="shared" si="282"/>
        <v>-0.76149220444494581</v>
      </c>
      <c r="Q1241" s="70">
        <f t="shared" si="283"/>
        <v>0.37098338165266587</v>
      </c>
      <c r="R1241" s="114">
        <v>8.2527066765676445</v>
      </c>
      <c r="S1241" s="70" t="s">
        <v>1347</v>
      </c>
      <c r="T1241" s="70" t="s">
        <v>1329</v>
      </c>
      <c r="U1241" s="70" t="s">
        <v>1333</v>
      </c>
      <c r="V1241" s="69" t="s">
        <v>1349</v>
      </c>
      <c r="W1241" s="69">
        <v>0</v>
      </c>
      <c r="X1241" s="69">
        <v>0</v>
      </c>
      <c r="Y1241" s="69">
        <v>1</v>
      </c>
      <c r="Z1241" s="69">
        <v>0</v>
      </c>
      <c r="AA1241" s="69">
        <v>0</v>
      </c>
      <c r="AB1241" s="69">
        <v>1</v>
      </c>
      <c r="AC1241" s="69">
        <v>1</v>
      </c>
      <c r="AD1241" s="69">
        <v>5</v>
      </c>
      <c r="AE1241" s="69">
        <v>3</v>
      </c>
      <c r="AF1241" s="69">
        <v>0</v>
      </c>
      <c r="AG1241" s="69">
        <v>1</v>
      </c>
      <c r="AH1241" s="69">
        <v>0</v>
      </c>
      <c r="AI1241" s="69">
        <v>0</v>
      </c>
      <c r="AJ1241" s="69">
        <v>0</v>
      </c>
      <c r="AK1241" s="69">
        <v>0</v>
      </c>
      <c r="AL1241" s="69">
        <v>0</v>
      </c>
      <c r="AM1241" s="69">
        <v>0</v>
      </c>
      <c r="AN1241" s="69">
        <v>0</v>
      </c>
      <c r="AO1241" s="69">
        <v>0</v>
      </c>
      <c r="AP1241" s="114">
        <v>3.1780538303479458</v>
      </c>
      <c r="AQ1241" s="70">
        <v>1</v>
      </c>
      <c r="AR1241" s="114">
        <v>2.1972245773362196</v>
      </c>
      <c r="AS1241" s="70">
        <v>1</v>
      </c>
      <c r="AT1241" s="70">
        <v>0</v>
      </c>
      <c r="AU1241" s="70">
        <v>6.5510803350434044</v>
      </c>
      <c r="AV1241" s="114">
        <v>7.6048944808116197</v>
      </c>
      <c r="AW1241" s="70">
        <v>0</v>
      </c>
      <c r="AX1241" s="70">
        <v>1</v>
      </c>
      <c r="AY1241" s="69">
        <v>0</v>
      </c>
      <c r="AZ1241" s="69">
        <v>4.2329999999999997</v>
      </c>
      <c r="BA1241" s="32">
        <v>175</v>
      </c>
      <c r="BB1241" s="32">
        <v>43</v>
      </c>
      <c r="BC1241" s="70">
        <v>1</v>
      </c>
      <c r="BD1241" s="70">
        <v>0</v>
      </c>
      <c r="BE1241" s="106">
        <f t="shared" si="276"/>
        <v>2.0719132752590443</v>
      </c>
      <c r="BF1241" s="106">
        <v>1529.33</v>
      </c>
      <c r="BG1241" s="106">
        <f t="shared" si="284"/>
        <v>0.28256246227478049</v>
      </c>
      <c r="BH1241" s="69">
        <v>1</v>
      </c>
      <c r="BI1241" s="69">
        <v>1</v>
      </c>
      <c r="BJ1241" s="69">
        <v>0</v>
      </c>
      <c r="BK1241" s="70">
        <v>1</v>
      </c>
      <c r="BL1241" s="70">
        <v>0</v>
      </c>
      <c r="BM1241" s="70">
        <v>1</v>
      </c>
      <c r="BN1241" s="70">
        <v>0</v>
      </c>
      <c r="BO1241" s="70">
        <v>1</v>
      </c>
      <c r="BP1241" s="70">
        <v>0</v>
      </c>
      <c r="BQ1241" s="70">
        <v>0</v>
      </c>
      <c r="BR1241" s="70">
        <v>0</v>
      </c>
      <c r="BS1241" s="70">
        <v>0</v>
      </c>
      <c r="BT1241" s="70">
        <v>1</v>
      </c>
      <c r="BU1241" s="70">
        <v>0</v>
      </c>
      <c r="BV1241" s="70">
        <v>1</v>
      </c>
      <c r="BW1241" s="70">
        <v>0</v>
      </c>
      <c r="BX1241" s="70">
        <v>0</v>
      </c>
      <c r="BY1241" s="70">
        <v>1</v>
      </c>
      <c r="BZ1241" s="70">
        <f t="shared" si="285"/>
        <v>0</v>
      </c>
      <c r="CA1241" s="114">
        <v>2.1972245773362196</v>
      </c>
      <c r="CB1241" s="70" t="s">
        <v>1322</v>
      </c>
      <c r="CC1241" s="70">
        <v>1</v>
      </c>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c r="DD1241" s="70"/>
      <c r="DE1241" s="70"/>
      <c r="DF1241" s="70"/>
      <c r="DG1241" s="70"/>
      <c r="DH1241" s="70"/>
      <c r="DI1241" s="70"/>
      <c r="DJ1241" s="70"/>
      <c r="DK1241" s="70"/>
      <c r="DL1241" s="70"/>
      <c r="DM1241" s="70"/>
      <c r="DN1241" s="70"/>
      <c r="DO1241" s="70"/>
      <c r="DP1241" s="70"/>
      <c r="DQ1241" s="70"/>
      <c r="DR1241" s="70"/>
      <c r="DS1241" s="70"/>
      <c r="DT1241" s="70"/>
      <c r="DU1241" s="70"/>
      <c r="DV1241" s="70"/>
      <c r="DW1241" s="70"/>
      <c r="DX1241" s="70"/>
      <c r="DY1241" s="70"/>
      <c r="DZ1241" s="70"/>
      <c r="EA1241" s="70"/>
      <c r="EB1241" s="70"/>
      <c r="EC1241" s="70"/>
      <c r="ED1241" s="70"/>
      <c r="EE1241" s="70"/>
      <c r="EF1241" s="70"/>
      <c r="EG1241" s="70"/>
      <c r="EH1241" s="70"/>
      <c r="EI1241" s="70"/>
      <c r="EJ1241" s="70"/>
      <c r="EK1241" s="70"/>
      <c r="EL1241" s="70"/>
      <c r="EM1241" s="70"/>
      <c r="EN1241" s="70"/>
      <c r="EO1241" s="70"/>
      <c r="EP1241" s="70"/>
      <c r="EQ1241" s="70"/>
      <c r="ER1241" s="70"/>
      <c r="ES1241" s="70"/>
      <c r="ET1241" s="70"/>
      <c r="EU1241" s="70"/>
      <c r="EV1241" s="70"/>
      <c r="EW1241" s="70"/>
      <c r="EX1241" s="70"/>
      <c r="EY1241" s="70"/>
      <c r="EZ1241" s="70"/>
      <c r="FA1241" s="70"/>
      <c r="FB1241" s="70"/>
      <c r="FC1241" s="70"/>
      <c r="FD1241" s="70"/>
      <c r="FE1241" s="70"/>
      <c r="FF1241" s="70"/>
      <c r="FG1241" s="70"/>
      <c r="FH1241" s="70"/>
      <c r="FI1241" s="70"/>
      <c r="FJ1241" s="70"/>
      <c r="FK1241" s="70"/>
    </row>
    <row r="1242" spans="1:167" ht="15" customHeight="1" x14ac:dyDescent="0.3">
      <c r="A1242" s="70">
        <v>1241</v>
      </c>
      <c r="B1242" s="12">
        <v>28</v>
      </c>
      <c r="C1242" s="69" t="s">
        <v>178</v>
      </c>
      <c r="D1242" s="37">
        <v>1.0900000000000001</v>
      </c>
      <c r="E1242" s="68">
        <v>0.21</v>
      </c>
      <c r="F1242" s="19">
        <f t="shared" si="287"/>
        <v>5.1904761904761907</v>
      </c>
      <c r="G1242" s="12" t="s">
        <v>353</v>
      </c>
      <c r="H1242" s="12">
        <f t="shared" si="273"/>
        <v>0.88000000000000012</v>
      </c>
      <c r="I1242" s="12">
        <f t="shared" si="274"/>
        <v>1.3</v>
      </c>
      <c r="J1242" s="12" t="s">
        <v>63</v>
      </c>
      <c r="K1242" s="12">
        <f t="shared" si="277"/>
        <v>-1.0900000000000001</v>
      </c>
      <c r="L1242" s="45">
        <f t="shared" si="288"/>
        <v>-5.1904761904761907</v>
      </c>
      <c r="M1242" s="15">
        <f t="shared" si="279"/>
        <v>-0.86578860316059603</v>
      </c>
      <c r="N1242" s="68">
        <f t="shared" si="280"/>
        <v>0.16680330886580291</v>
      </c>
      <c r="O1242" s="68">
        <f t="shared" si="281"/>
        <v>5.9950849104829382</v>
      </c>
      <c r="P1242" s="12">
        <f t="shared" si="282"/>
        <v>-1.0325919120263989</v>
      </c>
      <c r="Q1242" s="12">
        <f t="shared" si="283"/>
        <v>-0.69898529429479317</v>
      </c>
      <c r="R1242" s="113">
        <v>8.2527066765676445</v>
      </c>
      <c r="S1242" s="12" t="s">
        <v>1348</v>
      </c>
      <c r="T1242" s="12" t="s">
        <v>1329</v>
      </c>
      <c r="U1242" s="12" t="s">
        <v>1330</v>
      </c>
      <c r="V1242" s="68" t="s">
        <v>1349</v>
      </c>
      <c r="W1242" s="68">
        <v>0</v>
      </c>
      <c r="X1242" s="68">
        <v>0</v>
      </c>
      <c r="Y1242" s="68">
        <v>1</v>
      </c>
      <c r="Z1242" s="68">
        <v>0</v>
      </c>
      <c r="AA1242" s="68">
        <v>0</v>
      </c>
      <c r="AB1242" s="68">
        <v>1</v>
      </c>
      <c r="AC1242" s="68">
        <v>2</v>
      </c>
      <c r="AD1242" s="68">
        <v>5</v>
      </c>
      <c r="AE1242" s="68">
        <v>9</v>
      </c>
      <c r="AF1242" s="68">
        <v>0</v>
      </c>
      <c r="AG1242" s="68">
        <v>1</v>
      </c>
      <c r="AH1242" s="68">
        <v>0</v>
      </c>
      <c r="AI1242" s="68">
        <v>0</v>
      </c>
      <c r="AJ1242" s="68">
        <v>0</v>
      </c>
      <c r="AK1242" s="68">
        <v>0</v>
      </c>
      <c r="AL1242" s="68">
        <v>0</v>
      </c>
      <c r="AM1242" s="68">
        <v>0</v>
      </c>
      <c r="AN1242" s="68">
        <v>0</v>
      </c>
      <c r="AO1242" s="68">
        <v>0</v>
      </c>
      <c r="AP1242" s="113">
        <v>3.1780538303479458</v>
      </c>
      <c r="AQ1242" s="12">
        <v>1</v>
      </c>
      <c r="AR1242" s="113">
        <v>2.7080502011022101</v>
      </c>
      <c r="AS1242" s="12">
        <v>1</v>
      </c>
      <c r="AT1242" s="12">
        <v>0</v>
      </c>
      <c r="AU1242" s="12">
        <v>6.5510803350434044</v>
      </c>
      <c r="AV1242" s="113">
        <v>7.6048944808116197</v>
      </c>
      <c r="AW1242" s="12">
        <v>0</v>
      </c>
      <c r="AX1242" s="12">
        <v>1</v>
      </c>
      <c r="AY1242" s="68">
        <v>0</v>
      </c>
      <c r="AZ1242" s="68">
        <v>4.2329999999999997</v>
      </c>
      <c r="BA1242" s="94">
        <v>175</v>
      </c>
      <c r="BB1242" s="94">
        <v>43</v>
      </c>
      <c r="BC1242" s="12">
        <v>1</v>
      </c>
      <c r="BD1242" s="12">
        <v>0</v>
      </c>
      <c r="BE1242" s="104">
        <f t="shared" si="276"/>
        <v>2.0719132752590443</v>
      </c>
      <c r="BF1242" s="104">
        <v>1529.33</v>
      </c>
      <c r="BG1242" s="104">
        <f t="shared" si="284"/>
        <v>0.28256246227478049</v>
      </c>
      <c r="BH1242" s="68">
        <v>1</v>
      </c>
      <c r="BI1242" s="68">
        <v>1</v>
      </c>
      <c r="BJ1242" s="68">
        <v>0</v>
      </c>
      <c r="BK1242" s="12">
        <v>1</v>
      </c>
      <c r="BL1242" s="12">
        <v>0</v>
      </c>
      <c r="BM1242" s="12">
        <v>1</v>
      </c>
      <c r="BN1242" s="12">
        <v>0</v>
      </c>
      <c r="BO1242" s="12">
        <v>1</v>
      </c>
      <c r="BP1242" s="12">
        <v>0</v>
      </c>
      <c r="BQ1242" s="12">
        <v>0</v>
      </c>
      <c r="BR1242" s="12">
        <v>0</v>
      </c>
      <c r="BS1242" s="12">
        <v>0</v>
      </c>
      <c r="BT1242" s="12">
        <v>1</v>
      </c>
      <c r="BU1242" s="12">
        <v>0</v>
      </c>
      <c r="BV1242" s="12">
        <v>1</v>
      </c>
      <c r="BW1242" s="12">
        <v>0</v>
      </c>
      <c r="BX1242" s="12">
        <v>0</v>
      </c>
      <c r="BY1242" s="12">
        <v>1</v>
      </c>
      <c r="BZ1242" s="12">
        <f t="shared" si="285"/>
        <v>0</v>
      </c>
      <c r="CA1242" s="113">
        <v>2.1972245773362196</v>
      </c>
      <c r="CB1242" s="12" t="s">
        <v>1322</v>
      </c>
      <c r="CC1242" s="12">
        <v>1</v>
      </c>
      <c r="CL1242" s="70"/>
      <c r="CM1242" s="70"/>
      <c r="CN1242" s="70"/>
      <c r="CO1242" s="70"/>
      <c r="CP1242" s="70"/>
      <c r="CQ1242" s="70"/>
      <c r="CR1242" s="70"/>
      <c r="CS1242" s="70"/>
      <c r="CT1242" s="70"/>
      <c r="CU1242" s="70"/>
      <c r="CV1242" s="70"/>
      <c r="CW1242" s="70"/>
      <c r="CX1242" s="70"/>
      <c r="CY1242" s="70"/>
      <c r="CZ1242" s="70"/>
      <c r="DA1242" s="70"/>
      <c r="DB1242" s="70"/>
      <c r="DC1242" s="70"/>
      <c r="DD1242" s="70"/>
      <c r="DE1242" s="70"/>
      <c r="DF1242" s="70"/>
      <c r="DG1242" s="70"/>
      <c r="DH1242" s="70"/>
      <c r="DI1242" s="70"/>
      <c r="DJ1242" s="70"/>
      <c r="DK1242" s="70"/>
      <c r="DL1242" s="70"/>
      <c r="DM1242" s="70"/>
      <c r="DN1242" s="70"/>
      <c r="DO1242" s="70"/>
      <c r="DP1242" s="70"/>
      <c r="DQ1242" s="70"/>
      <c r="DR1242" s="70"/>
      <c r="DS1242" s="70"/>
      <c r="DT1242" s="70"/>
      <c r="DU1242" s="70"/>
      <c r="DV1242" s="70"/>
      <c r="DW1242" s="70"/>
      <c r="DX1242" s="70"/>
      <c r="DY1242" s="70"/>
      <c r="DZ1242" s="70"/>
      <c r="EA1242" s="70"/>
      <c r="EB1242" s="70"/>
      <c r="EC1242" s="70"/>
      <c r="ED1242" s="70"/>
      <c r="EE1242" s="70"/>
      <c r="EF1242" s="70"/>
      <c r="EG1242" s="70"/>
      <c r="EH1242" s="70"/>
      <c r="EI1242" s="70"/>
      <c r="EJ1242" s="70"/>
      <c r="EK1242" s="70"/>
      <c r="EL1242" s="70"/>
      <c r="EM1242" s="70"/>
      <c r="EN1242" s="70"/>
      <c r="EO1242" s="70"/>
      <c r="EP1242" s="70"/>
      <c r="EQ1242" s="70"/>
      <c r="ER1242" s="70"/>
      <c r="ES1242" s="70"/>
      <c r="ET1242" s="70"/>
      <c r="EU1242" s="70"/>
      <c r="EV1242" s="70"/>
      <c r="EW1242" s="70"/>
      <c r="EX1242" s="70"/>
      <c r="EY1242" s="70"/>
      <c r="EZ1242" s="70"/>
      <c r="FA1242" s="70"/>
      <c r="FB1242" s="70"/>
      <c r="FC1242" s="70"/>
      <c r="FD1242" s="70"/>
      <c r="FE1242" s="70"/>
      <c r="FF1242" s="70"/>
      <c r="FG1242" s="70"/>
      <c r="FH1242" s="70"/>
      <c r="FI1242" s="70"/>
      <c r="FJ1242" s="70"/>
      <c r="FK1242" s="70"/>
    </row>
    <row r="1243" spans="1:167" ht="15" customHeight="1" x14ac:dyDescent="0.3">
      <c r="A1243" s="70">
        <v>1242</v>
      </c>
      <c r="B1243" s="70">
        <v>28</v>
      </c>
      <c r="C1243" s="69" t="s">
        <v>178</v>
      </c>
      <c r="D1243" s="38">
        <v>-0.41</v>
      </c>
      <c r="E1243" s="69">
        <v>0.12</v>
      </c>
      <c r="F1243" s="19">
        <f t="shared" si="287"/>
        <v>-3.4166666666666665</v>
      </c>
      <c r="G1243" s="70" t="s">
        <v>353</v>
      </c>
      <c r="H1243" s="70">
        <f t="shared" si="273"/>
        <v>-0.53</v>
      </c>
      <c r="I1243" s="70">
        <f t="shared" si="274"/>
        <v>-0.28999999999999998</v>
      </c>
      <c r="J1243" s="70" t="s">
        <v>63</v>
      </c>
      <c r="K1243" s="70">
        <f t="shared" si="277"/>
        <v>0.41</v>
      </c>
      <c r="L1243" s="47">
        <f t="shared" si="288"/>
        <v>3.4166666666666665</v>
      </c>
      <c r="M1243" s="18">
        <f t="shared" si="279"/>
        <v>0.7514402250505251</v>
      </c>
      <c r="N1243" s="69">
        <f t="shared" si="280"/>
        <v>0.21993372440503176</v>
      </c>
      <c r="O1243" s="69">
        <f t="shared" si="281"/>
        <v>4.5468242885679135</v>
      </c>
      <c r="P1243" s="70">
        <f t="shared" si="282"/>
        <v>0.53150650064549332</v>
      </c>
      <c r="Q1243" s="70">
        <f t="shared" si="283"/>
        <v>0.97137394945555688</v>
      </c>
      <c r="R1243" s="114">
        <v>7.7213486126179491</v>
      </c>
      <c r="S1243" s="70" t="s">
        <v>1348</v>
      </c>
      <c r="T1243" s="70" t="s">
        <v>1329</v>
      </c>
      <c r="U1243" s="70" t="s">
        <v>1331</v>
      </c>
      <c r="V1243" s="69" t="s">
        <v>1349</v>
      </c>
      <c r="W1243" s="69">
        <v>0</v>
      </c>
      <c r="X1243" s="69">
        <v>0</v>
      </c>
      <c r="Y1243" s="69">
        <v>1</v>
      </c>
      <c r="Z1243" s="69">
        <v>0</v>
      </c>
      <c r="AA1243" s="69">
        <v>0</v>
      </c>
      <c r="AB1243" s="69">
        <v>1</v>
      </c>
      <c r="AC1243" s="69">
        <v>2</v>
      </c>
      <c r="AD1243" s="69">
        <v>5</v>
      </c>
      <c r="AE1243" s="69">
        <v>9</v>
      </c>
      <c r="AF1243" s="69">
        <v>0</v>
      </c>
      <c r="AG1243" s="69">
        <v>1</v>
      </c>
      <c r="AH1243" s="69">
        <v>0</v>
      </c>
      <c r="AI1243" s="69">
        <v>0</v>
      </c>
      <c r="AJ1243" s="69">
        <v>0</v>
      </c>
      <c r="AK1243" s="69">
        <v>0</v>
      </c>
      <c r="AL1243" s="69">
        <v>0</v>
      </c>
      <c r="AM1243" s="69">
        <v>0</v>
      </c>
      <c r="AN1243" s="69">
        <v>0</v>
      </c>
      <c r="AO1243" s="69">
        <v>0</v>
      </c>
      <c r="AP1243" s="114">
        <v>3.1780538303479458</v>
      </c>
      <c r="AQ1243" s="70">
        <v>1</v>
      </c>
      <c r="AR1243" s="114">
        <v>2.7080502011022101</v>
      </c>
      <c r="AS1243" s="70">
        <v>1</v>
      </c>
      <c r="AT1243" s="70">
        <v>0</v>
      </c>
      <c r="AU1243" s="70">
        <v>6.5510803350434044</v>
      </c>
      <c r="AV1243" s="114">
        <v>7.6048944808116197</v>
      </c>
      <c r="AW1243" s="70">
        <v>0</v>
      </c>
      <c r="AX1243" s="70">
        <v>1</v>
      </c>
      <c r="AY1243" s="69">
        <v>0</v>
      </c>
      <c r="AZ1243" s="69">
        <v>4.2329999999999997</v>
      </c>
      <c r="BA1243" s="32">
        <v>175</v>
      </c>
      <c r="BB1243" s="32">
        <v>43</v>
      </c>
      <c r="BC1243" s="70">
        <v>1</v>
      </c>
      <c r="BD1243" s="70">
        <v>0</v>
      </c>
      <c r="BE1243" s="106">
        <f t="shared" si="276"/>
        <v>2.0719132752590443</v>
      </c>
      <c r="BF1243" s="106">
        <v>1529.33</v>
      </c>
      <c r="BG1243" s="106">
        <f t="shared" si="284"/>
        <v>0.28256246227478049</v>
      </c>
      <c r="BH1243" s="69">
        <v>1</v>
      </c>
      <c r="BI1243" s="69">
        <v>1</v>
      </c>
      <c r="BJ1243" s="69">
        <v>0</v>
      </c>
      <c r="BK1243" s="70">
        <v>1</v>
      </c>
      <c r="BL1243" s="70">
        <v>0</v>
      </c>
      <c r="BM1243" s="70">
        <v>1</v>
      </c>
      <c r="BN1243" s="70">
        <v>0</v>
      </c>
      <c r="BO1243" s="70">
        <v>1</v>
      </c>
      <c r="BP1243" s="70">
        <v>0</v>
      </c>
      <c r="BQ1243" s="70">
        <v>0</v>
      </c>
      <c r="BR1243" s="70">
        <v>0</v>
      </c>
      <c r="BS1243" s="70">
        <v>0</v>
      </c>
      <c r="BT1243" s="70">
        <v>1</v>
      </c>
      <c r="BU1243" s="70">
        <v>0</v>
      </c>
      <c r="BV1243" s="70">
        <v>1</v>
      </c>
      <c r="BW1243" s="70">
        <v>0</v>
      </c>
      <c r="BX1243" s="70">
        <v>0</v>
      </c>
      <c r="BY1243" s="70">
        <v>1</v>
      </c>
      <c r="BZ1243" s="70">
        <f t="shared" si="285"/>
        <v>0</v>
      </c>
      <c r="CA1243" s="114">
        <v>2.1972245773362196</v>
      </c>
      <c r="CB1243" s="70" t="s">
        <v>1322</v>
      </c>
      <c r="CC1243" s="70">
        <v>1</v>
      </c>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c r="DD1243" s="70"/>
      <c r="DE1243" s="70"/>
      <c r="DF1243" s="70"/>
      <c r="DG1243" s="70"/>
      <c r="DH1243" s="70"/>
      <c r="DI1243" s="70"/>
      <c r="DJ1243" s="70"/>
      <c r="DK1243" s="70"/>
      <c r="DL1243" s="70"/>
      <c r="DM1243" s="70"/>
      <c r="DN1243" s="70"/>
      <c r="DO1243" s="70"/>
      <c r="DP1243" s="70"/>
      <c r="DQ1243" s="70"/>
      <c r="DR1243" s="70"/>
      <c r="DS1243" s="70"/>
      <c r="DT1243" s="70"/>
      <c r="DU1243" s="70"/>
      <c r="DV1243" s="70"/>
      <c r="DW1243" s="70"/>
      <c r="DX1243" s="70"/>
      <c r="DY1243" s="70"/>
      <c r="DZ1243" s="70"/>
      <c r="EA1243" s="70"/>
      <c r="EB1243" s="70"/>
      <c r="EC1243" s="70"/>
      <c r="ED1243" s="70"/>
      <c r="EE1243" s="70"/>
      <c r="EF1243" s="70"/>
      <c r="EG1243" s="70"/>
      <c r="EH1243" s="70"/>
      <c r="EI1243" s="70"/>
      <c r="EJ1243" s="70"/>
      <c r="EK1243" s="70"/>
      <c r="EL1243" s="70"/>
      <c r="EM1243" s="70"/>
      <c r="EN1243" s="70"/>
      <c r="EO1243" s="70"/>
      <c r="EP1243" s="70"/>
      <c r="EQ1243" s="70"/>
      <c r="ER1243" s="70"/>
      <c r="ES1243" s="70"/>
      <c r="ET1243" s="70"/>
      <c r="EU1243" s="70"/>
      <c r="EV1243" s="70"/>
      <c r="EW1243" s="70"/>
      <c r="EX1243" s="70"/>
      <c r="EY1243" s="70"/>
      <c r="EZ1243" s="70"/>
      <c r="FA1243" s="70"/>
      <c r="FB1243" s="70"/>
      <c r="FC1243" s="70"/>
      <c r="FD1243" s="70"/>
      <c r="FE1243" s="70"/>
      <c r="FF1243" s="70"/>
      <c r="FG1243" s="70"/>
      <c r="FH1243" s="70"/>
      <c r="FI1243" s="70"/>
      <c r="FJ1243" s="70"/>
      <c r="FK1243" s="70"/>
    </row>
    <row r="1244" spans="1:167" ht="15" customHeight="1" x14ac:dyDescent="0.3">
      <c r="A1244" s="70">
        <v>1243</v>
      </c>
      <c r="B1244" s="12">
        <v>28</v>
      </c>
      <c r="C1244" s="69" t="s">
        <v>178</v>
      </c>
      <c r="D1244" s="37">
        <v>0.04</v>
      </c>
      <c r="E1244" s="13">
        <v>0.03</v>
      </c>
      <c r="F1244" s="19">
        <f t="shared" si="287"/>
        <v>1.3333333333333335</v>
      </c>
      <c r="H1244" s="12">
        <f t="shared" si="273"/>
        <v>1.0000000000000002E-2</v>
      </c>
      <c r="I1244" s="12">
        <f t="shared" si="274"/>
        <v>7.0000000000000007E-2</v>
      </c>
      <c r="J1244" s="12" t="s">
        <v>63</v>
      </c>
      <c r="K1244" s="12">
        <f t="shared" si="277"/>
        <v>-0.04</v>
      </c>
      <c r="L1244" s="45">
        <f t="shared" si="288"/>
        <v>-1.3333333333333335</v>
      </c>
      <c r="M1244" s="15">
        <f t="shared" si="279"/>
        <v>-0.40613846605344767</v>
      </c>
      <c r="N1244" s="13">
        <f t="shared" si="280"/>
        <v>0.30460384954008568</v>
      </c>
      <c r="O1244" s="68">
        <f t="shared" si="281"/>
        <v>3.2829526005987018</v>
      </c>
      <c r="P1244" s="12">
        <f t="shared" si="282"/>
        <v>-0.71074231559353329</v>
      </c>
      <c r="Q1244" s="12">
        <f t="shared" si="283"/>
        <v>-0.10153461651336199</v>
      </c>
      <c r="R1244" s="113">
        <v>7.3664451483275988</v>
      </c>
      <c r="S1244" s="12" t="s">
        <v>1348</v>
      </c>
      <c r="T1244" s="12" t="s">
        <v>1329</v>
      </c>
      <c r="U1244" s="12" t="s">
        <v>1332</v>
      </c>
      <c r="V1244" s="13" t="s">
        <v>1349</v>
      </c>
      <c r="W1244" s="68">
        <v>0</v>
      </c>
      <c r="X1244" s="68">
        <v>0</v>
      </c>
      <c r="Y1244" s="68">
        <v>1</v>
      </c>
      <c r="Z1244" s="68">
        <v>0</v>
      </c>
      <c r="AA1244" s="13">
        <v>0</v>
      </c>
      <c r="AB1244" s="13">
        <v>1</v>
      </c>
      <c r="AC1244" s="68">
        <v>2</v>
      </c>
      <c r="AD1244" s="13">
        <v>5</v>
      </c>
      <c r="AE1244" s="13">
        <v>9</v>
      </c>
      <c r="AF1244" s="13">
        <v>0</v>
      </c>
      <c r="AG1244" s="13">
        <v>1</v>
      </c>
      <c r="AH1244" s="13">
        <v>0</v>
      </c>
      <c r="AI1244" s="13">
        <v>0</v>
      </c>
      <c r="AJ1244" s="13">
        <v>0</v>
      </c>
      <c r="AK1244" s="13">
        <v>0</v>
      </c>
      <c r="AL1244" s="13">
        <v>0</v>
      </c>
      <c r="AM1244" s="68">
        <v>0</v>
      </c>
      <c r="AN1244" s="68">
        <v>0</v>
      </c>
      <c r="AO1244" s="68">
        <v>0</v>
      </c>
      <c r="AP1244" s="113">
        <v>3.1780538303479458</v>
      </c>
      <c r="AQ1244" s="12">
        <v>1</v>
      </c>
      <c r="AR1244" s="113">
        <v>2.7080502011022101</v>
      </c>
      <c r="AS1244" s="12">
        <v>1</v>
      </c>
      <c r="AT1244" s="12">
        <v>0</v>
      </c>
      <c r="AU1244" s="12">
        <v>6.5510803350434044</v>
      </c>
      <c r="AV1244" s="113">
        <v>7.6048944808116197</v>
      </c>
      <c r="AW1244" s="12">
        <v>0</v>
      </c>
      <c r="AX1244" s="12">
        <v>1</v>
      </c>
      <c r="AY1244" s="68">
        <v>0</v>
      </c>
      <c r="AZ1244" s="68">
        <v>4.2329999999999997</v>
      </c>
      <c r="BA1244" s="94">
        <v>175</v>
      </c>
      <c r="BB1244" s="94">
        <v>43</v>
      </c>
      <c r="BC1244" s="12">
        <v>1</v>
      </c>
      <c r="BD1244" s="12">
        <v>0</v>
      </c>
      <c r="BE1244" s="104">
        <f t="shared" si="276"/>
        <v>2.0719132752590443</v>
      </c>
      <c r="BF1244" s="104">
        <v>1529.33</v>
      </c>
      <c r="BG1244" s="104">
        <f t="shared" si="284"/>
        <v>0.28256246227478049</v>
      </c>
      <c r="BH1244" s="68">
        <v>1</v>
      </c>
      <c r="BI1244" s="68">
        <v>1</v>
      </c>
      <c r="BJ1244" s="68">
        <v>0</v>
      </c>
      <c r="BK1244" s="12">
        <v>1</v>
      </c>
      <c r="BL1244" s="12">
        <v>0</v>
      </c>
      <c r="BM1244" s="12">
        <v>1</v>
      </c>
      <c r="BN1244" s="12">
        <v>0</v>
      </c>
      <c r="BO1244" s="12">
        <v>1</v>
      </c>
      <c r="BP1244" s="12">
        <v>0</v>
      </c>
      <c r="BQ1244" s="12">
        <v>0</v>
      </c>
      <c r="BR1244" s="12">
        <v>0</v>
      </c>
      <c r="BS1244" s="12">
        <v>0</v>
      </c>
      <c r="BT1244" s="12">
        <v>1</v>
      </c>
      <c r="BU1244" s="12">
        <v>0</v>
      </c>
      <c r="BV1244" s="12">
        <v>1</v>
      </c>
      <c r="BW1244" s="12">
        <v>0</v>
      </c>
      <c r="BX1244" s="12">
        <v>0</v>
      </c>
      <c r="BY1244" s="12">
        <v>1</v>
      </c>
      <c r="BZ1244" s="12">
        <f t="shared" si="285"/>
        <v>0</v>
      </c>
      <c r="CA1244" s="113">
        <v>2.1972245773362196</v>
      </c>
      <c r="CB1244" s="12" t="s">
        <v>1322</v>
      </c>
      <c r="CC1244" s="12">
        <v>1</v>
      </c>
    </row>
    <row r="1245" spans="1:167" ht="15" customHeight="1" x14ac:dyDescent="0.3">
      <c r="A1245" s="70">
        <v>1244</v>
      </c>
      <c r="B1245" s="70">
        <v>28</v>
      </c>
      <c r="C1245" s="69" t="s">
        <v>178</v>
      </c>
      <c r="D1245" s="38">
        <v>0.39</v>
      </c>
      <c r="E1245" s="69">
        <v>0.2</v>
      </c>
      <c r="F1245" s="19">
        <f t="shared" si="287"/>
        <v>1.95</v>
      </c>
      <c r="G1245" s="70" t="s">
        <v>421</v>
      </c>
      <c r="H1245" s="70">
        <f t="shared" si="273"/>
        <v>0.19</v>
      </c>
      <c r="I1245" s="70">
        <f t="shared" si="274"/>
        <v>0.59000000000000008</v>
      </c>
      <c r="J1245" s="70" t="s">
        <v>63</v>
      </c>
      <c r="K1245" s="70">
        <f t="shared" si="277"/>
        <v>-0.39</v>
      </c>
      <c r="L1245" s="47">
        <f t="shared" si="288"/>
        <v>-1.95</v>
      </c>
      <c r="M1245" s="18">
        <f t="shared" si="279"/>
        <v>-0.54498835059541406</v>
      </c>
      <c r="N1245" s="69">
        <f t="shared" si="280"/>
        <v>0.27948120543354571</v>
      </c>
      <c r="O1245" s="69">
        <f t="shared" si="281"/>
        <v>3.5780581325629686</v>
      </c>
      <c r="P1245" s="70">
        <f t="shared" si="282"/>
        <v>-0.82446955602895977</v>
      </c>
      <c r="Q1245" s="70">
        <f t="shared" si="283"/>
        <v>-0.26550714516186835</v>
      </c>
      <c r="R1245" s="114">
        <v>7.1507014575925263</v>
      </c>
      <c r="S1245" s="70" t="s">
        <v>1348</v>
      </c>
      <c r="T1245" s="70" t="s">
        <v>1329</v>
      </c>
      <c r="U1245" s="70" t="s">
        <v>1333</v>
      </c>
      <c r="V1245" s="69" t="s">
        <v>1349</v>
      </c>
      <c r="W1245" s="69">
        <v>0</v>
      </c>
      <c r="X1245" s="69">
        <v>0</v>
      </c>
      <c r="Y1245" s="69">
        <v>1</v>
      </c>
      <c r="Z1245" s="69">
        <v>0</v>
      </c>
      <c r="AA1245" s="69">
        <v>0</v>
      </c>
      <c r="AB1245" s="69">
        <v>1</v>
      </c>
      <c r="AC1245" s="69">
        <v>2</v>
      </c>
      <c r="AD1245" s="69">
        <v>5</v>
      </c>
      <c r="AE1245" s="69">
        <v>9</v>
      </c>
      <c r="AF1245" s="69">
        <v>0</v>
      </c>
      <c r="AG1245" s="69">
        <v>1</v>
      </c>
      <c r="AH1245" s="69">
        <v>0</v>
      </c>
      <c r="AI1245" s="69">
        <v>0</v>
      </c>
      <c r="AJ1245" s="69">
        <v>0</v>
      </c>
      <c r="AK1245" s="69">
        <v>0</v>
      </c>
      <c r="AL1245" s="69">
        <v>0</v>
      </c>
      <c r="AM1245" s="69">
        <v>0</v>
      </c>
      <c r="AN1245" s="69">
        <v>0</v>
      </c>
      <c r="AO1245" s="69">
        <v>0</v>
      </c>
      <c r="AP1245" s="114">
        <v>3.1780538303479458</v>
      </c>
      <c r="AQ1245" s="70">
        <v>1</v>
      </c>
      <c r="AR1245" s="114">
        <v>2.7080502011022101</v>
      </c>
      <c r="AS1245" s="70">
        <v>1</v>
      </c>
      <c r="AT1245" s="70">
        <v>0</v>
      </c>
      <c r="AU1245" s="70">
        <v>6.5510803350434044</v>
      </c>
      <c r="AV1245" s="114">
        <v>7.6048944808116197</v>
      </c>
      <c r="AW1245" s="70">
        <v>0</v>
      </c>
      <c r="AX1245" s="70">
        <v>1</v>
      </c>
      <c r="AY1245" s="69">
        <v>0</v>
      </c>
      <c r="AZ1245" s="69">
        <v>4.2329999999999997</v>
      </c>
      <c r="BA1245" s="32">
        <v>175</v>
      </c>
      <c r="BB1245" s="32">
        <v>43</v>
      </c>
      <c r="BC1245" s="70">
        <v>1</v>
      </c>
      <c r="BD1245" s="70">
        <v>0</v>
      </c>
      <c r="BE1245" s="106">
        <f t="shared" si="276"/>
        <v>2.0719132752590443</v>
      </c>
      <c r="BF1245" s="106">
        <v>1529.33</v>
      </c>
      <c r="BG1245" s="106">
        <f t="shared" si="284"/>
        <v>0.28256246227478049</v>
      </c>
      <c r="BH1245" s="69">
        <v>1</v>
      </c>
      <c r="BI1245" s="69">
        <v>1</v>
      </c>
      <c r="BJ1245" s="69">
        <v>0</v>
      </c>
      <c r="BK1245" s="70">
        <v>1</v>
      </c>
      <c r="BL1245" s="70">
        <v>0</v>
      </c>
      <c r="BM1245" s="70">
        <v>1</v>
      </c>
      <c r="BN1245" s="70">
        <v>0</v>
      </c>
      <c r="BO1245" s="70">
        <v>1</v>
      </c>
      <c r="BP1245" s="70">
        <v>0</v>
      </c>
      <c r="BQ1245" s="70">
        <v>0</v>
      </c>
      <c r="BR1245" s="70">
        <v>0</v>
      </c>
      <c r="BS1245" s="70">
        <v>0</v>
      </c>
      <c r="BT1245" s="70">
        <v>1</v>
      </c>
      <c r="BU1245" s="70">
        <v>0</v>
      </c>
      <c r="BV1245" s="70">
        <v>1</v>
      </c>
      <c r="BW1245" s="70">
        <v>0</v>
      </c>
      <c r="BX1245" s="70">
        <v>0</v>
      </c>
      <c r="BY1245" s="70">
        <v>1</v>
      </c>
      <c r="BZ1245" s="70">
        <f t="shared" si="285"/>
        <v>0</v>
      </c>
      <c r="CA1245" s="114">
        <v>2.1972245773362196</v>
      </c>
      <c r="CB1245" s="70" t="s">
        <v>1322</v>
      </c>
      <c r="CC1245" s="70">
        <v>1</v>
      </c>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c r="DD1245" s="70"/>
      <c r="DE1245" s="70"/>
      <c r="DF1245" s="70"/>
      <c r="DG1245" s="70"/>
      <c r="DH1245" s="70"/>
      <c r="DI1245" s="70"/>
      <c r="DJ1245" s="70"/>
      <c r="DK1245" s="70"/>
      <c r="DL1245" s="70"/>
      <c r="DM1245" s="70"/>
      <c r="DN1245" s="70"/>
      <c r="DO1245" s="70"/>
      <c r="DP1245" s="70"/>
      <c r="DQ1245" s="70"/>
      <c r="DR1245" s="70"/>
      <c r="DS1245" s="70"/>
      <c r="DT1245" s="70"/>
      <c r="DU1245" s="70"/>
      <c r="DV1245" s="70"/>
      <c r="DW1245" s="70"/>
      <c r="DX1245" s="70"/>
      <c r="DY1245" s="70"/>
      <c r="DZ1245" s="70"/>
      <c r="EA1245" s="70"/>
      <c r="EB1245" s="70"/>
      <c r="EC1245" s="70"/>
      <c r="ED1245" s="70"/>
      <c r="EE1245" s="70"/>
      <c r="EF1245" s="70"/>
      <c r="EG1245" s="70"/>
      <c r="EH1245" s="70"/>
      <c r="EI1245" s="70"/>
      <c r="EJ1245" s="70"/>
      <c r="EK1245" s="70"/>
      <c r="EL1245" s="70"/>
      <c r="EM1245" s="70"/>
      <c r="EN1245" s="70"/>
      <c r="EO1245" s="70"/>
      <c r="EP1245" s="70"/>
      <c r="EQ1245" s="70"/>
      <c r="ER1245" s="70"/>
      <c r="ES1245" s="70"/>
      <c r="ET1245" s="70"/>
      <c r="EU1245" s="70"/>
      <c r="EV1245" s="70"/>
      <c r="EW1245" s="70"/>
      <c r="EX1245" s="70"/>
      <c r="EY1245" s="70"/>
      <c r="EZ1245" s="70"/>
      <c r="FA1245" s="70"/>
      <c r="FB1245" s="70"/>
      <c r="FC1245" s="70"/>
      <c r="FD1245" s="70"/>
      <c r="FE1245" s="70"/>
      <c r="FF1245" s="70"/>
      <c r="FG1245" s="70"/>
      <c r="FH1245" s="70"/>
      <c r="FI1245" s="70"/>
      <c r="FJ1245" s="70"/>
      <c r="FK1245" s="70"/>
    </row>
    <row r="1246" spans="1:167" s="71" customFormat="1" ht="15" customHeight="1" x14ac:dyDescent="0.3">
      <c r="A1246" s="71">
        <v>1245</v>
      </c>
      <c r="B1246" s="71">
        <v>29</v>
      </c>
      <c r="C1246" s="73" t="s">
        <v>179</v>
      </c>
      <c r="D1246" s="74">
        <v>-0.41699999999999998</v>
      </c>
      <c r="E1246" s="73">
        <v>2.4E-2</v>
      </c>
      <c r="F1246" s="66">
        <f t="shared" si="287"/>
        <v>-17.375</v>
      </c>
      <c r="H1246" s="71">
        <f t="shared" si="273"/>
        <v>-0.441</v>
      </c>
      <c r="I1246" s="71">
        <f t="shared" si="274"/>
        <v>-0.39299999999999996</v>
      </c>
      <c r="J1246" s="71" t="s">
        <v>63</v>
      </c>
      <c r="K1246" s="71">
        <f t="shared" si="277"/>
        <v>0.41699999999999998</v>
      </c>
      <c r="L1246" s="89">
        <f t="shared" si="288"/>
        <v>17.375</v>
      </c>
      <c r="M1246" s="72">
        <f t="shared" si="279"/>
        <v>0.13506831823507454</v>
      </c>
      <c r="N1246" s="73">
        <f t="shared" si="280"/>
        <v>7.773716157414361E-3</v>
      </c>
      <c r="O1246" s="73">
        <f t="shared" si="281"/>
        <v>128.63860472268811</v>
      </c>
      <c r="P1246" s="71">
        <f t="shared" si="282"/>
        <v>0.12729460207766016</v>
      </c>
      <c r="Q1246" s="71">
        <f t="shared" si="283"/>
        <v>0.14284203439248891</v>
      </c>
      <c r="R1246" s="116">
        <v>7.1507014575925263</v>
      </c>
      <c r="S1246" s="71" t="s">
        <v>1368</v>
      </c>
      <c r="T1246" s="71" t="s">
        <v>1367</v>
      </c>
      <c r="U1246" s="71" t="s">
        <v>1373</v>
      </c>
      <c r="V1246" s="73" t="s">
        <v>1377</v>
      </c>
      <c r="W1246" s="73">
        <v>0</v>
      </c>
      <c r="X1246" s="73">
        <v>1</v>
      </c>
      <c r="Y1246" s="73">
        <v>0</v>
      </c>
      <c r="Z1246" s="73">
        <v>0</v>
      </c>
      <c r="AA1246" s="73">
        <v>0</v>
      </c>
      <c r="AB1246" s="73">
        <v>1</v>
      </c>
      <c r="AC1246" s="73">
        <v>1</v>
      </c>
      <c r="AD1246" s="73">
        <v>4</v>
      </c>
      <c r="AE1246" s="73">
        <v>16246</v>
      </c>
      <c r="AF1246" s="73">
        <v>0</v>
      </c>
      <c r="AG1246" s="73">
        <v>0</v>
      </c>
      <c r="AH1246" s="73">
        <v>0</v>
      </c>
      <c r="AI1246" s="73">
        <v>0</v>
      </c>
      <c r="AJ1246" s="73">
        <v>0</v>
      </c>
      <c r="AK1246" s="73">
        <v>0</v>
      </c>
      <c r="AL1246" s="73">
        <v>0</v>
      </c>
      <c r="AM1246" s="73">
        <v>0</v>
      </c>
      <c r="AN1246" s="73">
        <v>1</v>
      </c>
      <c r="AO1246" s="73">
        <v>0</v>
      </c>
      <c r="AP1246" s="116">
        <v>9.6959097243260093</v>
      </c>
      <c r="AQ1246" s="71">
        <v>1</v>
      </c>
      <c r="AR1246" s="116">
        <v>9.6959097243260093</v>
      </c>
      <c r="AS1246" s="71">
        <v>0</v>
      </c>
      <c r="AT1246" s="71">
        <v>1</v>
      </c>
      <c r="AU1246" s="71">
        <v>6.5510803350434044</v>
      </c>
      <c r="AV1246" s="116">
        <v>7.6066359913898429</v>
      </c>
      <c r="AW1246" s="71">
        <v>0</v>
      </c>
      <c r="AX1246" s="71">
        <v>1</v>
      </c>
      <c r="AY1246" s="73">
        <v>1</v>
      </c>
      <c r="AZ1246" s="73">
        <v>4.2329999999999997</v>
      </c>
      <c r="BA1246" s="84">
        <v>25</v>
      </c>
      <c r="BB1246" s="84">
        <v>58</v>
      </c>
      <c r="BC1246" s="71">
        <v>0</v>
      </c>
      <c r="BD1246" s="71">
        <v>1</v>
      </c>
      <c r="BE1246" s="107">
        <f t="shared" ref="BE1246:BE1277" si="289">LN(750)</f>
        <v>6.620073206530356</v>
      </c>
      <c r="BF1246" s="107">
        <v>1486.31</v>
      </c>
      <c r="BG1246" s="107">
        <f t="shared" si="284"/>
        <v>0.90635627623788251</v>
      </c>
      <c r="BH1246" s="73">
        <v>1</v>
      </c>
      <c r="BI1246" s="73">
        <v>1</v>
      </c>
      <c r="BJ1246" s="73">
        <v>0</v>
      </c>
      <c r="BK1246" s="71">
        <v>1</v>
      </c>
      <c r="BL1246" s="71">
        <v>0</v>
      </c>
      <c r="BM1246" s="71">
        <v>0</v>
      </c>
      <c r="BN1246" s="71">
        <v>1</v>
      </c>
      <c r="BO1246" s="71">
        <v>0</v>
      </c>
      <c r="BP1246" s="71">
        <v>1</v>
      </c>
      <c r="BQ1246" s="71">
        <v>0</v>
      </c>
      <c r="BR1246" s="71">
        <v>0</v>
      </c>
      <c r="BS1246" s="71">
        <v>0</v>
      </c>
      <c r="BT1246" s="71">
        <v>1</v>
      </c>
      <c r="BU1246" s="71">
        <v>0</v>
      </c>
      <c r="BV1246" s="71">
        <v>0</v>
      </c>
      <c r="BW1246" s="71">
        <v>0</v>
      </c>
      <c r="BX1246" s="71">
        <v>1</v>
      </c>
      <c r="BY1246" s="71">
        <v>1</v>
      </c>
      <c r="BZ1246" s="71">
        <f t="shared" si="285"/>
        <v>0</v>
      </c>
      <c r="CA1246" s="116">
        <v>2.1972245773362196</v>
      </c>
      <c r="CB1246" s="71" t="s">
        <v>1359</v>
      </c>
      <c r="CC1246" s="71">
        <v>1</v>
      </c>
      <c r="CD1246" s="71" t="s">
        <v>1353</v>
      </c>
      <c r="CE1246" s="71" t="s">
        <v>1356</v>
      </c>
      <c r="CF1246" s="71" t="s">
        <v>1352</v>
      </c>
      <c r="CG1246" s="71" t="s">
        <v>1357</v>
      </c>
      <c r="CH1246" s="71" t="s">
        <v>1354</v>
      </c>
      <c r="CI1246" s="80" t="s">
        <v>1363</v>
      </c>
    </row>
    <row r="1247" spans="1:167" ht="15" customHeight="1" x14ac:dyDescent="0.3">
      <c r="A1247" s="70">
        <v>1246</v>
      </c>
      <c r="B1247" s="12">
        <v>29</v>
      </c>
      <c r="C1247" s="69" t="s">
        <v>179</v>
      </c>
      <c r="D1247" s="37">
        <v>-5.0000000000000001E-3</v>
      </c>
      <c r="E1247" s="68">
        <v>8.9999999999999993E-3</v>
      </c>
      <c r="F1247" s="19">
        <f t="shared" si="287"/>
        <v>-0.55555555555555558</v>
      </c>
      <c r="H1247" s="12">
        <f t="shared" si="273"/>
        <v>-1.3999999999999999E-2</v>
      </c>
      <c r="I1247" s="12">
        <f t="shared" si="274"/>
        <v>3.9999999999999992E-3</v>
      </c>
      <c r="J1247" s="12" t="s">
        <v>63</v>
      </c>
      <c r="K1247" s="12">
        <f t="shared" si="277"/>
        <v>5.0000000000000001E-3</v>
      </c>
      <c r="L1247" s="45">
        <f t="shared" si="288"/>
        <v>0.55555555555555558</v>
      </c>
      <c r="M1247" s="15">
        <f t="shared" si="279"/>
        <v>4.3586314189542558E-3</v>
      </c>
      <c r="N1247" s="68">
        <f t="shared" si="280"/>
        <v>7.8455365541176599E-3</v>
      </c>
      <c r="O1247" s="68">
        <f t="shared" si="281"/>
        <v>127.46100832009493</v>
      </c>
      <c r="P1247" s="12">
        <f t="shared" si="282"/>
        <v>-3.4869051351634041E-3</v>
      </c>
      <c r="Q1247" s="12">
        <f t="shared" si="283"/>
        <v>1.2204167973071917E-2</v>
      </c>
      <c r="R1247" s="113">
        <v>6.7464121285733745</v>
      </c>
      <c r="S1247" s="12" t="s">
        <v>1368</v>
      </c>
      <c r="T1247" s="12" t="s">
        <v>1367</v>
      </c>
      <c r="U1247" s="12" t="s">
        <v>1374</v>
      </c>
      <c r="V1247" s="68" t="s">
        <v>1378</v>
      </c>
      <c r="W1247" s="68">
        <v>0</v>
      </c>
      <c r="X1247" s="68">
        <v>1</v>
      </c>
      <c r="Y1247" s="68">
        <v>0</v>
      </c>
      <c r="Z1247" s="68">
        <v>0</v>
      </c>
      <c r="AA1247" s="68">
        <v>0</v>
      </c>
      <c r="AB1247" s="68">
        <v>1</v>
      </c>
      <c r="AC1247" s="68">
        <v>1</v>
      </c>
      <c r="AD1247" s="69">
        <v>4</v>
      </c>
      <c r="AE1247" s="68">
        <v>16246</v>
      </c>
      <c r="AF1247" s="68">
        <v>0</v>
      </c>
      <c r="AG1247" s="68">
        <v>0</v>
      </c>
      <c r="AH1247" s="68">
        <v>0</v>
      </c>
      <c r="AI1247" s="68">
        <v>0</v>
      </c>
      <c r="AJ1247" s="68">
        <v>0</v>
      </c>
      <c r="AK1247" s="68">
        <v>0</v>
      </c>
      <c r="AL1247" s="68">
        <v>0</v>
      </c>
      <c r="AM1247" s="68">
        <v>0</v>
      </c>
      <c r="AN1247" s="68">
        <v>1</v>
      </c>
      <c r="AO1247" s="68">
        <v>0</v>
      </c>
      <c r="AP1247" s="113">
        <v>9.6959097243260093</v>
      </c>
      <c r="AQ1247" s="12">
        <v>1</v>
      </c>
      <c r="AR1247" s="113">
        <v>9.6959097243260093</v>
      </c>
      <c r="AS1247" s="12">
        <v>0</v>
      </c>
      <c r="AT1247" s="12">
        <v>1</v>
      </c>
      <c r="AU1247" s="12">
        <v>6.5510803350434044</v>
      </c>
      <c r="AV1247" s="113">
        <v>7.6066359913898429</v>
      </c>
      <c r="AW1247" s="12">
        <v>0</v>
      </c>
      <c r="AX1247" s="12">
        <v>1</v>
      </c>
      <c r="AY1247" s="68">
        <v>1</v>
      </c>
      <c r="AZ1247" s="68">
        <v>4.2329999999999997</v>
      </c>
      <c r="BA1247" s="94">
        <v>25</v>
      </c>
      <c r="BB1247" s="94">
        <v>58</v>
      </c>
      <c r="BC1247" s="12">
        <v>0</v>
      </c>
      <c r="BD1247" s="12">
        <v>1</v>
      </c>
      <c r="BE1247" s="104">
        <f t="shared" si="289"/>
        <v>6.620073206530356</v>
      </c>
      <c r="BF1247" s="104">
        <v>1486.31</v>
      </c>
      <c r="BG1247" s="104">
        <f t="shared" si="284"/>
        <v>0.90635627623788251</v>
      </c>
      <c r="BH1247" s="68">
        <v>1</v>
      </c>
      <c r="BI1247" s="68">
        <v>1</v>
      </c>
      <c r="BJ1247" s="68">
        <v>0</v>
      </c>
      <c r="BK1247" s="12">
        <v>1</v>
      </c>
      <c r="BL1247" s="12">
        <v>0</v>
      </c>
      <c r="BM1247" s="12">
        <v>0</v>
      </c>
      <c r="BN1247" s="12">
        <v>1</v>
      </c>
      <c r="BO1247" s="12">
        <v>0</v>
      </c>
      <c r="BP1247" s="12">
        <v>1</v>
      </c>
      <c r="BQ1247" s="12">
        <v>0</v>
      </c>
      <c r="BR1247" s="12">
        <v>0</v>
      </c>
      <c r="BS1247" s="12">
        <v>0</v>
      </c>
      <c r="BT1247" s="12">
        <v>1</v>
      </c>
      <c r="BU1247" s="12">
        <v>0</v>
      </c>
      <c r="BV1247" s="12">
        <v>0</v>
      </c>
      <c r="BW1247" s="12">
        <v>0</v>
      </c>
      <c r="BX1247" s="12">
        <v>1</v>
      </c>
      <c r="BY1247" s="12">
        <v>1</v>
      </c>
      <c r="BZ1247" s="12">
        <f t="shared" si="285"/>
        <v>0</v>
      </c>
      <c r="CA1247" s="113">
        <v>2.1972245773362196</v>
      </c>
      <c r="CB1247" s="12" t="s">
        <v>1359</v>
      </c>
      <c r="CC1247" s="12">
        <v>1</v>
      </c>
      <c r="CD1247" s="12" t="s">
        <v>1355</v>
      </c>
      <c r="CE1247" s="12" t="s">
        <v>17</v>
      </c>
      <c r="CF1247" s="12" t="s">
        <v>1360</v>
      </c>
      <c r="CG1247" s="12" t="s">
        <v>1358</v>
      </c>
      <c r="CI1247" s="12" t="s">
        <v>1361</v>
      </c>
    </row>
    <row r="1248" spans="1:167" ht="15" customHeight="1" x14ac:dyDescent="0.3">
      <c r="A1248" s="70">
        <v>1247</v>
      </c>
      <c r="B1248" s="70">
        <v>29</v>
      </c>
      <c r="C1248" s="69" t="s">
        <v>179</v>
      </c>
      <c r="D1248" s="38">
        <v>1E-3</v>
      </c>
      <c r="E1248" s="69">
        <v>2.1999999999999999E-2</v>
      </c>
      <c r="F1248" s="19">
        <f t="shared" si="287"/>
        <v>4.5454545454545456E-2</v>
      </c>
      <c r="G1248" s="70"/>
      <c r="H1248" s="70">
        <f t="shared" si="273"/>
        <v>-2.0999999999999998E-2</v>
      </c>
      <c r="I1248" s="70">
        <f t="shared" si="274"/>
        <v>2.3E-2</v>
      </c>
      <c r="J1248" s="70" t="s">
        <v>63</v>
      </c>
      <c r="K1248" s="70">
        <f t="shared" si="277"/>
        <v>-1E-3</v>
      </c>
      <c r="L1248" s="47">
        <f t="shared" si="288"/>
        <v>-4.5454545454545456E-2</v>
      </c>
      <c r="M1248" s="18">
        <f t="shared" si="279"/>
        <v>-3.5661866271536924E-4</v>
      </c>
      <c r="N1248" s="69">
        <f t="shared" si="280"/>
        <v>7.8456105797381232E-3</v>
      </c>
      <c r="O1248" s="69">
        <f t="shared" si="281"/>
        <v>127.45980568836477</v>
      </c>
      <c r="P1248" s="70">
        <f t="shared" si="282"/>
        <v>-8.2022292424534932E-3</v>
      </c>
      <c r="Q1248" s="70">
        <f t="shared" si="283"/>
        <v>7.4889919170227541E-3</v>
      </c>
      <c r="R1248" s="114">
        <v>6.0497334552319577</v>
      </c>
      <c r="S1248" s="70" t="s">
        <v>1368</v>
      </c>
      <c r="T1248" s="70" t="s">
        <v>1367</v>
      </c>
      <c r="U1248" s="70" t="s">
        <v>1376</v>
      </c>
      <c r="V1248" s="69" t="s">
        <v>1379</v>
      </c>
      <c r="W1248" s="69">
        <v>0</v>
      </c>
      <c r="X1248" s="69">
        <v>1</v>
      </c>
      <c r="Y1248" s="69">
        <v>0</v>
      </c>
      <c r="Z1248" s="69">
        <v>0</v>
      </c>
      <c r="AA1248" s="69">
        <v>0</v>
      </c>
      <c r="AB1248" s="69">
        <v>1</v>
      </c>
      <c r="AC1248" s="69">
        <v>1</v>
      </c>
      <c r="AD1248" s="69">
        <v>4</v>
      </c>
      <c r="AE1248" s="69">
        <v>16246</v>
      </c>
      <c r="AF1248" s="69">
        <v>0</v>
      </c>
      <c r="AG1248" s="69">
        <v>0</v>
      </c>
      <c r="AH1248" s="69">
        <v>0</v>
      </c>
      <c r="AI1248" s="69">
        <v>0</v>
      </c>
      <c r="AJ1248" s="69">
        <v>0</v>
      </c>
      <c r="AK1248" s="69">
        <v>0</v>
      </c>
      <c r="AL1248" s="69">
        <v>0</v>
      </c>
      <c r="AM1248" s="69">
        <v>0</v>
      </c>
      <c r="AN1248" s="69">
        <v>1</v>
      </c>
      <c r="AO1248" s="69">
        <v>0</v>
      </c>
      <c r="AP1248" s="114">
        <v>9.6959097243260093</v>
      </c>
      <c r="AQ1248" s="70">
        <v>1</v>
      </c>
      <c r="AR1248" s="114">
        <v>9.6959097243260093</v>
      </c>
      <c r="AS1248" s="70">
        <v>0</v>
      </c>
      <c r="AT1248" s="70">
        <v>1</v>
      </c>
      <c r="AU1248" s="70">
        <v>6.5510803350434044</v>
      </c>
      <c r="AV1248" s="114">
        <v>7.6066359913898429</v>
      </c>
      <c r="AW1248" s="70">
        <v>0</v>
      </c>
      <c r="AX1248" s="70">
        <v>1</v>
      </c>
      <c r="AY1248" s="69">
        <v>1</v>
      </c>
      <c r="AZ1248" s="69">
        <v>4.2329999999999997</v>
      </c>
      <c r="BA1248" s="32">
        <v>25</v>
      </c>
      <c r="BB1248" s="32">
        <v>58</v>
      </c>
      <c r="BC1248" s="70">
        <v>0</v>
      </c>
      <c r="BD1248" s="70">
        <v>1</v>
      </c>
      <c r="BE1248" s="106">
        <f t="shared" si="289"/>
        <v>6.620073206530356</v>
      </c>
      <c r="BF1248" s="106">
        <v>1486.31</v>
      </c>
      <c r="BG1248" s="106">
        <f t="shared" si="284"/>
        <v>0.90635627623788251</v>
      </c>
      <c r="BH1248" s="69">
        <v>1</v>
      </c>
      <c r="BI1248" s="69">
        <v>1</v>
      </c>
      <c r="BJ1248" s="69">
        <v>0</v>
      </c>
      <c r="BK1248" s="70">
        <v>1</v>
      </c>
      <c r="BL1248" s="70">
        <v>0</v>
      </c>
      <c r="BM1248" s="70">
        <v>0</v>
      </c>
      <c r="BN1248" s="70">
        <v>1</v>
      </c>
      <c r="BO1248" s="70">
        <v>0</v>
      </c>
      <c r="BP1248" s="70">
        <v>1</v>
      </c>
      <c r="BQ1248" s="70">
        <v>0</v>
      </c>
      <c r="BR1248" s="70">
        <v>0</v>
      </c>
      <c r="BS1248" s="70">
        <v>0</v>
      </c>
      <c r="BT1248" s="70">
        <v>1</v>
      </c>
      <c r="BU1248" s="70">
        <v>0</v>
      </c>
      <c r="BV1248" s="70">
        <v>0</v>
      </c>
      <c r="BW1248" s="70">
        <v>0</v>
      </c>
      <c r="BX1248" s="70">
        <v>1</v>
      </c>
      <c r="BY1248" s="70">
        <v>1</v>
      </c>
      <c r="BZ1248" s="70">
        <f t="shared" si="285"/>
        <v>0</v>
      </c>
      <c r="CA1248" s="114">
        <v>2.1972245773362196</v>
      </c>
      <c r="CB1248" s="70" t="s">
        <v>1359</v>
      </c>
      <c r="CC1248" s="70">
        <v>1</v>
      </c>
      <c r="CD1248" s="70"/>
      <c r="CE1248" s="70"/>
      <c r="CF1248" s="70"/>
      <c r="CG1248" s="70"/>
      <c r="CH1248" s="70"/>
      <c r="CI1248" s="53" t="s">
        <v>1362</v>
      </c>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c r="DD1248" s="70"/>
      <c r="DE1248" s="70"/>
      <c r="DF1248" s="70"/>
      <c r="DG1248" s="70"/>
      <c r="DH1248" s="70"/>
      <c r="DI1248" s="70"/>
      <c r="DJ1248" s="70"/>
      <c r="DK1248" s="70"/>
      <c r="DL1248" s="70"/>
      <c r="DM1248" s="70"/>
      <c r="DN1248" s="70"/>
      <c r="DO1248" s="70"/>
      <c r="DP1248" s="70"/>
      <c r="DQ1248" s="70"/>
      <c r="DR1248" s="70"/>
      <c r="DS1248" s="70"/>
      <c r="DT1248" s="70"/>
      <c r="DU1248" s="70"/>
      <c r="DV1248" s="70"/>
      <c r="DW1248" s="70"/>
      <c r="DX1248" s="70"/>
      <c r="DY1248" s="70"/>
      <c r="DZ1248" s="70"/>
      <c r="EA1248" s="70"/>
      <c r="EB1248" s="70"/>
      <c r="EC1248" s="70"/>
      <c r="ED1248" s="70"/>
      <c r="EE1248" s="70"/>
      <c r="EF1248" s="70"/>
      <c r="EG1248" s="70"/>
      <c r="EH1248" s="70"/>
      <c r="EI1248" s="70"/>
      <c r="EJ1248" s="70"/>
      <c r="EK1248" s="70"/>
      <c r="EL1248" s="70"/>
      <c r="EM1248" s="70"/>
      <c r="EN1248" s="70"/>
      <c r="EO1248" s="70"/>
      <c r="EP1248" s="70"/>
      <c r="EQ1248" s="70"/>
      <c r="ER1248" s="70"/>
      <c r="ES1248" s="70"/>
      <c r="ET1248" s="70"/>
      <c r="EU1248" s="70"/>
      <c r="EV1248" s="70"/>
      <c r="EW1248" s="70"/>
      <c r="EX1248" s="70"/>
      <c r="EY1248" s="70"/>
      <c r="EZ1248" s="70"/>
      <c r="FA1248" s="70"/>
      <c r="FB1248" s="70"/>
      <c r="FC1248" s="70"/>
      <c r="FD1248" s="70"/>
      <c r="FE1248" s="70"/>
      <c r="FF1248" s="70"/>
      <c r="FG1248" s="70"/>
      <c r="FH1248" s="70"/>
      <c r="FI1248" s="70"/>
      <c r="FJ1248" s="70"/>
      <c r="FK1248" s="70"/>
    </row>
    <row r="1249" spans="1:167" ht="15" customHeight="1" x14ac:dyDescent="0.3">
      <c r="A1249" s="70">
        <v>1248</v>
      </c>
      <c r="B1249" s="12">
        <v>29</v>
      </c>
      <c r="C1249" s="69" t="s">
        <v>179</v>
      </c>
      <c r="D1249" s="37">
        <v>-0.36199999999999999</v>
      </c>
      <c r="E1249" s="13">
        <v>2.4E-2</v>
      </c>
      <c r="F1249" s="19">
        <f t="shared" si="287"/>
        <v>-15.083333333333332</v>
      </c>
      <c r="H1249" s="12">
        <f t="shared" si="273"/>
        <v>-0.38600000000000001</v>
      </c>
      <c r="I1249" s="12">
        <f t="shared" si="274"/>
        <v>-0.33799999999999997</v>
      </c>
      <c r="J1249" s="12" t="s">
        <v>63</v>
      </c>
      <c r="K1249" s="12">
        <f t="shared" si="277"/>
        <v>0.36199999999999999</v>
      </c>
      <c r="L1249" s="45">
        <f t="shared" si="288"/>
        <v>15.083333333333332</v>
      </c>
      <c r="M1249" s="15">
        <f t="shared" si="279"/>
        <v>0.11751797441051327</v>
      </c>
      <c r="N1249" s="13">
        <f t="shared" si="280"/>
        <v>7.7912469222439747E-3</v>
      </c>
      <c r="O1249" s="68">
        <f t="shared" si="281"/>
        <v>128.34916027946753</v>
      </c>
      <c r="P1249" s="12">
        <f t="shared" si="282"/>
        <v>0.1097267274882693</v>
      </c>
      <c r="Q1249" s="12">
        <f t="shared" si="283"/>
        <v>0.12530922133275724</v>
      </c>
      <c r="R1249" s="113">
        <v>7.0501225202690589</v>
      </c>
      <c r="S1249" s="12" t="s">
        <v>1368</v>
      </c>
      <c r="T1249" s="12" t="s">
        <v>1367</v>
      </c>
      <c r="U1249" s="12" t="s">
        <v>1375</v>
      </c>
      <c r="V1249" s="13" t="s">
        <v>1380</v>
      </c>
      <c r="W1249" s="68">
        <v>0</v>
      </c>
      <c r="X1249" s="68">
        <v>1</v>
      </c>
      <c r="Y1249" s="68">
        <v>0</v>
      </c>
      <c r="Z1249" s="68">
        <v>0</v>
      </c>
      <c r="AA1249" s="13">
        <v>0</v>
      </c>
      <c r="AB1249" s="13">
        <v>1</v>
      </c>
      <c r="AC1249" s="68">
        <v>1</v>
      </c>
      <c r="AD1249" s="13">
        <v>4</v>
      </c>
      <c r="AE1249" s="13">
        <v>16246</v>
      </c>
      <c r="AF1249" s="13">
        <v>0</v>
      </c>
      <c r="AG1249" s="13">
        <v>0</v>
      </c>
      <c r="AH1249" s="13">
        <v>0</v>
      </c>
      <c r="AI1249" s="13">
        <v>0</v>
      </c>
      <c r="AJ1249" s="13">
        <v>0</v>
      </c>
      <c r="AK1249" s="13">
        <v>0</v>
      </c>
      <c r="AL1249" s="13">
        <v>0</v>
      </c>
      <c r="AM1249" s="68">
        <v>0</v>
      </c>
      <c r="AN1249" s="68">
        <v>1</v>
      </c>
      <c r="AO1249" s="68">
        <v>0</v>
      </c>
      <c r="AP1249" s="113">
        <v>9.6959097243260093</v>
      </c>
      <c r="AQ1249" s="12">
        <v>0</v>
      </c>
      <c r="AR1249" s="113">
        <v>9.6959097243260093</v>
      </c>
      <c r="AS1249" s="12">
        <v>0</v>
      </c>
      <c r="AT1249" s="12">
        <v>1</v>
      </c>
      <c r="AU1249" s="12">
        <v>6.5510803350434044</v>
      </c>
      <c r="AV1249" s="113">
        <v>7.6066359913898429</v>
      </c>
      <c r="AW1249" s="12">
        <v>0</v>
      </c>
      <c r="AX1249" s="12">
        <v>1</v>
      </c>
      <c r="AY1249" s="68">
        <v>1</v>
      </c>
      <c r="AZ1249" s="68">
        <v>4.2329999999999997</v>
      </c>
      <c r="BA1249" s="94">
        <v>25</v>
      </c>
      <c r="BB1249" s="94">
        <v>58</v>
      </c>
      <c r="BC1249" s="12">
        <v>0</v>
      </c>
      <c r="BD1249" s="12">
        <v>1</v>
      </c>
      <c r="BE1249" s="104">
        <f t="shared" si="289"/>
        <v>6.620073206530356</v>
      </c>
      <c r="BF1249" s="104">
        <v>1486.31</v>
      </c>
      <c r="BG1249" s="104">
        <f t="shared" si="284"/>
        <v>0.90635627623788251</v>
      </c>
      <c r="BH1249" s="68">
        <v>1</v>
      </c>
      <c r="BI1249" s="68">
        <v>1</v>
      </c>
      <c r="BJ1249" s="68">
        <v>0</v>
      </c>
      <c r="BK1249" s="12">
        <v>1</v>
      </c>
      <c r="BL1249" s="12">
        <v>0</v>
      </c>
      <c r="BM1249" s="12">
        <v>0</v>
      </c>
      <c r="BN1249" s="12">
        <v>1</v>
      </c>
      <c r="BO1249" s="12">
        <v>0</v>
      </c>
      <c r="BP1249" s="12">
        <v>1</v>
      </c>
      <c r="BQ1249" s="12">
        <v>0</v>
      </c>
      <c r="BR1249" s="12">
        <v>0</v>
      </c>
      <c r="BS1249" s="12">
        <v>0</v>
      </c>
      <c r="BT1249" s="12">
        <v>1</v>
      </c>
      <c r="BU1249" s="12">
        <v>0</v>
      </c>
      <c r="BV1249" s="12">
        <v>0</v>
      </c>
      <c r="BW1249" s="12">
        <v>0</v>
      </c>
      <c r="BX1249" s="12">
        <v>1</v>
      </c>
      <c r="BY1249" s="12">
        <v>0</v>
      </c>
      <c r="BZ1249" s="12">
        <f t="shared" si="285"/>
        <v>1</v>
      </c>
      <c r="CA1249" s="113">
        <v>2.1972245773362196</v>
      </c>
      <c r="CB1249" s="12" t="s">
        <v>1359</v>
      </c>
      <c r="CC1249" s="12">
        <v>1</v>
      </c>
      <c r="CI1249" s="50" t="s">
        <v>1364</v>
      </c>
    </row>
    <row r="1250" spans="1:167" ht="15" customHeight="1" x14ac:dyDescent="0.3">
      <c r="A1250" s="70">
        <v>1249</v>
      </c>
      <c r="B1250" s="12">
        <v>29</v>
      </c>
      <c r="C1250" s="69" t="s">
        <v>179</v>
      </c>
      <c r="D1250" s="37">
        <v>-0.41699999999999998</v>
      </c>
      <c r="E1250" s="68">
        <v>2.4E-2</v>
      </c>
      <c r="F1250" s="19">
        <f t="shared" si="287"/>
        <v>-17.375</v>
      </c>
      <c r="H1250" s="12">
        <f t="shared" ref="H1250:H1313" si="290">D1250-E1250</f>
        <v>-0.441</v>
      </c>
      <c r="I1250" s="12">
        <f t="shared" ref="I1250:I1313" si="291">D1250+E1250</f>
        <v>-0.39299999999999996</v>
      </c>
      <c r="J1250" s="12" t="s">
        <v>63</v>
      </c>
      <c r="K1250" s="12">
        <f t="shared" si="277"/>
        <v>0.41699999999999998</v>
      </c>
      <c r="L1250" s="45">
        <f t="shared" si="288"/>
        <v>17.375</v>
      </c>
      <c r="M1250" s="15">
        <f t="shared" si="279"/>
        <v>0.13508056330205989</v>
      </c>
      <c r="N1250" s="68">
        <f t="shared" si="280"/>
        <v>7.774420909471072E-3</v>
      </c>
      <c r="O1250" s="68">
        <f t="shared" si="281"/>
        <v>128.62694361991194</v>
      </c>
      <c r="P1250" s="12">
        <f t="shared" si="282"/>
        <v>0.12730614239258881</v>
      </c>
      <c r="Q1250" s="12">
        <f t="shared" si="283"/>
        <v>0.14285498421153098</v>
      </c>
      <c r="R1250" s="113">
        <v>7.0501225202690589</v>
      </c>
      <c r="S1250" s="12" t="s">
        <v>1369</v>
      </c>
      <c r="T1250" s="12" t="s">
        <v>1367</v>
      </c>
      <c r="U1250" s="12" t="s">
        <v>1373</v>
      </c>
      <c r="V1250" s="68" t="s">
        <v>1377</v>
      </c>
      <c r="W1250" s="68">
        <v>0</v>
      </c>
      <c r="X1250" s="68">
        <v>1</v>
      </c>
      <c r="Y1250" s="68">
        <v>0</v>
      </c>
      <c r="Z1250" s="68">
        <v>0</v>
      </c>
      <c r="AA1250" s="68">
        <v>0</v>
      </c>
      <c r="AB1250" s="68">
        <v>1</v>
      </c>
      <c r="AC1250" s="68">
        <v>2</v>
      </c>
      <c r="AD1250" s="68">
        <v>7</v>
      </c>
      <c r="AE1250" s="68">
        <v>16243</v>
      </c>
      <c r="AF1250" s="68">
        <v>0</v>
      </c>
      <c r="AG1250" s="68">
        <v>0</v>
      </c>
      <c r="AH1250" s="68">
        <v>0</v>
      </c>
      <c r="AI1250" s="68">
        <v>0</v>
      </c>
      <c r="AJ1250" s="68">
        <v>0</v>
      </c>
      <c r="AK1250" s="68">
        <v>0</v>
      </c>
      <c r="AL1250" s="68">
        <v>0</v>
      </c>
      <c r="AM1250" s="68">
        <v>0</v>
      </c>
      <c r="AN1250" s="68">
        <v>1</v>
      </c>
      <c r="AO1250" s="68">
        <v>0</v>
      </c>
      <c r="AP1250" s="113">
        <v>9.6959097243260093</v>
      </c>
      <c r="AQ1250" s="12">
        <v>1</v>
      </c>
      <c r="AR1250" s="113">
        <v>9.6959097243260093</v>
      </c>
      <c r="AS1250" s="12">
        <v>0</v>
      </c>
      <c r="AT1250" s="12">
        <v>1</v>
      </c>
      <c r="AU1250" s="12">
        <v>6.5510803350434044</v>
      </c>
      <c r="AV1250" s="113">
        <v>7.6066359913898429</v>
      </c>
      <c r="AW1250" s="12">
        <v>0</v>
      </c>
      <c r="AX1250" s="12">
        <v>1</v>
      </c>
      <c r="AY1250" s="68">
        <v>1</v>
      </c>
      <c r="AZ1250" s="68">
        <v>4.2329999999999997</v>
      </c>
      <c r="BA1250" s="94">
        <v>25</v>
      </c>
      <c r="BB1250" s="94">
        <v>58</v>
      </c>
      <c r="BC1250" s="12">
        <v>0</v>
      </c>
      <c r="BD1250" s="12">
        <v>1</v>
      </c>
      <c r="BE1250" s="104">
        <f t="shared" si="289"/>
        <v>6.620073206530356</v>
      </c>
      <c r="BF1250" s="104">
        <v>1486.31</v>
      </c>
      <c r="BG1250" s="104">
        <f t="shared" si="284"/>
        <v>0.90635627623788251</v>
      </c>
      <c r="BH1250" s="68">
        <v>1</v>
      </c>
      <c r="BI1250" s="68">
        <v>1</v>
      </c>
      <c r="BJ1250" s="68">
        <v>0</v>
      </c>
      <c r="BK1250" s="12">
        <v>1</v>
      </c>
      <c r="BL1250" s="12">
        <v>0</v>
      </c>
      <c r="BM1250" s="12">
        <v>0</v>
      </c>
      <c r="BN1250" s="12">
        <v>1</v>
      </c>
      <c r="BO1250" s="12">
        <v>0</v>
      </c>
      <c r="BP1250" s="12">
        <v>1</v>
      </c>
      <c r="BQ1250" s="12">
        <v>0</v>
      </c>
      <c r="BR1250" s="12">
        <v>0</v>
      </c>
      <c r="BS1250" s="12">
        <v>0</v>
      </c>
      <c r="BT1250" s="12">
        <v>1</v>
      </c>
      <c r="BU1250" s="12">
        <v>0</v>
      </c>
      <c r="BV1250" s="12">
        <v>0</v>
      </c>
      <c r="BW1250" s="12">
        <v>0</v>
      </c>
      <c r="BX1250" s="12">
        <v>1</v>
      </c>
      <c r="BY1250" s="12">
        <v>0</v>
      </c>
      <c r="BZ1250" s="12">
        <f t="shared" si="285"/>
        <v>1</v>
      </c>
      <c r="CA1250" s="113">
        <v>2.1972245773362196</v>
      </c>
      <c r="CB1250" s="12" t="s">
        <v>1359</v>
      </c>
      <c r="CC1250" s="12">
        <v>1</v>
      </c>
      <c r="CI1250" s="50" t="s">
        <v>1365</v>
      </c>
    </row>
    <row r="1251" spans="1:167" ht="15" customHeight="1" x14ac:dyDescent="0.3">
      <c r="A1251" s="70">
        <v>1250</v>
      </c>
      <c r="B1251" s="12">
        <v>29</v>
      </c>
      <c r="C1251" s="69" t="s">
        <v>179</v>
      </c>
      <c r="D1251" s="37">
        <v>-3.0000000000000001E-3</v>
      </c>
      <c r="E1251" s="68">
        <v>8.9999999999999993E-3</v>
      </c>
      <c r="F1251" s="19">
        <f t="shared" si="287"/>
        <v>-0.33333333333333337</v>
      </c>
      <c r="H1251" s="12">
        <f t="shared" si="290"/>
        <v>-1.2E-2</v>
      </c>
      <c r="I1251" s="12">
        <f t="shared" si="291"/>
        <v>5.9999999999999993E-3</v>
      </c>
      <c r="J1251" s="12" t="s">
        <v>63</v>
      </c>
      <c r="K1251" s="12">
        <f t="shared" si="277"/>
        <v>3.0000000000000001E-3</v>
      </c>
      <c r="L1251" s="45">
        <f t="shared" si="288"/>
        <v>0.33333333333333337</v>
      </c>
      <c r="M1251" s="15">
        <f t="shared" si="279"/>
        <v>2.615436243677076E-3</v>
      </c>
      <c r="N1251" s="68">
        <f t="shared" si="280"/>
        <v>7.8463087310312266E-3</v>
      </c>
      <c r="O1251" s="68">
        <f t="shared" si="281"/>
        <v>127.44846453022143</v>
      </c>
      <c r="P1251" s="12">
        <f t="shared" si="282"/>
        <v>-5.2308724873541511E-3</v>
      </c>
      <c r="Q1251" s="12">
        <f t="shared" si="283"/>
        <v>1.0461744974708302E-2</v>
      </c>
      <c r="R1251" s="113">
        <v>7.0501225202690589</v>
      </c>
      <c r="S1251" s="12" t="s">
        <v>1369</v>
      </c>
      <c r="T1251" s="12" t="s">
        <v>1367</v>
      </c>
      <c r="U1251" s="12" t="s">
        <v>1374</v>
      </c>
      <c r="V1251" s="68" t="s">
        <v>1378</v>
      </c>
      <c r="W1251" s="68">
        <v>0</v>
      </c>
      <c r="X1251" s="68">
        <v>1</v>
      </c>
      <c r="Y1251" s="68">
        <v>0</v>
      </c>
      <c r="Z1251" s="68">
        <v>0</v>
      </c>
      <c r="AA1251" s="68">
        <v>0</v>
      </c>
      <c r="AB1251" s="68">
        <v>1</v>
      </c>
      <c r="AC1251" s="68">
        <v>2</v>
      </c>
      <c r="AD1251" s="68">
        <v>7</v>
      </c>
      <c r="AE1251" s="68">
        <v>16243</v>
      </c>
      <c r="AF1251" s="68">
        <v>0</v>
      </c>
      <c r="AG1251" s="68">
        <v>0</v>
      </c>
      <c r="AH1251" s="68">
        <v>0</v>
      </c>
      <c r="AI1251" s="68">
        <v>0</v>
      </c>
      <c r="AJ1251" s="68">
        <v>0</v>
      </c>
      <c r="AK1251" s="68">
        <v>0</v>
      </c>
      <c r="AL1251" s="68">
        <v>0</v>
      </c>
      <c r="AM1251" s="68">
        <v>0</v>
      </c>
      <c r="AN1251" s="68">
        <v>1</v>
      </c>
      <c r="AO1251" s="68">
        <v>0</v>
      </c>
      <c r="AP1251" s="113">
        <v>9.6959097243260093</v>
      </c>
      <c r="AQ1251" s="12">
        <v>1</v>
      </c>
      <c r="AR1251" s="113">
        <v>9.6959097243260093</v>
      </c>
      <c r="AS1251" s="12">
        <v>0</v>
      </c>
      <c r="AT1251" s="12">
        <v>1</v>
      </c>
      <c r="AU1251" s="12">
        <v>6.5510803350434044</v>
      </c>
      <c r="AV1251" s="113">
        <v>7.6066359913898429</v>
      </c>
      <c r="AW1251" s="12">
        <v>0</v>
      </c>
      <c r="AX1251" s="12">
        <v>1</v>
      </c>
      <c r="AY1251" s="68">
        <v>1</v>
      </c>
      <c r="AZ1251" s="68">
        <v>4.2329999999999997</v>
      </c>
      <c r="BA1251" s="94">
        <v>25</v>
      </c>
      <c r="BB1251" s="94">
        <v>58</v>
      </c>
      <c r="BC1251" s="12">
        <v>0</v>
      </c>
      <c r="BD1251" s="12">
        <v>1</v>
      </c>
      <c r="BE1251" s="104">
        <f t="shared" si="289"/>
        <v>6.620073206530356</v>
      </c>
      <c r="BF1251" s="104">
        <v>1486.31</v>
      </c>
      <c r="BG1251" s="104">
        <f t="shared" si="284"/>
        <v>0.90635627623788251</v>
      </c>
      <c r="BH1251" s="68">
        <v>1</v>
      </c>
      <c r="BI1251" s="68">
        <v>1</v>
      </c>
      <c r="BJ1251" s="68">
        <v>0</v>
      </c>
      <c r="BK1251" s="12">
        <v>1</v>
      </c>
      <c r="BL1251" s="12">
        <v>0</v>
      </c>
      <c r="BM1251" s="12">
        <v>0</v>
      </c>
      <c r="BN1251" s="12">
        <v>1</v>
      </c>
      <c r="BO1251" s="12">
        <v>0</v>
      </c>
      <c r="BP1251" s="12">
        <v>1</v>
      </c>
      <c r="BQ1251" s="12">
        <v>0</v>
      </c>
      <c r="BR1251" s="12">
        <v>0</v>
      </c>
      <c r="BS1251" s="12">
        <v>0</v>
      </c>
      <c r="BT1251" s="12">
        <v>1</v>
      </c>
      <c r="BU1251" s="12">
        <v>0</v>
      </c>
      <c r="BV1251" s="12">
        <v>0</v>
      </c>
      <c r="BW1251" s="12">
        <v>0</v>
      </c>
      <c r="BX1251" s="12">
        <v>1</v>
      </c>
      <c r="BY1251" s="12">
        <v>0</v>
      </c>
      <c r="BZ1251" s="12">
        <f t="shared" si="285"/>
        <v>1</v>
      </c>
      <c r="CA1251" s="113">
        <v>2.1972245773362196</v>
      </c>
      <c r="CB1251" s="12" t="s">
        <v>1359</v>
      </c>
      <c r="CC1251" s="12">
        <v>1</v>
      </c>
    </row>
    <row r="1252" spans="1:167" ht="15" customHeight="1" x14ac:dyDescent="0.3">
      <c r="A1252" s="70">
        <v>1251</v>
      </c>
      <c r="B1252" s="12">
        <v>29</v>
      </c>
      <c r="C1252" s="69" t="s">
        <v>179</v>
      </c>
      <c r="D1252" s="37">
        <v>-1.2999999999999999E-2</v>
      </c>
      <c r="E1252" s="13">
        <v>1.9E-2</v>
      </c>
      <c r="F1252" s="19">
        <f t="shared" si="287"/>
        <v>-0.68421052631578949</v>
      </c>
      <c r="H1252" s="12">
        <f t="shared" si="290"/>
        <v>-3.2000000000000001E-2</v>
      </c>
      <c r="I1252" s="12">
        <f t="shared" si="291"/>
        <v>6.0000000000000001E-3</v>
      </c>
      <c r="J1252" s="12" t="s">
        <v>63</v>
      </c>
      <c r="K1252" s="12">
        <f t="shared" si="277"/>
        <v>1.2999999999999999E-2</v>
      </c>
      <c r="L1252" s="45">
        <f t="shared" si="288"/>
        <v>0.68421052631578949</v>
      </c>
      <c r="M1252" s="15">
        <f t="shared" si="279"/>
        <v>5.3684680258103759E-3</v>
      </c>
      <c r="N1252" s="13">
        <f t="shared" si="280"/>
        <v>7.8462224992613197E-3</v>
      </c>
      <c r="O1252" s="68">
        <f t="shared" si="281"/>
        <v>127.44986521783504</v>
      </c>
      <c r="P1252" s="12">
        <f t="shared" si="282"/>
        <v>-2.4777544734509438E-3</v>
      </c>
      <c r="Q1252" s="12">
        <f t="shared" si="283"/>
        <v>1.3214690525071696E-2</v>
      </c>
      <c r="R1252" s="113">
        <v>7.0501225202690589</v>
      </c>
      <c r="S1252" s="12" t="s">
        <v>1369</v>
      </c>
      <c r="T1252" s="12" t="s">
        <v>1367</v>
      </c>
      <c r="U1252" s="12" t="s">
        <v>1376</v>
      </c>
      <c r="V1252" s="13" t="s">
        <v>1379</v>
      </c>
      <c r="W1252" s="68">
        <v>0</v>
      </c>
      <c r="X1252" s="68">
        <v>1</v>
      </c>
      <c r="Y1252" s="68">
        <v>0</v>
      </c>
      <c r="Z1252" s="68">
        <v>0</v>
      </c>
      <c r="AA1252" s="13">
        <v>0</v>
      </c>
      <c r="AB1252" s="13">
        <v>1</v>
      </c>
      <c r="AC1252" s="68">
        <v>2</v>
      </c>
      <c r="AD1252" s="13">
        <v>7</v>
      </c>
      <c r="AE1252" s="13">
        <v>16243</v>
      </c>
      <c r="AF1252" s="13">
        <v>0</v>
      </c>
      <c r="AG1252" s="13">
        <v>0</v>
      </c>
      <c r="AH1252" s="13">
        <v>0</v>
      </c>
      <c r="AI1252" s="13">
        <v>0</v>
      </c>
      <c r="AJ1252" s="13">
        <v>0</v>
      </c>
      <c r="AK1252" s="13">
        <v>0</v>
      </c>
      <c r="AL1252" s="13">
        <v>0</v>
      </c>
      <c r="AM1252" s="68">
        <v>0</v>
      </c>
      <c r="AN1252" s="68">
        <v>1</v>
      </c>
      <c r="AO1252" s="68">
        <v>0</v>
      </c>
      <c r="AP1252" s="113">
        <v>9.6959097243260093</v>
      </c>
      <c r="AQ1252" s="12">
        <v>1</v>
      </c>
      <c r="AR1252" s="113">
        <v>9.6959097243260093</v>
      </c>
      <c r="AS1252" s="12">
        <v>0</v>
      </c>
      <c r="AT1252" s="12">
        <v>1</v>
      </c>
      <c r="AU1252" s="12">
        <v>6.5510803350434044</v>
      </c>
      <c r="AV1252" s="113">
        <v>7.6066359913898429</v>
      </c>
      <c r="AW1252" s="12">
        <v>0</v>
      </c>
      <c r="AX1252" s="12">
        <v>1</v>
      </c>
      <c r="AY1252" s="68">
        <v>1</v>
      </c>
      <c r="AZ1252" s="68">
        <v>4.2329999999999997</v>
      </c>
      <c r="BA1252" s="94">
        <v>25</v>
      </c>
      <c r="BB1252" s="94">
        <v>58</v>
      </c>
      <c r="BC1252" s="12">
        <v>0</v>
      </c>
      <c r="BD1252" s="12">
        <v>1</v>
      </c>
      <c r="BE1252" s="104">
        <f t="shared" si="289"/>
        <v>6.620073206530356</v>
      </c>
      <c r="BF1252" s="104">
        <v>1486.31</v>
      </c>
      <c r="BG1252" s="104">
        <f t="shared" si="284"/>
        <v>0.90635627623788251</v>
      </c>
      <c r="BH1252" s="68">
        <v>1</v>
      </c>
      <c r="BI1252" s="68">
        <v>1</v>
      </c>
      <c r="BJ1252" s="68">
        <v>0</v>
      </c>
      <c r="BK1252" s="12">
        <v>1</v>
      </c>
      <c r="BL1252" s="12">
        <v>0</v>
      </c>
      <c r="BM1252" s="12">
        <v>0</v>
      </c>
      <c r="BN1252" s="12">
        <v>1</v>
      </c>
      <c r="BO1252" s="12">
        <v>0</v>
      </c>
      <c r="BP1252" s="12">
        <v>1</v>
      </c>
      <c r="BQ1252" s="12">
        <v>0</v>
      </c>
      <c r="BR1252" s="12">
        <v>0</v>
      </c>
      <c r="BS1252" s="12">
        <v>0</v>
      </c>
      <c r="BT1252" s="12">
        <v>1</v>
      </c>
      <c r="BU1252" s="12">
        <v>0</v>
      </c>
      <c r="BV1252" s="12">
        <v>0</v>
      </c>
      <c r="BW1252" s="12">
        <v>0</v>
      </c>
      <c r="BX1252" s="12">
        <v>1</v>
      </c>
      <c r="BY1252" s="12">
        <v>0</v>
      </c>
      <c r="BZ1252" s="12">
        <f t="shared" si="285"/>
        <v>1</v>
      </c>
      <c r="CA1252" s="113">
        <v>2.1972245773362196</v>
      </c>
      <c r="CB1252" s="12" t="s">
        <v>1359</v>
      </c>
      <c r="CC1252" s="12">
        <v>1</v>
      </c>
    </row>
    <row r="1253" spans="1:167" ht="15" customHeight="1" x14ac:dyDescent="0.3">
      <c r="A1253" s="70">
        <v>1252</v>
      </c>
      <c r="B1253" s="70">
        <v>29</v>
      </c>
      <c r="C1253" s="69" t="s">
        <v>179</v>
      </c>
      <c r="D1253" s="38">
        <v>-0.372</v>
      </c>
      <c r="E1253" s="69">
        <v>2.5000000000000001E-2</v>
      </c>
      <c r="F1253" s="19">
        <f t="shared" si="287"/>
        <v>-14.879999999999999</v>
      </c>
      <c r="G1253" s="70"/>
      <c r="H1253" s="70">
        <f t="shared" si="290"/>
        <v>-0.39700000000000002</v>
      </c>
      <c r="I1253" s="70">
        <f t="shared" si="291"/>
        <v>-0.34699999999999998</v>
      </c>
      <c r="J1253" s="70" t="s">
        <v>63</v>
      </c>
      <c r="K1253" s="70">
        <f t="shared" si="277"/>
        <v>0.372</v>
      </c>
      <c r="L1253" s="47">
        <f t="shared" si="288"/>
        <v>14.879999999999999</v>
      </c>
      <c r="M1253" s="18">
        <f t="shared" si="279"/>
        <v>0.11596576224439135</v>
      </c>
      <c r="N1253" s="69">
        <f t="shared" si="280"/>
        <v>7.793398000295119E-3</v>
      </c>
      <c r="O1253" s="69">
        <f t="shared" si="281"/>
        <v>128.31373426099015</v>
      </c>
      <c r="P1253" s="70">
        <f t="shared" si="282"/>
        <v>0.10817236424409624</v>
      </c>
      <c r="Q1253" s="70">
        <f t="shared" si="283"/>
        <v>0.12375916024468647</v>
      </c>
      <c r="R1253" s="114">
        <v>6.6437897331476723</v>
      </c>
      <c r="S1253" s="70" t="s">
        <v>1369</v>
      </c>
      <c r="T1253" s="70" t="s">
        <v>1367</v>
      </c>
      <c r="U1253" s="70" t="s">
        <v>1375</v>
      </c>
      <c r="V1253" s="69" t="s">
        <v>1380</v>
      </c>
      <c r="W1253" s="69">
        <v>0</v>
      </c>
      <c r="X1253" s="69">
        <v>1</v>
      </c>
      <c r="Y1253" s="69">
        <v>0</v>
      </c>
      <c r="Z1253" s="69">
        <v>0</v>
      </c>
      <c r="AA1253" s="69">
        <v>0</v>
      </c>
      <c r="AB1253" s="69">
        <v>1</v>
      </c>
      <c r="AC1253" s="69">
        <v>2</v>
      </c>
      <c r="AD1253" s="69">
        <v>7</v>
      </c>
      <c r="AE1253" s="69">
        <v>16243</v>
      </c>
      <c r="AF1253" s="69">
        <v>0</v>
      </c>
      <c r="AG1253" s="69">
        <v>0</v>
      </c>
      <c r="AH1253" s="69">
        <v>0</v>
      </c>
      <c r="AI1253" s="69">
        <v>0</v>
      </c>
      <c r="AJ1253" s="69">
        <v>0</v>
      </c>
      <c r="AK1253" s="69">
        <v>0</v>
      </c>
      <c r="AL1253" s="69">
        <v>0</v>
      </c>
      <c r="AM1253" s="69">
        <v>0</v>
      </c>
      <c r="AN1253" s="69">
        <v>1</v>
      </c>
      <c r="AO1253" s="69">
        <v>0</v>
      </c>
      <c r="AP1253" s="114">
        <v>9.6959097243260093</v>
      </c>
      <c r="AQ1253" s="70">
        <v>0</v>
      </c>
      <c r="AR1253" s="114">
        <v>9.6959097243260093</v>
      </c>
      <c r="AS1253" s="70">
        <v>0</v>
      </c>
      <c r="AT1253" s="70">
        <v>1</v>
      </c>
      <c r="AU1253" s="70">
        <v>6.5510803350434044</v>
      </c>
      <c r="AV1253" s="114">
        <v>7.6066359913898429</v>
      </c>
      <c r="AW1253" s="70">
        <v>0</v>
      </c>
      <c r="AX1253" s="70">
        <v>1</v>
      </c>
      <c r="AY1253" s="69">
        <v>1</v>
      </c>
      <c r="AZ1253" s="69">
        <v>4.2329999999999997</v>
      </c>
      <c r="BA1253" s="32">
        <v>25</v>
      </c>
      <c r="BB1253" s="32">
        <v>58</v>
      </c>
      <c r="BC1253" s="70">
        <v>0</v>
      </c>
      <c r="BD1253" s="70">
        <v>1</v>
      </c>
      <c r="BE1253" s="106">
        <f t="shared" si="289"/>
        <v>6.620073206530356</v>
      </c>
      <c r="BF1253" s="106">
        <v>1486.31</v>
      </c>
      <c r="BG1253" s="106">
        <f t="shared" si="284"/>
        <v>0.90635627623788251</v>
      </c>
      <c r="BH1253" s="69">
        <v>1</v>
      </c>
      <c r="BI1253" s="69">
        <v>1</v>
      </c>
      <c r="BJ1253" s="69">
        <v>0</v>
      </c>
      <c r="BK1253" s="70">
        <v>1</v>
      </c>
      <c r="BL1253" s="70">
        <v>0</v>
      </c>
      <c r="BM1253" s="70">
        <v>0</v>
      </c>
      <c r="BN1253" s="70">
        <v>1</v>
      </c>
      <c r="BO1253" s="70">
        <v>0</v>
      </c>
      <c r="BP1253" s="70">
        <v>1</v>
      </c>
      <c r="BQ1253" s="70">
        <v>0</v>
      </c>
      <c r="BR1253" s="70">
        <v>0</v>
      </c>
      <c r="BS1253" s="70">
        <v>0</v>
      </c>
      <c r="BT1253" s="70">
        <v>1</v>
      </c>
      <c r="BU1253" s="70">
        <v>0</v>
      </c>
      <c r="BV1253" s="70">
        <v>0</v>
      </c>
      <c r="BW1253" s="70">
        <v>0</v>
      </c>
      <c r="BX1253" s="70">
        <v>1</v>
      </c>
      <c r="BY1253" s="70">
        <v>0</v>
      </c>
      <c r="BZ1253" s="70">
        <f t="shared" si="285"/>
        <v>1</v>
      </c>
      <c r="CA1253" s="114">
        <v>2.1972245773362196</v>
      </c>
      <c r="CB1253" s="70" t="s">
        <v>1359</v>
      </c>
      <c r="CC1253" s="70">
        <v>1</v>
      </c>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c r="DD1253" s="70"/>
      <c r="DE1253" s="70"/>
      <c r="DF1253" s="70"/>
      <c r="DG1253" s="70"/>
      <c r="DH1253" s="70"/>
      <c r="DI1253" s="70"/>
      <c r="DJ1253" s="70"/>
      <c r="DK1253" s="70"/>
      <c r="DL1253" s="70"/>
      <c r="DM1253" s="70"/>
      <c r="DN1253" s="70"/>
      <c r="DO1253" s="70"/>
      <c r="DP1253" s="70"/>
      <c r="DQ1253" s="70"/>
      <c r="DR1253" s="70"/>
      <c r="DS1253" s="70"/>
      <c r="DT1253" s="70"/>
      <c r="DU1253" s="70"/>
      <c r="DV1253" s="70"/>
      <c r="DW1253" s="70"/>
      <c r="DX1253" s="70"/>
      <c r="DY1253" s="70"/>
      <c r="DZ1253" s="70"/>
      <c r="EA1253" s="70"/>
      <c r="EB1253" s="70"/>
      <c r="EC1253" s="70"/>
      <c r="ED1253" s="70"/>
      <c r="EE1253" s="70"/>
      <c r="EF1253" s="70"/>
      <c r="EG1253" s="70"/>
      <c r="EH1253" s="70"/>
      <c r="EI1253" s="70"/>
      <c r="EJ1253" s="70"/>
      <c r="EK1253" s="70"/>
      <c r="EL1253" s="70"/>
      <c r="EM1253" s="70"/>
      <c r="EN1253" s="70"/>
      <c r="EO1253" s="70"/>
      <c r="EP1253" s="70"/>
      <c r="EQ1253" s="70"/>
      <c r="ER1253" s="70"/>
      <c r="ES1253" s="70"/>
      <c r="ET1253" s="70"/>
      <c r="EU1253" s="70"/>
      <c r="EV1253" s="70"/>
      <c r="EW1253" s="70"/>
      <c r="EX1253" s="70"/>
      <c r="EY1253" s="70"/>
      <c r="EZ1253" s="70"/>
      <c r="FA1253" s="70"/>
      <c r="FB1253" s="70"/>
      <c r="FC1253" s="70"/>
      <c r="FD1253" s="70"/>
      <c r="FE1253" s="70"/>
      <c r="FF1253" s="70"/>
      <c r="FG1253" s="70"/>
      <c r="FH1253" s="70"/>
      <c r="FI1253" s="70"/>
      <c r="FJ1253" s="70"/>
      <c r="FK1253" s="70"/>
    </row>
    <row r="1254" spans="1:167" ht="15" customHeight="1" x14ac:dyDescent="0.3">
      <c r="A1254" s="70">
        <v>1253</v>
      </c>
      <c r="B1254" s="12">
        <v>29</v>
      </c>
      <c r="C1254" s="69" t="s">
        <v>179</v>
      </c>
      <c r="D1254" s="37">
        <v>-0.41899999999999998</v>
      </c>
      <c r="E1254" s="68">
        <v>2.3E-2</v>
      </c>
      <c r="F1254" s="19">
        <f t="shared" si="287"/>
        <v>-18.217391304347824</v>
      </c>
      <c r="H1254" s="12">
        <f t="shared" si="290"/>
        <v>-0.442</v>
      </c>
      <c r="I1254" s="12">
        <f t="shared" si="291"/>
        <v>-0.39599999999999996</v>
      </c>
      <c r="J1254" s="12" t="s">
        <v>63</v>
      </c>
      <c r="K1254" s="12">
        <f t="shared" si="277"/>
        <v>0.41899999999999998</v>
      </c>
      <c r="L1254" s="45">
        <f t="shared" si="288"/>
        <v>18.217391304347824</v>
      </c>
      <c r="M1254" s="15">
        <f t="shared" si="279"/>
        <v>0.14151004897098235</v>
      </c>
      <c r="N1254" s="68">
        <f t="shared" si="280"/>
        <v>7.7678547167842338E-3</v>
      </c>
      <c r="O1254" s="68">
        <f t="shared" si="281"/>
        <v>128.73567239089454</v>
      </c>
      <c r="P1254" s="12">
        <f t="shared" si="282"/>
        <v>0.13374219425419812</v>
      </c>
      <c r="Q1254" s="12">
        <f t="shared" si="283"/>
        <v>0.14927790368776658</v>
      </c>
      <c r="R1254" s="113">
        <v>6.6437897331476723</v>
      </c>
      <c r="S1254" s="12" t="s">
        <v>1372</v>
      </c>
      <c r="T1254" s="12" t="s">
        <v>1367</v>
      </c>
      <c r="U1254" s="12" t="s">
        <v>1373</v>
      </c>
      <c r="V1254" s="68" t="s">
        <v>1377</v>
      </c>
      <c r="W1254" s="68">
        <v>0</v>
      </c>
      <c r="X1254" s="68">
        <v>1</v>
      </c>
      <c r="Y1254" s="68">
        <v>0</v>
      </c>
      <c r="Z1254" s="68">
        <v>0</v>
      </c>
      <c r="AA1254" s="68">
        <v>0</v>
      </c>
      <c r="AB1254" s="68">
        <v>1</v>
      </c>
      <c r="AC1254" s="68">
        <v>3</v>
      </c>
      <c r="AD1254" s="68">
        <v>9</v>
      </c>
      <c r="AE1254" s="68">
        <v>16241</v>
      </c>
      <c r="AF1254" s="68">
        <v>0</v>
      </c>
      <c r="AG1254" s="68">
        <v>0</v>
      </c>
      <c r="AH1254" s="68">
        <v>0</v>
      </c>
      <c r="AI1254" s="68">
        <v>0</v>
      </c>
      <c r="AJ1254" s="68">
        <v>0</v>
      </c>
      <c r="AK1254" s="68">
        <v>0</v>
      </c>
      <c r="AL1254" s="68">
        <v>0</v>
      </c>
      <c r="AM1254" s="68">
        <v>0</v>
      </c>
      <c r="AN1254" s="68">
        <v>1</v>
      </c>
      <c r="AO1254" s="68">
        <v>0</v>
      </c>
      <c r="AP1254" s="113">
        <v>9.6959097243260093</v>
      </c>
      <c r="AQ1254" s="12">
        <v>1</v>
      </c>
      <c r="AR1254" s="113">
        <v>9.6959097243260093</v>
      </c>
      <c r="AS1254" s="12">
        <v>0</v>
      </c>
      <c r="AT1254" s="12">
        <v>1</v>
      </c>
      <c r="AU1254" s="12">
        <v>6.5510803350434044</v>
      </c>
      <c r="AV1254" s="113">
        <v>7.6066359913898429</v>
      </c>
      <c r="AW1254" s="12">
        <v>0</v>
      </c>
      <c r="AX1254" s="12">
        <v>1</v>
      </c>
      <c r="AY1254" s="68">
        <v>1</v>
      </c>
      <c r="AZ1254" s="68">
        <v>4.2329999999999997</v>
      </c>
      <c r="BA1254" s="94">
        <v>25</v>
      </c>
      <c r="BB1254" s="94">
        <v>58</v>
      </c>
      <c r="BC1254" s="12">
        <v>0</v>
      </c>
      <c r="BD1254" s="12">
        <v>1</v>
      </c>
      <c r="BE1254" s="104">
        <f t="shared" si="289"/>
        <v>6.620073206530356</v>
      </c>
      <c r="BF1254" s="104">
        <v>1486.31</v>
      </c>
      <c r="BG1254" s="104">
        <f t="shared" si="284"/>
        <v>0.90635627623788251</v>
      </c>
      <c r="BH1254" s="68">
        <v>1</v>
      </c>
      <c r="BI1254" s="68">
        <v>1</v>
      </c>
      <c r="BJ1254" s="68">
        <v>0</v>
      </c>
      <c r="BK1254" s="12">
        <v>1</v>
      </c>
      <c r="BL1254" s="12">
        <v>0</v>
      </c>
      <c r="BM1254" s="12">
        <v>0</v>
      </c>
      <c r="BN1254" s="12">
        <v>1</v>
      </c>
      <c r="BO1254" s="12">
        <v>0</v>
      </c>
      <c r="BP1254" s="12">
        <v>1</v>
      </c>
      <c r="BQ1254" s="12">
        <v>0</v>
      </c>
      <c r="BR1254" s="12">
        <v>0</v>
      </c>
      <c r="BS1254" s="12">
        <v>0</v>
      </c>
      <c r="BT1254" s="12">
        <v>1</v>
      </c>
      <c r="BU1254" s="12">
        <v>0</v>
      </c>
      <c r="BV1254" s="12">
        <v>0</v>
      </c>
      <c r="BW1254" s="12">
        <v>0</v>
      </c>
      <c r="BX1254" s="12">
        <v>1</v>
      </c>
      <c r="BY1254" s="12">
        <v>0</v>
      </c>
      <c r="BZ1254" s="12">
        <f t="shared" si="285"/>
        <v>1</v>
      </c>
      <c r="CA1254" s="113">
        <v>2.1972245773362196</v>
      </c>
      <c r="CB1254" s="12" t="s">
        <v>1359</v>
      </c>
      <c r="CC1254" s="12">
        <v>1</v>
      </c>
    </row>
    <row r="1255" spans="1:167" ht="15" customHeight="1" x14ac:dyDescent="0.3">
      <c r="A1255" s="70">
        <v>1254</v>
      </c>
      <c r="B1255" s="12">
        <v>29</v>
      </c>
      <c r="C1255" s="69" t="s">
        <v>179</v>
      </c>
      <c r="D1255" s="37">
        <v>-2E-3</v>
      </c>
      <c r="E1255" s="68">
        <v>8.0000000000000002E-3</v>
      </c>
      <c r="F1255" s="19">
        <f t="shared" si="287"/>
        <v>-0.25</v>
      </c>
      <c r="H1255" s="12">
        <f t="shared" si="290"/>
        <v>-0.01</v>
      </c>
      <c r="I1255" s="12">
        <f t="shared" si="291"/>
        <v>6.0000000000000001E-3</v>
      </c>
      <c r="J1255" s="12" t="s">
        <v>63</v>
      </c>
      <c r="K1255" s="12">
        <f t="shared" si="277"/>
        <v>2E-3</v>
      </c>
      <c r="L1255" s="45">
        <f t="shared" si="288"/>
        <v>0.25</v>
      </c>
      <c r="M1255" s="15">
        <f t="shared" si="279"/>
        <v>1.9617008933247252E-3</v>
      </c>
      <c r="N1255" s="68">
        <f t="shared" si="280"/>
        <v>7.8468035732989008E-3</v>
      </c>
      <c r="O1255" s="68">
        <f t="shared" si="281"/>
        <v>127.44042725917079</v>
      </c>
      <c r="P1255" s="12">
        <f t="shared" si="282"/>
        <v>-5.8851026799741756E-3</v>
      </c>
      <c r="Q1255" s="12">
        <f t="shared" si="283"/>
        <v>9.808504466623626E-3</v>
      </c>
      <c r="R1255" s="113">
        <v>6.6437897331476723</v>
      </c>
      <c r="S1255" s="12" t="s">
        <v>1372</v>
      </c>
      <c r="T1255" s="12" t="s">
        <v>1367</v>
      </c>
      <c r="U1255" s="12" t="s">
        <v>1374</v>
      </c>
      <c r="V1255" s="68" t="s">
        <v>1378</v>
      </c>
      <c r="W1255" s="68">
        <v>0</v>
      </c>
      <c r="X1255" s="68">
        <v>1</v>
      </c>
      <c r="Y1255" s="68">
        <v>0</v>
      </c>
      <c r="Z1255" s="68">
        <v>0</v>
      </c>
      <c r="AA1255" s="68">
        <v>0</v>
      </c>
      <c r="AB1255" s="68">
        <v>1</v>
      </c>
      <c r="AC1255" s="68">
        <v>3</v>
      </c>
      <c r="AD1255" s="68">
        <v>9</v>
      </c>
      <c r="AE1255" s="68">
        <v>16241</v>
      </c>
      <c r="AF1255" s="68">
        <v>0</v>
      </c>
      <c r="AG1255" s="68">
        <v>0</v>
      </c>
      <c r="AH1255" s="68">
        <v>0</v>
      </c>
      <c r="AI1255" s="68">
        <v>0</v>
      </c>
      <c r="AJ1255" s="68">
        <v>0</v>
      </c>
      <c r="AK1255" s="68">
        <v>0</v>
      </c>
      <c r="AL1255" s="68">
        <v>0</v>
      </c>
      <c r="AM1255" s="68">
        <v>0</v>
      </c>
      <c r="AN1255" s="68">
        <v>1</v>
      </c>
      <c r="AO1255" s="68">
        <v>0</v>
      </c>
      <c r="AP1255" s="113">
        <v>9.6959097243260093</v>
      </c>
      <c r="AQ1255" s="12">
        <v>1</v>
      </c>
      <c r="AR1255" s="113">
        <v>9.6959097243260093</v>
      </c>
      <c r="AS1255" s="12">
        <v>0</v>
      </c>
      <c r="AT1255" s="12">
        <v>1</v>
      </c>
      <c r="AU1255" s="12">
        <v>6.5510803350434044</v>
      </c>
      <c r="AV1255" s="113">
        <v>7.6066359913898429</v>
      </c>
      <c r="AW1255" s="12">
        <v>0</v>
      </c>
      <c r="AX1255" s="12">
        <v>1</v>
      </c>
      <c r="AY1255" s="68">
        <v>1</v>
      </c>
      <c r="AZ1255" s="68">
        <v>4.2329999999999997</v>
      </c>
      <c r="BA1255" s="94">
        <v>25</v>
      </c>
      <c r="BB1255" s="94">
        <v>58</v>
      </c>
      <c r="BC1255" s="12">
        <v>0</v>
      </c>
      <c r="BD1255" s="12">
        <v>1</v>
      </c>
      <c r="BE1255" s="104">
        <f t="shared" si="289"/>
        <v>6.620073206530356</v>
      </c>
      <c r="BF1255" s="104">
        <v>1486.31</v>
      </c>
      <c r="BG1255" s="104">
        <f t="shared" si="284"/>
        <v>0.90635627623788251</v>
      </c>
      <c r="BH1255" s="68">
        <v>1</v>
      </c>
      <c r="BI1255" s="68">
        <v>1</v>
      </c>
      <c r="BJ1255" s="68">
        <v>0</v>
      </c>
      <c r="BK1255" s="12">
        <v>1</v>
      </c>
      <c r="BL1255" s="12">
        <v>0</v>
      </c>
      <c r="BM1255" s="12">
        <v>0</v>
      </c>
      <c r="BN1255" s="12">
        <v>1</v>
      </c>
      <c r="BO1255" s="12">
        <v>0</v>
      </c>
      <c r="BP1255" s="12">
        <v>1</v>
      </c>
      <c r="BQ1255" s="12">
        <v>0</v>
      </c>
      <c r="BR1255" s="12">
        <v>0</v>
      </c>
      <c r="BS1255" s="12">
        <v>0</v>
      </c>
      <c r="BT1255" s="12">
        <v>1</v>
      </c>
      <c r="BU1255" s="12">
        <v>0</v>
      </c>
      <c r="BV1255" s="12">
        <v>0</v>
      </c>
      <c r="BW1255" s="12">
        <v>0</v>
      </c>
      <c r="BX1255" s="12">
        <v>1</v>
      </c>
      <c r="BY1255" s="12">
        <v>0</v>
      </c>
      <c r="BZ1255" s="12">
        <f t="shared" si="285"/>
        <v>1</v>
      </c>
      <c r="CA1255" s="113">
        <v>2.1972245773362196</v>
      </c>
      <c r="CB1255" s="12" t="s">
        <v>1359</v>
      </c>
      <c r="CC1255" s="12">
        <v>1</v>
      </c>
      <c r="CL1255" s="70"/>
      <c r="CM1255" s="70"/>
      <c r="CN1255" s="70"/>
      <c r="CO1255" s="70"/>
      <c r="CP1255" s="70"/>
      <c r="CQ1255" s="70"/>
      <c r="CR1255" s="70"/>
      <c r="CS1255" s="70"/>
      <c r="CT1255" s="70"/>
      <c r="CU1255" s="70"/>
      <c r="CV1255" s="70"/>
      <c r="CW1255" s="70"/>
      <c r="CX1255" s="70"/>
      <c r="CY1255" s="70"/>
      <c r="CZ1255" s="70"/>
      <c r="DA1255" s="70"/>
      <c r="DB1255" s="70"/>
      <c r="DC1255" s="70"/>
      <c r="DD1255" s="70"/>
      <c r="DE1255" s="70"/>
      <c r="DF1255" s="70"/>
      <c r="DG1255" s="70"/>
      <c r="DH1255" s="70"/>
      <c r="DI1255" s="70"/>
      <c r="DJ1255" s="70"/>
      <c r="DK1255" s="70"/>
      <c r="DL1255" s="70"/>
      <c r="DM1255" s="70"/>
      <c r="DN1255" s="70"/>
      <c r="DO1255" s="70"/>
      <c r="DP1255" s="70"/>
      <c r="DQ1255" s="70"/>
      <c r="DR1255" s="70"/>
      <c r="DS1255" s="70"/>
      <c r="DT1255" s="70"/>
      <c r="DU1255" s="70"/>
      <c r="DV1255" s="70"/>
      <c r="DW1255" s="70"/>
      <c r="DX1255" s="70"/>
      <c r="DY1255" s="70"/>
      <c r="DZ1255" s="70"/>
      <c r="EA1255" s="70"/>
      <c r="EB1255" s="70"/>
      <c r="EC1255" s="70"/>
      <c r="ED1255" s="70"/>
      <c r="EE1255" s="70"/>
      <c r="EF1255" s="70"/>
      <c r="EG1255" s="70"/>
      <c r="EH1255" s="70"/>
      <c r="EI1255" s="70"/>
      <c r="EJ1255" s="70"/>
      <c r="EK1255" s="70"/>
      <c r="EL1255" s="70"/>
      <c r="EM1255" s="70"/>
      <c r="EN1255" s="70"/>
      <c r="EO1255" s="70"/>
      <c r="EP1255" s="70"/>
      <c r="EQ1255" s="70"/>
      <c r="ER1255" s="70"/>
      <c r="ES1255" s="70"/>
      <c r="ET1255" s="70"/>
      <c r="EU1255" s="70"/>
      <c r="EV1255" s="70"/>
      <c r="EW1255" s="70"/>
      <c r="EX1255" s="70"/>
      <c r="EY1255" s="70"/>
      <c r="EZ1255" s="70"/>
      <c r="FA1255" s="70"/>
      <c r="FB1255" s="70"/>
      <c r="FC1255" s="70"/>
      <c r="FD1255" s="70"/>
      <c r="FE1255" s="70"/>
      <c r="FF1255" s="70"/>
      <c r="FG1255" s="70"/>
      <c r="FH1255" s="70"/>
      <c r="FI1255" s="70"/>
      <c r="FJ1255" s="70"/>
      <c r="FK1255" s="70"/>
    </row>
    <row r="1256" spans="1:167" ht="15" customHeight="1" x14ac:dyDescent="0.3">
      <c r="A1256" s="70">
        <v>1255</v>
      </c>
      <c r="B1256" s="70">
        <v>29</v>
      </c>
      <c r="C1256" s="69" t="s">
        <v>179</v>
      </c>
      <c r="D1256" s="38">
        <v>-8.9999999999999993E-3</v>
      </c>
      <c r="E1256" s="69">
        <v>1.7999999999999999E-2</v>
      </c>
      <c r="F1256" s="19">
        <f t="shared" si="287"/>
        <v>-0.5</v>
      </c>
      <c r="G1256" s="70"/>
      <c r="H1256" s="70">
        <f t="shared" si="290"/>
        <v>-2.6999999999999996E-2</v>
      </c>
      <c r="I1256" s="70">
        <f t="shared" si="291"/>
        <v>8.9999999999999993E-3</v>
      </c>
      <c r="J1256" s="70" t="s">
        <v>63</v>
      </c>
      <c r="K1256" s="70">
        <f t="shared" si="277"/>
        <v>8.9999999999999993E-3</v>
      </c>
      <c r="L1256" s="47">
        <f t="shared" si="288"/>
        <v>0.5</v>
      </c>
      <c r="M1256" s="18">
        <f t="shared" si="279"/>
        <v>3.92337913937913E-3</v>
      </c>
      <c r="N1256" s="69">
        <f t="shared" si="280"/>
        <v>7.8467582787582601E-3</v>
      </c>
      <c r="O1256" s="69">
        <f t="shared" si="281"/>
        <v>127.44116289488259</v>
      </c>
      <c r="P1256" s="70">
        <f t="shared" si="282"/>
        <v>-3.92337913937913E-3</v>
      </c>
      <c r="Q1256" s="70">
        <f t="shared" si="283"/>
        <v>1.1770137418137389E-2</v>
      </c>
      <c r="R1256" s="114">
        <v>6.6437897331476723</v>
      </c>
      <c r="S1256" s="70" t="s">
        <v>1372</v>
      </c>
      <c r="T1256" s="70" t="s">
        <v>1367</v>
      </c>
      <c r="U1256" s="70" t="s">
        <v>1376</v>
      </c>
      <c r="V1256" s="69" t="s">
        <v>1379</v>
      </c>
      <c r="W1256" s="69">
        <v>0</v>
      </c>
      <c r="X1256" s="69">
        <v>1</v>
      </c>
      <c r="Y1256" s="69">
        <v>0</v>
      </c>
      <c r="Z1256" s="69">
        <v>0</v>
      </c>
      <c r="AA1256" s="69">
        <v>0</v>
      </c>
      <c r="AB1256" s="69">
        <v>1</v>
      </c>
      <c r="AC1256" s="69">
        <v>3</v>
      </c>
      <c r="AD1256" s="69">
        <v>9</v>
      </c>
      <c r="AE1256" s="69">
        <v>16241</v>
      </c>
      <c r="AF1256" s="69">
        <v>0</v>
      </c>
      <c r="AG1256" s="69">
        <v>0</v>
      </c>
      <c r="AH1256" s="69">
        <v>0</v>
      </c>
      <c r="AI1256" s="69">
        <v>0</v>
      </c>
      <c r="AJ1256" s="69">
        <v>0</v>
      </c>
      <c r="AK1256" s="69">
        <v>0</v>
      </c>
      <c r="AL1256" s="69">
        <v>0</v>
      </c>
      <c r="AM1256" s="69">
        <v>0</v>
      </c>
      <c r="AN1256" s="69">
        <v>1</v>
      </c>
      <c r="AO1256" s="69">
        <v>0</v>
      </c>
      <c r="AP1256" s="114">
        <v>9.6959097243260093</v>
      </c>
      <c r="AQ1256" s="70">
        <v>1</v>
      </c>
      <c r="AR1256" s="114">
        <v>9.6959097243260093</v>
      </c>
      <c r="AS1256" s="70">
        <v>0</v>
      </c>
      <c r="AT1256" s="70">
        <v>1</v>
      </c>
      <c r="AU1256" s="70">
        <v>6.5510803350434044</v>
      </c>
      <c r="AV1256" s="114">
        <v>7.6066359913898429</v>
      </c>
      <c r="AW1256" s="70">
        <v>0</v>
      </c>
      <c r="AX1256" s="70">
        <v>1</v>
      </c>
      <c r="AY1256" s="69">
        <v>1</v>
      </c>
      <c r="AZ1256" s="69">
        <v>4.2329999999999997</v>
      </c>
      <c r="BA1256" s="32">
        <v>25</v>
      </c>
      <c r="BB1256" s="32">
        <v>58</v>
      </c>
      <c r="BC1256" s="70">
        <v>0</v>
      </c>
      <c r="BD1256" s="70">
        <v>1</v>
      </c>
      <c r="BE1256" s="106">
        <f t="shared" si="289"/>
        <v>6.620073206530356</v>
      </c>
      <c r="BF1256" s="106">
        <v>1486.31</v>
      </c>
      <c r="BG1256" s="106">
        <f t="shared" si="284"/>
        <v>0.90635627623788251</v>
      </c>
      <c r="BH1256" s="69">
        <v>1</v>
      </c>
      <c r="BI1256" s="69">
        <v>1</v>
      </c>
      <c r="BJ1256" s="69">
        <v>0</v>
      </c>
      <c r="BK1256" s="70">
        <v>1</v>
      </c>
      <c r="BL1256" s="70">
        <v>0</v>
      </c>
      <c r="BM1256" s="70">
        <v>0</v>
      </c>
      <c r="BN1256" s="70">
        <v>1</v>
      </c>
      <c r="BO1256" s="70">
        <v>0</v>
      </c>
      <c r="BP1256" s="70">
        <v>1</v>
      </c>
      <c r="BQ1256" s="70">
        <v>0</v>
      </c>
      <c r="BR1256" s="70">
        <v>0</v>
      </c>
      <c r="BS1256" s="70">
        <v>0</v>
      </c>
      <c r="BT1256" s="70">
        <v>1</v>
      </c>
      <c r="BU1256" s="70">
        <v>0</v>
      </c>
      <c r="BV1256" s="70">
        <v>0</v>
      </c>
      <c r="BW1256" s="70">
        <v>0</v>
      </c>
      <c r="BX1256" s="70">
        <v>1</v>
      </c>
      <c r="BY1256" s="70">
        <v>0</v>
      </c>
      <c r="BZ1256" s="70">
        <f t="shared" si="285"/>
        <v>1</v>
      </c>
      <c r="CA1256" s="114">
        <v>2.1972245773362196</v>
      </c>
      <c r="CB1256" s="70" t="s">
        <v>1359</v>
      </c>
      <c r="CC1256" s="70">
        <v>1</v>
      </c>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c r="DD1256" s="70"/>
      <c r="DE1256" s="70"/>
      <c r="DF1256" s="70"/>
      <c r="DG1256" s="70"/>
      <c r="DH1256" s="70"/>
      <c r="DI1256" s="70"/>
      <c r="DJ1256" s="70"/>
      <c r="DK1256" s="70"/>
      <c r="DL1256" s="70"/>
      <c r="DM1256" s="70"/>
      <c r="DN1256" s="70"/>
      <c r="DO1256" s="70"/>
      <c r="DP1256" s="70"/>
      <c r="DQ1256" s="70"/>
      <c r="DR1256" s="70"/>
      <c r="DS1256" s="70"/>
      <c r="DT1256" s="70"/>
      <c r="DU1256" s="70"/>
      <c r="DV1256" s="70"/>
      <c r="DW1256" s="70"/>
      <c r="DX1256" s="70"/>
      <c r="DY1256" s="70"/>
      <c r="DZ1256" s="70"/>
      <c r="EA1256" s="70"/>
      <c r="EB1256" s="70"/>
      <c r="EC1256" s="70"/>
      <c r="ED1256" s="70"/>
      <c r="EE1256" s="70"/>
      <c r="EF1256" s="70"/>
      <c r="EG1256" s="70"/>
      <c r="EH1256" s="70"/>
      <c r="EI1256" s="70"/>
      <c r="EJ1256" s="70"/>
      <c r="EK1256" s="70"/>
      <c r="EL1256" s="70"/>
      <c r="EM1256" s="70"/>
      <c r="EN1256" s="70"/>
      <c r="EO1256" s="70"/>
      <c r="EP1256" s="70"/>
      <c r="EQ1256" s="70"/>
      <c r="ER1256" s="70"/>
      <c r="ES1256" s="70"/>
      <c r="ET1256" s="70"/>
      <c r="EU1256" s="70"/>
      <c r="EV1256" s="70"/>
      <c r="EW1256" s="70"/>
      <c r="EX1256" s="70"/>
      <c r="EY1256" s="70"/>
      <c r="EZ1256" s="70"/>
      <c r="FA1256" s="70"/>
      <c r="FB1256" s="70"/>
      <c r="FC1256" s="70"/>
      <c r="FD1256" s="70"/>
      <c r="FE1256" s="70"/>
      <c r="FF1256" s="70"/>
      <c r="FG1256" s="70"/>
      <c r="FH1256" s="70"/>
      <c r="FI1256" s="70"/>
      <c r="FJ1256" s="70"/>
      <c r="FK1256" s="70"/>
    </row>
    <row r="1257" spans="1:167" ht="15" customHeight="1" x14ac:dyDescent="0.3">
      <c r="A1257" s="70">
        <v>1256</v>
      </c>
      <c r="B1257" s="12">
        <v>29</v>
      </c>
      <c r="C1257" s="69" t="s">
        <v>179</v>
      </c>
      <c r="D1257" s="37">
        <v>-0.372</v>
      </c>
      <c r="E1257" s="68">
        <v>2.5000000000000001E-2</v>
      </c>
      <c r="F1257" s="19">
        <f t="shared" si="287"/>
        <v>-14.879999999999999</v>
      </c>
      <c r="H1257" s="12">
        <f t="shared" si="290"/>
        <v>-0.39700000000000002</v>
      </c>
      <c r="I1257" s="12">
        <f t="shared" si="291"/>
        <v>-0.34699999999999998</v>
      </c>
      <c r="J1257" s="12" t="s">
        <v>63</v>
      </c>
      <c r="K1257" s="12">
        <f t="shared" si="277"/>
        <v>0.372</v>
      </c>
      <c r="L1257" s="45">
        <f t="shared" si="288"/>
        <v>14.879999999999999</v>
      </c>
      <c r="M1257" s="15">
        <f t="shared" si="279"/>
        <v>0.11597280630472803</v>
      </c>
      <c r="N1257" s="68">
        <f t="shared" si="280"/>
        <v>7.7938713914467777E-3</v>
      </c>
      <c r="O1257" s="68">
        <f t="shared" si="281"/>
        <v>128.30594062630149</v>
      </c>
      <c r="P1257" s="12">
        <f t="shared" si="282"/>
        <v>0.10817893491328126</v>
      </c>
      <c r="Q1257" s="12">
        <f t="shared" si="283"/>
        <v>0.1237666776961748</v>
      </c>
      <c r="R1257" s="113">
        <v>5.9532433342877846</v>
      </c>
      <c r="S1257" s="12" t="s">
        <v>1370</v>
      </c>
      <c r="T1257" s="12" t="s">
        <v>1367</v>
      </c>
      <c r="U1257" s="12" t="s">
        <v>1375</v>
      </c>
      <c r="V1257" s="68" t="s">
        <v>1380</v>
      </c>
      <c r="W1257" s="68">
        <v>0</v>
      </c>
      <c r="X1257" s="68">
        <v>1</v>
      </c>
      <c r="Y1257" s="68">
        <v>0</v>
      </c>
      <c r="Z1257" s="68">
        <v>0</v>
      </c>
      <c r="AA1257" s="68">
        <v>0</v>
      </c>
      <c r="AB1257" s="68">
        <v>1</v>
      </c>
      <c r="AC1257" s="68">
        <v>3</v>
      </c>
      <c r="AD1257" s="68">
        <v>9</v>
      </c>
      <c r="AE1257" s="68">
        <v>16241</v>
      </c>
      <c r="AF1257" s="68">
        <v>0</v>
      </c>
      <c r="AG1257" s="68">
        <v>0</v>
      </c>
      <c r="AH1257" s="68">
        <v>0</v>
      </c>
      <c r="AI1257" s="68">
        <v>0</v>
      </c>
      <c r="AJ1257" s="68">
        <v>0</v>
      </c>
      <c r="AK1257" s="68">
        <v>0</v>
      </c>
      <c r="AL1257" s="68">
        <v>0</v>
      </c>
      <c r="AM1257" s="68">
        <v>0</v>
      </c>
      <c r="AN1257" s="68">
        <v>1</v>
      </c>
      <c r="AO1257" s="68">
        <v>0</v>
      </c>
      <c r="AP1257" s="113">
        <v>9.6959097243260093</v>
      </c>
      <c r="AQ1257" s="12">
        <v>0</v>
      </c>
      <c r="AR1257" s="113">
        <v>9.6959097243260093</v>
      </c>
      <c r="AS1257" s="12">
        <v>0</v>
      </c>
      <c r="AT1257" s="12">
        <v>1</v>
      </c>
      <c r="AU1257" s="12">
        <v>6.5510803350434044</v>
      </c>
      <c r="AV1257" s="113">
        <v>7.6066359913898429</v>
      </c>
      <c r="AW1257" s="12">
        <v>0</v>
      </c>
      <c r="AX1257" s="12">
        <v>1</v>
      </c>
      <c r="AY1257" s="68">
        <v>1</v>
      </c>
      <c r="AZ1257" s="68">
        <v>4.2329999999999997</v>
      </c>
      <c r="BA1257" s="94">
        <v>25</v>
      </c>
      <c r="BB1257" s="94">
        <v>58</v>
      </c>
      <c r="BC1257" s="12">
        <v>0</v>
      </c>
      <c r="BD1257" s="12">
        <v>1</v>
      </c>
      <c r="BE1257" s="104">
        <f t="shared" si="289"/>
        <v>6.620073206530356</v>
      </c>
      <c r="BF1257" s="104">
        <v>1486.31</v>
      </c>
      <c r="BG1257" s="104">
        <f t="shared" si="284"/>
        <v>0.90635627623788251</v>
      </c>
      <c r="BH1257" s="68">
        <v>1</v>
      </c>
      <c r="BI1257" s="68">
        <v>1</v>
      </c>
      <c r="BJ1257" s="68">
        <v>0</v>
      </c>
      <c r="BK1257" s="12">
        <v>1</v>
      </c>
      <c r="BL1257" s="12">
        <v>0</v>
      </c>
      <c r="BM1257" s="12">
        <v>0</v>
      </c>
      <c r="BN1257" s="12">
        <v>1</v>
      </c>
      <c r="BO1257" s="12">
        <v>0</v>
      </c>
      <c r="BP1257" s="12">
        <v>1</v>
      </c>
      <c r="BQ1257" s="12">
        <v>0</v>
      </c>
      <c r="BR1257" s="12">
        <v>0</v>
      </c>
      <c r="BS1257" s="12">
        <v>0</v>
      </c>
      <c r="BT1257" s="12">
        <v>1</v>
      </c>
      <c r="BU1257" s="12">
        <v>0</v>
      </c>
      <c r="BV1257" s="12">
        <v>0</v>
      </c>
      <c r="BW1257" s="12">
        <v>0</v>
      </c>
      <c r="BX1257" s="12">
        <v>1</v>
      </c>
      <c r="BY1257" s="12">
        <v>0</v>
      </c>
      <c r="BZ1257" s="12">
        <f t="shared" si="285"/>
        <v>1</v>
      </c>
      <c r="CA1257" s="113">
        <v>2.1972245773362196</v>
      </c>
      <c r="CB1257" s="12" t="s">
        <v>1359</v>
      </c>
      <c r="CC1257" s="12">
        <v>1</v>
      </c>
    </row>
    <row r="1258" spans="1:167" ht="15" customHeight="1" x14ac:dyDescent="0.3">
      <c r="A1258" s="70">
        <v>1257</v>
      </c>
      <c r="B1258" s="12">
        <v>29</v>
      </c>
      <c r="C1258" s="69" t="s">
        <v>179</v>
      </c>
      <c r="D1258" s="37">
        <v>-0.42</v>
      </c>
      <c r="E1258" s="68">
        <v>2.3E-2</v>
      </c>
      <c r="F1258" s="19">
        <f t="shared" si="287"/>
        <v>-18.260869565217391</v>
      </c>
      <c r="H1258" s="12">
        <f t="shared" si="290"/>
        <v>-0.443</v>
      </c>
      <c r="I1258" s="12">
        <f t="shared" si="291"/>
        <v>-0.39699999999999996</v>
      </c>
      <c r="J1258" s="12" t="s">
        <v>63</v>
      </c>
      <c r="K1258" s="12">
        <f t="shared" si="277"/>
        <v>0.42</v>
      </c>
      <c r="L1258" s="45">
        <f t="shared" si="288"/>
        <v>18.260869565217391</v>
      </c>
      <c r="M1258" s="15">
        <f t="shared" si="279"/>
        <v>0.141832437878781</v>
      </c>
      <c r="N1258" s="68">
        <f t="shared" si="280"/>
        <v>7.7670144552665797E-3</v>
      </c>
      <c r="O1258" s="68">
        <f t="shared" si="281"/>
        <v>128.74959944511627</v>
      </c>
      <c r="P1258" s="12">
        <f t="shared" si="282"/>
        <v>0.13406542342351441</v>
      </c>
      <c r="Q1258" s="12">
        <f t="shared" si="283"/>
        <v>0.14959945233404759</v>
      </c>
      <c r="R1258" s="113">
        <v>5.9532433342877846</v>
      </c>
      <c r="S1258" s="12" t="s">
        <v>1371</v>
      </c>
      <c r="T1258" s="12" t="s">
        <v>1367</v>
      </c>
      <c r="U1258" s="12" t="s">
        <v>1373</v>
      </c>
      <c r="V1258" s="68" t="s">
        <v>1377</v>
      </c>
      <c r="W1258" s="68">
        <v>0</v>
      </c>
      <c r="X1258" s="68">
        <v>1</v>
      </c>
      <c r="Y1258" s="68">
        <v>0</v>
      </c>
      <c r="Z1258" s="68">
        <v>0</v>
      </c>
      <c r="AA1258" s="68">
        <v>0</v>
      </c>
      <c r="AB1258" s="68">
        <v>1</v>
      </c>
      <c r="AC1258" s="68">
        <v>4</v>
      </c>
      <c r="AD1258" s="68">
        <v>7</v>
      </c>
      <c r="AE1258" s="68">
        <v>16243</v>
      </c>
      <c r="AF1258" s="68">
        <v>0</v>
      </c>
      <c r="AG1258" s="68">
        <v>0</v>
      </c>
      <c r="AH1258" s="68">
        <v>0</v>
      </c>
      <c r="AI1258" s="68">
        <v>0</v>
      </c>
      <c r="AJ1258" s="68">
        <v>0</v>
      </c>
      <c r="AK1258" s="68">
        <v>0</v>
      </c>
      <c r="AL1258" s="68">
        <v>0</v>
      </c>
      <c r="AM1258" s="68">
        <v>0</v>
      </c>
      <c r="AN1258" s="68">
        <v>1</v>
      </c>
      <c r="AO1258" s="68">
        <v>0</v>
      </c>
      <c r="AP1258" s="113">
        <v>9.6959097243260093</v>
      </c>
      <c r="AQ1258" s="12">
        <v>1</v>
      </c>
      <c r="AR1258" s="113">
        <v>9.6959097243260093</v>
      </c>
      <c r="AS1258" s="12">
        <v>0</v>
      </c>
      <c r="AT1258" s="12">
        <v>1</v>
      </c>
      <c r="AU1258" s="12">
        <v>6.5510803350434044</v>
      </c>
      <c r="AV1258" s="113">
        <v>7.6066359913898429</v>
      </c>
      <c r="AW1258" s="12">
        <v>0</v>
      </c>
      <c r="AX1258" s="12">
        <v>1</v>
      </c>
      <c r="AY1258" s="68">
        <v>1</v>
      </c>
      <c r="AZ1258" s="68">
        <v>4.2329999999999997</v>
      </c>
      <c r="BA1258" s="94">
        <v>25</v>
      </c>
      <c r="BB1258" s="94">
        <v>58</v>
      </c>
      <c r="BC1258" s="12">
        <v>0</v>
      </c>
      <c r="BD1258" s="12">
        <v>1</v>
      </c>
      <c r="BE1258" s="104">
        <f t="shared" si="289"/>
        <v>6.620073206530356</v>
      </c>
      <c r="BF1258" s="104">
        <v>1486.31</v>
      </c>
      <c r="BG1258" s="104">
        <f t="shared" si="284"/>
        <v>0.90635627623788251</v>
      </c>
      <c r="BH1258" s="68">
        <v>1</v>
      </c>
      <c r="BI1258" s="68">
        <v>1</v>
      </c>
      <c r="BJ1258" s="68">
        <v>0</v>
      </c>
      <c r="BK1258" s="12">
        <v>1</v>
      </c>
      <c r="BL1258" s="12">
        <v>0</v>
      </c>
      <c r="BM1258" s="12">
        <v>0</v>
      </c>
      <c r="BN1258" s="12">
        <v>1</v>
      </c>
      <c r="BO1258" s="12">
        <v>0</v>
      </c>
      <c r="BP1258" s="12">
        <v>1</v>
      </c>
      <c r="BQ1258" s="12">
        <v>0</v>
      </c>
      <c r="BR1258" s="12">
        <v>0</v>
      </c>
      <c r="BS1258" s="12">
        <v>0</v>
      </c>
      <c r="BT1258" s="12">
        <v>1</v>
      </c>
      <c r="BU1258" s="12">
        <v>0</v>
      </c>
      <c r="BV1258" s="12">
        <v>0</v>
      </c>
      <c r="BW1258" s="12">
        <v>0</v>
      </c>
      <c r="BX1258" s="12">
        <v>1</v>
      </c>
      <c r="BY1258" s="12">
        <v>0</v>
      </c>
      <c r="BZ1258" s="12">
        <f t="shared" si="285"/>
        <v>1</v>
      </c>
      <c r="CA1258" s="113">
        <v>2.1972245773362196</v>
      </c>
      <c r="CB1258" s="12" t="s">
        <v>1359</v>
      </c>
      <c r="CC1258" s="12">
        <v>1</v>
      </c>
    </row>
    <row r="1259" spans="1:167" ht="15" customHeight="1" x14ac:dyDescent="0.3">
      <c r="A1259" s="70">
        <v>1258</v>
      </c>
      <c r="B1259" s="12">
        <v>29</v>
      </c>
      <c r="C1259" s="69" t="s">
        <v>179</v>
      </c>
      <c r="D1259" s="37">
        <v>-2E-3</v>
      </c>
      <c r="E1259" s="68">
        <v>7.0000000000000001E-3</v>
      </c>
      <c r="F1259" s="19">
        <f t="shared" si="287"/>
        <v>-0.2857142857142857</v>
      </c>
      <c r="H1259" s="12">
        <f t="shared" si="290"/>
        <v>-9.0000000000000011E-3</v>
      </c>
      <c r="I1259" s="12">
        <f t="shared" si="291"/>
        <v>5.0000000000000001E-3</v>
      </c>
      <c r="J1259" s="12" t="s">
        <v>63</v>
      </c>
      <c r="K1259" s="12">
        <f t="shared" si="277"/>
        <v>2E-3</v>
      </c>
      <c r="L1259" s="45">
        <f t="shared" si="288"/>
        <v>0.2857142857142857</v>
      </c>
      <c r="M1259" s="15">
        <f t="shared" si="279"/>
        <v>2.2418045288264466E-3</v>
      </c>
      <c r="N1259" s="68">
        <f t="shared" si="280"/>
        <v>7.8463158508925625E-3</v>
      </c>
      <c r="O1259" s="68">
        <f t="shared" si="281"/>
        <v>127.4483488816276</v>
      </c>
      <c r="P1259" s="12">
        <f t="shared" si="282"/>
        <v>-5.6045113220661164E-3</v>
      </c>
      <c r="Q1259" s="12">
        <f t="shared" si="283"/>
        <v>1.0088120379719009E-2</v>
      </c>
      <c r="R1259" s="113">
        <v>5.9532433342877846</v>
      </c>
      <c r="S1259" s="12" t="s">
        <v>1371</v>
      </c>
      <c r="T1259" s="12" t="s">
        <v>1367</v>
      </c>
      <c r="U1259" s="12" t="s">
        <v>1374</v>
      </c>
      <c r="V1259" s="68" t="s">
        <v>1378</v>
      </c>
      <c r="W1259" s="68">
        <v>0</v>
      </c>
      <c r="X1259" s="68">
        <v>1</v>
      </c>
      <c r="Y1259" s="68">
        <v>0</v>
      </c>
      <c r="Z1259" s="68">
        <v>0</v>
      </c>
      <c r="AA1259" s="68">
        <v>0</v>
      </c>
      <c r="AB1259" s="68">
        <v>1</v>
      </c>
      <c r="AC1259" s="68">
        <v>4</v>
      </c>
      <c r="AD1259" s="68">
        <v>7</v>
      </c>
      <c r="AE1259" s="68">
        <v>16243</v>
      </c>
      <c r="AF1259" s="68">
        <v>0</v>
      </c>
      <c r="AG1259" s="68">
        <v>0</v>
      </c>
      <c r="AH1259" s="68">
        <v>0</v>
      </c>
      <c r="AI1259" s="68">
        <v>0</v>
      </c>
      <c r="AJ1259" s="68">
        <v>0</v>
      </c>
      <c r="AK1259" s="68">
        <v>0</v>
      </c>
      <c r="AL1259" s="68">
        <v>0</v>
      </c>
      <c r="AM1259" s="68">
        <v>0</v>
      </c>
      <c r="AN1259" s="68">
        <v>1</v>
      </c>
      <c r="AO1259" s="68">
        <v>0</v>
      </c>
      <c r="AP1259" s="113">
        <v>9.6959097243260093</v>
      </c>
      <c r="AQ1259" s="12">
        <v>1</v>
      </c>
      <c r="AR1259" s="113">
        <v>9.6959097243260093</v>
      </c>
      <c r="AS1259" s="12">
        <v>0</v>
      </c>
      <c r="AT1259" s="12">
        <v>1</v>
      </c>
      <c r="AU1259" s="12">
        <v>6.5510803350434044</v>
      </c>
      <c r="AV1259" s="113">
        <v>7.6066359913898429</v>
      </c>
      <c r="AW1259" s="12">
        <v>0</v>
      </c>
      <c r="AX1259" s="12">
        <v>1</v>
      </c>
      <c r="AY1259" s="68">
        <v>1</v>
      </c>
      <c r="AZ1259" s="68">
        <v>4.2329999999999997</v>
      </c>
      <c r="BA1259" s="94">
        <v>25</v>
      </c>
      <c r="BB1259" s="94">
        <v>58</v>
      </c>
      <c r="BC1259" s="12">
        <v>0</v>
      </c>
      <c r="BD1259" s="12">
        <v>1</v>
      </c>
      <c r="BE1259" s="104">
        <f t="shared" si="289"/>
        <v>6.620073206530356</v>
      </c>
      <c r="BF1259" s="104">
        <v>1486.31</v>
      </c>
      <c r="BG1259" s="106">
        <f t="shared" si="284"/>
        <v>0.90635627623788251</v>
      </c>
      <c r="BH1259" s="68">
        <v>1</v>
      </c>
      <c r="BI1259" s="68">
        <v>1</v>
      </c>
      <c r="BJ1259" s="68">
        <v>0</v>
      </c>
      <c r="BK1259" s="12">
        <v>1</v>
      </c>
      <c r="BL1259" s="12">
        <v>0</v>
      </c>
      <c r="BM1259" s="12">
        <v>0</v>
      </c>
      <c r="BN1259" s="12">
        <v>1</v>
      </c>
      <c r="BO1259" s="12">
        <v>0</v>
      </c>
      <c r="BP1259" s="12">
        <v>1</v>
      </c>
      <c r="BQ1259" s="12">
        <v>0</v>
      </c>
      <c r="BR1259" s="12">
        <v>0</v>
      </c>
      <c r="BS1259" s="12">
        <v>0</v>
      </c>
      <c r="BT1259" s="12">
        <v>1</v>
      </c>
      <c r="BU1259" s="12">
        <v>0</v>
      </c>
      <c r="BV1259" s="12">
        <v>0</v>
      </c>
      <c r="BW1259" s="12">
        <v>0</v>
      </c>
      <c r="BX1259" s="12">
        <v>1</v>
      </c>
      <c r="BY1259" s="12">
        <v>0</v>
      </c>
      <c r="BZ1259" s="12">
        <f t="shared" si="285"/>
        <v>1</v>
      </c>
      <c r="CA1259" s="113">
        <v>2.1972245773362196</v>
      </c>
      <c r="CB1259" s="12" t="s">
        <v>1359</v>
      </c>
      <c r="CC1259" s="12">
        <v>1</v>
      </c>
    </row>
    <row r="1260" spans="1:167" ht="15" customHeight="1" x14ac:dyDescent="0.3">
      <c r="A1260" s="70">
        <v>1259</v>
      </c>
      <c r="B1260" s="70">
        <v>29</v>
      </c>
      <c r="C1260" s="69" t="s">
        <v>179</v>
      </c>
      <c r="D1260" s="38">
        <v>-0.42</v>
      </c>
      <c r="E1260" s="69">
        <v>2.3E-2</v>
      </c>
      <c r="F1260" s="19">
        <f t="shared" si="287"/>
        <v>-18.260869565217391</v>
      </c>
      <c r="G1260" s="70"/>
      <c r="H1260" s="70">
        <f t="shared" si="290"/>
        <v>-0.443</v>
      </c>
      <c r="I1260" s="70">
        <f t="shared" si="291"/>
        <v>-0.39699999999999996</v>
      </c>
      <c r="J1260" s="70" t="s">
        <v>63</v>
      </c>
      <c r="K1260" s="70">
        <f t="shared" si="277"/>
        <v>0.42</v>
      </c>
      <c r="L1260" s="47">
        <f t="shared" si="288"/>
        <v>18.260869565217391</v>
      </c>
      <c r="M1260" s="18">
        <f t="shared" si="279"/>
        <v>0.141832437878781</v>
      </c>
      <c r="N1260" s="69">
        <f t="shared" si="280"/>
        <v>7.7670144552665797E-3</v>
      </c>
      <c r="O1260" s="69">
        <f t="shared" si="281"/>
        <v>128.74959944511627</v>
      </c>
      <c r="P1260" s="70">
        <f t="shared" si="282"/>
        <v>0.13406542342351441</v>
      </c>
      <c r="Q1260" s="70">
        <f t="shared" si="283"/>
        <v>0.14959945233404759</v>
      </c>
      <c r="R1260" s="114">
        <v>5.9532433342877846</v>
      </c>
      <c r="S1260" s="70" t="s">
        <v>1384</v>
      </c>
      <c r="T1260" s="70" t="s">
        <v>1366</v>
      </c>
      <c r="U1260" s="70" t="s">
        <v>1373</v>
      </c>
      <c r="V1260" s="69" t="s">
        <v>1386</v>
      </c>
      <c r="W1260" s="69">
        <v>0</v>
      </c>
      <c r="X1260" s="69">
        <v>1</v>
      </c>
      <c r="Y1260" s="69">
        <v>0</v>
      </c>
      <c r="Z1260" s="69">
        <v>0</v>
      </c>
      <c r="AA1260" s="69">
        <v>0</v>
      </c>
      <c r="AB1260" s="69">
        <v>1</v>
      </c>
      <c r="AC1260" s="69">
        <v>1</v>
      </c>
      <c r="AD1260" s="69">
        <v>7</v>
      </c>
      <c r="AE1260" s="69">
        <v>16243</v>
      </c>
      <c r="AF1260" s="69">
        <v>0</v>
      </c>
      <c r="AG1260" s="69">
        <v>0</v>
      </c>
      <c r="AH1260" s="69">
        <v>0</v>
      </c>
      <c r="AI1260" s="69">
        <v>0</v>
      </c>
      <c r="AJ1260" s="69">
        <v>0</v>
      </c>
      <c r="AK1260" s="69">
        <v>0</v>
      </c>
      <c r="AL1260" s="69">
        <v>0</v>
      </c>
      <c r="AM1260" s="69">
        <v>0</v>
      </c>
      <c r="AN1260" s="69">
        <v>1</v>
      </c>
      <c r="AO1260" s="69">
        <v>0</v>
      </c>
      <c r="AP1260" s="114">
        <v>9.6959097243260093</v>
      </c>
      <c r="AQ1260" s="70">
        <v>1</v>
      </c>
      <c r="AR1260" s="114">
        <v>9.6959097243260093</v>
      </c>
      <c r="AS1260" s="70">
        <v>0</v>
      </c>
      <c r="AT1260" s="70">
        <v>1</v>
      </c>
      <c r="AU1260" s="70">
        <v>6.5510803350434044</v>
      </c>
      <c r="AV1260" s="114">
        <v>7.6066359913898429</v>
      </c>
      <c r="AW1260" s="70">
        <v>0</v>
      </c>
      <c r="AX1260" s="70">
        <v>1</v>
      </c>
      <c r="AY1260" s="69">
        <v>1</v>
      </c>
      <c r="AZ1260" s="69">
        <v>4.2329999999999997</v>
      </c>
      <c r="BA1260" s="32">
        <v>25</v>
      </c>
      <c r="BB1260" s="32">
        <v>58</v>
      </c>
      <c r="BC1260" s="70">
        <v>0</v>
      </c>
      <c r="BD1260" s="70">
        <v>1</v>
      </c>
      <c r="BE1260" s="106">
        <f t="shared" si="289"/>
        <v>6.620073206530356</v>
      </c>
      <c r="BF1260" s="106">
        <v>1486.31</v>
      </c>
      <c r="BG1260" s="106">
        <f t="shared" si="284"/>
        <v>0.90635627623788251</v>
      </c>
      <c r="BH1260" s="69">
        <v>1</v>
      </c>
      <c r="BI1260" s="69">
        <v>1</v>
      </c>
      <c r="BJ1260" s="69">
        <v>0</v>
      </c>
      <c r="BK1260" s="70">
        <v>1</v>
      </c>
      <c r="BL1260" s="70">
        <v>0</v>
      </c>
      <c r="BM1260" s="70">
        <v>0</v>
      </c>
      <c r="BN1260" s="70">
        <v>1</v>
      </c>
      <c r="BO1260" s="70">
        <v>0</v>
      </c>
      <c r="BP1260" s="70">
        <v>1</v>
      </c>
      <c r="BQ1260" s="70">
        <v>0</v>
      </c>
      <c r="BR1260" s="70">
        <v>0</v>
      </c>
      <c r="BS1260" s="70">
        <v>0</v>
      </c>
      <c r="BT1260" s="70">
        <v>1</v>
      </c>
      <c r="BU1260" s="70">
        <v>0</v>
      </c>
      <c r="BV1260" s="70">
        <v>0</v>
      </c>
      <c r="BW1260" s="70">
        <v>0</v>
      </c>
      <c r="BX1260" s="70">
        <v>1</v>
      </c>
      <c r="BY1260" s="70">
        <v>0</v>
      </c>
      <c r="BZ1260" s="70">
        <f t="shared" si="285"/>
        <v>1</v>
      </c>
      <c r="CA1260" s="114">
        <v>2.1972245773362196</v>
      </c>
      <c r="CB1260" s="70" t="s">
        <v>1359</v>
      </c>
      <c r="CC1260" s="70">
        <v>1</v>
      </c>
      <c r="CD1260" s="70"/>
      <c r="CE1260" s="70"/>
      <c r="CF1260" s="70"/>
      <c r="CG1260" s="70"/>
      <c r="CH1260" s="70"/>
      <c r="CI1260" s="53" t="s">
        <v>1381</v>
      </c>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c r="DD1260" s="70"/>
      <c r="DE1260" s="70"/>
      <c r="DF1260" s="70"/>
      <c r="DG1260" s="70"/>
      <c r="DH1260" s="70"/>
      <c r="DI1260" s="70"/>
      <c r="DJ1260" s="70"/>
      <c r="DK1260" s="70"/>
      <c r="DL1260" s="70"/>
      <c r="DM1260" s="70"/>
      <c r="DN1260" s="70"/>
      <c r="DO1260" s="70"/>
      <c r="DP1260" s="70"/>
      <c r="DQ1260" s="70"/>
      <c r="DR1260" s="70"/>
      <c r="DS1260" s="70"/>
      <c r="DT1260" s="70"/>
      <c r="DU1260" s="70"/>
      <c r="DV1260" s="70"/>
      <c r="DW1260" s="70"/>
      <c r="DX1260" s="70"/>
      <c r="DY1260" s="70"/>
      <c r="DZ1260" s="70"/>
      <c r="EA1260" s="70"/>
      <c r="EB1260" s="70"/>
      <c r="EC1260" s="70"/>
      <c r="ED1260" s="70"/>
      <c r="EE1260" s="70"/>
      <c r="EF1260" s="70"/>
      <c r="EG1260" s="70"/>
      <c r="EH1260" s="70"/>
      <c r="EI1260" s="70"/>
      <c r="EJ1260" s="70"/>
      <c r="EK1260" s="70"/>
      <c r="EL1260" s="70"/>
      <c r="EM1260" s="70"/>
      <c r="EN1260" s="70"/>
      <c r="EO1260" s="70"/>
      <c r="EP1260" s="70"/>
      <c r="EQ1260" s="70"/>
      <c r="ER1260" s="70"/>
      <c r="ES1260" s="70"/>
      <c r="ET1260" s="70"/>
      <c r="EU1260" s="70"/>
      <c r="EV1260" s="70"/>
      <c r="EW1260" s="70"/>
      <c r="EX1260" s="70"/>
      <c r="EY1260" s="70"/>
      <c r="EZ1260" s="70"/>
      <c r="FA1260" s="70"/>
      <c r="FB1260" s="70"/>
      <c r="FC1260" s="70"/>
      <c r="FD1260" s="70"/>
      <c r="FE1260" s="70"/>
      <c r="FF1260" s="70"/>
      <c r="FG1260" s="70"/>
      <c r="FH1260" s="70"/>
      <c r="FI1260" s="70"/>
      <c r="FJ1260" s="70"/>
      <c r="FK1260" s="70"/>
    </row>
    <row r="1261" spans="1:167" ht="15" customHeight="1" x14ac:dyDescent="0.3">
      <c r="A1261" s="70">
        <v>1260</v>
      </c>
      <c r="B1261" s="12">
        <v>29</v>
      </c>
      <c r="C1261" s="69" t="s">
        <v>179</v>
      </c>
      <c r="D1261" s="37">
        <v>-2E-3</v>
      </c>
      <c r="E1261" s="68">
        <v>7.0000000000000001E-3</v>
      </c>
      <c r="F1261" s="19">
        <f t="shared" si="287"/>
        <v>-0.2857142857142857</v>
      </c>
      <c r="H1261" s="12">
        <f t="shared" si="290"/>
        <v>-9.0000000000000011E-3</v>
      </c>
      <c r="I1261" s="12">
        <f t="shared" si="291"/>
        <v>5.0000000000000001E-3</v>
      </c>
      <c r="J1261" s="12" t="s">
        <v>63</v>
      </c>
      <c r="K1261" s="12">
        <f t="shared" si="277"/>
        <v>2E-3</v>
      </c>
      <c r="L1261" s="45">
        <f t="shared" si="288"/>
        <v>0.2857142857142857</v>
      </c>
      <c r="M1261" s="15">
        <f t="shared" si="279"/>
        <v>2.2418045288264466E-3</v>
      </c>
      <c r="N1261" s="13">
        <f t="shared" si="280"/>
        <v>7.8463158508925625E-3</v>
      </c>
      <c r="O1261" s="68">
        <f t="shared" si="281"/>
        <v>127.4483488816276</v>
      </c>
      <c r="P1261" s="12">
        <f t="shared" si="282"/>
        <v>-5.6045113220661164E-3</v>
      </c>
      <c r="Q1261" s="12">
        <f t="shared" si="283"/>
        <v>1.0088120379719009E-2</v>
      </c>
      <c r="R1261" s="113">
        <v>7.1507014575925263</v>
      </c>
      <c r="S1261" s="12" t="s">
        <v>1384</v>
      </c>
      <c r="T1261" s="12" t="s">
        <v>1366</v>
      </c>
      <c r="U1261" s="12" t="s">
        <v>1374</v>
      </c>
      <c r="V1261" s="68" t="s">
        <v>1387</v>
      </c>
      <c r="W1261" s="68">
        <v>0</v>
      </c>
      <c r="X1261" s="68">
        <v>1</v>
      </c>
      <c r="Y1261" s="68">
        <v>0</v>
      </c>
      <c r="Z1261" s="68">
        <v>0</v>
      </c>
      <c r="AA1261" s="68">
        <v>0</v>
      </c>
      <c r="AB1261" s="68">
        <v>1</v>
      </c>
      <c r="AC1261" s="68">
        <v>1</v>
      </c>
      <c r="AD1261" s="68">
        <v>7</v>
      </c>
      <c r="AE1261" s="68">
        <v>16243</v>
      </c>
      <c r="AF1261" s="68">
        <v>0</v>
      </c>
      <c r="AG1261" s="68">
        <v>0</v>
      </c>
      <c r="AH1261" s="68">
        <v>0</v>
      </c>
      <c r="AI1261" s="68">
        <v>0</v>
      </c>
      <c r="AJ1261" s="68">
        <v>0</v>
      </c>
      <c r="AK1261" s="68">
        <v>0</v>
      </c>
      <c r="AL1261" s="68">
        <v>0</v>
      </c>
      <c r="AM1261" s="68">
        <v>0</v>
      </c>
      <c r="AN1261" s="68">
        <v>1</v>
      </c>
      <c r="AO1261" s="68">
        <v>0</v>
      </c>
      <c r="AP1261" s="113">
        <v>9.6959097243260093</v>
      </c>
      <c r="AQ1261" s="12">
        <v>1</v>
      </c>
      <c r="AR1261" s="113">
        <v>9.6959097243260093</v>
      </c>
      <c r="AS1261" s="12">
        <v>0</v>
      </c>
      <c r="AT1261" s="12">
        <v>1</v>
      </c>
      <c r="AU1261" s="12">
        <v>6.5510803350434044</v>
      </c>
      <c r="AV1261" s="113">
        <v>7.6066359913898429</v>
      </c>
      <c r="AW1261" s="12">
        <v>0</v>
      </c>
      <c r="AX1261" s="12">
        <v>1</v>
      </c>
      <c r="AY1261" s="68">
        <v>1</v>
      </c>
      <c r="AZ1261" s="68">
        <v>4.2329999999999997</v>
      </c>
      <c r="BA1261" s="94">
        <v>25</v>
      </c>
      <c r="BB1261" s="94">
        <v>58</v>
      </c>
      <c r="BC1261" s="12">
        <v>0</v>
      </c>
      <c r="BD1261" s="12">
        <v>1</v>
      </c>
      <c r="BE1261" s="104">
        <f t="shared" si="289"/>
        <v>6.620073206530356</v>
      </c>
      <c r="BF1261" s="104">
        <v>1486.31</v>
      </c>
      <c r="BG1261" s="104">
        <f t="shared" si="284"/>
        <v>0.90635627623788251</v>
      </c>
      <c r="BH1261" s="68">
        <v>1</v>
      </c>
      <c r="BI1261" s="68">
        <v>1</v>
      </c>
      <c r="BJ1261" s="68">
        <v>0</v>
      </c>
      <c r="BK1261" s="12">
        <v>1</v>
      </c>
      <c r="BL1261" s="12">
        <v>0</v>
      </c>
      <c r="BM1261" s="12">
        <v>0</v>
      </c>
      <c r="BN1261" s="12">
        <v>1</v>
      </c>
      <c r="BO1261" s="12">
        <v>0</v>
      </c>
      <c r="BP1261" s="12">
        <v>1</v>
      </c>
      <c r="BQ1261" s="12">
        <v>0</v>
      </c>
      <c r="BR1261" s="12">
        <v>0</v>
      </c>
      <c r="BS1261" s="12">
        <v>0</v>
      </c>
      <c r="BT1261" s="12">
        <v>1</v>
      </c>
      <c r="BU1261" s="12">
        <v>0</v>
      </c>
      <c r="BV1261" s="12">
        <v>0</v>
      </c>
      <c r="BW1261" s="12">
        <v>0</v>
      </c>
      <c r="BX1261" s="12">
        <v>1</v>
      </c>
      <c r="BY1261" s="12">
        <v>1</v>
      </c>
      <c r="BZ1261" s="12">
        <f t="shared" si="285"/>
        <v>0</v>
      </c>
      <c r="CA1261" s="113">
        <v>2.1972245773362196</v>
      </c>
      <c r="CB1261" s="12" t="s">
        <v>1359</v>
      </c>
      <c r="CC1261" s="12">
        <v>1</v>
      </c>
    </row>
    <row r="1262" spans="1:167" ht="15" customHeight="1" x14ac:dyDescent="0.3">
      <c r="A1262" s="70">
        <v>1261</v>
      </c>
      <c r="B1262" s="70">
        <v>29</v>
      </c>
      <c r="C1262" s="69" t="s">
        <v>179</v>
      </c>
      <c r="D1262" s="38">
        <v>0.32700000000000001</v>
      </c>
      <c r="E1262" s="69">
        <v>1.7000000000000001E-2</v>
      </c>
      <c r="F1262" s="19">
        <f t="shared" si="287"/>
        <v>19.235294117647058</v>
      </c>
      <c r="G1262" s="70"/>
      <c r="H1262" s="70">
        <f t="shared" si="290"/>
        <v>0.31</v>
      </c>
      <c r="I1262" s="70">
        <f t="shared" si="291"/>
        <v>0.34400000000000003</v>
      </c>
      <c r="J1262" s="70" t="s">
        <v>63</v>
      </c>
      <c r="K1262" s="70">
        <f t="shared" si="277"/>
        <v>0.32700000000000001</v>
      </c>
      <c r="L1262" s="47">
        <f t="shared" si="288"/>
        <v>19.235294117647058</v>
      </c>
      <c r="M1262" s="18">
        <f t="shared" si="279"/>
        <v>0.14923642744886592</v>
      </c>
      <c r="N1262" s="69">
        <f t="shared" si="280"/>
        <v>7.7584687052927237E-3</v>
      </c>
      <c r="O1262" s="69">
        <f t="shared" si="281"/>
        <v>128.89141375511554</v>
      </c>
      <c r="P1262" s="70">
        <f t="shared" si="282"/>
        <v>0.14147795874357319</v>
      </c>
      <c r="Q1262" s="70">
        <f t="shared" si="283"/>
        <v>0.15699489615415865</v>
      </c>
      <c r="R1262" s="114">
        <v>7.1507014575925263</v>
      </c>
      <c r="S1262" s="70" t="s">
        <v>1384</v>
      </c>
      <c r="T1262" s="70" t="s">
        <v>1382</v>
      </c>
      <c r="U1262" s="70" t="s">
        <v>1373</v>
      </c>
      <c r="V1262" s="69" t="s">
        <v>1388</v>
      </c>
      <c r="W1262" s="69">
        <v>0</v>
      </c>
      <c r="X1262" s="69">
        <v>1</v>
      </c>
      <c r="Y1262" s="69">
        <v>0</v>
      </c>
      <c r="Z1262" s="69">
        <v>0</v>
      </c>
      <c r="AA1262" s="69">
        <v>1</v>
      </c>
      <c r="AB1262" s="69">
        <v>1</v>
      </c>
      <c r="AC1262" s="69">
        <v>2</v>
      </c>
      <c r="AD1262" s="69">
        <v>7</v>
      </c>
      <c r="AE1262" s="69">
        <v>16243</v>
      </c>
      <c r="AF1262" s="69">
        <v>0</v>
      </c>
      <c r="AG1262" s="69">
        <v>0</v>
      </c>
      <c r="AH1262" s="69">
        <v>0</v>
      </c>
      <c r="AI1262" s="69">
        <v>0</v>
      </c>
      <c r="AJ1262" s="69">
        <v>0</v>
      </c>
      <c r="AK1262" s="69">
        <v>0</v>
      </c>
      <c r="AL1262" s="69">
        <v>0</v>
      </c>
      <c r="AM1262" s="69">
        <v>0</v>
      </c>
      <c r="AN1262" s="69">
        <v>1</v>
      </c>
      <c r="AO1262" s="69">
        <v>0</v>
      </c>
      <c r="AP1262" s="114">
        <v>9.6959097243260093</v>
      </c>
      <c r="AQ1262" s="70">
        <v>1</v>
      </c>
      <c r="AR1262" s="114">
        <v>9.6959097243260093</v>
      </c>
      <c r="AS1262" s="70">
        <v>0</v>
      </c>
      <c r="AT1262" s="70">
        <v>1</v>
      </c>
      <c r="AU1262" s="70">
        <v>6.5510803350434044</v>
      </c>
      <c r="AV1262" s="114">
        <v>7.6066359913898429</v>
      </c>
      <c r="AW1262" s="70">
        <v>0</v>
      </c>
      <c r="AX1262" s="70">
        <v>1</v>
      </c>
      <c r="AY1262" s="69">
        <v>1</v>
      </c>
      <c r="AZ1262" s="69">
        <v>4.2329999999999997</v>
      </c>
      <c r="BA1262" s="32">
        <v>25</v>
      </c>
      <c r="BB1262" s="32">
        <v>58</v>
      </c>
      <c r="BC1262" s="70">
        <v>0</v>
      </c>
      <c r="BD1262" s="70">
        <v>1</v>
      </c>
      <c r="BE1262" s="106">
        <f t="shared" si="289"/>
        <v>6.620073206530356</v>
      </c>
      <c r="BF1262" s="106">
        <v>1486.31</v>
      </c>
      <c r="BG1262" s="106">
        <f t="shared" si="284"/>
        <v>0.90635627623788251</v>
      </c>
      <c r="BH1262" s="69">
        <v>1</v>
      </c>
      <c r="BI1262" s="69">
        <v>1</v>
      </c>
      <c r="BJ1262" s="69">
        <v>0</v>
      </c>
      <c r="BK1262" s="70">
        <v>1</v>
      </c>
      <c r="BL1262" s="70">
        <v>0</v>
      </c>
      <c r="BM1262" s="70">
        <v>0</v>
      </c>
      <c r="BN1262" s="70">
        <v>1</v>
      </c>
      <c r="BO1262" s="70">
        <v>0</v>
      </c>
      <c r="BP1262" s="70">
        <v>1</v>
      </c>
      <c r="BQ1262" s="70">
        <v>0</v>
      </c>
      <c r="BR1262" s="70">
        <v>0</v>
      </c>
      <c r="BS1262" s="70">
        <v>0</v>
      </c>
      <c r="BT1262" s="70">
        <v>1</v>
      </c>
      <c r="BU1262" s="70">
        <v>0</v>
      </c>
      <c r="BV1262" s="70">
        <v>0</v>
      </c>
      <c r="BW1262" s="70">
        <v>0</v>
      </c>
      <c r="BX1262" s="70">
        <v>1</v>
      </c>
      <c r="BY1262" s="70">
        <v>1</v>
      </c>
      <c r="BZ1262" s="70">
        <f t="shared" si="285"/>
        <v>0</v>
      </c>
      <c r="CA1262" s="114">
        <v>2.1972245773362196</v>
      </c>
      <c r="CB1262" s="70" t="s">
        <v>1359</v>
      </c>
      <c r="CC1262" s="70">
        <v>1</v>
      </c>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c r="DD1262" s="70"/>
      <c r="DE1262" s="70"/>
      <c r="DF1262" s="70"/>
      <c r="DG1262" s="70"/>
      <c r="DH1262" s="70"/>
      <c r="DI1262" s="70"/>
      <c r="DJ1262" s="70"/>
      <c r="DK1262" s="70"/>
      <c r="DL1262" s="70"/>
      <c r="DM1262" s="70"/>
      <c r="DN1262" s="70"/>
      <c r="DO1262" s="70"/>
      <c r="DP1262" s="70"/>
      <c r="DQ1262" s="70"/>
      <c r="DR1262" s="70"/>
      <c r="DS1262" s="70"/>
      <c r="DT1262" s="70"/>
      <c r="DU1262" s="70"/>
      <c r="DV1262" s="70"/>
      <c r="DW1262" s="70"/>
      <c r="DX1262" s="70"/>
      <c r="DY1262" s="70"/>
      <c r="DZ1262" s="70"/>
      <c r="EA1262" s="70"/>
      <c r="EB1262" s="70"/>
      <c r="EC1262" s="70"/>
      <c r="ED1262" s="70"/>
      <c r="EE1262" s="70"/>
      <c r="EF1262" s="70"/>
      <c r="EG1262" s="70"/>
      <c r="EH1262" s="70"/>
      <c r="EI1262" s="70"/>
      <c r="EJ1262" s="70"/>
      <c r="EK1262" s="70"/>
      <c r="EL1262" s="70"/>
      <c r="EM1262" s="70"/>
      <c r="EN1262" s="70"/>
      <c r="EO1262" s="70"/>
      <c r="EP1262" s="70"/>
      <c r="EQ1262" s="70"/>
      <c r="ER1262" s="70"/>
      <c r="ES1262" s="70"/>
      <c r="ET1262" s="70"/>
      <c r="EU1262" s="70"/>
      <c r="EV1262" s="70"/>
      <c r="EW1262" s="70"/>
      <c r="EX1262" s="70"/>
      <c r="EY1262" s="70"/>
      <c r="EZ1262" s="70"/>
      <c r="FA1262" s="70"/>
      <c r="FB1262" s="70"/>
      <c r="FC1262" s="70"/>
      <c r="FD1262" s="70"/>
      <c r="FE1262" s="70"/>
      <c r="FF1262" s="70"/>
      <c r="FG1262" s="70"/>
      <c r="FH1262" s="70"/>
      <c r="FI1262" s="70"/>
      <c r="FJ1262" s="70"/>
      <c r="FK1262" s="70"/>
    </row>
    <row r="1263" spans="1:167" ht="15" customHeight="1" x14ac:dyDescent="0.3">
      <c r="A1263" s="70">
        <v>1262</v>
      </c>
      <c r="B1263" s="12">
        <v>29</v>
      </c>
      <c r="C1263" s="69" t="s">
        <v>179</v>
      </c>
      <c r="D1263" s="37">
        <v>-0.02</v>
      </c>
      <c r="E1263" s="68">
        <v>1.2E-2</v>
      </c>
      <c r="F1263" s="19">
        <f t="shared" si="287"/>
        <v>-1.6666666666666667</v>
      </c>
      <c r="H1263" s="12">
        <f t="shared" si="290"/>
        <v>-3.2000000000000001E-2</v>
      </c>
      <c r="I1263" s="12">
        <f t="shared" si="291"/>
        <v>-8.0000000000000002E-3</v>
      </c>
      <c r="J1263" s="12" t="s">
        <v>63</v>
      </c>
      <c r="K1263" s="12">
        <f t="shared" si="277"/>
        <v>-0.02</v>
      </c>
      <c r="L1263" s="45">
        <f t="shared" si="288"/>
        <v>-1.6666666666666667</v>
      </c>
      <c r="M1263" s="15">
        <f t="shared" si="279"/>
        <v>-1.3076107895984896E-2</v>
      </c>
      <c r="N1263" s="68">
        <f t="shared" si="280"/>
        <v>7.8456647375909367E-3</v>
      </c>
      <c r="O1263" s="68">
        <f t="shared" si="281"/>
        <v>127.45892584584956</v>
      </c>
      <c r="P1263" s="12">
        <f t="shared" si="282"/>
        <v>-2.0921772633575832E-2</v>
      </c>
      <c r="Q1263" s="12">
        <f t="shared" si="283"/>
        <v>-5.230443158393959E-3</v>
      </c>
      <c r="R1263" s="113">
        <v>7.1507014575925263</v>
      </c>
      <c r="S1263" s="12" t="s">
        <v>1384</v>
      </c>
      <c r="T1263" s="12" t="s">
        <v>1382</v>
      </c>
      <c r="U1263" s="12" t="s">
        <v>1374</v>
      </c>
      <c r="V1263" s="68" t="s">
        <v>1389</v>
      </c>
      <c r="W1263" s="68">
        <v>0</v>
      </c>
      <c r="X1263" s="68">
        <v>1</v>
      </c>
      <c r="Y1263" s="68">
        <v>0</v>
      </c>
      <c r="Z1263" s="68">
        <v>0</v>
      </c>
      <c r="AA1263" s="68">
        <v>1</v>
      </c>
      <c r="AB1263" s="68">
        <v>1</v>
      </c>
      <c r="AC1263" s="68">
        <v>2</v>
      </c>
      <c r="AD1263" s="68">
        <v>7</v>
      </c>
      <c r="AE1263" s="68">
        <v>16243</v>
      </c>
      <c r="AF1263" s="68">
        <v>0</v>
      </c>
      <c r="AG1263" s="68">
        <v>0</v>
      </c>
      <c r="AH1263" s="68">
        <v>0</v>
      </c>
      <c r="AI1263" s="68">
        <v>0</v>
      </c>
      <c r="AJ1263" s="68">
        <v>0</v>
      </c>
      <c r="AK1263" s="68">
        <v>0</v>
      </c>
      <c r="AL1263" s="68">
        <v>0</v>
      </c>
      <c r="AM1263" s="68">
        <v>0</v>
      </c>
      <c r="AN1263" s="68">
        <v>1</v>
      </c>
      <c r="AO1263" s="68">
        <v>0</v>
      </c>
      <c r="AP1263" s="113">
        <v>9.6959097243260093</v>
      </c>
      <c r="AQ1263" s="12">
        <v>1</v>
      </c>
      <c r="AR1263" s="113">
        <v>9.6959097243260093</v>
      </c>
      <c r="AS1263" s="12">
        <v>0</v>
      </c>
      <c r="AT1263" s="12">
        <v>1</v>
      </c>
      <c r="AU1263" s="12">
        <v>6.5510803350434044</v>
      </c>
      <c r="AV1263" s="113">
        <v>7.6066359913898429</v>
      </c>
      <c r="AW1263" s="12">
        <v>0</v>
      </c>
      <c r="AX1263" s="12">
        <v>1</v>
      </c>
      <c r="AY1263" s="68">
        <v>1</v>
      </c>
      <c r="AZ1263" s="68">
        <v>4.2329999999999997</v>
      </c>
      <c r="BA1263" s="94">
        <v>25</v>
      </c>
      <c r="BB1263" s="94">
        <v>58</v>
      </c>
      <c r="BC1263" s="12">
        <v>0</v>
      </c>
      <c r="BD1263" s="12">
        <v>1</v>
      </c>
      <c r="BE1263" s="104">
        <f t="shared" si="289"/>
        <v>6.620073206530356</v>
      </c>
      <c r="BF1263" s="104">
        <v>1486.31</v>
      </c>
      <c r="BG1263" s="104">
        <f t="shared" si="284"/>
        <v>0.90635627623788251</v>
      </c>
      <c r="BH1263" s="68">
        <v>1</v>
      </c>
      <c r="BI1263" s="68">
        <v>1</v>
      </c>
      <c r="BJ1263" s="68">
        <v>0</v>
      </c>
      <c r="BK1263" s="12">
        <v>1</v>
      </c>
      <c r="BL1263" s="12">
        <v>0</v>
      </c>
      <c r="BM1263" s="12">
        <v>0</v>
      </c>
      <c r="BN1263" s="12">
        <v>1</v>
      </c>
      <c r="BO1263" s="12">
        <v>0</v>
      </c>
      <c r="BP1263" s="12">
        <v>1</v>
      </c>
      <c r="BQ1263" s="12">
        <v>0</v>
      </c>
      <c r="BR1263" s="12">
        <v>0</v>
      </c>
      <c r="BS1263" s="12">
        <v>0</v>
      </c>
      <c r="BT1263" s="12">
        <v>1</v>
      </c>
      <c r="BU1263" s="12">
        <v>0</v>
      </c>
      <c r="BV1263" s="12">
        <v>0</v>
      </c>
      <c r="BW1263" s="12">
        <v>0</v>
      </c>
      <c r="BX1263" s="12">
        <v>1</v>
      </c>
      <c r="BY1263" s="12">
        <v>1</v>
      </c>
      <c r="BZ1263" s="12">
        <f t="shared" si="285"/>
        <v>0</v>
      </c>
      <c r="CA1263" s="113">
        <v>2.1972245773362196</v>
      </c>
      <c r="CB1263" s="12" t="s">
        <v>1359</v>
      </c>
      <c r="CC1263" s="12">
        <v>1</v>
      </c>
    </row>
    <row r="1264" spans="1:167" ht="15" customHeight="1" x14ac:dyDescent="0.3">
      <c r="A1264" s="70">
        <v>1263</v>
      </c>
      <c r="B1264" s="12">
        <v>29</v>
      </c>
      <c r="C1264" s="69" t="s">
        <v>179</v>
      </c>
      <c r="D1264" s="37">
        <v>0.111</v>
      </c>
      <c r="E1264" s="68">
        <v>1.7000000000000001E-2</v>
      </c>
      <c r="F1264" s="19">
        <f t="shared" si="287"/>
        <v>6.5294117647058822</v>
      </c>
      <c r="H1264" s="12">
        <f t="shared" si="290"/>
        <v>9.4E-2</v>
      </c>
      <c r="I1264" s="12">
        <f t="shared" si="291"/>
        <v>0.128</v>
      </c>
      <c r="J1264" s="12" t="s">
        <v>63</v>
      </c>
      <c r="K1264" s="12">
        <f t="shared" si="277"/>
        <v>0.111</v>
      </c>
      <c r="L1264" s="45">
        <f t="shared" si="288"/>
        <v>6.5294117647058822</v>
      </c>
      <c r="M1264" s="15">
        <f t="shared" si="279"/>
        <v>5.1164853231685611E-2</v>
      </c>
      <c r="N1264" s="68">
        <f t="shared" si="280"/>
        <v>7.8360586030509511E-3</v>
      </c>
      <c r="O1264" s="68">
        <f t="shared" si="281"/>
        <v>127.615176283987</v>
      </c>
      <c r="P1264" s="12">
        <f t="shared" si="282"/>
        <v>4.3328794628634662E-2</v>
      </c>
      <c r="Q1264" s="12">
        <f t="shared" si="283"/>
        <v>5.9000911834736561E-2</v>
      </c>
      <c r="R1264" s="113">
        <v>7.1507014575925263</v>
      </c>
      <c r="S1264" s="12" t="s">
        <v>1384</v>
      </c>
      <c r="T1264" s="12" t="s">
        <v>1383</v>
      </c>
      <c r="U1264" s="12" t="s">
        <v>1373</v>
      </c>
      <c r="V1264" s="68" t="s">
        <v>1390</v>
      </c>
      <c r="W1264" s="68">
        <v>0</v>
      </c>
      <c r="X1264" s="68">
        <v>1</v>
      </c>
      <c r="Y1264" s="68">
        <v>0</v>
      </c>
      <c r="Z1264" s="68">
        <v>0</v>
      </c>
      <c r="AA1264" s="68">
        <v>1</v>
      </c>
      <c r="AB1264" s="68">
        <v>1</v>
      </c>
      <c r="AC1264" s="68">
        <v>3</v>
      </c>
      <c r="AD1264" s="68">
        <v>7</v>
      </c>
      <c r="AE1264" s="68">
        <v>16243</v>
      </c>
      <c r="AF1264" s="68">
        <v>0</v>
      </c>
      <c r="AG1264" s="68">
        <v>0</v>
      </c>
      <c r="AH1264" s="68">
        <v>0</v>
      </c>
      <c r="AI1264" s="68">
        <v>0</v>
      </c>
      <c r="AJ1264" s="68">
        <v>0</v>
      </c>
      <c r="AK1264" s="68">
        <v>0</v>
      </c>
      <c r="AL1264" s="68">
        <v>0</v>
      </c>
      <c r="AM1264" s="68">
        <v>0</v>
      </c>
      <c r="AN1264" s="68">
        <v>1</v>
      </c>
      <c r="AO1264" s="68">
        <v>0</v>
      </c>
      <c r="AP1264" s="113">
        <v>9.6959097243260093</v>
      </c>
      <c r="AQ1264" s="12">
        <v>1</v>
      </c>
      <c r="AR1264" s="113">
        <v>9.6959097243260093</v>
      </c>
      <c r="AS1264" s="12">
        <v>0</v>
      </c>
      <c r="AT1264" s="12">
        <v>1</v>
      </c>
      <c r="AU1264" s="12">
        <v>6.5510803350434044</v>
      </c>
      <c r="AV1264" s="113">
        <v>7.6066359913898429</v>
      </c>
      <c r="AW1264" s="12">
        <v>0</v>
      </c>
      <c r="AX1264" s="12">
        <v>1</v>
      </c>
      <c r="AY1264" s="68">
        <v>1</v>
      </c>
      <c r="AZ1264" s="68">
        <v>4.2329999999999997</v>
      </c>
      <c r="BA1264" s="94">
        <v>25</v>
      </c>
      <c r="BB1264" s="94">
        <v>58</v>
      </c>
      <c r="BC1264" s="12">
        <v>0</v>
      </c>
      <c r="BD1264" s="12">
        <v>1</v>
      </c>
      <c r="BE1264" s="104">
        <f t="shared" si="289"/>
        <v>6.620073206530356</v>
      </c>
      <c r="BF1264" s="104">
        <v>1486.31</v>
      </c>
      <c r="BG1264" s="104">
        <f t="shared" si="284"/>
        <v>0.90635627623788251</v>
      </c>
      <c r="BH1264" s="68">
        <v>1</v>
      </c>
      <c r="BI1264" s="68">
        <v>1</v>
      </c>
      <c r="BJ1264" s="68">
        <v>0</v>
      </c>
      <c r="BK1264" s="12">
        <v>1</v>
      </c>
      <c r="BL1264" s="12">
        <v>0</v>
      </c>
      <c r="BM1264" s="12">
        <v>0</v>
      </c>
      <c r="BN1264" s="12">
        <v>1</v>
      </c>
      <c r="BO1264" s="12">
        <v>0</v>
      </c>
      <c r="BP1264" s="12">
        <v>1</v>
      </c>
      <c r="BQ1264" s="12">
        <v>0</v>
      </c>
      <c r="BR1264" s="12">
        <v>0</v>
      </c>
      <c r="BS1264" s="12">
        <v>0</v>
      </c>
      <c r="BT1264" s="12">
        <v>1</v>
      </c>
      <c r="BU1264" s="12">
        <v>0</v>
      </c>
      <c r="BV1264" s="12">
        <v>0</v>
      </c>
      <c r="BW1264" s="12">
        <v>0</v>
      </c>
      <c r="BX1264" s="12">
        <v>1</v>
      </c>
      <c r="BY1264" s="12">
        <v>1</v>
      </c>
      <c r="BZ1264" s="12">
        <f t="shared" si="285"/>
        <v>0</v>
      </c>
      <c r="CA1264" s="113">
        <v>2.1972245773362196</v>
      </c>
      <c r="CB1264" s="12" t="s">
        <v>1359</v>
      </c>
      <c r="CC1264" s="12">
        <v>1</v>
      </c>
    </row>
    <row r="1265" spans="1:167" ht="15" customHeight="1" x14ac:dyDescent="0.3">
      <c r="A1265" s="70">
        <v>1264</v>
      </c>
      <c r="B1265" s="12">
        <v>29</v>
      </c>
      <c r="C1265" s="69" t="s">
        <v>179</v>
      </c>
      <c r="D1265" s="37">
        <v>-6.0000000000000001E-3</v>
      </c>
      <c r="E1265" s="13">
        <v>8.0000000000000002E-3</v>
      </c>
      <c r="F1265" s="19">
        <f t="shared" si="287"/>
        <v>-0.75</v>
      </c>
      <c r="H1265" s="12">
        <f t="shared" si="290"/>
        <v>-1.4E-2</v>
      </c>
      <c r="I1265" s="12">
        <f t="shared" si="291"/>
        <v>2E-3</v>
      </c>
      <c r="J1265" s="12" t="s">
        <v>63</v>
      </c>
      <c r="K1265" s="12">
        <f t="shared" si="277"/>
        <v>-6.0000000000000001E-3</v>
      </c>
      <c r="L1265" s="45">
        <f t="shared" si="288"/>
        <v>-0.75</v>
      </c>
      <c r="M1265" s="15">
        <f t="shared" si="279"/>
        <v>-5.8846497829313314E-3</v>
      </c>
      <c r="N1265" s="13">
        <f t="shared" si="280"/>
        <v>7.8461997105751091E-3</v>
      </c>
      <c r="O1265" s="68">
        <f t="shared" si="281"/>
        <v>127.45023538620867</v>
      </c>
      <c r="P1265" s="12">
        <f t="shared" si="282"/>
        <v>-1.373084949350644E-2</v>
      </c>
      <c r="Q1265" s="12">
        <f t="shared" si="283"/>
        <v>1.9615499276437777E-3</v>
      </c>
      <c r="R1265" s="113">
        <v>6.7464121285733745</v>
      </c>
      <c r="S1265" s="12" t="s">
        <v>1384</v>
      </c>
      <c r="T1265" s="12" t="s">
        <v>1383</v>
      </c>
      <c r="U1265" s="12" t="s">
        <v>1374</v>
      </c>
      <c r="V1265" s="13" t="s">
        <v>1391</v>
      </c>
      <c r="W1265" s="68">
        <v>0</v>
      </c>
      <c r="X1265" s="68">
        <v>1</v>
      </c>
      <c r="Y1265" s="68">
        <v>0</v>
      </c>
      <c r="Z1265" s="68">
        <v>0</v>
      </c>
      <c r="AA1265" s="13">
        <v>1</v>
      </c>
      <c r="AB1265" s="13">
        <v>1</v>
      </c>
      <c r="AC1265" s="68">
        <v>3</v>
      </c>
      <c r="AD1265" s="68">
        <v>7</v>
      </c>
      <c r="AE1265" s="13">
        <v>16243</v>
      </c>
      <c r="AF1265" s="13">
        <v>0</v>
      </c>
      <c r="AG1265" s="13">
        <v>0</v>
      </c>
      <c r="AH1265" s="13">
        <v>0</v>
      </c>
      <c r="AI1265" s="13">
        <v>0</v>
      </c>
      <c r="AJ1265" s="13">
        <v>0</v>
      </c>
      <c r="AK1265" s="13">
        <v>0</v>
      </c>
      <c r="AL1265" s="13">
        <v>0</v>
      </c>
      <c r="AM1265" s="68">
        <v>0</v>
      </c>
      <c r="AN1265" s="68">
        <v>1</v>
      </c>
      <c r="AO1265" s="68">
        <v>0</v>
      </c>
      <c r="AP1265" s="113">
        <v>9.6959097243260093</v>
      </c>
      <c r="AQ1265" s="12">
        <v>1</v>
      </c>
      <c r="AR1265" s="113">
        <v>9.6959097243260093</v>
      </c>
      <c r="AS1265" s="12">
        <v>0</v>
      </c>
      <c r="AT1265" s="12">
        <v>1</v>
      </c>
      <c r="AU1265" s="12">
        <v>6.5510803350434044</v>
      </c>
      <c r="AV1265" s="113">
        <v>7.6066359913898429</v>
      </c>
      <c r="AW1265" s="12">
        <v>0</v>
      </c>
      <c r="AX1265" s="12">
        <v>1</v>
      </c>
      <c r="AY1265" s="68">
        <v>1</v>
      </c>
      <c r="AZ1265" s="68">
        <v>4.2329999999999997</v>
      </c>
      <c r="BA1265" s="94">
        <v>25</v>
      </c>
      <c r="BB1265" s="94">
        <v>58</v>
      </c>
      <c r="BC1265" s="12">
        <v>0</v>
      </c>
      <c r="BD1265" s="12">
        <v>1</v>
      </c>
      <c r="BE1265" s="104">
        <f t="shared" si="289"/>
        <v>6.620073206530356</v>
      </c>
      <c r="BF1265" s="104">
        <v>1486.31</v>
      </c>
      <c r="BG1265" s="104">
        <f t="shared" si="284"/>
        <v>0.90635627623788251</v>
      </c>
      <c r="BH1265" s="68">
        <v>1</v>
      </c>
      <c r="BI1265" s="68">
        <v>1</v>
      </c>
      <c r="BJ1265" s="68">
        <v>0</v>
      </c>
      <c r="BK1265" s="12">
        <v>1</v>
      </c>
      <c r="BL1265" s="12">
        <v>0</v>
      </c>
      <c r="BM1265" s="12">
        <v>0</v>
      </c>
      <c r="BN1265" s="12">
        <v>1</v>
      </c>
      <c r="BO1265" s="12">
        <v>0</v>
      </c>
      <c r="BP1265" s="12">
        <v>1</v>
      </c>
      <c r="BQ1265" s="12">
        <v>0</v>
      </c>
      <c r="BR1265" s="12">
        <v>0</v>
      </c>
      <c r="BS1265" s="12">
        <v>0</v>
      </c>
      <c r="BT1265" s="12">
        <v>1</v>
      </c>
      <c r="BU1265" s="12">
        <v>0</v>
      </c>
      <c r="BV1265" s="12">
        <v>0</v>
      </c>
      <c r="BW1265" s="12">
        <v>0</v>
      </c>
      <c r="BX1265" s="12">
        <v>1</v>
      </c>
      <c r="BY1265" s="12">
        <v>1</v>
      </c>
      <c r="BZ1265" s="12">
        <f t="shared" si="285"/>
        <v>0</v>
      </c>
      <c r="CA1265" s="113">
        <v>2.1972245773362196</v>
      </c>
      <c r="CB1265" s="12" t="s">
        <v>1359</v>
      </c>
      <c r="CC1265" s="12">
        <v>1</v>
      </c>
    </row>
    <row r="1266" spans="1:167" ht="15" customHeight="1" x14ac:dyDescent="0.3">
      <c r="A1266" s="70">
        <v>1265</v>
      </c>
      <c r="B1266" s="70">
        <v>29</v>
      </c>
      <c r="C1266" s="69" t="s">
        <v>179</v>
      </c>
      <c r="D1266" s="38">
        <v>-0.215</v>
      </c>
      <c r="E1266" s="69">
        <v>7.0000000000000007E-2</v>
      </c>
      <c r="F1266" s="19">
        <f t="shared" si="287"/>
        <v>-3.0714285714285712</v>
      </c>
      <c r="G1266" s="70"/>
      <c r="H1266" s="70">
        <f t="shared" si="290"/>
        <v>-0.28500000000000003</v>
      </c>
      <c r="I1266" s="70">
        <f t="shared" si="291"/>
        <v>-0.14499999999999999</v>
      </c>
      <c r="J1266" s="70" t="s">
        <v>63</v>
      </c>
      <c r="K1266" s="70">
        <f t="shared" si="277"/>
        <v>0.215</v>
      </c>
      <c r="L1266" s="47">
        <f t="shared" si="288"/>
        <v>3.0714285714285712</v>
      </c>
      <c r="M1266" s="18">
        <f t="shared" si="279"/>
        <v>3.0241036643213665E-2</v>
      </c>
      <c r="N1266" s="69">
        <f t="shared" si="280"/>
        <v>9.8459189070928214E-3</v>
      </c>
      <c r="O1266" s="69">
        <f t="shared" si="281"/>
        <v>101.56492344047422</v>
      </c>
      <c r="P1266" s="70">
        <f t="shared" si="282"/>
        <v>2.0395117736120842E-2</v>
      </c>
      <c r="Q1266" s="70">
        <f t="shared" si="283"/>
        <v>4.0086955550306488E-2</v>
      </c>
      <c r="R1266" s="114">
        <v>6.7464121285733745</v>
      </c>
      <c r="S1266" s="70" t="s">
        <v>1385</v>
      </c>
      <c r="T1266" s="70" t="s">
        <v>1366</v>
      </c>
      <c r="U1266" s="70" t="s">
        <v>1373</v>
      </c>
      <c r="V1266" s="69" t="s">
        <v>1392</v>
      </c>
      <c r="W1266" s="69">
        <v>0</v>
      </c>
      <c r="X1266" s="69">
        <v>1</v>
      </c>
      <c r="Y1266" s="69">
        <v>0</v>
      </c>
      <c r="Z1266" s="69">
        <v>0</v>
      </c>
      <c r="AA1266" s="69">
        <v>0</v>
      </c>
      <c r="AB1266" s="69">
        <v>1</v>
      </c>
      <c r="AC1266" s="69">
        <v>4</v>
      </c>
      <c r="AD1266" s="69">
        <v>7</v>
      </c>
      <c r="AE1266" s="69">
        <v>10306</v>
      </c>
      <c r="AF1266" s="69">
        <v>0</v>
      </c>
      <c r="AG1266" s="69">
        <v>0</v>
      </c>
      <c r="AH1266" s="69">
        <v>0</v>
      </c>
      <c r="AI1266" s="69">
        <v>0</v>
      </c>
      <c r="AJ1266" s="69">
        <v>0</v>
      </c>
      <c r="AK1266" s="69">
        <v>0</v>
      </c>
      <c r="AL1266" s="69">
        <v>0</v>
      </c>
      <c r="AM1266" s="69">
        <v>0</v>
      </c>
      <c r="AN1266" s="69">
        <v>1</v>
      </c>
      <c r="AO1266" s="69">
        <v>0</v>
      </c>
      <c r="AP1266" s="114">
        <v>9.6959097243260093</v>
      </c>
      <c r="AQ1266" s="70">
        <v>1</v>
      </c>
      <c r="AR1266" s="114">
        <v>9.2412574746109044</v>
      </c>
      <c r="AS1266" s="70">
        <v>0</v>
      </c>
      <c r="AT1266" s="70">
        <v>1</v>
      </c>
      <c r="AU1266" s="70">
        <v>6.5510803350434044</v>
      </c>
      <c r="AV1266" s="114">
        <v>7.6066359913898429</v>
      </c>
      <c r="AW1266" s="70">
        <v>0</v>
      </c>
      <c r="AX1266" s="70">
        <v>1</v>
      </c>
      <c r="AY1266" s="69">
        <v>1</v>
      </c>
      <c r="AZ1266" s="69">
        <v>4.2329999999999997</v>
      </c>
      <c r="BA1266" s="32">
        <v>25</v>
      </c>
      <c r="BB1266" s="32">
        <v>58</v>
      </c>
      <c r="BC1266" s="70">
        <v>0</v>
      </c>
      <c r="BD1266" s="70">
        <v>1</v>
      </c>
      <c r="BE1266" s="106">
        <f t="shared" si="289"/>
        <v>6.620073206530356</v>
      </c>
      <c r="BF1266" s="106">
        <v>1486.31</v>
      </c>
      <c r="BG1266" s="106">
        <f t="shared" si="284"/>
        <v>0.90635627623788251</v>
      </c>
      <c r="BH1266" s="69">
        <v>1</v>
      </c>
      <c r="BI1266" s="69">
        <v>1</v>
      </c>
      <c r="BJ1266" s="69">
        <v>0</v>
      </c>
      <c r="BK1266" s="70">
        <v>1</v>
      </c>
      <c r="BL1266" s="70">
        <v>0</v>
      </c>
      <c r="BM1266" s="70">
        <v>0</v>
      </c>
      <c r="BN1266" s="70">
        <v>1</v>
      </c>
      <c r="BO1266" s="70">
        <v>0</v>
      </c>
      <c r="BP1266" s="70">
        <v>1</v>
      </c>
      <c r="BQ1266" s="70">
        <v>0</v>
      </c>
      <c r="BR1266" s="70">
        <v>0</v>
      </c>
      <c r="BS1266" s="70">
        <v>0</v>
      </c>
      <c r="BT1266" s="70">
        <v>1</v>
      </c>
      <c r="BU1266" s="70">
        <v>0</v>
      </c>
      <c r="BV1266" s="70">
        <v>0</v>
      </c>
      <c r="BW1266" s="70">
        <v>0</v>
      </c>
      <c r="BX1266" s="70">
        <v>1</v>
      </c>
      <c r="BY1266" s="70">
        <v>1</v>
      </c>
      <c r="BZ1266" s="70">
        <f t="shared" si="285"/>
        <v>0</v>
      </c>
      <c r="CA1266" s="114">
        <v>2.1972245773362196</v>
      </c>
      <c r="CB1266" s="70" t="s">
        <v>1359</v>
      </c>
      <c r="CC1266" s="70">
        <v>1</v>
      </c>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c r="DD1266" s="70"/>
      <c r="DE1266" s="70"/>
      <c r="DF1266" s="70"/>
      <c r="DG1266" s="70"/>
      <c r="DH1266" s="70"/>
      <c r="DI1266" s="70"/>
      <c r="DJ1266" s="70"/>
      <c r="DK1266" s="70"/>
      <c r="DL1266" s="70"/>
      <c r="DM1266" s="70"/>
      <c r="DN1266" s="70"/>
      <c r="DO1266" s="70"/>
      <c r="DP1266" s="70"/>
      <c r="DQ1266" s="70"/>
      <c r="DR1266" s="70"/>
      <c r="DS1266" s="70"/>
      <c r="DT1266" s="70"/>
      <c r="DU1266" s="70"/>
      <c r="DV1266" s="70"/>
      <c r="DW1266" s="70"/>
      <c r="DX1266" s="70"/>
      <c r="DY1266" s="70"/>
      <c r="DZ1266" s="70"/>
      <c r="EA1266" s="70"/>
      <c r="EB1266" s="70"/>
      <c r="EC1266" s="70"/>
      <c r="ED1266" s="70"/>
      <c r="EE1266" s="70"/>
      <c r="EF1266" s="70"/>
      <c r="EG1266" s="70"/>
      <c r="EH1266" s="70"/>
      <c r="EI1266" s="70"/>
      <c r="EJ1266" s="70"/>
      <c r="EK1266" s="70"/>
      <c r="EL1266" s="70"/>
      <c r="EM1266" s="70"/>
      <c r="EN1266" s="70"/>
      <c r="EO1266" s="70"/>
      <c r="EP1266" s="70"/>
      <c r="EQ1266" s="70"/>
      <c r="ER1266" s="70"/>
      <c r="ES1266" s="70"/>
      <c r="ET1266" s="70"/>
      <c r="EU1266" s="70"/>
      <c r="EV1266" s="70"/>
      <c r="EW1266" s="70"/>
      <c r="EX1266" s="70"/>
      <c r="EY1266" s="70"/>
      <c r="EZ1266" s="70"/>
      <c r="FA1266" s="70"/>
      <c r="FB1266" s="70"/>
      <c r="FC1266" s="70"/>
      <c r="FD1266" s="70"/>
      <c r="FE1266" s="70"/>
      <c r="FF1266" s="70"/>
      <c r="FG1266" s="70"/>
      <c r="FH1266" s="70"/>
      <c r="FI1266" s="70"/>
      <c r="FJ1266" s="70"/>
      <c r="FK1266" s="70"/>
    </row>
    <row r="1267" spans="1:167" ht="15" customHeight="1" x14ac:dyDescent="0.3">
      <c r="A1267" s="70">
        <v>1266</v>
      </c>
      <c r="B1267" s="12">
        <v>29</v>
      </c>
      <c r="C1267" s="69" t="s">
        <v>179</v>
      </c>
      <c r="D1267" s="37">
        <v>-0.22700000000000001</v>
      </c>
      <c r="E1267" s="68">
        <v>5.0999999999999997E-2</v>
      </c>
      <c r="F1267" s="19">
        <f t="shared" si="287"/>
        <v>-4.4509803921568629</v>
      </c>
      <c r="H1267" s="12">
        <f t="shared" si="290"/>
        <v>-0.27800000000000002</v>
      </c>
      <c r="I1267" s="12">
        <f t="shared" si="291"/>
        <v>-0.17600000000000002</v>
      </c>
      <c r="J1267" s="12" t="s">
        <v>63</v>
      </c>
      <c r="K1267" s="12">
        <f t="shared" si="277"/>
        <v>0.22700000000000001</v>
      </c>
      <c r="L1267" s="45">
        <f t="shared" si="288"/>
        <v>4.4509803921568629</v>
      </c>
      <c r="M1267" s="15">
        <f t="shared" si="279"/>
        <v>4.3801964667284393E-2</v>
      </c>
      <c r="N1267" s="68">
        <f t="shared" si="280"/>
        <v>9.840970035381074E-3</v>
      </c>
      <c r="O1267" s="68">
        <f t="shared" si="281"/>
        <v>101.61599887050939</v>
      </c>
      <c r="P1267" s="12">
        <f t="shared" si="282"/>
        <v>3.3960994631903316E-2</v>
      </c>
      <c r="Q1267" s="12">
        <f t="shared" si="283"/>
        <v>5.3642934702665471E-2</v>
      </c>
      <c r="R1267" s="113">
        <v>6.7464121285733745</v>
      </c>
      <c r="S1267" s="12" t="s">
        <v>1385</v>
      </c>
      <c r="T1267" s="12" t="s">
        <v>1366</v>
      </c>
      <c r="U1267" s="12" t="s">
        <v>1374</v>
      </c>
      <c r="V1267" s="68" t="s">
        <v>1393</v>
      </c>
      <c r="W1267" s="68">
        <v>0</v>
      </c>
      <c r="X1267" s="68">
        <v>1</v>
      </c>
      <c r="Y1267" s="68">
        <v>0</v>
      </c>
      <c r="Z1267" s="68">
        <v>0</v>
      </c>
      <c r="AA1267" s="68">
        <v>0</v>
      </c>
      <c r="AB1267" s="68">
        <v>1</v>
      </c>
      <c r="AC1267" s="68">
        <v>4</v>
      </c>
      <c r="AD1267" s="68">
        <v>7</v>
      </c>
      <c r="AE1267" s="68">
        <v>10306</v>
      </c>
      <c r="AF1267" s="68">
        <v>0</v>
      </c>
      <c r="AG1267" s="68">
        <v>0</v>
      </c>
      <c r="AH1267" s="68">
        <v>0</v>
      </c>
      <c r="AI1267" s="68">
        <v>0</v>
      </c>
      <c r="AJ1267" s="68">
        <v>0</v>
      </c>
      <c r="AK1267" s="68">
        <v>0</v>
      </c>
      <c r="AL1267" s="68">
        <v>0</v>
      </c>
      <c r="AM1267" s="68">
        <v>0</v>
      </c>
      <c r="AN1267" s="68">
        <v>1</v>
      </c>
      <c r="AO1267" s="68">
        <v>0</v>
      </c>
      <c r="AP1267" s="113">
        <v>9.6959097243260093</v>
      </c>
      <c r="AQ1267" s="12">
        <v>1</v>
      </c>
      <c r="AR1267" s="113">
        <v>9.2412574746109044</v>
      </c>
      <c r="AS1267" s="12">
        <v>0</v>
      </c>
      <c r="AT1267" s="12">
        <v>1</v>
      </c>
      <c r="AU1267" s="12">
        <v>6.5510803350434044</v>
      </c>
      <c r="AV1267" s="113">
        <v>7.6066359913898429</v>
      </c>
      <c r="AW1267" s="12">
        <v>0</v>
      </c>
      <c r="AX1267" s="12">
        <v>1</v>
      </c>
      <c r="AY1267" s="68">
        <v>1</v>
      </c>
      <c r="AZ1267" s="68">
        <v>4.2329999999999997</v>
      </c>
      <c r="BA1267" s="94">
        <v>25</v>
      </c>
      <c r="BB1267" s="94">
        <v>58</v>
      </c>
      <c r="BC1267" s="12">
        <v>0</v>
      </c>
      <c r="BD1267" s="12">
        <v>1</v>
      </c>
      <c r="BE1267" s="104">
        <f t="shared" si="289"/>
        <v>6.620073206530356</v>
      </c>
      <c r="BF1267" s="104">
        <v>1486.31</v>
      </c>
      <c r="BG1267" s="104">
        <f t="shared" si="284"/>
        <v>0.90635627623788251</v>
      </c>
      <c r="BH1267" s="68">
        <v>1</v>
      </c>
      <c r="BI1267" s="68">
        <v>1</v>
      </c>
      <c r="BJ1267" s="68">
        <v>0</v>
      </c>
      <c r="BK1267" s="12">
        <v>1</v>
      </c>
      <c r="BL1267" s="12">
        <v>0</v>
      </c>
      <c r="BM1267" s="12">
        <v>0</v>
      </c>
      <c r="BN1267" s="12">
        <v>1</v>
      </c>
      <c r="BO1267" s="12">
        <v>0</v>
      </c>
      <c r="BP1267" s="12">
        <v>1</v>
      </c>
      <c r="BQ1267" s="12">
        <v>0</v>
      </c>
      <c r="BR1267" s="12">
        <v>0</v>
      </c>
      <c r="BS1267" s="12">
        <v>0</v>
      </c>
      <c r="BT1267" s="12">
        <v>1</v>
      </c>
      <c r="BU1267" s="12">
        <v>0</v>
      </c>
      <c r="BV1267" s="12">
        <v>0</v>
      </c>
      <c r="BW1267" s="12">
        <v>0</v>
      </c>
      <c r="BX1267" s="12">
        <v>1</v>
      </c>
      <c r="BY1267" s="12">
        <v>1</v>
      </c>
      <c r="BZ1267" s="12">
        <f t="shared" si="285"/>
        <v>0</v>
      </c>
      <c r="CA1267" s="113">
        <v>2.1972245773362196</v>
      </c>
      <c r="CB1267" s="12" t="s">
        <v>1359</v>
      </c>
      <c r="CC1267" s="12">
        <v>1</v>
      </c>
    </row>
    <row r="1268" spans="1:167" ht="15" customHeight="1" x14ac:dyDescent="0.3">
      <c r="A1268" s="70">
        <v>1267</v>
      </c>
      <c r="B1268" s="12">
        <v>29</v>
      </c>
      <c r="C1268" s="69" t="s">
        <v>179</v>
      </c>
      <c r="D1268" s="37">
        <v>0.15</v>
      </c>
      <c r="E1268" s="68">
        <v>6.9000000000000006E-2</v>
      </c>
      <c r="F1268" s="19">
        <f t="shared" si="287"/>
        <v>2.1739130434782608</v>
      </c>
      <c r="H1268" s="12">
        <f t="shared" si="290"/>
        <v>8.0999999999999989E-2</v>
      </c>
      <c r="I1268" s="12">
        <f t="shared" si="291"/>
        <v>0.219</v>
      </c>
      <c r="J1268" s="12" t="s">
        <v>63</v>
      </c>
      <c r="K1268" s="12">
        <f t="shared" si="277"/>
        <v>0.15</v>
      </c>
      <c r="L1268" s="45">
        <f t="shared" si="288"/>
        <v>2.1739130434782608</v>
      </c>
      <c r="M1268" s="15">
        <f t="shared" si="279"/>
        <v>3.0744615822929838E-2</v>
      </c>
      <c r="N1268" s="68">
        <f t="shared" si="280"/>
        <v>1.4142523278547727E-2</v>
      </c>
      <c r="O1268" s="68">
        <f t="shared" si="281"/>
        <v>70.708739897700099</v>
      </c>
      <c r="P1268" s="12">
        <f t="shared" si="282"/>
        <v>1.6602092544382111E-2</v>
      </c>
      <c r="Q1268" s="12">
        <f t="shared" si="283"/>
        <v>4.4887139101477569E-2</v>
      </c>
      <c r="R1268" s="113">
        <v>6.7464121285733745</v>
      </c>
      <c r="S1268" s="12" t="s">
        <v>1385</v>
      </c>
      <c r="T1268" s="12" t="s">
        <v>1382</v>
      </c>
      <c r="U1268" s="12" t="s">
        <v>1373</v>
      </c>
      <c r="V1268" s="68" t="s">
        <v>1394</v>
      </c>
      <c r="W1268" s="68">
        <v>0</v>
      </c>
      <c r="X1268" s="68">
        <v>1</v>
      </c>
      <c r="Y1268" s="68">
        <v>0</v>
      </c>
      <c r="Z1268" s="68">
        <v>0</v>
      </c>
      <c r="AA1268" s="68">
        <v>1</v>
      </c>
      <c r="AB1268" s="68">
        <v>1</v>
      </c>
      <c r="AC1268" s="68">
        <v>5</v>
      </c>
      <c r="AD1268" s="68">
        <v>7</v>
      </c>
      <c r="AE1268" s="68">
        <v>4995</v>
      </c>
      <c r="AF1268" s="68">
        <v>0</v>
      </c>
      <c r="AG1268" s="68">
        <v>0</v>
      </c>
      <c r="AH1268" s="68">
        <v>0</v>
      </c>
      <c r="AI1268" s="68">
        <v>0</v>
      </c>
      <c r="AJ1268" s="68">
        <v>0</v>
      </c>
      <c r="AK1268" s="68">
        <v>0</v>
      </c>
      <c r="AL1268" s="68">
        <v>0</v>
      </c>
      <c r="AM1268" s="68">
        <v>0</v>
      </c>
      <c r="AN1268" s="68">
        <v>1</v>
      </c>
      <c r="AO1268" s="68">
        <v>0</v>
      </c>
      <c r="AP1268" s="113">
        <v>9.6959097243260093</v>
      </c>
      <c r="AQ1268" s="12">
        <v>1</v>
      </c>
      <c r="AR1268" s="113">
        <v>8.5177930114882052</v>
      </c>
      <c r="AS1268" s="12">
        <v>0</v>
      </c>
      <c r="AT1268" s="12">
        <v>1</v>
      </c>
      <c r="AU1268" s="12">
        <v>6.5510803350434044</v>
      </c>
      <c r="AV1268" s="113">
        <v>7.6066359913898429</v>
      </c>
      <c r="AW1268" s="12">
        <v>0</v>
      </c>
      <c r="AX1268" s="12">
        <v>1</v>
      </c>
      <c r="AY1268" s="68">
        <v>1</v>
      </c>
      <c r="AZ1268" s="68">
        <v>4.2329999999999997</v>
      </c>
      <c r="BA1268" s="94">
        <v>25</v>
      </c>
      <c r="BB1268" s="94">
        <v>58</v>
      </c>
      <c r="BC1268" s="12">
        <v>0</v>
      </c>
      <c r="BD1268" s="12">
        <v>1</v>
      </c>
      <c r="BE1268" s="104">
        <f t="shared" si="289"/>
        <v>6.620073206530356</v>
      </c>
      <c r="BF1268" s="104">
        <v>1486.31</v>
      </c>
      <c r="BG1268" s="104">
        <f t="shared" si="284"/>
        <v>0.90635627623788251</v>
      </c>
      <c r="BH1268" s="68">
        <v>1</v>
      </c>
      <c r="BI1268" s="68">
        <v>1</v>
      </c>
      <c r="BJ1268" s="68">
        <v>0</v>
      </c>
      <c r="BK1268" s="12">
        <v>1</v>
      </c>
      <c r="BL1268" s="12">
        <v>0</v>
      </c>
      <c r="BM1268" s="12">
        <v>0</v>
      </c>
      <c r="BN1268" s="12">
        <v>1</v>
      </c>
      <c r="BO1268" s="12">
        <v>0</v>
      </c>
      <c r="BP1268" s="12">
        <v>1</v>
      </c>
      <c r="BQ1268" s="12">
        <v>0</v>
      </c>
      <c r="BR1268" s="12">
        <v>0</v>
      </c>
      <c r="BS1268" s="12">
        <v>0</v>
      </c>
      <c r="BT1268" s="12">
        <v>1</v>
      </c>
      <c r="BU1268" s="12">
        <v>0</v>
      </c>
      <c r="BV1268" s="12">
        <v>0</v>
      </c>
      <c r="BW1268" s="12">
        <v>0</v>
      </c>
      <c r="BX1268" s="12">
        <v>1</v>
      </c>
      <c r="BY1268" s="12">
        <v>1</v>
      </c>
      <c r="BZ1268" s="12">
        <f t="shared" si="285"/>
        <v>0</v>
      </c>
      <c r="CA1268" s="113">
        <v>2.1972245773362196</v>
      </c>
      <c r="CB1268" s="12" t="s">
        <v>1359</v>
      </c>
      <c r="CC1268" s="12">
        <v>1</v>
      </c>
    </row>
    <row r="1269" spans="1:167" ht="15" customHeight="1" x14ac:dyDescent="0.3">
      <c r="A1269" s="70">
        <v>1268</v>
      </c>
      <c r="B1269" s="12">
        <v>29</v>
      </c>
      <c r="C1269" s="69" t="s">
        <v>179</v>
      </c>
      <c r="D1269" s="37">
        <v>-0.11600000000000001</v>
      </c>
      <c r="E1269" s="68">
        <v>4.7E-2</v>
      </c>
      <c r="F1269" s="19">
        <f t="shared" si="287"/>
        <v>-2.4680851063829787</v>
      </c>
      <c r="H1269" s="12">
        <f t="shared" si="290"/>
        <v>-0.16300000000000001</v>
      </c>
      <c r="I1269" s="12">
        <f t="shared" si="291"/>
        <v>-6.9000000000000006E-2</v>
      </c>
      <c r="J1269" s="12" t="s">
        <v>63</v>
      </c>
      <c r="K1269" s="12">
        <f t="shared" si="277"/>
        <v>-0.11600000000000001</v>
      </c>
      <c r="L1269" s="45">
        <f t="shared" si="288"/>
        <v>-2.4680851063829787</v>
      </c>
      <c r="M1269" s="15">
        <f t="shared" si="279"/>
        <v>-3.4900185353117542E-2</v>
      </c>
      <c r="N1269" s="68">
        <f t="shared" si="280"/>
        <v>1.4140592341349349E-2</v>
      </c>
      <c r="O1269" s="68">
        <f t="shared" si="281"/>
        <v>70.718395372720025</v>
      </c>
      <c r="P1269" s="12">
        <f t="shared" si="282"/>
        <v>-4.9040777694466894E-2</v>
      </c>
      <c r="Q1269" s="12">
        <f t="shared" si="283"/>
        <v>-2.0759593011768194E-2</v>
      </c>
      <c r="R1269" s="113">
        <v>6.0497334552319577</v>
      </c>
      <c r="S1269" s="12" t="s">
        <v>1385</v>
      </c>
      <c r="T1269" s="12" t="s">
        <v>1382</v>
      </c>
      <c r="U1269" s="12" t="s">
        <v>1374</v>
      </c>
      <c r="V1269" s="68" t="s">
        <v>1395</v>
      </c>
      <c r="W1269" s="68">
        <v>0</v>
      </c>
      <c r="X1269" s="68">
        <v>1</v>
      </c>
      <c r="Y1269" s="68">
        <v>0</v>
      </c>
      <c r="Z1269" s="68">
        <v>0</v>
      </c>
      <c r="AA1269" s="68">
        <v>1</v>
      </c>
      <c r="AB1269" s="68">
        <v>1</v>
      </c>
      <c r="AC1269" s="68">
        <v>5</v>
      </c>
      <c r="AD1269" s="68">
        <v>7</v>
      </c>
      <c r="AE1269" s="68">
        <v>4995</v>
      </c>
      <c r="AF1269" s="68">
        <v>0</v>
      </c>
      <c r="AG1269" s="68">
        <v>0</v>
      </c>
      <c r="AH1269" s="68">
        <v>0</v>
      </c>
      <c r="AI1269" s="68">
        <v>0</v>
      </c>
      <c r="AJ1269" s="68">
        <v>0</v>
      </c>
      <c r="AK1269" s="68">
        <v>0</v>
      </c>
      <c r="AL1269" s="68">
        <v>0</v>
      </c>
      <c r="AM1269" s="68">
        <v>0</v>
      </c>
      <c r="AN1269" s="68">
        <v>1</v>
      </c>
      <c r="AO1269" s="68">
        <v>0</v>
      </c>
      <c r="AP1269" s="113">
        <v>9.6959097243260093</v>
      </c>
      <c r="AQ1269" s="12">
        <v>1</v>
      </c>
      <c r="AR1269" s="113">
        <v>8.5177930114882052</v>
      </c>
      <c r="AS1269" s="12">
        <v>0</v>
      </c>
      <c r="AT1269" s="12">
        <v>1</v>
      </c>
      <c r="AU1269" s="12">
        <v>6.5510803350434044</v>
      </c>
      <c r="AV1269" s="113">
        <v>7.6066359913898429</v>
      </c>
      <c r="AW1269" s="12">
        <v>0</v>
      </c>
      <c r="AX1269" s="12">
        <v>1</v>
      </c>
      <c r="AY1269" s="68">
        <v>1</v>
      </c>
      <c r="AZ1269" s="68">
        <v>4.2329999999999997</v>
      </c>
      <c r="BA1269" s="94">
        <v>25</v>
      </c>
      <c r="BB1269" s="94">
        <v>58</v>
      </c>
      <c r="BC1269" s="12">
        <v>0</v>
      </c>
      <c r="BD1269" s="12">
        <v>1</v>
      </c>
      <c r="BE1269" s="104">
        <f t="shared" si="289"/>
        <v>6.620073206530356</v>
      </c>
      <c r="BF1269" s="104">
        <v>1486.31</v>
      </c>
      <c r="BG1269" s="104">
        <f t="shared" si="284"/>
        <v>0.90635627623788251</v>
      </c>
      <c r="BH1269" s="68">
        <v>1</v>
      </c>
      <c r="BI1269" s="68">
        <v>1</v>
      </c>
      <c r="BJ1269" s="68">
        <v>0</v>
      </c>
      <c r="BK1269" s="12">
        <v>1</v>
      </c>
      <c r="BL1269" s="12">
        <v>0</v>
      </c>
      <c r="BM1269" s="12">
        <v>0</v>
      </c>
      <c r="BN1269" s="12">
        <v>1</v>
      </c>
      <c r="BO1269" s="12">
        <v>0</v>
      </c>
      <c r="BP1269" s="12">
        <v>1</v>
      </c>
      <c r="BQ1269" s="12">
        <v>0</v>
      </c>
      <c r="BR1269" s="12">
        <v>0</v>
      </c>
      <c r="BS1269" s="12">
        <v>0</v>
      </c>
      <c r="BT1269" s="12">
        <v>1</v>
      </c>
      <c r="BU1269" s="12">
        <v>0</v>
      </c>
      <c r="BV1269" s="12">
        <v>0</v>
      </c>
      <c r="BW1269" s="12">
        <v>0</v>
      </c>
      <c r="BX1269" s="12">
        <v>1</v>
      </c>
      <c r="BY1269" s="12">
        <v>1</v>
      </c>
      <c r="BZ1269" s="12">
        <f t="shared" si="285"/>
        <v>0</v>
      </c>
      <c r="CA1269" s="113">
        <v>2.1972245773362196</v>
      </c>
      <c r="CB1269" s="12" t="s">
        <v>1359</v>
      </c>
      <c r="CC1269" s="12">
        <v>1</v>
      </c>
    </row>
    <row r="1270" spans="1:167" ht="15" customHeight="1" x14ac:dyDescent="0.3">
      <c r="A1270" s="70">
        <v>1269</v>
      </c>
      <c r="B1270" s="12">
        <v>29</v>
      </c>
      <c r="C1270" s="69" t="s">
        <v>179</v>
      </c>
      <c r="D1270" s="37">
        <v>-1.0089999999999999</v>
      </c>
      <c r="E1270" s="68">
        <v>0.17100000000000001</v>
      </c>
      <c r="F1270" s="19">
        <f t="shared" si="287"/>
        <v>-5.9005847953216364</v>
      </c>
      <c r="H1270" s="12">
        <f t="shared" si="290"/>
        <v>-1.18</v>
      </c>
      <c r="I1270" s="12">
        <f t="shared" si="291"/>
        <v>-0.83799999999999986</v>
      </c>
      <c r="J1270" s="12" t="s">
        <v>63</v>
      </c>
      <c r="K1270" s="12">
        <f t="shared" si="277"/>
        <v>1.0089999999999999</v>
      </c>
      <c r="L1270" s="45">
        <f t="shared" si="288"/>
        <v>5.9005847953216364</v>
      </c>
      <c r="M1270" s="15">
        <f t="shared" si="279"/>
        <v>4.6248428085858294E-2</v>
      </c>
      <c r="N1270" s="68">
        <f t="shared" si="280"/>
        <v>7.8379397449769763E-3</v>
      </c>
      <c r="O1270" s="68">
        <f t="shared" si="281"/>
        <v>127.58454804923197</v>
      </c>
      <c r="P1270" s="12">
        <f t="shared" si="282"/>
        <v>3.8410488340881316E-2</v>
      </c>
      <c r="Q1270" s="12">
        <f t="shared" si="283"/>
        <v>5.4086367830835272E-2</v>
      </c>
      <c r="R1270" s="113">
        <v>6.0497334552319577</v>
      </c>
      <c r="S1270" s="12" t="s">
        <v>1397</v>
      </c>
      <c r="T1270" s="12" t="s">
        <v>1366</v>
      </c>
      <c r="U1270" s="12" t="s">
        <v>1373</v>
      </c>
      <c r="V1270" s="68" t="s">
        <v>1399</v>
      </c>
      <c r="W1270" s="68">
        <v>0</v>
      </c>
      <c r="X1270" s="68">
        <v>1</v>
      </c>
      <c r="Y1270" s="68">
        <v>0</v>
      </c>
      <c r="Z1270" s="68">
        <v>0</v>
      </c>
      <c r="AA1270" s="68">
        <v>0</v>
      </c>
      <c r="AB1270" s="68">
        <v>1</v>
      </c>
      <c r="AC1270" s="68">
        <v>1</v>
      </c>
      <c r="AD1270" s="68">
        <v>7</v>
      </c>
      <c r="AE1270" s="68">
        <v>16243</v>
      </c>
      <c r="AF1270" s="68">
        <v>0</v>
      </c>
      <c r="AG1270" s="68">
        <v>0</v>
      </c>
      <c r="AH1270" s="68">
        <v>0</v>
      </c>
      <c r="AI1270" s="68">
        <v>0</v>
      </c>
      <c r="AJ1270" s="68">
        <v>0</v>
      </c>
      <c r="AK1270" s="68">
        <v>0</v>
      </c>
      <c r="AL1270" s="68">
        <v>0</v>
      </c>
      <c r="AM1270" s="68">
        <v>0</v>
      </c>
      <c r="AN1270" s="68">
        <v>0</v>
      </c>
      <c r="AO1270" s="68">
        <v>1</v>
      </c>
      <c r="AP1270" s="113">
        <v>9.6959097243260093</v>
      </c>
      <c r="AQ1270" s="12">
        <v>1</v>
      </c>
      <c r="AR1270" s="113">
        <v>9.6959097243260093</v>
      </c>
      <c r="AS1270" s="12">
        <v>0</v>
      </c>
      <c r="AT1270" s="12">
        <v>1</v>
      </c>
      <c r="AU1270" s="12">
        <v>6.5510803350434044</v>
      </c>
      <c r="AV1270" s="113">
        <v>7.6066359913898429</v>
      </c>
      <c r="AW1270" s="12">
        <v>0</v>
      </c>
      <c r="AX1270" s="12">
        <v>1</v>
      </c>
      <c r="AY1270" s="68">
        <v>1</v>
      </c>
      <c r="AZ1270" s="68">
        <v>4.2329999999999997</v>
      </c>
      <c r="BA1270" s="94">
        <v>25</v>
      </c>
      <c r="BB1270" s="94">
        <v>58</v>
      </c>
      <c r="BC1270" s="12">
        <v>0</v>
      </c>
      <c r="BD1270" s="12">
        <v>1</v>
      </c>
      <c r="BE1270" s="104">
        <f t="shared" si="289"/>
        <v>6.620073206530356</v>
      </c>
      <c r="BF1270" s="104">
        <v>1486.31</v>
      </c>
      <c r="BG1270" s="104">
        <f t="shared" si="284"/>
        <v>0.90635627623788251</v>
      </c>
      <c r="BH1270" s="68">
        <v>1</v>
      </c>
      <c r="BI1270" s="68">
        <v>1</v>
      </c>
      <c r="BJ1270" s="68">
        <v>0</v>
      </c>
      <c r="BK1270" s="12">
        <v>1</v>
      </c>
      <c r="BL1270" s="12">
        <v>0</v>
      </c>
      <c r="BM1270" s="12">
        <v>0</v>
      </c>
      <c r="BN1270" s="12">
        <v>1</v>
      </c>
      <c r="BO1270" s="12">
        <v>0</v>
      </c>
      <c r="BP1270" s="12">
        <v>1</v>
      </c>
      <c r="BQ1270" s="12">
        <v>0</v>
      </c>
      <c r="BR1270" s="12">
        <v>0</v>
      </c>
      <c r="BS1270" s="12">
        <v>0</v>
      </c>
      <c r="BT1270" s="12">
        <v>1</v>
      </c>
      <c r="BU1270" s="12">
        <v>0</v>
      </c>
      <c r="BV1270" s="12">
        <v>0</v>
      </c>
      <c r="BW1270" s="12">
        <v>0</v>
      </c>
      <c r="BX1270" s="12">
        <v>1</v>
      </c>
      <c r="BY1270" s="12">
        <v>1</v>
      </c>
      <c r="BZ1270" s="12">
        <f t="shared" si="285"/>
        <v>0</v>
      </c>
      <c r="CA1270" s="113">
        <v>2.1972245773362196</v>
      </c>
      <c r="CB1270" s="12" t="s">
        <v>1359</v>
      </c>
      <c r="CC1270" s="12">
        <v>1</v>
      </c>
      <c r="CI1270" s="46" t="s">
        <v>1396</v>
      </c>
    </row>
    <row r="1271" spans="1:167" ht="15" customHeight="1" x14ac:dyDescent="0.3">
      <c r="A1271" s="70">
        <v>1270</v>
      </c>
      <c r="B1271" s="70">
        <v>29</v>
      </c>
      <c r="C1271" s="69" t="s">
        <v>179</v>
      </c>
      <c r="D1271" s="38">
        <v>-0.16900000000000001</v>
      </c>
      <c r="E1271" s="69">
        <v>3.5999999999999997E-2</v>
      </c>
      <c r="F1271" s="19">
        <f t="shared" si="287"/>
        <v>-4.6944444444444455</v>
      </c>
      <c r="G1271" s="70"/>
      <c r="H1271" s="70">
        <f t="shared" si="290"/>
        <v>-0.20500000000000002</v>
      </c>
      <c r="I1271" s="70">
        <f t="shared" si="291"/>
        <v>-0.13300000000000001</v>
      </c>
      <c r="J1271" s="70" t="s">
        <v>63</v>
      </c>
      <c r="K1271" s="70">
        <f t="shared" si="277"/>
        <v>0.16900000000000001</v>
      </c>
      <c r="L1271" s="47">
        <f t="shared" si="288"/>
        <v>4.6944444444444455</v>
      </c>
      <c r="M1271" s="18">
        <f t="shared" si="279"/>
        <v>3.6809224286595513E-2</v>
      </c>
      <c r="N1271" s="69">
        <f t="shared" si="280"/>
        <v>7.8410181912274435E-3</v>
      </c>
      <c r="O1271" s="69">
        <f t="shared" si="281"/>
        <v>127.53445733856391</v>
      </c>
      <c r="P1271" s="70">
        <f t="shared" si="282"/>
        <v>2.8968206095368071E-2</v>
      </c>
      <c r="Q1271" s="70">
        <f t="shared" si="283"/>
        <v>4.4650242477822955E-2</v>
      </c>
      <c r="R1271" s="114">
        <v>6.0497334552319577</v>
      </c>
      <c r="S1271" s="70" t="s">
        <v>1397</v>
      </c>
      <c r="T1271" s="70" t="s">
        <v>1366</v>
      </c>
      <c r="U1271" s="70" t="s">
        <v>1374</v>
      </c>
      <c r="V1271" s="69" t="s">
        <v>1400</v>
      </c>
      <c r="W1271" s="69">
        <v>0</v>
      </c>
      <c r="X1271" s="69">
        <v>1</v>
      </c>
      <c r="Y1271" s="69">
        <v>0</v>
      </c>
      <c r="Z1271" s="69">
        <v>0</v>
      </c>
      <c r="AA1271" s="69">
        <v>0</v>
      </c>
      <c r="AB1271" s="69">
        <v>1</v>
      </c>
      <c r="AC1271" s="69">
        <v>1</v>
      </c>
      <c r="AD1271" s="69">
        <v>7</v>
      </c>
      <c r="AE1271" s="69">
        <v>16243</v>
      </c>
      <c r="AF1271" s="69">
        <v>0</v>
      </c>
      <c r="AG1271" s="69">
        <v>0</v>
      </c>
      <c r="AH1271" s="69">
        <v>0</v>
      </c>
      <c r="AI1271" s="69">
        <v>0</v>
      </c>
      <c r="AJ1271" s="69">
        <v>0</v>
      </c>
      <c r="AK1271" s="69">
        <v>0</v>
      </c>
      <c r="AL1271" s="69">
        <v>0</v>
      </c>
      <c r="AM1271" s="69">
        <v>0</v>
      </c>
      <c r="AN1271" s="69">
        <v>0</v>
      </c>
      <c r="AO1271" s="69">
        <v>1</v>
      </c>
      <c r="AP1271" s="114">
        <v>9.6959097243260093</v>
      </c>
      <c r="AQ1271" s="70">
        <v>1</v>
      </c>
      <c r="AR1271" s="114">
        <v>9.6959097243260093</v>
      </c>
      <c r="AS1271" s="70">
        <v>0</v>
      </c>
      <c r="AT1271" s="70">
        <v>1</v>
      </c>
      <c r="AU1271" s="70">
        <v>6.5510803350434044</v>
      </c>
      <c r="AV1271" s="114">
        <v>7.6066359913898429</v>
      </c>
      <c r="AW1271" s="70">
        <v>0</v>
      </c>
      <c r="AX1271" s="70">
        <v>1</v>
      </c>
      <c r="AY1271" s="69">
        <v>1</v>
      </c>
      <c r="AZ1271" s="69">
        <v>4.2329999999999997</v>
      </c>
      <c r="BA1271" s="32">
        <v>25</v>
      </c>
      <c r="BB1271" s="32">
        <v>58</v>
      </c>
      <c r="BC1271" s="70">
        <v>0</v>
      </c>
      <c r="BD1271" s="70">
        <v>1</v>
      </c>
      <c r="BE1271" s="106">
        <f t="shared" si="289"/>
        <v>6.620073206530356</v>
      </c>
      <c r="BF1271" s="106">
        <v>1486.31</v>
      </c>
      <c r="BG1271" s="106">
        <f t="shared" si="284"/>
        <v>0.90635627623788251</v>
      </c>
      <c r="BH1271" s="69">
        <v>1</v>
      </c>
      <c r="BI1271" s="69">
        <v>1</v>
      </c>
      <c r="BJ1271" s="69">
        <v>0</v>
      </c>
      <c r="BK1271" s="70">
        <v>1</v>
      </c>
      <c r="BL1271" s="70">
        <v>0</v>
      </c>
      <c r="BM1271" s="70">
        <v>0</v>
      </c>
      <c r="BN1271" s="70">
        <v>1</v>
      </c>
      <c r="BO1271" s="70">
        <v>0</v>
      </c>
      <c r="BP1271" s="70">
        <v>1</v>
      </c>
      <c r="BQ1271" s="70">
        <v>0</v>
      </c>
      <c r="BR1271" s="70">
        <v>0</v>
      </c>
      <c r="BS1271" s="70">
        <v>0</v>
      </c>
      <c r="BT1271" s="70">
        <v>1</v>
      </c>
      <c r="BU1271" s="70">
        <v>0</v>
      </c>
      <c r="BV1271" s="70">
        <v>0</v>
      </c>
      <c r="BW1271" s="70">
        <v>0</v>
      </c>
      <c r="BX1271" s="70">
        <v>1</v>
      </c>
      <c r="BY1271" s="70">
        <v>1</v>
      </c>
      <c r="BZ1271" s="70">
        <f t="shared" si="285"/>
        <v>0</v>
      </c>
      <c r="CA1271" s="114">
        <v>2.1972245773362196</v>
      </c>
      <c r="CB1271" s="70" t="s">
        <v>1359</v>
      </c>
      <c r="CC1271" s="70">
        <v>1</v>
      </c>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c r="DD1271" s="70"/>
      <c r="DE1271" s="70"/>
      <c r="DF1271" s="70"/>
      <c r="DG1271" s="70"/>
      <c r="DH1271" s="70"/>
      <c r="DI1271" s="70"/>
      <c r="DJ1271" s="70"/>
      <c r="DK1271" s="70"/>
      <c r="DL1271" s="70"/>
      <c r="DM1271" s="70"/>
      <c r="DN1271" s="70"/>
      <c r="DO1271" s="70"/>
      <c r="DP1271" s="70"/>
      <c r="DQ1271" s="70"/>
      <c r="DR1271" s="70"/>
      <c r="DS1271" s="70"/>
      <c r="DT1271" s="70"/>
      <c r="DU1271" s="70"/>
      <c r="DV1271" s="70"/>
      <c r="DW1271" s="70"/>
      <c r="DX1271" s="70"/>
      <c r="DY1271" s="70"/>
      <c r="DZ1271" s="70"/>
      <c r="EA1271" s="70"/>
      <c r="EB1271" s="70"/>
      <c r="EC1271" s="70"/>
      <c r="ED1271" s="70"/>
      <c r="EE1271" s="70"/>
      <c r="EF1271" s="70"/>
      <c r="EG1271" s="70"/>
      <c r="EH1271" s="70"/>
      <c r="EI1271" s="70"/>
      <c r="EJ1271" s="70"/>
      <c r="EK1271" s="70"/>
      <c r="EL1271" s="70"/>
      <c r="EM1271" s="70"/>
      <c r="EN1271" s="70"/>
      <c r="EO1271" s="70"/>
      <c r="EP1271" s="70"/>
      <c r="EQ1271" s="70"/>
      <c r="ER1271" s="70"/>
      <c r="ES1271" s="70"/>
      <c r="ET1271" s="70"/>
      <c r="EU1271" s="70"/>
      <c r="EV1271" s="70"/>
      <c r="EW1271" s="70"/>
      <c r="EX1271" s="70"/>
      <c r="EY1271" s="70"/>
      <c r="EZ1271" s="70"/>
      <c r="FA1271" s="70"/>
      <c r="FB1271" s="70"/>
      <c r="FC1271" s="70"/>
      <c r="FD1271" s="70"/>
      <c r="FE1271" s="70"/>
      <c r="FF1271" s="70"/>
      <c r="FG1271" s="70"/>
      <c r="FH1271" s="70"/>
      <c r="FI1271" s="70"/>
      <c r="FJ1271" s="70"/>
      <c r="FK1271" s="70"/>
    </row>
    <row r="1272" spans="1:167" ht="15" customHeight="1" x14ac:dyDescent="0.3">
      <c r="A1272" s="70">
        <v>1271</v>
      </c>
      <c r="B1272" s="12">
        <v>29</v>
      </c>
      <c r="C1272" s="69" t="s">
        <v>179</v>
      </c>
      <c r="D1272" s="37">
        <v>0.57899999999999996</v>
      </c>
      <c r="E1272" s="68">
        <v>6.0999999999999999E-2</v>
      </c>
      <c r="F1272" s="19">
        <f t="shared" si="287"/>
        <v>9.4918032786885238</v>
      </c>
      <c r="H1272" s="12">
        <f t="shared" si="290"/>
        <v>0.51800000000000002</v>
      </c>
      <c r="I1272" s="12">
        <f t="shared" si="291"/>
        <v>0.6399999999999999</v>
      </c>
      <c r="J1272" s="12" t="s">
        <v>63</v>
      </c>
      <c r="K1272" s="12">
        <f t="shared" si="277"/>
        <v>0.57899999999999996</v>
      </c>
      <c r="L1272" s="45">
        <f t="shared" si="288"/>
        <v>9.4918032786885238</v>
      </c>
      <c r="M1272" s="15">
        <f t="shared" si="279"/>
        <v>7.4270182926215469E-2</v>
      </c>
      <c r="N1272" s="13">
        <f t="shared" si="280"/>
        <v>7.8246652132973136E-3</v>
      </c>
      <c r="O1272" s="68">
        <f t="shared" si="281"/>
        <v>127.80099502539612</v>
      </c>
      <c r="P1272" s="12">
        <f t="shared" si="282"/>
        <v>6.6445517712918151E-2</v>
      </c>
      <c r="Q1272" s="12">
        <f t="shared" si="283"/>
        <v>8.2094848139512788E-2</v>
      </c>
      <c r="R1272" s="113">
        <v>6.0497334552319577</v>
      </c>
      <c r="S1272" s="12" t="s">
        <v>1397</v>
      </c>
      <c r="T1272" s="12" t="s">
        <v>1382</v>
      </c>
      <c r="U1272" s="12" t="s">
        <v>1373</v>
      </c>
      <c r="V1272" s="68" t="s">
        <v>1401</v>
      </c>
      <c r="W1272" s="68">
        <v>0</v>
      </c>
      <c r="X1272" s="68">
        <v>1</v>
      </c>
      <c r="Y1272" s="68">
        <v>0</v>
      </c>
      <c r="Z1272" s="68">
        <v>0</v>
      </c>
      <c r="AA1272" s="68">
        <v>1</v>
      </c>
      <c r="AB1272" s="68">
        <v>1</v>
      </c>
      <c r="AC1272" s="68">
        <v>2</v>
      </c>
      <c r="AD1272" s="68">
        <v>7</v>
      </c>
      <c r="AE1272" s="68">
        <v>16243</v>
      </c>
      <c r="AF1272" s="68">
        <v>0</v>
      </c>
      <c r="AG1272" s="68">
        <v>0</v>
      </c>
      <c r="AH1272" s="68">
        <v>0</v>
      </c>
      <c r="AI1272" s="68">
        <v>0</v>
      </c>
      <c r="AJ1272" s="68">
        <v>0</v>
      </c>
      <c r="AK1272" s="68">
        <v>0</v>
      </c>
      <c r="AL1272" s="68">
        <v>0</v>
      </c>
      <c r="AM1272" s="68">
        <v>0</v>
      </c>
      <c r="AN1272" s="68">
        <v>0</v>
      </c>
      <c r="AO1272" s="68">
        <v>1</v>
      </c>
      <c r="AP1272" s="113">
        <v>9.6959097243260093</v>
      </c>
      <c r="AQ1272" s="12">
        <v>1</v>
      </c>
      <c r="AR1272" s="113">
        <v>9.6959097243260093</v>
      </c>
      <c r="AS1272" s="12">
        <v>0</v>
      </c>
      <c r="AT1272" s="12">
        <v>1</v>
      </c>
      <c r="AU1272" s="12">
        <v>6.5510803350434044</v>
      </c>
      <c r="AV1272" s="113">
        <v>7.6066359913898429</v>
      </c>
      <c r="AW1272" s="12">
        <v>0</v>
      </c>
      <c r="AX1272" s="12">
        <v>1</v>
      </c>
      <c r="AY1272" s="68">
        <v>1</v>
      </c>
      <c r="AZ1272" s="68">
        <v>4.2329999999999997</v>
      </c>
      <c r="BA1272" s="94">
        <v>25</v>
      </c>
      <c r="BB1272" s="94">
        <v>58</v>
      </c>
      <c r="BC1272" s="12">
        <v>0</v>
      </c>
      <c r="BD1272" s="12">
        <v>1</v>
      </c>
      <c r="BE1272" s="104">
        <f t="shared" si="289"/>
        <v>6.620073206530356</v>
      </c>
      <c r="BF1272" s="104">
        <v>1486.31</v>
      </c>
      <c r="BG1272" s="104">
        <f t="shared" si="284"/>
        <v>0.90635627623788251</v>
      </c>
      <c r="BH1272" s="68">
        <v>1</v>
      </c>
      <c r="BI1272" s="68">
        <v>1</v>
      </c>
      <c r="BJ1272" s="68">
        <v>0</v>
      </c>
      <c r="BK1272" s="12">
        <v>1</v>
      </c>
      <c r="BL1272" s="12">
        <v>0</v>
      </c>
      <c r="BM1272" s="12">
        <v>0</v>
      </c>
      <c r="BN1272" s="12">
        <v>1</v>
      </c>
      <c r="BO1272" s="12">
        <v>0</v>
      </c>
      <c r="BP1272" s="12">
        <v>1</v>
      </c>
      <c r="BQ1272" s="12">
        <v>0</v>
      </c>
      <c r="BR1272" s="12">
        <v>0</v>
      </c>
      <c r="BS1272" s="12">
        <v>0</v>
      </c>
      <c r="BT1272" s="12">
        <v>1</v>
      </c>
      <c r="BU1272" s="12">
        <v>0</v>
      </c>
      <c r="BV1272" s="12">
        <v>0</v>
      </c>
      <c r="BW1272" s="12">
        <v>0</v>
      </c>
      <c r="BX1272" s="12">
        <v>1</v>
      </c>
      <c r="BY1272" s="12">
        <v>1</v>
      </c>
      <c r="BZ1272" s="12">
        <f t="shared" si="285"/>
        <v>0</v>
      </c>
      <c r="CA1272" s="113">
        <v>2.1972245773362196</v>
      </c>
      <c r="CB1272" s="12" t="s">
        <v>1359</v>
      </c>
      <c r="CC1272" s="12">
        <v>1</v>
      </c>
    </row>
    <row r="1273" spans="1:167" ht="15" customHeight="1" x14ac:dyDescent="0.3">
      <c r="A1273" s="70">
        <v>1272</v>
      </c>
      <c r="B1273" s="70">
        <v>29</v>
      </c>
      <c r="C1273" s="69" t="s">
        <v>179</v>
      </c>
      <c r="D1273" s="38">
        <v>-3.1E-2</v>
      </c>
      <c r="E1273" s="69">
        <v>1.6E-2</v>
      </c>
      <c r="F1273" s="19">
        <f t="shared" si="287"/>
        <v>-1.9375</v>
      </c>
      <c r="G1273" s="70"/>
      <c r="H1273" s="70">
        <f t="shared" si="290"/>
        <v>-4.7E-2</v>
      </c>
      <c r="I1273" s="70">
        <f t="shared" si="291"/>
        <v>-1.4999999999999999E-2</v>
      </c>
      <c r="J1273" s="70" t="s">
        <v>63</v>
      </c>
      <c r="K1273" s="70">
        <f t="shared" si="277"/>
        <v>-3.1E-2</v>
      </c>
      <c r="L1273" s="47">
        <f t="shared" si="288"/>
        <v>-1.9375</v>
      </c>
      <c r="M1273" s="18">
        <f t="shared" si="279"/>
        <v>-1.5200518773928804E-2</v>
      </c>
      <c r="N1273" s="69">
        <f t="shared" si="280"/>
        <v>7.8454290446084152E-3</v>
      </c>
      <c r="O1273" s="69">
        <f t="shared" si="281"/>
        <v>127.46275497669897</v>
      </c>
      <c r="P1273" s="70">
        <f t="shared" si="282"/>
        <v>-2.3045947818537221E-2</v>
      </c>
      <c r="Q1273" s="70">
        <f t="shared" si="283"/>
        <v>-7.3550897293203892E-3</v>
      </c>
      <c r="R1273" s="114">
        <v>8.8311276350120842</v>
      </c>
      <c r="S1273" s="70" t="s">
        <v>1397</v>
      </c>
      <c r="T1273" s="70" t="s">
        <v>1382</v>
      </c>
      <c r="U1273" s="70" t="s">
        <v>1374</v>
      </c>
      <c r="V1273" s="69" t="s">
        <v>1402</v>
      </c>
      <c r="W1273" s="69">
        <v>0</v>
      </c>
      <c r="X1273" s="69">
        <v>1</v>
      </c>
      <c r="Y1273" s="69">
        <v>0</v>
      </c>
      <c r="Z1273" s="69">
        <v>0</v>
      </c>
      <c r="AA1273" s="69">
        <v>1</v>
      </c>
      <c r="AB1273" s="69">
        <v>1</v>
      </c>
      <c r="AC1273" s="69">
        <v>2</v>
      </c>
      <c r="AD1273" s="69">
        <v>7</v>
      </c>
      <c r="AE1273" s="69">
        <v>16243</v>
      </c>
      <c r="AF1273" s="69">
        <v>0</v>
      </c>
      <c r="AG1273" s="69">
        <v>0</v>
      </c>
      <c r="AH1273" s="69">
        <v>0</v>
      </c>
      <c r="AI1273" s="69">
        <v>0</v>
      </c>
      <c r="AJ1273" s="69">
        <v>0</v>
      </c>
      <c r="AK1273" s="69">
        <v>0</v>
      </c>
      <c r="AL1273" s="69">
        <v>0</v>
      </c>
      <c r="AM1273" s="69">
        <v>0</v>
      </c>
      <c r="AN1273" s="69">
        <v>0</v>
      </c>
      <c r="AO1273" s="69">
        <v>1</v>
      </c>
      <c r="AP1273" s="114">
        <v>9.6959097243260093</v>
      </c>
      <c r="AQ1273" s="70">
        <v>1</v>
      </c>
      <c r="AR1273" s="114">
        <v>9.6959097243260093</v>
      </c>
      <c r="AS1273" s="70">
        <v>0</v>
      </c>
      <c r="AT1273" s="70">
        <v>1</v>
      </c>
      <c r="AU1273" s="70">
        <v>6.9994224675079613</v>
      </c>
      <c r="AV1273" s="114">
        <v>7.6066359913898429</v>
      </c>
      <c r="AW1273" s="70">
        <v>0</v>
      </c>
      <c r="AX1273" s="70">
        <v>1</v>
      </c>
      <c r="AY1273" s="69">
        <v>1</v>
      </c>
      <c r="AZ1273" s="69">
        <v>4.2329999999999997</v>
      </c>
      <c r="BA1273" s="32">
        <v>25</v>
      </c>
      <c r="BB1273" s="32">
        <v>58</v>
      </c>
      <c r="BC1273" s="70">
        <v>0</v>
      </c>
      <c r="BD1273" s="70">
        <v>1</v>
      </c>
      <c r="BE1273" s="106">
        <f t="shared" si="289"/>
        <v>6.620073206530356</v>
      </c>
      <c r="BF1273" s="106">
        <v>1486.31</v>
      </c>
      <c r="BG1273" s="106">
        <f t="shared" si="284"/>
        <v>0.90635627623788251</v>
      </c>
      <c r="BH1273" s="69">
        <v>1</v>
      </c>
      <c r="BI1273" s="69">
        <v>1</v>
      </c>
      <c r="BJ1273" s="69">
        <v>0</v>
      </c>
      <c r="BK1273" s="70">
        <v>1</v>
      </c>
      <c r="BL1273" s="70">
        <v>0</v>
      </c>
      <c r="BM1273" s="70">
        <v>0</v>
      </c>
      <c r="BN1273" s="70">
        <v>1</v>
      </c>
      <c r="BO1273" s="70">
        <v>0</v>
      </c>
      <c r="BP1273" s="70">
        <v>1</v>
      </c>
      <c r="BQ1273" s="70">
        <v>0</v>
      </c>
      <c r="BR1273" s="70">
        <v>0</v>
      </c>
      <c r="BS1273" s="70">
        <v>0</v>
      </c>
      <c r="BT1273" s="70">
        <v>1</v>
      </c>
      <c r="BU1273" s="70">
        <v>0</v>
      </c>
      <c r="BV1273" s="70">
        <v>0</v>
      </c>
      <c r="BW1273" s="70">
        <v>0</v>
      </c>
      <c r="BX1273" s="70">
        <v>1</v>
      </c>
      <c r="BY1273" s="70">
        <v>0.48</v>
      </c>
      <c r="BZ1273" s="70">
        <f t="shared" si="285"/>
        <v>0.52</v>
      </c>
      <c r="CA1273" s="114">
        <v>2.0794415416798357</v>
      </c>
      <c r="CB1273" s="70" t="s">
        <v>1359</v>
      </c>
      <c r="CC1273" s="70">
        <v>1</v>
      </c>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c r="DD1273" s="70"/>
      <c r="DE1273" s="70"/>
      <c r="DF1273" s="70"/>
      <c r="DG1273" s="70"/>
      <c r="DH1273" s="70"/>
      <c r="DI1273" s="70"/>
      <c r="DJ1273" s="70"/>
      <c r="DK1273" s="70"/>
      <c r="DL1273" s="70"/>
      <c r="DM1273" s="70"/>
      <c r="DN1273" s="70"/>
      <c r="DO1273" s="70"/>
      <c r="DP1273" s="70"/>
      <c r="DQ1273" s="70"/>
      <c r="DR1273" s="70"/>
      <c r="DS1273" s="70"/>
      <c r="DT1273" s="70"/>
      <c r="DU1273" s="70"/>
      <c r="DV1273" s="70"/>
      <c r="DW1273" s="70"/>
      <c r="DX1273" s="70"/>
      <c r="DY1273" s="70"/>
      <c r="DZ1273" s="70"/>
      <c r="EA1273" s="70"/>
      <c r="EB1273" s="70"/>
      <c r="EC1273" s="70"/>
      <c r="ED1273" s="70"/>
      <c r="EE1273" s="70"/>
      <c r="EF1273" s="70"/>
      <c r="EG1273" s="70"/>
      <c r="EH1273" s="70"/>
      <c r="EI1273" s="70"/>
      <c r="EJ1273" s="70"/>
      <c r="EK1273" s="70"/>
      <c r="EL1273" s="70"/>
      <c r="EM1273" s="70"/>
      <c r="EN1273" s="70"/>
      <c r="EO1273" s="70"/>
      <c r="EP1273" s="70"/>
      <c r="EQ1273" s="70"/>
      <c r="ER1273" s="70"/>
      <c r="ES1273" s="70"/>
      <c r="ET1273" s="70"/>
      <c r="EU1273" s="70"/>
      <c r="EV1273" s="70"/>
      <c r="EW1273" s="70"/>
      <c r="EX1273" s="70"/>
      <c r="EY1273" s="70"/>
      <c r="EZ1273" s="70"/>
      <c r="FA1273" s="70"/>
      <c r="FB1273" s="70"/>
      <c r="FC1273" s="70"/>
      <c r="FD1273" s="70"/>
      <c r="FE1273" s="70"/>
      <c r="FF1273" s="70"/>
      <c r="FG1273" s="70"/>
      <c r="FH1273" s="70"/>
      <c r="FI1273" s="70"/>
      <c r="FJ1273" s="70"/>
      <c r="FK1273" s="70"/>
    </row>
    <row r="1274" spans="1:167" ht="15" customHeight="1" x14ac:dyDescent="0.3">
      <c r="A1274" s="70">
        <v>1273</v>
      </c>
      <c r="B1274" s="70">
        <v>29</v>
      </c>
      <c r="C1274" s="69" t="s">
        <v>179</v>
      </c>
      <c r="D1274" s="38">
        <v>-1.26</v>
      </c>
      <c r="E1274" s="69">
        <v>0.21199999999999999</v>
      </c>
      <c r="F1274" s="19">
        <f t="shared" si="287"/>
        <v>-5.9433962264150946</v>
      </c>
      <c r="G1274" s="70"/>
      <c r="H1274" s="70">
        <f t="shared" si="290"/>
        <v>-1.472</v>
      </c>
      <c r="I1274" s="70">
        <f t="shared" si="291"/>
        <v>-1.048</v>
      </c>
      <c r="J1274" s="70" t="s">
        <v>63</v>
      </c>
      <c r="K1274" s="70">
        <f t="shared" si="277"/>
        <v>1.26</v>
      </c>
      <c r="L1274" s="47">
        <f t="shared" si="288"/>
        <v>5.9433962264150946</v>
      </c>
      <c r="M1274" s="18">
        <f t="shared" si="279"/>
        <v>4.6583255969193375E-2</v>
      </c>
      <c r="N1274" s="69">
        <f t="shared" si="280"/>
        <v>7.8378176710071391E-3</v>
      </c>
      <c r="O1274" s="69">
        <f t="shared" si="281"/>
        <v>127.58653517791039</v>
      </c>
      <c r="P1274" s="70">
        <f t="shared" si="282"/>
        <v>3.8745438298186233E-2</v>
      </c>
      <c r="Q1274" s="70">
        <f t="shared" si="283"/>
        <v>5.4421073640200518E-2</v>
      </c>
      <c r="R1274" s="114">
        <v>8.8311276350120842</v>
      </c>
      <c r="S1274" s="70" t="s">
        <v>1398</v>
      </c>
      <c r="T1274" s="70" t="s">
        <v>1366</v>
      </c>
      <c r="U1274" s="70" t="s">
        <v>1373</v>
      </c>
      <c r="V1274" s="69" t="s">
        <v>1403</v>
      </c>
      <c r="W1274" s="69">
        <v>0</v>
      </c>
      <c r="X1274" s="69">
        <v>1</v>
      </c>
      <c r="Y1274" s="69">
        <v>0</v>
      </c>
      <c r="Z1274" s="69">
        <v>0</v>
      </c>
      <c r="AA1274" s="69">
        <v>0</v>
      </c>
      <c r="AB1274" s="69">
        <v>1</v>
      </c>
      <c r="AC1274" s="69">
        <v>3</v>
      </c>
      <c r="AD1274" s="69">
        <v>7</v>
      </c>
      <c r="AE1274" s="69">
        <v>16243</v>
      </c>
      <c r="AF1274" s="69">
        <v>0</v>
      </c>
      <c r="AG1274" s="69">
        <v>0</v>
      </c>
      <c r="AH1274" s="69">
        <v>0</v>
      </c>
      <c r="AI1274" s="69">
        <v>0</v>
      </c>
      <c r="AJ1274" s="69">
        <v>0</v>
      </c>
      <c r="AK1274" s="69">
        <v>0</v>
      </c>
      <c r="AL1274" s="69">
        <v>0</v>
      </c>
      <c r="AM1274" s="69">
        <v>0</v>
      </c>
      <c r="AN1274" s="69">
        <v>0</v>
      </c>
      <c r="AO1274" s="69">
        <v>1</v>
      </c>
      <c r="AP1274" s="114">
        <v>9.6959097243260093</v>
      </c>
      <c r="AQ1274" s="70">
        <v>1</v>
      </c>
      <c r="AR1274" s="114">
        <v>9.6959097243260093</v>
      </c>
      <c r="AS1274" s="70">
        <v>0</v>
      </c>
      <c r="AT1274" s="70">
        <v>1</v>
      </c>
      <c r="AU1274" s="70">
        <v>6.9994224675079613</v>
      </c>
      <c r="AV1274" s="114">
        <v>7.6066359913898429</v>
      </c>
      <c r="AW1274" s="70">
        <v>0</v>
      </c>
      <c r="AX1274" s="70">
        <v>1</v>
      </c>
      <c r="AY1274" s="69">
        <v>1</v>
      </c>
      <c r="AZ1274" s="69">
        <v>4.2329999999999997</v>
      </c>
      <c r="BA1274" s="32">
        <v>25</v>
      </c>
      <c r="BB1274" s="32">
        <v>58</v>
      </c>
      <c r="BC1274" s="70">
        <v>0</v>
      </c>
      <c r="BD1274" s="70">
        <v>1</v>
      </c>
      <c r="BE1274" s="106">
        <f t="shared" si="289"/>
        <v>6.620073206530356</v>
      </c>
      <c r="BF1274" s="106">
        <v>1486.31</v>
      </c>
      <c r="BG1274" s="106">
        <f t="shared" si="284"/>
        <v>0.90635627623788251</v>
      </c>
      <c r="BH1274" s="69">
        <v>1</v>
      </c>
      <c r="BI1274" s="69">
        <v>1</v>
      </c>
      <c r="BJ1274" s="69">
        <v>0</v>
      </c>
      <c r="BK1274" s="70">
        <v>1</v>
      </c>
      <c r="BL1274" s="70">
        <v>0</v>
      </c>
      <c r="BM1274" s="70">
        <v>0</v>
      </c>
      <c r="BN1274" s="70">
        <v>1</v>
      </c>
      <c r="BO1274" s="70">
        <v>0</v>
      </c>
      <c r="BP1274" s="70">
        <v>1</v>
      </c>
      <c r="BQ1274" s="70">
        <v>0</v>
      </c>
      <c r="BR1274" s="70">
        <v>0</v>
      </c>
      <c r="BS1274" s="70">
        <v>0</v>
      </c>
      <c r="BT1274" s="70">
        <v>1</v>
      </c>
      <c r="BU1274" s="70">
        <v>0</v>
      </c>
      <c r="BV1274" s="70">
        <v>0</v>
      </c>
      <c r="BW1274" s="70">
        <v>0</v>
      </c>
      <c r="BX1274" s="70">
        <v>1</v>
      </c>
      <c r="BY1274" s="70">
        <v>0.48</v>
      </c>
      <c r="BZ1274" s="70">
        <f t="shared" si="285"/>
        <v>0.52</v>
      </c>
      <c r="CA1274" s="114">
        <v>2.0794415416798357</v>
      </c>
      <c r="CB1274" s="70" t="s">
        <v>1359</v>
      </c>
      <c r="CC1274" s="70">
        <v>1</v>
      </c>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c r="DD1274" s="70"/>
      <c r="DE1274" s="70"/>
      <c r="DF1274" s="70"/>
      <c r="DG1274" s="70"/>
      <c r="DH1274" s="70"/>
      <c r="DI1274" s="70"/>
      <c r="DJ1274" s="70"/>
      <c r="DK1274" s="70"/>
      <c r="DL1274" s="70"/>
      <c r="DM1274" s="70"/>
      <c r="DN1274" s="70"/>
      <c r="DO1274" s="70"/>
      <c r="DP1274" s="70"/>
      <c r="DQ1274" s="70"/>
      <c r="DR1274" s="70"/>
      <c r="DS1274" s="70"/>
      <c r="DT1274" s="70"/>
      <c r="DU1274" s="70"/>
      <c r="DV1274" s="70"/>
      <c r="DW1274" s="70"/>
      <c r="DX1274" s="70"/>
      <c r="DY1274" s="70"/>
      <c r="DZ1274" s="70"/>
      <c r="EA1274" s="70"/>
      <c r="EB1274" s="70"/>
      <c r="EC1274" s="70"/>
      <c r="ED1274" s="70"/>
      <c r="EE1274" s="70"/>
      <c r="EF1274" s="70"/>
      <c r="EG1274" s="70"/>
      <c r="EH1274" s="70"/>
      <c r="EI1274" s="70"/>
      <c r="EJ1274" s="70"/>
      <c r="EK1274" s="70"/>
      <c r="EL1274" s="70"/>
      <c r="EM1274" s="70"/>
      <c r="EN1274" s="70"/>
      <c r="EO1274" s="70"/>
      <c r="EP1274" s="70"/>
      <c r="EQ1274" s="70"/>
      <c r="ER1274" s="70"/>
      <c r="ES1274" s="70"/>
      <c r="ET1274" s="70"/>
      <c r="EU1274" s="70"/>
      <c r="EV1274" s="70"/>
      <c r="EW1274" s="70"/>
      <c r="EX1274" s="70"/>
      <c r="EY1274" s="70"/>
      <c r="EZ1274" s="70"/>
      <c r="FA1274" s="70"/>
      <c r="FB1274" s="70"/>
      <c r="FC1274" s="70"/>
      <c r="FD1274" s="70"/>
      <c r="FE1274" s="70"/>
      <c r="FF1274" s="70"/>
      <c r="FG1274" s="70"/>
      <c r="FH1274" s="70"/>
      <c r="FI1274" s="70"/>
      <c r="FJ1274" s="70"/>
      <c r="FK1274" s="70"/>
    </row>
    <row r="1275" spans="1:167" ht="15" customHeight="1" x14ac:dyDescent="0.3">
      <c r="A1275" s="70">
        <v>1274</v>
      </c>
      <c r="B1275" s="12">
        <v>29</v>
      </c>
      <c r="C1275" s="69" t="s">
        <v>179</v>
      </c>
      <c r="D1275" s="37">
        <v>-0.14299999999999999</v>
      </c>
      <c r="E1275" s="68">
        <v>3.5999999999999997E-2</v>
      </c>
      <c r="F1275" s="19">
        <f t="shared" si="287"/>
        <v>-3.9722222222222223</v>
      </c>
      <c r="H1275" s="12">
        <f t="shared" si="290"/>
        <v>-0.17899999999999999</v>
      </c>
      <c r="I1275" s="12">
        <f t="shared" si="291"/>
        <v>-0.10699999999999998</v>
      </c>
      <c r="J1275" s="12" t="s">
        <v>63</v>
      </c>
      <c r="K1275" s="12">
        <f t="shared" si="277"/>
        <v>0.14299999999999999</v>
      </c>
      <c r="L1275" s="45">
        <f t="shared" si="288"/>
        <v>3.9722222222222223</v>
      </c>
      <c r="M1275" s="15">
        <f t="shared" si="279"/>
        <v>3.1152261428621573E-2</v>
      </c>
      <c r="N1275" s="68">
        <f t="shared" si="280"/>
        <v>7.8425273526599761E-3</v>
      </c>
      <c r="O1275" s="68">
        <f t="shared" si="281"/>
        <v>127.50991549437525</v>
      </c>
      <c r="P1275" s="12">
        <f t="shared" si="282"/>
        <v>2.3309734075961597E-2</v>
      </c>
      <c r="Q1275" s="12">
        <f t="shared" si="283"/>
        <v>3.8994788781281549E-2</v>
      </c>
      <c r="R1275" s="113">
        <v>8.8311276350120842</v>
      </c>
      <c r="S1275" s="12" t="s">
        <v>1398</v>
      </c>
      <c r="T1275" s="12" t="s">
        <v>1366</v>
      </c>
      <c r="U1275" s="12" t="s">
        <v>1374</v>
      </c>
      <c r="V1275" s="68" t="s">
        <v>1404</v>
      </c>
      <c r="W1275" s="68">
        <v>0</v>
      </c>
      <c r="X1275" s="68">
        <v>1</v>
      </c>
      <c r="Y1275" s="68">
        <v>0</v>
      </c>
      <c r="Z1275" s="68">
        <v>0</v>
      </c>
      <c r="AA1275" s="68">
        <v>0</v>
      </c>
      <c r="AB1275" s="68">
        <v>1</v>
      </c>
      <c r="AC1275" s="68">
        <v>3</v>
      </c>
      <c r="AD1275" s="68">
        <v>7</v>
      </c>
      <c r="AE1275" s="68">
        <v>16243</v>
      </c>
      <c r="AF1275" s="68">
        <v>0</v>
      </c>
      <c r="AG1275" s="68">
        <v>0</v>
      </c>
      <c r="AH1275" s="68">
        <v>0</v>
      </c>
      <c r="AI1275" s="68">
        <v>0</v>
      </c>
      <c r="AJ1275" s="68">
        <v>0</v>
      </c>
      <c r="AK1275" s="68">
        <v>0</v>
      </c>
      <c r="AL1275" s="68">
        <v>0</v>
      </c>
      <c r="AM1275" s="68">
        <v>0</v>
      </c>
      <c r="AN1275" s="68">
        <v>0</v>
      </c>
      <c r="AO1275" s="68">
        <v>1</v>
      </c>
      <c r="AP1275" s="113">
        <v>9.6959097243260093</v>
      </c>
      <c r="AQ1275" s="12">
        <v>1</v>
      </c>
      <c r="AR1275" s="113">
        <v>9.6959097243260093</v>
      </c>
      <c r="AS1275" s="12">
        <v>0</v>
      </c>
      <c r="AT1275" s="12">
        <v>1</v>
      </c>
      <c r="AU1275" s="12">
        <v>6.9994224675079613</v>
      </c>
      <c r="AV1275" s="113">
        <v>7.6066359913898429</v>
      </c>
      <c r="AW1275" s="12">
        <v>0</v>
      </c>
      <c r="AX1275" s="12">
        <v>1</v>
      </c>
      <c r="AY1275" s="68">
        <v>1</v>
      </c>
      <c r="AZ1275" s="68">
        <v>4.2329999999999997</v>
      </c>
      <c r="BA1275" s="94">
        <v>25</v>
      </c>
      <c r="BB1275" s="94">
        <v>58</v>
      </c>
      <c r="BC1275" s="12">
        <v>0</v>
      </c>
      <c r="BD1275" s="12">
        <v>1</v>
      </c>
      <c r="BE1275" s="104">
        <f t="shared" si="289"/>
        <v>6.620073206530356</v>
      </c>
      <c r="BF1275" s="104">
        <v>1486.31</v>
      </c>
      <c r="BG1275" s="104">
        <f t="shared" si="284"/>
        <v>0.90635627623788251</v>
      </c>
      <c r="BH1275" s="68">
        <v>1</v>
      </c>
      <c r="BI1275" s="68">
        <v>1</v>
      </c>
      <c r="BJ1275" s="68">
        <v>0</v>
      </c>
      <c r="BK1275" s="12">
        <v>1</v>
      </c>
      <c r="BL1275" s="12">
        <v>0</v>
      </c>
      <c r="BM1275" s="12">
        <v>0</v>
      </c>
      <c r="BN1275" s="12">
        <v>1</v>
      </c>
      <c r="BO1275" s="12">
        <v>0</v>
      </c>
      <c r="BP1275" s="12">
        <v>1</v>
      </c>
      <c r="BQ1275" s="12">
        <v>0</v>
      </c>
      <c r="BR1275" s="12">
        <v>0</v>
      </c>
      <c r="BS1275" s="12">
        <v>0</v>
      </c>
      <c r="BT1275" s="12">
        <v>1</v>
      </c>
      <c r="BU1275" s="12">
        <v>0</v>
      </c>
      <c r="BV1275" s="12">
        <v>0</v>
      </c>
      <c r="BW1275" s="12">
        <v>0</v>
      </c>
      <c r="BX1275" s="12">
        <v>1</v>
      </c>
      <c r="BY1275" s="12">
        <v>0.48</v>
      </c>
      <c r="BZ1275" s="12">
        <f t="shared" si="285"/>
        <v>0.52</v>
      </c>
      <c r="CA1275" s="113">
        <v>2.0794415416798357</v>
      </c>
      <c r="CB1275" s="12" t="s">
        <v>1359</v>
      </c>
      <c r="CC1275" s="12">
        <v>1</v>
      </c>
    </row>
    <row r="1276" spans="1:167" ht="15" customHeight="1" x14ac:dyDescent="0.3">
      <c r="A1276" s="70">
        <v>1275</v>
      </c>
      <c r="B1276" s="12">
        <v>29</v>
      </c>
      <c r="C1276" s="69" t="s">
        <v>179</v>
      </c>
      <c r="D1276" s="37">
        <v>0.622</v>
      </c>
      <c r="E1276" s="68">
        <v>4.8000000000000001E-2</v>
      </c>
      <c r="F1276" s="19">
        <f t="shared" si="287"/>
        <v>12.958333333333332</v>
      </c>
      <c r="H1276" s="12">
        <f t="shared" si="290"/>
        <v>0.57399999999999995</v>
      </c>
      <c r="I1276" s="12">
        <f t="shared" si="291"/>
        <v>0.67</v>
      </c>
      <c r="J1276" s="12" t="s">
        <v>63</v>
      </c>
      <c r="K1276" s="12">
        <f t="shared" si="277"/>
        <v>0.622</v>
      </c>
      <c r="L1276" s="45">
        <f t="shared" si="288"/>
        <v>12.958333333333332</v>
      </c>
      <c r="M1276" s="15">
        <f t="shared" si="279"/>
        <v>0.10115391689906823</v>
      </c>
      <c r="N1276" s="68">
        <f t="shared" si="280"/>
        <v>7.8060900500888687E-3</v>
      </c>
      <c r="O1276" s="68">
        <f t="shared" si="281"/>
        <v>128.10510685674393</v>
      </c>
      <c r="P1276" s="12">
        <f t="shared" si="282"/>
        <v>9.3347826848979368E-2</v>
      </c>
      <c r="Q1276" s="12">
        <f t="shared" si="283"/>
        <v>0.1089600069491571</v>
      </c>
      <c r="R1276" s="113">
        <v>8.8311276350120842</v>
      </c>
      <c r="S1276" s="12" t="s">
        <v>1398</v>
      </c>
      <c r="T1276" s="12" t="s">
        <v>1382</v>
      </c>
      <c r="U1276" s="12" t="s">
        <v>1373</v>
      </c>
      <c r="V1276" s="68" t="s">
        <v>1405</v>
      </c>
      <c r="W1276" s="68">
        <v>0</v>
      </c>
      <c r="X1276" s="68">
        <v>1</v>
      </c>
      <c r="Y1276" s="68">
        <v>0</v>
      </c>
      <c r="Z1276" s="68">
        <v>0</v>
      </c>
      <c r="AA1276" s="68">
        <v>1</v>
      </c>
      <c r="AB1276" s="68">
        <v>1</v>
      </c>
      <c r="AC1276" s="68">
        <v>4</v>
      </c>
      <c r="AD1276" s="68">
        <v>7</v>
      </c>
      <c r="AE1276" s="68">
        <v>16243</v>
      </c>
      <c r="AF1276" s="68">
        <v>0</v>
      </c>
      <c r="AG1276" s="68">
        <v>0</v>
      </c>
      <c r="AH1276" s="68">
        <v>0</v>
      </c>
      <c r="AI1276" s="68">
        <v>0</v>
      </c>
      <c r="AJ1276" s="68">
        <v>0</v>
      </c>
      <c r="AK1276" s="68">
        <v>0</v>
      </c>
      <c r="AL1276" s="68">
        <v>0</v>
      </c>
      <c r="AM1276" s="68">
        <v>0</v>
      </c>
      <c r="AN1276" s="68">
        <v>0</v>
      </c>
      <c r="AO1276" s="68">
        <v>1</v>
      </c>
      <c r="AP1276" s="113">
        <v>9.6959097243260093</v>
      </c>
      <c r="AQ1276" s="12">
        <v>1</v>
      </c>
      <c r="AR1276" s="113">
        <v>9.6959097243260093</v>
      </c>
      <c r="AS1276" s="12">
        <v>0</v>
      </c>
      <c r="AT1276" s="12">
        <v>1</v>
      </c>
      <c r="AU1276" s="12">
        <v>6.9994224675079613</v>
      </c>
      <c r="AV1276" s="113">
        <v>7.6066359913898429</v>
      </c>
      <c r="AW1276" s="12">
        <v>0</v>
      </c>
      <c r="AX1276" s="12">
        <v>1</v>
      </c>
      <c r="AY1276" s="68">
        <v>1</v>
      </c>
      <c r="AZ1276" s="68">
        <v>4.2329999999999997</v>
      </c>
      <c r="BA1276" s="94">
        <v>25</v>
      </c>
      <c r="BB1276" s="94">
        <v>58</v>
      </c>
      <c r="BC1276" s="12">
        <v>0</v>
      </c>
      <c r="BD1276" s="12">
        <v>1</v>
      </c>
      <c r="BE1276" s="104">
        <f t="shared" si="289"/>
        <v>6.620073206530356</v>
      </c>
      <c r="BF1276" s="104">
        <v>1486.31</v>
      </c>
      <c r="BG1276" s="104">
        <f t="shared" si="284"/>
        <v>0.90635627623788251</v>
      </c>
      <c r="BH1276" s="68">
        <v>1</v>
      </c>
      <c r="BI1276" s="68">
        <v>1</v>
      </c>
      <c r="BJ1276" s="68">
        <v>0</v>
      </c>
      <c r="BK1276" s="12">
        <v>1</v>
      </c>
      <c r="BL1276" s="12">
        <v>0</v>
      </c>
      <c r="BM1276" s="12">
        <v>0</v>
      </c>
      <c r="BN1276" s="12">
        <v>1</v>
      </c>
      <c r="BO1276" s="12">
        <v>0</v>
      </c>
      <c r="BP1276" s="12">
        <v>1</v>
      </c>
      <c r="BQ1276" s="12">
        <v>0</v>
      </c>
      <c r="BR1276" s="12">
        <v>0</v>
      </c>
      <c r="BS1276" s="12">
        <v>0</v>
      </c>
      <c r="BT1276" s="12">
        <v>1</v>
      </c>
      <c r="BU1276" s="12">
        <v>0</v>
      </c>
      <c r="BV1276" s="12">
        <v>0</v>
      </c>
      <c r="BW1276" s="12">
        <v>0</v>
      </c>
      <c r="BX1276" s="12">
        <v>1</v>
      </c>
      <c r="BY1276" s="12">
        <v>0.48</v>
      </c>
      <c r="BZ1276" s="12">
        <f t="shared" si="285"/>
        <v>0.52</v>
      </c>
      <c r="CA1276" s="113">
        <v>2.0794415416798357</v>
      </c>
      <c r="CB1276" s="12" t="s">
        <v>1359</v>
      </c>
      <c r="CC1276" s="12">
        <v>1</v>
      </c>
    </row>
    <row r="1277" spans="1:167" ht="15" customHeight="1" x14ac:dyDescent="0.3">
      <c r="A1277" s="70">
        <v>1276</v>
      </c>
      <c r="B1277" s="12">
        <v>29</v>
      </c>
      <c r="C1277" s="69" t="s">
        <v>179</v>
      </c>
      <c r="D1277" s="37">
        <v>-3.6999999999999998E-2</v>
      </c>
      <c r="E1277" s="13">
        <v>1.7000000000000001E-2</v>
      </c>
      <c r="F1277" s="19">
        <f t="shared" si="287"/>
        <v>-2.1764705882352939</v>
      </c>
      <c r="H1277" s="12">
        <f t="shared" si="290"/>
        <v>-5.3999999999999999E-2</v>
      </c>
      <c r="I1277" s="12">
        <f t="shared" si="291"/>
        <v>-1.9999999999999997E-2</v>
      </c>
      <c r="J1277" s="12" t="s">
        <v>63</v>
      </c>
      <c r="K1277" s="12">
        <f t="shared" si="277"/>
        <v>-3.6999999999999998E-2</v>
      </c>
      <c r="L1277" s="45">
        <f t="shared" si="288"/>
        <v>-2.1764705882352939</v>
      </c>
      <c r="M1277" s="15">
        <f t="shared" si="279"/>
        <v>-1.7074828962410291E-2</v>
      </c>
      <c r="N1277" s="13">
        <f t="shared" si="280"/>
        <v>7.8451916854317561E-3</v>
      </c>
      <c r="O1277" s="68">
        <f t="shared" si="281"/>
        <v>127.46661140950383</v>
      </c>
      <c r="P1277" s="12">
        <f t="shared" si="282"/>
        <v>-2.4920020647842045E-2</v>
      </c>
      <c r="Q1277" s="12">
        <f t="shared" si="283"/>
        <v>-9.2296372769785345E-3</v>
      </c>
      <c r="R1277" s="113">
        <v>8.8311276350120842</v>
      </c>
      <c r="S1277" s="12" t="s">
        <v>1398</v>
      </c>
      <c r="T1277" s="12" t="s">
        <v>1382</v>
      </c>
      <c r="U1277" s="12" t="s">
        <v>1374</v>
      </c>
      <c r="V1277" s="13" t="s">
        <v>1406</v>
      </c>
      <c r="W1277" s="68">
        <v>0</v>
      </c>
      <c r="X1277" s="68">
        <v>1</v>
      </c>
      <c r="Y1277" s="68">
        <v>0</v>
      </c>
      <c r="Z1277" s="68">
        <v>0</v>
      </c>
      <c r="AA1277" s="68">
        <v>1</v>
      </c>
      <c r="AB1277" s="68">
        <v>1</v>
      </c>
      <c r="AC1277" s="68">
        <v>4</v>
      </c>
      <c r="AD1277" s="68">
        <v>7</v>
      </c>
      <c r="AE1277" s="68">
        <v>16243</v>
      </c>
      <c r="AF1277" s="68">
        <v>0</v>
      </c>
      <c r="AG1277" s="13">
        <v>0</v>
      </c>
      <c r="AH1277" s="13">
        <v>0</v>
      </c>
      <c r="AI1277" s="13">
        <v>0</v>
      </c>
      <c r="AJ1277" s="13">
        <v>0</v>
      </c>
      <c r="AK1277" s="13">
        <v>0</v>
      </c>
      <c r="AL1277" s="13">
        <v>0</v>
      </c>
      <c r="AM1277" s="68">
        <v>0</v>
      </c>
      <c r="AN1277" s="68">
        <v>0</v>
      </c>
      <c r="AO1277" s="68">
        <v>1</v>
      </c>
      <c r="AP1277" s="113">
        <v>9.6959097243260093</v>
      </c>
      <c r="AQ1277" s="12">
        <v>1</v>
      </c>
      <c r="AR1277" s="113">
        <v>9.6959097243260093</v>
      </c>
      <c r="AS1277" s="12">
        <v>0</v>
      </c>
      <c r="AT1277" s="12">
        <v>1</v>
      </c>
      <c r="AU1277" s="12">
        <v>6.9994224675079613</v>
      </c>
      <c r="AV1277" s="113">
        <v>7.6066359913898429</v>
      </c>
      <c r="AW1277" s="12">
        <v>0</v>
      </c>
      <c r="AX1277" s="12">
        <v>1</v>
      </c>
      <c r="AY1277" s="68">
        <v>1</v>
      </c>
      <c r="AZ1277" s="68">
        <v>4.2329999999999997</v>
      </c>
      <c r="BA1277" s="94">
        <v>25</v>
      </c>
      <c r="BB1277" s="94">
        <v>58</v>
      </c>
      <c r="BC1277" s="12">
        <v>0</v>
      </c>
      <c r="BD1277" s="12">
        <v>1</v>
      </c>
      <c r="BE1277" s="104">
        <f t="shared" si="289"/>
        <v>6.620073206530356</v>
      </c>
      <c r="BF1277" s="104">
        <v>1486.31</v>
      </c>
      <c r="BG1277" s="104">
        <f t="shared" si="284"/>
        <v>0.90635627623788251</v>
      </c>
      <c r="BH1277" s="68">
        <v>1</v>
      </c>
      <c r="BI1277" s="68">
        <v>1</v>
      </c>
      <c r="BJ1277" s="68">
        <v>0</v>
      </c>
      <c r="BK1277" s="12">
        <v>1</v>
      </c>
      <c r="BL1277" s="12">
        <v>0</v>
      </c>
      <c r="BM1277" s="12">
        <v>0</v>
      </c>
      <c r="BN1277" s="12">
        <v>1</v>
      </c>
      <c r="BO1277" s="12">
        <v>0</v>
      </c>
      <c r="BP1277" s="12">
        <v>1</v>
      </c>
      <c r="BQ1277" s="12">
        <v>0</v>
      </c>
      <c r="BR1277" s="12">
        <v>0</v>
      </c>
      <c r="BS1277" s="12">
        <v>0</v>
      </c>
      <c r="BT1277" s="12">
        <v>1</v>
      </c>
      <c r="BU1277" s="12">
        <v>0</v>
      </c>
      <c r="BV1277" s="12">
        <v>0</v>
      </c>
      <c r="BW1277" s="12">
        <v>0</v>
      </c>
      <c r="BX1277" s="12">
        <v>1</v>
      </c>
      <c r="BY1277" s="12">
        <v>0.48</v>
      </c>
      <c r="BZ1277" s="12">
        <f t="shared" si="285"/>
        <v>0.52</v>
      </c>
      <c r="CA1277" s="113">
        <v>2.0794415416798357</v>
      </c>
      <c r="CB1277" s="12" t="s">
        <v>1359</v>
      </c>
      <c r="CC1277" s="12">
        <v>1</v>
      </c>
    </row>
    <row r="1278" spans="1:167" ht="15" customHeight="1" x14ac:dyDescent="0.3">
      <c r="A1278" s="70">
        <v>1277</v>
      </c>
      <c r="B1278" s="12">
        <v>29</v>
      </c>
      <c r="C1278" s="69" t="s">
        <v>179</v>
      </c>
      <c r="D1278" s="37">
        <v>-0.44500000000000001</v>
      </c>
      <c r="E1278" s="68">
        <v>2.3E-2</v>
      </c>
      <c r="F1278" s="19">
        <f t="shared" si="287"/>
        <v>-19.347826086956523</v>
      </c>
      <c r="H1278" s="12">
        <f t="shared" si="290"/>
        <v>-0.46800000000000003</v>
      </c>
      <c r="I1278" s="12">
        <f t="shared" si="291"/>
        <v>-0.42199999999999999</v>
      </c>
      <c r="J1278" s="12" t="s">
        <v>63</v>
      </c>
      <c r="K1278" s="12">
        <f t="shared" si="277"/>
        <v>0.44500000000000001</v>
      </c>
      <c r="L1278" s="45">
        <f t="shared" si="288"/>
        <v>19.347826086956523</v>
      </c>
      <c r="M1278" s="15">
        <f t="shared" si="279"/>
        <v>0.17627333478280163</v>
      </c>
      <c r="N1278" s="68">
        <f t="shared" si="280"/>
        <v>9.110756629223454E-3</v>
      </c>
      <c r="O1278" s="68">
        <f t="shared" si="281"/>
        <v>109.7603679580709</v>
      </c>
      <c r="P1278" s="12">
        <f t="shared" si="282"/>
        <v>0.16716257815357818</v>
      </c>
      <c r="Q1278" s="12">
        <f t="shared" si="283"/>
        <v>0.18538409141202508</v>
      </c>
      <c r="R1278" s="113">
        <v>8.8311276350120842</v>
      </c>
      <c r="S1278" s="12" t="s">
        <v>1408</v>
      </c>
      <c r="T1278" s="12" t="s">
        <v>1366</v>
      </c>
      <c r="U1278" s="12" t="s">
        <v>1410</v>
      </c>
      <c r="V1278" s="68" t="s">
        <v>1412</v>
      </c>
      <c r="W1278" s="68">
        <v>0</v>
      </c>
      <c r="X1278" s="68">
        <v>1</v>
      </c>
      <c r="Y1278" s="68">
        <v>0</v>
      </c>
      <c r="Z1278" s="68">
        <v>0</v>
      </c>
      <c r="AA1278" s="68">
        <v>0</v>
      </c>
      <c r="AB1278" s="68">
        <v>1</v>
      </c>
      <c r="AC1278" s="68">
        <v>1</v>
      </c>
      <c r="AD1278" s="68">
        <v>4</v>
      </c>
      <c r="AE1278" s="68">
        <v>11673</v>
      </c>
      <c r="AF1278" s="68">
        <v>0</v>
      </c>
      <c r="AG1278" s="68">
        <v>0</v>
      </c>
      <c r="AH1278" s="68">
        <v>0</v>
      </c>
      <c r="AI1278" s="68">
        <v>0</v>
      </c>
      <c r="AJ1278" s="68">
        <v>0</v>
      </c>
      <c r="AK1278" s="68">
        <v>0</v>
      </c>
      <c r="AL1278" s="68">
        <v>0</v>
      </c>
      <c r="AM1278" s="68">
        <v>0</v>
      </c>
      <c r="AN1278" s="68">
        <v>1</v>
      </c>
      <c r="AO1278" s="68">
        <v>0</v>
      </c>
      <c r="AP1278" s="113">
        <v>9.6959097243260093</v>
      </c>
      <c r="AQ1278" s="12">
        <v>1</v>
      </c>
      <c r="AR1278" s="113">
        <v>9.3654620088434832</v>
      </c>
      <c r="AS1278" s="12">
        <v>0</v>
      </c>
      <c r="AT1278" s="12">
        <v>1</v>
      </c>
      <c r="AU1278" s="12">
        <v>6.9994224675079613</v>
      </c>
      <c r="AV1278" s="113">
        <v>7.6066359913898429</v>
      </c>
      <c r="AW1278" s="12">
        <v>0</v>
      </c>
      <c r="AX1278" s="12">
        <v>1</v>
      </c>
      <c r="AY1278" s="68">
        <v>1</v>
      </c>
      <c r="AZ1278" s="68">
        <v>4.2329999999999997</v>
      </c>
      <c r="BA1278" s="94">
        <v>25</v>
      </c>
      <c r="BB1278" s="94">
        <v>58</v>
      </c>
      <c r="BC1278" s="12">
        <v>0</v>
      </c>
      <c r="BD1278" s="12">
        <v>1</v>
      </c>
      <c r="BE1278" s="104">
        <f t="shared" ref="BE1278:BE1303" si="292">LN(750)</f>
        <v>6.620073206530356</v>
      </c>
      <c r="BF1278" s="104">
        <v>1486.31</v>
      </c>
      <c r="BG1278" s="104">
        <f t="shared" si="284"/>
        <v>0.90635627623788251</v>
      </c>
      <c r="BH1278" s="68">
        <v>1</v>
      </c>
      <c r="BI1278" s="68">
        <v>1</v>
      </c>
      <c r="BJ1278" s="68">
        <v>0</v>
      </c>
      <c r="BK1278" s="12">
        <v>1</v>
      </c>
      <c r="BL1278" s="12">
        <v>0</v>
      </c>
      <c r="BM1278" s="12">
        <v>0</v>
      </c>
      <c r="BN1278" s="12">
        <v>1</v>
      </c>
      <c r="BO1278" s="12">
        <v>0</v>
      </c>
      <c r="BP1278" s="12">
        <v>1</v>
      </c>
      <c r="BQ1278" s="12">
        <v>0</v>
      </c>
      <c r="BR1278" s="12">
        <v>0</v>
      </c>
      <c r="BS1278" s="12">
        <v>0</v>
      </c>
      <c r="BT1278" s="12">
        <v>1</v>
      </c>
      <c r="BU1278" s="12">
        <v>0</v>
      </c>
      <c r="BV1278" s="12">
        <v>0</v>
      </c>
      <c r="BW1278" s="12">
        <v>0</v>
      </c>
      <c r="BX1278" s="12">
        <v>1</v>
      </c>
      <c r="BY1278" s="12">
        <v>0.48</v>
      </c>
      <c r="BZ1278" s="12">
        <f t="shared" si="285"/>
        <v>0.52</v>
      </c>
      <c r="CA1278" s="113">
        <v>2.0794415416798357</v>
      </c>
      <c r="CB1278" s="12" t="s">
        <v>1359</v>
      </c>
      <c r="CC1278" s="12">
        <v>1</v>
      </c>
      <c r="CI1278" s="46" t="s">
        <v>1407</v>
      </c>
    </row>
    <row r="1279" spans="1:167" ht="15" customHeight="1" x14ac:dyDescent="0.3">
      <c r="A1279" s="70">
        <v>1278</v>
      </c>
      <c r="B1279" s="12">
        <v>29</v>
      </c>
      <c r="C1279" s="69" t="s">
        <v>179</v>
      </c>
      <c r="D1279" s="37">
        <v>-8.9999999999999993E-3</v>
      </c>
      <c r="E1279" s="68">
        <v>1.9E-2</v>
      </c>
      <c r="F1279" s="19">
        <f t="shared" si="287"/>
        <v>-0.47368421052631576</v>
      </c>
      <c r="H1279" s="12">
        <f t="shared" si="290"/>
        <v>-2.7999999999999997E-2</v>
      </c>
      <c r="I1279" s="12">
        <f t="shared" si="291"/>
        <v>0.01</v>
      </c>
      <c r="J1279" s="12" t="s">
        <v>63</v>
      </c>
      <c r="K1279" s="12">
        <f t="shared" si="277"/>
        <v>8.9999999999999993E-3</v>
      </c>
      <c r="L1279" s="45">
        <f t="shared" si="288"/>
        <v>0.47368421052631576</v>
      </c>
      <c r="M1279" s="15">
        <f t="shared" si="279"/>
        <v>4.3842316384593285E-3</v>
      </c>
      <c r="N1279" s="68">
        <f t="shared" si="280"/>
        <v>9.2556001256363599E-3</v>
      </c>
      <c r="O1279" s="68">
        <f t="shared" si="281"/>
        <v>108.04269700785566</v>
      </c>
      <c r="P1279" s="12">
        <f t="shared" si="282"/>
        <v>-4.8713684871770314E-3</v>
      </c>
      <c r="Q1279" s="12">
        <f t="shared" si="283"/>
        <v>1.3639831764095688E-2</v>
      </c>
      <c r="R1279" s="113">
        <v>8.8311276350120842</v>
      </c>
      <c r="S1279" s="12" t="s">
        <v>1408</v>
      </c>
      <c r="T1279" s="12" t="s">
        <v>1366</v>
      </c>
      <c r="U1279" s="12" t="s">
        <v>1411</v>
      </c>
      <c r="V1279" s="68" t="s">
        <v>1413</v>
      </c>
      <c r="W1279" s="68">
        <v>0</v>
      </c>
      <c r="X1279" s="68">
        <v>1</v>
      </c>
      <c r="Y1279" s="68">
        <v>0</v>
      </c>
      <c r="Z1279" s="68">
        <v>0</v>
      </c>
      <c r="AA1279" s="68">
        <v>0</v>
      </c>
      <c r="AB1279" s="68">
        <v>1</v>
      </c>
      <c r="AC1279" s="68">
        <v>1</v>
      </c>
      <c r="AD1279" s="68">
        <v>4</v>
      </c>
      <c r="AE1279" s="68">
        <v>11673</v>
      </c>
      <c r="AF1279" s="68">
        <v>0</v>
      </c>
      <c r="AG1279" s="68">
        <v>0</v>
      </c>
      <c r="AH1279" s="68">
        <v>0</v>
      </c>
      <c r="AI1279" s="68">
        <v>0</v>
      </c>
      <c r="AJ1279" s="68">
        <v>0</v>
      </c>
      <c r="AK1279" s="68">
        <v>0</v>
      </c>
      <c r="AL1279" s="68">
        <v>0</v>
      </c>
      <c r="AM1279" s="68">
        <v>0</v>
      </c>
      <c r="AN1279" s="68">
        <v>1</v>
      </c>
      <c r="AO1279" s="68">
        <v>0</v>
      </c>
      <c r="AP1279" s="113">
        <v>9.6959097243260093</v>
      </c>
      <c r="AQ1279" s="12">
        <v>1</v>
      </c>
      <c r="AR1279" s="113">
        <v>9.3654620088434832</v>
      </c>
      <c r="AS1279" s="12">
        <v>0</v>
      </c>
      <c r="AT1279" s="12">
        <v>1</v>
      </c>
      <c r="AU1279" s="12">
        <v>6.9994224675079613</v>
      </c>
      <c r="AV1279" s="113">
        <v>7.6066359913898429</v>
      </c>
      <c r="AW1279" s="12">
        <v>0</v>
      </c>
      <c r="AX1279" s="12">
        <v>1</v>
      </c>
      <c r="AY1279" s="68">
        <v>1</v>
      </c>
      <c r="AZ1279" s="68">
        <v>4.2329999999999997</v>
      </c>
      <c r="BA1279" s="94">
        <v>25</v>
      </c>
      <c r="BB1279" s="94">
        <v>58</v>
      </c>
      <c r="BC1279" s="12">
        <v>0</v>
      </c>
      <c r="BD1279" s="12">
        <v>1</v>
      </c>
      <c r="BE1279" s="104">
        <f t="shared" si="292"/>
        <v>6.620073206530356</v>
      </c>
      <c r="BF1279" s="104">
        <v>1486.31</v>
      </c>
      <c r="BG1279" s="104">
        <f t="shared" si="284"/>
        <v>0.90635627623788251</v>
      </c>
      <c r="BH1279" s="68">
        <v>1</v>
      </c>
      <c r="BI1279" s="68">
        <v>1</v>
      </c>
      <c r="BJ1279" s="68">
        <v>0</v>
      </c>
      <c r="BK1279" s="12">
        <v>1</v>
      </c>
      <c r="BL1279" s="12">
        <v>0</v>
      </c>
      <c r="BM1279" s="12">
        <v>0</v>
      </c>
      <c r="BN1279" s="12">
        <v>1</v>
      </c>
      <c r="BO1279" s="12">
        <v>0</v>
      </c>
      <c r="BP1279" s="12">
        <v>1</v>
      </c>
      <c r="BQ1279" s="12">
        <v>0</v>
      </c>
      <c r="BR1279" s="12">
        <v>0</v>
      </c>
      <c r="BS1279" s="12">
        <v>0</v>
      </c>
      <c r="BT1279" s="12">
        <v>1</v>
      </c>
      <c r="BU1279" s="12">
        <v>0</v>
      </c>
      <c r="BV1279" s="12">
        <v>0</v>
      </c>
      <c r="BW1279" s="12">
        <v>0</v>
      </c>
      <c r="BX1279" s="12">
        <v>1</v>
      </c>
      <c r="BY1279" s="12">
        <v>0.48</v>
      </c>
      <c r="BZ1279" s="12">
        <f t="shared" si="285"/>
        <v>0.52</v>
      </c>
      <c r="CA1279" s="113">
        <v>2.0794415416798357</v>
      </c>
      <c r="CB1279" s="12" t="s">
        <v>1359</v>
      </c>
      <c r="CC1279" s="12">
        <v>1</v>
      </c>
      <c r="CL1279" s="70"/>
      <c r="CM1279" s="70"/>
      <c r="CN1279" s="70"/>
      <c r="CO1279" s="70"/>
      <c r="CP1279" s="70"/>
      <c r="CQ1279" s="70"/>
      <c r="CR1279" s="70"/>
      <c r="CS1279" s="70"/>
      <c r="CT1279" s="70"/>
      <c r="CU1279" s="70"/>
      <c r="CV1279" s="70"/>
      <c r="CW1279" s="70"/>
      <c r="CX1279" s="70"/>
      <c r="CY1279" s="70"/>
      <c r="CZ1279" s="70"/>
      <c r="DA1279" s="70"/>
      <c r="DB1279" s="70"/>
      <c r="DC1279" s="70"/>
      <c r="DD1279" s="70"/>
      <c r="DE1279" s="70"/>
      <c r="DF1279" s="70"/>
      <c r="DG1279" s="70"/>
      <c r="DH1279" s="70"/>
      <c r="DI1279" s="70"/>
      <c r="DJ1279" s="70"/>
      <c r="DK1279" s="70"/>
      <c r="DL1279" s="70"/>
      <c r="DM1279" s="70"/>
      <c r="DN1279" s="70"/>
      <c r="DO1279" s="70"/>
      <c r="DP1279" s="70"/>
      <c r="DQ1279" s="70"/>
      <c r="DR1279" s="70"/>
      <c r="DS1279" s="70"/>
      <c r="DT1279" s="70"/>
      <c r="DU1279" s="70"/>
      <c r="DV1279" s="70"/>
      <c r="DW1279" s="70"/>
      <c r="DX1279" s="70"/>
      <c r="DY1279" s="70"/>
      <c r="DZ1279" s="70"/>
      <c r="EA1279" s="70"/>
      <c r="EB1279" s="70"/>
      <c r="EC1279" s="70"/>
      <c r="ED1279" s="70"/>
      <c r="EE1279" s="70"/>
      <c r="EF1279" s="70"/>
      <c r="EG1279" s="70"/>
      <c r="EH1279" s="70"/>
      <c r="EI1279" s="70"/>
      <c r="EJ1279" s="70"/>
      <c r="EK1279" s="70"/>
      <c r="EL1279" s="70"/>
      <c r="EM1279" s="70"/>
      <c r="EN1279" s="70"/>
      <c r="EO1279" s="70"/>
      <c r="EP1279" s="70"/>
      <c r="EQ1279" s="70"/>
      <c r="ER1279" s="70"/>
      <c r="ES1279" s="70"/>
      <c r="ET1279" s="70"/>
      <c r="EU1279" s="70"/>
      <c r="EV1279" s="70"/>
      <c r="EW1279" s="70"/>
      <c r="EX1279" s="70"/>
      <c r="EY1279" s="70"/>
      <c r="EZ1279" s="70"/>
      <c r="FA1279" s="70"/>
      <c r="FB1279" s="70"/>
      <c r="FC1279" s="70"/>
      <c r="FD1279" s="70"/>
      <c r="FE1279" s="70"/>
      <c r="FF1279" s="70"/>
      <c r="FG1279" s="70"/>
      <c r="FH1279" s="70"/>
      <c r="FI1279" s="70"/>
      <c r="FJ1279" s="70"/>
      <c r="FK1279" s="70"/>
    </row>
    <row r="1280" spans="1:167" ht="15" customHeight="1" x14ac:dyDescent="0.3">
      <c r="A1280" s="70">
        <v>1279</v>
      </c>
      <c r="B1280" s="12">
        <v>29</v>
      </c>
      <c r="C1280" s="69" t="s">
        <v>179</v>
      </c>
      <c r="D1280" s="37">
        <v>-3.0000000000000001E-3</v>
      </c>
      <c r="E1280" s="68">
        <v>1.7000000000000001E-2</v>
      </c>
      <c r="F1280" s="19">
        <f t="shared" si="287"/>
        <v>-0.1764705882352941</v>
      </c>
      <c r="H1280" s="12">
        <f t="shared" si="290"/>
        <v>-0.02</v>
      </c>
      <c r="I1280" s="12">
        <f t="shared" si="291"/>
        <v>1.4000000000000002E-2</v>
      </c>
      <c r="J1280" s="12" t="s">
        <v>63</v>
      </c>
      <c r="K1280" s="12">
        <f t="shared" si="277"/>
        <v>3.0000000000000001E-3</v>
      </c>
      <c r="L1280" s="45">
        <f t="shared" si="288"/>
        <v>0.1764705882352941</v>
      </c>
      <c r="M1280" s="15">
        <f t="shared" si="279"/>
        <v>1.6333547177162506E-3</v>
      </c>
      <c r="N1280" s="68">
        <f t="shared" si="280"/>
        <v>9.2556767337254216E-3</v>
      </c>
      <c r="O1280" s="68">
        <f t="shared" si="281"/>
        <v>108.04180275184467</v>
      </c>
      <c r="P1280" s="12">
        <f t="shared" si="282"/>
        <v>-7.6223220160091705E-3</v>
      </c>
      <c r="Q1280" s="12">
        <f t="shared" si="283"/>
        <v>1.0889031451441673E-2</v>
      </c>
      <c r="R1280" s="113">
        <v>8.8311276350120842</v>
      </c>
      <c r="S1280" s="12" t="s">
        <v>1408</v>
      </c>
      <c r="T1280" s="12" t="s">
        <v>1366</v>
      </c>
      <c r="U1280" s="12" t="s">
        <v>1376</v>
      </c>
      <c r="V1280" s="68" t="s">
        <v>1414</v>
      </c>
      <c r="W1280" s="68">
        <v>0</v>
      </c>
      <c r="X1280" s="68">
        <v>1</v>
      </c>
      <c r="Y1280" s="68">
        <v>0</v>
      </c>
      <c r="Z1280" s="68">
        <v>0</v>
      </c>
      <c r="AA1280" s="68">
        <v>0</v>
      </c>
      <c r="AB1280" s="68">
        <v>1</v>
      </c>
      <c r="AC1280" s="68">
        <v>1</v>
      </c>
      <c r="AD1280" s="68">
        <v>4</v>
      </c>
      <c r="AE1280" s="68">
        <v>11673</v>
      </c>
      <c r="AF1280" s="68">
        <v>0</v>
      </c>
      <c r="AG1280" s="68">
        <v>0</v>
      </c>
      <c r="AH1280" s="68">
        <v>0</v>
      </c>
      <c r="AI1280" s="68">
        <v>0</v>
      </c>
      <c r="AJ1280" s="68">
        <v>0</v>
      </c>
      <c r="AK1280" s="68">
        <v>0</v>
      </c>
      <c r="AL1280" s="68">
        <v>0</v>
      </c>
      <c r="AM1280" s="68">
        <v>0</v>
      </c>
      <c r="AN1280" s="68">
        <v>1</v>
      </c>
      <c r="AO1280" s="68">
        <v>0</v>
      </c>
      <c r="AP1280" s="113">
        <v>9.6959097243260093</v>
      </c>
      <c r="AQ1280" s="12">
        <v>1</v>
      </c>
      <c r="AR1280" s="113">
        <v>9.3654620088434832</v>
      </c>
      <c r="AS1280" s="12">
        <v>0</v>
      </c>
      <c r="AT1280" s="12">
        <v>1</v>
      </c>
      <c r="AU1280" s="12">
        <v>6.9994224675079613</v>
      </c>
      <c r="AV1280" s="113">
        <v>7.6066359913898429</v>
      </c>
      <c r="AW1280" s="12">
        <v>0</v>
      </c>
      <c r="AX1280" s="12">
        <v>1</v>
      </c>
      <c r="AY1280" s="68">
        <v>1</v>
      </c>
      <c r="AZ1280" s="68">
        <v>4.2329999999999997</v>
      </c>
      <c r="BA1280" s="94">
        <v>25</v>
      </c>
      <c r="BB1280" s="94">
        <v>58</v>
      </c>
      <c r="BC1280" s="12">
        <v>0</v>
      </c>
      <c r="BD1280" s="12">
        <v>1</v>
      </c>
      <c r="BE1280" s="104">
        <f t="shared" si="292"/>
        <v>6.620073206530356</v>
      </c>
      <c r="BF1280" s="104">
        <v>1486.31</v>
      </c>
      <c r="BG1280" s="104">
        <f t="shared" si="284"/>
        <v>0.90635627623788251</v>
      </c>
      <c r="BH1280" s="68">
        <v>1</v>
      </c>
      <c r="BI1280" s="68">
        <v>1</v>
      </c>
      <c r="BJ1280" s="68">
        <v>0</v>
      </c>
      <c r="BK1280" s="12">
        <v>1</v>
      </c>
      <c r="BL1280" s="12">
        <v>0</v>
      </c>
      <c r="BM1280" s="12">
        <v>0</v>
      </c>
      <c r="BN1280" s="12">
        <v>1</v>
      </c>
      <c r="BO1280" s="12">
        <v>0</v>
      </c>
      <c r="BP1280" s="12">
        <v>1</v>
      </c>
      <c r="BQ1280" s="12">
        <v>0</v>
      </c>
      <c r="BR1280" s="12">
        <v>0</v>
      </c>
      <c r="BS1280" s="12">
        <v>0</v>
      </c>
      <c r="BT1280" s="12">
        <v>1</v>
      </c>
      <c r="BU1280" s="12">
        <v>0</v>
      </c>
      <c r="BV1280" s="12">
        <v>0</v>
      </c>
      <c r="BW1280" s="12">
        <v>0</v>
      </c>
      <c r="BX1280" s="12">
        <v>1</v>
      </c>
      <c r="BY1280" s="12">
        <v>0.48</v>
      </c>
      <c r="BZ1280" s="12">
        <f t="shared" si="285"/>
        <v>0.52</v>
      </c>
      <c r="CA1280" s="113">
        <v>2.0794415416798357</v>
      </c>
      <c r="CB1280" s="12" t="s">
        <v>1359</v>
      </c>
      <c r="CC1280" s="12">
        <v>1</v>
      </c>
    </row>
    <row r="1281" spans="1:167" ht="15" customHeight="1" x14ac:dyDescent="0.3">
      <c r="A1281" s="70">
        <v>1280</v>
      </c>
      <c r="B1281" s="12">
        <v>29</v>
      </c>
      <c r="C1281" s="69" t="s">
        <v>179</v>
      </c>
      <c r="D1281" s="37">
        <v>5.7000000000000002E-2</v>
      </c>
      <c r="E1281" s="13">
        <v>3.3000000000000002E-2</v>
      </c>
      <c r="F1281" s="19">
        <f t="shared" si="287"/>
        <v>1.7272727272727273</v>
      </c>
      <c r="H1281" s="12">
        <f t="shared" si="290"/>
        <v>2.4E-2</v>
      </c>
      <c r="I1281" s="12">
        <f t="shared" si="291"/>
        <v>0.09</v>
      </c>
      <c r="J1281" s="12" t="s">
        <v>63</v>
      </c>
      <c r="K1281" s="12">
        <f t="shared" si="277"/>
        <v>-5.7000000000000002E-2</v>
      </c>
      <c r="L1281" s="45">
        <f t="shared" si="288"/>
        <v>-1.7272727272727273</v>
      </c>
      <c r="M1281" s="15">
        <f t="shared" si="279"/>
        <v>-1.5985056661621186E-2</v>
      </c>
      <c r="N1281" s="13">
        <f t="shared" si="280"/>
        <v>9.2545064883070016E-3</v>
      </c>
      <c r="O1281" s="68">
        <f t="shared" si="281"/>
        <v>108.05546479042317</v>
      </c>
      <c r="P1281" s="12">
        <f t="shared" si="282"/>
        <v>-2.5239563149928188E-2</v>
      </c>
      <c r="Q1281" s="12">
        <f t="shared" si="283"/>
        <v>-6.7305501733141843E-3</v>
      </c>
      <c r="R1281" s="113">
        <v>8.8311276350120842</v>
      </c>
      <c r="S1281" s="12" t="s">
        <v>1408</v>
      </c>
      <c r="T1281" s="12" t="s">
        <v>1366</v>
      </c>
      <c r="U1281" s="12" t="s">
        <v>1375</v>
      </c>
      <c r="V1281" s="13" t="s">
        <v>1415</v>
      </c>
      <c r="W1281" s="68">
        <v>0</v>
      </c>
      <c r="X1281" s="68">
        <v>1</v>
      </c>
      <c r="Y1281" s="68">
        <v>0</v>
      </c>
      <c r="Z1281" s="68">
        <v>0</v>
      </c>
      <c r="AA1281" s="68">
        <v>0</v>
      </c>
      <c r="AB1281" s="68">
        <v>1</v>
      </c>
      <c r="AC1281" s="68">
        <v>1</v>
      </c>
      <c r="AD1281" s="68">
        <v>4</v>
      </c>
      <c r="AE1281" s="68">
        <v>11673</v>
      </c>
      <c r="AF1281" s="68">
        <v>0</v>
      </c>
      <c r="AG1281" s="13">
        <v>0</v>
      </c>
      <c r="AH1281" s="13">
        <v>0</v>
      </c>
      <c r="AI1281" s="13">
        <v>0</v>
      </c>
      <c r="AJ1281" s="13">
        <v>0</v>
      </c>
      <c r="AK1281" s="13">
        <v>0</v>
      </c>
      <c r="AL1281" s="13">
        <v>0</v>
      </c>
      <c r="AM1281" s="68">
        <v>0</v>
      </c>
      <c r="AN1281" s="68">
        <v>1</v>
      </c>
      <c r="AO1281" s="68">
        <v>0</v>
      </c>
      <c r="AP1281" s="113">
        <v>9.6959097243260093</v>
      </c>
      <c r="AQ1281" s="12">
        <v>0</v>
      </c>
      <c r="AR1281" s="113">
        <v>9.3654620088434832</v>
      </c>
      <c r="AS1281" s="12">
        <v>0</v>
      </c>
      <c r="AT1281" s="12">
        <v>1</v>
      </c>
      <c r="AU1281" s="12">
        <v>6.9994224675079613</v>
      </c>
      <c r="AV1281" s="113">
        <v>7.6066359913898429</v>
      </c>
      <c r="AW1281" s="12">
        <v>0</v>
      </c>
      <c r="AX1281" s="12">
        <v>1</v>
      </c>
      <c r="AY1281" s="68">
        <v>1</v>
      </c>
      <c r="AZ1281" s="68">
        <v>4.2329999999999997</v>
      </c>
      <c r="BA1281" s="94">
        <v>25</v>
      </c>
      <c r="BB1281" s="94">
        <v>58</v>
      </c>
      <c r="BC1281" s="12">
        <v>0</v>
      </c>
      <c r="BD1281" s="12">
        <v>1</v>
      </c>
      <c r="BE1281" s="104">
        <f t="shared" si="292"/>
        <v>6.620073206530356</v>
      </c>
      <c r="BF1281" s="104">
        <v>1486.31</v>
      </c>
      <c r="BG1281" s="104">
        <f t="shared" si="284"/>
        <v>0.90635627623788251</v>
      </c>
      <c r="BH1281" s="68">
        <v>1</v>
      </c>
      <c r="BI1281" s="68">
        <v>1</v>
      </c>
      <c r="BJ1281" s="68">
        <v>0</v>
      </c>
      <c r="BK1281" s="12">
        <v>1</v>
      </c>
      <c r="BL1281" s="12">
        <v>0</v>
      </c>
      <c r="BM1281" s="12">
        <v>0</v>
      </c>
      <c r="BN1281" s="12">
        <v>1</v>
      </c>
      <c r="BO1281" s="12">
        <v>0</v>
      </c>
      <c r="BP1281" s="12">
        <v>1</v>
      </c>
      <c r="BQ1281" s="12">
        <v>0</v>
      </c>
      <c r="BR1281" s="12">
        <v>0</v>
      </c>
      <c r="BS1281" s="12">
        <v>0</v>
      </c>
      <c r="BT1281" s="12">
        <v>1</v>
      </c>
      <c r="BU1281" s="12">
        <v>0</v>
      </c>
      <c r="BV1281" s="12">
        <v>0</v>
      </c>
      <c r="BW1281" s="12">
        <v>0</v>
      </c>
      <c r="BX1281" s="12">
        <v>1</v>
      </c>
      <c r="BY1281" s="12">
        <v>0.48</v>
      </c>
      <c r="BZ1281" s="12">
        <f t="shared" si="285"/>
        <v>0.52</v>
      </c>
      <c r="CA1281" s="113">
        <v>2.0794415416798357</v>
      </c>
      <c r="CB1281" s="12" t="s">
        <v>1359</v>
      </c>
      <c r="CC1281" s="12">
        <v>1</v>
      </c>
    </row>
    <row r="1282" spans="1:167" ht="15" customHeight="1" x14ac:dyDescent="0.3">
      <c r="A1282" s="70">
        <v>1281</v>
      </c>
      <c r="B1282" s="12">
        <v>29</v>
      </c>
      <c r="C1282" s="69" t="s">
        <v>179</v>
      </c>
      <c r="D1282" s="37">
        <v>-0.44500000000000001</v>
      </c>
      <c r="E1282" s="68">
        <v>2.3E-2</v>
      </c>
      <c r="F1282" s="19">
        <f t="shared" si="287"/>
        <v>-19.347826086956523</v>
      </c>
      <c r="H1282" s="12">
        <f t="shared" si="290"/>
        <v>-0.46800000000000003</v>
      </c>
      <c r="I1282" s="12">
        <f t="shared" si="291"/>
        <v>-0.42199999999999999</v>
      </c>
      <c r="J1282" s="12" t="s">
        <v>63</v>
      </c>
      <c r="K1282" s="12">
        <f t="shared" ref="K1282:K1345" si="293">IF(AA1282=1,D1282,-D1282)</f>
        <v>0.44500000000000001</v>
      </c>
      <c r="L1282" s="45">
        <f t="shared" si="288"/>
        <v>19.347826086956523</v>
      </c>
      <c r="M1282" s="15">
        <f t="shared" ref="M1282:M1345" si="294">L1282/SQRT(L1282^2+AE1282)</f>
        <v>0.17630992548384589</v>
      </c>
      <c r="N1282" s="68">
        <f t="shared" ref="N1282:N1345" si="295">SQRT((1-M1282^2)/AE1282)</f>
        <v>9.1126478339965278E-3</v>
      </c>
      <c r="O1282" s="68">
        <f t="shared" ref="O1282:O1345" si="296">1/N1282</f>
        <v>109.7375887027372</v>
      </c>
      <c r="P1282" s="12">
        <f t="shared" ref="P1282:P1345" si="297">M1282-N1282</f>
        <v>0.16719727764984935</v>
      </c>
      <c r="Q1282" s="12">
        <f t="shared" ref="Q1282:Q1345" si="298">M1282+N1282</f>
        <v>0.18542257331784243</v>
      </c>
      <c r="R1282" s="113">
        <v>8.8311276350120842</v>
      </c>
      <c r="S1282" s="12" t="s">
        <v>1408</v>
      </c>
      <c r="T1282" s="12" t="s">
        <v>1366</v>
      </c>
      <c r="U1282" s="12" t="s">
        <v>1410</v>
      </c>
      <c r="V1282" s="68" t="s">
        <v>1412</v>
      </c>
      <c r="W1282" s="68">
        <v>0</v>
      </c>
      <c r="X1282" s="68">
        <v>1</v>
      </c>
      <c r="Y1282" s="68">
        <v>0</v>
      </c>
      <c r="Z1282" s="68">
        <v>0</v>
      </c>
      <c r="AA1282" s="68">
        <v>0</v>
      </c>
      <c r="AB1282" s="68">
        <v>1</v>
      </c>
      <c r="AC1282" s="68">
        <v>2</v>
      </c>
      <c r="AD1282" s="68">
        <v>9</v>
      </c>
      <c r="AE1282" s="68">
        <v>11668</v>
      </c>
      <c r="AF1282" s="68">
        <v>0</v>
      </c>
      <c r="AG1282" s="68">
        <v>0</v>
      </c>
      <c r="AH1282" s="68">
        <v>0</v>
      </c>
      <c r="AI1282" s="68">
        <v>0</v>
      </c>
      <c r="AJ1282" s="68">
        <v>0</v>
      </c>
      <c r="AK1282" s="68">
        <v>0</v>
      </c>
      <c r="AL1282" s="68">
        <v>0</v>
      </c>
      <c r="AM1282" s="68">
        <v>0</v>
      </c>
      <c r="AN1282" s="68">
        <v>1</v>
      </c>
      <c r="AO1282" s="68">
        <v>0</v>
      </c>
      <c r="AP1282" s="113">
        <v>9.6959097243260093</v>
      </c>
      <c r="AQ1282" s="12">
        <v>1</v>
      </c>
      <c r="AR1282" s="113">
        <v>9.3654620088434832</v>
      </c>
      <c r="AS1282" s="12">
        <v>0</v>
      </c>
      <c r="AT1282" s="12">
        <v>1</v>
      </c>
      <c r="AU1282" s="12">
        <v>6.9994224675079613</v>
      </c>
      <c r="AV1282" s="113">
        <v>7.6066359913898429</v>
      </c>
      <c r="AW1282" s="12">
        <v>0</v>
      </c>
      <c r="AX1282" s="12">
        <v>1</v>
      </c>
      <c r="AY1282" s="68">
        <v>1</v>
      </c>
      <c r="AZ1282" s="68">
        <v>4.2329999999999997</v>
      </c>
      <c r="BA1282" s="94">
        <v>25</v>
      </c>
      <c r="BB1282" s="94">
        <v>58</v>
      </c>
      <c r="BC1282" s="12">
        <v>0</v>
      </c>
      <c r="BD1282" s="12">
        <v>1</v>
      </c>
      <c r="BE1282" s="104">
        <f t="shared" si="292"/>
        <v>6.620073206530356</v>
      </c>
      <c r="BF1282" s="104">
        <v>1486.31</v>
      </c>
      <c r="BG1282" s="104">
        <f t="shared" ref="BG1282:BG1345" si="299">BE1282/LN(BF1282)</f>
        <v>0.90635627623788251</v>
      </c>
      <c r="BH1282" s="68">
        <v>1</v>
      </c>
      <c r="BI1282" s="68">
        <v>1</v>
      </c>
      <c r="BJ1282" s="68">
        <v>0</v>
      </c>
      <c r="BK1282" s="12">
        <v>1</v>
      </c>
      <c r="BL1282" s="12">
        <v>0</v>
      </c>
      <c r="BM1282" s="12">
        <v>0</v>
      </c>
      <c r="BN1282" s="12">
        <v>1</v>
      </c>
      <c r="BO1282" s="12">
        <v>0</v>
      </c>
      <c r="BP1282" s="12">
        <v>1</v>
      </c>
      <c r="BQ1282" s="12">
        <v>0</v>
      </c>
      <c r="BR1282" s="12">
        <v>0</v>
      </c>
      <c r="BS1282" s="12">
        <v>0</v>
      </c>
      <c r="BT1282" s="12">
        <v>1</v>
      </c>
      <c r="BU1282" s="12">
        <v>0</v>
      </c>
      <c r="BV1282" s="12">
        <v>0</v>
      </c>
      <c r="BW1282" s="12">
        <v>0</v>
      </c>
      <c r="BX1282" s="12">
        <v>1</v>
      </c>
      <c r="BY1282" s="12">
        <v>0.48</v>
      </c>
      <c r="BZ1282" s="12">
        <f t="shared" ref="BZ1282:BZ1345" si="300">1-BY1282</f>
        <v>0.52</v>
      </c>
      <c r="CA1282" s="113">
        <v>2.0794415416798357</v>
      </c>
      <c r="CB1282" s="12" t="s">
        <v>1359</v>
      </c>
      <c r="CC1282" s="12">
        <v>1</v>
      </c>
      <c r="CL1282" s="70"/>
      <c r="CM1282" s="70"/>
      <c r="CN1282" s="70"/>
      <c r="CO1282" s="70"/>
      <c r="CP1282" s="70"/>
      <c r="CQ1282" s="70"/>
      <c r="CR1282" s="70"/>
      <c r="CS1282" s="70"/>
      <c r="CT1282" s="70"/>
      <c r="CU1282" s="70"/>
      <c r="CV1282" s="70"/>
      <c r="CW1282" s="70"/>
      <c r="CX1282" s="70"/>
      <c r="CY1282" s="70"/>
      <c r="CZ1282" s="70"/>
      <c r="DA1282" s="70"/>
      <c r="DB1282" s="70"/>
      <c r="DC1282" s="70"/>
      <c r="DD1282" s="70"/>
      <c r="DE1282" s="70"/>
      <c r="DF1282" s="70"/>
      <c r="DG1282" s="70"/>
      <c r="DH1282" s="70"/>
      <c r="DI1282" s="70"/>
      <c r="DJ1282" s="70"/>
      <c r="DK1282" s="70"/>
      <c r="DL1282" s="70"/>
      <c r="DM1282" s="70"/>
      <c r="DN1282" s="70"/>
      <c r="DO1282" s="70"/>
      <c r="DP1282" s="70"/>
      <c r="DQ1282" s="70"/>
      <c r="DR1282" s="70"/>
      <c r="DS1282" s="70"/>
      <c r="DT1282" s="70"/>
      <c r="DU1282" s="70"/>
      <c r="DV1282" s="70"/>
      <c r="DW1282" s="70"/>
      <c r="DX1282" s="70"/>
      <c r="DY1282" s="70"/>
      <c r="DZ1282" s="70"/>
      <c r="EA1282" s="70"/>
      <c r="EB1282" s="70"/>
      <c r="EC1282" s="70"/>
      <c r="ED1282" s="70"/>
      <c r="EE1282" s="70"/>
      <c r="EF1282" s="70"/>
      <c r="EG1282" s="70"/>
      <c r="EH1282" s="70"/>
      <c r="EI1282" s="70"/>
      <c r="EJ1282" s="70"/>
      <c r="EK1282" s="70"/>
      <c r="EL1282" s="70"/>
      <c r="EM1282" s="70"/>
      <c r="EN1282" s="70"/>
      <c r="EO1282" s="70"/>
      <c r="EP1282" s="70"/>
      <c r="EQ1282" s="70"/>
      <c r="ER1282" s="70"/>
      <c r="ES1282" s="70"/>
      <c r="ET1282" s="70"/>
      <c r="EU1282" s="70"/>
      <c r="EV1282" s="70"/>
      <c r="EW1282" s="70"/>
      <c r="EX1282" s="70"/>
      <c r="EY1282" s="70"/>
      <c r="EZ1282" s="70"/>
      <c r="FA1282" s="70"/>
      <c r="FB1282" s="70"/>
      <c r="FC1282" s="70"/>
      <c r="FD1282" s="70"/>
      <c r="FE1282" s="70"/>
      <c r="FF1282" s="70"/>
      <c r="FG1282" s="70"/>
      <c r="FH1282" s="70"/>
      <c r="FI1282" s="70"/>
      <c r="FJ1282" s="70"/>
      <c r="FK1282" s="70"/>
    </row>
    <row r="1283" spans="1:167" ht="15" customHeight="1" x14ac:dyDescent="0.3">
      <c r="A1283" s="70">
        <v>1282</v>
      </c>
      <c r="B1283" s="12">
        <v>29</v>
      </c>
      <c r="C1283" s="69" t="s">
        <v>179</v>
      </c>
      <c r="D1283" s="37">
        <v>-1.2999999999999999E-2</v>
      </c>
      <c r="E1283" s="68">
        <v>1.0999999999999999E-2</v>
      </c>
      <c r="F1283" s="19">
        <f t="shared" si="287"/>
        <v>-1.1818181818181819</v>
      </c>
      <c r="H1283" s="12">
        <f t="shared" si="290"/>
        <v>-2.4E-2</v>
      </c>
      <c r="I1283" s="12">
        <f t="shared" si="291"/>
        <v>-2E-3</v>
      </c>
      <c r="J1283" s="12" t="s">
        <v>63</v>
      </c>
      <c r="K1283" s="12">
        <f t="shared" si="293"/>
        <v>1.2999999999999999E-2</v>
      </c>
      <c r="L1283" s="45">
        <f t="shared" si="288"/>
        <v>1.1818181818181819</v>
      </c>
      <c r="M1283" s="15">
        <f t="shared" si="294"/>
        <v>1.0940230325047925E-2</v>
      </c>
      <c r="N1283" s="68">
        <f t="shared" si="295"/>
        <v>9.2571179673482436E-3</v>
      </c>
      <c r="O1283" s="68">
        <f t="shared" si="296"/>
        <v>108.02498180613074</v>
      </c>
      <c r="P1283" s="12">
        <f t="shared" si="297"/>
        <v>1.6831123576996811E-3</v>
      </c>
      <c r="Q1283" s="12">
        <f t="shared" si="298"/>
        <v>2.0197348292396167E-2</v>
      </c>
      <c r="R1283" s="113">
        <v>7.2167094867094574</v>
      </c>
      <c r="S1283" s="12" t="s">
        <v>1408</v>
      </c>
      <c r="T1283" s="12" t="s">
        <v>1366</v>
      </c>
      <c r="U1283" s="12" t="s">
        <v>1411</v>
      </c>
      <c r="V1283" s="68" t="s">
        <v>1413</v>
      </c>
      <c r="W1283" s="68">
        <v>0</v>
      </c>
      <c r="X1283" s="68">
        <v>1</v>
      </c>
      <c r="Y1283" s="68">
        <v>0</v>
      </c>
      <c r="Z1283" s="68">
        <v>0</v>
      </c>
      <c r="AA1283" s="68">
        <v>0</v>
      </c>
      <c r="AB1283" s="68">
        <v>1</v>
      </c>
      <c r="AC1283" s="68">
        <v>2</v>
      </c>
      <c r="AD1283" s="68">
        <v>9</v>
      </c>
      <c r="AE1283" s="68">
        <v>11668</v>
      </c>
      <c r="AF1283" s="68">
        <v>0</v>
      </c>
      <c r="AG1283" s="68">
        <v>0</v>
      </c>
      <c r="AH1283" s="68">
        <v>0</v>
      </c>
      <c r="AI1283" s="68">
        <v>0</v>
      </c>
      <c r="AJ1283" s="68">
        <v>0</v>
      </c>
      <c r="AK1283" s="68">
        <v>0</v>
      </c>
      <c r="AL1283" s="68">
        <v>0</v>
      </c>
      <c r="AM1283" s="68">
        <v>0</v>
      </c>
      <c r="AN1283" s="68">
        <v>1</v>
      </c>
      <c r="AO1283" s="68">
        <v>0</v>
      </c>
      <c r="AP1283" s="113">
        <v>9.6959097243260093</v>
      </c>
      <c r="AQ1283" s="12">
        <v>1</v>
      </c>
      <c r="AR1283" s="113">
        <v>9.3654620088434832</v>
      </c>
      <c r="AS1283" s="12">
        <v>0</v>
      </c>
      <c r="AT1283" s="12">
        <v>1</v>
      </c>
      <c r="AU1283" s="12">
        <v>6.9994224675079613</v>
      </c>
      <c r="AV1283" s="113">
        <v>7.6066359913898429</v>
      </c>
      <c r="AW1283" s="12">
        <v>0</v>
      </c>
      <c r="AX1283" s="12">
        <v>1</v>
      </c>
      <c r="AY1283" s="68">
        <v>1</v>
      </c>
      <c r="AZ1283" s="68">
        <v>4.2329999999999997</v>
      </c>
      <c r="BA1283" s="94">
        <v>25</v>
      </c>
      <c r="BB1283" s="94">
        <v>58</v>
      </c>
      <c r="BC1283" s="12">
        <v>0</v>
      </c>
      <c r="BD1283" s="12">
        <v>1</v>
      </c>
      <c r="BE1283" s="104">
        <f t="shared" si="292"/>
        <v>6.620073206530356</v>
      </c>
      <c r="BF1283" s="104">
        <v>1486.31</v>
      </c>
      <c r="BG1283" s="104">
        <f t="shared" si="299"/>
        <v>0.90635627623788251</v>
      </c>
      <c r="BH1283" s="68">
        <v>1</v>
      </c>
      <c r="BI1283" s="68">
        <v>1</v>
      </c>
      <c r="BJ1283" s="68">
        <v>0</v>
      </c>
      <c r="BK1283" s="12">
        <v>1</v>
      </c>
      <c r="BL1283" s="12">
        <v>0</v>
      </c>
      <c r="BM1283" s="12">
        <v>0</v>
      </c>
      <c r="BN1283" s="12">
        <v>1</v>
      </c>
      <c r="BO1283" s="12">
        <v>0</v>
      </c>
      <c r="BP1283" s="12">
        <v>1</v>
      </c>
      <c r="BQ1283" s="12">
        <v>0</v>
      </c>
      <c r="BR1283" s="12">
        <v>0</v>
      </c>
      <c r="BS1283" s="12">
        <v>0</v>
      </c>
      <c r="BT1283" s="12">
        <v>1</v>
      </c>
      <c r="BU1283" s="12">
        <v>0</v>
      </c>
      <c r="BV1283" s="12">
        <v>0</v>
      </c>
      <c r="BW1283" s="12">
        <v>0</v>
      </c>
      <c r="BX1283" s="12">
        <v>1</v>
      </c>
      <c r="BY1283" s="12">
        <v>0.48</v>
      </c>
      <c r="BZ1283" s="12">
        <f t="shared" si="300"/>
        <v>0.52</v>
      </c>
      <c r="CA1283" s="113">
        <v>2.0794415416798357</v>
      </c>
      <c r="CB1283" s="12" t="s">
        <v>1359</v>
      </c>
      <c r="CC1283" s="12">
        <v>1</v>
      </c>
    </row>
    <row r="1284" spans="1:167" ht="15" customHeight="1" x14ac:dyDescent="0.3">
      <c r="A1284" s="70">
        <v>1283</v>
      </c>
      <c r="B1284" s="70">
        <v>29</v>
      </c>
      <c r="C1284" s="69" t="s">
        <v>179</v>
      </c>
      <c r="D1284" s="38">
        <v>-1.4999999999999999E-2</v>
      </c>
      <c r="E1284" s="69">
        <v>1.2E-2</v>
      </c>
      <c r="F1284" s="19">
        <f t="shared" si="287"/>
        <v>-1.25</v>
      </c>
      <c r="G1284" s="70"/>
      <c r="H1284" s="70">
        <f t="shared" si="290"/>
        <v>-2.7E-2</v>
      </c>
      <c r="I1284" s="70">
        <f t="shared" si="291"/>
        <v>-2.9999999999999992E-3</v>
      </c>
      <c r="J1284" s="70" t="s">
        <v>63</v>
      </c>
      <c r="K1284" s="70">
        <f t="shared" si="293"/>
        <v>1.4999999999999999E-2</v>
      </c>
      <c r="L1284" s="47">
        <f t="shared" si="288"/>
        <v>1.25</v>
      </c>
      <c r="M1284" s="18">
        <f t="shared" si="294"/>
        <v>1.1571315253384709E-2</v>
      </c>
      <c r="N1284" s="69">
        <f t="shared" si="295"/>
        <v>9.2570522027077672E-3</v>
      </c>
      <c r="O1284" s="69">
        <f t="shared" si="296"/>
        <v>108.02574924526097</v>
      </c>
      <c r="P1284" s="70">
        <f t="shared" si="297"/>
        <v>2.3142630506769422E-3</v>
      </c>
      <c r="Q1284" s="70">
        <f t="shared" si="298"/>
        <v>2.0828367456092477E-2</v>
      </c>
      <c r="R1284" s="114">
        <v>7.2167094867094574</v>
      </c>
      <c r="S1284" s="70" t="s">
        <v>1408</v>
      </c>
      <c r="T1284" s="70" t="s">
        <v>1366</v>
      </c>
      <c r="U1284" s="70" t="s">
        <v>1376</v>
      </c>
      <c r="V1284" s="69" t="s">
        <v>1414</v>
      </c>
      <c r="W1284" s="69">
        <v>0</v>
      </c>
      <c r="X1284" s="69">
        <v>1</v>
      </c>
      <c r="Y1284" s="69">
        <v>0</v>
      </c>
      <c r="Z1284" s="69">
        <v>0</v>
      </c>
      <c r="AA1284" s="69">
        <v>0</v>
      </c>
      <c r="AB1284" s="69">
        <v>1</v>
      </c>
      <c r="AC1284" s="69">
        <v>2</v>
      </c>
      <c r="AD1284" s="69">
        <v>9</v>
      </c>
      <c r="AE1284" s="69">
        <v>11668</v>
      </c>
      <c r="AF1284" s="69">
        <v>0</v>
      </c>
      <c r="AG1284" s="69">
        <v>0</v>
      </c>
      <c r="AH1284" s="69">
        <v>0</v>
      </c>
      <c r="AI1284" s="69">
        <v>0</v>
      </c>
      <c r="AJ1284" s="69">
        <v>0</v>
      </c>
      <c r="AK1284" s="69">
        <v>0</v>
      </c>
      <c r="AL1284" s="69">
        <v>0</v>
      </c>
      <c r="AM1284" s="69">
        <v>0</v>
      </c>
      <c r="AN1284" s="69">
        <v>1</v>
      </c>
      <c r="AO1284" s="69">
        <v>0</v>
      </c>
      <c r="AP1284" s="114">
        <v>9.6959097243260093</v>
      </c>
      <c r="AQ1284" s="70">
        <v>1</v>
      </c>
      <c r="AR1284" s="114">
        <v>9.3654620088434832</v>
      </c>
      <c r="AS1284" s="70">
        <v>0</v>
      </c>
      <c r="AT1284" s="70">
        <v>1</v>
      </c>
      <c r="AU1284" s="70">
        <v>6.9994224675079613</v>
      </c>
      <c r="AV1284" s="114">
        <v>7.6066359913898429</v>
      </c>
      <c r="AW1284" s="70">
        <v>0</v>
      </c>
      <c r="AX1284" s="70">
        <v>1</v>
      </c>
      <c r="AY1284" s="69">
        <v>1</v>
      </c>
      <c r="AZ1284" s="69">
        <v>4.2329999999999997</v>
      </c>
      <c r="BA1284" s="32">
        <v>25</v>
      </c>
      <c r="BB1284" s="32">
        <v>58</v>
      </c>
      <c r="BC1284" s="70">
        <v>0</v>
      </c>
      <c r="BD1284" s="70">
        <v>1</v>
      </c>
      <c r="BE1284" s="106">
        <f t="shared" si="292"/>
        <v>6.620073206530356</v>
      </c>
      <c r="BF1284" s="106">
        <v>1486.31</v>
      </c>
      <c r="BG1284" s="106">
        <f t="shared" si="299"/>
        <v>0.90635627623788251</v>
      </c>
      <c r="BH1284" s="69">
        <v>1</v>
      </c>
      <c r="BI1284" s="69">
        <v>1</v>
      </c>
      <c r="BJ1284" s="69">
        <v>0</v>
      </c>
      <c r="BK1284" s="70">
        <v>1</v>
      </c>
      <c r="BL1284" s="70">
        <v>0</v>
      </c>
      <c r="BM1284" s="70">
        <v>0</v>
      </c>
      <c r="BN1284" s="70">
        <v>1</v>
      </c>
      <c r="BO1284" s="70">
        <v>0</v>
      </c>
      <c r="BP1284" s="70">
        <v>1</v>
      </c>
      <c r="BQ1284" s="70">
        <v>0</v>
      </c>
      <c r="BR1284" s="70">
        <v>0</v>
      </c>
      <c r="BS1284" s="70">
        <v>0</v>
      </c>
      <c r="BT1284" s="70">
        <v>1</v>
      </c>
      <c r="BU1284" s="70">
        <v>0</v>
      </c>
      <c r="BV1284" s="70">
        <v>0</v>
      </c>
      <c r="BW1284" s="70">
        <v>0</v>
      </c>
      <c r="BX1284" s="70">
        <v>1</v>
      </c>
      <c r="BY1284" s="70">
        <v>0.48</v>
      </c>
      <c r="BZ1284" s="70">
        <f t="shared" si="300"/>
        <v>0.52</v>
      </c>
      <c r="CA1284" s="114">
        <v>2.0794415416798357</v>
      </c>
      <c r="CB1284" s="70" t="s">
        <v>1359</v>
      </c>
      <c r="CC1284" s="70">
        <v>1</v>
      </c>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c r="DD1284" s="70"/>
      <c r="DE1284" s="70"/>
      <c r="DF1284" s="70"/>
      <c r="DG1284" s="70"/>
      <c r="DH1284" s="70"/>
      <c r="DI1284" s="70"/>
      <c r="DJ1284" s="70"/>
      <c r="DK1284" s="70"/>
      <c r="DL1284" s="70"/>
      <c r="DM1284" s="70"/>
      <c r="DN1284" s="70"/>
      <c r="DO1284" s="70"/>
      <c r="DP1284" s="70"/>
      <c r="DQ1284" s="70"/>
      <c r="DR1284" s="70"/>
      <c r="DS1284" s="70"/>
      <c r="DT1284" s="70"/>
      <c r="DU1284" s="70"/>
      <c r="DV1284" s="70"/>
      <c r="DW1284" s="70"/>
      <c r="DX1284" s="70"/>
      <c r="DY1284" s="70"/>
      <c r="DZ1284" s="70"/>
      <c r="EA1284" s="70"/>
      <c r="EB1284" s="70"/>
      <c r="EC1284" s="70"/>
      <c r="ED1284" s="70"/>
      <c r="EE1284" s="70"/>
      <c r="EF1284" s="70"/>
      <c r="EG1284" s="70"/>
      <c r="EH1284" s="70"/>
      <c r="EI1284" s="70"/>
      <c r="EJ1284" s="70"/>
      <c r="EK1284" s="70"/>
      <c r="EL1284" s="70"/>
      <c r="EM1284" s="70"/>
      <c r="EN1284" s="70"/>
      <c r="EO1284" s="70"/>
      <c r="EP1284" s="70"/>
      <c r="EQ1284" s="70"/>
      <c r="ER1284" s="70"/>
      <c r="ES1284" s="70"/>
      <c r="ET1284" s="70"/>
      <c r="EU1284" s="70"/>
      <c r="EV1284" s="70"/>
      <c r="EW1284" s="70"/>
      <c r="EX1284" s="70"/>
      <c r="EY1284" s="70"/>
      <c r="EZ1284" s="70"/>
      <c r="FA1284" s="70"/>
      <c r="FB1284" s="70"/>
      <c r="FC1284" s="70"/>
      <c r="FD1284" s="70"/>
      <c r="FE1284" s="70"/>
      <c r="FF1284" s="70"/>
      <c r="FG1284" s="70"/>
      <c r="FH1284" s="70"/>
      <c r="FI1284" s="70"/>
      <c r="FJ1284" s="70"/>
      <c r="FK1284" s="70"/>
    </row>
    <row r="1285" spans="1:167" ht="15" customHeight="1" x14ac:dyDescent="0.3">
      <c r="A1285" s="70">
        <v>1284</v>
      </c>
      <c r="B1285" s="70">
        <v>29</v>
      </c>
      <c r="C1285" s="69" t="s">
        <v>179</v>
      </c>
      <c r="D1285" s="38">
        <v>4.1000000000000002E-2</v>
      </c>
      <c r="E1285" s="69">
        <v>0.03</v>
      </c>
      <c r="F1285" s="19">
        <f t="shared" si="287"/>
        <v>1.3666666666666667</v>
      </c>
      <c r="G1285" s="70"/>
      <c r="H1285" s="70">
        <f t="shared" si="290"/>
        <v>1.1000000000000003E-2</v>
      </c>
      <c r="I1285" s="70">
        <f t="shared" si="291"/>
        <v>7.1000000000000008E-2</v>
      </c>
      <c r="J1285" s="70" t="s">
        <v>63</v>
      </c>
      <c r="K1285" s="70">
        <f t="shared" si="293"/>
        <v>-4.1000000000000002E-2</v>
      </c>
      <c r="L1285" s="47">
        <f t="shared" si="288"/>
        <v>-1.3666666666666667</v>
      </c>
      <c r="M1285" s="18">
        <f t="shared" si="294"/>
        <v>-1.265113920011897E-2</v>
      </c>
      <c r="N1285" s="69">
        <f t="shared" si="295"/>
        <v>9.2569311220382713E-3</v>
      </c>
      <c r="O1285" s="69">
        <f t="shared" si="296"/>
        <v>108.0271622221827</v>
      </c>
      <c r="P1285" s="70">
        <f t="shared" si="297"/>
        <v>-2.190807032215724E-2</v>
      </c>
      <c r="Q1285" s="70">
        <f t="shared" si="298"/>
        <v>-3.3942080780806991E-3</v>
      </c>
      <c r="R1285" s="114">
        <v>7.2167094867094574</v>
      </c>
      <c r="S1285" s="70" t="s">
        <v>1408</v>
      </c>
      <c r="T1285" s="70" t="s">
        <v>1366</v>
      </c>
      <c r="U1285" s="70" t="s">
        <v>1375</v>
      </c>
      <c r="V1285" s="69" t="s">
        <v>1415</v>
      </c>
      <c r="W1285" s="69">
        <v>0</v>
      </c>
      <c r="X1285" s="69">
        <v>1</v>
      </c>
      <c r="Y1285" s="69">
        <v>0</v>
      </c>
      <c r="Z1285" s="69">
        <v>0</v>
      </c>
      <c r="AA1285" s="69">
        <v>0</v>
      </c>
      <c r="AB1285" s="69">
        <v>1</v>
      </c>
      <c r="AC1285" s="69">
        <v>2</v>
      </c>
      <c r="AD1285" s="69">
        <v>9</v>
      </c>
      <c r="AE1285" s="69">
        <v>11668</v>
      </c>
      <c r="AF1285" s="69">
        <v>0</v>
      </c>
      <c r="AG1285" s="69">
        <v>0</v>
      </c>
      <c r="AH1285" s="69">
        <v>0</v>
      </c>
      <c r="AI1285" s="69">
        <v>0</v>
      </c>
      <c r="AJ1285" s="69">
        <v>0</v>
      </c>
      <c r="AK1285" s="69">
        <v>0</v>
      </c>
      <c r="AL1285" s="69">
        <v>0</v>
      </c>
      <c r="AM1285" s="69">
        <v>0</v>
      </c>
      <c r="AN1285" s="69">
        <v>1</v>
      </c>
      <c r="AO1285" s="69">
        <v>0</v>
      </c>
      <c r="AP1285" s="114">
        <v>9.6959097243260093</v>
      </c>
      <c r="AQ1285" s="70">
        <v>0</v>
      </c>
      <c r="AR1285" s="114">
        <v>9.3654620088434832</v>
      </c>
      <c r="AS1285" s="70">
        <v>0</v>
      </c>
      <c r="AT1285" s="70">
        <v>1</v>
      </c>
      <c r="AU1285" s="70">
        <v>6.9994224675079613</v>
      </c>
      <c r="AV1285" s="114">
        <v>7.6066359913898429</v>
      </c>
      <c r="AW1285" s="70">
        <v>0</v>
      </c>
      <c r="AX1285" s="70">
        <v>1</v>
      </c>
      <c r="AY1285" s="69">
        <v>1</v>
      </c>
      <c r="AZ1285" s="69">
        <v>4.2329999999999997</v>
      </c>
      <c r="BA1285" s="32">
        <v>25</v>
      </c>
      <c r="BB1285" s="32">
        <v>58</v>
      </c>
      <c r="BC1285" s="70">
        <v>0</v>
      </c>
      <c r="BD1285" s="70">
        <v>1</v>
      </c>
      <c r="BE1285" s="106">
        <f t="shared" si="292"/>
        <v>6.620073206530356</v>
      </c>
      <c r="BF1285" s="106">
        <v>1486.31</v>
      </c>
      <c r="BG1285" s="106">
        <f t="shared" si="299"/>
        <v>0.90635627623788251</v>
      </c>
      <c r="BH1285" s="69">
        <v>1</v>
      </c>
      <c r="BI1285" s="69">
        <v>1</v>
      </c>
      <c r="BJ1285" s="69">
        <v>0</v>
      </c>
      <c r="BK1285" s="70">
        <v>1</v>
      </c>
      <c r="BL1285" s="70">
        <v>0</v>
      </c>
      <c r="BM1285" s="70">
        <v>0</v>
      </c>
      <c r="BN1285" s="70">
        <v>1</v>
      </c>
      <c r="BO1285" s="70">
        <v>0</v>
      </c>
      <c r="BP1285" s="70">
        <v>1</v>
      </c>
      <c r="BQ1285" s="70">
        <v>0</v>
      </c>
      <c r="BR1285" s="70">
        <v>0</v>
      </c>
      <c r="BS1285" s="70">
        <v>0</v>
      </c>
      <c r="BT1285" s="70">
        <v>1</v>
      </c>
      <c r="BU1285" s="70">
        <v>0</v>
      </c>
      <c r="BV1285" s="70">
        <v>0</v>
      </c>
      <c r="BW1285" s="70">
        <v>0</v>
      </c>
      <c r="BX1285" s="70">
        <v>1</v>
      </c>
      <c r="BY1285" s="70">
        <v>0.48</v>
      </c>
      <c r="BZ1285" s="70">
        <f t="shared" si="300"/>
        <v>0.52</v>
      </c>
      <c r="CA1285" s="114">
        <v>2.0794415416798357</v>
      </c>
      <c r="CB1285" s="70" t="s">
        <v>1359</v>
      </c>
      <c r="CC1285" s="70">
        <v>1</v>
      </c>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c r="DD1285" s="70"/>
      <c r="DE1285" s="70"/>
      <c r="DF1285" s="70"/>
      <c r="DG1285" s="70"/>
      <c r="DH1285" s="70"/>
      <c r="DI1285" s="70"/>
      <c r="DJ1285" s="70"/>
      <c r="DK1285" s="70"/>
      <c r="DL1285" s="70"/>
      <c r="DM1285" s="70"/>
      <c r="DN1285" s="70"/>
      <c r="DO1285" s="70"/>
      <c r="DP1285" s="70"/>
      <c r="DQ1285" s="70"/>
      <c r="DR1285" s="70"/>
      <c r="DS1285" s="70"/>
      <c r="DT1285" s="70"/>
      <c r="DU1285" s="70"/>
      <c r="DV1285" s="70"/>
      <c r="DW1285" s="70"/>
      <c r="DX1285" s="70"/>
      <c r="DY1285" s="70"/>
      <c r="DZ1285" s="70"/>
      <c r="EA1285" s="70"/>
      <c r="EB1285" s="70"/>
      <c r="EC1285" s="70"/>
      <c r="ED1285" s="70"/>
      <c r="EE1285" s="70"/>
      <c r="EF1285" s="70"/>
      <c r="EG1285" s="70"/>
      <c r="EH1285" s="70"/>
      <c r="EI1285" s="70"/>
      <c r="EJ1285" s="70"/>
      <c r="EK1285" s="70"/>
      <c r="EL1285" s="70"/>
      <c r="EM1285" s="70"/>
      <c r="EN1285" s="70"/>
      <c r="EO1285" s="70"/>
      <c r="EP1285" s="70"/>
      <c r="EQ1285" s="70"/>
      <c r="ER1285" s="70"/>
      <c r="ES1285" s="70"/>
      <c r="ET1285" s="70"/>
      <c r="EU1285" s="70"/>
      <c r="EV1285" s="70"/>
      <c r="EW1285" s="70"/>
      <c r="EX1285" s="70"/>
      <c r="EY1285" s="70"/>
      <c r="EZ1285" s="70"/>
      <c r="FA1285" s="70"/>
      <c r="FB1285" s="70"/>
      <c r="FC1285" s="70"/>
      <c r="FD1285" s="70"/>
      <c r="FE1285" s="70"/>
      <c r="FF1285" s="70"/>
      <c r="FG1285" s="70"/>
      <c r="FH1285" s="70"/>
      <c r="FI1285" s="70"/>
      <c r="FJ1285" s="70"/>
      <c r="FK1285" s="70"/>
    </row>
    <row r="1286" spans="1:167" ht="15" customHeight="1" x14ac:dyDescent="0.3">
      <c r="A1286" s="70">
        <v>1285</v>
      </c>
      <c r="B1286" s="12">
        <v>29</v>
      </c>
      <c r="C1286" s="69" t="s">
        <v>179</v>
      </c>
      <c r="D1286" s="37">
        <v>0.32900000000000001</v>
      </c>
      <c r="E1286" s="68">
        <v>1.7000000000000001E-2</v>
      </c>
      <c r="F1286" s="19">
        <f t="shared" si="287"/>
        <v>19.352941176470587</v>
      </c>
      <c r="H1286" s="12">
        <f t="shared" si="290"/>
        <v>0.312</v>
      </c>
      <c r="I1286" s="12">
        <f t="shared" si="291"/>
        <v>0.34600000000000003</v>
      </c>
      <c r="J1286" s="12" t="s">
        <v>63</v>
      </c>
      <c r="K1286" s="12">
        <f t="shared" si="293"/>
        <v>0.32900000000000001</v>
      </c>
      <c r="L1286" s="45">
        <f t="shared" si="288"/>
        <v>19.352941176470587</v>
      </c>
      <c r="M1286" s="15">
        <f t="shared" si="294"/>
        <v>0.17635508799328983</v>
      </c>
      <c r="N1286" s="68">
        <f t="shared" si="295"/>
        <v>9.1125729358234875E-3</v>
      </c>
      <c r="O1286" s="68">
        <f t="shared" si="296"/>
        <v>109.73849065929389</v>
      </c>
      <c r="P1286" s="12">
        <f t="shared" si="297"/>
        <v>0.16724251505746635</v>
      </c>
      <c r="Q1286" s="12">
        <f t="shared" si="298"/>
        <v>0.18546766092911332</v>
      </c>
      <c r="R1286" s="113">
        <v>7.2167094867094574</v>
      </c>
      <c r="S1286" s="12" t="s">
        <v>1409</v>
      </c>
      <c r="T1286" s="12" t="s">
        <v>1382</v>
      </c>
      <c r="U1286" s="12" t="s">
        <v>1410</v>
      </c>
      <c r="V1286" s="68" t="s">
        <v>1416</v>
      </c>
      <c r="W1286" s="68">
        <v>0</v>
      </c>
      <c r="X1286" s="68">
        <v>1</v>
      </c>
      <c r="Y1286" s="68">
        <v>0</v>
      </c>
      <c r="Z1286" s="68">
        <v>0</v>
      </c>
      <c r="AA1286" s="68">
        <v>1</v>
      </c>
      <c r="AB1286" s="68">
        <v>1</v>
      </c>
      <c r="AC1286" s="68">
        <v>3</v>
      </c>
      <c r="AD1286" s="68">
        <v>9</v>
      </c>
      <c r="AE1286" s="68">
        <v>11668</v>
      </c>
      <c r="AF1286" s="68">
        <v>0</v>
      </c>
      <c r="AG1286" s="68">
        <v>0</v>
      </c>
      <c r="AH1286" s="68">
        <v>0</v>
      </c>
      <c r="AI1286" s="68">
        <v>0</v>
      </c>
      <c r="AJ1286" s="68">
        <v>0</v>
      </c>
      <c r="AK1286" s="68">
        <v>0</v>
      </c>
      <c r="AL1286" s="68">
        <v>0</v>
      </c>
      <c r="AM1286" s="68">
        <v>0</v>
      </c>
      <c r="AN1286" s="68">
        <v>1</v>
      </c>
      <c r="AO1286" s="68">
        <v>0</v>
      </c>
      <c r="AP1286" s="113">
        <v>9.6959097243260093</v>
      </c>
      <c r="AQ1286" s="12">
        <v>1</v>
      </c>
      <c r="AR1286" s="113">
        <v>9.3654620088434832</v>
      </c>
      <c r="AS1286" s="12">
        <v>0</v>
      </c>
      <c r="AT1286" s="12">
        <v>1</v>
      </c>
      <c r="AU1286" s="12">
        <v>6.9994224675079613</v>
      </c>
      <c r="AV1286" s="113">
        <v>7.6066359913898429</v>
      </c>
      <c r="AW1286" s="12">
        <v>0</v>
      </c>
      <c r="AX1286" s="12">
        <v>1</v>
      </c>
      <c r="AY1286" s="68">
        <v>1</v>
      </c>
      <c r="AZ1286" s="68">
        <v>4.2329999999999997</v>
      </c>
      <c r="BA1286" s="94">
        <v>25</v>
      </c>
      <c r="BB1286" s="94">
        <v>58</v>
      </c>
      <c r="BC1286" s="12">
        <v>0</v>
      </c>
      <c r="BD1286" s="12">
        <v>1</v>
      </c>
      <c r="BE1286" s="104">
        <f t="shared" si="292"/>
        <v>6.620073206530356</v>
      </c>
      <c r="BF1286" s="104">
        <v>1486.31</v>
      </c>
      <c r="BG1286" s="104">
        <f t="shared" si="299"/>
        <v>0.90635627623788251</v>
      </c>
      <c r="BH1286" s="68">
        <v>1</v>
      </c>
      <c r="BI1286" s="68">
        <v>1</v>
      </c>
      <c r="BJ1286" s="68">
        <v>0</v>
      </c>
      <c r="BK1286" s="12">
        <v>1</v>
      </c>
      <c r="BL1286" s="12">
        <v>0</v>
      </c>
      <c r="BM1286" s="12">
        <v>0</v>
      </c>
      <c r="BN1286" s="12">
        <v>1</v>
      </c>
      <c r="BO1286" s="12">
        <v>0</v>
      </c>
      <c r="BP1286" s="12">
        <v>1</v>
      </c>
      <c r="BQ1286" s="12">
        <v>0</v>
      </c>
      <c r="BR1286" s="12">
        <v>0</v>
      </c>
      <c r="BS1286" s="12">
        <v>0</v>
      </c>
      <c r="BT1286" s="12">
        <v>1</v>
      </c>
      <c r="BU1286" s="12">
        <v>0</v>
      </c>
      <c r="BV1286" s="12">
        <v>0</v>
      </c>
      <c r="BW1286" s="12">
        <v>0</v>
      </c>
      <c r="BX1286" s="12">
        <v>1</v>
      </c>
      <c r="BY1286" s="12">
        <v>0.48</v>
      </c>
      <c r="BZ1286" s="12">
        <f t="shared" si="300"/>
        <v>0.52</v>
      </c>
      <c r="CA1286" s="113">
        <v>2.0794415416798357</v>
      </c>
      <c r="CB1286" s="12" t="s">
        <v>1359</v>
      </c>
      <c r="CC1286" s="12">
        <v>1</v>
      </c>
    </row>
    <row r="1287" spans="1:167" ht="15" customHeight="1" x14ac:dyDescent="0.3">
      <c r="A1287" s="70">
        <v>1286</v>
      </c>
      <c r="B1287" s="12">
        <v>29</v>
      </c>
      <c r="C1287" s="69" t="s">
        <v>179</v>
      </c>
      <c r="D1287" s="37">
        <v>2.5999999999999999E-2</v>
      </c>
      <c r="E1287" s="68">
        <v>2.1000000000000001E-2</v>
      </c>
      <c r="F1287" s="19">
        <f t="shared" si="287"/>
        <v>1.2380952380952379</v>
      </c>
      <c r="H1287" s="12">
        <f t="shared" si="290"/>
        <v>4.9999999999999975E-3</v>
      </c>
      <c r="I1287" s="12">
        <f t="shared" si="291"/>
        <v>4.7E-2</v>
      </c>
      <c r="J1287" s="12" t="s">
        <v>63</v>
      </c>
      <c r="K1287" s="12">
        <f t="shared" si="293"/>
        <v>2.5999999999999999E-2</v>
      </c>
      <c r="L1287" s="45">
        <f t="shared" si="288"/>
        <v>1.2380952380952379</v>
      </c>
      <c r="M1287" s="15">
        <f t="shared" si="294"/>
        <v>1.1461126796541257E-2</v>
      </c>
      <c r="N1287" s="68">
        <f t="shared" si="295"/>
        <v>9.2570639510525538E-3</v>
      </c>
      <c r="O1287" s="68">
        <f t="shared" si="296"/>
        <v>108.0256121473912</v>
      </c>
      <c r="P1287" s="12">
        <f t="shared" si="297"/>
        <v>2.204062845488703E-3</v>
      </c>
      <c r="Q1287" s="12">
        <f t="shared" si="298"/>
        <v>2.0718190747593811E-2</v>
      </c>
      <c r="R1287" s="113">
        <v>7.2167094867094574</v>
      </c>
      <c r="S1287" s="12" t="s">
        <v>1409</v>
      </c>
      <c r="T1287" s="12" t="s">
        <v>1382</v>
      </c>
      <c r="U1287" s="12" t="s">
        <v>1411</v>
      </c>
      <c r="V1287" s="68" t="s">
        <v>1417</v>
      </c>
      <c r="W1287" s="68">
        <v>0</v>
      </c>
      <c r="X1287" s="68">
        <v>1</v>
      </c>
      <c r="Y1287" s="68">
        <v>0</v>
      </c>
      <c r="Z1287" s="68">
        <v>0</v>
      </c>
      <c r="AA1287" s="68">
        <v>1</v>
      </c>
      <c r="AB1287" s="68">
        <v>1</v>
      </c>
      <c r="AC1287" s="68">
        <v>3</v>
      </c>
      <c r="AD1287" s="68">
        <v>9</v>
      </c>
      <c r="AE1287" s="68">
        <v>11668</v>
      </c>
      <c r="AF1287" s="68">
        <v>0</v>
      </c>
      <c r="AG1287" s="68">
        <v>0</v>
      </c>
      <c r="AH1287" s="68">
        <v>0</v>
      </c>
      <c r="AI1287" s="68">
        <v>0</v>
      </c>
      <c r="AJ1287" s="68">
        <v>0</v>
      </c>
      <c r="AK1287" s="68">
        <v>0</v>
      </c>
      <c r="AL1287" s="68">
        <v>0</v>
      </c>
      <c r="AM1287" s="68">
        <v>0</v>
      </c>
      <c r="AN1287" s="68">
        <v>1</v>
      </c>
      <c r="AO1287" s="68">
        <v>0</v>
      </c>
      <c r="AP1287" s="113">
        <v>9.6959097243260093</v>
      </c>
      <c r="AQ1287" s="12">
        <v>1</v>
      </c>
      <c r="AR1287" s="113">
        <v>9.3654620088434832</v>
      </c>
      <c r="AS1287" s="12">
        <v>0</v>
      </c>
      <c r="AT1287" s="12">
        <v>1</v>
      </c>
      <c r="AU1287" s="12">
        <v>6.9994224675079613</v>
      </c>
      <c r="AV1287" s="113">
        <v>7.6066359913898429</v>
      </c>
      <c r="AW1287" s="12">
        <v>0</v>
      </c>
      <c r="AX1287" s="12">
        <v>1</v>
      </c>
      <c r="AY1287" s="68">
        <v>1</v>
      </c>
      <c r="AZ1287" s="68">
        <v>4.2329999999999997</v>
      </c>
      <c r="BA1287" s="94">
        <v>25</v>
      </c>
      <c r="BB1287" s="94">
        <v>58</v>
      </c>
      <c r="BC1287" s="12">
        <v>0</v>
      </c>
      <c r="BD1287" s="12">
        <v>1</v>
      </c>
      <c r="BE1287" s="104">
        <f t="shared" si="292"/>
        <v>6.620073206530356</v>
      </c>
      <c r="BF1287" s="104">
        <v>1486.31</v>
      </c>
      <c r="BG1287" s="104">
        <f t="shared" si="299"/>
        <v>0.90635627623788251</v>
      </c>
      <c r="BH1287" s="68">
        <v>1</v>
      </c>
      <c r="BI1287" s="68">
        <v>1</v>
      </c>
      <c r="BJ1287" s="68">
        <v>0</v>
      </c>
      <c r="BK1287" s="12">
        <v>1</v>
      </c>
      <c r="BL1287" s="12">
        <v>0</v>
      </c>
      <c r="BM1287" s="12">
        <v>0</v>
      </c>
      <c r="BN1287" s="12">
        <v>1</v>
      </c>
      <c r="BO1287" s="12">
        <v>0</v>
      </c>
      <c r="BP1287" s="12">
        <v>1</v>
      </c>
      <c r="BQ1287" s="12">
        <v>0</v>
      </c>
      <c r="BR1287" s="12">
        <v>0</v>
      </c>
      <c r="BS1287" s="12">
        <v>0</v>
      </c>
      <c r="BT1287" s="12">
        <v>1</v>
      </c>
      <c r="BU1287" s="12">
        <v>0</v>
      </c>
      <c r="BV1287" s="12">
        <v>0</v>
      </c>
      <c r="BW1287" s="12">
        <v>0</v>
      </c>
      <c r="BX1287" s="12">
        <v>1</v>
      </c>
      <c r="BY1287" s="12">
        <v>0.48</v>
      </c>
      <c r="BZ1287" s="12">
        <f t="shared" si="300"/>
        <v>0.52</v>
      </c>
      <c r="CA1287" s="113">
        <v>2.0794415416798357</v>
      </c>
      <c r="CB1287" s="12" t="s">
        <v>1359</v>
      </c>
      <c r="CC1287" s="12">
        <v>1</v>
      </c>
    </row>
    <row r="1288" spans="1:167" ht="15" customHeight="1" x14ac:dyDescent="0.3">
      <c r="A1288" s="70">
        <v>1287</v>
      </c>
      <c r="B1288" s="12">
        <v>29</v>
      </c>
      <c r="C1288" s="69" t="s">
        <v>179</v>
      </c>
      <c r="D1288" s="37">
        <v>1E-3</v>
      </c>
      <c r="E1288" s="13">
        <v>1.4E-2</v>
      </c>
      <c r="F1288" s="19">
        <f t="shared" si="287"/>
        <v>7.1428571428571425E-2</v>
      </c>
      <c r="H1288" s="12">
        <f t="shared" si="290"/>
        <v>-1.3000000000000001E-2</v>
      </c>
      <c r="I1288" s="12">
        <f t="shared" si="291"/>
        <v>1.4999999999999999E-2</v>
      </c>
      <c r="J1288" s="12" t="s">
        <v>63</v>
      </c>
      <c r="K1288" s="12">
        <f t="shared" si="293"/>
        <v>1E-3</v>
      </c>
      <c r="L1288" s="45">
        <f t="shared" si="288"/>
        <v>7.1428571428571425E-2</v>
      </c>
      <c r="M1288" s="15">
        <f t="shared" si="294"/>
        <v>6.6126214135501095E-4</v>
      </c>
      <c r="N1288" s="13">
        <f t="shared" si="295"/>
        <v>9.2576699789701528E-3</v>
      </c>
      <c r="O1288" s="68">
        <f t="shared" si="296"/>
        <v>108.01854054763385</v>
      </c>
      <c r="P1288" s="12">
        <f t="shared" si="297"/>
        <v>-8.5964078376151425E-3</v>
      </c>
      <c r="Q1288" s="12">
        <f t="shared" si="298"/>
        <v>9.9189321203251631E-3</v>
      </c>
      <c r="R1288" s="113">
        <v>7.2167094867094574</v>
      </c>
      <c r="S1288" s="12" t="s">
        <v>1409</v>
      </c>
      <c r="T1288" s="12" t="s">
        <v>1382</v>
      </c>
      <c r="U1288" s="12" t="s">
        <v>1376</v>
      </c>
      <c r="V1288" s="13" t="s">
        <v>1418</v>
      </c>
      <c r="W1288" s="68">
        <v>0</v>
      </c>
      <c r="X1288" s="68">
        <v>1</v>
      </c>
      <c r="Y1288" s="68">
        <v>0</v>
      </c>
      <c r="Z1288" s="68">
        <v>0</v>
      </c>
      <c r="AA1288" s="68">
        <v>1</v>
      </c>
      <c r="AB1288" s="68">
        <v>1</v>
      </c>
      <c r="AC1288" s="68">
        <v>3</v>
      </c>
      <c r="AD1288" s="68">
        <v>9</v>
      </c>
      <c r="AE1288" s="68">
        <v>11668</v>
      </c>
      <c r="AF1288" s="68">
        <v>0</v>
      </c>
      <c r="AG1288" s="13">
        <v>0</v>
      </c>
      <c r="AH1288" s="13">
        <v>0</v>
      </c>
      <c r="AI1288" s="13">
        <v>0</v>
      </c>
      <c r="AJ1288" s="13">
        <v>0</v>
      </c>
      <c r="AK1288" s="13">
        <v>0</v>
      </c>
      <c r="AL1288" s="13">
        <v>0</v>
      </c>
      <c r="AM1288" s="68">
        <v>0</v>
      </c>
      <c r="AN1288" s="68">
        <v>1</v>
      </c>
      <c r="AO1288" s="68">
        <v>0</v>
      </c>
      <c r="AP1288" s="113">
        <v>9.6959097243260093</v>
      </c>
      <c r="AQ1288" s="12">
        <v>1</v>
      </c>
      <c r="AR1288" s="113">
        <v>9.3654620088434832</v>
      </c>
      <c r="AS1288" s="12">
        <v>0</v>
      </c>
      <c r="AT1288" s="12">
        <v>1</v>
      </c>
      <c r="AU1288" s="12">
        <v>6.9994224675079613</v>
      </c>
      <c r="AV1288" s="113">
        <v>7.6066359913898429</v>
      </c>
      <c r="AW1288" s="12">
        <v>0</v>
      </c>
      <c r="AX1288" s="12">
        <v>1</v>
      </c>
      <c r="AY1288" s="68">
        <v>1</v>
      </c>
      <c r="AZ1288" s="68">
        <v>4.2329999999999997</v>
      </c>
      <c r="BA1288" s="94">
        <v>25</v>
      </c>
      <c r="BB1288" s="94">
        <v>58</v>
      </c>
      <c r="BC1288" s="12">
        <v>0</v>
      </c>
      <c r="BD1288" s="12">
        <v>1</v>
      </c>
      <c r="BE1288" s="104">
        <f t="shared" si="292"/>
        <v>6.620073206530356</v>
      </c>
      <c r="BF1288" s="104">
        <v>1486.31</v>
      </c>
      <c r="BG1288" s="104">
        <f t="shared" si="299"/>
        <v>0.90635627623788251</v>
      </c>
      <c r="BH1288" s="68">
        <v>1</v>
      </c>
      <c r="BI1288" s="68">
        <v>1</v>
      </c>
      <c r="BJ1288" s="68">
        <v>0</v>
      </c>
      <c r="BK1288" s="12">
        <v>1</v>
      </c>
      <c r="BL1288" s="12">
        <v>0</v>
      </c>
      <c r="BM1288" s="12">
        <v>0</v>
      </c>
      <c r="BN1288" s="12">
        <v>1</v>
      </c>
      <c r="BO1288" s="12">
        <v>0</v>
      </c>
      <c r="BP1288" s="12">
        <v>1</v>
      </c>
      <c r="BQ1288" s="12">
        <v>0</v>
      </c>
      <c r="BR1288" s="12">
        <v>0</v>
      </c>
      <c r="BS1288" s="12">
        <v>0</v>
      </c>
      <c r="BT1288" s="12">
        <v>1</v>
      </c>
      <c r="BU1288" s="12">
        <v>0</v>
      </c>
      <c r="BV1288" s="12">
        <v>0</v>
      </c>
      <c r="BW1288" s="12">
        <v>0</v>
      </c>
      <c r="BX1288" s="12">
        <v>1</v>
      </c>
      <c r="BY1288" s="12">
        <v>0.48</v>
      </c>
      <c r="BZ1288" s="12">
        <f t="shared" si="300"/>
        <v>0.52</v>
      </c>
      <c r="CA1288" s="113">
        <v>2.0794415416798357</v>
      </c>
      <c r="CB1288" s="12" t="s">
        <v>1359</v>
      </c>
      <c r="CC1288" s="12">
        <v>1</v>
      </c>
    </row>
    <row r="1289" spans="1:167" ht="15" customHeight="1" x14ac:dyDescent="0.3">
      <c r="A1289" s="70">
        <v>1288</v>
      </c>
      <c r="B1289" s="12">
        <v>29</v>
      </c>
      <c r="C1289" s="69" t="s">
        <v>179</v>
      </c>
      <c r="D1289" s="37">
        <v>-2.7E-2</v>
      </c>
      <c r="E1289" s="68">
        <v>2.3E-2</v>
      </c>
      <c r="F1289" s="19">
        <f t="shared" si="287"/>
        <v>-1.173913043478261</v>
      </c>
      <c r="H1289" s="12">
        <f t="shared" si="290"/>
        <v>-0.05</v>
      </c>
      <c r="I1289" s="12">
        <f t="shared" si="291"/>
        <v>-4.0000000000000001E-3</v>
      </c>
      <c r="J1289" s="12" t="s">
        <v>63</v>
      </c>
      <c r="K1289" s="12">
        <f t="shared" si="293"/>
        <v>-2.7E-2</v>
      </c>
      <c r="L1289" s="45">
        <f t="shared" si="288"/>
        <v>-1.173913043478261</v>
      </c>
      <c r="M1289" s="15">
        <f t="shared" si="294"/>
        <v>-1.0867060197884547E-2</v>
      </c>
      <c r="N1289" s="68">
        <f t="shared" si="295"/>
        <v>9.2571253537535019E-3</v>
      </c>
      <c r="O1289" s="68">
        <f t="shared" si="296"/>
        <v>108.02489561130642</v>
      </c>
      <c r="P1289" s="12">
        <f t="shared" si="297"/>
        <v>-2.0124185551638051E-2</v>
      </c>
      <c r="Q1289" s="12">
        <f t="shared" si="298"/>
        <v>-1.6099348441310449E-3</v>
      </c>
      <c r="R1289" s="113">
        <v>7.2167094867094574</v>
      </c>
      <c r="S1289" s="12" t="s">
        <v>1409</v>
      </c>
      <c r="T1289" s="12" t="s">
        <v>1382</v>
      </c>
      <c r="U1289" s="12" t="s">
        <v>1375</v>
      </c>
      <c r="V1289" s="68" t="s">
        <v>1419</v>
      </c>
      <c r="W1289" s="68">
        <v>0</v>
      </c>
      <c r="X1289" s="68">
        <v>1</v>
      </c>
      <c r="Y1289" s="68">
        <v>0</v>
      </c>
      <c r="Z1289" s="68">
        <v>0</v>
      </c>
      <c r="AA1289" s="68">
        <v>1</v>
      </c>
      <c r="AB1289" s="68">
        <v>1</v>
      </c>
      <c r="AC1289" s="68">
        <v>3</v>
      </c>
      <c r="AD1289" s="68">
        <v>9</v>
      </c>
      <c r="AE1289" s="68">
        <v>11668</v>
      </c>
      <c r="AF1289" s="68">
        <v>0</v>
      </c>
      <c r="AG1289" s="68">
        <v>0</v>
      </c>
      <c r="AH1289" s="68">
        <v>0</v>
      </c>
      <c r="AI1289" s="68">
        <v>0</v>
      </c>
      <c r="AJ1289" s="68">
        <v>0</v>
      </c>
      <c r="AK1289" s="68">
        <v>0</v>
      </c>
      <c r="AL1289" s="68">
        <v>0</v>
      </c>
      <c r="AM1289" s="68">
        <v>0</v>
      </c>
      <c r="AN1289" s="68">
        <v>1</v>
      </c>
      <c r="AO1289" s="68">
        <v>0</v>
      </c>
      <c r="AP1289" s="113">
        <v>9.6959097243260093</v>
      </c>
      <c r="AQ1289" s="12">
        <v>0</v>
      </c>
      <c r="AR1289" s="113">
        <v>9.3654620088434832</v>
      </c>
      <c r="AS1289" s="12">
        <v>0</v>
      </c>
      <c r="AT1289" s="12">
        <v>1</v>
      </c>
      <c r="AU1289" s="12">
        <v>6.9994224675079613</v>
      </c>
      <c r="AV1289" s="113">
        <v>7.6066359913898429</v>
      </c>
      <c r="AW1289" s="12">
        <v>0</v>
      </c>
      <c r="AX1289" s="12">
        <v>1</v>
      </c>
      <c r="AY1289" s="68">
        <v>1</v>
      </c>
      <c r="AZ1289" s="68">
        <v>4.2329999999999997</v>
      </c>
      <c r="BA1289" s="94">
        <v>25</v>
      </c>
      <c r="BB1289" s="94">
        <v>58</v>
      </c>
      <c r="BC1289" s="12">
        <v>0</v>
      </c>
      <c r="BD1289" s="12">
        <v>1</v>
      </c>
      <c r="BE1289" s="104">
        <f t="shared" si="292"/>
        <v>6.620073206530356</v>
      </c>
      <c r="BF1289" s="104">
        <v>1486.31</v>
      </c>
      <c r="BG1289" s="104">
        <f t="shared" si="299"/>
        <v>0.90635627623788251</v>
      </c>
      <c r="BH1289" s="68">
        <v>1</v>
      </c>
      <c r="BI1289" s="68">
        <v>1</v>
      </c>
      <c r="BJ1289" s="68">
        <v>0</v>
      </c>
      <c r="BK1289" s="12">
        <v>1</v>
      </c>
      <c r="BL1289" s="12">
        <v>0</v>
      </c>
      <c r="BM1289" s="12">
        <v>0</v>
      </c>
      <c r="BN1289" s="12">
        <v>1</v>
      </c>
      <c r="BO1289" s="12">
        <v>0</v>
      </c>
      <c r="BP1289" s="12">
        <v>1</v>
      </c>
      <c r="BQ1289" s="12">
        <v>0</v>
      </c>
      <c r="BR1289" s="12">
        <v>0</v>
      </c>
      <c r="BS1289" s="12">
        <v>0</v>
      </c>
      <c r="BT1289" s="12">
        <v>1</v>
      </c>
      <c r="BU1289" s="12">
        <v>0</v>
      </c>
      <c r="BV1289" s="12">
        <v>0</v>
      </c>
      <c r="BW1289" s="12">
        <v>0</v>
      </c>
      <c r="BX1289" s="12">
        <v>1</v>
      </c>
      <c r="BY1289" s="12">
        <v>0.48</v>
      </c>
      <c r="BZ1289" s="12">
        <f t="shared" si="300"/>
        <v>0.52</v>
      </c>
      <c r="CA1289" s="113">
        <v>2.0794415416798357</v>
      </c>
      <c r="CB1289" s="12" t="s">
        <v>1359</v>
      </c>
      <c r="CC1289" s="12">
        <v>1</v>
      </c>
    </row>
    <row r="1290" spans="1:167" ht="15" customHeight="1" x14ac:dyDescent="0.3">
      <c r="A1290" s="70">
        <v>1289</v>
      </c>
      <c r="B1290" s="12">
        <v>29</v>
      </c>
      <c r="C1290" s="69" t="s">
        <v>179</v>
      </c>
      <c r="D1290" s="37">
        <v>0.32700000000000001</v>
      </c>
      <c r="E1290" s="68">
        <v>1.6E-2</v>
      </c>
      <c r="F1290" s="19">
        <f t="shared" si="287"/>
        <v>20.4375</v>
      </c>
      <c r="H1290" s="12">
        <f t="shared" si="290"/>
        <v>0.311</v>
      </c>
      <c r="I1290" s="12">
        <f t="shared" si="291"/>
        <v>0.34300000000000003</v>
      </c>
      <c r="J1290" s="12" t="s">
        <v>63</v>
      </c>
      <c r="K1290" s="12">
        <f t="shared" si="293"/>
        <v>0.32700000000000001</v>
      </c>
      <c r="L1290" s="45">
        <f t="shared" si="288"/>
        <v>20.4375</v>
      </c>
      <c r="M1290" s="15">
        <f t="shared" si="294"/>
        <v>0.18590540627249044</v>
      </c>
      <c r="N1290" s="68">
        <f t="shared" si="295"/>
        <v>9.0962889919261377E-3</v>
      </c>
      <c r="O1290" s="68">
        <f t="shared" si="296"/>
        <v>109.9349416984882</v>
      </c>
      <c r="P1290" s="12">
        <f t="shared" si="297"/>
        <v>0.17680911728056431</v>
      </c>
      <c r="Q1290" s="12">
        <f t="shared" si="298"/>
        <v>0.19500169526441657</v>
      </c>
      <c r="R1290" s="113">
        <v>7.2167094867094574</v>
      </c>
      <c r="S1290" s="12" t="s">
        <v>1409</v>
      </c>
      <c r="T1290" s="12" t="s">
        <v>1382</v>
      </c>
      <c r="U1290" s="12" t="s">
        <v>1410</v>
      </c>
      <c r="V1290" s="68" t="s">
        <v>1416</v>
      </c>
      <c r="W1290" s="68">
        <v>0</v>
      </c>
      <c r="X1290" s="68">
        <v>1</v>
      </c>
      <c r="Y1290" s="68">
        <v>0</v>
      </c>
      <c r="Z1290" s="68">
        <v>0</v>
      </c>
      <c r="AA1290" s="68">
        <v>1</v>
      </c>
      <c r="AB1290" s="68">
        <v>1</v>
      </c>
      <c r="AC1290" s="68">
        <v>4</v>
      </c>
      <c r="AD1290" s="69">
        <v>9</v>
      </c>
      <c r="AE1290" s="68">
        <v>11668</v>
      </c>
      <c r="AF1290" s="68">
        <v>0</v>
      </c>
      <c r="AG1290" s="68">
        <v>0</v>
      </c>
      <c r="AH1290" s="68">
        <v>0</v>
      </c>
      <c r="AI1290" s="68">
        <v>0</v>
      </c>
      <c r="AJ1290" s="68">
        <v>0</v>
      </c>
      <c r="AK1290" s="68">
        <v>0</v>
      </c>
      <c r="AL1290" s="68">
        <v>0</v>
      </c>
      <c r="AM1290" s="68">
        <v>0</v>
      </c>
      <c r="AN1290" s="68">
        <v>1</v>
      </c>
      <c r="AO1290" s="68">
        <v>0</v>
      </c>
      <c r="AP1290" s="113">
        <v>9.6959097243260093</v>
      </c>
      <c r="AQ1290" s="12">
        <v>1</v>
      </c>
      <c r="AR1290" s="113">
        <v>9.3654620088434832</v>
      </c>
      <c r="AS1290" s="12">
        <v>0</v>
      </c>
      <c r="AT1290" s="12">
        <v>1</v>
      </c>
      <c r="AU1290" s="12">
        <v>6.9994224675079613</v>
      </c>
      <c r="AV1290" s="113">
        <v>7.6066359913898429</v>
      </c>
      <c r="AW1290" s="12">
        <v>0</v>
      </c>
      <c r="AX1290" s="12">
        <v>1</v>
      </c>
      <c r="AY1290" s="68">
        <v>1</v>
      </c>
      <c r="AZ1290" s="68">
        <v>4.2329999999999997</v>
      </c>
      <c r="BA1290" s="94">
        <v>25</v>
      </c>
      <c r="BB1290" s="94">
        <v>58</v>
      </c>
      <c r="BC1290" s="12">
        <v>0</v>
      </c>
      <c r="BD1290" s="12">
        <v>1</v>
      </c>
      <c r="BE1290" s="104">
        <f t="shared" si="292"/>
        <v>6.620073206530356</v>
      </c>
      <c r="BF1290" s="104">
        <v>1486.31</v>
      </c>
      <c r="BG1290" s="104">
        <f t="shared" si="299"/>
        <v>0.90635627623788251</v>
      </c>
      <c r="BH1290" s="68">
        <v>1</v>
      </c>
      <c r="BI1290" s="68">
        <v>1</v>
      </c>
      <c r="BJ1290" s="68">
        <v>0</v>
      </c>
      <c r="BK1290" s="12">
        <v>1</v>
      </c>
      <c r="BL1290" s="12">
        <v>0</v>
      </c>
      <c r="BM1290" s="12">
        <v>0</v>
      </c>
      <c r="BN1290" s="12">
        <v>1</v>
      </c>
      <c r="BO1290" s="12">
        <v>0</v>
      </c>
      <c r="BP1290" s="12">
        <v>1</v>
      </c>
      <c r="BQ1290" s="12">
        <v>0</v>
      </c>
      <c r="BR1290" s="12">
        <v>0</v>
      </c>
      <c r="BS1290" s="12">
        <v>0</v>
      </c>
      <c r="BT1290" s="12">
        <v>1</v>
      </c>
      <c r="BU1290" s="12">
        <v>0</v>
      </c>
      <c r="BV1290" s="12">
        <v>0</v>
      </c>
      <c r="BW1290" s="12">
        <v>0</v>
      </c>
      <c r="BX1290" s="12">
        <v>1</v>
      </c>
      <c r="BY1290" s="12">
        <v>0.48</v>
      </c>
      <c r="BZ1290" s="12">
        <f t="shared" si="300"/>
        <v>0.52</v>
      </c>
      <c r="CA1290" s="113">
        <v>2.0794415416798357</v>
      </c>
      <c r="CB1290" s="12" t="s">
        <v>1359</v>
      </c>
      <c r="CC1290" s="12">
        <v>1</v>
      </c>
    </row>
    <row r="1291" spans="1:167" ht="15" customHeight="1" x14ac:dyDescent="0.3">
      <c r="A1291" s="70">
        <v>1290</v>
      </c>
      <c r="B1291" s="70">
        <v>29</v>
      </c>
      <c r="C1291" s="69" t="s">
        <v>179</v>
      </c>
      <c r="D1291" s="38">
        <v>2.9000000000000001E-2</v>
      </c>
      <c r="E1291" s="69">
        <v>1.2999999999999999E-2</v>
      </c>
      <c r="F1291" s="19">
        <f t="shared" si="287"/>
        <v>2.2307692307692308</v>
      </c>
      <c r="G1291" s="70"/>
      <c r="H1291" s="70">
        <f t="shared" si="290"/>
        <v>1.6E-2</v>
      </c>
      <c r="I1291" s="70">
        <f t="shared" si="291"/>
        <v>4.2000000000000003E-2</v>
      </c>
      <c r="J1291" s="70" t="s">
        <v>63</v>
      </c>
      <c r="K1291" s="70">
        <f t="shared" si="293"/>
        <v>2.9000000000000001E-2</v>
      </c>
      <c r="L1291" s="47">
        <f t="shared" si="288"/>
        <v>2.2307692307692308</v>
      </c>
      <c r="M1291" s="18">
        <f t="shared" si="294"/>
        <v>2.0647327342175129E-2</v>
      </c>
      <c r="N1291" s="69">
        <f t="shared" si="295"/>
        <v>9.2556984637336779E-3</v>
      </c>
      <c r="O1291" s="69">
        <f t="shared" si="296"/>
        <v>108.0415490973771</v>
      </c>
      <c r="P1291" s="70">
        <f t="shared" si="297"/>
        <v>1.1391628878441451E-2</v>
      </c>
      <c r="Q1291" s="70">
        <f t="shared" si="298"/>
        <v>2.9903025805908805E-2</v>
      </c>
      <c r="R1291" s="114">
        <v>8.1496017357361552</v>
      </c>
      <c r="S1291" s="70" t="s">
        <v>1409</v>
      </c>
      <c r="T1291" s="70" t="s">
        <v>1382</v>
      </c>
      <c r="U1291" s="70" t="s">
        <v>1411</v>
      </c>
      <c r="V1291" s="69" t="s">
        <v>1417</v>
      </c>
      <c r="W1291" s="69">
        <v>0</v>
      </c>
      <c r="X1291" s="69">
        <v>1</v>
      </c>
      <c r="Y1291" s="69">
        <v>0</v>
      </c>
      <c r="Z1291" s="69">
        <v>0</v>
      </c>
      <c r="AA1291" s="69">
        <v>1</v>
      </c>
      <c r="AB1291" s="69">
        <v>1</v>
      </c>
      <c r="AC1291" s="69">
        <v>4</v>
      </c>
      <c r="AD1291" s="69">
        <v>9</v>
      </c>
      <c r="AE1291" s="69">
        <v>11668</v>
      </c>
      <c r="AF1291" s="69">
        <v>0</v>
      </c>
      <c r="AG1291" s="69">
        <v>0</v>
      </c>
      <c r="AH1291" s="69">
        <v>0</v>
      </c>
      <c r="AI1291" s="69">
        <v>0</v>
      </c>
      <c r="AJ1291" s="69">
        <v>0</v>
      </c>
      <c r="AK1291" s="69">
        <v>0</v>
      </c>
      <c r="AL1291" s="69">
        <v>0</v>
      </c>
      <c r="AM1291" s="69">
        <v>0</v>
      </c>
      <c r="AN1291" s="69">
        <v>1</v>
      </c>
      <c r="AO1291" s="69">
        <v>0</v>
      </c>
      <c r="AP1291" s="114">
        <v>9.6959097243260093</v>
      </c>
      <c r="AQ1291" s="70">
        <v>1</v>
      </c>
      <c r="AR1291" s="114">
        <v>9.3654620088434832</v>
      </c>
      <c r="AS1291" s="70">
        <v>0</v>
      </c>
      <c r="AT1291" s="70">
        <v>1</v>
      </c>
      <c r="AU1291" s="70">
        <v>6.9994224675079613</v>
      </c>
      <c r="AV1291" s="114">
        <v>7.6066359913898429</v>
      </c>
      <c r="AW1291" s="70">
        <v>0</v>
      </c>
      <c r="AX1291" s="70">
        <v>1</v>
      </c>
      <c r="AY1291" s="69">
        <v>1</v>
      </c>
      <c r="AZ1291" s="69">
        <v>4.2329999999999997</v>
      </c>
      <c r="BA1291" s="32">
        <v>25</v>
      </c>
      <c r="BB1291" s="32">
        <v>58</v>
      </c>
      <c r="BC1291" s="70">
        <v>0</v>
      </c>
      <c r="BD1291" s="70">
        <v>1</v>
      </c>
      <c r="BE1291" s="106">
        <f t="shared" si="292"/>
        <v>6.620073206530356</v>
      </c>
      <c r="BF1291" s="106">
        <v>1486.31</v>
      </c>
      <c r="BG1291" s="106">
        <f t="shared" si="299"/>
        <v>0.90635627623788251</v>
      </c>
      <c r="BH1291" s="69">
        <v>1</v>
      </c>
      <c r="BI1291" s="69">
        <v>1</v>
      </c>
      <c r="BJ1291" s="69">
        <v>0</v>
      </c>
      <c r="BK1291" s="70">
        <v>1</v>
      </c>
      <c r="BL1291" s="70">
        <v>0</v>
      </c>
      <c r="BM1291" s="70">
        <v>0</v>
      </c>
      <c r="BN1291" s="70">
        <v>1</v>
      </c>
      <c r="BO1291" s="70">
        <v>0</v>
      </c>
      <c r="BP1291" s="70">
        <v>1</v>
      </c>
      <c r="BQ1291" s="70">
        <v>0</v>
      </c>
      <c r="BR1291" s="70">
        <v>0</v>
      </c>
      <c r="BS1291" s="70">
        <v>0</v>
      </c>
      <c r="BT1291" s="70">
        <v>1</v>
      </c>
      <c r="BU1291" s="70">
        <v>0</v>
      </c>
      <c r="BV1291" s="70">
        <v>0</v>
      </c>
      <c r="BW1291" s="70">
        <v>0</v>
      </c>
      <c r="BX1291" s="70">
        <v>1</v>
      </c>
      <c r="BY1291" s="70">
        <v>0.48</v>
      </c>
      <c r="BZ1291" s="70">
        <f t="shared" si="300"/>
        <v>0.52</v>
      </c>
      <c r="CA1291" s="114">
        <v>2.0794415416798357</v>
      </c>
      <c r="CB1291" s="70" t="s">
        <v>1359</v>
      </c>
      <c r="CC1291" s="70">
        <v>1</v>
      </c>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c r="DD1291" s="70"/>
      <c r="DE1291" s="70"/>
      <c r="DF1291" s="70"/>
      <c r="DG1291" s="70"/>
      <c r="DH1291" s="70"/>
      <c r="DI1291" s="70"/>
      <c r="DJ1291" s="70"/>
      <c r="DK1291" s="70"/>
      <c r="DL1291" s="70"/>
      <c r="DM1291" s="70"/>
      <c r="DN1291" s="70"/>
      <c r="DO1291" s="70"/>
      <c r="DP1291" s="70"/>
      <c r="DQ1291" s="70"/>
      <c r="DR1291" s="70"/>
      <c r="DS1291" s="70"/>
      <c r="DT1291" s="70"/>
      <c r="DU1291" s="70"/>
      <c r="DV1291" s="70"/>
      <c r="DW1291" s="70"/>
      <c r="DX1291" s="70"/>
      <c r="DY1291" s="70"/>
      <c r="DZ1291" s="70"/>
      <c r="EA1291" s="70"/>
      <c r="EB1291" s="70"/>
      <c r="EC1291" s="70"/>
      <c r="ED1291" s="70"/>
      <c r="EE1291" s="70"/>
      <c r="EF1291" s="70"/>
      <c r="EG1291" s="70"/>
      <c r="EH1291" s="70"/>
      <c r="EI1291" s="70"/>
      <c r="EJ1291" s="70"/>
      <c r="EK1291" s="70"/>
      <c r="EL1291" s="70"/>
      <c r="EM1291" s="70"/>
      <c r="EN1291" s="70"/>
      <c r="EO1291" s="70"/>
      <c r="EP1291" s="70"/>
      <c r="EQ1291" s="70"/>
      <c r="ER1291" s="70"/>
      <c r="ES1291" s="70"/>
      <c r="ET1291" s="70"/>
      <c r="EU1291" s="70"/>
      <c r="EV1291" s="70"/>
      <c r="EW1291" s="70"/>
      <c r="EX1291" s="70"/>
      <c r="EY1291" s="70"/>
      <c r="EZ1291" s="70"/>
      <c r="FA1291" s="70"/>
      <c r="FB1291" s="70"/>
      <c r="FC1291" s="70"/>
      <c r="FD1291" s="70"/>
      <c r="FE1291" s="70"/>
      <c r="FF1291" s="70"/>
      <c r="FG1291" s="70"/>
      <c r="FH1291" s="70"/>
      <c r="FI1291" s="70"/>
      <c r="FJ1291" s="70"/>
      <c r="FK1291" s="70"/>
    </row>
    <row r="1292" spans="1:167" ht="15" customHeight="1" x14ac:dyDescent="0.3">
      <c r="A1292" s="70">
        <v>1291</v>
      </c>
      <c r="B1292" s="70">
        <v>29</v>
      </c>
      <c r="C1292" s="69" t="s">
        <v>179</v>
      </c>
      <c r="D1292" s="38">
        <v>1.4E-2</v>
      </c>
      <c r="E1292" s="69">
        <v>1.0999999999999999E-2</v>
      </c>
      <c r="F1292" s="19">
        <f t="shared" si="287"/>
        <v>1.2727272727272729</v>
      </c>
      <c r="G1292" s="70"/>
      <c r="H1292" s="70">
        <f t="shared" si="290"/>
        <v>3.0000000000000009E-3</v>
      </c>
      <c r="I1292" s="70">
        <f t="shared" si="291"/>
        <v>2.5000000000000001E-2</v>
      </c>
      <c r="J1292" s="70" t="s">
        <v>63</v>
      </c>
      <c r="K1292" s="70">
        <f t="shared" si="293"/>
        <v>1.4E-2</v>
      </c>
      <c r="L1292" s="47">
        <f t="shared" si="288"/>
        <v>1.2727272727272729</v>
      </c>
      <c r="M1292" s="18">
        <f t="shared" si="294"/>
        <v>1.1781673860714544E-2</v>
      </c>
      <c r="N1292" s="69">
        <f t="shared" si="295"/>
        <v>9.2570294619899966E-3</v>
      </c>
      <c r="O1292" s="69">
        <f t="shared" si="296"/>
        <v>108.0260146201402</v>
      </c>
      <c r="P1292" s="70">
        <f t="shared" si="297"/>
        <v>2.5246443987245477E-3</v>
      </c>
      <c r="Q1292" s="70">
        <f t="shared" si="298"/>
        <v>2.1038703322704543E-2</v>
      </c>
      <c r="R1292" s="114">
        <v>8.1496017357361552</v>
      </c>
      <c r="S1292" s="70" t="s">
        <v>1409</v>
      </c>
      <c r="T1292" s="70" t="s">
        <v>1382</v>
      </c>
      <c r="U1292" s="70" t="s">
        <v>1376</v>
      </c>
      <c r="V1292" s="69" t="s">
        <v>1418</v>
      </c>
      <c r="W1292" s="69">
        <v>0</v>
      </c>
      <c r="X1292" s="69">
        <v>1</v>
      </c>
      <c r="Y1292" s="69">
        <v>0</v>
      </c>
      <c r="Z1292" s="69">
        <v>0</v>
      </c>
      <c r="AA1292" s="69">
        <v>1</v>
      </c>
      <c r="AB1292" s="69">
        <v>1</v>
      </c>
      <c r="AC1292" s="69">
        <v>4</v>
      </c>
      <c r="AD1292" s="69">
        <v>9</v>
      </c>
      <c r="AE1292" s="69">
        <v>11668</v>
      </c>
      <c r="AF1292" s="69">
        <v>0</v>
      </c>
      <c r="AG1292" s="69">
        <v>0</v>
      </c>
      <c r="AH1292" s="69">
        <v>0</v>
      </c>
      <c r="AI1292" s="69">
        <v>0</v>
      </c>
      <c r="AJ1292" s="69">
        <v>0</v>
      </c>
      <c r="AK1292" s="69">
        <v>0</v>
      </c>
      <c r="AL1292" s="69">
        <v>0</v>
      </c>
      <c r="AM1292" s="69">
        <v>0</v>
      </c>
      <c r="AN1292" s="69">
        <v>1</v>
      </c>
      <c r="AO1292" s="69">
        <v>0</v>
      </c>
      <c r="AP1292" s="114">
        <v>9.6959097243260093</v>
      </c>
      <c r="AQ1292" s="70">
        <v>1</v>
      </c>
      <c r="AR1292" s="114">
        <v>9.3654620088434832</v>
      </c>
      <c r="AS1292" s="70">
        <v>0</v>
      </c>
      <c r="AT1292" s="70">
        <v>1</v>
      </c>
      <c r="AU1292" s="70">
        <v>6.9994224675079613</v>
      </c>
      <c r="AV1292" s="114">
        <v>7.6066359913898429</v>
      </c>
      <c r="AW1292" s="70">
        <v>0</v>
      </c>
      <c r="AX1292" s="70">
        <v>1</v>
      </c>
      <c r="AY1292" s="69">
        <v>1</v>
      </c>
      <c r="AZ1292" s="69">
        <v>4.2329999999999997</v>
      </c>
      <c r="BA1292" s="32">
        <v>25</v>
      </c>
      <c r="BB1292" s="32">
        <v>58</v>
      </c>
      <c r="BC1292" s="70">
        <v>0</v>
      </c>
      <c r="BD1292" s="70">
        <v>1</v>
      </c>
      <c r="BE1292" s="106">
        <f t="shared" si="292"/>
        <v>6.620073206530356</v>
      </c>
      <c r="BF1292" s="106">
        <v>1486.31</v>
      </c>
      <c r="BG1292" s="106">
        <f t="shared" si="299"/>
        <v>0.90635627623788251</v>
      </c>
      <c r="BH1292" s="69">
        <v>1</v>
      </c>
      <c r="BI1292" s="69">
        <v>1</v>
      </c>
      <c r="BJ1292" s="69">
        <v>0</v>
      </c>
      <c r="BK1292" s="70">
        <v>1</v>
      </c>
      <c r="BL1292" s="70">
        <v>0</v>
      </c>
      <c r="BM1292" s="70">
        <v>0</v>
      </c>
      <c r="BN1292" s="70">
        <v>1</v>
      </c>
      <c r="BO1292" s="70">
        <v>0</v>
      </c>
      <c r="BP1292" s="70">
        <v>1</v>
      </c>
      <c r="BQ1292" s="70">
        <v>0</v>
      </c>
      <c r="BR1292" s="70">
        <v>0</v>
      </c>
      <c r="BS1292" s="70">
        <v>0</v>
      </c>
      <c r="BT1292" s="70">
        <v>1</v>
      </c>
      <c r="BU1292" s="70">
        <v>0</v>
      </c>
      <c r="BV1292" s="70">
        <v>0</v>
      </c>
      <c r="BW1292" s="70">
        <v>0</v>
      </c>
      <c r="BX1292" s="70">
        <v>1</v>
      </c>
      <c r="BY1292" s="70">
        <v>0.48</v>
      </c>
      <c r="BZ1292" s="70">
        <f t="shared" si="300"/>
        <v>0.52</v>
      </c>
      <c r="CA1292" s="114">
        <v>2.0794415416798357</v>
      </c>
      <c r="CB1292" s="70" t="s">
        <v>1359</v>
      </c>
      <c r="CC1292" s="70">
        <v>1</v>
      </c>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c r="DD1292" s="70"/>
      <c r="DE1292" s="70"/>
      <c r="DF1292" s="70"/>
      <c r="DG1292" s="70"/>
      <c r="DH1292" s="70"/>
      <c r="DI1292" s="70"/>
      <c r="DJ1292" s="70"/>
      <c r="DK1292" s="70"/>
      <c r="DL1292" s="70"/>
      <c r="DM1292" s="70"/>
      <c r="DN1292" s="70"/>
      <c r="DO1292" s="70"/>
      <c r="DP1292" s="70"/>
      <c r="DQ1292" s="70"/>
      <c r="DR1292" s="70"/>
      <c r="DS1292" s="70"/>
      <c r="DT1292" s="70"/>
      <c r="DU1292" s="70"/>
      <c r="DV1292" s="70"/>
      <c r="DW1292" s="70"/>
      <c r="DX1292" s="70"/>
      <c r="DY1292" s="70"/>
      <c r="DZ1292" s="70"/>
      <c r="EA1292" s="70"/>
      <c r="EB1292" s="70"/>
      <c r="EC1292" s="70"/>
      <c r="ED1292" s="70"/>
      <c r="EE1292" s="70"/>
      <c r="EF1292" s="70"/>
      <c r="EG1292" s="70"/>
      <c r="EH1292" s="70"/>
      <c r="EI1292" s="70"/>
      <c r="EJ1292" s="70"/>
      <c r="EK1292" s="70"/>
      <c r="EL1292" s="70"/>
      <c r="EM1292" s="70"/>
      <c r="EN1292" s="70"/>
      <c r="EO1292" s="70"/>
      <c r="EP1292" s="70"/>
      <c r="EQ1292" s="70"/>
      <c r="ER1292" s="70"/>
      <c r="ES1292" s="70"/>
      <c r="ET1292" s="70"/>
      <c r="EU1292" s="70"/>
      <c r="EV1292" s="70"/>
      <c r="EW1292" s="70"/>
      <c r="EX1292" s="70"/>
      <c r="EY1292" s="70"/>
      <c r="EZ1292" s="70"/>
      <c r="FA1292" s="70"/>
      <c r="FB1292" s="70"/>
      <c r="FC1292" s="70"/>
      <c r="FD1292" s="70"/>
      <c r="FE1292" s="70"/>
      <c r="FF1292" s="70"/>
      <c r="FG1292" s="70"/>
      <c r="FH1292" s="70"/>
      <c r="FI1292" s="70"/>
      <c r="FJ1292" s="70"/>
      <c r="FK1292" s="70"/>
    </row>
    <row r="1293" spans="1:167" ht="15" customHeight="1" x14ac:dyDescent="0.3">
      <c r="A1293" s="70">
        <v>1292</v>
      </c>
      <c r="B1293" s="12">
        <v>29</v>
      </c>
      <c r="C1293" s="69" t="s">
        <v>179</v>
      </c>
      <c r="D1293" s="37">
        <v>-8.0000000000000002E-3</v>
      </c>
      <c r="E1293" s="68">
        <v>2.1000000000000001E-2</v>
      </c>
      <c r="F1293" s="69">
        <f t="shared" si="287"/>
        <v>-0.38095238095238093</v>
      </c>
      <c r="H1293" s="12">
        <f t="shared" si="290"/>
        <v>-2.9000000000000001E-2</v>
      </c>
      <c r="I1293" s="12">
        <f t="shared" si="291"/>
        <v>1.3000000000000001E-2</v>
      </c>
      <c r="J1293" s="12" t="s">
        <v>63</v>
      </c>
      <c r="K1293" s="12">
        <f t="shared" si="293"/>
        <v>-8.0000000000000002E-3</v>
      </c>
      <c r="L1293" s="45">
        <f t="shared" si="288"/>
        <v>-0.38095238095238093</v>
      </c>
      <c r="M1293" s="15">
        <f t="shared" si="294"/>
        <v>-3.5267102593623543E-3</v>
      </c>
      <c r="N1293" s="68">
        <f t="shared" si="295"/>
        <v>9.2576144308261811E-3</v>
      </c>
      <c r="O1293" s="68">
        <f t="shared" si="296"/>
        <v>108.0191886875501</v>
      </c>
      <c r="P1293" s="12">
        <f t="shared" si="297"/>
        <v>-1.2784324690188534E-2</v>
      </c>
      <c r="Q1293" s="12">
        <f t="shared" si="298"/>
        <v>5.7309041714638269E-3</v>
      </c>
      <c r="R1293" s="113">
        <v>8.1496017357361552</v>
      </c>
      <c r="S1293" s="12" t="s">
        <v>1409</v>
      </c>
      <c r="T1293" s="12" t="s">
        <v>1382</v>
      </c>
      <c r="U1293" s="12" t="s">
        <v>1375</v>
      </c>
      <c r="V1293" s="68" t="s">
        <v>1419</v>
      </c>
      <c r="W1293" s="68">
        <v>0</v>
      </c>
      <c r="X1293" s="68">
        <v>1</v>
      </c>
      <c r="Y1293" s="68">
        <v>0</v>
      </c>
      <c r="Z1293" s="68">
        <v>0</v>
      </c>
      <c r="AA1293" s="68">
        <v>1</v>
      </c>
      <c r="AB1293" s="68">
        <v>1</v>
      </c>
      <c r="AC1293" s="68">
        <v>4</v>
      </c>
      <c r="AD1293" s="68">
        <v>9</v>
      </c>
      <c r="AE1293" s="68">
        <v>11668</v>
      </c>
      <c r="AF1293" s="68">
        <v>0</v>
      </c>
      <c r="AG1293" s="68">
        <v>0</v>
      </c>
      <c r="AH1293" s="68">
        <v>0</v>
      </c>
      <c r="AI1293" s="68">
        <v>0</v>
      </c>
      <c r="AJ1293" s="68">
        <v>0</v>
      </c>
      <c r="AK1293" s="68">
        <v>0</v>
      </c>
      <c r="AL1293" s="68">
        <v>0</v>
      </c>
      <c r="AM1293" s="68">
        <v>0</v>
      </c>
      <c r="AN1293" s="68">
        <v>1</v>
      </c>
      <c r="AO1293" s="68">
        <v>0</v>
      </c>
      <c r="AP1293" s="113">
        <v>9.6959097243260093</v>
      </c>
      <c r="AQ1293" s="12">
        <v>0</v>
      </c>
      <c r="AR1293" s="113">
        <v>9.3654620088434832</v>
      </c>
      <c r="AS1293" s="12">
        <v>0</v>
      </c>
      <c r="AT1293" s="12">
        <v>1</v>
      </c>
      <c r="AU1293" s="12">
        <v>6.9994224675079613</v>
      </c>
      <c r="AV1293" s="113">
        <v>7.6066359913898429</v>
      </c>
      <c r="AW1293" s="12">
        <v>0</v>
      </c>
      <c r="AX1293" s="12">
        <v>1</v>
      </c>
      <c r="AY1293" s="68">
        <v>1</v>
      </c>
      <c r="AZ1293" s="68">
        <v>4.2329999999999997</v>
      </c>
      <c r="BA1293" s="94">
        <v>25</v>
      </c>
      <c r="BB1293" s="94">
        <v>58</v>
      </c>
      <c r="BC1293" s="12">
        <v>0</v>
      </c>
      <c r="BD1293" s="12">
        <v>1</v>
      </c>
      <c r="BE1293" s="104">
        <f t="shared" si="292"/>
        <v>6.620073206530356</v>
      </c>
      <c r="BF1293" s="104">
        <v>1486.31</v>
      </c>
      <c r="BG1293" s="104">
        <f t="shared" si="299"/>
        <v>0.90635627623788251</v>
      </c>
      <c r="BH1293" s="68">
        <v>1</v>
      </c>
      <c r="BI1293" s="68">
        <v>1</v>
      </c>
      <c r="BJ1293" s="68">
        <v>0</v>
      </c>
      <c r="BK1293" s="12">
        <v>1</v>
      </c>
      <c r="BL1293" s="12">
        <v>0</v>
      </c>
      <c r="BM1293" s="12">
        <v>0</v>
      </c>
      <c r="BN1293" s="12">
        <v>1</v>
      </c>
      <c r="BO1293" s="12">
        <v>0</v>
      </c>
      <c r="BP1293" s="12">
        <v>1</v>
      </c>
      <c r="BQ1293" s="12">
        <v>0</v>
      </c>
      <c r="BR1293" s="12">
        <v>0</v>
      </c>
      <c r="BS1293" s="12">
        <v>0</v>
      </c>
      <c r="BT1293" s="12">
        <v>1</v>
      </c>
      <c r="BU1293" s="12">
        <v>0</v>
      </c>
      <c r="BV1293" s="12">
        <v>0</v>
      </c>
      <c r="BW1293" s="12">
        <v>0</v>
      </c>
      <c r="BX1293" s="12">
        <v>1</v>
      </c>
      <c r="BY1293" s="12">
        <v>0.48</v>
      </c>
      <c r="BZ1293" s="12">
        <f t="shared" si="300"/>
        <v>0.52</v>
      </c>
      <c r="CA1293" s="113">
        <v>2.0794415416798357</v>
      </c>
      <c r="CB1293" s="12" t="s">
        <v>1359</v>
      </c>
      <c r="CC1293" s="12">
        <v>1</v>
      </c>
    </row>
    <row r="1294" spans="1:167" ht="15" customHeight="1" x14ac:dyDescent="0.3">
      <c r="A1294" s="70">
        <v>1293</v>
      </c>
      <c r="B1294" s="12">
        <v>29</v>
      </c>
      <c r="C1294" s="69" t="s">
        <v>179</v>
      </c>
      <c r="D1294" s="37">
        <v>-0.43530000000000002</v>
      </c>
      <c r="E1294" s="68">
        <v>4.6600000000000003E-2</v>
      </c>
      <c r="F1294" s="19">
        <f t="shared" si="287"/>
        <v>-9.3412017167381975</v>
      </c>
      <c r="H1294" s="12">
        <f t="shared" si="290"/>
        <v>-0.4819</v>
      </c>
      <c r="I1294" s="12">
        <f t="shared" si="291"/>
        <v>-0.38870000000000005</v>
      </c>
      <c r="J1294" s="12" t="s">
        <v>63</v>
      </c>
      <c r="K1294" s="12">
        <f t="shared" si="293"/>
        <v>0.43530000000000002</v>
      </c>
      <c r="L1294" s="45">
        <f t="shared" si="288"/>
        <v>9.3412017167381975</v>
      </c>
      <c r="M1294" s="15">
        <f t="shared" si="294"/>
        <v>7.3086935202659339E-2</v>
      </c>
      <c r="N1294" s="68">
        <f t="shared" si="295"/>
        <v>7.8241469801146931E-3</v>
      </c>
      <c r="O1294" s="68">
        <f t="shared" si="296"/>
        <v>127.80945993748972</v>
      </c>
      <c r="P1294" s="12">
        <f t="shared" si="297"/>
        <v>6.5262788222544652E-2</v>
      </c>
      <c r="Q1294" s="12">
        <f t="shared" si="298"/>
        <v>8.0911082182774027E-2</v>
      </c>
      <c r="R1294" s="113">
        <v>8.1496017357361552</v>
      </c>
      <c r="S1294" s="12" t="s">
        <v>1384</v>
      </c>
      <c r="T1294" s="12" t="s">
        <v>1366</v>
      </c>
      <c r="U1294" s="12" t="s">
        <v>1373</v>
      </c>
      <c r="V1294" s="68" t="s">
        <v>1422</v>
      </c>
      <c r="W1294" s="68">
        <v>0</v>
      </c>
      <c r="X1294" s="68">
        <v>1</v>
      </c>
      <c r="Y1294" s="68">
        <v>0</v>
      </c>
      <c r="Z1294" s="68">
        <v>0</v>
      </c>
      <c r="AA1294" s="68">
        <v>0</v>
      </c>
      <c r="AB1294" s="68">
        <v>1</v>
      </c>
      <c r="AC1294" s="68">
        <v>1</v>
      </c>
      <c r="AD1294" s="68">
        <v>2</v>
      </c>
      <c r="AE1294" s="68">
        <v>16248</v>
      </c>
      <c r="AF1294" s="68">
        <v>0</v>
      </c>
      <c r="AG1294" s="68">
        <v>0</v>
      </c>
      <c r="AH1294" s="68">
        <v>0</v>
      </c>
      <c r="AI1294" s="68">
        <v>0</v>
      </c>
      <c r="AJ1294" s="68">
        <v>0</v>
      </c>
      <c r="AK1294" s="68">
        <v>0</v>
      </c>
      <c r="AL1294" s="68">
        <v>0</v>
      </c>
      <c r="AM1294" s="68">
        <v>0</v>
      </c>
      <c r="AN1294" s="68">
        <v>1</v>
      </c>
      <c r="AO1294" s="68">
        <v>0</v>
      </c>
      <c r="AP1294" s="113">
        <v>9.6959097243260093</v>
      </c>
      <c r="AQ1294" s="12">
        <v>1</v>
      </c>
      <c r="AR1294" s="113">
        <v>9.6959097243260093</v>
      </c>
      <c r="AS1294" s="12">
        <v>0</v>
      </c>
      <c r="AT1294" s="12">
        <v>1</v>
      </c>
      <c r="AU1294" s="12">
        <v>6.9994224675079613</v>
      </c>
      <c r="AV1294" s="113">
        <v>7.6066359913898429</v>
      </c>
      <c r="AW1294" s="12">
        <v>0</v>
      </c>
      <c r="AX1294" s="12">
        <v>1</v>
      </c>
      <c r="AY1294" s="68">
        <v>1</v>
      </c>
      <c r="AZ1294" s="68">
        <v>4.2329999999999997</v>
      </c>
      <c r="BA1294" s="94">
        <v>25</v>
      </c>
      <c r="BB1294" s="94">
        <v>58</v>
      </c>
      <c r="BC1294" s="12">
        <v>0</v>
      </c>
      <c r="BD1294" s="12">
        <v>1</v>
      </c>
      <c r="BE1294" s="104">
        <f t="shared" si="292"/>
        <v>6.620073206530356</v>
      </c>
      <c r="BF1294" s="104">
        <v>1486.31</v>
      </c>
      <c r="BG1294" s="104">
        <f t="shared" si="299"/>
        <v>0.90635627623788251</v>
      </c>
      <c r="BH1294" s="68">
        <v>1</v>
      </c>
      <c r="BI1294" s="68">
        <v>1</v>
      </c>
      <c r="BJ1294" s="68">
        <v>0</v>
      </c>
      <c r="BK1294" s="12">
        <v>1</v>
      </c>
      <c r="BL1294" s="12">
        <v>0</v>
      </c>
      <c r="BM1294" s="12">
        <v>0</v>
      </c>
      <c r="BN1294" s="12">
        <v>1</v>
      </c>
      <c r="BO1294" s="12">
        <v>0</v>
      </c>
      <c r="BP1294" s="12">
        <v>1</v>
      </c>
      <c r="BQ1294" s="12">
        <v>0</v>
      </c>
      <c r="BR1294" s="12">
        <v>0</v>
      </c>
      <c r="BS1294" s="12">
        <v>0</v>
      </c>
      <c r="BT1294" s="12">
        <v>1</v>
      </c>
      <c r="BU1294" s="12">
        <v>0</v>
      </c>
      <c r="BV1294" s="12">
        <v>0</v>
      </c>
      <c r="BW1294" s="12">
        <v>0</v>
      </c>
      <c r="BX1294" s="12">
        <v>1</v>
      </c>
      <c r="BY1294" s="12">
        <v>0.48</v>
      </c>
      <c r="BZ1294" s="12">
        <f t="shared" si="300"/>
        <v>0.52</v>
      </c>
      <c r="CA1294" s="113">
        <v>2.0794415416798357</v>
      </c>
      <c r="CB1294" s="12" t="s">
        <v>1359</v>
      </c>
      <c r="CC1294" s="12">
        <v>1</v>
      </c>
      <c r="CI1294" s="46" t="s">
        <v>1420</v>
      </c>
      <c r="CL1294" s="70"/>
      <c r="CM1294" s="70"/>
      <c r="CN1294" s="70"/>
      <c r="CO1294" s="70"/>
      <c r="CP1294" s="70"/>
      <c r="CQ1294" s="70"/>
      <c r="CR1294" s="70"/>
      <c r="CS1294" s="70"/>
      <c r="CT1294" s="70"/>
      <c r="CU1294" s="70"/>
      <c r="CV1294" s="70"/>
      <c r="CW1294" s="70"/>
      <c r="CX1294" s="70"/>
      <c r="CY1294" s="70"/>
      <c r="CZ1294" s="70"/>
      <c r="DA1294" s="70"/>
      <c r="DB1294" s="70"/>
      <c r="DC1294" s="70"/>
      <c r="DD1294" s="70"/>
      <c r="DE1294" s="70"/>
      <c r="DF1294" s="70"/>
      <c r="DG1294" s="70"/>
      <c r="DH1294" s="70"/>
      <c r="DI1294" s="70"/>
      <c r="DJ1294" s="70"/>
      <c r="DK1294" s="70"/>
      <c r="DL1294" s="70"/>
      <c r="DM1294" s="70"/>
      <c r="DN1294" s="70"/>
      <c r="DO1294" s="70"/>
      <c r="DP1294" s="70"/>
      <c r="DQ1294" s="70"/>
      <c r="DR1294" s="70"/>
      <c r="DS1294" s="70"/>
      <c r="DT1294" s="70"/>
      <c r="DU1294" s="70"/>
      <c r="DV1294" s="70"/>
      <c r="DW1294" s="70"/>
      <c r="DX1294" s="70"/>
      <c r="DY1294" s="70"/>
      <c r="DZ1294" s="70"/>
      <c r="EA1294" s="70"/>
      <c r="EB1294" s="70"/>
      <c r="EC1294" s="70"/>
      <c r="ED1294" s="70"/>
      <c r="EE1294" s="70"/>
      <c r="EF1294" s="70"/>
      <c r="EG1294" s="70"/>
      <c r="EH1294" s="70"/>
      <c r="EI1294" s="70"/>
      <c r="EJ1294" s="70"/>
      <c r="EK1294" s="70"/>
      <c r="EL1294" s="70"/>
      <c r="EM1294" s="70"/>
      <c r="EN1294" s="70"/>
      <c r="EO1294" s="70"/>
      <c r="EP1294" s="70"/>
      <c r="EQ1294" s="70"/>
      <c r="ER1294" s="70"/>
      <c r="ES1294" s="70"/>
      <c r="ET1294" s="70"/>
      <c r="EU1294" s="70"/>
      <c r="EV1294" s="70"/>
      <c r="EW1294" s="70"/>
      <c r="EX1294" s="70"/>
      <c r="EY1294" s="70"/>
      <c r="EZ1294" s="70"/>
      <c r="FA1294" s="70"/>
      <c r="FB1294" s="70"/>
      <c r="FC1294" s="70"/>
      <c r="FD1294" s="70"/>
      <c r="FE1294" s="70"/>
      <c r="FF1294" s="70"/>
      <c r="FG1294" s="70"/>
      <c r="FH1294" s="70"/>
      <c r="FI1294" s="70"/>
      <c r="FJ1294" s="70"/>
      <c r="FK1294" s="70"/>
    </row>
    <row r="1295" spans="1:167" ht="15" customHeight="1" x14ac:dyDescent="0.3">
      <c r="A1295" s="70">
        <v>1294</v>
      </c>
      <c r="B1295" s="70">
        <v>29</v>
      </c>
      <c r="C1295" s="69" t="s">
        <v>179</v>
      </c>
      <c r="D1295" s="38">
        <v>2.1499999999999998E-2</v>
      </c>
      <c r="E1295" s="69">
        <v>5.4399999999999997E-2</v>
      </c>
      <c r="F1295" s="19">
        <f t="shared" si="287"/>
        <v>0.3952205882352941</v>
      </c>
      <c r="G1295" s="70"/>
      <c r="H1295" s="70">
        <f t="shared" si="290"/>
        <v>-3.2899999999999999E-2</v>
      </c>
      <c r="I1295" s="70">
        <f t="shared" si="291"/>
        <v>7.5899999999999995E-2</v>
      </c>
      <c r="J1295" s="70" t="s">
        <v>63</v>
      </c>
      <c r="K1295" s="70">
        <f t="shared" si="293"/>
        <v>-2.1499999999999998E-2</v>
      </c>
      <c r="L1295" s="47">
        <f t="shared" si="288"/>
        <v>-0.3952205882352941</v>
      </c>
      <c r="M1295" s="18">
        <f t="shared" si="294"/>
        <v>-3.1005412775870172E-3</v>
      </c>
      <c r="N1295" s="69">
        <f t="shared" si="295"/>
        <v>7.8450904884062207E-3</v>
      </c>
      <c r="O1295" s="69">
        <f t="shared" si="296"/>
        <v>127.46825565337186</v>
      </c>
      <c r="P1295" s="70">
        <f t="shared" si="297"/>
        <v>-1.0945631765993238E-2</v>
      </c>
      <c r="Q1295" s="70">
        <f t="shared" si="298"/>
        <v>4.7445492108192031E-3</v>
      </c>
      <c r="R1295" s="114">
        <v>8.1496017357361552</v>
      </c>
      <c r="S1295" s="70" t="s">
        <v>1384</v>
      </c>
      <c r="T1295" s="70" t="s">
        <v>1366</v>
      </c>
      <c r="U1295" s="70" t="s">
        <v>1421</v>
      </c>
      <c r="V1295" s="69" t="s">
        <v>1423</v>
      </c>
      <c r="W1295" s="69">
        <v>0</v>
      </c>
      <c r="X1295" s="69">
        <v>1</v>
      </c>
      <c r="Y1295" s="69">
        <v>0</v>
      </c>
      <c r="Z1295" s="69">
        <v>0</v>
      </c>
      <c r="AA1295" s="69">
        <v>0</v>
      </c>
      <c r="AB1295" s="69">
        <v>1</v>
      </c>
      <c r="AC1295" s="69">
        <v>1</v>
      </c>
      <c r="AD1295" s="69">
        <v>2</v>
      </c>
      <c r="AE1295" s="69">
        <v>16248</v>
      </c>
      <c r="AF1295" s="69">
        <v>0</v>
      </c>
      <c r="AG1295" s="69">
        <v>0</v>
      </c>
      <c r="AH1295" s="69">
        <v>0</v>
      </c>
      <c r="AI1295" s="69">
        <v>0</v>
      </c>
      <c r="AJ1295" s="69">
        <v>0</v>
      </c>
      <c r="AK1295" s="69">
        <v>0</v>
      </c>
      <c r="AL1295" s="69">
        <v>0</v>
      </c>
      <c r="AM1295" s="69">
        <v>0</v>
      </c>
      <c r="AN1295" s="69">
        <v>1</v>
      </c>
      <c r="AO1295" s="69">
        <v>0</v>
      </c>
      <c r="AP1295" s="114">
        <v>9.6959097243260093</v>
      </c>
      <c r="AQ1295" s="70">
        <v>1</v>
      </c>
      <c r="AR1295" s="114">
        <v>9.6959097243260093</v>
      </c>
      <c r="AS1295" s="70">
        <v>0</v>
      </c>
      <c r="AT1295" s="70">
        <v>1</v>
      </c>
      <c r="AU1295" s="70">
        <v>6.9994224675079613</v>
      </c>
      <c r="AV1295" s="114">
        <v>7.6066359913898429</v>
      </c>
      <c r="AW1295" s="70">
        <v>0</v>
      </c>
      <c r="AX1295" s="70">
        <v>1</v>
      </c>
      <c r="AY1295" s="69">
        <v>1</v>
      </c>
      <c r="AZ1295" s="69">
        <v>4.2329999999999997</v>
      </c>
      <c r="BA1295" s="32">
        <v>25</v>
      </c>
      <c r="BB1295" s="32">
        <v>58</v>
      </c>
      <c r="BC1295" s="70">
        <v>0</v>
      </c>
      <c r="BD1295" s="70">
        <v>1</v>
      </c>
      <c r="BE1295" s="106">
        <f t="shared" si="292"/>
        <v>6.620073206530356</v>
      </c>
      <c r="BF1295" s="106">
        <v>1486.31</v>
      </c>
      <c r="BG1295" s="106">
        <f t="shared" si="299"/>
        <v>0.90635627623788251</v>
      </c>
      <c r="BH1295" s="69">
        <v>1</v>
      </c>
      <c r="BI1295" s="69">
        <v>1</v>
      </c>
      <c r="BJ1295" s="69">
        <v>0</v>
      </c>
      <c r="BK1295" s="70">
        <v>1</v>
      </c>
      <c r="BL1295" s="70">
        <v>0</v>
      </c>
      <c r="BM1295" s="70">
        <v>0</v>
      </c>
      <c r="BN1295" s="70">
        <v>1</v>
      </c>
      <c r="BO1295" s="70">
        <v>0</v>
      </c>
      <c r="BP1295" s="70">
        <v>1</v>
      </c>
      <c r="BQ1295" s="70">
        <v>0</v>
      </c>
      <c r="BR1295" s="70">
        <v>0</v>
      </c>
      <c r="BS1295" s="70">
        <v>0</v>
      </c>
      <c r="BT1295" s="70">
        <v>1</v>
      </c>
      <c r="BU1295" s="70">
        <v>0</v>
      </c>
      <c r="BV1295" s="70">
        <v>0</v>
      </c>
      <c r="BW1295" s="70">
        <v>0</v>
      </c>
      <c r="BX1295" s="70">
        <v>1</v>
      </c>
      <c r="BY1295" s="70">
        <v>0.48</v>
      </c>
      <c r="BZ1295" s="70">
        <f t="shared" si="300"/>
        <v>0.52</v>
      </c>
      <c r="CA1295" s="114">
        <v>2.0794415416798357</v>
      </c>
      <c r="CB1295" s="70" t="s">
        <v>1359</v>
      </c>
      <c r="CC1295" s="70">
        <v>1</v>
      </c>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c r="DD1295" s="70"/>
      <c r="DE1295" s="70"/>
      <c r="DF1295" s="70"/>
      <c r="DG1295" s="70"/>
      <c r="DH1295" s="70"/>
      <c r="DI1295" s="70"/>
      <c r="DJ1295" s="70"/>
      <c r="DK1295" s="70"/>
      <c r="DL1295" s="70"/>
      <c r="DM1295" s="70"/>
      <c r="DN1295" s="70"/>
      <c r="DO1295" s="70"/>
      <c r="DP1295" s="70"/>
      <c r="DQ1295" s="70"/>
      <c r="DR1295" s="70"/>
      <c r="DS1295" s="70"/>
      <c r="DT1295" s="70"/>
      <c r="DU1295" s="70"/>
      <c r="DV1295" s="70"/>
      <c r="DW1295" s="70"/>
      <c r="DX1295" s="70"/>
      <c r="DY1295" s="70"/>
      <c r="DZ1295" s="70"/>
      <c r="EA1295" s="70"/>
      <c r="EB1295" s="70"/>
      <c r="EC1295" s="70"/>
      <c r="ED1295" s="70"/>
      <c r="EE1295" s="70"/>
      <c r="EF1295" s="70"/>
      <c r="EG1295" s="70"/>
      <c r="EH1295" s="70"/>
      <c r="EI1295" s="70"/>
      <c r="EJ1295" s="70"/>
      <c r="EK1295" s="70"/>
      <c r="EL1295" s="70"/>
      <c r="EM1295" s="70"/>
      <c r="EN1295" s="70"/>
      <c r="EO1295" s="70"/>
      <c r="EP1295" s="70"/>
      <c r="EQ1295" s="70"/>
      <c r="ER1295" s="70"/>
      <c r="ES1295" s="70"/>
      <c r="ET1295" s="70"/>
      <c r="EU1295" s="70"/>
      <c r="EV1295" s="70"/>
      <c r="EW1295" s="70"/>
      <c r="EX1295" s="70"/>
      <c r="EY1295" s="70"/>
      <c r="EZ1295" s="70"/>
      <c r="FA1295" s="70"/>
      <c r="FB1295" s="70"/>
      <c r="FC1295" s="70"/>
      <c r="FD1295" s="70"/>
      <c r="FE1295" s="70"/>
      <c r="FF1295" s="70"/>
      <c r="FG1295" s="70"/>
      <c r="FH1295" s="70"/>
      <c r="FI1295" s="70"/>
      <c r="FJ1295" s="70"/>
      <c r="FK1295" s="70"/>
    </row>
    <row r="1296" spans="1:167" ht="15" customHeight="1" x14ac:dyDescent="0.3">
      <c r="A1296" s="70">
        <v>1295</v>
      </c>
      <c r="B1296" s="12">
        <v>29</v>
      </c>
      <c r="C1296" s="69" t="s">
        <v>179</v>
      </c>
      <c r="D1296" s="37">
        <v>0.2989</v>
      </c>
      <c r="E1296" s="68">
        <v>2.9399999999999999E-2</v>
      </c>
      <c r="F1296" s="19">
        <f t="shared" si="287"/>
        <v>10.166666666666666</v>
      </c>
      <c r="H1296" s="12">
        <f t="shared" si="290"/>
        <v>0.26950000000000002</v>
      </c>
      <c r="I1296" s="12">
        <f t="shared" si="291"/>
        <v>0.32829999999999998</v>
      </c>
      <c r="J1296" s="12" t="s">
        <v>63</v>
      </c>
      <c r="K1296" s="12">
        <f t="shared" si="293"/>
        <v>0.2989</v>
      </c>
      <c r="L1296" s="45">
        <f t="shared" si="288"/>
        <v>10.166666666666666</v>
      </c>
      <c r="M1296" s="15">
        <f t="shared" si="294"/>
        <v>7.9506315861556681E-2</v>
      </c>
      <c r="N1296" s="68">
        <f t="shared" si="295"/>
        <v>7.8202933634318062E-3</v>
      </c>
      <c r="O1296" s="68">
        <f t="shared" si="296"/>
        <v>127.87244078029914</v>
      </c>
      <c r="P1296" s="12">
        <f t="shared" si="297"/>
        <v>7.1686022498124877E-2</v>
      </c>
      <c r="Q1296" s="12">
        <f t="shared" si="298"/>
        <v>8.7326609224988486E-2</v>
      </c>
      <c r="R1296" s="113">
        <v>8.1262225294585253</v>
      </c>
      <c r="S1296" s="12" t="s">
        <v>1384</v>
      </c>
      <c r="T1296" s="12" t="s">
        <v>1382</v>
      </c>
      <c r="U1296" s="12" t="s">
        <v>1373</v>
      </c>
      <c r="V1296" s="68" t="s">
        <v>1424</v>
      </c>
      <c r="W1296" s="68">
        <v>0</v>
      </c>
      <c r="X1296" s="68">
        <v>1</v>
      </c>
      <c r="Y1296" s="68">
        <v>0</v>
      </c>
      <c r="Z1296" s="68">
        <v>0</v>
      </c>
      <c r="AA1296" s="68">
        <v>1</v>
      </c>
      <c r="AB1296" s="68">
        <v>1</v>
      </c>
      <c r="AC1296" s="68">
        <v>2</v>
      </c>
      <c r="AD1296" s="68">
        <v>2</v>
      </c>
      <c r="AE1296" s="68">
        <v>16248</v>
      </c>
      <c r="AF1296" s="68">
        <v>0</v>
      </c>
      <c r="AG1296" s="68">
        <v>0</v>
      </c>
      <c r="AH1296" s="68">
        <v>0</v>
      </c>
      <c r="AI1296" s="68">
        <v>0</v>
      </c>
      <c r="AJ1296" s="68">
        <v>0</v>
      </c>
      <c r="AK1296" s="68">
        <v>0</v>
      </c>
      <c r="AL1296" s="68">
        <v>0</v>
      </c>
      <c r="AM1296" s="68">
        <v>0</v>
      </c>
      <c r="AN1296" s="68">
        <v>1</v>
      </c>
      <c r="AO1296" s="68">
        <v>0</v>
      </c>
      <c r="AP1296" s="113">
        <v>9.6959097243260093</v>
      </c>
      <c r="AQ1296" s="12">
        <v>1</v>
      </c>
      <c r="AR1296" s="113">
        <v>9.6959097243260093</v>
      </c>
      <c r="AS1296" s="12">
        <v>0</v>
      </c>
      <c r="AT1296" s="12">
        <v>1</v>
      </c>
      <c r="AU1296" s="12">
        <v>6.9994224675079613</v>
      </c>
      <c r="AV1296" s="113">
        <v>7.6066359913898429</v>
      </c>
      <c r="AW1296" s="12">
        <v>0</v>
      </c>
      <c r="AX1296" s="12">
        <v>1</v>
      </c>
      <c r="AY1296" s="68">
        <v>1</v>
      </c>
      <c r="AZ1296" s="68">
        <v>4.2329999999999997</v>
      </c>
      <c r="BA1296" s="94">
        <v>25</v>
      </c>
      <c r="BB1296" s="94">
        <v>58</v>
      </c>
      <c r="BC1296" s="12">
        <v>0</v>
      </c>
      <c r="BD1296" s="12">
        <v>1</v>
      </c>
      <c r="BE1296" s="104">
        <f t="shared" si="292"/>
        <v>6.620073206530356</v>
      </c>
      <c r="BF1296" s="104">
        <v>1486.31</v>
      </c>
      <c r="BG1296" s="104">
        <f t="shared" si="299"/>
        <v>0.90635627623788251</v>
      </c>
      <c r="BH1296" s="68">
        <v>1</v>
      </c>
      <c r="BI1296" s="68">
        <v>1</v>
      </c>
      <c r="BJ1296" s="68">
        <v>0</v>
      </c>
      <c r="BK1296" s="12">
        <v>1</v>
      </c>
      <c r="BL1296" s="12">
        <v>0</v>
      </c>
      <c r="BM1296" s="12">
        <v>0</v>
      </c>
      <c r="BN1296" s="12">
        <v>1</v>
      </c>
      <c r="BO1296" s="12">
        <v>0</v>
      </c>
      <c r="BP1296" s="12">
        <v>1</v>
      </c>
      <c r="BQ1296" s="12">
        <v>0</v>
      </c>
      <c r="BR1296" s="12">
        <v>0</v>
      </c>
      <c r="BS1296" s="12">
        <v>0</v>
      </c>
      <c r="BT1296" s="12">
        <v>1</v>
      </c>
      <c r="BU1296" s="12">
        <v>0</v>
      </c>
      <c r="BV1296" s="12">
        <v>0</v>
      </c>
      <c r="BW1296" s="12">
        <v>0</v>
      </c>
      <c r="BX1296" s="12">
        <v>1</v>
      </c>
      <c r="BY1296" s="12">
        <v>0.48</v>
      </c>
      <c r="BZ1296" s="12">
        <f t="shared" si="300"/>
        <v>0.52</v>
      </c>
      <c r="CA1296" s="113">
        <v>2.0794415416798357</v>
      </c>
      <c r="CB1296" s="12" t="s">
        <v>1359</v>
      </c>
      <c r="CC1296" s="12">
        <v>1</v>
      </c>
    </row>
    <row r="1297" spans="1:167" ht="15" customHeight="1" x14ac:dyDescent="0.3">
      <c r="A1297" s="70">
        <v>1296</v>
      </c>
      <c r="B1297" s="12">
        <v>29</v>
      </c>
      <c r="C1297" s="69" t="s">
        <v>179</v>
      </c>
      <c r="D1297" s="37">
        <v>4.0500000000000001E-2</v>
      </c>
      <c r="E1297" s="68">
        <v>3.6200000000000003E-2</v>
      </c>
      <c r="F1297" s="19">
        <f t="shared" ref="F1297:F1360" si="301">D1297/E1297</f>
        <v>1.1187845303867403</v>
      </c>
      <c r="H1297" s="12">
        <f t="shared" si="290"/>
        <v>4.2999999999999983E-3</v>
      </c>
      <c r="I1297" s="12">
        <f t="shared" si="291"/>
        <v>7.6700000000000004E-2</v>
      </c>
      <c r="J1297" s="12" t="s">
        <v>63</v>
      </c>
      <c r="K1297" s="12">
        <f t="shared" si="293"/>
        <v>4.0500000000000001E-2</v>
      </c>
      <c r="L1297" s="45">
        <f t="shared" ref="L1297:L1360" si="302">K1297/E1297</f>
        <v>1.1187845303867403</v>
      </c>
      <c r="M1297" s="15">
        <f t="shared" si="294"/>
        <v>8.7766700135696561E-3</v>
      </c>
      <c r="N1297" s="68">
        <f t="shared" si="295"/>
        <v>7.8448260368202856E-3</v>
      </c>
      <c r="O1297" s="68">
        <f t="shared" si="296"/>
        <v>127.47255264889549</v>
      </c>
      <c r="P1297" s="12">
        <f t="shared" si="297"/>
        <v>9.3184397674937053E-4</v>
      </c>
      <c r="Q1297" s="12">
        <f t="shared" si="298"/>
        <v>1.6621496050389942E-2</v>
      </c>
      <c r="R1297" s="113">
        <v>8.1262225294585253</v>
      </c>
      <c r="S1297" s="12" t="s">
        <v>1384</v>
      </c>
      <c r="T1297" s="12" t="s">
        <v>1382</v>
      </c>
      <c r="U1297" s="12" t="s">
        <v>1421</v>
      </c>
      <c r="V1297" s="68" t="s">
        <v>1425</v>
      </c>
      <c r="W1297" s="68">
        <v>0</v>
      </c>
      <c r="X1297" s="68">
        <v>1</v>
      </c>
      <c r="Y1297" s="68">
        <v>0</v>
      </c>
      <c r="Z1297" s="68">
        <v>0</v>
      </c>
      <c r="AA1297" s="68">
        <v>1</v>
      </c>
      <c r="AB1297" s="68">
        <v>1</v>
      </c>
      <c r="AC1297" s="68">
        <v>2</v>
      </c>
      <c r="AD1297" s="68">
        <v>2</v>
      </c>
      <c r="AE1297" s="68">
        <v>16248</v>
      </c>
      <c r="AF1297" s="68">
        <v>0</v>
      </c>
      <c r="AG1297" s="68">
        <v>0</v>
      </c>
      <c r="AH1297" s="68">
        <v>0</v>
      </c>
      <c r="AI1297" s="68">
        <v>0</v>
      </c>
      <c r="AJ1297" s="68">
        <v>0</v>
      </c>
      <c r="AK1297" s="68">
        <v>0</v>
      </c>
      <c r="AL1297" s="68">
        <v>0</v>
      </c>
      <c r="AM1297" s="68">
        <v>0</v>
      </c>
      <c r="AN1297" s="68">
        <v>1</v>
      </c>
      <c r="AO1297" s="68">
        <v>0</v>
      </c>
      <c r="AP1297" s="113">
        <v>9.6959097243260093</v>
      </c>
      <c r="AQ1297" s="12">
        <v>1</v>
      </c>
      <c r="AR1297" s="113">
        <v>9.6959097243260093</v>
      </c>
      <c r="AS1297" s="12">
        <v>0</v>
      </c>
      <c r="AT1297" s="12">
        <v>1</v>
      </c>
      <c r="AU1297" s="12">
        <v>6.9994224675079613</v>
      </c>
      <c r="AV1297" s="113">
        <v>7.6066359913898429</v>
      </c>
      <c r="AW1297" s="12">
        <v>0</v>
      </c>
      <c r="AX1297" s="12">
        <v>1</v>
      </c>
      <c r="AY1297" s="68">
        <v>1</v>
      </c>
      <c r="AZ1297" s="68">
        <v>4.2329999999999997</v>
      </c>
      <c r="BA1297" s="94">
        <v>25</v>
      </c>
      <c r="BB1297" s="94">
        <v>58</v>
      </c>
      <c r="BC1297" s="12">
        <v>0</v>
      </c>
      <c r="BD1297" s="12">
        <v>1</v>
      </c>
      <c r="BE1297" s="104">
        <f t="shared" si="292"/>
        <v>6.620073206530356</v>
      </c>
      <c r="BF1297" s="104">
        <v>1486.31</v>
      </c>
      <c r="BG1297" s="104">
        <f t="shared" si="299"/>
        <v>0.90635627623788251</v>
      </c>
      <c r="BH1297" s="68">
        <v>1</v>
      </c>
      <c r="BI1297" s="68">
        <v>1</v>
      </c>
      <c r="BJ1297" s="68">
        <v>0</v>
      </c>
      <c r="BK1297" s="12">
        <v>1</v>
      </c>
      <c r="BL1297" s="12">
        <v>0</v>
      </c>
      <c r="BM1297" s="12">
        <v>0</v>
      </c>
      <c r="BN1297" s="12">
        <v>1</v>
      </c>
      <c r="BO1297" s="12">
        <v>0</v>
      </c>
      <c r="BP1297" s="12">
        <v>1</v>
      </c>
      <c r="BQ1297" s="12">
        <v>0</v>
      </c>
      <c r="BR1297" s="12">
        <v>0</v>
      </c>
      <c r="BS1297" s="12">
        <v>0</v>
      </c>
      <c r="BT1297" s="12">
        <v>1</v>
      </c>
      <c r="BU1297" s="12">
        <v>0</v>
      </c>
      <c r="BV1297" s="12">
        <v>0</v>
      </c>
      <c r="BW1297" s="12">
        <v>0</v>
      </c>
      <c r="BX1297" s="12">
        <v>1</v>
      </c>
      <c r="BY1297" s="12">
        <v>0.48</v>
      </c>
      <c r="BZ1297" s="12">
        <f t="shared" si="300"/>
        <v>0.52</v>
      </c>
      <c r="CA1297" s="113">
        <v>2.0794415416798357</v>
      </c>
      <c r="CB1297" s="12" t="s">
        <v>1359</v>
      </c>
      <c r="CC1297" s="12">
        <v>1</v>
      </c>
    </row>
    <row r="1298" spans="1:167" ht="15" customHeight="1" x14ac:dyDescent="0.3">
      <c r="A1298" s="70">
        <v>1297</v>
      </c>
      <c r="B1298" s="12">
        <v>29</v>
      </c>
      <c r="C1298" s="69" t="s">
        <v>179</v>
      </c>
      <c r="D1298" s="37">
        <v>0.15609999999999999</v>
      </c>
      <c r="E1298" s="13">
        <v>3.2599999999999997E-2</v>
      </c>
      <c r="F1298" s="19">
        <f t="shared" si="301"/>
        <v>4.7883435582822083</v>
      </c>
      <c r="H1298" s="12">
        <f t="shared" si="290"/>
        <v>0.1235</v>
      </c>
      <c r="I1298" s="12">
        <f t="shared" si="291"/>
        <v>0.18869999999999998</v>
      </c>
      <c r="J1298" s="12" t="s">
        <v>63</v>
      </c>
      <c r="K1298" s="12">
        <f t="shared" si="293"/>
        <v>-0.15609999999999999</v>
      </c>
      <c r="L1298" s="45">
        <f t="shared" si="302"/>
        <v>-4.7883435582822083</v>
      </c>
      <c r="M1298" s="15">
        <f t="shared" si="294"/>
        <v>-3.7538692194551596E-2</v>
      </c>
      <c r="N1298" s="13">
        <f t="shared" si="295"/>
        <v>7.8395987542753502E-3</v>
      </c>
      <c r="O1298" s="68">
        <f t="shared" si="296"/>
        <v>127.557548714422</v>
      </c>
      <c r="P1298" s="12">
        <f t="shared" si="297"/>
        <v>-4.5378290948826949E-2</v>
      </c>
      <c r="Q1298" s="12">
        <f t="shared" si="298"/>
        <v>-2.9699093440276245E-2</v>
      </c>
      <c r="R1298" s="113">
        <v>8.1262225294585253</v>
      </c>
      <c r="S1298" s="12" t="s">
        <v>1384</v>
      </c>
      <c r="T1298" s="12" t="s">
        <v>1383</v>
      </c>
      <c r="U1298" s="12" t="s">
        <v>1373</v>
      </c>
      <c r="V1298" s="13" t="s">
        <v>1426</v>
      </c>
      <c r="W1298" s="68">
        <v>0</v>
      </c>
      <c r="X1298" s="68">
        <v>1</v>
      </c>
      <c r="Y1298" s="68">
        <v>0</v>
      </c>
      <c r="Z1298" s="68">
        <v>0</v>
      </c>
      <c r="AA1298" s="13">
        <v>0</v>
      </c>
      <c r="AB1298" s="13">
        <v>1</v>
      </c>
      <c r="AC1298" s="68">
        <v>3</v>
      </c>
      <c r="AD1298" s="68">
        <v>2</v>
      </c>
      <c r="AE1298" s="13">
        <v>16248</v>
      </c>
      <c r="AF1298" s="13">
        <v>0</v>
      </c>
      <c r="AG1298" s="13">
        <v>0</v>
      </c>
      <c r="AH1298" s="13">
        <v>0</v>
      </c>
      <c r="AI1298" s="13">
        <v>0</v>
      </c>
      <c r="AJ1298" s="13">
        <v>0</v>
      </c>
      <c r="AK1298" s="13">
        <v>0</v>
      </c>
      <c r="AL1298" s="13">
        <v>0</v>
      </c>
      <c r="AM1298" s="68">
        <v>0</v>
      </c>
      <c r="AN1298" s="68">
        <v>1</v>
      </c>
      <c r="AO1298" s="68">
        <v>0</v>
      </c>
      <c r="AP1298" s="113">
        <v>9.6959097243260093</v>
      </c>
      <c r="AQ1298" s="12">
        <v>1</v>
      </c>
      <c r="AR1298" s="113">
        <v>9.6959097243260093</v>
      </c>
      <c r="AS1298" s="12">
        <v>0</v>
      </c>
      <c r="AT1298" s="12">
        <v>1</v>
      </c>
      <c r="AU1298" s="12">
        <v>6.9994224675079613</v>
      </c>
      <c r="AV1298" s="113">
        <v>7.6066359913898429</v>
      </c>
      <c r="AW1298" s="12">
        <v>0</v>
      </c>
      <c r="AX1298" s="12">
        <v>1</v>
      </c>
      <c r="AY1298" s="68">
        <v>1</v>
      </c>
      <c r="AZ1298" s="68">
        <v>4.2329999999999997</v>
      </c>
      <c r="BA1298" s="94">
        <v>25</v>
      </c>
      <c r="BB1298" s="94">
        <v>58</v>
      </c>
      <c r="BC1298" s="12">
        <v>0</v>
      </c>
      <c r="BD1298" s="12">
        <v>1</v>
      </c>
      <c r="BE1298" s="104">
        <f t="shared" si="292"/>
        <v>6.620073206530356</v>
      </c>
      <c r="BF1298" s="104">
        <v>1486.31</v>
      </c>
      <c r="BG1298" s="104">
        <f t="shared" si="299"/>
        <v>0.90635627623788251</v>
      </c>
      <c r="BH1298" s="68">
        <v>1</v>
      </c>
      <c r="BI1298" s="68">
        <v>1</v>
      </c>
      <c r="BJ1298" s="68">
        <v>0</v>
      </c>
      <c r="BK1298" s="12">
        <v>1</v>
      </c>
      <c r="BL1298" s="12">
        <v>0</v>
      </c>
      <c r="BM1298" s="12">
        <v>0</v>
      </c>
      <c r="BN1298" s="12">
        <v>1</v>
      </c>
      <c r="BO1298" s="12">
        <v>0</v>
      </c>
      <c r="BP1298" s="12">
        <v>1</v>
      </c>
      <c r="BQ1298" s="12">
        <v>0</v>
      </c>
      <c r="BR1298" s="12">
        <v>0</v>
      </c>
      <c r="BS1298" s="12">
        <v>0</v>
      </c>
      <c r="BT1298" s="12">
        <v>1</v>
      </c>
      <c r="BU1298" s="12">
        <v>0</v>
      </c>
      <c r="BV1298" s="12">
        <v>0</v>
      </c>
      <c r="BW1298" s="12">
        <v>0</v>
      </c>
      <c r="BX1298" s="12">
        <v>1</v>
      </c>
      <c r="BY1298" s="12">
        <v>0.48</v>
      </c>
      <c r="BZ1298" s="12">
        <f t="shared" si="300"/>
        <v>0.52</v>
      </c>
      <c r="CA1298" s="113">
        <v>2.0794415416798357</v>
      </c>
      <c r="CB1298" s="12" t="s">
        <v>1359</v>
      </c>
      <c r="CC1298" s="12">
        <v>1</v>
      </c>
    </row>
    <row r="1299" spans="1:167" ht="15" customHeight="1" x14ac:dyDescent="0.3">
      <c r="A1299" s="70">
        <v>1298</v>
      </c>
      <c r="B1299" s="12">
        <v>29</v>
      </c>
      <c r="C1299" s="69" t="s">
        <v>179</v>
      </c>
      <c r="D1299" s="37">
        <v>-6.4199999999999993E-2</v>
      </c>
      <c r="E1299" s="13">
        <v>3.6799999999999999E-2</v>
      </c>
      <c r="F1299" s="19">
        <f t="shared" si="301"/>
        <v>-1.7445652173913042</v>
      </c>
      <c r="H1299" s="12">
        <f t="shared" si="290"/>
        <v>-0.10099999999999999</v>
      </c>
      <c r="I1299" s="12">
        <f t="shared" si="291"/>
        <v>-2.7399999999999994E-2</v>
      </c>
      <c r="J1299" s="12" t="s">
        <v>63</v>
      </c>
      <c r="K1299" s="12">
        <f t="shared" si="293"/>
        <v>6.4199999999999993E-2</v>
      </c>
      <c r="L1299" s="45">
        <f t="shared" si="302"/>
        <v>1.7445652173913042</v>
      </c>
      <c r="M1299" s="15">
        <f t="shared" si="294"/>
        <v>1.3685056125450658E-2</v>
      </c>
      <c r="N1299" s="13">
        <f t="shared" si="295"/>
        <v>7.8443935423143964E-3</v>
      </c>
      <c r="O1299" s="68">
        <f t="shared" si="296"/>
        <v>127.47958074843881</v>
      </c>
      <c r="P1299" s="12">
        <f t="shared" si="297"/>
        <v>5.8406625831362614E-3</v>
      </c>
      <c r="Q1299" s="12">
        <f t="shared" si="298"/>
        <v>2.1529449667765054E-2</v>
      </c>
      <c r="R1299" s="113">
        <v>8.1262225294585253</v>
      </c>
      <c r="S1299" s="12" t="s">
        <v>1384</v>
      </c>
      <c r="T1299" s="12" t="s">
        <v>1383</v>
      </c>
      <c r="U1299" s="12" t="s">
        <v>1421</v>
      </c>
      <c r="V1299" s="13" t="s">
        <v>1427</v>
      </c>
      <c r="W1299" s="68">
        <v>0</v>
      </c>
      <c r="X1299" s="68">
        <v>1</v>
      </c>
      <c r="Y1299" s="68">
        <v>0</v>
      </c>
      <c r="Z1299" s="68">
        <v>0</v>
      </c>
      <c r="AA1299" s="13">
        <v>0</v>
      </c>
      <c r="AB1299" s="13">
        <v>1</v>
      </c>
      <c r="AC1299" s="68">
        <v>3</v>
      </c>
      <c r="AD1299" s="68">
        <v>2</v>
      </c>
      <c r="AE1299" s="13">
        <v>16248</v>
      </c>
      <c r="AF1299" s="13">
        <v>0</v>
      </c>
      <c r="AG1299" s="13">
        <v>0</v>
      </c>
      <c r="AH1299" s="13">
        <v>0</v>
      </c>
      <c r="AI1299" s="13">
        <v>0</v>
      </c>
      <c r="AJ1299" s="13">
        <v>0</v>
      </c>
      <c r="AK1299" s="13">
        <v>0</v>
      </c>
      <c r="AL1299" s="13">
        <v>0</v>
      </c>
      <c r="AM1299" s="68">
        <v>0</v>
      </c>
      <c r="AN1299" s="68">
        <v>1</v>
      </c>
      <c r="AO1299" s="68">
        <v>0</v>
      </c>
      <c r="AP1299" s="113">
        <v>9.6959097243260093</v>
      </c>
      <c r="AQ1299" s="12">
        <v>1</v>
      </c>
      <c r="AR1299" s="113">
        <v>9.6959097243260093</v>
      </c>
      <c r="AS1299" s="12">
        <v>0</v>
      </c>
      <c r="AT1299" s="12">
        <v>1</v>
      </c>
      <c r="AU1299" s="12">
        <v>6.9994224675079613</v>
      </c>
      <c r="AV1299" s="113">
        <v>7.6066359913898429</v>
      </c>
      <c r="AW1299" s="12">
        <v>0</v>
      </c>
      <c r="AX1299" s="12">
        <v>1</v>
      </c>
      <c r="AY1299" s="68">
        <v>1</v>
      </c>
      <c r="AZ1299" s="68">
        <v>4.2329999999999997</v>
      </c>
      <c r="BA1299" s="94">
        <v>25</v>
      </c>
      <c r="BB1299" s="94">
        <v>58</v>
      </c>
      <c r="BC1299" s="12">
        <v>0</v>
      </c>
      <c r="BD1299" s="12">
        <v>1</v>
      </c>
      <c r="BE1299" s="104">
        <f t="shared" si="292"/>
        <v>6.620073206530356</v>
      </c>
      <c r="BF1299" s="104">
        <v>1486.31</v>
      </c>
      <c r="BG1299" s="104">
        <f t="shared" si="299"/>
        <v>0.90635627623788251</v>
      </c>
      <c r="BH1299" s="68">
        <v>1</v>
      </c>
      <c r="BI1299" s="68">
        <v>1</v>
      </c>
      <c r="BJ1299" s="68">
        <v>0</v>
      </c>
      <c r="BK1299" s="12">
        <v>1</v>
      </c>
      <c r="BL1299" s="12">
        <v>0</v>
      </c>
      <c r="BM1299" s="12">
        <v>0</v>
      </c>
      <c r="BN1299" s="12">
        <v>1</v>
      </c>
      <c r="BO1299" s="12">
        <v>0</v>
      </c>
      <c r="BP1299" s="12">
        <v>1</v>
      </c>
      <c r="BQ1299" s="12">
        <v>0</v>
      </c>
      <c r="BR1299" s="12">
        <v>0</v>
      </c>
      <c r="BS1299" s="12">
        <v>0</v>
      </c>
      <c r="BT1299" s="12">
        <v>1</v>
      </c>
      <c r="BU1299" s="12">
        <v>0</v>
      </c>
      <c r="BV1299" s="12">
        <v>0</v>
      </c>
      <c r="BW1299" s="12">
        <v>0</v>
      </c>
      <c r="BX1299" s="12">
        <v>1</v>
      </c>
      <c r="BY1299" s="12">
        <v>0.48</v>
      </c>
      <c r="BZ1299" s="12">
        <f t="shared" si="300"/>
        <v>0.52</v>
      </c>
      <c r="CA1299" s="113">
        <v>2.0794415416798357</v>
      </c>
      <c r="CB1299" s="12" t="s">
        <v>1359</v>
      </c>
      <c r="CC1299" s="12">
        <v>1</v>
      </c>
    </row>
    <row r="1300" spans="1:167" ht="15" customHeight="1" x14ac:dyDescent="0.3">
      <c r="A1300" s="70">
        <v>1299</v>
      </c>
      <c r="B1300" s="12">
        <v>29</v>
      </c>
      <c r="C1300" s="69" t="s">
        <v>179</v>
      </c>
      <c r="D1300" s="37">
        <v>-0.30120000000000002</v>
      </c>
      <c r="E1300" s="68">
        <v>0.18909999999999999</v>
      </c>
      <c r="F1300" s="19">
        <f t="shared" si="301"/>
        <v>-1.5928080380750929</v>
      </c>
      <c r="H1300" s="12">
        <f t="shared" si="290"/>
        <v>-0.49030000000000001</v>
      </c>
      <c r="I1300" s="12">
        <f t="shared" si="291"/>
        <v>-0.11210000000000003</v>
      </c>
      <c r="J1300" s="12" t="s">
        <v>63</v>
      </c>
      <c r="K1300" s="12">
        <f t="shared" si="293"/>
        <v>0.30120000000000002</v>
      </c>
      <c r="L1300" s="45">
        <f t="shared" si="302"/>
        <v>1.5928080380750929</v>
      </c>
      <c r="M1300" s="15">
        <f t="shared" si="294"/>
        <v>1.2494807792411975E-2</v>
      </c>
      <c r="N1300" s="68">
        <f t="shared" si="295"/>
        <v>7.8445157820222575E-3</v>
      </c>
      <c r="O1300" s="68">
        <f t="shared" si="296"/>
        <v>127.4775942565836</v>
      </c>
      <c r="P1300" s="12">
        <f t="shared" si="297"/>
        <v>4.6502920103897172E-3</v>
      </c>
      <c r="Q1300" s="12">
        <f t="shared" si="298"/>
        <v>2.0339323574434232E-2</v>
      </c>
      <c r="R1300" s="113">
        <v>8.1262225294585253</v>
      </c>
      <c r="S1300" s="12" t="s">
        <v>1385</v>
      </c>
      <c r="T1300" s="12" t="s">
        <v>1366</v>
      </c>
      <c r="U1300" s="12" t="s">
        <v>1373</v>
      </c>
      <c r="V1300" s="68" t="s">
        <v>1428</v>
      </c>
      <c r="W1300" s="68">
        <v>0</v>
      </c>
      <c r="X1300" s="68">
        <v>1</v>
      </c>
      <c r="Y1300" s="68">
        <v>0</v>
      </c>
      <c r="Z1300" s="68">
        <v>0</v>
      </c>
      <c r="AA1300" s="68">
        <v>0</v>
      </c>
      <c r="AB1300" s="68">
        <v>1</v>
      </c>
      <c r="AC1300" s="68">
        <v>4</v>
      </c>
      <c r="AD1300" s="68">
        <v>2</v>
      </c>
      <c r="AE1300" s="68">
        <v>16248</v>
      </c>
      <c r="AF1300" s="68">
        <v>0</v>
      </c>
      <c r="AG1300" s="68">
        <v>0</v>
      </c>
      <c r="AH1300" s="68">
        <v>0</v>
      </c>
      <c r="AI1300" s="68">
        <v>0</v>
      </c>
      <c r="AJ1300" s="68">
        <v>0</v>
      </c>
      <c r="AK1300" s="68">
        <v>0</v>
      </c>
      <c r="AL1300" s="68">
        <v>0</v>
      </c>
      <c r="AM1300" s="68">
        <v>0</v>
      </c>
      <c r="AN1300" s="68">
        <v>1</v>
      </c>
      <c r="AO1300" s="68">
        <v>0</v>
      </c>
      <c r="AP1300" s="113">
        <v>9.6959097243260093</v>
      </c>
      <c r="AQ1300" s="12">
        <v>1</v>
      </c>
      <c r="AR1300" s="113">
        <v>9.6959097243260093</v>
      </c>
      <c r="AS1300" s="12">
        <v>0</v>
      </c>
      <c r="AT1300" s="12">
        <v>1</v>
      </c>
      <c r="AU1300" s="12">
        <v>6.9994224675079613</v>
      </c>
      <c r="AV1300" s="113">
        <v>7.6066359913898429</v>
      </c>
      <c r="AW1300" s="12">
        <v>0</v>
      </c>
      <c r="AX1300" s="12">
        <v>1</v>
      </c>
      <c r="AY1300" s="68">
        <v>1</v>
      </c>
      <c r="AZ1300" s="68">
        <v>4.2329999999999997</v>
      </c>
      <c r="BA1300" s="94">
        <v>25</v>
      </c>
      <c r="BB1300" s="94">
        <v>58</v>
      </c>
      <c r="BC1300" s="12">
        <v>0</v>
      </c>
      <c r="BD1300" s="12">
        <v>1</v>
      </c>
      <c r="BE1300" s="104">
        <f t="shared" si="292"/>
        <v>6.620073206530356</v>
      </c>
      <c r="BF1300" s="104">
        <v>1486.31</v>
      </c>
      <c r="BG1300" s="104">
        <f t="shared" si="299"/>
        <v>0.90635627623788251</v>
      </c>
      <c r="BH1300" s="68">
        <v>1</v>
      </c>
      <c r="BI1300" s="68">
        <v>1</v>
      </c>
      <c r="BJ1300" s="68">
        <v>0</v>
      </c>
      <c r="BK1300" s="12">
        <v>1</v>
      </c>
      <c r="BL1300" s="12">
        <v>0</v>
      </c>
      <c r="BM1300" s="12">
        <v>0</v>
      </c>
      <c r="BN1300" s="12">
        <v>1</v>
      </c>
      <c r="BO1300" s="12">
        <v>0</v>
      </c>
      <c r="BP1300" s="12">
        <v>1</v>
      </c>
      <c r="BQ1300" s="12">
        <v>0</v>
      </c>
      <c r="BR1300" s="12">
        <v>0</v>
      </c>
      <c r="BS1300" s="12">
        <v>0</v>
      </c>
      <c r="BT1300" s="12">
        <v>1</v>
      </c>
      <c r="BU1300" s="12">
        <v>0</v>
      </c>
      <c r="BV1300" s="12">
        <v>0</v>
      </c>
      <c r="BW1300" s="12">
        <v>0</v>
      </c>
      <c r="BX1300" s="12">
        <v>1</v>
      </c>
      <c r="BY1300" s="12">
        <v>0.48</v>
      </c>
      <c r="BZ1300" s="12">
        <f t="shared" si="300"/>
        <v>0.52</v>
      </c>
      <c r="CA1300" s="113">
        <v>2.0794415416798357</v>
      </c>
      <c r="CB1300" s="12" t="s">
        <v>1359</v>
      </c>
      <c r="CC1300" s="12">
        <v>1</v>
      </c>
    </row>
    <row r="1301" spans="1:167" ht="15" customHeight="1" x14ac:dyDescent="0.3">
      <c r="A1301" s="70">
        <v>1300</v>
      </c>
      <c r="B1301" s="12">
        <v>29</v>
      </c>
      <c r="C1301" s="69" t="s">
        <v>179</v>
      </c>
      <c r="D1301" s="37">
        <v>0.11210000000000001</v>
      </c>
      <c r="E1301" s="13">
        <v>0.2306</v>
      </c>
      <c r="F1301" s="19">
        <f t="shared" si="301"/>
        <v>0.48612315698178665</v>
      </c>
      <c r="H1301" s="12">
        <f t="shared" si="290"/>
        <v>-0.11849999999999999</v>
      </c>
      <c r="I1301" s="12">
        <f t="shared" si="291"/>
        <v>0.3427</v>
      </c>
      <c r="J1301" s="12" t="s">
        <v>63</v>
      </c>
      <c r="K1301" s="12">
        <f t="shared" si="293"/>
        <v>-0.11210000000000001</v>
      </c>
      <c r="L1301" s="45">
        <f t="shared" si="302"/>
        <v>-0.48612315698178665</v>
      </c>
      <c r="M1301" s="15">
        <f t="shared" si="294"/>
        <v>-3.8136707528193233E-3</v>
      </c>
      <c r="N1301" s="13">
        <f t="shared" si="295"/>
        <v>7.8450711471912214E-3</v>
      </c>
      <c r="O1301" s="68">
        <f t="shared" si="296"/>
        <v>127.46856991322902</v>
      </c>
      <c r="P1301" s="12">
        <f t="shared" si="297"/>
        <v>-1.1658741900010546E-2</v>
      </c>
      <c r="Q1301" s="12">
        <f t="shared" si="298"/>
        <v>4.0314003943718981E-3</v>
      </c>
      <c r="R1301" s="113">
        <v>7.6255950721324535</v>
      </c>
      <c r="S1301" s="12" t="s">
        <v>1385</v>
      </c>
      <c r="T1301" s="12" t="s">
        <v>1366</v>
      </c>
      <c r="U1301" s="12" t="s">
        <v>1421</v>
      </c>
      <c r="V1301" s="13" t="s">
        <v>1429</v>
      </c>
      <c r="W1301" s="68">
        <v>0</v>
      </c>
      <c r="X1301" s="68">
        <v>1</v>
      </c>
      <c r="Y1301" s="68">
        <v>0</v>
      </c>
      <c r="Z1301" s="68">
        <v>0</v>
      </c>
      <c r="AA1301" s="13">
        <v>0</v>
      </c>
      <c r="AB1301" s="13">
        <v>1</v>
      </c>
      <c r="AC1301" s="68">
        <v>4</v>
      </c>
      <c r="AD1301" s="68">
        <v>2</v>
      </c>
      <c r="AE1301" s="13">
        <v>16248</v>
      </c>
      <c r="AF1301" s="13">
        <v>0</v>
      </c>
      <c r="AG1301" s="13">
        <v>0</v>
      </c>
      <c r="AH1301" s="13">
        <v>0</v>
      </c>
      <c r="AI1301" s="13">
        <v>0</v>
      </c>
      <c r="AJ1301" s="13">
        <v>0</v>
      </c>
      <c r="AK1301" s="13">
        <v>0</v>
      </c>
      <c r="AL1301" s="13">
        <v>0</v>
      </c>
      <c r="AM1301" s="68">
        <v>0</v>
      </c>
      <c r="AN1301" s="68">
        <v>1</v>
      </c>
      <c r="AO1301" s="68">
        <v>0</v>
      </c>
      <c r="AP1301" s="113">
        <v>9.6959097243260093</v>
      </c>
      <c r="AQ1301" s="12">
        <v>1</v>
      </c>
      <c r="AR1301" s="113">
        <v>9.6959097243260093</v>
      </c>
      <c r="AS1301" s="12">
        <v>0</v>
      </c>
      <c r="AT1301" s="12">
        <v>1</v>
      </c>
      <c r="AU1301" s="12">
        <v>6.9994224675079613</v>
      </c>
      <c r="AV1301" s="113">
        <v>7.6066359913898429</v>
      </c>
      <c r="AW1301" s="12">
        <v>0</v>
      </c>
      <c r="AX1301" s="12">
        <v>1</v>
      </c>
      <c r="AY1301" s="68">
        <v>1</v>
      </c>
      <c r="AZ1301" s="68">
        <v>4.2329999999999997</v>
      </c>
      <c r="BA1301" s="94">
        <v>25</v>
      </c>
      <c r="BB1301" s="94">
        <v>58</v>
      </c>
      <c r="BC1301" s="12">
        <v>0</v>
      </c>
      <c r="BD1301" s="12">
        <v>1</v>
      </c>
      <c r="BE1301" s="104">
        <f t="shared" si="292"/>
        <v>6.620073206530356</v>
      </c>
      <c r="BF1301" s="104">
        <v>1486.31</v>
      </c>
      <c r="BG1301" s="104">
        <f t="shared" si="299"/>
        <v>0.90635627623788251</v>
      </c>
      <c r="BH1301" s="68">
        <v>1</v>
      </c>
      <c r="BI1301" s="68">
        <v>1</v>
      </c>
      <c r="BJ1301" s="68">
        <v>0</v>
      </c>
      <c r="BK1301" s="12">
        <v>1</v>
      </c>
      <c r="BL1301" s="12">
        <v>0</v>
      </c>
      <c r="BM1301" s="12">
        <v>0</v>
      </c>
      <c r="BN1301" s="12">
        <v>1</v>
      </c>
      <c r="BO1301" s="12">
        <v>0</v>
      </c>
      <c r="BP1301" s="12">
        <v>1</v>
      </c>
      <c r="BQ1301" s="12">
        <v>0</v>
      </c>
      <c r="BR1301" s="12">
        <v>0</v>
      </c>
      <c r="BS1301" s="12">
        <v>0</v>
      </c>
      <c r="BT1301" s="12">
        <v>1</v>
      </c>
      <c r="BU1301" s="12">
        <v>0</v>
      </c>
      <c r="BV1301" s="12">
        <v>0</v>
      </c>
      <c r="BW1301" s="12">
        <v>0</v>
      </c>
      <c r="BX1301" s="12">
        <v>1</v>
      </c>
      <c r="BY1301" s="12">
        <v>0.48</v>
      </c>
      <c r="BZ1301" s="12">
        <f t="shared" si="300"/>
        <v>0.52</v>
      </c>
      <c r="CA1301" s="113">
        <v>2.0794415416798357</v>
      </c>
      <c r="CB1301" s="12" t="s">
        <v>1359</v>
      </c>
      <c r="CC1301" s="12">
        <v>1</v>
      </c>
    </row>
    <row r="1302" spans="1:167" ht="15" customHeight="1" x14ac:dyDescent="0.3">
      <c r="A1302" s="70">
        <v>1301</v>
      </c>
      <c r="B1302" s="12">
        <v>29</v>
      </c>
      <c r="C1302" s="69" t="s">
        <v>179</v>
      </c>
      <c r="D1302" s="37">
        <v>0.13100000000000001</v>
      </c>
      <c r="E1302" s="68">
        <v>0.14299999999999999</v>
      </c>
      <c r="F1302" s="19">
        <f t="shared" si="301"/>
        <v>0.91608391608391615</v>
      </c>
      <c r="H1302" s="12">
        <f t="shared" si="290"/>
        <v>-1.1999999999999983E-2</v>
      </c>
      <c r="I1302" s="12">
        <f t="shared" si="291"/>
        <v>0.27400000000000002</v>
      </c>
      <c r="J1302" s="12" t="s">
        <v>63</v>
      </c>
      <c r="K1302" s="12">
        <f t="shared" si="293"/>
        <v>0.13100000000000001</v>
      </c>
      <c r="L1302" s="45">
        <f t="shared" si="302"/>
        <v>0.91608391608391615</v>
      </c>
      <c r="M1302" s="15">
        <f t="shared" si="294"/>
        <v>1.2954295892459809E-2</v>
      </c>
      <c r="N1302" s="68">
        <f t="shared" si="295"/>
        <v>1.4140948951311086E-2</v>
      </c>
      <c r="O1302" s="68">
        <f t="shared" si="296"/>
        <v>70.716611978666705</v>
      </c>
      <c r="P1302" s="12">
        <f t="shared" si="297"/>
        <v>-1.1866530588512773E-3</v>
      </c>
      <c r="Q1302" s="12">
        <f t="shared" si="298"/>
        <v>2.7095244843770894E-2</v>
      </c>
      <c r="R1302" s="113">
        <v>7.6255950721324535</v>
      </c>
      <c r="S1302" s="12" t="s">
        <v>1385</v>
      </c>
      <c r="T1302" s="12" t="s">
        <v>1382</v>
      </c>
      <c r="U1302" s="12" t="s">
        <v>1373</v>
      </c>
      <c r="V1302" s="68" t="s">
        <v>1430</v>
      </c>
      <c r="W1302" s="68">
        <v>0</v>
      </c>
      <c r="X1302" s="68">
        <v>1</v>
      </c>
      <c r="Y1302" s="68">
        <v>0</v>
      </c>
      <c r="Z1302" s="68">
        <v>0</v>
      </c>
      <c r="AA1302" s="68">
        <v>1</v>
      </c>
      <c r="AB1302" s="68">
        <v>1</v>
      </c>
      <c r="AC1302" s="68">
        <v>5</v>
      </c>
      <c r="AD1302" s="68">
        <v>2</v>
      </c>
      <c r="AE1302" s="68">
        <v>5000</v>
      </c>
      <c r="AF1302" s="68">
        <v>0</v>
      </c>
      <c r="AG1302" s="68">
        <v>0</v>
      </c>
      <c r="AH1302" s="68">
        <v>0</v>
      </c>
      <c r="AI1302" s="68">
        <v>0</v>
      </c>
      <c r="AJ1302" s="68">
        <v>0</v>
      </c>
      <c r="AK1302" s="68">
        <v>0</v>
      </c>
      <c r="AL1302" s="68">
        <v>0</v>
      </c>
      <c r="AM1302" s="68">
        <v>0</v>
      </c>
      <c r="AN1302" s="68">
        <v>1</v>
      </c>
      <c r="AO1302" s="68">
        <v>0</v>
      </c>
      <c r="AP1302" s="113">
        <v>9.6959097243260093</v>
      </c>
      <c r="AQ1302" s="12">
        <v>1</v>
      </c>
      <c r="AR1302" s="113">
        <v>8.5177930114882052</v>
      </c>
      <c r="AS1302" s="12">
        <v>0</v>
      </c>
      <c r="AT1302" s="12">
        <v>1</v>
      </c>
      <c r="AU1302" s="12">
        <v>6.9994224675079613</v>
      </c>
      <c r="AV1302" s="113">
        <v>7.6066359913898429</v>
      </c>
      <c r="AW1302" s="12">
        <v>0</v>
      </c>
      <c r="AX1302" s="12">
        <v>1</v>
      </c>
      <c r="AY1302" s="68">
        <v>1</v>
      </c>
      <c r="AZ1302" s="68">
        <v>4.2329999999999997</v>
      </c>
      <c r="BA1302" s="94">
        <v>25</v>
      </c>
      <c r="BB1302" s="94">
        <v>58</v>
      </c>
      <c r="BC1302" s="12">
        <v>0</v>
      </c>
      <c r="BD1302" s="12">
        <v>1</v>
      </c>
      <c r="BE1302" s="104">
        <f t="shared" si="292"/>
        <v>6.620073206530356</v>
      </c>
      <c r="BF1302" s="104">
        <v>1486.31</v>
      </c>
      <c r="BG1302" s="104">
        <f t="shared" si="299"/>
        <v>0.90635627623788251</v>
      </c>
      <c r="BH1302" s="68">
        <v>1</v>
      </c>
      <c r="BI1302" s="68">
        <v>1</v>
      </c>
      <c r="BJ1302" s="68">
        <v>0</v>
      </c>
      <c r="BK1302" s="12">
        <v>1</v>
      </c>
      <c r="BL1302" s="12">
        <v>0</v>
      </c>
      <c r="BM1302" s="12">
        <v>0</v>
      </c>
      <c r="BN1302" s="12">
        <v>1</v>
      </c>
      <c r="BO1302" s="12">
        <v>0</v>
      </c>
      <c r="BP1302" s="12">
        <v>1</v>
      </c>
      <c r="BQ1302" s="12">
        <v>0</v>
      </c>
      <c r="BR1302" s="12">
        <v>0</v>
      </c>
      <c r="BS1302" s="12">
        <v>0</v>
      </c>
      <c r="BT1302" s="12">
        <v>1</v>
      </c>
      <c r="BU1302" s="12">
        <v>0</v>
      </c>
      <c r="BV1302" s="12">
        <v>0</v>
      </c>
      <c r="BW1302" s="12">
        <v>0</v>
      </c>
      <c r="BX1302" s="12">
        <v>1</v>
      </c>
      <c r="BY1302" s="12">
        <v>0.48</v>
      </c>
      <c r="BZ1302" s="12">
        <f t="shared" si="300"/>
        <v>0.52</v>
      </c>
      <c r="CA1302" s="113">
        <v>2.0794415416798357</v>
      </c>
      <c r="CB1302" s="12" t="s">
        <v>1359</v>
      </c>
      <c r="CC1302" s="12">
        <v>1</v>
      </c>
    </row>
    <row r="1303" spans="1:167" s="40" customFormat="1" ht="15" customHeight="1" x14ac:dyDescent="0.3">
      <c r="A1303" s="75">
        <v>1302</v>
      </c>
      <c r="B1303" s="75">
        <v>29</v>
      </c>
      <c r="C1303" s="77" t="s">
        <v>179</v>
      </c>
      <c r="D1303" s="76">
        <v>1.9699999999999999E-2</v>
      </c>
      <c r="E1303" s="77">
        <v>0.1673</v>
      </c>
      <c r="F1303" s="79">
        <f t="shared" si="301"/>
        <v>0.1177525403466826</v>
      </c>
      <c r="G1303" s="75"/>
      <c r="H1303" s="75">
        <f t="shared" si="290"/>
        <v>-0.14760000000000001</v>
      </c>
      <c r="I1303" s="75">
        <f t="shared" si="291"/>
        <v>0.187</v>
      </c>
      <c r="J1303" s="75" t="s">
        <v>63</v>
      </c>
      <c r="K1303" s="75">
        <f t="shared" si="293"/>
        <v>1.9699999999999999E-2</v>
      </c>
      <c r="L1303" s="88">
        <f t="shared" si="302"/>
        <v>0.1177525403466826</v>
      </c>
      <c r="M1303" s="78">
        <f t="shared" si="294"/>
        <v>1.6652700866162278E-3</v>
      </c>
      <c r="N1303" s="77">
        <f t="shared" si="295"/>
        <v>1.4142116014766238E-2</v>
      </c>
      <c r="O1303" s="77">
        <f t="shared" si="296"/>
        <v>70.710776163614256</v>
      </c>
      <c r="P1303" s="75">
        <f t="shared" si="297"/>
        <v>-1.247684592815001E-2</v>
      </c>
      <c r="Q1303" s="75">
        <f t="shared" si="298"/>
        <v>1.5807386101382465E-2</v>
      </c>
      <c r="R1303" s="115">
        <v>7.6255950721324535</v>
      </c>
      <c r="S1303" s="75" t="s">
        <v>1385</v>
      </c>
      <c r="T1303" s="75" t="s">
        <v>1382</v>
      </c>
      <c r="U1303" s="75" t="s">
        <v>1421</v>
      </c>
      <c r="V1303" s="77" t="s">
        <v>1431</v>
      </c>
      <c r="W1303" s="77">
        <v>0</v>
      </c>
      <c r="X1303" s="77">
        <v>1</v>
      </c>
      <c r="Y1303" s="77">
        <v>0</v>
      </c>
      <c r="Z1303" s="77">
        <v>0</v>
      </c>
      <c r="AA1303" s="77">
        <v>1</v>
      </c>
      <c r="AB1303" s="77">
        <v>1</v>
      </c>
      <c r="AC1303" s="77">
        <v>5</v>
      </c>
      <c r="AD1303" s="77">
        <v>2</v>
      </c>
      <c r="AE1303" s="77">
        <v>5000</v>
      </c>
      <c r="AF1303" s="77">
        <v>0</v>
      </c>
      <c r="AG1303" s="77">
        <v>0</v>
      </c>
      <c r="AH1303" s="77">
        <v>0</v>
      </c>
      <c r="AI1303" s="77">
        <v>0</v>
      </c>
      <c r="AJ1303" s="77">
        <v>0</v>
      </c>
      <c r="AK1303" s="77">
        <v>0</v>
      </c>
      <c r="AL1303" s="77">
        <v>0</v>
      </c>
      <c r="AM1303" s="77">
        <v>0</v>
      </c>
      <c r="AN1303" s="77">
        <v>1</v>
      </c>
      <c r="AO1303" s="77">
        <v>0</v>
      </c>
      <c r="AP1303" s="115">
        <v>9.6959097243260093</v>
      </c>
      <c r="AQ1303" s="75">
        <v>1</v>
      </c>
      <c r="AR1303" s="115">
        <v>8.5177930114882052</v>
      </c>
      <c r="AS1303" s="75">
        <v>0</v>
      </c>
      <c r="AT1303" s="75">
        <v>1</v>
      </c>
      <c r="AU1303" s="75">
        <v>6.9994224675079613</v>
      </c>
      <c r="AV1303" s="115">
        <v>7.6066359913898429</v>
      </c>
      <c r="AW1303" s="75">
        <v>0</v>
      </c>
      <c r="AX1303" s="75">
        <v>1</v>
      </c>
      <c r="AY1303" s="77">
        <v>1</v>
      </c>
      <c r="AZ1303" s="77">
        <v>4.2329999999999997</v>
      </c>
      <c r="BA1303" s="52">
        <v>25</v>
      </c>
      <c r="BB1303" s="52">
        <v>58</v>
      </c>
      <c r="BC1303" s="75">
        <v>0</v>
      </c>
      <c r="BD1303" s="75">
        <v>1</v>
      </c>
      <c r="BE1303" s="105">
        <f t="shared" si="292"/>
        <v>6.620073206530356</v>
      </c>
      <c r="BF1303" s="105">
        <v>1486.31</v>
      </c>
      <c r="BG1303" s="105">
        <f t="shared" si="299"/>
        <v>0.90635627623788251</v>
      </c>
      <c r="BH1303" s="77">
        <v>1</v>
      </c>
      <c r="BI1303" s="77">
        <v>1</v>
      </c>
      <c r="BJ1303" s="77">
        <v>0</v>
      </c>
      <c r="BK1303" s="75">
        <v>1</v>
      </c>
      <c r="BL1303" s="75">
        <v>0</v>
      </c>
      <c r="BM1303" s="75">
        <v>0</v>
      </c>
      <c r="BN1303" s="75">
        <v>1</v>
      </c>
      <c r="BO1303" s="75">
        <v>0</v>
      </c>
      <c r="BP1303" s="75">
        <v>1</v>
      </c>
      <c r="BQ1303" s="75">
        <v>0</v>
      </c>
      <c r="BR1303" s="75">
        <v>0</v>
      </c>
      <c r="BS1303" s="75">
        <v>0</v>
      </c>
      <c r="BT1303" s="75">
        <v>1</v>
      </c>
      <c r="BU1303" s="75">
        <v>0</v>
      </c>
      <c r="BV1303" s="75">
        <v>0</v>
      </c>
      <c r="BW1303" s="75">
        <v>0</v>
      </c>
      <c r="BX1303" s="75">
        <v>1</v>
      </c>
      <c r="BY1303" s="75">
        <v>0.48</v>
      </c>
      <c r="BZ1303" s="75">
        <f t="shared" si="300"/>
        <v>0.52</v>
      </c>
      <c r="CA1303" s="115">
        <v>2.0794415416798357</v>
      </c>
      <c r="CB1303" s="75" t="s">
        <v>1359</v>
      </c>
      <c r="CC1303" s="75">
        <v>1</v>
      </c>
      <c r="CD1303" s="75"/>
      <c r="CE1303" s="75"/>
      <c r="CF1303" s="75"/>
      <c r="CG1303" s="75"/>
      <c r="CH1303" s="75"/>
      <c r="CI1303" s="75"/>
      <c r="CJ1303" s="75"/>
      <c r="CK1303" s="75"/>
      <c r="CL1303" s="75"/>
      <c r="CM1303" s="75"/>
      <c r="CN1303" s="75"/>
      <c r="CO1303" s="75"/>
      <c r="CP1303" s="75"/>
      <c r="CQ1303" s="75"/>
      <c r="CR1303" s="75"/>
      <c r="CS1303" s="75"/>
      <c r="CT1303" s="75"/>
      <c r="CU1303" s="75"/>
      <c r="CV1303" s="75"/>
      <c r="CW1303" s="75"/>
      <c r="CX1303" s="75"/>
      <c r="CY1303" s="75"/>
      <c r="CZ1303" s="75"/>
      <c r="DA1303" s="75"/>
      <c r="DB1303" s="75"/>
      <c r="DC1303" s="75"/>
      <c r="DD1303" s="75"/>
      <c r="DE1303" s="75"/>
      <c r="DF1303" s="75"/>
      <c r="DG1303" s="75"/>
      <c r="DH1303" s="75"/>
      <c r="DI1303" s="75"/>
      <c r="DJ1303" s="75"/>
      <c r="DK1303" s="75"/>
      <c r="DL1303" s="75"/>
      <c r="DM1303" s="75"/>
      <c r="DN1303" s="75"/>
      <c r="DO1303" s="75"/>
      <c r="DP1303" s="75"/>
      <c r="DQ1303" s="75"/>
      <c r="DR1303" s="75"/>
      <c r="DS1303" s="75"/>
      <c r="DT1303" s="75"/>
      <c r="DU1303" s="75"/>
      <c r="DV1303" s="75"/>
      <c r="DW1303" s="75"/>
      <c r="DX1303" s="75"/>
      <c r="DY1303" s="75"/>
      <c r="DZ1303" s="75"/>
      <c r="EA1303" s="75"/>
      <c r="EB1303" s="75"/>
      <c r="EC1303" s="75"/>
      <c r="ED1303" s="75"/>
      <c r="EE1303" s="75"/>
      <c r="EF1303" s="75"/>
      <c r="EG1303" s="75"/>
      <c r="EH1303" s="75"/>
      <c r="EI1303" s="75"/>
      <c r="EJ1303" s="75"/>
      <c r="EK1303" s="75"/>
      <c r="EL1303" s="75"/>
      <c r="EM1303" s="75"/>
      <c r="EN1303" s="75"/>
      <c r="EO1303" s="75"/>
      <c r="EP1303" s="75"/>
      <c r="EQ1303" s="75"/>
      <c r="ER1303" s="75"/>
      <c r="ES1303" s="75"/>
      <c r="ET1303" s="75"/>
      <c r="EU1303" s="75"/>
      <c r="EV1303" s="75"/>
      <c r="EW1303" s="75"/>
      <c r="EX1303" s="75"/>
      <c r="EY1303" s="75"/>
      <c r="EZ1303" s="75"/>
      <c r="FA1303" s="75"/>
      <c r="FB1303" s="75"/>
      <c r="FC1303" s="75"/>
      <c r="FD1303" s="75"/>
      <c r="FE1303" s="75"/>
      <c r="FF1303" s="75"/>
      <c r="FG1303" s="75"/>
      <c r="FH1303" s="75"/>
      <c r="FI1303" s="75"/>
      <c r="FJ1303" s="75"/>
      <c r="FK1303" s="75"/>
    </row>
    <row r="1304" spans="1:167" ht="15" customHeight="1" x14ac:dyDescent="0.3">
      <c r="A1304" s="70">
        <v>1303</v>
      </c>
      <c r="B1304" s="70">
        <v>30</v>
      </c>
      <c r="C1304" s="31" t="s">
        <v>180</v>
      </c>
      <c r="D1304" s="38">
        <v>2.8000000000000001E-2</v>
      </c>
      <c r="E1304" s="69">
        <v>1.2999999999999999E-2</v>
      </c>
      <c r="F1304" s="19">
        <f t="shared" si="301"/>
        <v>2.1538461538461542</v>
      </c>
      <c r="G1304" s="70" t="s">
        <v>420</v>
      </c>
      <c r="H1304" s="70">
        <f t="shared" si="290"/>
        <v>1.5000000000000001E-2</v>
      </c>
      <c r="I1304" s="70">
        <f t="shared" si="291"/>
        <v>4.1000000000000002E-2</v>
      </c>
      <c r="J1304" s="70" t="s">
        <v>353</v>
      </c>
      <c r="K1304" s="70">
        <f t="shared" si="293"/>
        <v>2.8000000000000001E-2</v>
      </c>
      <c r="L1304" s="47">
        <f t="shared" si="302"/>
        <v>2.1538461538461542</v>
      </c>
      <c r="M1304" s="18">
        <f t="shared" si="294"/>
        <v>2.1604848231010856E-2</v>
      </c>
      <c r="N1304" s="69">
        <f t="shared" si="295"/>
        <v>1.0030822392969325E-2</v>
      </c>
      <c r="O1304" s="69">
        <f t="shared" si="296"/>
        <v>99.692723171024056</v>
      </c>
      <c r="P1304" s="70">
        <f t="shared" si="297"/>
        <v>1.157402583804153E-2</v>
      </c>
      <c r="Q1304" s="70">
        <f t="shared" si="298"/>
        <v>3.1635670623980178E-2</v>
      </c>
      <c r="R1304" s="114">
        <v>7.6255950721324535</v>
      </c>
      <c r="S1304" s="70" t="s">
        <v>1446</v>
      </c>
      <c r="T1304" s="70" t="s">
        <v>1448</v>
      </c>
      <c r="U1304" s="70" t="s">
        <v>1443</v>
      </c>
      <c r="V1304" s="69" t="s">
        <v>1449</v>
      </c>
      <c r="W1304" s="69">
        <v>1</v>
      </c>
      <c r="X1304" s="69">
        <v>0</v>
      </c>
      <c r="Y1304" s="69">
        <v>0</v>
      </c>
      <c r="Z1304" s="69">
        <v>0</v>
      </c>
      <c r="AA1304" s="69">
        <v>1</v>
      </c>
      <c r="AB1304" s="69">
        <v>1</v>
      </c>
      <c r="AC1304" s="69">
        <v>1</v>
      </c>
      <c r="AD1304" s="69">
        <v>2</v>
      </c>
      <c r="AE1304" s="69">
        <v>9934</v>
      </c>
      <c r="AF1304" s="69">
        <v>0</v>
      </c>
      <c r="AG1304" s="69">
        <v>1</v>
      </c>
      <c r="AH1304" s="69">
        <v>0</v>
      </c>
      <c r="AI1304" s="69">
        <v>0</v>
      </c>
      <c r="AJ1304" s="69">
        <v>0</v>
      </c>
      <c r="AK1304" s="69">
        <v>0</v>
      </c>
      <c r="AL1304" s="69">
        <v>0</v>
      </c>
      <c r="AM1304" s="69">
        <v>0</v>
      </c>
      <c r="AN1304" s="69">
        <v>0</v>
      </c>
      <c r="AO1304" s="69">
        <v>0</v>
      </c>
      <c r="AP1304" s="114">
        <v>9.5054696450630125</v>
      </c>
      <c r="AQ1304" s="70">
        <v>1</v>
      </c>
      <c r="AR1304" s="114">
        <v>9.2040204432313626</v>
      </c>
      <c r="AS1304" s="70">
        <v>0</v>
      </c>
      <c r="AT1304" s="70">
        <v>1</v>
      </c>
      <c r="AU1304" s="70">
        <v>6.9994224675079613</v>
      </c>
      <c r="AV1304" s="114">
        <v>7.6061387263373286</v>
      </c>
      <c r="AW1304" s="70">
        <v>0</v>
      </c>
      <c r="AX1304" s="70">
        <v>1</v>
      </c>
      <c r="AY1304" s="69">
        <v>0</v>
      </c>
      <c r="AZ1304" s="69">
        <v>4.2329999999999997</v>
      </c>
      <c r="BA1304" s="32">
        <v>33</v>
      </c>
      <c r="BB1304" s="32">
        <v>58</v>
      </c>
      <c r="BC1304" s="70">
        <v>1</v>
      </c>
      <c r="BD1304" s="70">
        <v>0</v>
      </c>
      <c r="BE1304" s="106">
        <f t="shared" ref="BE1304:BE1335" si="303">LN(100)</f>
        <v>4.6051701859880918</v>
      </c>
      <c r="BF1304" s="106">
        <v>216.69</v>
      </c>
      <c r="BG1304" s="106">
        <f t="shared" si="299"/>
        <v>0.85622344334035905</v>
      </c>
      <c r="BH1304" s="69">
        <v>1</v>
      </c>
      <c r="BI1304" s="69">
        <v>1</v>
      </c>
      <c r="BJ1304" s="69">
        <v>0</v>
      </c>
      <c r="BK1304" s="70">
        <v>1</v>
      </c>
      <c r="BL1304" s="70">
        <v>0</v>
      </c>
      <c r="BM1304" s="70">
        <v>1</v>
      </c>
      <c r="BN1304" s="70">
        <v>0</v>
      </c>
      <c r="BO1304" s="70">
        <v>0</v>
      </c>
      <c r="BP1304" s="70">
        <v>1</v>
      </c>
      <c r="BQ1304" s="70">
        <v>0</v>
      </c>
      <c r="BR1304" s="70">
        <v>0</v>
      </c>
      <c r="BS1304" s="70">
        <v>0</v>
      </c>
      <c r="BT1304" s="70">
        <v>0</v>
      </c>
      <c r="BU1304" s="70">
        <v>1</v>
      </c>
      <c r="BV1304" s="70">
        <v>1</v>
      </c>
      <c r="BW1304" s="70">
        <v>0</v>
      </c>
      <c r="BX1304" s="70">
        <v>0</v>
      </c>
      <c r="BY1304" s="70">
        <v>0.48</v>
      </c>
      <c r="BZ1304" s="70">
        <f t="shared" si="300"/>
        <v>0.52</v>
      </c>
      <c r="CA1304" s="114">
        <v>2.0794415416798357</v>
      </c>
      <c r="CB1304" s="70" t="s">
        <v>1433</v>
      </c>
      <c r="CC1304" s="70">
        <v>0</v>
      </c>
      <c r="CD1304" s="70" t="s">
        <v>1434</v>
      </c>
      <c r="CE1304" s="70" t="s">
        <v>1438</v>
      </c>
      <c r="CF1304" s="70" t="s">
        <v>1440</v>
      </c>
      <c r="CG1304" s="70" t="s">
        <v>1441</v>
      </c>
      <c r="CH1304" s="70" t="s">
        <v>1439</v>
      </c>
      <c r="CI1304" s="53" t="s">
        <v>1447</v>
      </c>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c r="DD1304" s="70"/>
      <c r="DE1304" s="70"/>
      <c r="DF1304" s="70"/>
      <c r="DG1304" s="70"/>
      <c r="DH1304" s="70"/>
      <c r="DI1304" s="70"/>
      <c r="DJ1304" s="70"/>
      <c r="DK1304" s="70"/>
      <c r="DL1304" s="70"/>
      <c r="DM1304" s="70"/>
      <c r="DN1304" s="70"/>
      <c r="DO1304" s="70"/>
      <c r="DP1304" s="70"/>
      <c r="DQ1304" s="70"/>
      <c r="DR1304" s="70"/>
      <c r="DS1304" s="70"/>
      <c r="DT1304" s="70"/>
      <c r="DU1304" s="70"/>
      <c r="DV1304" s="70"/>
      <c r="DW1304" s="70"/>
      <c r="DX1304" s="70"/>
      <c r="DY1304" s="70"/>
      <c r="DZ1304" s="70"/>
      <c r="EA1304" s="70"/>
      <c r="EB1304" s="70"/>
      <c r="EC1304" s="70"/>
      <c r="ED1304" s="70"/>
      <c r="EE1304" s="70"/>
      <c r="EF1304" s="70"/>
      <c r="EG1304" s="70"/>
      <c r="EH1304" s="70"/>
      <c r="EI1304" s="70"/>
      <c r="EJ1304" s="70"/>
      <c r="EK1304" s="70"/>
      <c r="EL1304" s="70"/>
      <c r="EM1304" s="70"/>
      <c r="EN1304" s="70"/>
      <c r="EO1304" s="70"/>
      <c r="EP1304" s="70"/>
      <c r="EQ1304" s="70"/>
      <c r="ER1304" s="70"/>
      <c r="ES1304" s="70"/>
      <c r="ET1304" s="70"/>
      <c r="EU1304" s="70"/>
      <c r="EV1304" s="70"/>
      <c r="EW1304" s="70"/>
      <c r="EX1304" s="70"/>
      <c r="EY1304" s="70"/>
      <c r="EZ1304" s="70"/>
      <c r="FA1304" s="70"/>
      <c r="FB1304" s="70"/>
      <c r="FC1304" s="70"/>
      <c r="FD1304" s="70"/>
      <c r="FE1304" s="70"/>
      <c r="FF1304" s="70"/>
      <c r="FG1304" s="70"/>
      <c r="FH1304" s="70"/>
      <c r="FI1304" s="70"/>
      <c r="FJ1304" s="70"/>
      <c r="FK1304" s="70"/>
    </row>
    <row r="1305" spans="1:167" ht="15" customHeight="1" x14ac:dyDescent="0.3">
      <c r="A1305" s="70">
        <v>1304</v>
      </c>
      <c r="B1305" s="12">
        <v>30</v>
      </c>
      <c r="C1305" s="31" t="s">
        <v>180</v>
      </c>
      <c r="D1305" s="37">
        <v>4.3999999999999997E-2</v>
      </c>
      <c r="E1305" s="68">
        <v>0.01</v>
      </c>
      <c r="F1305" s="19">
        <f t="shared" si="301"/>
        <v>4.3999999999999995</v>
      </c>
      <c r="G1305" s="12" t="s">
        <v>353</v>
      </c>
      <c r="H1305" s="12">
        <f t="shared" si="290"/>
        <v>3.3999999999999996E-2</v>
      </c>
      <c r="I1305" s="12">
        <f t="shared" si="291"/>
        <v>5.3999999999999999E-2</v>
      </c>
      <c r="J1305" s="12" t="s">
        <v>353</v>
      </c>
      <c r="K1305" s="12">
        <f t="shared" si="293"/>
        <v>4.3999999999999997E-2</v>
      </c>
      <c r="L1305" s="45">
        <f t="shared" si="302"/>
        <v>4.3999999999999995</v>
      </c>
      <c r="M1305" s="15">
        <f t="shared" si="294"/>
        <v>4.4102968323514263E-2</v>
      </c>
      <c r="N1305" s="68">
        <f t="shared" si="295"/>
        <v>1.0023401891707789E-2</v>
      </c>
      <c r="O1305" s="68">
        <f t="shared" si="296"/>
        <v>99.766527452848635</v>
      </c>
      <c r="P1305" s="12">
        <f t="shared" si="297"/>
        <v>3.4079566431806471E-2</v>
      </c>
      <c r="Q1305" s="12">
        <f t="shared" si="298"/>
        <v>5.4126370215222055E-2</v>
      </c>
      <c r="R1305" s="113">
        <v>7.6255950721324535</v>
      </c>
      <c r="S1305" s="12" t="s">
        <v>1446</v>
      </c>
      <c r="T1305" s="12" t="s">
        <v>1448</v>
      </c>
      <c r="U1305" s="12" t="s">
        <v>1444</v>
      </c>
      <c r="V1305" s="68" t="s">
        <v>1449</v>
      </c>
      <c r="W1305" s="68">
        <v>1</v>
      </c>
      <c r="X1305" s="68">
        <v>0</v>
      </c>
      <c r="Y1305" s="68">
        <v>0</v>
      </c>
      <c r="Z1305" s="68">
        <v>0</v>
      </c>
      <c r="AA1305" s="68">
        <v>1</v>
      </c>
      <c r="AB1305" s="68">
        <v>1</v>
      </c>
      <c r="AC1305" s="68">
        <v>1</v>
      </c>
      <c r="AD1305" s="68">
        <v>2</v>
      </c>
      <c r="AE1305" s="68">
        <v>9934</v>
      </c>
      <c r="AF1305" s="68">
        <v>0</v>
      </c>
      <c r="AG1305" s="68">
        <v>1</v>
      </c>
      <c r="AH1305" s="68">
        <v>0</v>
      </c>
      <c r="AI1305" s="68">
        <v>0</v>
      </c>
      <c r="AJ1305" s="68">
        <v>0</v>
      </c>
      <c r="AK1305" s="68">
        <v>0</v>
      </c>
      <c r="AL1305" s="68">
        <v>0</v>
      </c>
      <c r="AM1305" s="68">
        <v>0</v>
      </c>
      <c r="AN1305" s="68">
        <v>0</v>
      </c>
      <c r="AO1305" s="68">
        <v>0</v>
      </c>
      <c r="AP1305" s="113">
        <v>9.5054696450630125</v>
      </c>
      <c r="AQ1305" s="12">
        <v>1</v>
      </c>
      <c r="AR1305" s="113">
        <v>9.2040204432313626</v>
      </c>
      <c r="AS1305" s="12">
        <v>0</v>
      </c>
      <c r="AT1305" s="12">
        <v>1</v>
      </c>
      <c r="AU1305" s="12">
        <v>6.9994224675079613</v>
      </c>
      <c r="AV1305" s="113">
        <v>7.6061387263373286</v>
      </c>
      <c r="AW1305" s="12">
        <v>0</v>
      </c>
      <c r="AX1305" s="12">
        <v>1</v>
      </c>
      <c r="AY1305" s="68">
        <v>0</v>
      </c>
      <c r="AZ1305" s="68">
        <v>4.2329999999999997</v>
      </c>
      <c r="BA1305" s="94">
        <v>33</v>
      </c>
      <c r="BB1305" s="94">
        <v>58</v>
      </c>
      <c r="BC1305" s="12">
        <v>1</v>
      </c>
      <c r="BD1305" s="12">
        <v>0</v>
      </c>
      <c r="BE1305" s="104">
        <f t="shared" si="303"/>
        <v>4.6051701859880918</v>
      </c>
      <c r="BF1305" s="104">
        <v>216.69</v>
      </c>
      <c r="BG1305" s="104">
        <f t="shared" si="299"/>
        <v>0.85622344334035905</v>
      </c>
      <c r="BH1305" s="68">
        <v>1</v>
      </c>
      <c r="BI1305" s="68">
        <v>1</v>
      </c>
      <c r="BJ1305" s="68">
        <v>0</v>
      </c>
      <c r="BK1305" s="12">
        <v>1</v>
      </c>
      <c r="BL1305" s="12">
        <v>0</v>
      </c>
      <c r="BM1305" s="12">
        <v>1</v>
      </c>
      <c r="BN1305" s="12">
        <v>0</v>
      </c>
      <c r="BO1305" s="12">
        <v>0</v>
      </c>
      <c r="BP1305" s="12">
        <v>1</v>
      </c>
      <c r="BQ1305" s="12">
        <v>0</v>
      </c>
      <c r="BR1305" s="12">
        <v>0</v>
      </c>
      <c r="BS1305" s="12">
        <v>0</v>
      </c>
      <c r="BT1305" s="12">
        <v>0</v>
      </c>
      <c r="BU1305" s="12">
        <v>1</v>
      </c>
      <c r="BV1305" s="12">
        <v>1</v>
      </c>
      <c r="BW1305" s="12">
        <v>0</v>
      </c>
      <c r="BX1305" s="12">
        <v>0</v>
      </c>
      <c r="BY1305" s="12">
        <v>0.48</v>
      </c>
      <c r="BZ1305" s="12">
        <f t="shared" si="300"/>
        <v>0.52</v>
      </c>
      <c r="CA1305" s="113">
        <v>2.0794415416798357</v>
      </c>
      <c r="CB1305" s="12" t="s">
        <v>1433</v>
      </c>
      <c r="CC1305" s="12">
        <v>0</v>
      </c>
      <c r="CD1305" s="46" t="s">
        <v>1435</v>
      </c>
      <c r="CE1305" s="12" t="s">
        <v>17</v>
      </c>
    </row>
    <row r="1306" spans="1:167" ht="15" customHeight="1" x14ac:dyDescent="0.3">
      <c r="A1306" s="70">
        <v>1305</v>
      </c>
      <c r="B1306" s="70">
        <v>30</v>
      </c>
      <c r="C1306" s="31" t="s">
        <v>180</v>
      </c>
      <c r="D1306" s="38">
        <v>2.8000000000000001E-2</v>
      </c>
      <c r="E1306" s="69">
        <v>1.2E-2</v>
      </c>
      <c r="F1306" s="19">
        <f t="shared" si="301"/>
        <v>2.3333333333333335</v>
      </c>
      <c r="G1306" s="70" t="s">
        <v>420</v>
      </c>
      <c r="H1306" s="70">
        <f t="shared" si="290"/>
        <v>1.6E-2</v>
      </c>
      <c r="I1306" s="70">
        <f t="shared" si="291"/>
        <v>0.04</v>
      </c>
      <c r="J1306" s="70">
        <v>0.14000000000000001</v>
      </c>
      <c r="K1306" s="70">
        <f t="shared" si="293"/>
        <v>2.8000000000000001E-2</v>
      </c>
      <c r="L1306" s="47">
        <f t="shared" si="302"/>
        <v>2.3333333333333335</v>
      </c>
      <c r="M1306" s="18">
        <f t="shared" si="294"/>
        <v>2.3404303969603628E-2</v>
      </c>
      <c r="N1306" s="69">
        <f t="shared" si="295"/>
        <v>1.0030415986972983E-2</v>
      </c>
      <c r="O1306" s="69">
        <f t="shared" si="296"/>
        <v>99.696762457185358</v>
      </c>
      <c r="P1306" s="70">
        <f t="shared" si="297"/>
        <v>1.3373887982630644E-2</v>
      </c>
      <c r="Q1306" s="70">
        <f t="shared" si="298"/>
        <v>3.3434719956576611E-2</v>
      </c>
      <c r="R1306" s="114">
        <v>8.4751204149943291</v>
      </c>
      <c r="S1306" s="70" t="s">
        <v>1446</v>
      </c>
      <c r="T1306" s="70" t="s">
        <v>1448</v>
      </c>
      <c r="U1306" s="70" t="s">
        <v>1443</v>
      </c>
      <c r="V1306" s="69" t="s">
        <v>1449</v>
      </c>
      <c r="W1306" s="69">
        <v>1</v>
      </c>
      <c r="X1306" s="69">
        <v>0</v>
      </c>
      <c r="Y1306" s="69">
        <v>0</v>
      </c>
      <c r="Z1306" s="69">
        <v>0</v>
      </c>
      <c r="AA1306" s="69">
        <v>1</v>
      </c>
      <c r="AB1306" s="69">
        <v>1</v>
      </c>
      <c r="AC1306" s="69">
        <v>2</v>
      </c>
      <c r="AD1306" s="69">
        <v>2</v>
      </c>
      <c r="AE1306" s="69">
        <v>9934</v>
      </c>
      <c r="AF1306" s="69">
        <v>0</v>
      </c>
      <c r="AG1306" s="69">
        <v>1</v>
      </c>
      <c r="AH1306" s="69">
        <v>0</v>
      </c>
      <c r="AI1306" s="69">
        <v>0</v>
      </c>
      <c r="AJ1306" s="69">
        <v>0</v>
      </c>
      <c r="AK1306" s="69">
        <v>0</v>
      </c>
      <c r="AL1306" s="69">
        <v>0</v>
      </c>
      <c r="AM1306" s="69">
        <v>0</v>
      </c>
      <c r="AN1306" s="69">
        <v>0</v>
      </c>
      <c r="AO1306" s="69">
        <v>0</v>
      </c>
      <c r="AP1306" s="114">
        <v>9.5054696450630125</v>
      </c>
      <c r="AQ1306" s="70">
        <v>1</v>
      </c>
      <c r="AR1306" s="114">
        <v>9.2040204432313626</v>
      </c>
      <c r="AS1306" s="70">
        <v>0</v>
      </c>
      <c r="AT1306" s="70">
        <v>1</v>
      </c>
      <c r="AU1306" s="70">
        <v>6.9994224675079613</v>
      </c>
      <c r="AV1306" s="114">
        <v>7.6061387263373286</v>
      </c>
      <c r="AW1306" s="70">
        <v>0</v>
      </c>
      <c r="AX1306" s="70">
        <v>1</v>
      </c>
      <c r="AY1306" s="69">
        <v>0</v>
      </c>
      <c r="AZ1306" s="69">
        <v>4.2329999999999997</v>
      </c>
      <c r="BA1306" s="32">
        <v>33</v>
      </c>
      <c r="BB1306" s="32">
        <v>58</v>
      </c>
      <c r="BC1306" s="70">
        <v>1</v>
      </c>
      <c r="BD1306" s="70">
        <v>0</v>
      </c>
      <c r="BE1306" s="106">
        <f t="shared" si="303"/>
        <v>4.6051701859880918</v>
      </c>
      <c r="BF1306" s="106">
        <v>216.69</v>
      </c>
      <c r="BG1306" s="106">
        <f t="shared" si="299"/>
        <v>0.85622344334035905</v>
      </c>
      <c r="BH1306" s="69">
        <v>1</v>
      </c>
      <c r="BI1306" s="69">
        <v>1</v>
      </c>
      <c r="BJ1306" s="69">
        <v>0</v>
      </c>
      <c r="BK1306" s="70">
        <v>1</v>
      </c>
      <c r="BL1306" s="70">
        <v>0</v>
      </c>
      <c r="BM1306" s="70">
        <v>1</v>
      </c>
      <c r="BN1306" s="70">
        <v>0</v>
      </c>
      <c r="BO1306" s="70">
        <v>0</v>
      </c>
      <c r="BP1306" s="70">
        <v>1</v>
      </c>
      <c r="BQ1306" s="70">
        <v>0</v>
      </c>
      <c r="BR1306" s="70">
        <v>0</v>
      </c>
      <c r="BS1306" s="70">
        <v>0</v>
      </c>
      <c r="BT1306" s="70">
        <v>0</v>
      </c>
      <c r="BU1306" s="70">
        <v>1</v>
      </c>
      <c r="BV1306" s="70">
        <v>1</v>
      </c>
      <c r="BW1306" s="70">
        <v>0</v>
      </c>
      <c r="BX1306" s="70">
        <v>0</v>
      </c>
      <c r="BY1306" s="70">
        <v>0.48</v>
      </c>
      <c r="BZ1306" s="70">
        <f t="shared" si="300"/>
        <v>0.52</v>
      </c>
      <c r="CA1306" s="114">
        <v>2.0794415416798357</v>
      </c>
      <c r="CB1306" s="70" t="s">
        <v>1433</v>
      </c>
      <c r="CC1306" s="70">
        <v>0</v>
      </c>
      <c r="CD1306" s="70" t="s">
        <v>1436</v>
      </c>
      <c r="CE1306" s="70" t="s">
        <v>17</v>
      </c>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c r="DD1306" s="70"/>
      <c r="DE1306" s="70"/>
      <c r="DF1306" s="70"/>
      <c r="DG1306" s="70"/>
      <c r="DH1306" s="70"/>
      <c r="DI1306" s="70"/>
      <c r="DJ1306" s="70"/>
      <c r="DK1306" s="70"/>
      <c r="DL1306" s="70"/>
      <c r="DM1306" s="70"/>
      <c r="DN1306" s="70"/>
      <c r="DO1306" s="70"/>
      <c r="DP1306" s="70"/>
      <c r="DQ1306" s="70"/>
      <c r="DR1306" s="70"/>
      <c r="DS1306" s="70"/>
      <c r="DT1306" s="70"/>
      <c r="DU1306" s="70"/>
      <c r="DV1306" s="70"/>
      <c r="DW1306" s="70"/>
      <c r="DX1306" s="70"/>
      <c r="DY1306" s="70"/>
      <c r="DZ1306" s="70"/>
      <c r="EA1306" s="70"/>
      <c r="EB1306" s="70"/>
      <c r="EC1306" s="70"/>
      <c r="ED1306" s="70"/>
      <c r="EE1306" s="70"/>
      <c r="EF1306" s="70"/>
      <c r="EG1306" s="70"/>
      <c r="EH1306" s="70"/>
      <c r="EI1306" s="70"/>
      <c r="EJ1306" s="70"/>
      <c r="EK1306" s="70"/>
      <c r="EL1306" s="70"/>
      <c r="EM1306" s="70"/>
      <c r="EN1306" s="70"/>
      <c r="EO1306" s="70"/>
      <c r="EP1306" s="70"/>
      <c r="EQ1306" s="70"/>
      <c r="ER1306" s="70"/>
      <c r="ES1306" s="70"/>
      <c r="ET1306" s="70"/>
      <c r="EU1306" s="70"/>
      <c r="EV1306" s="70"/>
      <c r="EW1306" s="70"/>
      <c r="EX1306" s="70"/>
      <c r="EY1306" s="70"/>
      <c r="EZ1306" s="70"/>
      <c r="FA1306" s="70"/>
      <c r="FB1306" s="70"/>
      <c r="FC1306" s="70"/>
      <c r="FD1306" s="70"/>
      <c r="FE1306" s="70"/>
      <c r="FF1306" s="70"/>
      <c r="FG1306" s="70"/>
      <c r="FH1306" s="70"/>
      <c r="FI1306" s="70"/>
      <c r="FJ1306" s="70"/>
      <c r="FK1306" s="70"/>
    </row>
    <row r="1307" spans="1:167" ht="15" customHeight="1" x14ac:dyDescent="0.3">
      <c r="A1307" s="70">
        <v>1306</v>
      </c>
      <c r="B1307" s="12">
        <v>30</v>
      </c>
      <c r="C1307" s="31" t="s">
        <v>180</v>
      </c>
      <c r="D1307" s="37">
        <v>4.1000000000000002E-2</v>
      </c>
      <c r="E1307" s="13">
        <v>0.01</v>
      </c>
      <c r="F1307" s="19">
        <f t="shared" si="301"/>
        <v>4.0999999999999996</v>
      </c>
      <c r="G1307" s="12" t="s">
        <v>353</v>
      </c>
      <c r="H1307" s="12">
        <f t="shared" si="290"/>
        <v>3.1E-2</v>
      </c>
      <c r="I1307" s="12">
        <f t="shared" si="291"/>
        <v>5.1000000000000004E-2</v>
      </c>
      <c r="J1307" s="12">
        <v>0.14000000000000001</v>
      </c>
      <c r="K1307" s="12">
        <f t="shared" si="293"/>
        <v>4.1000000000000002E-2</v>
      </c>
      <c r="L1307" s="45">
        <f t="shared" si="302"/>
        <v>4.0999999999999996</v>
      </c>
      <c r="M1307" s="15">
        <f t="shared" si="294"/>
        <v>4.1101213053698966E-2</v>
      </c>
      <c r="N1307" s="13">
        <f t="shared" si="295"/>
        <v>1.0024686110658284E-2</v>
      </c>
      <c r="O1307" s="68">
        <f t="shared" si="296"/>
        <v>99.753746796799575</v>
      </c>
      <c r="P1307" s="12">
        <f t="shared" si="297"/>
        <v>3.107652694304068E-2</v>
      </c>
      <c r="Q1307" s="12">
        <f t="shared" si="298"/>
        <v>5.1125899164357252E-2</v>
      </c>
      <c r="R1307" s="113">
        <v>8.4751204149943291</v>
      </c>
      <c r="S1307" s="12" t="s">
        <v>1446</v>
      </c>
      <c r="T1307" s="12" t="s">
        <v>1448</v>
      </c>
      <c r="U1307" s="12" t="s">
        <v>1444</v>
      </c>
      <c r="V1307" s="13" t="s">
        <v>1449</v>
      </c>
      <c r="W1307" s="68">
        <v>1</v>
      </c>
      <c r="X1307" s="68">
        <v>0</v>
      </c>
      <c r="Y1307" s="68">
        <v>0</v>
      </c>
      <c r="Z1307" s="68">
        <v>0</v>
      </c>
      <c r="AA1307" s="13">
        <v>1</v>
      </c>
      <c r="AB1307" s="13">
        <v>1</v>
      </c>
      <c r="AC1307" s="68">
        <v>2</v>
      </c>
      <c r="AD1307" s="13">
        <v>2</v>
      </c>
      <c r="AE1307" s="13">
        <v>9934</v>
      </c>
      <c r="AF1307" s="13">
        <v>0</v>
      </c>
      <c r="AG1307" s="13">
        <v>1</v>
      </c>
      <c r="AH1307" s="13">
        <v>0</v>
      </c>
      <c r="AI1307" s="13">
        <v>0</v>
      </c>
      <c r="AJ1307" s="13">
        <v>0</v>
      </c>
      <c r="AK1307" s="13">
        <v>0</v>
      </c>
      <c r="AL1307" s="13">
        <v>0</v>
      </c>
      <c r="AM1307" s="68">
        <v>0</v>
      </c>
      <c r="AN1307" s="68">
        <v>0</v>
      </c>
      <c r="AO1307" s="68">
        <v>0</v>
      </c>
      <c r="AP1307" s="113">
        <v>9.5054696450630125</v>
      </c>
      <c r="AQ1307" s="12">
        <v>1</v>
      </c>
      <c r="AR1307" s="113">
        <v>9.2040204432313626</v>
      </c>
      <c r="AS1307" s="12">
        <v>0</v>
      </c>
      <c r="AT1307" s="12">
        <v>1</v>
      </c>
      <c r="AU1307" s="12">
        <v>6.9994224675079613</v>
      </c>
      <c r="AV1307" s="113">
        <v>7.6061387263373286</v>
      </c>
      <c r="AW1307" s="12">
        <v>0</v>
      </c>
      <c r="AX1307" s="12">
        <v>1</v>
      </c>
      <c r="AY1307" s="68">
        <v>0</v>
      </c>
      <c r="AZ1307" s="68">
        <v>4.2329999999999997</v>
      </c>
      <c r="BA1307" s="94">
        <v>33</v>
      </c>
      <c r="BB1307" s="94">
        <v>58</v>
      </c>
      <c r="BC1307" s="12">
        <v>1</v>
      </c>
      <c r="BD1307" s="12">
        <v>0</v>
      </c>
      <c r="BE1307" s="104">
        <f t="shared" si="303"/>
        <v>4.6051701859880918</v>
      </c>
      <c r="BF1307" s="104">
        <v>216.69</v>
      </c>
      <c r="BG1307" s="104">
        <f t="shared" si="299"/>
        <v>0.85622344334035905</v>
      </c>
      <c r="BH1307" s="68">
        <v>1</v>
      </c>
      <c r="BI1307" s="68">
        <v>1</v>
      </c>
      <c r="BJ1307" s="68">
        <v>0</v>
      </c>
      <c r="BK1307" s="12">
        <v>1</v>
      </c>
      <c r="BL1307" s="12">
        <v>0</v>
      </c>
      <c r="BM1307" s="12">
        <v>1</v>
      </c>
      <c r="BN1307" s="12">
        <v>0</v>
      </c>
      <c r="BO1307" s="12">
        <v>0</v>
      </c>
      <c r="BP1307" s="12">
        <v>1</v>
      </c>
      <c r="BQ1307" s="12">
        <v>0</v>
      </c>
      <c r="BR1307" s="12">
        <v>0</v>
      </c>
      <c r="BS1307" s="12">
        <v>0</v>
      </c>
      <c r="BT1307" s="12">
        <v>0</v>
      </c>
      <c r="BU1307" s="12">
        <v>1</v>
      </c>
      <c r="BV1307" s="12">
        <v>1</v>
      </c>
      <c r="BW1307" s="12">
        <v>0</v>
      </c>
      <c r="BX1307" s="12">
        <v>0</v>
      </c>
      <c r="BY1307" s="12">
        <v>0.48</v>
      </c>
      <c r="BZ1307" s="12">
        <f t="shared" si="300"/>
        <v>0.52</v>
      </c>
      <c r="CA1307" s="113">
        <v>2.0794415416798357</v>
      </c>
      <c r="CB1307" s="12" t="s">
        <v>1433</v>
      </c>
      <c r="CC1307" s="12">
        <v>0</v>
      </c>
      <c r="CD1307" s="12" t="s">
        <v>1437</v>
      </c>
      <c r="CE1307" s="12" t="s">
        <v>17</v>
      </c>
    </row>
    <row r="1308" spans="1:167" ht="15" customHeight="1" x14ac:dyDescent="0.3">
      <c r="A1308" s="70">
        <v>1307</v>
      </c>
      <c r="B1308" s="12">
        <v>30</v>
      </c>
      <c r="C1308" s="31" t="s">
        <v>180</v>
      </c>
      <c r="D1308" s="37">
        <v>2.4E-2</v>
      </c>
      <c r="E1308" s="13">
        <v>1.2999999999999999E-2</v>
      </c>
      <c r="F1308" s="19">
        <f t="shared" si="301"/>
        <v>1.8461538461538463</v>
      </c>
      <c r="G1308" s="12" t="s">
        <v>421</v>
      </c>
      <c r="H1308" s="12">
        <f t="shared" si="290"/>
        <v>1.1000000000000001E-2</v>
      </c>
      <c r="I1308" s="12">
        <f t="shared" si="291"/>
        <v>3.6999999999999998E-2</v>
      </c>
      <c r="J1308" s="12">
        <v>0.19</v>
      </c>
      <c r="K1308" s="12">
        <f t="shared" si="293"/>
        <v>2.4E-2</v>
      </c>
      <c r="L1308" s="45">
        <f t="shared" si="302"/>
        <v>1.8461538461538463</v>
      </c>
      <c r="M1308" s="15">
        <f t="shared" si="294"/>
        <v>1.8519588079608039E-2</v>
      </c>
      <c r="N1308" s="13">
        <f t="shared" si="295"/>
        <v>1.003144354312102E-2</v>
      </c>
      <c r="O1308" s="68">
        <f t="shared" si="296"/>
        <v>99.686550166126565</v>
      </c>
      <c r="P1308" s="12">
        <f t="shared" si="297"/>
        <v>8.4881445364870193E-3</v>
      </c>
      <c r="Q1308" s="12">
        <f t="shared" si="298"/>
        <v>2.855103162272906E-2</v>
      </c>
      <c r="R1308" s="113">
        <v>8.4751204149943291</v>
      </c>
      <c r="S1308" s="12" t="s">
        <v>1446</v>
      </c>
      <c r="T1308" s="12" t="s">
        <v>1448</v>
      </c>
      <c r="U1308" s="12" t="s">
        <v>1443</v>
      </c>
      <c r="V1308" s="13" t="s">
        <v>1449</v>
      </c>
      <c r="W1308" s="68">
        <v>1</v>
      </c>
      <c r="X1308" s="68">
        <v>0</v>
      </c>
      <c r="Y1308" s="68">
        <v>0</v>
      </c>
      <c r="Z1308" s="68">
        <v>0</v>
      </c>
      <c r="AA1308" s="13">
        <v>1</v>
      </c>
      <c r="AB1308" s="13">
        <v>1</v>
      </c>
      <c r="AC1308" s="68">
        <v>3</v>
      </c>
      <c r="AD1308" s="13">
        <v>2</v>
      </c>
      <c r="AE1308" s="13">
        <v>9934</v>
      </c>
      <c r="AF1308" s="13">
        <v>0</v>
      </c>
      <c r="AG1308" s="13">
        <v>1</v>
      </c>
      <c r="AH1308" s="13">
        <v>0</v>
      </c>
      <c r="AI1308" s="13">
        <v>0</v>
      </c>
      <c r="AJ1308" s="13">
        <v>0</v>
      </c>
      <c r="AK1308" s="13">
        <v>0</v>
      </c>
      <c r="AL1308" s="13">
        <v>0</v>
      </c>
      <c r="AM1308" s="68">
        <v>0</v>
      </c>
      <c r="AN1308" s="68">
        <v>0</v>
      </c>
      <c r="AO1308" s="68">
        <v>0</v>
      </c>
      <c r="AP1308" s="113">
        <v>9.5054696450630125</v>
      </c>
      <c r="AQ1308" s="12">
        <v>1</v>
      </c>
      <c r="AR1308" s="113">
        <v>9.2040204432313626</v>
      </c>
      <c r="AS1308" s="12">
        <v>0</v>
      </c>
      <c r="AT1308" s="12">
        <v>1</v>
      </c>
      <c r="AU1308" s="12">
        <v>6.9994224675079613</v>
      </c>
      <c r="AV1308" s="113">
        <v>7.6061387263373286</v>
      </c>
      <c r="AW1308" s="12">
        <v>0</v>
      </c>
      <c r="AX1308" s="12">
        <v>1</v>
      </c>
      <c r="AY1308" s="68">
        <v>0</v>
      </c>
      <c r="AZ1308" s="68">
        <v>4.2329999999999997</v>
      </c>
      <c r="BA1308" s="94">
        <v>33</v>
      </c>
      <c r="BB1308" s="94">
        <v>58</v>
      </c>
      <c r="BC1308" s="12">
        <v>1</v>
      </c>
      <c r="BD1308" s="12">
        <v>0</v>
      </c>
      <c r="BE1308" s="104">
        <f t="shared" si="303"/>
        <v>4.6051701859880918</v>
      </c>
      <c r="BF1308" s="104">
        <v>216.69</v>
      </c>
      <c r="BG1308" s="104">
        <f t="shared" si="299"/>
        <v>0.85622344334035905</v>
      </c>
      <c r="BH1308" s="68">
        <v>1</v>
      </c>
      <c r="BI1308" s="68">
        <v>1</v>
      </c>
      <c r="BJ1308" s="68">
        <v>0</v>
      </c>
      <c r="BK1308" s="12">
        <v>1</v>
      </c>
      <c r="BL1308" s="12">
        <v>0</v>
      </c>
      <c r="BM1308" s="12">
        <v>1</v>
      </c>
      <c r="BN1308" s="12">
        <v>0</v>
      </c>
      <c r="BO1308" s="12">
        <v>0</v>
      </c>
      <c r="BP1308" s="12">
        <v>1</v>
      </c>
      <c r="BQ1308" s="12">
        <v>0</v>
      </c>
      <c r="BR1308" s="12">
        <v>0</v>
      </c>
      <c r="BS1308" s="12">
        <v>0</v>
      </c>
      <c r="BT1308" s="12">
        <v>0</v>
      </c>
      <c r="BU1308" s="12">
        <v>1</v>
      </c>
      <c r="BV1308" s="12">
        <v>1</v>
      </c>
      <c r="BW1308" s="12">
        <v>0</v>
      </c>
      <c r="BX1308" s="12">
        <v>0</v>
      </c>
      <c r="BY1308" s="12">
        <v>0.48</v>
      </c>
      <c r="BZ1308" s="12">
        <f t="shared" si="300"/>
        <v>0.52</v>
      </c>
      <c r="CA1308" s="113">
        <v>2.0794415416798357</v>
      </c>
      <c r="CB1308" s="12" t="s">
        <v>1433</v>
      </c>
      <c r="CC1308" s="12">
        <v>0</v>
      </c>
      <c r="CD1308" s="12" t="s">
        <v>1442</v>
      </c>
      <c r="CE1308" s="12" t="s">
        <v>17</v>
      </c>
    </row>
    <row r="1309" spans="1:167" ht="15" customHeight="1" x14ac:dyDescent="0.3">
      <c r="A1309" s="70">
        <v>1308</v>
      </c>
      <c r="B1309" s="12">
        <v>30</v>
      </c>
      <c r="C1309" s="31" t="s">
        <v>180</v>
      </c>
      <c r="D1309" s="37">
        <v>3.5000000000000003E-2</v>
      </c>
      <c r="E1309" s="68">
        <v>8.9999999999999993E-3</v>
      </c>
      <c r="F1309" s="19">
        <f t="shared" si="301"/>
        <v>3.8888888888888897</v>
      </c>
      <c r="G1309" s="12" t="s">
        <v>420</v>
      </c>
      <c r="H1309" s="12">
        <f t="shared" si="290"/>
        <v>2.6000000000000002E-2</v>
      </c>
      <c r="I1309" s="12">
        <f t="shared" si="291"/>
        <v>4.4000000000000004E-2</v>
      </c>
      <c r="J1309" s="12">
        <v>0.19</v>
      </c>
      <c r="K1309" s="12">
        <f t="shared" si="293"/>
        <v>3.5000000000000003E-2</v>
      </c>
      <c r="L1309" s="45">
        <f t="shared" si="302"/>
        <v>3.8888888888888897</v>
      </c>
      <c r="M1309" s="15">
        <f t="shared" si="294"/>
        <v>3.8988194586545392E-2</v>
      </c>
      <c r="N1309" s="68">
        <f t="shared" si="295"/>
        <v>1.0025535750825956E-2</v>
      </c>
      <c r="O1309" s="68">
        <f t="shared" si="296"/>
        <v>99.745292905430503</v>
      </c>
      <c r="P1309" s="12">
        <f t="shared" si="297"/>
        <v>2.8962658835719437E-2</v>
      </c>
      <c r="Q1309" s="12">
        <f t="shared" si="298"/>
        <v>4.9013730337371345E-2</v>
      </c>
      <c r="R1309" s="113">
        <v>8.4751204149943291</v>
      </c>
      <c r="S1309" s="12" t="s">
        <v>1446</v>
      </c>
      <c r="T1309" s="12" t="s">
        <v>1448</v>
      </c>
      <c r="U1309" s="12" t="s">
        <v>1444</v>
      </c>
      <c r="V1309" s="68" t="s">
        <v>1449</v>
      </c>
      <c r="W1309" s="68">
        <v>1</v>
      </c>
      <c r="X1309" s="68">
        <v>0</v>
      </c>
      <c r="Y1309" s="68">
        <v>0</v>
      </c>
      <c r="Z1309" s="68">
        <v>0</v>
      </c>
      <c r="AA1309" s="68">
        <v>1</v>
      </c>
      <c r="AB1309" s="68">
        <v>1</v>
      </c>
      <c r="AC1309" s="68">
        <v>3</v>
      </c>
      <c r="AD1309" s="68">
        <v>2</v>
      </c>
      <c r="AE1309" s="68">
        <v>9934</v>
      </c>
      <c r="AF1309" s="68">
        <v>0</v>
      </c>
      <c r="AG1309" s="68">
        <v>1</v>
      </c>
      <c r="AH1309" s="68">
        <v>0</v>
      </c>
      <c r="AI1309" s="68">
        <v>0</v>
      </c>
      <c r="AJ1309" s="68">
        <v>0</v>
      </c>
      <c r="AK1309" s="68">
        <v>0</v>
      </c>
      <c r="AL1309" s="68">
        <v>0</v>
      </c>
      <c r="AM1309" s="68">
        <v>0</v>
      </c>
      <c r="AN1309" s="68">
        <v>0</v>
      </c>
      <c r="AO1309" s="68">
        <v>0</v>
      </c>
      <c r="AP1309" s="113">
        <v>9.5054696450630125</v>
      </c>
      <c r="AQ1309" s="12">
        <v>1</v>
      </c>
      <c r="AR1309" s="113">
        <v>9.2040204432313626</v>
      </c>
      <c r="AS1309" s="12">
        <v>0</v>
      </c>
      <c r="AT1309" s="12">
        <v>1</v>
      </c>
      <c r="AU1309" s="12">
        <v>6.9994224675079613</v>
      </c>
      <c r="AV1309" s="113">
        <v>7.6061387263373286</v>
      </c>
      <c r="AW1309" s="12">
        <v>0</v>
      </c>
      <c r="AX1309" s="12">
        <v>1</v>
      </c>
      <c r="AY1309" s="68">
        <v>0</v>
      </c>
      <c r="AZ1309" s="68">
        <v>4.2329999999999997</v>
      </c>
      <c r="BA1309" s="94">
        <v>33</v>
      </c>
      <c r="BB1309" s="94">
        <v>58</v>
      </c>
      <c r="BC1309" s="12">
        <v>1</v>
      </c>
      <c r="BD1309" s="12">
        <v>0</v>
      </c>
      <c r="BE1309" s="104">
        <f t="shared" si="303"/>
        <v>4.6051701859880918</v>
      </c>
      <c r="BF1309" s="104">
        <v>216.69</v>
      </c>
      <c r="BG1309" s="104">
        <f t="shared" si="299"/>
        <v>0.85622344334035905</v>
      </c>
      <c r="BH1309" s="68">
        <v>1</v>
      </c>
      <c r="BI1309" s="68">
        <v>1</v>
      </c>
      <c r="BJ1309" s="68">
        <v>0</v>
      </c>
      <c r="BK1309" s="12">
        <v>1</v>
      </c>
      <c r="BL1309" s="12">
        <v>0</v>
      </c>
      <c r="BM1309" s="12">
        <v>1</v>
      </c>
      <c r="BN1309" s="12">
        <v>0</v>
      </c>
      <c r="BO1309" s="12">
        <v>0</v>
      </c>
      <c r="BP1309" s="12">
        <v>1</v>
      </c>
      <c r="BQ1309" s="12">
        <v>0</v>
      </c>
      <c r="BR1309" s="12">
        <v>0</v>
      </c>
      <c r="BS1309" s="12">
        <v>0</v>
      </c>
      <c r="BT1309" s="12">
        <v>0</v>
      </c>
      <c r="BU1309" s="12">
        <v>1</v>
      </c>
      <c r="BV1309" s="12">
        <v>1</v>
      </c>
      <c r="BW1309" s="12">
        <v>0</v>
      </c>
      <c r="BX1309" s="12">
        <v>0</v>
      </c>
      <c r="BY1309" s="12">
        <v>0.48</v>
      </c>
      <c r="BZ1309" s="12">
        <f t="shared" si="300"/>
        <v>0.52</v>
      </c>
      <c r="CA1309" s="113">
        <v>2.0794415416798357</v>
      </c>
      <c r="CB1309" s="12" t="s">
        <v>1433</v>
      </c>
      <c r="CC1309" s="12">
        <v>0</v>
      </c>
      <c r="CE1309" s="12" t="s">
        <v>17</v>
      </c>
    </row>
    <row r="1310" spans="1:167" ht="15" customHeight="1" x14ac:dyDescent="0.3">
      <c r="A1310" s="70">
        <v>1309</v>
      </c>
      <c r="B1310" s="12">
        <v>30</v>
      </c>
      <c r="C1310" s="31" t="s">
        <v>180</v>
      </c>
      <c r="D1310" s="37">
        <v>2.5999999999999999E-2</v>
      </c>
      <c r="E1310" s="68">
        <v>1.6E-2</v>
      </c>
      <c r="F1310" s="19">
        <f t="shared" si="301"/>
        <v>1.625</v>
      </c>
      <c r="G1310" s="12" t="s">
        <v>421</v>
      </c>
      <c r="H1310" s="12">
        <f t="shared" si="290"/>
        <v>9.9999999999999985E-3</v>
      </c>
      <c r="I1310" s="12">
        <f t="shared" si="291"/>
        <v>4.1999999999999996E-2</v>
      </c>
      <c r="J1310" s="12" t="s">
        <v>353</v>
      </c>
      <c r="K1310" s="12">
        <f t="shared" si="293"/>
        <v>2.5999999999999999E-2</v>
      </c>
      <c r="L1310" s="45">
        <f t="shared" si="302"/>
        <v>1.625</v>
      </c>
      <c r="M1310" s="15">
        <f t="shared" si="294"/>
        <v>3.355232562380471E-2</v>
      </c>
      <c r="N1310" s="68">
        <f t="shared" si="295"/>
        <v>2.0647584999264439E-2</v>
      </c>
      <c r="O1310" s="68">
        <f t="shared" si="296"/>
        <v>48.431814182415259</v>
      </c>
      <c r="P1310" s="12">
        <f t="shared" si="297"/>
        <v>1.2904740624540272E-2</v>
      </c>
      <c r="Q1310" s="12">
        <f t="shared" si="298"/>
        <v>5.4199910623069149E-2</v>
      </c>
      <c r="R1310" s="113">
        <v>8.4751204149943291</v>
      </c>
      <c r="S1310" s="12" t="s">
        <v>1445</v>
      </c>
      <c r="T1310" s="12" t="s">
        <v>1448</v>
      </c>
      <c r="U1310" s="12" t="s">
        <v>1445</v>
      </c>
      <c r="V1310" s="68" t="s">
        <v>1449</v>
      </c>
      <c r="W1310" s="68">
        <v>1</v>
      </c>
      <c r="X1310" s="68">
        <v>0</v>
      </c>
      <c r="Y1310" s="68">
        <v>0</v>
      </c>
      <c r="Z1310" s="68">
        <v>0</v>
      </c>
      <c r="AA1310" s="68">
        <v>1</v>
      </c>
      <c r="AB1310" s="68">
        <v>1</v>
      </c>
      <c r="AC1310" s="68">
        <v>4</v>
      </c>
      <c r="AD1310" s="68">
        <v>1</v>
      </c>
      <c r="AE1310" s="68">
        <v>2343</v>
      </c>
      <c r="AF1310" s="68">
        <v>0</v>
      </c>
      <c r="AG1310" s="68">
        <v>1</v>
      </c>
      <c r="AH1310" s="68">
        <v>0</v>
      </c>
      <c r="AI1310" s="68">
        <v>0</v>
      </c>
      <c r="AJ1310" s="68">
        <v>0</v>
      </c>
      <c r="AK1310" s="68">
        <v>0</v>
      </c>
      <c r="AL1310" s="68">
        <v>0</v>
      </c>
      <c r="AM1310" s="68">
        <v>0</v>
      </c>
      <c r="AN1310" s="68">
        <v>0</v>
      </c>
      <c r="AO1310" s="68">
        <v>0</v>
      </c>
      <c r="AP1310" s="113">
        <v>9.5054696450630125</v>
      </c>
      <c r="AQ1310" s="12">
        <v>1</v>
      </c>
      <c r="AR1310" s="113">
        <v>7.7600406808803797</v>
      </c>
      <c r="AS1310" s="12">
        <v>0</v>
      </c>
      <c r="AT1310" s="12">
        <v>1</v>
      </c>
      <c r="AU1310" s="12">
        <v>6.9994224675079613</v>
      </c>
      <c r="AV1310" s="113">
        <v>7.6061387263373286</v>
      </c>
      <c r="AW1310" s="12">
        <v>0</v>
      </c>
      <c r="AX1310" s="12">
        <v>1</v>
      </c>
      <c r="AY1310" s="68">
        <v>0</v>
      </c>
      <c r="AZ1310" s="68">
        <v>4.2329999999999997</v>
      </c>
      <c r="BA1310" s="94">
        <v>33</v>
      </c>
      <c r="BB1310" s="94">
        <v>58</v>
      </c>
      <c r="BC1310" s="12">
        <v>1</v>
      </c>
      <c r="BD1310" s="12">
        <v>0</v>
      </c>
      <c r="BE1310" s="104">
        <f t="shared" si="303"/>
        <v>4.6051701859880918</v>
      </c>
      <c r="BF1310" s="104">
        <v>216.69</v>
      </c>
      <c r="BG1310" s="104">
        <f t="shared" si="299"/>
        <v>0.85622344334035905</v>
      </c>
      <c r="BH1310" s="68">
        <v>1</v>
      </c>
      <c r="BI1310" s="68">
        <v>1</v>
      </c>
      <c r="BJ1310" s="68">
        <v>0</v>
      </c>
      <c r="BK1310" s="12">
        <v>1</v>
      </c>
      <c r="BL1310" s="12">
        <v>0</v>
      </c>
      <c r="BM1310" s="12">
        <v>1</v>
      </c>
      <c r="BN1310" s="12">
        <v>0</v>
      </c>
      <c r="BO1310" s="12">
        <v>0</v>
      </c>
      <c r="BP1310" s="12">
        <v>1</v>
      </c>
      <c r="BQ1310" s="12">
        <v>0</v>
      </c>
      <c r="BR1310" s="12">
        <v>0</v>
      </c>
      <c r="BS1310" s="12">
        <v>0</v>
      </c>
      <c r="BT1310" s="12">
        <v>0</v>
      </c>
      <c r="BU1310" s="12">
        <v>1</v>
      </c>
      <c r="BV1310" s="12">
        <v>1</v>
      </c>
      <c r="BW1310" s="12">
        <v>0</v>
      </c>
      <c r="BX1310" s="12">
        <v>0</v>
      </c>
      <c r="BY1310" s="12">
        <v>0.48</v>
      </c>
      <c r="BZ1310" s="12">
        <f t="shared" si="300"/>
        <v>0.52</v>
      </c>
      <c r="CA1310" s="113">
        <v>2.0794415416798357</v>
      </c>
      <c r="CB1310" s="12" t="s">
        <v>1433</v>
      </c>
      <c r="CC1310" s="12">
        <v>0</v>
      </c>
    </row>
    <row r="1311" spans="1:167" ht="15" customHeight="1" x14ac:dyDescent="0.3">
      <c r="A1311" s="70">
        <v>1310</v>
      </c>
      <c r="B1311" s="12">
        <v>30</v>
      </c>
      <c r="C1311" s="31" t="s">
        <v>180</v>
      </c>
      <c r="D1311" s="37">
        <v>2.5000000000000001E-2</v>
      </c>
      <c r="E1311" s="13">
        <v>1.2E-2</v>
      </c>
      <c r="F1311" s="19">
        <f t="shared" si="301"/>
        <v>2.0833333333333335</v>
      </c>
      <c r="G1311" s="12" t="s">
        <v>420</v>
      </c>
      <c r="H1311" s="12">
        <f t="shared" si="290"/>
        <v>1.3000000000000001E-2</v>
      </c>
      <c r="I1311" s="12">
        <f t="shared" si="291"/>
        <v>3.7000000000000005E-2</v>
      </c>
      <c r="J1311" s="12">
        <v>0.14000000000000001</v>
      </c>
      <c r="K1311" s="12">
        <f t="shared" si="293"/>
        <v>2.5000000000000001E-2</v>
      </c>
      <c r="L1311" s="45">
        <f t="shared" si="302"/>
        <v>2.0833333333333335</v>
      </c>
      <c r="M1311" s="15">
        <f t="shared" si="294"/>
        <v>4.3000225906580244E-2</v>
      </c>
      <c r="N1311" s="13">
        <f t="shared" si="295"/>
        <v>2.0640108435158514E-2</v>
      </c>
      <c r="O1311" s="68">
        <f t="shared" si="296"/>
        <v>48.449357867548436</v>
      </c>
      <c r="P1311" s="12">
        <f t="shared" si="297"/>
        <v>2.236011747142173E-2</v>
      </c>
      <c r="Q1311" s="12">
        <f t="shared" si="298"/>
        <v>6.3640334341738755E-2</v>
      </c>
      <c r="R1311" s="113">
        <v>8.1022836244800729</v>
      </c>
      <c r="S1311" s="12" t="s">
        <v>1445</v>
      </c>
      <c r="T1311" s="12" t="s">
        <v>1448</v>
      </c>
      <c r="U1311" s="12" t="s">
        <v>1445</v>
      </c>
      <c r="V1311" s="13" t="s">
        <v>1449</v>
      </c>
      <c r="W1311" s="68">
        <v>1</v>
      </c>
      <c r="X1311" s="68">
        <v>0</v>
      </c>
      <c r="Y1311" s="68">
        <v>0</v>
      </c>
      <c r="Z1311" s="68">
        <v>0</v>
      </c>
      <c r="AA1311" s="13">
        <v>1</v>
      </c>
      <c r="AB1311" s="13">
        <v>1</v>
      </c>
      <c r="AC1311" s="68">
        <v>5</v>
      </c>
      <c r="AD1311" s="13">
        <v>1</v>
      </c>
      <c r="AE1311" s="13">
        <v>2343</v>
      </c>
      <c r="AF1311" s="13">
        <v>0</v>
      </c>
      <c r="AG1311" s="13">
        <v>1</v>
      </c>
      <c r="AH1311" s="13">
        <v>0</v>
      </c>
      <c r="AI1311" s="13">
        <v>0</v>
      </c>
      <c r="AJ1311" s="13">
        <v>0</v>
      </c>
      <c r="AK1311" s="13">
        <v>0</v>
      </c>
      <c r="AL1311" s="13">
        <v>0</v>
      </c>
      <c r="AM1311" s="68">
        <v>0</v>
      </c>
      <c r="AN1311" s="68">
        <v>0</v>
      </c>
      <c r="AO1311" s="68">
        <v>0</v>
      </c>
      <c r="AP1311" s="113">
        <v>9.5054696450630125</v>
      </c>
      <c r="AQ1311" s="12">
        <v>1</v>
      </c>
      <c r="AR1311" s="113">
        <v>7.7600406808803797</v>
      </c>
      <c r="AS1311" s="12">
        <v>0</v>
      </c>
      <c r="AT1311" s="12">
        <v>1</v>
      </c>
      <c r="AU1311" s="12">
        <v>6.9994224675079613</v>
      </c>
      <c r="AV1311" s="113">
        <v>7.6061387263373286</v>
      </c>
      <c r="AW1311" s="12">
        <v>0</v>
      </c>
      <c r="AX1311" s="12">
        <v>1</v>
      </c>
      <c r="AY1311" s="68">
        <v>0</v>
      </c>
      <c r="AZ1311" s="68">
        <v>4.2329999999999997</v>
      </c>
      <c r="BA1311" s="94">
        <v>33</v>
      </c>
      <c r="BB1311" s="94">
        <v>58</v>
      </c>
      <c r="BC1311" s="12">
        <v>1</v>
      </c>
      <c r="BD1311" s="12">
        <v>0</v>
      </c>
      <c r="BE1311" s="104">
        <f t="shared" si="303"/>
        <v>4.6051701859880918</v>
      </c>
      <c r="BF1311" s="104">
        <v>216.69</v>
      </c>
      <c r="BG1311" s="104">
        <f t="shared" si="299"/>
        <v>0.85622344334035905</v>
      </c>
      <c r="BH1311" s="68">
        <v>1</v>
      </c>
      <c r="BI1311" s="68">
        <v>1</v>
      </c>
      <c r="BJ1311" s="68">
        <v>0</v>
      </c>
      <c r="BK1311" s="12">
        <v>1</v>
      </c>
      <c r="BL1311" s="12">
        <v>0</v>
      </c>
      <c r="BM1311" s="12">
        <v>1</v>
      </c>
      <c r="BN1311" s="12">
        <v>0</v>
      </c>
      <c r="BO1311" s="12">
        <v>0</v>
      </c>
      <c r="BP1311" s="12">
        <v>1</v>
      </c>
      <c r="BQ1311" s="12">
        <v>0</v>
      </c>
      <c r="BR1311" s="12">
        <v>0</v>
      </c>
      <c r="BS1311" s="12">
        <v>0</v>
      </c>
      <c r="BT1311" s="12">
        <v>0</v>
      </c>
      <c r="BU1311" s="12">
        <v>1</v>
      </c>
      <c r="BV1311" s="12">
        <v>1</v>
      </c>
      <c r="BW1311" s="12">
        <v>0</v>
      </c>
      <c r="BX1311" s="12">
        <v>0</v>
      </c>
      <c r="BY1311" s="12">
        <v>1</v>
      </c>
      <c r="BZ1311" s="12">
        <f t="shared" si="300"/>
        <v>0</v>
      </c>
      <c r="CA1311" s="113">
        <v>2.0794415416798357</v>
      </c>
      <c r="CB1311" s="12" t="s">
        <v>1433</v>
      </c>
      <c r="CC1311" s="12">
        <v>0</v>
      </c>
    </row>
    <row r="1312" spans="1:167" ht="15" customHeight="1" x14ac:dyDescent="0.3">
      <c r="A1312" s="70">
        <v>1311</v>
      </c>
      <c r="B1312" s="12">
        <v>30</v>
      </c>
      <c r="C1312" s="31" t="s">
        <v>180</v>
      </c>
      <c r="D1312" s="37">
        <v>2.1999999999999999E-2</v>
      </c>
      <c r="E1312" s="68">
        <v>1.2999999999999999E-2</v>
      </c>
      <c r="F1312" s="19">
        <f t="shared" si="301"/>
        <v>1.6923076923076923</v>
      </c>
      <c r="G1312" s="12" t="s">
        <v>421</v>
      </c>
      <c r="H1312" s="12">
        <f t="shared" si="290"/>
        <v>8.9999999999999993E-3</v>
      </c>
      <c r="I1312" s="12">
        <f t="shared" si="291"/>
        <v>3.4999999999999996E-2</v>
      </c>
      <c r="J1312" s="12">
        <v>0.72</v>
      </c>
      <c r="K1312" s="12">
        <f t="shared" si="293"/>
        <v>2.1999999999999999E-2</v>
      </c>
      <c r="L1312" s="45">
        <f t="shared" si="302"/>
        <v>1.6923076923076923</v>
      </c>
      <c r="M1312" s="15">
        <f t="shared" si="294"/>
        <v>3.4940403981856882E-2</v>
      </c>
      <c r="N1312" s="68">
        <f t="shared" si="295"/>
        <v>2.0646602352915433E-2</v>
      </c>
      <c r="O1312" s="68">
        <f t="shared" si="296"/>
        <v>48.434119227311683</v>
      </c>
      <c r="P1312" s="12">
        <f t="shared" si="297"/>
        <v>1.4293801628941449E-2</v>
      </c>
      <c r="Q1312" s="12">
        <f t="shared" si="298"/>
        <v>5.5587006334772315E-2</v>
      </c>
      <c r="R1312" s="113">
        <v>8.1022836244800729</v>
      </c>
      <c r="S1312" s="12" t="s">
        <v>1445</v>
      </c>
      <c r="T1312" s="12" t="s">
        <v>1448</v>
      </c>
      <c r="U1312" s="12" t="s">
        <v>1445</v>
      </c>
      <c r="V1312" s="68" t="s">
        <v>1449</v>
      </c>
      <c r="W1312" s="68">
        <v>1</v>
      </c>
      <c r="X1312" s="68">
        <v>0</v>
      </c>
      <c r="Y1312" s="68">
        <v>0</v>
      </c>
      <c r="Z1312" s="68">
        <v>0</v>
      </c>
      <c r="AA1312" s="68">
        <v>1</v>
      </c>
      <c r="AB1312" s="68">
        <v>1</v>
      </c>
      <c r="AC1312" s="68">
        <v>6</v>
      </c>
      <c r="AD1312" s="68">
        <v>1</v>
      </c>
      <c r="AE1312" s="68">
        <v>2343</v>
      </c>
      <c r="AF1312" s="68">
        <v>0</v>
      </c>
      <c r="AG1312" s="68">
        <v>1</v>
      </c>
      <c r="AH1312" s="68">
        <v>0</v>
      </c>
      <c r="AI1312" s="68">
        <v>0</v>
      </c>
      <c r="AJ1312" s="68">
        <v>0</v>
      </c>
      <c r="AK1312" s="68">
        <v>0</v>
      </c>
      <c r="AL1312" s="68">
        <v>0</v>
      </c>
      <c r="AM1312" s="68">
        <v>0</v>
      </c>
      <c r="AN1312" s="68">
        <v>0</v>
      </c>
      <c r="AO1312" s="68">
        <v>0</v>
      </c>
      <c r="AP1312" s="113">
        <v>9.5054696450630125</v>
      </c>
      <c r="AQ1312" s="12">
        <v>1</v>
      </c>
      <c r="AR1312" s="113">
        <v>7.7600406808803797</v>
      </c>
      <c r="AS1312" s="12">
        <v>0</v>
      </c>
      <c r="AT1312" s="12">
        <v>1</v>
      </c>
      <c r="AU1312" s="12">
        <v>6.9994224675079613</v>
      </c>
      <c r="AV1312" s="113">
        <v>7.6061387263373286</v>
      </c>
      <c r="AW1312" s="12">
        <v>0</v>
      </c>
      <c r="AX1312" s="12">
        <v>1</v>
      </c>
      <c r="AY1312" s="68">
        <v>0</v>
      </c>
      <c r="AZ1312" s="68">
        <v>4.2329999999999997</v>
      </c>
      <c r="BA1312" s="94">
        <v>33</v>
      </c>
      <c r="BB1312" s="94">
        <v>58</v>
      </c>
      <c r="BC1312" s="12">
        <v>1</v>
      </c>
      <c r="BD1312" s="12">
        <v>0</v>
      </c>
      <c r="BE1312" s="104">
        <f t="shared" si="303"/>
        <v>4.6051701859880918</v>
      </c>
      <c r="BF1312" s="104">
        <v>216.69</v>
      </c>
      <c r="BG1312" s="104">
        <f t="shared" si="299"/>
        <v>0.85622344334035905</v>
      </c>
      <c r="BH1312" s="68">
        <v>1</v>
      </c>
      <c r="BI1312" s="68">
        <v>1</v>
      </c>
      <c r="BJ1312" s="68">
        <v>0</v>
      </c>
      <c r="BK1312" s="12">
        <v>1</v>
      </c>
      <c r="BL1312" s="12">
        <v>0</v>
      </c>
      <c r="BM1312" s="12">
        <v>1</v>
      </c>
      <c r="BN1312" s="12">
        <v>0</v>
      </c>
      <c r="BO1312" s="12">
        <v>0</v>
      </c>
      <c r="BP1312" s="12">
        <v>1</v>
      </c>
      <c r="BQ1312" s="12">
        <v>0</v>
      </c>
      <c r="BR1312" s="12">
        <v>0</v>
      </c>
      <c r="BS1312" s="12">
        <v>0</v>
      </c>
      <c r="BT1312" s="12">
        <v>0</v>
      </c>
      <c r="BU1312" s="12">
        <v>1</v>
      </c>
      <c r="BV1312" s="12">
        <v>1</v>
      </c>
      <c r="BW1312" s="12">
        <v>0</v>
      </c>
      <c r="BX1312" s="12">
        <v>0</v>
      </c>
      <c r="BY1312" s="12">
        <v>1</v>
      </c>
      <c r="BZ1312" s="12">
        <f t="shared" si="300"/>
        <v>0</v>
      </c>
      <c r="CA1312" s="113">
        <v>2.0794415416798357</v>
      </c>
      <c r="CB1312" s="12" t="s">
        <v>1433</v>
      </c>
      <c r="CC1312" s="12">
        <v>0</v>
      </c>
    </row>
    <row r="1313" spans="1:167" ht="15" customHeight="1" x14ac:dyDescent="0.3">
      <c r="A1313" s="70">
        <v>1312</v>
      </c>
      <c r="B1313" s="70">
        <v>30</v>
      </c>
      <c r="C1313" s="31" t="s">
        <v>180</v>
      </c>
      <c r="D1313" s="38">
        <v>1.2E-2</v>
      </c>
      <c r="E1313" s="69">
        <v>1.0999999999999999E-2</v>
      </c>
      <c r="F1313" s="19">
        <f t="shared" si="301"/>
        <v>1.0909090909090911</v>
      </c>
      <c r="G1313" s="70"/>
      <c r="H1313" s="70">
        <f t="shared" si="290"/>
        <v>1.0000000000000009E-3</v>
      </c>
      <c r="I1313" s="70">
        <f t="shared" si="291"/>
        <v>2.3E-2</v>
      </c>
      <c r="J1313" s="70">
        <v>0.15</v>
      </c>
      <c r="K1313" s="70">
        <f t="shared" si="293"/>
        <v>1.2E-2</v>
      </c>
      <c r="L1313" s="45">
        <f t="shared" si="302"/>
        <v>1.0909090909090911</v>
      </c>
      <c r="M1313" s="18">
        <f t="shared" si="294"/>
        <v>1.1493962874892079E-2</v>
      </c>
      <c r="N1313" s="69">
        <f t="shared" si="295"/>
        <v>1.0536132635317738E-2</v>
      </c>
      <c r="O1313" s="69">
        <f t="shared" si="296"/>
        <v>94.911485514897663</v>
      </c>
      <c r="P1313" s="70">
        <f t="shared" si="297"/>
        <v>9.5783023957434106E-4</v>
      </c>
      <c r="Q1313" s="70">
        <f t="shared" si="298"/>
        <v>2.2030095510209818E-2</v>
      </c>
      <c r="R1313" s="114">
        <v>8.1022836244800729</v>
      </c>
      <c r="S1313" s="70">
        <v>2006</v>
      </c>
      <c r="T1313" s="70" t="s">
        <v>1454</v>
      </c>
      <c r="U1313" s="70" t="s">
        <v>1453</v>
      </c>
      <c r="V1313" s="69" t="s">
        <v>1455</v>
      </c>
      <c r="W1313" s="69">
        <v>1</v>
      </c>
      <c r="X1313" s="69">
        <v>0</v>
      </c>
      <c r="Y1313" s="69">
        <v>0</v>
      </c>
      <c r="Z1313" s="69">
        <v>0</v>
      </c>
      <c r="AA1313" s="69">
        <v>1</v>
      </c>
      <c r="AB1313" s="69">
        <v>1</v>
      </c>
      <c r="AC1313" s="69">
        <v>1</v>
      </c>
      <c r="AD1313" s="69">
        <v>2</v>
      </c>
      <c r="AE1313" s="69">
        <v>9007</v>
      </c>
      <c r="AF1313" s="69">
        <v>0</v>
      </c>
      <c r="AG1313" s="69">
        <v>1</v>
      </c>
      <c r="AH1313" s="69">
        <v>0</v>
      </c>
      <c r="AI1313" s="69">
        <v>0</v>
      </c>
      <c r="AJ1313" s="69">
        <v>0</v>
      </c>
      <c r="AK1313" s="69">
        <v>0</v>
      </c>
      <c r="AL1313" s="69">
        <v>0</v>
      </c>
      <c r="AM1313" s="69">
        <v>0</v>
      </c>
      <c r="AN1313" s="69">
        <v>0</v>
      </c>
      <c r="AO1313" s="69">
        <v>0</v>
      </c>
      <c r="AP1313" s="114">
        <v>9.5054696450630125</v>
      </c>
      <c r="AQ1313" s="70">
        <v>1</v>
      </c>
      <c r="AR1313" s="114">
        <v>9.1060903506023845</v>
      </c>
      <c r="AS1313" s="70">
        <v>0</v>
      </c>
      <c r="AT1313" s="70">
        <v>1</v>
      </c>
      <c r="AU1313" s="70">
        <v>6.9994224675079613</v>
      </c>
      <c r="AV1313" s="114">
        <v>7.6061387263373286</v>
      </c>
      <c r="AW1313" s="70">
        <v>0</v>
      </c>
      <c r="AX1313" s="70">
        <v>1</v>
      </c>
      <c r="AY1313" s="69">
        <v>0</v>
      </c>
      <c r="AZ1313" s="69">
        <v>4.2329999999999997</v>
      </c>
      <c r="BA1313" s="32">
        <v>33</v>
      </c>
      <c r="BB1313" s="32">
        <v>58</v>
      </c>
      <c r="BC1313" s="70">
        <v>1</v>
      </c>
      <c r="BD1313" s="70">
        <v>0</v>
      </c>
      <c r="BE1313" s="106">
        <f t="shared" si="303"/>
        <v>4.6051701859880918</v>
      </c>
      <c r="BF1313" s="106">
        <v>216.69</v>
      </c>
      <c r="BG1313" s="106">
        <f t="shared" si="299"/>
        <v>0.85622344334035905</v>
      </c>
      <c r="BH1313" s="69">
        <v>1</v>
      </c>
      <c r="BI1313" s="69">
        <v>1</v>
      </c>
      <c r="BJ1313" s="69">
        <v>0</v>
      </c>
      <c r="BK1313" s="70">
        <v>1</v>
      </c>
      <c r="BL1313" s="70">
        <v>0</v>
      </c>
      <c r="BM1313" s="70">
        <v>1</v>
      </c>
      <c r="BN1313" s="70">
        <v>0</v>
      </c>
      <c r="BO1313" s="70">
        <v>0</v>
      </c>
      <c r="BP1313" s="70">
        <v>1</v>
      </c>
      <c r="BQ1313" s="70">
        <v>0</v>
      </c>
      <c r="BR1313" s="70">
        <v>0</v>
      </c>
      <c r="BS1313" s="70">
        <v>0</v>
      </c>
      <c r="BT1313" s="70">
        <v>0</v>
      </c>
      <c r="BU1313" s="70">
        <v>1</v>
      </c>
      <c r="BV1313" s="70">
        <v>1</v>
      </c>
      <c r="BW1313" s="70">
        <v>0</v>
      </c>
      <c r="BX1313" s="70">
        <v>0</v>
      </c>
      <c r="BY1313" s="70">
        <v>1</v>
      </c>
      <c r="BZ1313" s="70">
        <f t="shared" si="300"/>
        <v>0</v>
      </c>
      <c r="CA1313" s="114">
        <v>2.0794415416798357</v>
      </c>
      <c r="CB1313" s="70" t="s">
        <v>1433</v>
      </c>
      <c r="CC1313" s="70">
        <v>0</v>
      </c>
      <c r="CD1313" s="70"/>
      <c r="CE1313" s="70"/>
      <c r="CF1313" s="70"/>
      <c r="CG1313" s="70"/>
      <c r="CH1313" s="70"/>
      <c r="CI1313" s="53" t="s">
        <v>1450</v>
      </c>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c r="DD1313" s="70"/>
      <c r="DE1313" s="70"/>
      <c r="DF1313" s="70"/>
      <c r="DG1313" s="70"/>
      <c r="DH1313" s="70"/>
      <c r="DI1313" s="70"/>
      <c r="DJ1313" s="70"/>
      <c r="DK1313" s="70"/>
      <c r="DL1313" s="70"/>
      <c r="DM1313" s="70"/>
      <c r="DN1313" s="70"/>
      <c r="DO1313" s="70"/>
      <c r="DP1313" s="70"/>
      <c r="DQ1313" s="70"/>
      <c r="DR1313" s="70"/>
      <c r="DS1313" s="70"/>
      <c r="DT1313" s="70"/>
      <c r="DU1313" s="70"/>
      <c r="DV1313" s="70"/>
      <c r="DW1313" s="70"/>
      <c r="DX1313" s="70"/>
      <c r="DY1313" s="70"/>
      <c r="DZ1313" s="70"/>
      <c r="EA1313" s="70"/>
      <c r="EB1313" s="70"/>
      <c r="EC1313" s="70"/>
      <c r="ED1313" s="70"/>
      <c r="EE1313" s="70"/>
      <c r="EF1313" s="70"/>
      <c r="EG1313" s="70"/>
      <c r="EH1313" s="70"/>
      <c r="EI1313" s="70"/>
      <c r="EJ1313" s="70"/>
      <c r="EK1313" s="70"/>
      <c r="EL1313" s="70"/>
      <c r="EM1313" s="70"/>
      <c r="EN1313" s="70"/>
      <c r="EO1313" s="70"/>
      <c r="EP1313" s="70"/>
      <c r="EQ1313" s="70"/>
      <c r="ER1313" s="70"/>
      <c r="ES1313" s="70"/>
      <c r="ET1313" s="70"/>
      <c r="EU1313" s="70"/>
      <c r="EV1313" s="70"/>
      <c r="EW1313" s="70"/>
      <c r="EX1313" s="70"/>
      <c r="EY1313" s="70"/>
      <c r="EZ1313" s="70"/>
      <c r="FA1313" s="70"/>
      <c r="FB1313" s="70"/>
      <c r="FC1313" s="70"/>
      <c r="FD1313" s="70"/>
      <c r="FE1313" s="70"/>
      <c r="FF1313" s="70"/>
      <c r="FG1313" s="70"/>
      <c r="FH1313" s="70"/>
      <c r="FI1313" s="70"/>
      <c r="FJ1313" s="70"/>
      <c r="FK1313" s="70"/>
    </row>
    <row r="1314" spans="1:167" ht="15" customHeight="1" x14ac:dyDescent="0.3">
      <c r="A1314" s="70">
        <v>1313</v>
      </c>
      <c r="B1314" s="12">
        <v>30</v>
      </c>
      <c r="C1314" s="31" t="s">
        <v>180</v>
      </c>
      <c r="D1314" s="37">
        <v>0.31</v>
      </c>
      <c r="E1314" s="68">
        <v>0.01</v>
      </c>
      <c r="F1314" s="19">
        <f t="shared" si="301"/>
        <v>31</v>
      </c>
      <c r="G1314" s="12" t="s">
        <v>353</v>
      </c>
      <c r="H1314" s="12">
        <f t="shared" ref="H1314:H1377" si="304">D1314-E1314</f>
        <v>0.3</v>
      </c>
      <c r="I1314" s="12">
        <f t="shared" ref="I1314:I1377" si="305">D1314+E1314</f>
        <v>0.32</v>
      </c>
      <c r="J1314" s="12">
        <v>0.15</v>
      </c>
      <c r="K1314" s="12">
        <f t="shared" si="293"/>
        <v>0.31</v>
      </c>
      <c r="L1314" s="45">
        <f t="shared" si="302"/>
        <v>31</v>
      </c>
      <c r="M1314" s="15">
        <f t="shared" si="294"/>
        <v>0.31049719358331401</v>
      </c>
      <c r="N1314" s="68">
        <f t="shared" si="295"/>
        <v>1.0016038502687548E-2</v>
      </c>
      <c r="O1314" s="68">
        <f t="shared" si="296"/>
        <v>99.839871794789488</v>
      </c>
      <c r="P1314" s="12">
        <f t="shared" si="297"/>
        <v>0.30048115508062645</v>
      </c>
      <c r="Q1314" s="12">
        <f t="shared" si="298"/>
        <v>0.32051323208600158</v>
      </c>
      <c r="R1314" s="113">
        <v>8.1022836244800729</v>
      </c>
      <c r="S1314" s="12">
        <v>2006</v>
      </c>
      <c r="T1314" s="12" t="s">
        <v>1454</v>
      </c>
      <c r="U1314" s="12" t="s">
        <v>1444</v>
      </c>
      <c r="V1314" s="68" t="s">
        <v>1455</v>
      </c>
      <c r="W1314" s="68">
        <v>1</v>
      </c>
      <c r="X1314" s="68">
        <v>0</v>
      </c>
      <c r="Y1314" s="68">
        <v>0</v>
      </c>
      <c r="Z1314" s="68">
        <v>0</v>
      </c>
      <c r="AA1314" s="68">
        <v>1</v>
      </c>
      <c r="AB1314" s="68">
        <v>1</v>
      </c>
      <c r="AC1314" s="68">
        <v>1</v>
      </c>
      <c r="AD1314" s="68">
        <v>2</v>
      </c>
      <c r="AE1314" s="68">
        <v>9007</v>
      </c>
      <c r="AF1314" s="68">
        <v>0</v>
      </c>
      <c r="AG1314" s="68">
        <v>1</v>
      </c>
      <c r="AH1314" s="68">
        <v>0</v>
      </c>
      <c r="AI1314" s="68">
        <v>0</v>
      </c>
      <c r="AJ1314" s="68">
        <v>0</v>
      </c>
      <c r="AK1314" s="68">
        <v>0</v>
      </c>
      <c r="AL1314" s="68">
        <v>0</v>
      </c>
      <c r="AM1314" s="68">
        <v>0</v>
      </c>
      <c r="AN1314" s="68">
        <v>0</v>
      </c>
      <c r="AO1314" s="68">
        <v>0</v>
      </c>
      <c r="AP1314" s="113">
        <v>9.5054696450630125</v>
      </c>
      <c r="AQ1314" s="12">
        <v>1</v>
      </c>
      <c r="AR1314" s="113">
        <v>9.1060903506023845</v>
      </c>
      <c r="AS1314" s="12">
        <v>0</v>
      </c>
      <c r="AT1314" s="12">
        <v>1</v>
      </c>
      <c r="AU1314" s="12">
        <v>6.9994224675079613</v>
      </c>
      <c r="AV1314" s="113">
        <v>7.6061387263373286</v>
      </c>
      <c r="AW1314" s="12">
        <v>0</v>
      </c>
      <c r="AX1314" s="12">
        <v>1</v>
      </c>
      <c r="AY1314" s="68">
        <v>0</v>
      </c>
      <c r="AZ1314" s="68">
        <v>4.2329999999999997</v>
      </c>
      <c r="BA1314" s="94">
        <v>33</v>
      </c>
      <c r="BB1314" s="94">
        <v>58</v>
      </c>
      <c r="BC1314" s="12">
        <v>1</v>
      </c>
      <c r="BD1314" s="12">
        <v>0</v>
      </c>
      <c r="BE1314" s="104">
        <f t="shared" si="303"/>
        <v>4.6051701859880918</v>
      </c>
      <c r="BF1314" s="104">
        <v>216.69</v>
      </c>
      <c r="BG1314" s="104">
        <f t="shared" si="299"/>
        <v>0.85622344334035905</v>
      </c>
      <c r="BH1314" s="68">
        <v>1</v>
      </c>
      <c r="BI1314" s="68">
        <v>1</v>
      </c>
      <c r="BJ1314" s="68">
        <v>0</v>
      </c>
      <c r="BK1314" s="12">
        <v>1</v>
      </c>
      <c r="BL1314" s="12">
        <v>0</v>
      </c>
      <c r="BM1314" s="12">
        <v>1</v>
      </c>
      <c r="BN1314" s="12">
        <v>0</v>
      </c>
      <c r="BO1314" s="12">
        <v>0</v>
      </c>
      <c r="BP1314" s="12">
        <v>1</v>
      </c>
      <c r="BQ1314" s="12">
        <v>0</v>
      </c>
      <c r="BR1314" s="12">
        <v>0</v>
      </c>
      <c r="BS1314" s="12">
        <v>0</v>
      </c>
      <c r="BT1314" s="12">
        <v>0</v>
      </c>
      <c r="BU1314" s="12">
        <v>1</v>
      </c>
      <c r="BV1314" s="12">
        <v>1</v>
      </c>
      <c r="BW1314" s="12">
        <v>0</v>
      </c>
      <c r="BX1314" s="12">
        <v>0</v>
      </c>
      <c r="BY1314" s="12">
        <v>1</v>
      </c>
      <c r="BZ1314" s="12">
        <f t="shared" si="300"/>
        <v>0</v>
      </c>
      <c r="CA1314" s="113">
        <v>2.0794415416798357</v>
      </c>
      <c r="CB1314" s="12" t="s">
        <v>1433</v>
      </c>
      <c r="CC1314" s="12">
        <v>0</v>
      </c>
      <c r="CL1314" s="70"/>
      <c r="CM1314" s="70"/>
      <c r="CN1314" s="70"/>
      <c r="CO1314" s="70"/>
      <c r="CP1314" s="70"/>
      <c r="CQ1314" s="70"/>
      <c r="CR1314" s="70"/>
      <c r="CS1314" s="70"/>
      <c r="CT1314" s="70"/>
      <c r="CU1314" s="70"/>
      <c r="CV1314" s="70"/>
      <c r="CW1314" s="70"/>
      <c r="CX1314" s="70"/>
      <c r="CY1314" s="70"/>
      <c r="CZ1314" s="70"/>
      <c r="DA1314" s="70"/>
      <c r="DB1314" s="70"/>
      <c r="DC1314" s="70"/>
      <c r="DD1314" s="70"/>
      <c r="DE1314" s="70"/>
      <c r="DF1314" s="70"/>
      <c r="DG1314" s="70"/>
      <c r="DH1314" s="70"/>
      <c r="DI1314" s="70"/>
      <c r="DJ1314" s="70"/>
      <c r="DK1314" s="70"/>
      <c r="DL1314" s="70"/>
      <c r="DM1314" s="70"/>
      <c r="DN1314" s="70"/>
      <c r="DO1314" s="70"/>
      <c r="DP1314" s="70"/>
      <c r="DQ1314" s="70"/>
      <c r="DR1314" s="70"/>
      <c r="DS1314" s="70"/>
      <c r="DT1314" s="70"/>
      <c r="DU1314" s="70"/>
      <c r="DV1314" s="70"/>
      <c r="DW1314" s="70"/>
      <c r="DX1314" s="70"/>
      <c r="DY1314" s="70"/>
      <c r="DZ1314" s="70"/>
      <c r="EA1314" s="70"/>
      <c r="EB1314" s="70"/>
      <c r="EC1314" s="70"/>
      <c r="ED1314" s="70"/>
      <c r="EE1314" s="70"/>
      <c r="EF1314" s="70"/>
      <c r="EG1314" s="70"/>
      <c r="EH1314" s="70"/>
      <c r="EI1314" s="70"/>
      <c r="EJ1314" s="70"/>
      <c r="EK1314" s="70"/>
      <c r="EL1314" s="70"/>
      <c r="EM1314" s="70"/>
      <c r="EN1314" s="70"/>
      <c r="EO1314" s="70"/>
      <c r="EP1314" s="70"/>
      <c r="EQ1314" s="70"/>
      <c r="ER1314" s="70"/>
      <c r="ES1314" s="70"/>
      <c r="ET1314" s="70"/>
      <c r="EU1314" s="70"/>
      <c r="EV1314" s="70"/>
      <c r="EW1314" s="70"/>
      <c r="EX1314" s="70"/>
      <c r="EY1314" s="70"/>
      <c r="EZ1314" s="70"/>
      <c r="FA1314" s="70"/>
      <c r="FB1314" s="70"/>
      <c r="FC1314" s="70"/>
      <c r="FD1314" s="70"/>
      <c r="FE1314" s="70"/>
      <c r="FF1314" s="70"/>
      <c r="FG1314" s="70"/>
      <c r="FH1314" s="70"/>
      <c r="FI1314" s="70"/>
      <c r="FJ1314" s="70"/>
      <c r="FK1314" s="70"/>
    </row>
    <row r="1315" spans="1:167" ht="15" customHeight="1" x14ac:dyDescent="0.3">
      <c r="A1315" s="70">
        <v>1314</v>
      </c>
      <c r="B1315" s="12">
        <v>30</v>
      </c>
      <c r="C1315" s="31" t="s">
        <v>180</v>
      </c>
      <c r="D1315" s="37">
        <v>0.04</v>
      </c>
      <c r="E1315" s="68">
        <v>-1.9E-2</v>
      </c>
      <c r="F1315" s="19">
        <f t="shared" si="301"/>
        <v>-2.1052631578947367</v>
      </c>
      <c r="G1315" s="12" t="s">
        <v>420</v>
      </c>
      <c r="H1315" s="12">
        <f t="shared" si="304"/>
        <v>5.8999999999999997E-2</v>
      </c>
      <c r="I1315" s="12">
        <f t="shared" si="305"/>
        <v>2.1000000000000001E-2</v>
      </c>
      <c r="J1315" s="12">
        <v>0.23</v>
      </c>
      <c r="K1315" s="12">
        <f t="shared" si="293"/>
        <v>0.04</v>
      </c>
      <c r="L1315" s="45">
        <f t="shared" si="302"/>
        <v>-2.1052631578947367</v>
      </c>
      <c r="M1315" s="15">
        <f t="shared" si="294"/>
        <v>-5.0333582301673618E-2</v>
      </c>
      <c r="N1315" s="68">
        <f t="shared" si="295"/>
        <v>2.3908451593294969E-2</v>
      </c>
      <c r="O1315" s="68">
        <f t="shared" si="296"/>
        <v>41.826213466724298</v>
      </c>
      <c r="P1315" s="12">
        <f t="shared" si="297"/>
        <v>-7.4242033894968584E-2</v>
      </c>
      <c r="Q1315" s="12">
        <f t="shared" si="298"/>
        <v>-2.6425130708378649E-2</v>
      </c>
      <c r="R1315" s="113">
        <v>8.1022836244800729</v>
      </c>
      <c r="S1315" s="12">
        <v>2006</v>
      </c>
      <c r="T1315" s="12" t="s">
        <v>1454</v>
      </c>
      <c r="U1315" s="12" t="s">
        <v>1445</v>
      </c>
      <c r="V1315" s="68" t="s">
        <v>1455</v>
      </c>
      <c r="W1315" s="68">
        <v>1</v>
      </c>
      <c r="X1315" s="68">
        <v>0</v>
      </c>
      <c r="Y1315" s="68">
        <v>0</v>
      </c>
      <c r="Z1315" s="68">
        <v>0</v>
      </c>
      <c r="AA1315" s="68">
        <v>1</v>
      </c>
      <c r="AB1315" s="68">
        <v>1</v>
      </c>
      <c r="AC1315" s="68">
        <v>1</v>
      </c>
      <c r="AD1315" s="68">
        <v>1</v>
      </c>
      <c r="AE1315" s="68">
        <v>1745</v>
      </c>
      <c r="AF1315" s="68">
        <v>0</v>
      </c>
      <c r="AG1315" s="68">
        <v>1</v>
      </c>
      <c r="AH1315" s="68">
        <v>0</v>
      </c>
      <c r="AI1315" s="68">
        <v>0</v>
      </c>
      <c r="AJ1315" s="68">
        <v>0</v>
      </c>
      <c r="AK1315" s="68">
        <v>0</v>
      </c>
      <c r="AL1315" s="68">
        <v>0</v>
      </c>
      <c r="AM1315" s="68">
        <v>0</v>
      </c>
      <c r="AN1315" s="68">
        <v>0</v>
      </c>
      <c r="AO1315" s="68">
        <v>0</v>
      </c>
      <c r="AP1315" s="113">
        <v>9.5054696450630125</v>
      </c>
      <c r="AQ1315" s="12">
        <v>1</v>
      </c>
      <c r="AR1315" s="113">
        <v>7.4656553101340561</v>
      </c>
      <c r="AS1315" s="12">
        <v>0</v>
      </c>
      <c r="AT1315" s="12">
        <v>1</v>
      </c>
      <c r="AU1315" s="12">
        <v>6.9994224675079613</v>
      </c>
      <c r="AV1315" s="113">
        <v>7.6061387263373286</v>
      </c>
      <c r="AW1315" s="12">
        <v>0</v>
      </c>
      <c r="AX1315" s="12">
        <v>1</v>
      </c>
      <c r="AY1315" s="68">
        <v>0</v>
      </c>
      <c r="AZ1315" s="68">
        <v>4.2329999999999997</v>
      </c>
      <c r="BA1315" s="94">
        <v>33</v>
      </c>
      <c r="BB1315" s="94">
        <v>58</v>
      </c>
      <c r="BC1315" s="12">
        <v>1</v>
      </c>
      <c r="BD1315" s="12">
        <v>0</v>
      </c>
      <c r="BE1315" s="104">
        <f t="shared" si="303"/>
        <v>4.6051701859880918</v>
      </c>
      <c r="BF1315" s="104">
        <v>216.69</v>
      </c>
      <c r="BG1315" s="104">
        <f t="shared" si="299"/>
        <v>0.85622344334035905</v>
      </c>
      <c r="BH1315" s="68">
        <v>1</v>
      </c>
      <c r="BI1315" s="68">
        <v>1</v>
      </c>
      <c r="BJ1315" s="68">
        <v>0</v>
      </c>
      <c r="BK1315" s="12">
        <v>1</v>
      </c>
      <c r="BL1315" s="12">
        <v>0</v>
      </c>
      <c r="BM1315" s="12">
        <v>1</v>
      </c>
      <c r="BN1315" s="12">
        <v>0</v>
      </c>
      <c r="BO1315" s="12">
        <v>0</v>
      </c>
      <c r="BP1315" s="12">
        <v>1</v>
      </c>
      <c r="BQ1315" s="12">
        <v>0</v>
      </c>
      <c r="BR1315" s="12">
        <v>0</v>
      </c>
      <c r="BS1315" s="12">
        <v>0</v>
      </c>
      <c r="BT1315" s="12">
        <v>0</v>
      </c>
      <c r="BU1315" s="12">
        <v>1</v>
      </c>
      <c r="BV1315" s="12">
        <v>1</v>
      </c>
      <c r="BW1315" s="12">
        <v>0</v>
      </c>
      <c r="BX1315" s="12">
        <v>0</v>
      </c>
      <c r="BY1315" s="12">
        <v>1</v>
      </c>
      <c r="BZ1315" s="12">
        <f t="shared" si="300"/>
        <v>0</v>
      </c>
      <c r="CA1315" s="113">
        <v>2.0794415416798357</v>
      </c>
      <c r="CB1315" s="12" t="s">
        <v>1433</v>
      </c>
      <c r="CC1315" s="12">
        <v>0</v>
      </c>
    </row>
    <row r="1316" spans="1:167" ht="15" customHeight="1" x14ac:dyDescent="0.3">
      <c r="A1316" s="70">
        <v>1315</v>
      </c>
      <c r="B1316" s="12">
        <v>30</v>
      </c>
      <c r="C1316" s="31" t="s">
        <v>180</v>
      </c>
      <c r="D1316" s="37">
        <v>1.6E-2</v>
      </c>
      <c r="E1316" s="13">
        <v>1.2999999999999999E-2</v>
      </c>
      <c r="F1316" s="19">
        <f t="shared" si="301"/>
        <v>1.2307692307692308</v>
      </c>
      <c r="H1316" s="12">
        <f t="shared" si="304"/>
        <v>3.0000000000000009E-3</v>
      </c>
      <c r="I1316" s="12">
        <f t="shared" si="305"/>
        <v>2.8999999999999998E-2</v>
      </c>
      <c r="J1316" s="12">
        <v>0.16</v>
      </c>
      <c r="K1316" s="12">
        <f t="shared" si="293"/>
        <v>1.6E-2</v>
      </c>
      <c r="L1316" s="45">
        <f t="shared" si="302"/>
        <v>1.2307692307692308</v>
      </c>
      <c r="M1316" s="15">
        <f t="shared" si="294"/>
        <v>1.4118342001238297E-2</v>
      </c>
      <c r="N1316" s="13">
        <f t="shared" si="295"/>
        <v>1.1471152876006115E-2</v>
      </c>
      <c r="O1316" s="68">
        <f t="shared" si="296"/>
        <v>87.175195972819054</v>
      </c>
      <c r="P1316" s="12">
        <f t="shared" si="297"/>
        <v>2.6471891252321817E-3</v>
      </c>
      <c r="Q1316" s="12">
        <f t="shared" si="298"/>
        <v>2.5589494877244413E-2</v>
      </c>
      <c r="R1316" s="113">
        <v>8.1718820061278201</v>
      </c>
      <c r="S1316" s="12">
        <v>2007</v>
      </c>
      <c r="T1316" s="12" t="s">
        <v>1454</v>
      </c>
      <c r="U1316" s="12" t="s">
        <v>1453</v>
      </c>
      <c r="V1316" s="13" t="s">
        <v>1456</v>
      </c>
      <c r="W1316" s="68">
        <v>1</v>
      </c>
      <c r="X1316" s="68">
        <v>0</v>
      </c>
      <c r="Y1316" s="68">
        <v>0</v>
      </c>
      <c r="Z1316" s="68">
        <v>0</v>
      </c>
      <c r="AA1316" s="13">
        <v>1</v>
      </c>
      <c r="AB1316" s="13">
        <v>1</v>
      </c>
      <c r="AC1316" s="68">
        <v>2</v>
      </c>
      <c r="AD1316" s="13">
        <v>2</v>
      </c>
      <c r="AE1316" s="13">
        <v>7598</v>
      </c>
      <c r="AF1316" s="13">
        <v>0</v>
      </c>
      <c r="AG1316" s="13">
        <v>1</v>
      </c>
      <c r="AH1316" s="13">
        <v>0</v>
      </c>
      <c r="AI1316" s="13">
        <v>0</v>
      </c>
      <c r="AJ1316" s="13">
        <v>0</v>
      </c>
      <c r="AK1316" s="13">
        <v>0</v>
      </c>
      <c r="AL1316" s="13">
        <v>0</v>
      </c>
      <c r="AM1316" s="68">
        <v>0</v>
      </c>
      <c r="AN1316" s="68">
        <v>0</v>
      </c>
      <c r="AO1316" s="68">
        <v>0</v>
      </c>
      <c r="AP1316" s="113">
        <v>9.5054696450630125</v>
      </c>
      <c r="AQ1316" s="12">
        <v>1</v>
      </c>
      <c r="AR1316" s="113">
        <v>8.9360350965660409</v>
      </c>
      <c r="AS1316" s="12">
        <v>0</v>
      </c>
      <c r="AT1316" s="12">
        <v>1</v>
      </c>
      <c r="AU1316" s="12">
        <v>6.9994224675079613</v>
      </c>
      <c r="AV1316" s="113">
        <v>7.6061387263373286</v>
      </c>
      <c r="AW1316" s="12">
        <v>0</v>
      </c>
      <c r="AX1316" s="12">
        <v>1</v>
      </c>
      <c r="AY1316" s="68">
        <v>0</v>
      </c>
      <c r="AZ1316" s="68">
        <v>4.2329999999999997</v>
      </c>
      <c r="BA1316" s="94">
        <v>33</v>
      </c>
      <c r="BB1316" s="94">
        <v>58</v>
      </c>
      <c r="BC1316" s="12">
        <v>1</v>
      </c>
      <c r="BD1316" s="12">
        <v>0</v>
      </c>
      <c r="BE1316" s="104">
        <f t="shared" si="303"/>
        <v>4.6051701859880918</v>
      </c>
      <c r="BF1316" s="104">
        <v>216.69</v>
      </c>
      <c r="BG1316" s="104">
        <f t="shared" si="299"/>
        <v>0.85622344334035905</v>
      </c>
      <c r="BH1316" s="68">
        <v>1</v>
      </c>
      <c r="BI1316" s="68">
        <v>1</v>
      </c>
      <c r="BJ1316" s="68">
        <v>0</v>
      </c>
      <c r="BK1316" s="12">
        <v>1</v>
      </c>
      <c r="BL1316" s="12">
        <v>0</v>
      </c>
      <c r="BM1316" s="12">
        <v>1</v>
      </c>
      <c r="BN1316" s="12">
        <v>0</v>
      </c>
      <c r="BO1316" s="12">
        <v>0</v>
      </c>
      <c r="BP1316" s="12">
        <v>1</v>
      </c>
      <c r="BQ1316" s="12">
        <v>0</v>
      </c>
      <c r="BR1316" s="12">
        <v>0</v>
      </c>
      <c r="BS1316" s="12">
        <v>0</v>
      </c>
      <c r="BT1316" s="12">
        <v>0</v>
      </c>
      <c r="BU1316" s="12">
        <v>1</v>
      </c>
      <c r="BV1316" s="12">
        <v>1</v>
      </c>
      <c r="BW1316" s="12">
        <v>0</v>
      </c>
      <c r="BX1316" s="12">
        <v>0</v>
      </c>
      <c r="BY1316" s="12">
        <v>0</v>
      </c>
      <c r="BZ1316" s="12">
        <f t="shared" si="300"/>
        <v>1</v>
      </c>
      <c r="CA1316" s="113">
        <v>2.0794415416798357</v>
      </c>
      <c r="CB1316" s="12" t="s">
        <v>1433</v>
      </c>
      <c r="CC1316" s="12">
        <v>0</v>
      </c>
    </row>
    <row r="1317" spans="1:167" ht="15" customHeight="1" x14ac:dyDescent="0.3">
      <c r="A1317" s="70">
        <v>1316</v>
      </c>
      <c r="B1317" s="12">
        <v>30</v>
      </c>
      <c r="C1317" s="31" t="s">
        <v>180</v>
      </c>
      <c r="D1317" s="37">
        <v>3.3000000000000002E-2</v>
      </c>
      <c r="E1317" s="13">
        <v>1.2E-2</v>
      </c>
      <c r="F1317" s="19">
        <f t="shared" si="301"/>
        <v>2.75</v>
      </c>
      <c r="G1317" s="12" t="s">
        <v>353</v>
      </c>
      <c r="H1317" s="12">
        <f t="shared" si="304"/>
        <v>2.1000000000000001E-2</v>
      </c>
      <c r="I1317" s="12">
        <f t="shared" si="305"/>
        <v>4.4999999999999998E-2</v>
      </c>
      <c r="J1317" s="12">
        <v>0.16</v>
      </c>
      <c r="K1317" s="12">
        <f t="shared" si="293"/>
        <v>3.3000000000000002E-2</v>
      </c>
      <c r="L1317" s="45">
        <f t="shared" si="302"/>
        <v>2.75</v>
      </c>
      <c r="M1317" s="15">
        <f t="shared" si="294"/>
        <v>3.1533125846047901E-2</v>
      </c>
      <c r="N1317" s="13">
        <f t="shared" si="295"/>
        <v>1.146659121674469E-2</v>
      </c>
      <c r="O1317" s="68">
        <f t="shared" si="296"/>
        <v>87.20987616090278</v>
      </c>
      <c r="P1317" s="12">
        <f t="shared" si="297"/>
        <v>2.0066534629303211E-2</v>
      </c>
      <c r="Q1317" s="12">
        <f t="shared" si="298"/>
        <v>4.299971706279259E-2</v>
      </c>
      <c r="R1317" s="113">
        <v>8.1718820061278201</v>
      </c>
      <c r="S1317" s="12">
        <v>2007</v>
      </c>
      <c r="T1317" s="12" t="s">
        <v>1454</v>
      </c>
      <c r="U1317" s="12" t="s">
        <v>1444</v>
      </c>
      <c r="V1317" s="13" t="s">
        <v>1456</v>
      </c>
      <c r="W1317" s="68">
        <v>1</v>
      </c>
      <c r="X1317" s="68">
        <v>0</v>
      </c>
      <c r="Y1317" s="68">
        <v>0</v>
      </c>
      <c r="Z1317" s="68">
        <v>0</v>
      </c>
      <c r="AA1317" s="13">
        <v>1</v>
      </c>
      <c r="AB1317" s="13">
        <v>1</v>
      </c>
      <c r="AC1317" s="68">
        <v>2</v>
      </c>
      <c r="AD1317" s="13">
        <v>2</v>
      </c>
      <c r="AE1317" s="13">
        <v>7598</v>
      </c>
      <c r="AF1317" s="13">
        <v>0</v>
      </c>
      <c r="AG1317" s="13">
        <v>1</v>
      </c>
      <c r="AH1317" s="13">
        <v>0</v>
      </c>
      <c r="AI1317" s="13">
        <v>0</v>
      </c>
      <c r="AJ1317" s="13">
        <v>0</v>
      </c>
      <c r="AK1317" s="13">
        <v>0</v>
      </c>
      <c r="AL1317" s="13">
        <v>0</v>
      </c>
      <c r="AM1317" s="68">
        <v>0</v>
      </c>
      <c r="AN1317" s="68">
        <v>0</v>
      </c>
      <c r="AO1317" s="68">
        <v>0</v>
      </c>
      <c r="AP1317" s="113">
        <v>9.5054696450630125</v>
      </c>
      <c r="AQ1317" s="12">
        <v>1</v>
      </c>
      <c r="AR1317" s="113">
        <v>8.9360350965660409</v>
      </c>
      <c r="AS1317" s="12">
        <v>0</v>
      </c>
      <c r="AT1317" s="12">
        <v>1</v>
      </c>
      <c r="AU1317" s="12">
        <v>6.9994224675079613</v>
      </c>
      <c r="AV1317" s="113">
        <v>7.6061387263373286</v>
      </c>
      <c r="AW1317" s="12">
        <v>0</v>
      </c>
      <c r="AX1317" s="12">
        <v>1</v>
      </c>
      <c r="AY1317" s="68">
        <v>0</v>
      </c>
      <c r="AZ1317" s="68">
        <v>4.2329999999999997</v>
      </c>
      <c r="BA1317" s="94">
        <v>33</v>
      </c>
      <c r="BB1317" s="94">
        <v>58</v>
      </c>
      <c r="BC1317" s="12">
        <v>1</v>
      </c>
      <c r="BD1317" s="12">
        <v>0</v>
      </c>
      <c r="BE1317" s="104">
        <f t="shared" si="303"/>
        <v>4.6051701859880918</v>
      </c>
      <c r="BF1317" s="104">
        <v>216.69</v>
      </c>
      <c r="BG1317" s="104">
        <f t="shared" si="299"/>
        <v>0.85622344334035905</v>
      </c>
      <c r="BH1317" s="68">
        <v>1</v>
      </c>
      <c r="BI1317" s="68">
        <v>1</v>
      </c>
      <c r="BJ1317" s="68">
        <v>0</v>
      </c>
      <c r="BK1317" s="12">
        <v>1</v>
      </c>
      <c r="BL1317" s="12">
        <v>0</v>
      </c>
      <c r="BM1317" s="12">
        <v>1</v>
      </c>
      <c r="BN1317" s="12">
        <v>0</v>
      </c>
      <c r="BO1317" s="12">
        <v>0</v>
      </c>
      <c r="BP1317" s="12">
        <v>1</v>
      </c>
      <c r="BQ1317" s="12">
        <v>0</v>
      </c>
      <c r="BR1317" s="12">
        <v>0</v>
      </c>
      <c r="BS1317" s="12">
        <v>0</v>
      </c>
      <c r="BT1317" s="12">
        <v>0</v>
      </c>
      <c r="BU1317" s="12">
        <v>1</v>
      </c>
      <c r="BV1317" s="12">
        <v>1</v>
      </c>
      <c r="BW1317" s="12">
        <v>0</v>
      </c>
      <c r="BX1317" s="12">
        <v>0</v>
      </c>
      <c r="BY1317" s="12">
        <v>0</v>
      </c>
      <c r="BZ1317" s="12">
        <f t="shared" si="300"/>
        <v>1</v>
      </c>
      <c r="CA1317" s="113">
        <v>2.0794415416798357</v>
      </c>
      <c r="CB1317" s="12" t="s">
        <v>1433</v>
      </c>
      <c r="CC1317" s="12">
        <v>0</v>
      </c>
    </row>
    <row r="1318" spans="1:167" ht="15" customHeight="1" x14ac:dyDescent="0.3">
      <c r="A1318" s="70">
        <v>1317</v>
      </c>
      <c r="B1318" s="12">
        <v>30</v>
      </c>
      <c r="C1318" s="31" t="s">
        <v>180</v>
      </c>
      <c r="D1318" s="37">
        <v>4.3999999999999997E-2</v>
      </c>
      <c r="E1318" s="68">
        <v>-2.8000000000000001E-2</v>
      </c>
      <c r="F1318" s="19">
        <f t="shared" si="301"/>
        <v>-1.5714285714285714</v>
      </c>
      <c r="H1318" s="12">
        <f t="shared" si="304"/>
        <v>7.1999999999999995E-2</v>
      </c>
      <c r="I1318" s="12">
        <f t="shared" si="305"/>
        <v>1.5999999999999997E-2</v>
      </c>
      <c r="J1318" s="12">
        <v>0.24</v>
      </c>
      <c r="K1318" s="12">
        <f t="shared" si="293"/>
        <v>4.3999999999999997E-2</v>
      </c>
      <c r="L1318" s="45">
        <f t="shared" si="302"/>
        <v>-1.5714285714285714</v>
      </c>
      <c r="M1318" s="15">
        <f t="shared" si="294"/>
        <v>-5.1516173881045277E-2</v>
      </c>
      <c r="N1318" s="68">
        <f t="shared" si="295"/>
        <v>3.2783019742483363E-2</v>
      </c>
      <c r="O1318" s="68">
        <f t="shared" si="296"/>
        <v>30.503596308551913</v>
      </c>
      <c r="P1318" s="12">
        <f t="shared" si="297"/>
        <v>-8.429919362352864E-2</v>
      </c>
      <c r="Q1318" s="12">
        <f t="shared" si="298"/>
        <v>-1.8733154138561914E-2</v>
      </c>
      <c r="R1318" s="113">
        <v>8.1718820061278201</v>
      </c>
      <c r="S1318" s="12">
        <v>2007</v>
      </c>
      <c r="T1318" s="12" t="s">
        <v>1454</v>
      </c>
      <c r="U1318" s="12" t="s">
        <v>1445</v>
      </c>
      <c r="V1318" s="68" t="s">
        <v>1456</v>
      </c>
      <c r="W1318" s="68">
        <v>1</v>
      </c>
      <c r="X1318" s="68">
        <v>0</v>
      </c>
      <c r="Y1318" s="68">
        <v>0</v>
      </c>
      <c r="Z1318" s="68">
        <v>0</v>
      </c>
      <c r="AA1318" s="68">
        <v>1</v>
      </c>
      <c r="AB1318" s="68">
        <v>1</v>
      </c>
      <c r="AC1318" s="68">
        <v>2</v>
      </c>
      <c r="AD1318" s="68">
        <v>1</v>
      </c>
      <c r="AE1318" s="68">
        <v>928</v>
      </c>
      <c r="AF1318" s="68">
        <v>0</v>
      </c>
      <c r="AG1318" s="68">
        <v>1</v>
      </c>
      <c r="AH1318" s="68">
        <v>0</v>
      </c>
      <c r="AI1318" s="68">
        <v>0</v>
      </c>
      <c r="AJ1318" s="68">
        <v>0</v>
      </c>
      <c r="AK1318" s="68">
        <v>0</v>
      </c>
      <c r="AL1318" s="68">
        <v>0</v>
      </c>
      <c r="AM1318" s="68">
        <v>0</v>
      </c>
      <c r="AN1318" s="68">
        <v>0</v>
      </c>
      <c r="AO1318" s="68">
        <v>0</v>
      </c>
      <c r="AP1318" s="113">
        <v>9.5054696450630125</v>
      </c>
      <c r="AQ1318" s="12">
        <v>1</v>
      </c>
      <c r="AR1318" s="113">
        <v>6.8351845861473013</v>
      </c>
      <c r="AS1318" s="12">
        <v>0</v>
      </c>
      <c r="AT1318" s="12">
        <v>1</v>
      </c>
      <c r="AU1318" s="12">
        <v>6.9994224675079613</v>
      </c>
      <c r="AV1318" s="113">
        <v>7.6061387263373286</v>
      </c>
      <c r="AW1318" s="12">
        <v>0</v>
      </c>
      <c r="AX1318" s="12">
        <v>1</v>
      </c>
      <c r="AY1318" s="68">
        <v>0</v>
      </c>
      <c r="AZ1318" s="68">
        <v>4.2329999999999997</v>
      </c>
      <c r="BA1318" s="94">
        <v>33</v>
      </c>
      <c r="BB1318" s="94">
        <v>58</v>
      </c>
      <c r="BC1318" s="12">
        <v>1</v>
      </c>
      <c r="BD1318" s="12">
        <v>0</v>
      </c>
      <c r="BE1318" s="104">
        <f t="shared" si="303"/>
        <v>4.6051701859880918</v>
      </c>
      <c r="BF1318" s="104">
        <v>216.69</v>
      </c>
      <c r="BG1318" s="104">
        <f t="shared" si="299"/>
        <v>0.85622344334035905</v>
      </c>
      <c r="BH1318" s="68">
        <v>1</v>
      </c>
      <c r="BI1318" s="68">
        <v>1</v>
      </c>
      <c r="BJ1318" s="68">
        <v>0</v>
      </c>
      <c r="BK1318" s="12">
        <v>1</v>
      </c>
      <c r="BL1318" s="12">
        <v>0</v>
      </c>
      <c r="BM1318" s="12">
        <v>1</v>
      </c>
      <c r="BN1318" s="12">
        <v>0</v>
      </c>
      <c r="BO1318" s="12">
        <v>0</v>
      </c>
      <c r="BP1318" s="12">
        <v>1</v>
      </c>
      <c r="BQ1318" s="12">
        <v>0</v>
      </c>
      <c r="BR1318" s="12">
        <v>0</v>
      </c>
      <c r="BS1318" s="12">
        <v>0</v>
      </c>
      <c r="BT1318" s="12">
        <v>0</v>
      </c>
      <c r="BU1318" s="12">
        <v>1</v>
      </c>
      <c r="BV1318" s="12">
        <v>1</v>
      </c>
      <c r="BW1318" s="12">
        <v>0</v>
      </c>
      <c r="BX1318" s="12">
        <v>0</v>
      </c>
      <c r="BY1318" s="12">
        <v>0</v>
      </c>
      <c r="BZ1318" s="12">
        <f t="shared" si="300"/>
        <v>1</v>
      </c>
      <c r="CA1318" s="113">
        <v>2.0794415416798357</v>
      </c>
      <c r="CB1318" s="12" t="s">
        <v>1433</v>
      </c>
      <c r="CC1318" s="12">
        <v>0</v>
      </c>
    </row>
    <row r="1319" spans="1:167" ht="15" customHeight="1" x14ac:dyDescent="0.3">
      <c r="A1319" s="70">
        <v>1318</v>
      </c>
      <c r="B1319" s="12">
        <v>30</v>
      </c>
      <c r="C1319" s="31" t="s">
        <v>180</v>
      </c>
      <c r="D1319" s="37">
        <v>1.4E-2</v>
      </c>
      <c r="E1319" s="68">
        <v>1.6E-2</v>
      </c>
      <c r="F1319" s="19">
        <f t="shared" si="301"/>
        <v>0.875</v>
      </c>
      <c r="H1319" s="12">
        <f t="shared" si="304"/>
        <v>-2E-3</v>
      </c>
      <c r="I1319" s="12">
        <f t="shared" si="305"/>
        <v>0.03</v>
      </c>
      <c r="J1319" s="12">
        <v>0.18</v>
      </c>
      <c r="K1319" s="12">
        <f t="shared" si="293"/>
        <v>1.4E-2</v>
      </c>
      <c r="L1319" s="45">
        <f t="shared" si="302"/>
        <v>0.875</v>
      </c>
      <c r="M1319" s="15">
        <f t="shared" si="294"/>
        <v>1.1334267613625848E-2</v>
      </c>
      <c r="N1319" s="68">
        <f t="shared" si="295"/>
        <v>1.2953448701286684E-2</v>
      </c>
      <c r="O1319" s="68">
        <f t="shared" si="296"/>
        <v>77.19951829512928</v>
      </c>
      <c r="P1319" s="12">
        <f t="shared" si="297"/>
        <v>-1.619181087660836E-3</v>
      </c>
      <c r="Q1319" s="12">
        <f t="shared" si="298"/>
        <v>2.4287716314912534E-2</v>
      </c>
      <c r="R1319" s="113">
        <v>8.1718820061278201</v>
      </c>
      <c r="S1319" s="12">
        <v>2008</v>
      </c>
      <c r="T1319" s="12" t="s">
        <v>1454</v>
      </c>
      <c r="U1319" s="12" t="s">
        <v>1453</v>
      </c>
      <c r="V1319" s="68" t="s">
        <v>1457</v>
      </c>
      <c r="W1319" s="68">
        <v>1</v>
      </c>
      <c r="X1319" s="68">
        <v>0</v>
      </c>
      <c r="Y1319" s="68">
        <v>0</v>
      </c>
      <c r="Z1319" s="68">
        <v>0</v>
      </c>
      <c r="AA1319" s="68">
        <v>1</v>
      </c>
      <c r="AB1319" s="68">
        <v>1</v>
      </c>
      <c r="AC1319" s="68">
        <v>3</v>
      </c>
      <c r="AD1319" s="68">
        <v>2</v>
      </c>
      <c r="AE1319" s="68">
        <v>5959</v>
      </c>
      <c r="AF1319" s="68">
        <v>0</v>
      </c>
      <c r="AG1319" s="68">
        <v>1</v>
      </c>
      <c r="AH1319" s="68">
        <v>0</v>
      </c>
      <c r="AI1319" s="68">
        <v>0</v>
      </c>
      <c r="AJ1319" s="68">
        <v>0</v>
      </c>
      <c r="AK1319" s="68">
        <v>0</v>
      </c>
      <c r="AL1319" s="68">
        <v>0</v>
      </c>
      <c r="AM1319" s="68">
        <v>0</v>
      </c>
      <c r="AN1319" s="68">
        <v>0</v>
      </c>
      <c r="AO1319" s="68">
        <v>0</v>
      </c>
      <c r="AP1319" s="113">
        <v>9.5054696450630125</v>
      </c>
      <c r="AQ1319" s="12">
        <v>1</v>
      </c>
      <c r="AR1319" s="113">
        <v>8.6931612742380171</v>
      </c>
      <c r="AS1319" s="12">
        <v>0</v>
      </c>
      <c r="AT1319" s="12">
        <v>1</v>
      </c>
      <c r="AU1319" s="12">
        <v>6.9994224675079613</v>
      </c>
      <c r="AV1319" s="113">
        <v>7.6061387263373286</v>
      </c>
      <c r="AW1319" s="12">
        <v>0</v>
      </c>
      <c r="AX1319" s="12">
        <v>1</v>
      </c>
      <c r="AY1319" s="68">
        <v>0</v>
      </c>
      <c r="AZ1319" s="68">
        <v>4.2329999999999997</v>
      </c>
      <c r="BA1319" s="94">
        <v>33</v>
      </c>
      <c r="BB1319" s="94">
        <v>58</v>
      </c>
      <c r="BC1319" s="12">
        <v>1</v>
      </c>
      <c r="BD1319" s="12">
        <v>0</v>
      </c>
      <c r="BE1319" s="104">
        <f t="shared" si="303"/>
        <v>4.6051701859880918</v>
      </c>
      <c r="BF1319" s="104">
        <v>216.69</v>
      </c>
      <c r="BG1319" s="104">
        <f t="shared" si="299"/>
        <v>0.85622344334035905</v>
      </c>
      <c r="BH1319" s="68">
        <v>1</v>
      </c>
      <c r="BI1319" s="68">
        <v>1</v>
      </c>
      <c r="BJ1319" s="68">
        <v>0</v>
      </c>
      <c r="BK1319" s="12">
        <v>1</v>
      </c>
      <c r="BL1319" s="12">
        <v>0</v>
      </c>
      <c r="BM1319" s="12">
        <v>1</v>
      </c>
      <c r="BN1319" s="12">
        <v>0</v>
      </c>
      <c r="BO1319" s="12">
        <v>0</v>
      </c>
      <c r="BP1319" s="12">
        <v>1</v>
      </c>
      <c r="BQ1319" s="12">
        <v>0</v>
      </c>
      <c r="BR1319" s="12">
        <v>0</v>
      </c>
      <c r="BS1319" s="12">
        <v>0</v>
      </c>
      <c r="BT1319" s="12">
        <v>0</v>
      </c>
      <c r="BU1319" s="12">
        <v>1</v>
      </c>
      <c r="BV1319" s="12">
        <v>1</v>
      </c>
      <c r="BW1319" s="12">
        <v>0</v>
      </c>
      <c r="BX1319" s="12">
        <v>0</v>
      </c>
      <c r="BY1319" s="12">
        <v>0</v>
      </c>
      <c r="BZ1319" s="12">
        <f t="shared" si="300"/>
        <v>1</v>
      </c>
      <c r="CA1319" s="113">
        <v>2.0794415416798357</v>
      </c>
      <c r="CB1319" s="12" t="s">
        <v>1433</v>
      </c>
      <c r="CC1319" s="12">
        <v>0</v>
      </c>
    </row>
    <row r="1320" spans="1:167" ht="15" customHeight="1" x14ac:dyDescent="0.3">
      <c r="A1320" s="70">
        <v>1319</v>
      </c>
      <c r="B1320" s="12">
        <v>30</v>
      </c>
      <c r="C1320" s="31" t="s">
        <v>180</v>
      </c>
      <c r="D1320" s="37">
        <v>3.4000000000000002E-2</v>
      </c>
      <c r="E1320" s="68">
        <v>1.2E-2</v>
      </c>
      <c r="F1320" s="19">
        <f t="shared" si="301"/>
        <v>2.8333333333333335</v>
      </c>
      <c r="G1320" s="12" t="s">
        <v>353</v>
      </c>
      <c r="H1320" s="12">
        <f t="shared" si="304"/>
        <v>2.2000000000000002E-2</v>
      </c>
      <c r="I1320" s="12">
        <f t="shared" si="305"/>
        <v>4.5999999999999999E-2</v>
      </c>
      <c r="J1320" s="12">
        <v>0.18</v>
      </c>
      <c r="K1320" s="12">
        <f t="shared" si="293"/>
        <v>3.4000000000000002E-2</v>
      </c>
      <c r="L1320" s="45">
        <f t="shared" si="302"/>
        <v>2.8333333333333335</v>
      </c>
      <c r="M1320" s="15">
        <f t="shared" si="294"/>
        <v>3.6679097501526162E-2</v>
      </c>
      <c r="N1320" s="68">
        <f t="shared" si="295"/>
        <v>1.2945563824068055E-2</v>
      </c>
      <c r="O1320" s="68">
        <f t="shared" si="296"/>
        <v>77.246538937209209</v>
      </c>
      <c r="P1320" s="12">
        <f t="shared" si="297"/>
        <v>2.3733533677458105E-2</v>
      </c>
      <c r="Q1320" s="12">
        <f t="shared" si="298"/>
        <v>4.9624661325594219E-2</v>
      </c>
      <c r="R1320" s="113">
        <v>8.1718820061278201</v>
      </c>
      <c r="S1320" s="12">
        <v>2008</v>
      </c>
      <c r="T1320" s="12" t="s">
        <v>1454</v>
      </c>
      <c r="U1320" s="12" t="s">
        <v>1444</v>
      </c>
      <c r="V1320" s="68" t="s">
        <v>1457</v>
      </c>
      <c r="W1320" s="68">
        <v>1</v>
      </c>
      <c r="X1320" s="68">
        <v>0</v>
      </c>
      <c r="Y1320" s="68">
        <v>0</v>
      </c>
      <c r="Z1320" s="68">
        <v>0</v>
      </c>
      <c r="AA1320" s="68">
        <v>1</v>
      </c>
      <c r="AB1320" s="68">
        <v>1</v>
      </c>
      <c r="AC1320" s="68">
        <v>3</v>
      </c>
      <c r="AD1320" s="68">
        <v>2</v>
      </c>
      <c r="AE1320" s="68">
        <v>5959</v>
      </c>
      <c r="AF1320" s="68">
        <v>0</v>
      </c>
      <c r="AG1320" s="68">
        <v>1</v>
      </c>
      <c r="AH1320" s="68">
        <v>0</v>
      </c>
      <c r="AI1320" s="68">
        <v>0</v>
      </c>
      <c r="AJ1320" s="68">
        <v>0</v>
      </c>
      <c r="AK1320" s="68">
        <v>0</v>
      </c>
      <c r="AL1320" s="68">
        <v>0</v>
      </c>
      <c r="AM1320" s="68">
        <v>0</v>
      </c>
      <c r="AN1320" s="68">
        <v>0</v>
      </c>
      <c r="AO1320" s="68">
        <v>0</v>
      </c>
      <c r="AP1320" s="113">
        <v>9.5054696450630125</v>
      </c>
      <c r="AQ1320" s="12">
        <v>1</v>
      </c>
      <c r="AR1320" s="113">
        <v>8.6931612742380171</v>
      </c>
      <c r="AS1320" s="12">
        <v>0</v>
      </c>
      <c r="AT1320" s="12">
        <v>1</v>
      </c>
      <c r="AU1320" s="12">
        <v>6.9994224675079613</v>
      </c>
      <c r="AV1320" s="113">
        <v>7.6061387263373286</v>
      </c>
      <c r="AW1320" s="12">
        <v>0</v>
      </c>
      <c r="AX1320" s="12">
        <v>1</v>
      </c>
      <c r="AY1320" s="68">
        <v>0</v>
      </c>
      <c r="AZ1320" s="68">
        <v>4.2329999999999997</v>
      </c>
      <c r="BA1320" s="94">
        <v>33</v>
      </c>
      <c r="BB1320" s="94">
        <v>58</v>
      </c>
      <c r="BC1320" s="12">
        <v>1</v>
      </c>
      <c r="BD1320" s="12">
        <v>0</v>
      </c>
      <c r="BE1320" s="104">
        <f t="shared" si="303"/>
        <v>4.6051701859880918</v>
      </c>
      <c r="BF1320" s="104">
        <v>216.69</v>
      </c>
      <c r="BG1320" s="104">
        <f t="shared" si="299"/>
        <v>0.85622344334035905</v>
      </c>
      <c r="BH1320" s="68">
        <v>1</v>
      </c>
      <c r="BI1320" s="68">
        <v>1</v>
      </c>
      <c r="BJ1320" s="68">
        <v>0</v>
      </c>
      <c r="BK1320" s="12">
        <v>1</v>
      </c>
      <c r="BL1320" s="12">
        <v>0</v>
      </c>
      <c r="BM1320" s="12">
        <v>1</v>
      </c>
      <c r="BN1320" s="12">
        <v>0</v>
      </c>
      <c r="BO1320" s="12">
        <v>0</v>
      </c>
      <c r="BP1320" s="12">
        <v>1</v>
      </c>
      <c r="BQ1320" s="12">
        <v>0</v>
      </c>
      <c r="BR1320" s="12">
        <v>0</v>
      </c>
      <c r="BS1320" s="12">
        <v>0</v>
      </c>
      <c r="BT1320" s="12">
        <v>0</v>
      </c>
      <c r="BU1320" s="12">
        <v>1</v>
      </c>
      <c r="BV1320" s="12">
        <v>1</v>
      </c>
      <c r="BW1320" s="12">
        <v>0</v>
      </c>
      <c r="BX1320" s="12">
        <v>0</v>
      </c>
      <c r="BY1320" s="12">
        <v>0</v>
      </c>
      <c r="BZ1320" s="12">
        <f t="shared" si="300"/>
        <v>1</v>
      </c>
      <c r="CA1320" s="113">
        <v>2.0794415416798357</v>
      </c>
      <c r="CB1320" s="12" t="s">
        <v>1433</v>
      </c>
      <c r="CC1320" s="12">
        <v>0</v>
      </c>
    </row>
    <row r="1321" spans="1:167" ht="15" customHeight="1" x14ac:dyDescent="0.3">
      <c r="A1321" s="70">
        <v>1320</v>
      </c>
      <c r="B1321" s="12">
        <v>30</v>
      </c>
      <c r="C1321" s="31" t="s">
        <v>180</v>
      </c>
      <c r="D1321" s="37">
        <v>1.9E-2</v>
      </c>
      <c r="E1321" s="68">
        <v>1.2E-2</v>
      </c>
      <c r="F1321" s="19">
        <f t="shared" si="301"/>
        <v>1.5833333333333333</v>
      </c>
      <c r="H1321" s="12">
        <f t="shared" si="304"/>
        <v>6.9999999999999993E-3</v>
      </c>
      <c r="I1321" s="12">
        <f t="shared" si="305"/>
        <v>3.1E-2</v>
      </c>
      <c r="J1321" s="12">
        <v>0.24</v>
      </c>
      <c r="K1321" s="12">
        <f t="shared" si="293"/>
        <v>1.9E-2</v>
      </c>
      <c r="L1321" s="45">
        <f t="shared" si="302"/>
        <v>1.5833333333333333</v>
      </c>
      <c r="M1321" s="15">
        <f t="shared" si="294"/>
        <v>1.5883839305027181E-2</v>
      </c>
      <c r="N1321" s="68">
        <f t="shared" si="295"/>
        <v>1.0031898508438221E-2</v>
      </c>
      <c r="O1321" s="68">
        <f t="shared" si="296"/>
        <v>99.682029195058249</v>
      </c>
      <c r="P1321" s="12">
        <f t="shared" si="297"/>
        <v>5.8519407965889596E-3</v>
      </c>
      <c r="Q1321" s="12">
        <f t="shared" si="298"/>
        <v>2.59157378134654E-2</v>
      </c>
      <c r="R1321" s="113">
        <v>8.3518467388282449</v>
      </c>
      <c r="S1321" s="12">
        <v>2006</v>
      </c>
      <c r="T1321" s="12" t="s">
        <v>1448</v>
      </c>
      <c r="U1321" s="12" t="s">
        <v>1453</v>
      </c>
      <c r="V1321" s="68" t="s">
        <v>1458</v>
      </c>
      <c r="W1321" s="68">
        <v>1</v>
      </c>
      <c r="X1321" s="68">
        <v>0</v>
      </c>
      <c r="Y1321" s="68">
        <v>0</v>
      </c>
      <c r="Z1321" s="68">
        <v>0</v>
      </c>
      <c r="AA1321" s="68">
        <v>1</v>
      </c>
      <c r="AB1321" s="68">
        <v>1</v>
      </c>
      <c r="AC1321" s="68">
        <v>4</v>
      </c>
      <c r="AD1321" s="68">
        <v>2</v>
      </c>
      <c r="AE1321" s="68">
        <v>9934</v>
      </c>
      <c r="AF1321" s="68">
        <v>0</v>
      </c>
      <c r="AG1321" s="68">
        <v>1</v>
      </c>
      <c r="AH1321" s="68">
        <v>0</v>
      </c>
      <c r="AI1321" s="68">
        <v>0</v>
      </c>
      <c r="AJ1321" s="68">
        <v>0</v>
      </c>
      <c r="AK1321" s="68">
        <v>0</v>
      </c>
      <c r="AL1321" s="68">
        <v>0</v>
      </c>
      <c r="AM1321" s="68">
        <v>0</v>
      </c>
      <c r="AN1321" s="68">
        <v>0</v>
      </c>
      <c r="AO1321" s="68">
        <v>0</v>
      </c>
      <c r="AP1321" s="113">
        <v>9.5054696450630125</v>
      </c>
      <c r="AQ1321" s="12">
        <v>1</v>
      </c>
      <c r="AR1321" s="113">
        <v>9.2040204432313626</v>
      </c>
      <c r="AS1321" s="12">
        <v>0</v>
      </c>
      <c r="AT1321" s="12">
        <v>1</v>
      </c>
      <c r="AU1321" s="12">
        <v>6.9994224675079613</v>
      </c>
      <c r="AV1321" s="113">
        <v>7.6061387263373286</v>
      </c>
      <c r="AW1321" s="12">
        <v>0</v>
      </c>
      <c r="AX1321" s="12">
        <v>1</v>
      </c>
      <c r="AY1321" s="68">
        <v>0</v>
      </c>
      <c r="AZ1321" s="68">
        <v>4.2329999999999997</v>
      </c>
      <c r="BA1321" s="94">
        <v>33</v>
      </c>
      <c r="BB1321" s="94">
        <v>58</v>
      </c>
      <c r="BC1321" s="12">
        <v>1</v>
      </c>
      <c r="BD1321" s="12">
        <v>0</v>
      </c>
      <c r="BE1321" s="104">
        <f t="shared" si="303"/>
        <v>4.6051701859880918</v>
      </c>
      <c r="BF1321" s="104">
        <v>216.69</v>
      </c>
      <c r="BG1321" s="104">
        <f t="shared" si="299"/>
        <v>0.85622344334035905</v>
      </c>
      <c r="BH1321" s="68">
        <v>1</v>
      </c>
      <c r="BI1321" s="68">
        <v>1</v>
      </c>
      <c r="BJ1321" s="68">
        <v>0</v>
      </c>
      <c r="BK1321" s="12">
        <v>1</v>
      </c>
      <c r="BL1321" s="12">
        <v>0</v>
      </c>
      <c r="BM1321" s="12">
        <v>1</v>
      </c>
      <c r="BN1321" s="12">
        <v>0</v>
      </c>
      <c r="BO1321" s="12">
        <v>0</v>
      </c>
      <c r="BP1321" s="12">
        <v>1</v>
      </c>
      <c r="BQ1321" s="12">
        <v>0</v>
      </c>
      <c r="BR1321" s="12">
        <v>0</v>
      </c>
      <c r="BS1321" s="12">
        <v>0</v>
      </c>
      <c r="BT1321" s="12">
        <v>0</v>
      </c>
      <c r="BU1321" s="12">
        <v>1</v>
      </c>
      <c r="BV1321" s="12">
        <v>1</v>
      </c>
      <c r="BW1321" s="12">
        <v>0</v>
      </c>
      <c r="BX1321" s="12">
        <v>0</v>
      </c>
      <c r="BY1321" s="12">
        <v>0.48</v>
      </c>
      <c r="BZ1321" s="12">
        <f t="shared" si="300"/>
        <v>0.52</v>
      </c>
      <c r="CA1321" s="113">
        <v>2.0794415416798357</v>
      </c>
      <c r="CB1321" s="12" t="s">
        <v>1433</v>
      </c>
      <c r="CC1321" s="12">
        <v>0</v>
      </c>
    </row>
    <row r="1322" spans="1:167" ht="15" customHeight="1" x14ac:dyDescent="0.3">
      <c r="A1322" s="70">
        <v>1321</v>
      </c>
      <c r="B1322" s="12">
        <v>30</v>
      </c>
      <c r="C1322" s="31" t="s">
        <v>180</v>
      </c>
      <c r="D1322" s="37">
        <v>3.7999999999999999E-2</v>
      </c>
      <c r="E1322" s="68">
        <v>0.01</v>
      </c>
      <c r="F1322" s="19">
        <f t="shared" si="301"/>
        <v>3.8</v>
      </c>
      <c r="G1322" s="12" t="s">
        <v>353</v>
      </c>
      <c r="H1322" s="12">
        <f t="shared" si="304"/>
        <v>2.7999999999999997E-2</v>
      </c>
      <c r="I1322" s="12">
        <f t="shared" si="305"/>
        <v>4.8000000000000001E-2</v>
      </c>
      <c r="J1322" s="12">
        <v>0.24</v>
      </c>
      <c r="K1322" s="12">
        <f t="shared" si="293"/>
        <v>3.7999999999999999E-2</v>
      </c>
      <c r="L1322" s="45">
        <f t="shared" si="302"/>
        <v>3.8</v>
      </c>
      <c r="M1322" s="15">
        <f t="shared" si="294"/>
        <v>3.8098344461858002E-2</v>
      </c>
      <c r="N1322" s="68">
        <f t="shared" si="295"/>
        <v>1.002588012154158E-2</v>
      </c>
      <c r="O1322" s="68">
        <f t="shared" si="296"/>
        <v>99.741866836349118</v>
      </c>
      <c r="P1322" s="12">
        <f t="shared" si="297"/>
        <v>2.8072464340316423E-2</v>
      </c>
      <c r="Q1322" s="12">
        <f t="shared" si="298"/>
        <v>4.8124224583399586E-2</v>
      </c>
      <c r="R1322" s="113">
        <v>8.3518467388282449</v>
      </c>
      <c r="S1322" s="12">
        <v>2006</v>
      </c>
      <c r="T1322" s="12" t="s">
        <v>1448</v>
      </c>
      <c r="U1322" s="12" t="s">
        <v>1444</v>
      </c>
      <c r="V1322" s="68" t="s">
        <v>1458</v>
      </c>
      <c r="W1322" s="68">
        <v>1</v>
      </c>
      <c r="X1322" s="68">
        <v>0</v>
      </c>
      <c r="Y1322" s="68">
        <v>0</v>
      </c>
      <c r="Z1322" s="68">
        <v>0</v>
      </c>
      <c r="AA1322" s="68">
        <v>1</v>
      </c>
      <c r="AB1322" s="68">
        <v>1</v>
      </c>
      <c r="AC1322" s="68">
        <v>4</v>
      </c>
      <c r="AD1322" s="68">
        <v>2</v>
      </c>
      <c r="AE1322" s="68">
        <v>9934</v>
      </c>
      <c r="AF1322" s="68">
        <v>0</v>
      </c>
      <c r="AG1322" s="68">
        <v>1</v>
      </c>
      <c r="AH1322" s="68">
        <v>0</v>
      </c>
      <c r="AI1322" s="68">
        <v>0</v>
      </c>
      <c r="AJ1322" s="68">
        <v>0</v>
      </c>
      <c r="AK1322" s="68">
        <v>0</v>
      </c>
      <c r="AL1322" s="68">
        <v>0</v>
      </c>
      <c r="AM1322" s="68">
        <v>0</v>
      </c>
      <c r="AN1322" s="68">
        <v>0</v>
      </c>
      <c r="AO1322" s="68">
        <v>0</v>
      </c>
      <c r="AP1322" s="113">
        <v>9.5054696450630125</v>
      </c>
      <c r="AQ1322" s="12">
        <v>1</v>
      </c>
      <c r="AR1322" s="113">
        <v>9.2040204432313626</v>
      </c>
      <c r="AS1322" s="12">
        <v>0</v>
      </c>
      <c r="AT1322" s="12">
        <v>1</v>
      </c>
      <c r="AU1322" s="12">
        <v>6.9994224675079613</v>
      </c>
      <c r="AV1322" s="113">
        <v>7.6061387263373286</v>
      </c>
      <c r="AW1322" s="12">
        <v>0</v>
      </c>
      <c r="AX1322" s="12">
        <v>1</v>
      </c>
      <c r="AY1322" s="68">
        <v>0</v>
      </c>
      <c r="AZ1322" s="68">
        <v>4.2329999999999997</v>
      </c>
      <c r="BA1322" s="94">
        <v>33</v>
      </c>
      <c r="BB1322" s="94">
        <v>58</v>
      </c>
      <c r="BC1322" s="12">
        <v>1</v>
      </c>
      <c r="BD1322" s="12">
        <v>0</v>
      </c>
      <c r="BE1322" s="104">
        <f t="shared" si="303"/>
        <v>4.6051701859880918</v>
      </c>
      <c r="BF1322" s="104">
        <v>216.69</v>
      </c>
      <c r="BG1322" s="104">
        <f t="shared" si="299"/>
        <v>0.85622344334035905</v>
      </c>
      <c r="BH1322" s="68">
        <v>1</v>
      </c>
      <c r="BI1322" s="68">
        <v>1</v>
      </c>
      <c r="BJ1322" s="68">
        <v>0</v>
      </c>
      <c r="BK1322" s="12">
        <v>1</v>
      </c>
      <c r="BL1322" s="12">
        <v>0</v>
      </c>
      <c r="BM1322" s="12">
        <v>1</v>
      </c>
      <c r="BN1322" s="12">
        <v>0</v>
      </c>
      <c r="BO1322" s="12">
        <v>0</v>
      </c>
      <c r="BP1322" s="12">
        <v>1</v>
      </c>
      <c r="BQ1322" s="12">
        <v>0</v>
      </c>
      <c r="BR1322" s="12">
        <v>0</v>
      </c>
      <c r="BS1322" s="12">
        <v>0</v>
      </c>
      <c r="BT1322" s="12">
        <v>0</v>
      </c>
      <c r="BU1322" s="12">
        <v>1</v>
      </c>
      <c r="BV1322" s="12">
        <v>1</v>
      </c>
      <c r="BW1322" s="12">
        <v>0</v>
      </c>
      <c r="BX1322" s="12">
        <v>0</v>
      </c>
      <c r="BY1322" s="12">
        <v>0.48</v>
      </c>
      <c r="BZ1322" s="12">
        <f t="shared" si="300"/>
        <v>0.52</v>
      </c>
      <c r="CA1322" s="113">
        <v>2.0794415416798357</v>
      </c>
      <c r="CB1322" s="12" t="s">
        <v>1433</v>
      </c>
      <c r="CC1322" s="12">
        <v>0</v>
      </c>
    </row>
    <row r="1323" spans="1:167" ht="15" customHeight="1" x14ac:dyDescent="0.3">
      <c r="A1323" s="70">
        <v>1322</v>
      </c>
      <c r="B1323" s="12">
        <v>30</v>
      </c>
      <c r="C1323" s="31" t="s">
        <v>180</v>
      </c>
      <c r="D1323" s="37">
        <v>2.7E-2</v>
      </c>
      <c r="E1323" s="68">
        <v>-1.2999999999999999E-2</v>
      </c>
      <c r="F1323" s="19">
        <f t="shared" si="301"/>
        <v>-2.0769230769230771</v>
      </c>
      <c r="G1323" s="12" t="s">
        <v>420</v>
      </c>
      <c r="H1323" s="12">
        <f t="shared" si="304"/>
        <v>0.04</v>
      </c>
      <c r="I1323" s="12">
        <f t="shared" si="305"/>
        <v>1.4E-2</v>
      </c>
      <c r="J1323" s="12">
        <v>0.47</v>
      </c>
      <c r="K1323" s="12">
        <f t="shared" si="293"/>
        <v>2.7E-2</v>
      </c>
      <c r="L1323" s="45">
        <f t="shared" si="302"/>
        <v>-2.0769230769230771</v>
      </c>
      <c r="M1323" s="15">
        <f t="shared" si="294"/>
        <v>-4.2868161034075904E-2</v>
      </c>
      <c r="N1323" s="68">
        <f t="shared" si="295"/>
        <v>2.0640225683073578E-2</v>
      </c>
      <c r="O1323" s="68">
        <f t="shared" si="296"/>
        <v>48.449082648358328</v>
      </c>
      <c r="P1323" s="12">
        <f t="shared" si="297"/>
        <v>-6.3508386717149479E-2</v>
      </c>
      <c r="Q1323" s="12">
        <f t="shared" si="298"/>
        <v>-2.2227935351002325E-2</v>
      </c>
      <c r="R1323" s="113">
        <v>8.3518467388282449</v>
      </c>
      <c r="S1323" s="12">
        <v>2006</v>
      </c>
      <c r="T1323" s="12" t="s">
        <v>1448</v>
      </c>
      <c r="U1323" s="12" t="s">
        <v>1445</v>
      </c>
      <c r="V1323" s="68" t="s">
        <v>1458</v>
      </c>
      <c r="W1323" s="68">
        <v>1</v>
      </c>
      <c r="X1323" s="68">
        <v>0</v>
      </c>
      <c r="Y1323" s="68">
        <v>0</v>
      </c>
      <c r="Z1323" s="68">
        <v>0</v>
      </c>
      <c r="AA1323" s="68">
        <v>1</v>
      </c>
      <c r="AB1323" s="68">
        <v>1</v>
      </c>
      <c r="AC1323" s="68">
        <v>4</v>
      </c>
      <c r="AD1323" s="68">
        <v>1</v>
      </c>
      <c r="AE1323" s="68">
        <v>2343</v>
      </c>
      <c r="AF1323" s="68">
        <v>0</v>
      </c>
      <c r="AG1323" s="68">
        <v>1</v>
      </c>
      <c r="AH1323" s="68">
        <v>0</v>
      </c>
      <c r="AI1323" s="68">
        <v>0</v>
      </c>
      <c r="AJ1323" s="68">
        <v>0</v>
      </c>
      <c r="AK1323" s="68">
        <v>0</v>
      </c>
      <c r="AL1323" s="68">
        <v>0</v>
      </c>
      <c r="AM1323" s="68">
        <v>0</v>
      </c>
      <c r="AN1323" s="68">
        <v>0</v>
      </c>
      <c r="AO1323" s="68">
        <v>0</v>
      </c>
      <c r="AP1323" s="113">
        <v>9.5054696450630125</v>
      </c>
      <c r="AQ1323" s="12">
        <v>1</v>
      </c>
      <c r="AR1323" s="113">
        <v>7.7600406808803797</v>
      </c>
      <c r="AS1323" s="12">
        <v>0</v>
      </c>
      <c r="AT1323" s="12">
        <v>1</v>
      </c>
      <c r="AU1323" s="12">
        <v>6.9994224675079613</v>
      </c>
      <c r="AV1323" s="113">
        <v>7.6061387263373286</v>
      </c>
      <c r="AW1323" s="12">
        <v>0</v>
      </c>
      <c r="AX1323" s="12">
        <v>1</v>
      </c>
      <c r="AY1323" s="68">
        <v>0</v>
      </c>
      <c r="AZ1323" s="68">
        <v>4.2329999999999997</v>
      </c>
      <c r="BA1323" s="94">
        <v>33</v>
      </c>
      <c r="BB1323" s="94">
        <v>58</v>
      </c>
      <c r="BC1323" s="12">
        <v>1</v>
      </c>
      <c r="BD1323" s="12">
        <v>0</v>
      </c>
      <c r="BE1323" s="104">
        <f t="shared" si="303"/>
        <v>4.6051701859880918</v>
      </c>
      <c r="BF1323" s="104">
        <v>216.69</v>
      </c>
      <c r="BG1323" s="104">
        <f t="shared" si="299"/>
        <v>0.85622344334035905</v>
      </c>
      <c r="BH1323" s="68">
        <v>1</v>
      </c>
      <c r="BI1323" s="68">
        <v>1</v>
      </c>
      <c r="BJ1323" s="68">
        <v>0</v>
      </c>
      <c r="BK1323" s="12">
        <v>1</v>
      </c>
      <c r="BL1323" s="12">
        <v>0</v>
      </c>
      <c r="BM1323" s="12">
        <v>1</v>
      </c>
      <c r="BN1323" s="12">
        <v>0</v>
      </c>
      <c r="BO1323" s="12">
        <v>0</v>
      </c>
      <c r="BP1323" s="12">
        <v>1</v>
      </c>
      <c r="BQ1323" s="12">
        <v>0</v>
      </c>
      <c r="BR1323" s="12">
        <v>0</v>
      </c>
      <c r="BS1323" s="12">
        <v>0</v>
      </c>
      <c r="BT1323" s="12">
        <v>0</v>
      </c>
      <c r="BU1323" s="12">
        <v>1</v>
      </c>
      <c r="BV1323" s="12">
        <v>1</v>
      </c>
      <c r="BW1323" s="12">
        <v>0</v>
      </c>
      <c r="BX1323" s="12">
        <v>0</v>
      </c>
      <c r="BY1323" s="12">
        <v>0.48</v>
      </c>
      <c r="BZ1323" s="12">
        <f t="shared" si="300"/>
        <v>0.52</v>
      </c>
      <c r="CA1323" s="113">
        <v>2.0794415416798357</v>
      </c>
      <c r="CB1323" s="12" t="s">
        <v>1433</v>
      </c>
      <c r="CC1323" s="12">
        <v>0</v>
      </c>
    </row>
    <row r="1324" spans="1:167" ht="15" customHeight="1" x14ac:dyDescent="0.3">
      <c r="A1324" s="70">
        <v>1323</v>
      </c>
      <c r="B1324" s="12">
        <v>30</v>
      </c>
      <c r="C1324" s="31" t="s">
        <v>180</v>
      </c>
      <c r="D1324" s="37">
        <v>2.3E-2</v>
      </c>
      <c r="E1324" s="13">
        <v>0.01</v>
      </c>
      <c r="F1324" s="19">
        <f t="shared" si="301"/>
        <v>2.2999999999999998</v>
      </c>
      <c r="G1324" s="12" t="s">
        <v>420</v>
      </c>
      <c r="H1324" s="12">
        <f t="shared" si="304"/>
        <v>1.2999999999999999E-2</v>
      </c>
      <c r="I1324" s="12">
        <f t="shared" si="305"/>
        <v>3.3000000000000002E-2</v>
      </c>
      <c r="J1324" s="12">
        <v>0.34</v>
      </c>
      <c r="K1324" s="12">
        <f t="shared" si="293"/>
        <v>2.3E-2</v>
      </c>
      <c r="L1324" s="45">
        <f t="shared" si="302"/>
        <v>2.2999999999999998</v>
      </c>
      <c r="M1324" s="15">
        <f t="shared" si="294"/>
        <v>2.3070136008837387E-2</v>
      </c>
      <c r="N1324" s="13">
        <f t="shared" si="295"/>
        <v>1.0030493916885822E-2</v>
      </c>
      <c r="O1324" s="68">
        <f t="shared" si="296"/>
        <v>99.695987883164079</v>
      </c>
      <c r="P1324" s="12">
        <f t="shared" si="297"/>
        <v>1.3039642091951565E-2</v>
      </c>
      <c r="Q1324" s="12">
        <f t="shared" si="298"/>
        <v>3.3100629925723213E-2</v>
      </c>
      <c r="R1324" s="113">
        <v>8.3518467388282449</v>
      </c>
      <c r="S1324" s="12">
        <v>2007</v>
      </c>
      <c r="T1324" s="12" t="s">
        <v>1448</v>
      </c>
      <c r="U1324" s="12" t="s">
        <v>1453</v>
      </c>
      <c r="V1324" s="13" t="s">
        <v>1459</v>
      </c>
      <c r="W1324" s="68">
        <v>1</v>
      </c>
      <c r="X1324" s="68">
        <v>0</v>
      </c>
      <c r="Y1324" s="68">
        <v>0</v>
      </c>
      <c r="Z1324" s="68">
        <v>0</v>
      </c>
      <c r="AA1324" s="13">
        <v>1</v>
      </c>
      <c r="AB1324" s="13">
        <v>1</v>
      </c>
      <c r="AC1324" s="68">
        <v>5</v>
      </c>
      <c r="AD1324" s="13">
        <v>2</v>
      </c>
      <c r="AE1324" s="13">
        <v>9934</v>
      </c>
      <c r="AF1324" s="13">
        <v>0</v>
      </c>
      <c r="AG1324" s="13">
        <v>1</v>
      </c>
      <c r="AH1324" s="13">
        <v>0</v>
      </c>
      <c r="AI1324" s="13">
        <v>0</v>
      </c>
      <c r="AJ1324" s="13">
        <v>0</v>
      </c>
      <c r="AK1324" s="13">
        <v>0</v>
      </c>
      <c r="AL1324" s="13">
        <v>0</v>
      </c>
      <c r="AM1324" s="68">
        <v>0</v>
      </c>
      <c r="AN1324" s="68">
        <v>0</v>
      </c>
      <c r="AO1324" s="68">
        <v>0</v>
      </c>
      <c r="AP1324" s="113">
        <v>9.5054696450630125</v>
      </c>
      <c r="AQ1324" s="12">
        <v>1</v>
      </c>
      <c r="AR1324" s="113">
        <v>9.2040204432313626</v>
      </c>
      <c r="AS1324" s="12">
        <v>0</v>
      </c>
      <c r="AT1324" s="12">
        <v>1</v>
      </c>
      <c r="AU1324" s="12">
        <v>6.9994224675079613</v>
      </c>
      <c r="AV1324" s="113">
        <v>7.6061387263373286</v>
      </c>
      <c r="AW1324" s="12">
        <v>0</v>
      </c>
      <c r="AX1324" s="12">
        <v>1</v>
      </c>
      <c r="AY1324" s="68">
        <v>0</v>
      </c>
      <c r="AZ1324" s="68">
        <v>4.2329999999999997</v>
      </c>
      <c r="BA1324" s="94">
        <v>33</v>
      </c>
      <c r="BB1324" s="94">
        <v>58</v>
      </c>
      <c r="BC1324" s="12">
        <v>1</v>
      </c>
      <c r="BD1324" s="12">
        <v>0</v>
      </c>
      <c r="BE1324" s="104">
        <f t="shared" si="303"/>
        <v>4.6051701859880918</v>
      </c>
      <c r="BF1324" s="104">
        <v>216.69</v>
      </c>
      <c r="BG1324" s="106">
        <f t="shared" si="299"/>
        <v>0.85622344334035905</v>
      </c>
      <c r="BH1324" s="68">
        <v>1</v>
      </c>
      <c r="BI1324" s="68">
        <v>1</v>
      </c>
      <c r="BJ1324" s="68">
        <v>0</v>
      </c>
      <c r="BK1324" s="12">
        <v>1</v>
      </c>
      <c r="BL1324" s="12">
        <v>0</v>
      </c>
      <c r="BM1324" s="12">
        <v>1</v>
      </c>
      <c r="BN1324" s="12">
        <v>0</v>
      </c>
      <c r="BO1324" s="12">
        <v>0</v>
      </c>
      <c r="BP1324" s="12">
        <v>1</v>
      </c>
      <c r="BQ1324" s="12">
        <v>0</v>
      </c>
      <c r="BR1324" s="12">
        <v>0</v>
      </c>
      <c r="BS1324" s="12">
        <v>0</v>
      </c>
      <c r="BT1324" s="12">
        <v>0</v>
      </c>
      <c r="BU1324" s="12">
        <v>1</v>
      </c>
      <c r="BV1324" s="12">
        <v>1</v>
      </c>
      <c r="BW1324" s="12">
        <v>0</v>
      </c>
      <c r="BX1324" s="12">
        <v>0</v>
      </c>
      <c r="BY1324" s="12">
        <v>0.48</v>
      </c>
      <c r="BZ1324" s="12">
        <f t="shared" si="300"/>
        <v>0.52</v>
      </c>
      <c r="CA1324" s="113">
        <v>2.0794415416798357</v>
      </c>
      <c r="CB1324" s="12" t="s">
        <v>1433</v>
      </c>
      <c r="CC1324" s="12">
        <v>0</v>
      </c>
    </row>
    <row r="1325" spans="1:167" ht="15" customHeight="1" x14ac:dyDescent="0.3">
      <c r="A1325" s="70">
        <v>1324</v>
      </c>
      <c r="B1325" s="70">
        <v>30</v>
      </c>
      <c r="C1325" s="31" t="s">
        <v>180</v>
      </c>
      <c r="D1325" s="38">
        <v>3.5999999999999997E-2</v>
      </c>
      <c r="E1325" s="69">
        <v>0.01</v>
      </c>
      <c r="F1325" s="19">
        <f t="shared" si="301"/>
        <v>3.5999999999999996</v>
      </c>
      <c r="G1325" s="70" t="s">
        <v>353</v>
      </c>
      <c r="H1325" s="70">
        <f t="shared" si="304"/>
        <v>2.5999999999999995E-2</v>
      </c>
      <c r="I1325" s="70">
        <f t="shared" si="305"/>
        <v>4.5999999999999999E-2</v>
      </c>
      <c r="J1325" s="70">
        <v>0.34</v>
      </c>
      <c r="K1325" s="70">
        <f t="shared" si="293"/>
        <v>3.5999999999999997E-2</v>
      </c>
      <c r="L1325" s="47">
        <f t="shared" si="302"/>
        <v>3.5999999999999996</v>
      </c>
      <c r="M1325" s="18">
        <f t="shared" si="294"/>
        <v>3.6095853474105301E-2</v>
      </c>
      <c r="N1325" s="69">
        <f t="shared" si="295"/>
        <v>1.002662596502925E-2</v>
      </c>
      <c r="O1325" s="69">
        <f t="shared" si="296"/>
        <v>99.734447409107347</v>
      </c>
      <c r="P1325" s="70">
        <f t="shared" si="297"/>
        <v>2.6069227509076053E-2</v>
      </c>
      <c r="Q1325" s="70">
        <f t="shared" si="298"/>
        <v>4.6122479439134549E-2</v>
      </c>
      <c r="R1325" s="114">
        <v>8.3518467388282449</v>
      </c>
      <c r="S1325" s="70">
        <v>2007</v>
      </c>
      <c r="T1325" s="70" t="s">
        <v>1448</v>
      </c>
      <c r="U1325" s="70" t="s">
        <v>1444</v>
      </c>
      <c r="V1325" s="69" t="s">
        <v>1459</v>
      </c>
      <c r="W1325" s="69">
        <v>1</v>
      </c>
      <c r="X1325" s="69">
        <v>0</v>
      </c>
      <c r="Y1325" s="69">
        <v>0</v>
      </c>
      <c r="Z1325" s="69">
        <v>0</v>
      </c>
      <c r="AA1325" s="69">
        <v>1</v>
      </c>
      <c r="AB1325" s="69">
        <v>1</v>
      </c>
      <c r="AC1325" s="69">
        <v>5</v>
      </c>
      <c r="AD1325" s="69">
        <v>2</v>
      </c>
      <c r="AE1325" s="69">
        <v>9934</v>
      </c>
      <c r="AF1325" s="69">
        <v>0</v>
      </c>
      <c r="AG1325" s="69">
        <v>1</v>
      </c>
      <c r="AH1325" s="69">
        <v>0</v>
      </c>
      <c r="AI1325" s="69">
        <v>0</v>
      </c>
      <c r="AJ1325" s="69">
        <v>0</v>
      </c>
      <c r="AK1325" s="69">
        <v>0</v>
      </c>
      <c r="AL1325" s="69">
        <v>0</v>
      </c>
      <c r="AM1325" s="69">
        <v>0</v>
      </c>
      <c r="AN1325" s="69">
        <v>0</v>
      </c>
      <c r="AO1325" s="69">
        <v>0</v>
      </c>
      <c r="AP1325" s="114">
        <v>9.5054696450630125</v>
      </c>
      <c r="AQ1325" s="70">
        <v>1</v>
      </c>
      <c r="AR1325" s="114">
        <v>9.2040204432313626</v>
      </c>
      <c r="AS1325" s="70">
        <v>0</v>
      </c>
      <c r="AT1325" s="70">
        <v>1</v>
      </c>
      <c r="AU1325" s="70">
        <v>6.9994224675079613</v>
      </c>
      <c r="AV1325" s="114">
        <v>7.6061387263373286</v>
      </c>
      <c r="AW1325" s="70">
        <v>0</v>
      </c>
      <c r="AX1325" s="70">
        <v>1</v>
      </c>
      <c r="AY1325" s="69">
        <v>0</v>
      </c>
      <c r="AZ1325" s="69">
        <v>4.2329999999999997</v>
      </c>
      <c r="BA1325" s="32">
        <v>33</v>
      </c>
      <c r="BB1325" s="32">
        <v>58</v>
      </c>
      <c r="BC1325" s="70">
        <v>1</v>
      </c>
      <c r="BD1325" s="70">
        <v>0</v>
      </c>
      <c r="BE1325" s="106">
        <f t="shared" si="303"/>
        <v>4.6051701859880918</v>
      </c>
      <c r="BF1325" s="106">
        <v>216.69</v>
      </c>
      <c r="BG1325" s="106">
        <f t="shared" si="299"/>
        <v>0.85622344334035905</v>
      </c>
      <c r="BH1325" s="69">
        <v>1</v>
      </c>
      <c r="BI1325" s="69">
        <v>1</v>
      </c>
      <c r="BJ1325" s="69">
        <v>0</v>
      </c>
      <c r="BK1325" s="70">
        <v>1</v>
      </c>
      <c r="BL1325" s="70">
        <v>0</v>
      </c>
      <c r="BM1325" s="70">
        <v>1</v>
      </c>
      <c r="BN1325" s="70">
        <v>0</v>
      </c>
      <c r="BO1325" s="70">
        <v>0</v>
      </c>
      <c r="BP1325" s="70">
        <v>1</v>
      </c>
      <c r="BQ1325" s="70">
        <v>0</v>
      </c>
      <c r="BR1325" s="70">
        <v>0</v>
      </c>
      <c r="BS1325" s="70">
        <v>0</v>
      </c>
      <c r="BT1325" s="70">
        <v>0</v>
      </c>
      <c r="BU1325" s="70">
        <v>1</v>
      </c>
      <c r="BV1325" s="70">
        <v>1</v>
      </c>
      <c r="BW1325" s="70">
        <v>0</v>
      </c>
      <c r="BX1325" s="70">
        <v>0</v>
      </c>
      <c r="BY1325" s="70">
        <v>0.48</v>
      </c>
      <c r="BZ1325" s="70">
        <f t="shared" si="300"/>
        <v>0.52</v>
      </c>
      <c r="CA1325" s="114">
        <v>2.0794415416798357</v>
      </c>
      <c r="CB1325" s="70" t="s">
        <v>1433</v>
      </c>
      <c r="CC1325" s="70">
        <v>0</v>
      </c>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c r="DD1325" s="70"/>
      <c r="DE1325" s="70"/>
      <c r="DF1325" s="70"/>
      <c r="DG1325" s="70"/>
      <c r="DH1325" s="70"/>
      <c r="DI1325" s="70"/>
      <c r="DJ1325" s="70"/>
      <c r="DK1325" s="70"/>
      <c r="DL1325" s="70"/>
      <c r="DM1325" s="70"/>
      <c r="DN1325" s="70"/>
      <c r="DO1325" s="70"/>
      <c r="DP1325" s="70"/>
      <c r="DQ1325" s="70"/>
      <c r="DR1325" s="70"/>
      <c r="DS1325" s="70"/>
      <c r="DT1325" s="70"/>
      <c r="DU1325" s="70"/>
      <c r="DV1325" s="70"/>
      <c r="DW1325" s="70"/>
      <c r="DX1325" s="70"/>
      <c r="DY1325" s="70"/>
      <c r="DZ1325" s="70"/>
      <c r="EA1325" s="70"/>
      <c r="EB1325" s="70"/>
      <c r="EC1325" s="70"/>
      <c r="ED1325" s="70"/>
      <c r="EE1325" s="70"/>
      <c r="EF1325" s="70"/>
      <c r="EG1325" s="70"/>
      <c r="EH1325" s="70"/>
      <c r="EI1325" s="70"/>
      <c r="EJ1325" s="70"/>
      <c r="EK1325" s="70"/>
      <c r="EL1325" s="70"/>
      <c r="EM1325" s="70"/>
      <c r="EN1325" s="70"/>
      <c r="EO1325" s="70"/>
      <c r="EP1325" s="70"/>
      <c r="EQ1325" s="70"/>
      <c r="ER1325" s="70"/>
      <c r="ES1325" s="70"/>
      <c r="ET1325" s="70"/>
      <c r="EU1325" s="70"/>
      <c r="EV1325" s="70"/>
      <c r="EW1325" s="70"/>
      <c r="EX1325" s="70"/>
      <c r="EY1325" s="70"/>
      <c r="EZ1325" s="70"/>
      <c r="FA1325" s="70"/>
      <c r="FB1325" s="70"/>
      <c r="FC1325" s="70"/>
      <c r="FD1325" s="70"/>
      <c r="FE1325" s="70"/>
      <c r="FF1325" s="70"/>
      <c r="FG1325" s="70"/>
      <c r="FH1325" s="70"/>
      <c r="FI1325" s="70"/>
      <c r="FJ1325" s="70"/>
      <c r="FK1325" s="70"/>
    </row>
    <row r="1326" spans="1:167" ht="15" customHeight="1" x14ac:dyDescent="0.3">
      <c r="A1326" s="70">
        <v>1325</v>
      </c>
      <c r="B1326" s="12">
        <v>30</v>
      </c>
      <c r="C1326" s="31" t="s">
        <v>180</v>
      </c>
      <c r="D1326" s="37">
        <v>1.9E-2</v>
      </c>
      <c r="E1326" s="68">
        <v>-1.0999999999999999E-2</v>
      </c>
      <c r="F1326" s="19">
        <f t="shared" si="301"/>
        <v>-1.7272727272727273</v>
      </c>
      <c r="G1326" s="12" t="s">
        <v>421</v>
      </c>
      <c r="H1326" s="12">
        <f t="shared" si="304"/>
        <v>0.03</v>
      </c>
      <c r="I1326" s="12">
        <f t="shared" si="305"/>
        <v>8.0000000000000002E-3</v>
      </c>
      <c r="J1326" s="12">
        <v>0.59</v>
      </c>
      <c r="K1326" s="12">
        <f t="shared" si="293"/>
        <v>1.9E-2</v>
      </c>
      <c r="L1326" s="45">
        <f t="shared" si="302"/>
        <v>-1.7272727272727273</v>
      </c>
      <c r="M1326" s="15">
        <f t="shared" si="294"/>
        <v>-3.5661404358029086E-2</v>
      </c>
      <c r="N1326" s="68">
        <f t="shared" si="295"/>
        <v>2.0646076207279995E-2</v>
      </c>
      <c r="O1326" s="68">
        <f t="shared" si="296"/>
        <v>48.435353524820897</v>
      </c>
      <c r="P1326" s="12">
        <f t="shared" si="297"/>
        <v>-5.6307480565309084E-2</v>
      </c>
      <c r="Q1326" s="12">
        <f t="shared" si="298"/>
        <v>-1.5015328150749092E-2</v>
      </c>
      <c r="R1326" s="113">
        <v>8.3518467388282449</v>
      </c>
      <c r="S1326" s="12">
        <v>2007</v>
      </c>
      <c r="T1326" s="12" t="s">
        <v>1448</v>
      </c>
      <c r="U1326" s="12" t="s">
        <v>1445</v>
      </c>
      <c r="V1326" s="68" t="s">
        <v>1459</v>
      </c>
      <c r="W1326" s="68">
        <v>1</v>
      </c>
      <c r="X1326" s="68">
        <v>0</v>
      </c>
      <c r="Y1326" s="68">
        <v>0</v>
      </c>
      <c r="Z1326" s="68">
        <v>0</v>
      </c>
      <c r="AA1326" s="68">
        <v>1</v>
      </c>
      <c r="AB1326" s="68">
        <v>1</v>
      </c>
      <c r="AC1326" s="68">
        <v>5</v>
      </c>
      <c r="AD1326" s="68">
        <v>1</v>
      </c>
      <c r="AE1326" s="68">
        <v>2343</v>
      </c>
      <c r="AF1326" s="68">
        <v>0</v>
      </c>
      <c r="AG1326" s="68">
        <v>1</v>
      </c>
      <c r="AH1326" s="68">
        <v>0</v>
      </c>
      <c r="AI1326" s="68">
        <v>0</v>
      </c>
      <c r="AJ1326" s="68">
        <v>0</v>
      </c>
      <c r="AK1326" s="68">
        <v>0</v>
      </c>
      <c r="AL1326" s="68">
        <v>0</v>
      </c>
      <c r="AM1326" s="68">
        <v>0</v>
      </c>
      <c r="AN1326" s="68">
        <v>0</v>
      </c>
      <c r="AO1326" s="68">
        <v>0</v>
      </c>
      <c r="AP1326" s="113">
        <v>9.5054696450630125</v>
      </c>
      <c r="AQ1326" s="12">
        <v>1</v>
      </c>
      <c r="AR1326" s="113">
        <v>7.7600406808803797</v>
      </c>
      <c r="AS1326" s="12">
        <v>0</v>
      </c>
      <c r="AT1326" s="12">
        <v>1</v>
      </c>
      <c r="AU1326" s="12">
        <v>6.9994224675079613</v>
      </c>
      <c r="AV1326" s="113">
        <v>7.6061387263373286</v>
      </c>
      <c r="AW1326" s="12">
        <v>0</v>
      </c>
      <c r="AX1326" s="12">
        <v>1</v>
      </c>
      <c r="AY1326" s="68">
        <v>0</v>
      </c>
      <c r="AZ1326" s="68">
        <v>4.2329999999999997</v>
      </c>
      <c r="BA1326" s="94">
        <v>33</v>
      </c>
      <c r="BB1326" s="94">
        <v>58</v>
      </c>
      <c r="BC1326" s="12">
        <v>1</v>
      </c>
      <c r="BD1326" s="12">
        <v>0</v>
      </c>
      <c r="BE1326" s="104">
        <f t="shared" si="303"/>
        <v>4.6051701859880918</v>
      </c>
      <c r="BF1326" s="104">
        <v>216.69</v>
      </c>
      <c r="BG1326" s="104">
        <f t="shared" si="299"/>
        <v>0.85622344334035905</v>
      </c>
      <c r="BH1326" s="68">
        <v>1</v>
      </c>
      <c r="BI1326" s="68">
        <v>1</v>
      </c>
      <c r="BJ1326" s="68">
        <v>0</v>
      </c>
      <c r="BK1326" s="12">
        <v>1</v>
      </c>
      <c r="BL1326" s="12">
        <v>0</v>
      </c>
      <c r="BM1326" s="12">
        <v>1</v>
      </c>
      <c r="BN1326" s="12">
        <v>0</v>
      </c>
      <c r="BO1326" s="12">
        <v>0</v>
      </c>
      <c r="BP1326" s="12">
        <v>1</v>
      </c>
      <c r="BQ1326" s="12">
        <v>0</v>
      </c>
      <c r="BR1326" s="12">
        <v>0</v>
      </c>
      <c r="BS1326" s="12">
        <v>0</v>
      </c>
      <c r="BT1326" s="12">
        <v>0</v>
      </c>
      <c r="BU1326" s="12">
        <v>1</v>
      </c>
      <c r="BV1326" s="12">
        <v>1</v>
      </c>
      <c r="BW1326" s="12">
        <v>0</v>
      </c>
      <c r="BX1326" s="12">
        <v>0</v>
      </c>
      <c r="BY1326" s="12">
        <v>0.48</v>
      </c>
      <c r="BZ1326" s="12">
        <f t="shared" si="300"/>
        <v>0.52</v>
      </c>
      <c r="CA1326" s="113">
        <v>2.0794415416798357</v>
      </c>
      <c r="CB1326" s="12" t="s">
        <v>1433</v>
      </c>
      <c r="CC1326" s="12">
        <v>0</v>
      </c>
    </row>
    <row r="1327" spans="1:167" ht="15" customHeight="1" x14ac:dyDescent="0.3">
      <c r="A1327" s="70">
        <v>1326</v>
      </c>
      <c r="B1327" s="70">
        <v>30</v>
      </c>
      <c r="C1327" s="31" t="s">
        <v>180</v>
      </c>
      <c r="D1327" s="38">
        <v>1.7999999999999999E-2</v>
      </c>
      <c r="E1327" s="69">
        <v>0.01</v>
      </c>
      <c r="F1327" s="19">
        <f t="shared" si="301"/>
        <v>1.7999999999999998</v>
      </c>
      <c r="G1327" s="70" t="s">
        <v>421</v>
      </c>
      <c r="H1327" s="70">
        <f t="shared" si="304"/>
        <v>7.9999999999999984E-3</v>
      </c>
      <c r="I1327" s="70">
        <f t="shared" si="305"/>
        <v>2.7999999999999997E-2</v>
      </c>
      <c r="J1327" s="70">
        <v>0.38</v>
      </c>
      <c r="K1327" s="70">
        <f t="shared" si="293"/>
        <v>1.7999999999999999E-2</v>
      </c>
      <c r="L1327" s="47">
        <f t="shared" si="302"/>
        <v>1.7999999999999998</v>
      </c>
      <c r="M1327" s="18">
        <f t="shared" si="294"/>
        <v>1.8056751268368396E-2</v>
      </c>
      <c r="N1327" s="69">
        <f t="shared" si="295"/>
        <v>1.003152848242689E-2</v>
      </c>
      <c r="O1327" s="69">
        <f t="shared" si="296"/>
        <v>99.685706096711769</v>
      </c>
      <c r="P1327" s="70">
        <f t="shared" si="297"/>
        <v>8.0252227859415066E-3</v>
      </c>
      <c r="Q1327" s="70">
        <f t="shared" si="298"/>
        <v>2.8088279750795288E-2</v>
      </c>
      <c r="R1327" s="114">
        <v>8.3518467388282449</v>
      </c>
      <c r="S1327" s="70">
        <v>2008</v>
      </c>
      <c r="T1327" s="70" t="s">
        <v>1448</v>
      </c>
      <c r="U1327" s="70" t="s">
        <v>1453</v>
      </c>
      <c r="V1327" s="69" t="s">
        <v>1460</v>
      </c>
      <c r="W1327" s="69">
        <v>1</v>
      </c>
      <c r="X1327" s="69">
        <v>0</v>
      </c>
      <c r="Y1327" s="69">
        <v>0</v>
      </c>
      <c r="Z1327" s="69">
        <v>0</v>
      </c>
      <c r="AA1327" s="69">
        <v>1</v>
      </c>
      <c r="AB1327" s="69">
        <v>1</v>
      </c>
      <c r="AC1327" s="69">
        <v>6</v>
      </c>
      <c r="AD1327" s="69">
        <v>2</v>
      </c>
      <c r="AE1327" s="69">
        <v>9934</v>
      </c>
      <c r="AF1327" s="69">
        <v>0</v>
      </c>
      <c r="AG1327" s="69">
        <v>1</v>
      </c>
      <c r="AH1327" s="69">
        <v>0</v>
      </c>
      <c r="AI1327" s="69">
        <v>0</v>
      </c>
      <c r="AJ1327" s="69">
        <v>0</v>
      </c>
      <c r="AK1327" s="69">
        <v>0</v>
      </c>
      <c r="AL1327" s="69">
        <v>0</v>
      </c>
      <c r="AM1327" s="69">
        <v>0</v>
      </c>
      <c r="AN1327" s="69">
        <v>0</v>
      </c>
      <c r="AO1327" s="69">
        <v>0</v>
      </c>
      <c r="AP1327" s="114">
        <v>9.5054696450630125</v>
      </c>
      <c r="AQ1327" s="70">
        <v>1</v>
      </c>
      <c r="AR1327" s="114">
        <v>9.2040204432313626</v>
      </c>
      <c r="AS1327" s="70">
        <v>0</v>
      </c>
      <c r="AT1327" s="70">
        <v>1</v>
      </c>
      <c r="AU1327" s="70">
        <v>6.9994224675079613</v>
      </c>
      <c r="AV1327" s="114">
        <v>7.6061387263373286</v>
      </c>
      <c r="AW1327" s="70">
        <v>0</v>
      </c>
      <c r="AX1327" s="70">
        <v>1</v>
      </c>
      <c r="AY1327" s="69">
        <v>0</v>
      </c>
      <c r="AZ1327" s="69">
        <v>4.2329999999999997</v>
      </c>
      <c r="BA1327" s="32">
        <v>33</v>
      </c>
      <c r="BB1327" s="32">
        <v>58</v>
      </c>
      <c r="BC1327" s="70">
        <v>1</v>
      </c>
      <c r="BD1327" s="70">
        <v>0</v>
      </c>
      <c r="BE1327" s="106">
        <f t="shared" si="303"/>
        <v>4.6051701859880918</v>
      </c>
      <c r="BF1327" s="106">
        <v>216.69</v>
      </c>
      <c r="BG1327" s="106">
        <f t="shared" si="299"/>
        <v>0.85622344334035905</v>
      </c>
      <c r="BH1327" s="69">
        <v>1</v>
      </c>
      <c r="BI1327" s="69">
        <v>1</v>
      </c>
      <c r="BJ1327" s="69">
        <v>0</v>
      </c>
      <c r="BK1327" s="70">
        <v>1</v>
      </c>
      <c r="BL1327" s="70">
        <v>0</v>
      </c>
      <c r="BM1327" s="70">
        <v>1</v>
      </c>
      <c r="BN1327" s="70">
        <v>0</v>
      </c>
      <c r="BO1327" s="70">
        <v>0</v>
      </c>
      <c r="BP1327" s="70">
        <v>1</v>
      </c>
      <c r="BQ1327" s="70">
        <v>0</v>
      </c>
      <c r="BR1327" s="70">
        <v>0</v>
      </c>
      <c r="BS1327" s="70">
        <v>0</v>
      </c>
      <c r="BT1327" s="70">
        <v>0</v>
      </c>
      <c r="BU1327" s="70">
        <v>1</v>
      </c>
      <c r="BV1327" s="70">
        <v>1</v>
      </c>
      <c r="BW1327" s="70">
        <v>0</v>
      </c>
      <c r="BX1327" s="70">
        <v>0</v>
      </c>
      <c r="BY1327" s="70">
        <v>0.48</v>
      </c>
      <c r="BZ1327" s="70">
        <f t="shared" si="300"/>
        <v>0.52</v>
      </c>
      <c r="CA1327" s="114">
        <v>2.0794415416798357</v>
      </c>
      <c r="CB1327" s="70" t="s">
        <v>1433</v>
      </c>
      <c r="CC1327" s="70">
        <v>0</v>
      </c>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c r="DD1327" s="70"/>
      <c r="DE1327" s="70"/>
      <c r="DF1327" s="70"/>
      <c r="DG1327" s="70"/>
      <c r="DH1327" s="70"/>
      <c r="DI1327" s="70"/>
      <c r="DJ1327" s="70"/>
      <c r="DK1327" s="70"/>
      <c r="DL1327" s="70"/>
      <c r="DM1327" s="70"/>
      <c r="DN1327" s="70"/>
      <c r="DO1327" s="70"/>
      <c r="DP1327" s="70"/>
      <c r="DQ1327" s="70"/>
      <c r="DR1327" s="70"/>
      <c r="DS1327" s="70"/>
      <c r="DT1327" s="70"/>
      <c r="DU1327" s="70"/>
      <c r="DV1327" s="70"/>
      <c r="DW1327" s="70"/>
      <c r="DX1327" s="70"/>
      <c r="DY1327" s="70"/>
      <c r="DZ1327" s="70"/>
      <c r="EA1327" s="70"/>
      <c r="EB1327" s="70"/>
      <c r="EC1327" s="70"/>
      <c r="ED1327" s="70"/>
      <c r="EE1327" s="70"/>
      <c r="EF1327" s="70"/>
      <c r="EG1327" s="70"/>
      <c r="EH1327" s="70"/>
      <c r="EI1327" s="70"/>
      <c r="EJ1327" s="70"/>
      <c r="EK1327" s="70"/>
      <c r="EL1327" s="70"/>
      <c r="EM1327" s="70"/>
      <c r="EN1327" s="70"/>
      <c r="EO1327" s="70"/>
      <c r="EP1327" s="70"/>
      <c r="EQ1327" s="70"/>
      <c r="ER1327" s="70"/>
      <c r="ES1327" s="70"/>
      <c r="ET1327" s="70"/>
      <c r="EU1327" s="70"/>
      <c r="EV1327" s="70"/>
      <c r="EW1327" s="70"/>
      <c r="EX1327" s="70"/>
      <c r="EY1327" s="70"/>
      <c r="EZ1327" s="70"/>
      <c r="FA1327" s="70"/>
      <c r="FB1327" s="70"/>
      <c r="FC1327" s="70"/>
      <c r="FD1327" s="70"/>
      <c r="FE1327" s="70"/>
      <c r="FF1327" s="70"/>
      <c r="FG1327" s="70"/>
      <c r="FH1327" s="70"/>
      <c r="FI1327" s="70"/>
      <c r="FJ1327" s="70"/>
      <c r="FK1327" s="70"/>
    </row>
    <row r="1328" spans="1:167" ht="15" customHeight="1" x14ac:dyDescent="0.3">
      <c r="A1328" s="70">
        <v>1327</v>
      </c>
      <c r="B1328" s="12">
        <v>30</v>
      </c>
      <c r="C1328" s="31" t="s">
        <v>180</v>
      </c>
      <c r="D1328" s="37">
        <v>2.8000000000000001E-2</v>
      </c>
      <c r="E1328" s="13">
        <v>8.9999999999999993E-3</v>
      </c>
      <c r="F1328" s="19">
        <f t="shared" si="301"/>
        <v>3.1111111111111116</v>
      </c>
      <c r="G1328" s="12" t="s">
        <v>420</v>
      </c>
      <c r="H1328" s="12">
        <f t="shared" si="304"/>
        <v>1.9000000000000003E-2</v>
      </c>
      <c r="I1328" s="12">
        <f t="shared" si="305"/>
        <v>3.6999999999999998E-2</v>
      </c>
      <c r="J1328" s="12">
        <v>0.38</v>
      </c>
      <c r="K1328" s="12">
        <f t="shared" si="293"/>
        <v>2.8000000000000001E-2</v>
      </c>
      <c r="L1328" s="45">
        <f t="shared" si="302"/>
        <v>3.1111111111111116</v>
      </c>
      <c r="M1328" s="15">
        <f t="shared" si="294"/>
        <v>3.1199093354786336E-2</v>
      </c>
      <c r="N1328" s="13">
        <f t="shared" si="295"/>
        <v>1.0028280006895608E-2</v>
      </c>
      <c r="O1328" s="68">
        <f t="shared" si="296"/>
        <v>99.717997434493626</v>
      </c>
      <c r="P1328" s="12">
        <f t="shared" si="297"/>
        <v>2.1170813347890727E-2</v>
      </c>
      <c r="Q1328" s="12">
        <f t="shared" si="298"/>
        <v>4.1227373361681946E-2</v>
      </c>
      <c r="R1328" s="113">
        <v>8.3518467388282449</v>
      </c>
      <c r="S1328" s="12">
        <v>2008</v>
      </c>
      <c r="T1328" s="12" t="s">
        <v>1448</v>
      </c>
      <c r="U1328" s="12" t="s">
        <v>1444</v>
      </c>
      <c r="V1328" s="13" t="s">
        <v>1460</v>
      </c>
      <c r="W1328" s="68">
        <v>1</v>
      </c>
      <c r="X1328" s="68">
        <v>0</v>
      </c>
      <c r="Y1328" s="68">
        <v>0</v>
      </c>
      <c r="Z1328" s="68">
        <v>0</v>
      </c>
      <c r="AA1328" s="13">
        <v>1</v>
      </c>
      <c r="AB1328" s="13">
        <v>1</v>
      </c>
      <c r="AC1328" s="68">
        <v>6</v>
      </c>
      <c r="AD1328" s="13">
        <v>2</v>
      </c>
      <c r="AE1328" s="13">
        <v>9934</v>
      </c>
      <c r="AF1328" s="13">
        <v>0</v>
      </c>
      <c r="AG1328" s="13">
        <v>1</v>
      </c>
      <c r="AH1328" s="13">
        <v>0</v>
      </c>
      <c r="AI1328" s="13">
        <v>0</v>
      </c>
      <c r="AJ1328" s="13">
        <v>0</v>
      </c>
      <c r="AK1328" s="13">
        <v>0</v>
      </c>
      <c r="AL1328" s="13">
        <v>0</v>
      </c>
      <c r="AM1328" s="68">
        <v>0</v>
      </c>
      <c r="AN1328" s="68">
        <v>0</v>
      </c>
      <c r="AO1328" s="68">
        <v>0</v>
      </c>
      <c r="AP1328" s="113">
        <v>9.5054696450630125</v>
      </c>
      <c r="AQ1328" s="12">
        <v>1</v>
      </c>
      <c r="AR1328" s="113">
        <v>9.2040204432313626</v>
      </c>
      <c r="AS1328" s="12">
        <v>0</v>
      </c>
      <c r="AT1328" s="12">
        <v>1</v>
      </c>
      <c r="AU1328" s="12">
        <v>6.9994224675079613</v>
      </c>
      <c r="AV1328" s="113">
        <v>7.6061387263373286</v>
      </c>
      <c r="AW1328" s="12">
        <v>0</v>
      </c>
      <c r="AX1328" s="12">
        <v>1</v>
      </c>
      <c r="AY1328" s="68">
        <v>0</v>
      </c>
      <c r="AZ1328" s="68">
        <v>4.2329999999999997</v>
      </c>
      <c r="BA1328" s="94">
        <v>33</v>
      </c>
      <c r="BB1328" s="94">
        <v>58</v>
      </c>
      <c r="BC1328" s="12">
        <v>1</v>
      </c>
      <c r="BD1328" s="12">
        <v>0</v>
      </c>
      <c r="BE1328" s="104">
        <f t="shared" si="303"/>
        <v>4.6051701859880918</v>
      </c>
      <c r="BF1328" s="104">
        <v>216.69</v>
      </c>
      <c r="BG1328" s="104">
        <f t="shared" si="299"/>
        <v>0.85622344334035905</v>
      </c>
      <c r="BH1328" s="68">
        <v>1</v>
      </c>
      <c r="BI1328" s="68">
        <v>1</v>
      </c>
      <c r="BJ1328" s="68">
        <v>0</v>
      </c>
      <c r="BK1328" s="12">
        <v>1</v>
      </c>
      <c r="BL1328" s="12">
        <v>0</v>
      </c>
      <c r="BM1328" s="12">
        <v>1</v>
      </c>
      <c r="BN1328" s="12">
        <v>0</v>
      </c>
      <c r="BO1328" s="12">
        <v>0</v>
      </c>
      <c r="BP1328" s="12">
        <v>1</v>
      </c>
      <c r="BQ1328" s="12">
        <v>0</v>
      </c>
      <c r="BR1328" s="12">
        <v>0</v>
      </c>
      <c r="BS1328" s="12">
        <v>0</v>
      </c>
      <c r="BT1328" s="12">
        <v>0</v>
      </c>
      <c r="BU1328" s="12">
        <v>1</v>
      </c>
      <c r="BV1328" s="12">
        <v>1</v>
      </c>
      <c r="BW1328" s="12">
        <v>0</v>
      </c>
      <c r="BX1328" s="12">
        <v>0</v>
      </c>
      <c r="BY1328" s="12">
        <v>0.48</v>
      </c>
      <c r="BZ1328" s="12">
        <f t="shared" si="300"/>
        <v>0.52</v>
      </c>
      <c r="CA1328" s="113">
        <v>2.0794415416798357</v>
      </c>
      <c r="CB1328" s="12" t="s">
        <v>1433</v>
      </c>
      <c r="CC1328" s="12">
        <v>0</v>
      </c>
    </row>
    <row r="1329" spans="1:167" ht="15" customHeight="1" x14ac:dyDescent="0.3">
      <c r="A1329" s="70">
        <v>1328</v>
      </c>
      <c r="B1329" s="12">
        <v>30</v>
      </c>
      <c r="C1329" s="31" t="s">
        <v>180</v>
      </c>
      <c r="D1329" s="37">
        <v>-8.9999999999999993E-3</v>
      </c>
      <c r="E1329" s="68">
        <v>8.0000000000000002E-3</v>
      </c>
      <c r="F1329" s="19">
        <f t="shared" si="301"/>
        <v>-1.125</v>
      </c>
      <c r="H1329" s="12">
        <f t="shared" si="304"/>
        <v>-1.7000000000000001E-2</v>
      </c>
      <c r="I1329" s="12">
        <f t="shared" si="305"/>
        <v>-9.9999999999999915E-4</v>
      </c>
      <c r="J1329" s="12">
        <v>0.06</v>
      </c>
      <c r="K1329" s="12">
        <f t="shared" si="293"/>
        <v>8.9999999999999993E-3</v>
      </c>
      <c r="L1329" s="45">
        <f t="shared" si="302"/>
        <v>1.125</v>
      </c>
      <c r="M1329" s="15">
        <f t="shared" si="294"/>
        <v>1.1286590833438531E-2</v>
      </c>
      <c r="N1329" s="68">
        <f t="shared" si="295"/>
        <v>1.0032525185278696E-2</v>
      </c>
      <c r="O1329" s="68">
        <f t="shared" si="296"/>
        <v>99.675802605246162</v>
      </c>
      <c r="P1329" s="12">
        <f t="shared" si="297"/>
        <v>1.2540656481598352E-3</v>
      </c>
      <c r="Q1329" s="12">
        <f t="shared" si="298"/>
        <v>2.1319116018717228E-2</v>
      </c>
      <c r="R1329" s="113">
        <v>8.3518467388282449</v>
      </c>
      <c r="S1329" s="12" t="s">
        <v>1451</v>
      </c>
      <c r="T1329" s="12" t="s">
        <v>1451</v>
      </c>
      <c r="U1329" s="12" t="s">
        <v>1453</v>
      </c>
      <c r="V1329" s="68" t="s">
        <v>1461</v>
      </c>
      <c r="W1329" s="68">
        <v>1</v>
      </c>
      <c r="X1329" s="68">
        <v>0</v>
      </c>
      <c r="Y1329" s="68">
        <v>0</v>
      </c>
      <c r="Z1329" s="68">
        <v>0</v>
      </c>
      <c r="AA1329" s="68">
        <v>0</v>
      </c>
      <c r="AB1329" s="68">
        <v>1</v>
      </c>
      <c r="AC1329" s="68">
        <v>7</v>
      </c>
      <c r="AD1329" s="68">
        <v>2</v>
      </c>
      <c r="AE1329" s="68">
        <v>9934</v>
      </c>
      <c r="AF1329" s="68">
        <v>0</v>
      </c>
      <c r="AG1329" s="68">
        <v>1</v>
      </c>
      <c r="AH1329" s="68">
        <v>0</v>
      </c>
      <c r="AI1329" s="68">
        <v>0</v>
      </c>
      <c r="AJ1329" s="68">
        <v>0</v>
      </c>
      <c r="AK1329" s="68">
        <v>0</v>
      </c>
      <c r="AL1329" s="68">
        <v>0</v>
      </c>
      <c r="AM1329" s="68">
        <v>0</v>
      </c>
      <c r="AN1329" s="68">
        <v>0</v>
      </c>
      <c r="AO1329" s="68">
        <v>0</v>
      </c>
      <c r="AP1329" s="113">
        <v>9.5054696450630125</v>
      </c>
      <c r="AQ1329" s="12">
        <v>1</v>
      </c>
      <c r="AR1329" s="113">
        <v>9.2040204432313626</v>
      </c>
      <c r="AS1329" s="12">
        <v>0</v>
      </c>
      <c r="AT1329" s="12">
        <v>1</v>
      </c>
      <c r="AU1329" s="12">
        <v>6.9994224675079613</v>
      </c>
      <c r="AV1329" s="113">
        <v>7.6061387263373286</v>
      </c>
      <c r="AW1329" s="12">
        <v>0</v>
      </c>
      <c r="AX1329" s="12">
        <v>1</v>
      </c>
      <c r="AY1329" s="68">
        <v>0</v>
      </c>
      <c r="AZ1329" s="68">
        <v>4.2329999999999997</v>
      </c>
      <c r="BA1329" s="94">
        <v>33</v>
      </c>
      <c r="BB1329" s="94">
        <v>58</v>
      </c>
      <c r="BC1329" s="12">
        <v>1</v>
      </c>
      <c r="BD1329" s="12">
        <v>0</v>
      </c>
      <c r="BE1329" s="104">
        <f t="shared" si="303"/>
        <v>4.6051701859880918</v>
      </c>
      <c r="BF1329" s="104">
        <v>216.69</v>
      </c>
      <c r="BG1329" s="104">
        <f t="shared" si="299"/>
        <v>0.85622344334035905</v>
      </c>
      <c r="BH1329" s="68">
        <v>1</v>
      </c>
      <c r="BI1329" s="68">
        <v>1</v>
      </c>
      <c r="BJ1329" s="68">
        <v>0</v>
      </c>
      <c r="BK1329" s="12">
        <v>1</v>
      </c>
      <c r="BL1329" s="12">
        <v>0</v>
      </c>
      <c r="BM1329" s="12">
        <v>1</v>
      </c>
      <c r="BN1329" s="12">
        <v>0</v>
      </c>
      <c r="BO1329" s="12">
        <v>0</v>
      </c>
      <c r="BP1329" s="12">
        <v>1</v>
      </c>
      <c r="BQ1329" s="12">
        <v>0</v>
      </c>
      <c r="BR1329" s="12">
        <v>0</v>
      </c>
      <c r="BS1329" s="12">
        <v>0</v>
      </c>
      <c r="BT1329" s="12">
        <v>0</v>
      </c>
      <c r="BU1329" s="12">
        <v>1</v>
      </c>
      <c r="BV1329" s="12">
        <v>1</v>
      </c>
      <c r="BW1329" s="12">
        <v>0</v>
      </c>
      <c r="BX1329" s="12">
        <v>0</v>
      </c>
      <c r="BY1329" s="12">
        <v>0.48</v>
      </c>
      <c r="BZ1329" s="12">
        <f t="shared" si="300"/>
        <v>0.52</v>
      </c>
      <c r="CA1329" s="113">
        <v>2.0794415416798357</v>
      </c>
      <c r="CB1329" s="12" t="s">
        <v>1433</v>
      </c>
      <c r="CC1329" s="12">
        <v>0</v>
      </c>
    </row>
    <row r="1330" spans="1:167" ht="15" customHeight="1" x14ac:dyDescent="0.3">
      <c r="A1330" s="70">
        <v>1329</v>
      </c>
      <c r="B1330" s="70">
        <v>30</v>
      </c>
      <c r="C1330" s="31" t="s">
        <v>180</v>
      </c>
      <c r="D1330" s="38">
        <v>-7.0000000000000001E-3</v>
      </c>
      <c r="E1330" s="69">
        <v>7.0000000000000001E-3</v>
      </c>
      <c r="F1330" s="19">
        <f t="shared" si="301"/>
        <v>-1</v>
      </c>
      <c r="G1330" s="70"/>
      <c r="H1330" s="70">
        <f t="shared" si="304"/>
        <v>-1.4E-2</v>
      </c>
      <c r="I1330" s="70">
        <f t="shared" si="305"/>
        <v>0</v>
      </c>
      <c r="J1330" s="70">
        <v>0.06</v>
      </c>
      <c r="K1330" s="70">
        <f t="shared" si="293"/>
        <v>7.0000000000000001E-3</v>
      </c>
      <c r="L1330" s="47">
        <f t="shared" si="302"/>
        <v>1</v>
      </c>
      <c r="M1330" s="18">
        <f t="shared" si="294"/>
        <v>1.0032659300612881E-2</v>
      </c>
      <c r="N1330" s="69">
        <f t="shared" si="295"/>
        <v>1.0032659300612881E-2</v>
      </c>
      <c r="O1330" s="69">
        <f t="shared" si="296"/>
        <v>99.674470151588963</v>
      </c>
      <c r="P1330" s="70">
        <f t="shared" si="297"/>
        <v>0</v>
      </c>
      <c r="Q1330" s="70">
        <f t="shared" si="298"/>
        <v>2.0065318601225762E-2</v>
      </c>
      <c r="R1330" s="114">
        <v>8.3518467388282449</v>
      </c>
      <c r="S1330" s="70" t="s">
        <v>1451</v>
      </c>
      <c r="T1330" s="70" t="s">
        <v>1451</v>
      </c>
      <c r="U1330" s="70" t="s">
        <v>1444</v>
      </c>
      <c r="V1330" s="69" t="s">
        <v>1461</v>
      </c>
      <c r="W1330" s="69">
        <v>1</v>
      </c>
      <c r="X1330" s="69">
        <v>0</v>
      </c>
      <c r="Y1330" s="69">
        <v>0</v>
      </c>
      <c r="Z1330" s="69">
        <v>0</v>
      </c>
      <c r="AA1330" s="69">
        <v>0</v>
      </c>
      <c r="AB1330" s="69">
        <v>1</v>
      </c>
      <c r="AC1330" s="69">
        <v>7</v>
      </c>
      <c r="AD1330" s="69">
        <v>2</v>
      </c>
      <c r="AE1330" s="69">
        <v>9934</v>
      </c>
      <c r="AF1330" s="69">
        <v>0</v>
      </c>
      <c r="AG1330" s="69">
        <v>1</v>
      </c>
      <c r="AH1330" s="69">
        <v>0</v>
      </c>
      <c r="AI1330" s="69">
        <v>0</v>
      </c>
      <c r="AJ1330" s="69">
        <v>0</v>
      </c>
      <c r="AK1330" s="69">
        <v>0</v>
      </c>
      <c r="AL1330" s="69">
        <v>0</v>
      </c>
      <c r="AM1330" s="69">
        <v>0</v>
      </c>
      <c r="AN1330" s="69">
        <v>0</v>
      </c>
      <c r="AO1330" s="69">
        <v>0</v>
      </c>
      <c r="AP1330" s="114">
        <v>9.5054696450630125</v>
      </c>
      <c r="AQ1330" s="70">
        <v>1</v>
      </c>
      <c r="AR1330" s="114">
        <v>9.2040204432313626</v>
      </c>
      <c r="AS1330" s="70">
        <v>0</v>
      </c>
      <c r="AT1330" s="70">
        <v>1</v>
      </c>
      <c r="AU1330" s="70">
        <v>6.9994224675079613</v>
      </c>
      <c r="AV1330" s="114">
        <v>7.6061387263373286</v>
      </c>
      <c r="AW1330" s="70">
        <v>0</v>
      </c>
      <c r="AX1330" s="70">
        <v>1</v>
      </c>
      <c r="AY1330" s="69">
        <v>0</v>
      </c>
      <c r="AZ1330" s="69">
        <v>4.2329999999999997</v>
      </c>
      <c r="BA1330" s="32">
        <v>33</v>
      </c>
      <c r="BB1330" s="32">
        <v>58</v>
      </c>
      <c r="BC1330" s="70">
        <v>1</v>
      </c>
      <c r="BD1330" s="70">
        <v>0</v>
      </c>
      <c r="BE1330" s="106">
        <f t="shared" si="303"/>
        <v>4.6051701859880918</v>
      </c>
      <c r="BF1330" s="106">
        <v>216.69</v>
      </c>
      <c r="BG1330" s="106">
        <f t="shared" si="299"/>
        <v>0.85622344334035905</v>
      </c>
      <c r="BH1330" s="69">
        <v>1</v>
      </c>
      <c r="BI1330" s="69">
        <v>1</v>
      </c>
      <c r="BJ1330" s="69">
        <v>0</v>
      </c>
      <c r="BK1330" s="70">
        <v>1</v>
      </c>
      <c r="BL1330" s="70">
        <v>0</v>
      </c>
      <c r="BM1330" s="70">
        <v>1</v>
      </c>
      <c r="BN1330" s="70">
        <v>0</v>
      </c>
      <c r="BO1330" s="70">
        <v>0</v>
      </c>
      <c r="BP1330" s="70">
        <v>1</v>
      </c>
      <c r="BQ1330" s="70">
        <v>0</v>
      </c>
      <c r="BR1330" s="70">
        <v>0</v>
      </c>
      <c r="BS1330" s="70">
        <v>0</v>
      </c>
      <c r="BT1330" s="70">
        <v>0</v>
      </c>
      <c r="BU1330" s="70">
        <v>1</v>
      </c>
      <c r="BV1330" s="70">
        <v>1</v>
      </c>
      <c r="BW1330" s="70">
        <v>0</v>
      </c>
      <c r="BX1330" s="70">
        <v>0</v>
      </c>
      <c r="BY1330" s="70">
        <v>0.48</v>
      </c>
      <c r="BZ1330" s="70">
        <f t="shared" si="300"/>
        <v>0.52</v>
      </c>
      <c r="CA1330" s="114">
        <v>2.0794415416798357</v>
      </c>
      <c r="CB1330" s="70" t="s">
        <v>1433</v>
      </c>
      <c r="CC1330" s="70">
        <v>0</v>
      </c>
      <c r="CD1330" s="70"/>
      <c r="CE1330" s="70"/>
      <c r="CI1330" s="70"/>
      <c r="CK1330" s="70"/>
      <c r="CL1330" s="70"/>
      <c r="CM1330" s="70"/>
      <c r="CN1330" s="70"/>
      <c r="CO1330" s="70"/>
      <c r="CP1330" s="70"/>
      <c r="CQ1330" s="70"/>
      <c r="CR1330" s="70"/>
      <c r="CS1330" s="70"/>
      <c r="CT1330" s="70"/>
      <c r="CU1330" s="70"/>
      <c r="CV1330" s="70"/>
      <c r="CW1330" s="70"/>
      <c r="CX1330" s="70"/>
      <c r="CY1330" s="70"/>
      <c r="CZ1330" s="70"/>
      <c r="DA1330" s="70"/>
      <c r="DB1330" s="70"/>
      <c r="DC1330" s="70"/>
      <c r="DD1330" s="70"/>
      <c r="DE1330" s="70"/>
      <c r="DF1330" s="70"/>
      <c r="DG1330" s="70"/>
      <c r="DH1330" s="70"/>
      <c r="DI1330" s="70"/>
      <c r="DJ1330" s="70"/>
      <c r="DK1330" s="70"/>
      <c r="DL1330" s="70"/>
      <c r="DM1330" s="70"/>
      <c r="DN1330" s="70"/>
      <c r="DO1330" s="70"/>
      <c r="DP1330" s="70"/>
      <c r="DQ1330" s="70"/>
      <c r="DR1330" s="70"/>
      <c r="DS1330" s="70"/>
      <c r="DT1330" s="70"/>
      <c r="DU1330" s="70"/>
      <c r="DV1330" s="70"/>
      <c r="DW1330" s="70"/>
      <c r="DX1330" s="70"/>
      <c r="DY1330" s="70"/>
      <c r="DZ1330" s="70"/>
      <c r="EA1330" s="70"/>
      <c r="EB1330" s="70"/>
      <c r="EC1330" s="70"/>
      <c r="ED1330" s="70"/>
      <c r="EE1330" s="70"/>
      <c r="EF1330" s="70"/>
      <c r="EG1330" s="70"/>
      <c r="EH1330" s="70"/>
      <c r="EI1330" s="70"/>
      <c r="EJ1330" s="70"/>
      <c r="EK1330" s="70"/>
      <c r="EL1330" s="70"/>
      <c r="EM1330" s="70"/>
      <c r="EN1330" s="70"/>
      <c r="EO1330" s="70"/>
      <c r="EP1330" s="70"/>
      <c r="EQ1330" s="70"/>
      <c r="ER1330" s="70"/>
      <c r="ES1330" s="70"/>
      <c r="ET1330" s="70"/>
      <c r="EU1330" s="70"/>
      <c r="EV1330" s="70"/>
      <c r="EW1330" s="70"/>
      <c r="EX1330" s="70"/>
      <c r="EY1330" s="70"/>
      <c r="EZ1330" s="70"/>
      <c r="FA1330" s="70"/>
      <c r="FB1330" s="70"/>
      <c r="FC1330" s="70"/>
      <c r="FD1330" s="70"/>
      <c r="FE1330" s="70"/>
      <c r="FF1330" s="70"/>
      <c r="FG1330" s="70"/>
      <c r="FH1330" s="70"/>
      <c r="FI1330" s="70"/>
      <c r="FJ1330" s="70"/>
      <c r="FK1330" s="70"/>
    </row>
    <row r="1331" spans="1:167" ht="15" customHeight="1" x14ac:dyDescent="0.3">
      <c r="A1331" s="70">
        <v>1330</v>
      </c>
      <c r="B1331" s="12">
        <v>30</v>
      </c>
      <c r="C1331" s="31" t="s">
        <v>180</v>
      </c>
      <c r="D1331" s="37">
        <v>5.0000000000000001E-3</v>
      </c>
      <c r="E1331" s="68">
        <v>-8.9999999999999993E-3</v>
      </c>
      <c r="F1331" s="19">
        <f t="shared" si="301"/>
        <v>-0.55555555555555558</v>
      </c>
      <c r="H1331" s="12">
        <f t="shared" si="304"/>
        <v>1.3999999999999999E-2</v>
      </c>
      <c r="I1331" s="12">
        <f t="shared" si="305"/>
        <v>-3.9999999999999992E-3</v>
      </c>
      <c r="J1331" s="12">
        <v>0.11</v>
      </c>
      <c r="K1331" s="12">
        <f t="shared" si="293"/>
        <v>-5.0000000000000001E-3</v>
      </c>
      <c r="L1331" s="45">
        <f t="shared" si="302"/>
        <v>0.55555555555555558</v>
      </c>
      <c r="M1331" s="15">
        <f t="shared" si="294"/>
        <v>1.1476586855719166E-2</v>
      </c>
      <c r="N1331" s="68">
        <f t="shared" si="295"/>
        <v>2.0657856340294496E-2</v>
      </c>
      <c r="O1331" s="68">
        <f t="shared" si="296"/>
        <v>48.407733286896509</v>
      </c>
      <c r="P1331" s="12">
        <f t="shared" si="297"/>
        <v>-9.1812694845753301E-3</v>
      </c>
      <c r="Q1331" s="12">
        <f t="shared" si="298"/>
        <v>3.2134443196013662E-2</v>
      </c>
      <c r="R1331" s="113">
        <v>8.6128669414845191</v>
      </c>
      <c r="S1331" s="12" t="s">
        <v>1451</v>
      </c>
      <c r="T1331" s="12" t="s">
        <v>1451</v>
      </c>
      <c r="U1331" s="12" t="s">
        <v>1445</v>
      </c>
      <c r="V1331" s="68" t="s">
        <v>1461</v>
      </c>
      <c r="W1331" s="68">
        <v>1</v>
      </c>
      <c r="X1331" s="68">
        <v>0</v>
      </c>
      <c r="Y1331" s="68">
        <v>0</v>
      </c>
      <c r="Z1331" s="68">
        <v>0</v>
      </c>
      <c r="AA1331" s="68">
        <v>0</v>
      </c>
      <c r="AB1331" s="68">
        <v>1</v>
      </c>
      <c r="AC1331" s="68">
        <v>7</v>
      </c>
      <c r="AD1331" s="68">
        <v>1</v>
      </c>
      <c r="AE1331" s="68">
        <v>2343</v>
      </c>
      <c r="AF1331" s="68">
        <v>0</v>
      </c>
      <c r="AG1331" s="68">
        <v>1</v>
      </c>
      <c r="AH1331" s="68">
        <v>0</v>
      </c>
      <c r="AI1331" s="68">
        <v>0</v>
      </c>
      <c r="AJ1331" s="68">
        <v>0</v>
      </c>
      <c r="AK1331" s="68">
        <v>0</v>
      </c>
      <c r="AL1331" s="68">
        <v>0</v>
      </c>
      <c r="AM1331" s="68">
        <v>0</v>
      </c>
      <c r="AN1331" s="68">
        <v>0</v>
      </c>
      <c r="AO1331" s="68">
        <v>0</v>
      </c>
      <c r="AP1331" s="113">
        <v>9.5054696450630125</v>
      </c>
      <c r="AQ1331" s="12">
        <v>1</v>
      </c>
      <c r="AR1331" s="113">
        <v>7.7600406808803797</v>
      </c>
      <c r="AS1331" s="12">
        <v>0</v>
      </c>
      <c r="AT1331" s="12">
        <v>1</v>
      </c>
      <c r="AU1331" s="12">
        <v>6.9994224675079613</v>
      </c>
      <c r="AV1331" s="113">
        <v>7.6061387263373286</v>
      </c>
      <c r="AW1331" s="12">
        <v>0</v>
      </c>
      <c r="AX1331" s="12">
        <v>1</v>
      </c>
      <c r="AY1331" s="68">
        <v>0</v>
      </c>
      <c r="AZ1331" s="68">
        <v>4.2329999999999997</v>
      </c>
      <c r="BA1331" s="94">
        <v>33</v>
      </c>
      <c r="BB1331" s="94">
        <v>58</v>
      </c>
      <c r="BC1331" s="12">
        <v>1</v>
      </c>
      <c r="BD1331" s="12">
        <v>0</v>
      </c>
      <c r="BE1331" s="104">
        <f t="shared" si="303"/>
        <v>4.6051701859880918</v>
      </c>
      <c r="BF1331" s="104">
        <v>216.69</v>
      </c>
      <c r="BG1331" s="104">
        <f t="shared" si="299"/>
        <v>0.85622344334035905</v>
      </c>
      <c r="BH1331" s="68">
        <v>1</v>
      </c>
      <c r="BI1331" s="68">
        <v>1</v>
      </c>
      <c r="BJ1331" s="68">
        <v>0</v>
      </c>
      <c r="BK1331" s="12">
        <v>1</v>
      </c>
      <c r="BL1331" s="12">
        <v>0</v>
      </c>
      <c r="BM1331" s="12">
        <v>1</v>
      </c>
      <c r="BN1331" s="12">
        <v>0</v>
      </c>
      <c r="BO1331" s="12">
        <v>0</v>
      </c>
      <c r="BP1331" s="12">
        <v>1</v>
      </c>
      <c r="BQ1331" s="12">
        <v>0</v>
      </c>
      <c r="BR1331" s="12">
        <v>0</v>
      </c>
      <c r="BS1331" s="12">
        <v>0</v>
      </c>
      <c r="BT1331" s="12">
        <v>0</v>
      </c>
      <c r="BU1331" s="12">
        <v>1</v>
      </c>
      <c r="BV1331" s="12">
        <v>1</v>
      </c>
      <c r="BW1331" s="12">
        <v>0</v>
      </c>
      <c r="BX1331" s="12">
        <v>0</v>
      </c>
      <c r="BY1331" s="12">
        <v>0.48</v>
      </c>
      <c r="BZ1331" s="12">
        <f t="shared" si="300"/>
        <v>0.52</v>
      </c>
      <c r="CA1331" s="113">
        <v>2.0794415416798357</v>
      </c>
      <c r="CB1331" s="12" t="s">
        <v>1433</v>
      </c>
      <c r="CC1331" s="12">
        <v>0</v>
      </c>
    </row>
    <row r="1332" spans="1:167" ht="15" customHeight="1" x14ac:dyDescent="0.3">
      <c r="A1332" s="70">
        <v>1331</v>
      </c>
      <c r="B1332" s="12">
        <v>30</v>
      </c>
      <c r="C1332" s="31" t="s">
        <v>180</v>
      </c>
      <c r="D1332" s="37">
        <v>-1.7999999999999999E-2</v>
      </c>
      <c r="E1332" s="13">
        <v>1.2E-2</v>
      </c>
      <c r="F1332" s="19">
        <f t="shared" si="301"/>
        <v>-1.4999999999999998</v>
      </c>
      <c r="H1332" s="12">
        <f t="shared" si="304"/>
        <v>-0.03</v>
      </c>
      <c r="I1332" s="12">
        <f t="shared" si="305"/>
        <v>-5.9999999999999984E-3</v>
      </c>
      <c r="J1332" s="12">
        <v>0.2</v>
      </c>
      <c r="K1332" s="12">
        <f t="shared" si="293"/>
        <v>1.7999999999999999E-2</v>
      </c>
      <c r="L1332" s="45">
        <f t="shared" si="302"/>
        <v>1.4999999999999998</v>
      </c>
      <c r="M1332" s="15">
        <f t="shared" si="294"/>
        <v>1.5048042324785285E-2</v>
      </c>
      <c r="N1332" s="13">
        <f t="shared" si="295"/>
        <v>1.0032028216523525E-2</v>
      </c>
      <c r="O1332" s="68">
        <f t="shared" si="296"/>
        <v>99.680740366431863</v>
      </c>
      <c r="P1332" s="12">
        <f t="shared" si="297"/>
        <v>5.0160141082617599E-3</v>
      </c>
      <c r="Q1332" s="12">
        <f t="shared" si="298"/>
        <v>2.508007054130881E-2</v>
      </c>
      <c r="R1332" s="113">
        <v>8.6128669414845191</v>
      </c>
      <c r="S1332" s="12" t="s">
        <v>1452</v>
      </c>
      <c r="T1332" s="12" t="s">
        <v>1452</v>
      </c>
      <c r="U1332" s="12" t="s">
        <v>1453</v>
      </c>
      <c r="V1332" s="13" t="s">
        <v>1462</v>
      </c>
      <c r="W1332" s="68">
        <v>1</v>
      </c>
      <c r="X1332" s="68">
        <v>0</v>
      </c>
      <c r="Y1332" s="68">
        <v>0</v>
      </c>
      <c r="Z1332" s="68">
        <v>0</v>
      </c>
      <c r="AA1332" s="13">
        <v>0</v>
      </c>
      <c r="AB1332" s="13">
        <v>1</v>
      </c>
      <c r="AC1332" s="68">
        <v>8</v>
      </c>
      <c r="AD1332" s="13">
        <v>2</v>
      </c>
      <c r="AE1332" s="13">
        <v>9934</v>
      </c>
      <c r="AF1332" s="13">
        <v>0</v>
      </c>
      <c r="AG1332" s="13">
        <v>1</v>
      </c>
      <c r="AH1332" s="13">
        <v>0</v>
      </c>
      <c r="AI1332" s="13">
        <v>0</v>
      </c>
      <c r="AJ1332" s="13">
        <v>0</v>
      </c>
      <c r="AK1332" s="13">
        <v>0</v>
      </c>
      <c r="AL1332" s="13">
        <v>0</v>
      </c>
      <c r="AM1332" s="68">
        <v>0</v>
      </c>
      <c r="AN1332" s="68">
        <v>0</v>
      </c>
      <c r="AO1332" s="68">
        <v>0</v>
      </c>
      <c r="AP1332" s="113">
        <v>9.5054696450630125</v>
      </c>
      <c r="AQ1332" s="12">
        <v>1</v>
      </c>
      <c r="AR1332" s="113">
        <v>9.2040204432313626</v>
      </c>
      <c r="AS1332" s="12">
        <v>0</v>
      </c>
      <c r="AT1332" s="12">
        <v>1</v>
      </c>
      <c r="AU1332" s="12">
        <v>6.9994224675079613</v>
      </c>
      <c r="AV1332" s="113">
        <v>7.6061387263373286</v>
      </c>
      <c r="AW1332" s="12">
        <v>0</v>
      </c>
      <c r="AX1332" s="12">
        <v>1</v>
      </c>
      <c r="AY1332" s="68">
        <v>0</v>
      </c>
      <c r="AZ1332" s="68">
        <v>4.2329999999999997</v>
      </c>
      <c r="BA1332" s="94">
        <v>33</v>
      </c>
      <c r="BB1332" s="94">
        <v>58</v>
      </c>
      <c r="BC1332" s="12">
        <v>1</v>
      </c>
      <c r="BD1332" s="12">
        <v>0</v>
      </c>
      <c r="BE1332" s="104">
        <f t="shared" si="303"/>
        <v>4.6051701859880918</v>
      </c>
      <c r="BF1332" s="104">
        <v>216.69</v>
      </c>
      <c r="BG1332" s="104">
        <f t="shared" si="299"/>
        <v>0.85622344334035905</v>
      </c>
      <c r="BH1332" s="68">
        <v>1</v>
      </c>
      <c r="BI1332" s="68">
        <v>1</v>
      </c>
      <c r="BJ1332" s="68">
        <v>0</v>
      </c>
      <c r="BK1332" s="12">
        <v>1</v>
      </c>
      <c r="BL1332" s="12">
        <v>0</v>
      </c>
      <c r="BM1332" s="12">
        <v>1</v>
      </c>
      <c r="BN1332" s="12">
        <v>0</v>
      </c>
      <c r="BO1332" s="12">
        <v>0</v>
      </c>
      <c r="BP1332" s="12">
        <v>1</v>
      </c>
      <c r="BQ1332" s="12">
        <v>0</v>
      </c>
      <c r="BR1332" s="12">
        <v>0</v>
      </c>
      <c r="BS1332" s="12">
        <v>0</v>
      </c>
      <c r="BT1332" s="12">
        <v>0</v>
      </c>
      <c r="BU1332" s="12">
        <v>1</v>
      </c>
      <c r="BV1332" s="12">
        <v>1</v>
      </c>
      <c r="BW1332" s="12">
        <v>0</v>
      </c>
      <c r="BX1332" s="12">
        <v>0</v>
      </c>
      <c r="BY1332" s="12">
        <v>0.48</v>
      </c>
      <c r="BZ1332" s="12">
        <f t="shared" si="300"/>
        <v>0.52</v>
      </c>
      <c r="CA1332" s="113">
        <v>2.0794415416798357</v>
      </c>
      <c r="CB1332" s="12" t="s">
        <v>1433</v>
      </c>
      <c r="CC1332" s="12">
        <v>0</v>
      </c>
    </row>
    <row r="1333" spans="1:167" ht="15" customHeight="1" x14ac:dyDescent="0.3">
      <c r="A1333" s="70">
        <v>1332</v>
      </c>
      <c r="B1333" s="12">
        <v>30</v>
      </c>
      <c r="C1333" s="31" t="s">
        <v>180</v>
      </c>
      <c r="D1333" s="37">
        <v>-3.2000000000000001E-2</v>
      </c>
      <c r="E1333" s="68">
        <v>0.01</v>
      </c>
      <c r="F1333" s="19">
        <f t="shared" si="301"/>
        <v>-3.2</v>
      </c>
      <c r="G1333" s="12" t="s">
        <v>353</v>
      </c>
      <c r="H1333" s="12">
        <f t="shared" si="304"/>
        <v>-4.2000000000000003E-2</v>
      </c>
      <c r="I1333" s="12">
        <f t="shared" si="305"/>
        <v>-2.1999999999999999E-2</v>
      </c>
      <c r="J1333" s="12">
        <v>0.2</v>
      </c>
      <c r="K1333" s="12">
        <f t="shared" si="293"/>
        <v>3.2000000000000001E-2</v>
      </c>
      <c r="L1333" s="45">
        <f t="shared" si="302"/>
        <v>3.2</v>
      </c>
      <c r="M1333" s="15">
        <f t="shared" si="294"/>
        <v>3.2089590843490709E-2</v>
      </c>
      <c r="N1333" s="68">
        <f t="shared" si="295"/>
        <v>1.0027997138590846E-2</v>
      </c>
      <c r="O1333" s="68">
        <f t="shared" si="296"/>
        <v>99.720810265460642</v>
      </c>
      <c r="P1333" s="12">
        <f t="shared" si="297"/>
        <v>2.2061593704899865E-2</v>
      </c>
      <c r="Q1333" s="12">
        <f t="shared" si="298"/>
        <v>4.2117587982081553E-2</v>
      </c>
      <c r="R1333" s="113">
        <v>8.6128669414845191</v>
      </c>
      <c r="S1333" s="12" t="s">
        <v>1452</v>
      </c>
      <c r="T1333" s="12" t="s">
        <v>1452</v>
      </c>
      <c r="U1333" s="12" t="s">
        <v>1444</v>
      </c>
      <c r="V1333" s="68" t="s">
        <v>1462</v>
      </c>
      <c r="W1333" s="68">
        <v>1</v>
      </c>
      <c r="X1333" s="68">
        <v>0</v>
      </c>
      <c r="Y1333" s="68">
        <v>0</v>
      </c>
      <c r="Z1333" s="68">
        <v>0</v>
      </c>
      <c r="AA1333" s="68">
        <v>0</v>
      </c>
      <c r="AB1333" s="68">
        <v>1</v>
      </c>
      <c r="AC1333" s="68">
        <v>8</v>
      </c>
      <c r="AD1333" s="68">
        <v>2</v>
      </c>
      <c r="AE1333" s="68">
        <v>9934</v>
      </c>
      <c r="AF1333" s="68">
        <v>0</v>
      </c>
      <c r="AG1333" s="68">
        <v>1</v>
      </c>
      <c r="AH1333" s="68">
        <v>0</v>
      </c>
      <c r="AI1333" s="68">
        <v>0</v>
      </c>
      <c r="AJ1333" s="68">
        <v>0</v>
      </c>
      <c r="AK1333" s="68">
        <v>0</v>
      </c>
      <c r="AL1333" s="68">
        <v>0</v>
      </c>
      <c r="AM1333" s="68">
        <v>0</v>
      </c>
      <c r="AN1333" s="68">
        <v>0</v>
      </c>
      <c r="AO1333" s="68">
        <v>0</v>
      </c>
      <c r="AP1333" s="113">
        <v>9.5054696450630125</v>
      </c>
      <c r="AQ1333" s="12">
        <v>1</v>
      </c>
      <c r="AR1333" s="113">
        <v>9.2040204432313626</v>
      </c>
      <c r="AS1333" s="12">
        <v>0</v>
      </c>
      <c r="AT1333" s="12">
        <v>1</v>
      </c>
      <c r="AU1333" s="12">
        <v>6.9994224675079613</v>
      </c>
      <c r="AV1333" s="113">
        <v>7.6061387263373286</v>
      </c>
      <c r="AW1333" s="12">
        <v>0</v>
      </c>
      <c r="AX1333" s="12">
        <v>1</v>
      </c>
      <c r="AY1333" s="68">
        <v>0</v>
      </c>
      <c r="AZ1333" s="68">
        <v>4.2329999999999997</v>
      </c>
      <c r="BA1333" s="94">
        <v>33</v>
      </c>
      <c r="BB1333" s="94">
        <v>58</v>
      </c>
      <c r="BC1333" s="12">
        <v>1</v>
      </c>
      <c r="BD1333" s="12">
        <v>0</v>
      </c>
      <c r="BE1333" s="104">
        <f t="shared" si="303"/>
        <v>4.6051701859880918</v>
      </c>
      <c r="BF1333" s="104">
        <v>216.69</v>
      </c>
      <c r="BG1333" s="104">
        <f t="shared" si="299"/>
        <v>0.85622344334035905</v>
      </c>
      <c r="BH1333" s="68">
        <v>1</v>
      </c>
      <c r="BI1333" s="68">
        <v>1</v>
      </c>
      <c r="BJ1333" s="68">
        <v>0</v>
      </c>
      <c r="BK1333" s="12">
        <v>1</v>
      </c>
      <c r="BL1333" s="12">
        <v>0</v>
      </c>
      <c r="BM1333" s="12">
        <v>1</v>
      </c>
      <c r="BN1333" s="12">
        <v>0</v>
      </c>
      <c r="BO1333" s="12">
        <v>0</v>
      </c>
      <c r="BP1333" s="12">
        <v>1</v>
      </c>
      <c r="BQ1333" s="12">
        <v>0</v>
      </c>
      <c r="BR1333" s="12">
        <v>0</v>
      </c>
      <c r="BS1333" s="12">
        <v>0</v>
      </c>
      <c r="BT1333" s="12">
        <v>0</v>
      </c>
      <c r="BU1333" s="12">
        <v>1</v>
      </c>
      <c r="BV1333" s="12">
        <v>1</v>
      </c>
      <c r="BW1333" s="12">
        <v>0</v>
      </c>
      <c r="BX1333" s="12">
        <v>0</v>
      </c>
      <c r="BY1333" s="12">
        <v>0.48</v>
      </c>
      <c r="BZ1333" s="12">
        <f t="shared" si="300"/>
        <v>0.52</v>
      </c>
      <c r="CA1333" s="113">
        <v>2.0794415416798357</v>
      </c>
      <c r="CB1333" s="12" t="s">
        <v>1433</v>
      </c>
      <c r="CC1333" s="12">
        <v>0</v>
      </c>
    </row>
    <row r="1334" spans="1:167" ht="15" customHeight="1" x14ac:dyDescent="0.3">
      <c r="A1334" s="70">
        <v>1333</v>
      </c>
      <c r="B1334" s="12">
        <v>30</v>
      </c>
      <c r="C1334" s="31" t="s">
        <v>180</v>
      </c>
      <c r="D1334" s="37">
        <v>-3.5999999999999997E-2</v>
      </c>
      <c r="E1334" s="13">
        <v>-1.4E-2</v>
      </c>
      <c r="F1334" s="19">
        <f t="shared" si="301"/>
        <v>2.5714285714285712</v>
      </c>
      <c r="G1334" s="12" t="s">
        <v>353</v>
      </c>
      <c r="H1334" s="12">
        <f t="shared" si="304"/>
        <v>-2.1999999999999999E-2</v>
      </c>
      <c r="I1334" s="12">
        <f t="shared" si="305"/>
        <v>-4.9999999999999996E-2</v>
      </c>
      <c r="J1334" s="12">
        <v>0.25</v>
      </c>
      <c r="K1334" s="12">
        <f t="shared" si="293"/>
        <v>3.5999999999999997E-2</v>
      </c>
      <c r="L1334" s="45">
        <f t="shared" si="302"/>
        <v>-2.5714285714285712</v>
      </c>
      <c r="M1334" s="15">
        <f t="shared" si="294"/>
        <v>-5.3048898008390619E-2</v>
      </c>
      <c r="N1334" s="13">
        <f t="shared" si="295"/>
        <v>2.063012700326302E-2</v>
      </c>
      <c r="O1334" s="68">
        <f t="shared" si="296"/>
        <v>48.472799020666827</v>
      </c>
      <c r="P1334" s="12">
        <f t="shared" si="297"/>
        <v>-7.3679025011653632E-2</v>
      </c>
      <c r="Q1334" s="12">
        <f t="shared" si="298"/>
        <v>-3.2418771005127599E-2</v>
      </c>
      <c r="R1334" s="113">
        <v>8.6128669414845191</v>
      </c>
      <c r="S1334" s="12" t="s">
        <v>1452</v>
      </c>
      <c r="T1334" s="12" t="s">
        <v>1452</v>
      </c>
      <c r="U1334" s="12" t="s">
        <v>1445</v>
      </c>
      <c r="V1334" s="13" t="s">
        <v>1462</v>
      </c>
      <c r="W1334" s="68">
        <v>1</v>
      </c>
      <c r="X1334" s="68">
        <v>0</v>
      </c>
      <c r="Y1334" s="68">
        <v>0</v>
      </c>
      <c r="Z1334" s="68">
        <v>0</v>
      </c>
      <c r="AA1334" s="13">
        <v>0</v>
      </c>
      <c r="AB1334" s="13">
        <v>1</v>
      </c>
      <c r="AC1334" s="68">
        <v>8</v>
      </c>
      <c r="AD1334" s="13">
        <v>1</v>
      </c>
      <c r="AE1334" s="13">
        <v>2343</v>
      </c>
      <c r="AF1334" s="13">
        <v>0</v>
      </c>
      <c r="AG1334" s="13">
        <v>1</v>
      </c>
      <c r="AH1334" s="13">
        <v>0</v>
      </c>
      <c r="AI1334" s="13">
        <v>0</v>
      </c>
      <c r="AJ1334" s="13">
        <v>0</v>
      </c>
      <c r="AK1334" s="13">
        <v>0</v>
      </c>
      <c r="AL1334" s="13">
        <v>0</v>
      </c>
      <c r="AM1334" s="68">
        <v>0</v>
      </c>
      <c r="AN1334" s="68">
        <v>0</v>
      </c>
      <c r="AO1334" s="68">
        <v>0</v>
      </c>
      <c r="AP1334" s="113">
        <v>9.5054696450630125</v>
      </c>
      <c r="AQ1334" s="12">
        <v>1</v>
      </c>
      <c r="AR1334" s="113">
        <v>7.7600406808803797</v>
      </c>
      <c r="AS1334" s="12">
        <v>0</v>
      </c>
      <c r="AT1334" s="12">
        <v>1</v>
      </c>
      <c r="AU1334" s="12">
        <v>6.9994224675079613</v>
      </c>
      <c r="AV1334" s="113">
        <v>7.6061387263373286</v>
      </c>
      <c r="AW1334" s="12">
        <v>0</v>
      </c>
      <c r="AX1334" s="12">
        <v>1</v>
      </c>
      <c r="AY1334" s="68">
        <v>0</v>
      </c>
      <c r="AZ1334" s="68">
        <v>4.2329999999999997</v>
      </c>
      <c r="BA1334" s="94">
        <v>33</v>
      </c>
      <c r="BB1334" s="94">
        <v>58</v>
      </c>
      <c r="BC1334" s="12">
        <v>1</v>
      </c>
      <c r="BD1334" s="12">
        <v>0</v>
      </c>
      <c r="BE1334" s="104">
        <f t="shared" si="303"/>
        <v>4.6051701859880918</v>
      </c>
      <c r="BF1334" s="104">
        <v>216.69</v>
      </c>
      <c r="BG1334" s="104">
        <f t="shared" si="299"/>
        <v>0.85622344334035905</v>
      </c>
      <c r="BH1334" s="68">
        <v>1</v>
      </c>
      <c r="BI1334" s="68">
        <v>1</v>
      </c>
      <c r="BJ1334" s="68">
        <v>0</v>
      </c>
      <c r="BK1334" s="12">
        <v>1</v>
      </c>
      <c r="BL1334" s="12">
        <v>0</v>
      </c>
      <c r="BM1334" s="12">
        <v>1</v>
      </c>
      <c r="BN1334" s="12">
        <v>0</v>
      </c>
      <c r="BO1334" s="12">
        <v>0</v>
      </c>
      <c r="BP1334" s="12">
        <v>1</v>
      </c>
      <c r="BQ1334" s="12">
        <v>0</v>
      </c>
      <c r="BR1334" s="12">
        <v>0</v>
      </c>
      <c r="BS1334" s="12">
        <v>0</v>
      </c>
      <c r="BT1334" s="12">
        <v>0</v>
      </c>
      <c r="BU1334" s="12">
        <v>1</v>
      </c>
      <c r="BV1334" s="12">
        <v>1</v>
      </c>
      <c r="BW1334" s="12">
        <v>0</v>
      </c>
      <c r="BX1334" s="12">
        <v>0</v>
      </c>
      <c r="BY1334" s="12">
        <v>0.48</v>
      </c>
      <c r="BZ1334" s="12">
        <f t="shared" si="300"/>
        <v>0.52</v>
      </c>
      <c r="CA1334" s="113">
        <v>2.0794415416798357</v>
      </c>
      <c r="CB1334" s="12" t="s">
        <v>1433</v>
      </c>
      <c r="CC1334" s="12">
        <v>0</v>
      </c>
    </row>
    <row r="1335" spans="1:167" ht="15" customHeight="1" x14ac:dyDescent="0.3">
      <c r="A1335" s="70">
        <v>1334</v>
      </c>
      <c r="B1335" s="12">
        <v>30</v>
      </c>
      <c r="C1335" s="31" t="s">
        <v>180</v>
      </c>
      <c r="D1335" s="37">
        <v>0.02</v>
      </c>
      <c r="E1335" s="68">
        <v>0.01</v>
      </c>
      <c r="F1335" s="19">
        <f t="shared" si="301"/>
        <v>2</v>
      </c>
      <c r="G1335" s="12" t="s">
        <v>421</v>
      </c>
      <c r="H1335" s="12">
        <f t="shared" si="304"/>
        <v>0.01</v>
      </c>
      <c r="I1335" s="12">
        <f t="shared" si="305"/>
        <v>0.03</v>
      </c>
      <c r="J1335" s="12" t="s">
        <v>353</v>
      </c>
      <c r="K1335" s="12">
        <f t="shared" si="293"/>
        <v>0.02</v>
      </c>
      <c r="L1335" s="45">
        <f t="shared" si="302"/>
        <v>2</v>
      </c>
      <c r="M1335" s="15">
        <f t="shared" si="294"/>
        <v>1.9114484997483857E-2</v>
      </c>
      <c r="N1335" s="68">
        <f t="shared" si="295"/>
        <v>9.5572424987419285E-3</v>
      </c>
      <c r="O1335" s="68">
        <f t="shared" si="296"/>
        <v>104.63269087622663</v>
      </c>
      <c r="P1335" s="12">
        <f t="shared" si="297"/>
        <v>9.5572424987419285E-3</v>
      </c>
      <c r="Q1335" s="12">
        <f t="shared" si="298"/>
        <v>2.8671727496225784E-2</v>
      </c>
      <c r="R1335" s="113">
        <v>8.6128669414845191</v>
      </c>
      <c r="S1335" s="12" t="s">
        <v>1446</v>
      </c>
      <c r="T1335" s="12" t="s">
        <v>1463</v>
      </c>
      <c r="U1335" s="12" t="s">
        <v>1443</v>
      </c>
      <c r="V1335" s="68" t="s">
        <v>1464</v>
      </c>
      <c r="W1335" s="68">
        <v>1</v>
      </c>
      <c r="X1335" s="68">
        <v>0</v>
      </c>
      <c r="Y1335" s="68">
        <v>0</v>
      </c>
      <c r="Z1335" s="68">
        <v>0</v>
      </c>
      <c r="AA1335" s="68">
        <v>1</v>
      </c>
      <c r="AB1335" s="68">
        <v>1</v>
      </c>
      <c r="AC1335" s="68">
        <v>1</v>
      </c>
      <c r="AD1335" s="68">
        <v>2</v>
      </c>
      <c r="AE1335" s="68">
        <v>10944</v>
      </c>
      <c r="AF1335" s="68">
        <v>0</v>
      </c>
      <c r="AG1335" s="68">
        <v>1</v>
      </c>
      <c r="AH1335" s="68">
        <v>0</v>
      </c>
      <c r="AI1335" s="68">
        <v>0</v>
      </c>
      <c r="AJ1335" s="68">
        <v>0</v>
      </c>
      <c r="AK1335" s="68">
        <v>0</v>
      </c>
      <c r="AL1335" s="68">
        <v>0</v>
      </c>
      <c r="AM1335" s="68">
        <v>0</v>
      </c>
      <c r="AN1335" s="68">
        <v>0</v>
      </c>
      <c r="AO1335" s="68">
        <v>0</v>
      </c>
      <c r="AP1335" s="113">
        <v>9.5054696450630125</v>
      </c>
      <c r="AQ1335" s="12">
        <v>1</v>
      </c>
      <c r="AR1335" s="113">
        <v>9.3008207251045576</v>
      </c>
      <c r="AS1335" s="12">
        <v>0</v>
      </c>
      <c r="AT1335" s="12">
        <v>1</v>
      </c>
      <c r="AU1335" s="12">
        <v>6.9994224675079613</v>
      </c>
      <c r="AV1335" s="113">
        <v>7.6061387263373286</v>
      </c>
      <c r="AW1335" s="12">
        <v>0</v>
      </c>
      <c r="AX1335" s="12">
        <v>1</v>
      </c>
      <c r="AY1335" s="68">
        <v>0</v>
      </c>
      <c r="AZ1335" s="68">
        <v>4.2329999999999997</v>
      </c>
      <c r="BA1335" s="94">
        <v>33</v>
      </c>
      <c r="BB1335" s="94">
        <v>58</v>
      </c>
      <c r="BC1335" s="12">
        <v>1</v>
      </c>
      <c r="BD1335" s="12">
        <v>0</v>
      </c>
      <c r="BE1335" s="104">
        <f t="shared" si="303"/>
        <v>4.6051701859880918</v>
      </c>
      <c r="BF1335" s="104">
        <v>216.69</v>
      </c>
      <c r="BG1335" s="104">
        <f t="shared" si="299"/>
        <v>0.85622344334035905</v>
      </c>
      <c r="BH1335" s="68">
        <v>1</v>
      </c>
      <c r="BI1335" s="68">
        <v>1</v>
      </c>
      <c r="BJ1335" s="68">
        <v>0</v>
      </c>
      <c r="BK1335" s="12">
        <v>1</v>
      </c>
      <c r="BL1335" s="12">
        <v>0</v>
      </c>
      <c r="BM1335" s="12">
        <v>1</v>
      </c>
      <c r="BN1335" s="12">
        <v>0</v>
      </c>
      <c r="BO1335" s="12">
        <v>0</v>
      </c>
      <c r="BP1335" s="12">
        <v>1</v>
      </c>
      <c r="BQ1335" s="12">
        <v>0</v>
      </c>
      <c r="BR1335" s="12">
        <v>0</v>
      </c>
      <c r="BS1335" s="12">
        <v>0</v>
      </c>
      <c r="BT1335" s="12">
        <v>0</v>
      </c>
      <c r="BU1335" s="12">
        <v>1</v>
      </c>
      <c r="BV1335" s="12">
        <v>1</v>
      </c>
      <c r="BW1335" s="12">
        <v>0</v>
      </c>
      <c r="BX1335" s="12">
        <v>0</v>
      </c>
      <c r="BY1335" s="12">
        <v>0.48</v>
      </c>
      <c r="BZ1335" s="12">
        <f t="shared" si="300"/>
        <v>0.52</v>
      </c>
      <c r="CA1335" s="113">
        <v>2.0794415416798357</v>
      </c>
      <c r="CB1335" s="12" t="s">
        <v>1433</v>
      </c>
      <c r="CC1335" s="12">
        <v>0</v>
      </c>
      <c r="CI1335" s="46" t="s">
        <v>1465</v>
      </c>
    </row>
    <row r="1336" spans="1:167" ht="15" customHeight="1" x14ac:dyDescent="0.3">
      <c r="A1336" s="70">
        <v>1335</v>
      </c>
      <c r="B1336" s="70">
        <v>30</v>
      </c>
      <c r="C1336" s="31" t="s">
        <v>180</v>
      </c>
      <c r="D1336" s="38">
        <v>1.0999999999999999E-2</v>
      </c>
      <c r="E1336" s="69">
        <v>1.2E-2</v>
      </c>
      <c r="F1336" s="19">
        <f t="shared" si="301"/>
        <v>0.91666666666666663</v>
      </c>
      <c r="G1336" s="70"/>
      <c r="H1336" s="70">
        <f t="shared" si="304"/>
        <v>-1.0000000000000009E-3</v>
      </c>
      <c r="I1336" s="70">
        <f t="shared" si="305"/>
        <v>2.3E-2</v>
      </c>
      <c r="J1336" s="70" t="s">
        <v>353</v>
      </c>
      <c r="K1336" s="70">
        <f t="shared" si="293"/>
        <v>1.0999999999999999E-2</v>
      </c>
      <c r="L1336" s="45">
        <f t="shared" si="302"/>
        <v>0.91666666666666663</v>
      </c>
      <c r="M1336" s="18">
        <f t="shared" si="294"/>
        <v>8.7620701336023291E-3</v>
      </c>
      <c r="N1336" s="69">
        <f t="shared" si="295"/>
        <v>9.5586219639298125E-3</v>
      </c>
      <c r="O1336" s="69">
        <f t="shared" si="296"/>
        <v>104.61759067087036</v>
      </c>
      <c r="P1336" s="70">
        <f t="shared" si="297"/>
        <v>-7.9655183032748336E-4</v>
      </c>
      <c r="Q1336" s="70">
        <f t="shared" si="298"/>
        <v>1.8320692097532142E-2</v>
      </c>
      <c r="R1336" s="114">
        <v>8.6128669414845191</v>
      </c>
      <c r="S1336" s="70" t="s">
        <v>1446</v>
      </c>
      <c r="T1336" s="70" t="s">
        <v>1463</v>
      </c>
      <c r="U1336" s="70" t="s">
        <v>1444</v>
      </c>
      <c r="V1336" s="69" t="s">
        <v>1464</v>
      </c>
      <c r="W1336" s="69">
        <v>1</v>
      </c>
      <c r="X1336" s="69">
        <v>0</v>
      </c>
      <c r="Y1336" s="69">
        <v>0</v>
      </c>
      <c r="Z1336" s="69">
        <v>0</v>
      </c>
      <c r="AA1336" s="69">
        <v>1</v>
      </c>
      <c r="AB1336" s="69">
        <v>1</v>
      </c>
      <c r="AC1336" s="69">
        <v>1</v>
      </c>
      <c r="AD1336" s="69">
        <v>2</v>
      </c>
      <c r="AE1336" s="69">
        <v>10944</v>
      </c>
      <c r="AF1336" s="69">
        <v>0</v>
      </c>
      <c r="AG1336" s="69">
        <v>1</v>
      </c>
      <c r="AH1336" s="69">
        <v>0</v>
      </c>
      <c r="AI1336" s="69">
        <v>0</v>
      </c>
      <c r="AJ1336" s="69">
        <v>0</v>
      </c>
      <c r="AK1336" s="69">
        <v>0</v>
      </c>
      <c r="AL1336" s="69">
        <v>0</v>
      </c>
      <c r="AM1336" s="69">
        <v>0</v>
      </c>
      <c r="AN1336" s="69">
        <v>0</v>
      </c>
      <c r="AO1336" s="69">
        <v>0</v>
      </c>
      <c r="AP1336" s="114">
        <v>9.5054696450630125</v>
      </c>
      <c r="AQ1336" s="70">
        <v>1</v>
      </c>
      <c r="AR1336" s="114">
        <v>9.3008207251045576</v>
      </c>
      <c r="AS1336" s="70">
        <v>0</v>
      </c>
      <c r="AT1336" s="70">
        <v>1</v>
      </c>
      <c r="AU1336" s="70">
        <v>6.9994224675079613</v>
      </c>
      <c r="AV1336" s="114">
        <v>7.6061387263373286</v>
      </c>
      <c r="AW1336" s="70">
        <v>0</v>
      </c>
      <c r="AX1336" s="70">
        <v>1</v>
      </c>
      <c r="AY1336" s="69">
        <v>0</v>
      </c>
      <c r="AZ1336" s="69">
        <v>4.2329999999999997</v>
      </c>
      <c r="BA1336" s="32">
        <v>33</v>
      </c>
      <c r="BB1336" s="32">
        <v>58</v>
      </c>
      <c r="BC1336" s="70">
        <v>1</v>
      </c>
      <c r="BD1336" s="70">
        <v>0</v>
      </c>
      <c r="BE1336" s="106">
        <f t="shared" ref="BE1336:BE1361" si="306">LN(100)</f>
        <v>4.6051701859880918</v>
      </c>
      <c r="BF1336" s="106">
        <v>216.69</v>
      </c>
      <c r="BG1336" s="106">
        <f t="shared" si="299"/>
        <v>0.85622344334035905</v>
      </c>
      <c r="BH1336" s="69">
        <v>1</v>
      </c>
      <c r="BI1336" s="69">
        <v>1</v>
      </c>
      <c r="BJ1336" s="69">
        <v>0</v>
      </c>
      <c r="BK1336" s="70">
        <v>1</v>
      </c>
      <c r="BL1336" s="70">
        <v>0</v>
      </c>
      <c r="BM1336" s="70">
        <v>1</v>
      </c>
      <c r="BN1336" s="70">
        <v>0</v>
      </c>
      <c r="BO1336" s="70">
        <v>0</v>
      </c>
      <c r="BP1336" s="70">
        <v>1</v>
      </c>
      <c r="BQ1336" s="70">
        <v>0</v>
      </c>
      <c r="BR1336" s="70">
        <v>0</v>
      </c>
      <c r="BS1336" s="70">
        <v>0</v>
      </c>
      <c r="BT1336" s="70">
        <v>0</v>
      </c>
      <c r="BU1336" s="70">
        <v>1</v>
      </c>
      <c r="BV1336" s="70">
        <v>1</v>
      </c>
      <c r="BW1336" s="70">
        <v>0</v>
      </c>
      <c r="BX1336" s="70">
        <v>0</v>
      </c>
      <c r="BY1336" s="70">
        <v>0.48</v>
      </c>
      <c r="BZ1336" s="70">
        <f t="shared" si="300"/>
        <v>0.52</v>
      </c>
      <c r="CA1336" s="114">
        <v>2.0794415416798357</v>
      </c>
      <c r="CB1336" s="70" t="s">
        <v>1433</v>
      </c>
      <c r="CC1336" s="70">
        <v>0</v>
      </c>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c r="DD1336" s="70"/>
      <c r="DE1336" s="70"/>
      <c r="DF1336" s="70"/>
      <c r="DG1336" s="70"/>
      <c r="DH1336" s="70"/>
      <c r="DI1336" s="70"/>
      <c r="DJ1336" s="70"/>
      <c r="DK1336" s="70"/>
      <c r="DL1336" s="70"/>
      <c r="DM1336" s="70"/>
      <c r="DN1336" s="70"/>
      <c r="DO1336" s="70"/>
      <c r="DP1336" s="70"/>
      <c r="DQ1336" s="70"/>
      <c r="DR1336" s="70"/>
      <c r="DS1336" s="70"/>
      <c r="DT1336" s="70"/>
      <c r="DU1336" s="70"/>
      <c r="DV1336" s="70"/>
      <c r="DW1336" s="70"/>
      <c r="DX1336" s="70"/>
      <c r="DY1336" s="70"/>
      <c r="DZ1336" s="70"/>
      <c r="EA1336" s="70"/>
      <c r="EB1336" s="70"/>
      <c r="EC1336" s="70"/>
      <c r="ED1336" s="70"/>
      <c r="EE1336" s="70"/>
      <c r="EF1336" s="70"/>
      <c r="EG1336" s="70"/>
      <c r="EH1336" s="70"/>
      <c r="EI1336" s="70"/>
      <c r="EJ1336" s="70"/>
      <c r="EK1336" s="70"/>
      <c r="EL1336" s="70"/>
      <c r="EM1336" s="70"/>
      <c r="EN1336" s="70"/>
      <c r="EO1336" s="70"/>
      <c r="EP1336" s="70"/>
      <c r="EQ1336" s="70"/>
      <c r="ER1336" s="70"/>
      <c r="ES1336" s="70"/>
      <c r="ET1336" s="70"/>
      <c r="EU1336" s="70"/>
      <c r="EV1336" s="70"/>
      <c r="EW1336" s="70"/>
      <c r="EX1336" s="70"/>
      <c r="EY1336" s="70"/>
      <c r="EZ1336" s="70"/>
      <c r="FA1336" s="70"/>
      <c r="FB1336" s="70"/>
      <c r="FC1336" s="70"/>
      <c r="FD1336" s="70"/>
      <c r="FE1336" s="70"/>
      <c r="FF1336" s="70"/>
      <c r="FG1336" s="70"/>
      <c r="FH1336" s="70"/>
      <c r="FI1336" s="70"/>
      <c r="FJ1336" s="70"/>
      <c r="FK1336" s="70"/>
    </row>
    <row r="1337" spans="1:167" ht="15" customHeight="1" x14ac:dyDescent="0.3">
      <c r="A1337" s="17">
        <v>1336</v>
      </c>
      <c r="B1337" s="12">
        <v>30</v>
      </c>
      <c r="C1337" s="31" t="s">
        <v>180</v>
      </c>
      <c r="D1337" s="37">
        <v>2.3E-2</v>
      </c>
      <c r="E1337" s="13">
        <v>0.01</v>
      </c>
      <c r="F1337" s="19">
        <f t="shared" si="301"/>
        <v>2.2999999999999998</v>
      </c>
      <c r="G1337" s="12" t="s">
        <v>420</v>
      </c>
      <c r="H1337" s="12">
        <f t="shared" si="304"/>
        <v>1.2999999999999999E-2</v>
      </c>
      <c r="I1337" s="12">
        <f t="shared" si="305"/>
        <v>3.3000000000000002E-2</v>
      </c>
      <c r="J1337" s="12">
        <v>0.1</v>
      </c>
      <c r="K1337" s="12">
        <f t="shared" si="293"/>
        <v>2.3E-2</v>
      </c>
      <c r="L1337" s="45">
        <f t="shared" si="302"/>
        <v>2.2999999999999998</v>
      </c>
      <c r="M1337" s="15">
        <f t="shared" si="294"/>
        <v>2.1980362815026383E-2</v>
      </c>
      <c r="N1337" s="68">
        <f t="shared" si="295"/>
        <v>9.5566794847940801E-3</v>
      </c>
      <c r="O1337" s="68">
        <f t="shared" si="296"/>
        <v>104.63885511606098</v>
      </c>
      <c r="P1337" s="12">
        <f t="shared" si="297"/>
        <v>1.2423683330232303E-2</v>
      </c>
      <c r="Q1337" s="12">
        <f t="shared" si="298"/>
        <v>3.1537042299820461E-2</v>
      </c>
      <c r="R1337" s="113">
        <v>8.6128669414845191</v>
      </c>
      <c r="S1337" s="12" t="s">
        <v>1446</v>
      </c>
      <c r="T1337" s="12" t="s">
        <v>1463</v>
      </c>
      <c r="U1337" s="12" t="s">
        <v>1443</v>
      </c>
      <c r="V1337" s="13" t="s">
        <v>1464</v>
      </c>
      <c r="W1337" s="68">
        <v>1</v>
      </c>
      <c r="X1337" s="68">
        <v>0</v>
      </c>
      <c r="Y1337" s="68">
        <v>0</v>
      </c>
      <c r="Z1337" s="68">
        <v>0</v>
      </c>
      <c r="AA1337" s="13">
        <v>1</v>
      </c>
      <c r="AB1337" s="13">
        <v>1</v>
      </c>
      <c r="AC1337" s="68">
        <v>2</v>
      </c>
      <c r="AD1337" s="13">
        <v>2</v>
      </c>
      <c r="AE1337" s="13">
        <v>10944</v>
      </c>
      <c r="AF1337" s="13">
        <v>0</v>
      </c>
      <c r="AG1337" s="13">
        <v>1</v>
      </c>
      <c r="AH1337" s="13">
        <v>0</v>
      </c>
      <c r="AI1337" s="13">
        <v>0</v>
      </c>
      <c r="AJ1337" s="13">
        <v>0</v>
      </c>
      <c r="AK1337" s="13">
        <v>0</v>
      </c>
      <c r="AL1337" s="13">
        <v>0</v>
      </c>
      <c r="AM1337" s="68">
        <v>0</v>
      </c>
      <c r="AN1337" s="68">
        <v>0</v>
      </c>
      <c r="AO1337" s="68">
        <v>0</v>
      </c>
      <c r="AP1337" s="113">
        <v>9.5054696450630125</v>
      </c>
      <c r="AQ1337" s="12">
        <v>1</v>
      </c>
      <c r="AR1337" s="113">
        <v>9.3008207251045576</v>
      </c>
      <c r="AS1337" s="12">
        <v>0</v>
      </c>
      <c r="AT1337" s="12">
        <v>1</v>
      </c>
      <c r="AU1337" s="12">
        <v>6.9994224675079613</v>
      </c>
      <c r="AV1337" s="113">
        <v>7.6061387263373286</v>
      </c>
      <c r="AW1337" s="12">
        <v>0</v>
      </c>
      <c r="AX1337" s="12">
        <v>1</v>
      </c>
      <c r="AY1337" s="68">
        <v>0</v>
      </c>
      <c r="AZ1337" s="68">
        <v>4.2329999999999997</v>
      </c>
      <c r="BA1337" s="94">
        <v>33</v>
      </c>
      <c r="BB1337" s="94">
        <v>58</v>
      </c>
      <c r="BC1337" s="12">
        <v>1</v>
      </c>
      <c r="BD1337" s="12">
        <v>0</v>
      </c>
      <c r="BE1337" s="104">
        <f t="shared" si="306"/>
        <v>4.6051701859880918</v>
      </c>
      <c r="BF1337" s="104">
        <v>216.69</v>
      </c>
      <c r="BG1337" s="104">
        <f t="shared" si="299"/>
        <v>0.85622344334035905</v>
      </c>
      <c r="BH1337" s="68">
        <v>1</v>
      </c>
      <c r="BI1337" s="68">
        <v>1</v>
      </c>
      <c r="BJ1337" s="68">
        <v>0</v>
      </c>
      <c r="BK1337" s="12">
        <v>1</v>
      </c>
      <c r="BL1337" s="12">
        <v>0</v>
      </c>
      <c r="BM1337" s="12">
        <v>1</v>
      </c>
      <c r="BN1337" s="12">
        <v>0</v>
      </c>
      <c r="BO1337" s="12">
        <v>0</v>
      </c>
      <c r="BP1337" s="12">
        <v>1</v>
      </c>
      <c r="BQ1337" s="12">
        <v>0</v>
      </c>
      <c r="BR1337" s="12">
        <v>0</v>
      </c>
      <c r="BS1337" s="12">
        <v>0</v>
      </c>
      <c r="BT1337" s="12">
        <v>0</v>
      </c>
      <c r="BU1337" s="12">
        <v>1</v>
      </c>
      <c r="BV1337" s="12">
        <v>1</v>
      </c>
      <c r="BW1337" s="12">
        <v>0</v>
      </c>
      <c r="BX1337" s="12">
        <v>0</v>
      </c>
      <c r="BY1337" s="12">
        <v>0.48</v>
      </c>
      <c r="BZ1337" s="12">
        <f t="shared" si="300"/>
        <v>0.52</v>
      </c>
      <c r="CA1337" s="113">
        <v>2.0794415416798357</v>
      </c>
      <c r="CB1337" s="12" t="s">
        <v>1433</v>
      </c>
      <c r="CC1337" s="12">
        <v>0</v>
      </c>
    </row>
    <row r="1338" spans="1:167" ht="15" customHeight="1" x14ac:dyDescent="0.3">
      <c r="A1338" s="17">
        <v>1337</v>
      </c>
      <c r="B1338" s="12">
        <v>30</v>
      </c>
      <c r="C1338" s="31" t="s">
        <v>180</v>
      </c>
      <c r="D1338" s="37">
        <v>1.2E-2</v>
      </c>
      <c r="E1338" s="13">
        <v>1.0999999999999999E-2</v>
      </c>
      <c r="F1338" s="19">
        <f t="shared" si="301"/>
        <v>1.0909090909090911</v>
      </c>
      <c r="H1338" s="12">
        <f t="shared" si="304"/>
        <v>1.0000000000000009E-3</v>
      </c>
      <c r="I1338" s="12">
        <f t="shared" si="305"/>
        <v>2.3E-2</v>
      </c>
      <c r="J1338" s="12">
        <v>0.1</v>
      </c>
      <c r="K1338" s="12">
        <f t="shared" si="293"/>
        <v>1.2E-2</v>
      </c>
      <c r="L1338" s="45">
        <f t="shared" si="302"/>
        <v>1.0909090909090911</v>
      </c>
      <c r="M1338" s="15">
        <f t="shared" si="294"/>
        <v>1.0427420964456658E-2</v>
      </c>
      <c r="N1338" s="13">
        <f t="shared" si="295"/>
        <v>9.5584692174186039E-3</v>
      </c>
      <c r="O1338" s="68">
        <f t="shared" si="296"/>
        <v>104.61926248375404</v>
      </c>
      <c r="P1338" s="12">
        <f t="shared" si="297"/>
        <v>8.6895174703805443E-4</v>
      </c>
      <c r="Q1338" s="12">
        <f t="shared" si="298"/>
        <v>1.9985890181875264E-2</v>
      </c>
      <c r="R1338" s="113">
        <v>8.6128669414845191</v>
      </c>
      <c r="S1338" s="12" t="s">
        <v>1446</v>
      </c>
      <c r="T1338" s="12" t="s">
        <v>1463</v>
      </c>
      <c r="U1338" s="12" t="s">
        <v>1444</v>
      </c>
      <c r="V1338" s="13" t="s">
        <v>1464</v>
      </c>
      <c r="W1338" s="68">
        <v>1</v>
      </c>
      <c r="X1338" s="68">
        <v>0</v>
      </c>
      <c r="Y1338" s="68">
        <v>0</v>
      </c>
      <c r="Z1338" s="68">
        <v>0</v>
      </c>
      <c r="AA1338" s="13">
        <v>1</v>
      </c>
      <c r="AB1338" s="13">
        <v>1</v>
      </c>
      <c r="AC1338" s="68">
        <v>2</v>
      </c>
      <c r="AD1338" s="13">
        <v>2</v>
      </c>
      <c r="AE1338" s="13">
        <v>10944</v>
      </c>
      <c r="AF1338" s="13">
        <v>0</v>
      </c>
      <c r="AG1338" s="13">
        <v>1</v>
      </c>
      <c r="AH1338" s="13">
        <v>0</v>
      </c>
      <c r="AI1338" s="13">
        <v>0</v>
      </c>
      <c r="AJ1338" s="13">
        <v>0</v>
      </c>
      <c r="AK1338" s="13">
        <v>0</v>
      </c>
      <c r="AL1338" s="13">
        <v>0</v>
      </c>
      <c r="AM1338" s="68">
        <v>0</v>
      </c>
      <c r="AN1338" s="68">
        <v>0</v>
      </c>
      <c r="AO1338" s="68">
        <v>0</v>
      </c>
      <c r="AP1338" s="113">
        <v>9.5054696450630125</v>
      </c>
      <c r="AQ1338" s="12">
        <v>1</v>
      </c>
      <c r="AR1338" s="113">
        <v>9.3008207251045576</v>
      </c>
      <c r="AS1338" s="12">
        <v>0</v>
      </c>
      <c r="AT1338" s="12">
        <v>1</v>
      </c>
      <c r="AU1338" s="12">
        <v>6.9994224675079613</v>
      </c>
      <c r="AV1338" s="113">
        <v>7.6061387263373286</v>
      </c>
      <c r="AW1338" s="12">
        <v>0</v>
      </c>
      <c r="AX1338" s="12">
        <v>1</v>
      </c>
      <c r="AY1338" s="68">
        <v>0</v>
      </c>
      <c r="AZ1338" s="68">
        <v>4.2329999999999997</v>
      </c>
      <c r="BA1338" s="94">
        <v>33</v>
      </c>
      <c r="BB1338" s="94">
        <v>58</v>
      </c>
      <c r="BC1338" s="12">
        <v>1</v>
      </c>
      <c r="BD1338" s="12">
        <v>0</v>
      </c>
      <c r="BE1338" s="104">
        <f t="shared" si="306"/>
        <v>4.6051701859880918</v>
      </c>
      <c r="BF1338" s="104">
        <v>216.69</v>
      </c>
      <c r="BG1338" s="104">
        <f t="shared" si="299"/>
        <v>0.85622344334035905</v>
      </c>
      <c r="BH1338" s="68">
        <v>1</v>
      </c>
      <c r="BI1338" s="68">
        <v>1</v>
      </c>
      <c r="BJ1338" s="68">
        <v>0</v>
      </c>
      <c r="BK1338" s="12">
        <v>1</v>
      </c>
      <c r="BL1338" s="12">
        <v>0</v>
      </c>
      <c r="BM1338" s="12">
        <v>1</v>
      </c>
      <c r="BN1338" s="12">
        <v>0</v>
      </c>
      <c r="BO1338" s="12">
        <v>0</v>
      </c>
      <c r="BP1338" s="12">
        <v>1</v>
      </c>
      <c r="BQ1338" s="12">
        <v>0</v>
      </c>
      <c r="BR1338" s="12">
        <v>0</v>
      </c>
      <c r="BS1338" s="12">
        <v>0</v>
      </c>
      <c r="BT1338" s="12">
        <v>0</v>
      </c>
      <c r="BU1338" s="12">
        <v>1</v>
      </c>
      <c r="BV1338" s="12">
        <v>1</v>
      </c>
      <c r="BW1338" s="12">
        <v>0</v>
      </c>
      <c r="BX1338" s="12">
        <v>0</v>
      </c>
      <c r="BY1338" s="12">
        <v>0.48</v>
      </c>
      <c r="BZ1338" s="12">
        <f t="shared" si="300"/>
        <v>0.52</v>
      </c>
      <c r="CA1338" s="113">
        <v>2.0794415416798357</v>
      </c>
      <c r="CB1338" s="12" t="s">
        <v>1433</v>
      </c>
      <c r="CC1338" s="12">
        <v>0</v>
      </c>
    </row>
    <row r="1339" spans="1:167" ht="15" customHeight="1" x14ac:dyDescent="0.3">
      <c r="A1339" s="17">
        <v>1338</v>
      </c>
      <c r="B1339" s="70">
        <v>30</v>
      </c>
      <c r="C1339" s="31" t="s">
        <v>180</v>
      </c>
      <c r="D1339" s="38">
        <v>2.1999999999999999E-2</v>
      </c>
      <c r="E1339" s="69">
        <v>0.01</v>
      </c>
      <c r="F1339" s="19">
        <f t="shared" si="301"/>
        <v>2.1999999999999997</v>
      </c>
      <c r="G1339" s="70" t="s">
        <v>420</v>
      </c>
      <c r="H1339" s="70">
        <f t="shared" si="304"/>
        <v>1.1999999999999999E-2</v>
      </c>
      <c r="I1339" s="70">
        <f t="shared" si="305"/>
        <v>3.2000000000000001E-2</v>
      </c>
      <c r="J1339" s="70">
        <v>0.12</v>
      </c>
      <c r="K1339" s="70">
        <f t="shared" si="293"/>
        <v>2.1999999999999999E-2</v>
      </c>
      <c r="L1339" s="47">
        <f t="shared" si="302"/>
        <v>2.1999999999999997</v>
      </c>
      <c r="M1339" s="18">
        <f t="shared" si="294"/>
        <v>2.1025126922156447E-2</v>
      </c>
      <c r="N1339" s="69">
        <f t="shared" si="295"/>
        <v>9.5568758737074773E-3</v>
      </c>
      <c r="O1339" s="69">
        <f t="shared" si="296"/>
        <v>104.63670484108337</v>
      </c>
      <c r="P1339" s="70">
        <f t="shared" si="297"/>
        <v>1.1468251048448969E-2</v>
      </c>
      <c r="Q1339" s="70">
        <f t="shared" si="298"/>
        <v>3.0582002795863924E-2</v>
      </c>
      <c r="R1339" s="114">
        <v>8.6128669414845191</v>
      </c>
      <c r="S1339" s="70" t="s">
        <v>1446</v>
      </c>
      <c r="T1339" s="70" t="s">
        <v>1463</v>
      </c>
      <c r="U1339" s="70" t="s">
        <v>1443</v>
      </c>
      <c r="V1339" s="69" t="s">
        <v>1464</v>
      </c>
      <c r="W1339" s="69">
        <v>1</v>
      </c>
      <c r="X1339" s="69">
        <v>0</v>
      </c>
      <c r="Y1339" s="69">
        <v>0</v>
      </c>
      <c r="Z1339" s="69">
        <v>0</v>
      </c>
      <c r="AA1339" s="69">
        <v>1</v>
      </c>
      <c r="AB1339" s="69">
        <v>1</v>
      </c>
      <c r="AC1339" s="69">
        <v>3</v>
      </c>
      <c r="AD1339" s="69">
        <v>2</v>
      </c>
      <c r="AE1339" s="69">
        <v>10944</v>
      </c>
      <c r="AF1339" s="69">
        <v>0</v>
      </c>
      <c r="AG1339" s="69">
        <v>1</v>
      </c>
      <c r="AH1339" s="69">
        <v>0</v>
      </c>
      <c r="AI1339" s="69">
        <v>0</v>
      </c>
      <c r="AJ1339" s="69">
        <v>0</v>
      </c>
      <c r="AK1339" s="69">
        <v>0</v>
      </c>
      <c r="AL1339" s="69">
        <v>0</v>
      </c>
      <c r="AM1339" s="69">
        <v>0</v>
      </c>
      <c r="AN1339" s="69">
        <v>0</v>
      </c>
      <c r="AO1339" s="69">
        <v>0</v>
      </c>
      <c r="AP1339" s="114">
        <v>9.5054696450630125</v>
      </c>
      <c r="AQ1339" s="70">
        <v>1</v>
      </c>
      <c r="AR1339" s="114">
        <v>9.3008207251045576</v>
      </c>
      <c r="AS1339" s="70">
        <v>0</v>
      </c>
      <c r="AT1339" s="70">
        <v>1</v>
      </c>
      <c r="AU1339" s="70">
        <v>6.9994224675079613</v>
      </c>
      <c r="AV1339" s="114">
        <v>7.6061387263373286</v>
      </c>
      <c r="AW1339" s="70">
        <v>0</v>
      </c>
      <c r="AX1339" s="70">
        <v>1</v>
      </c>
      <c r="AY1339" s="69">
        <v>0</v>
      </c>
      <c r="AZ1339" s="69">
        <v>4.2329999999999997</v>
      </c>
      <c r="BA1339" s="32">
        <v>33</v>
      </c>
      <c r="BB1339" s="32">
        <v>58</v>
      </c>
      <c r="BC1339" s="70">
        <v>1</v>
      </c>
      <c r="BD1339" s="70">
        <v>0</v>
      </c>
      <c r="BE1339" s="106">
        <f t="shared" si="306"/>
        <v>4.6051701859880918</v>
      </c>
      <c r="BF1339" s="106">
        <v>216.69</v>
      </c>
      <c r="BG1339" s="106">
        <f t="shared" si="299"/>
        <v>0.85622344334035905</v>
      </c>
      <c r="BH1339" s="69">
        <v>1</v>
      </c>
      <c r="BI1339" s="69">
        <v>1</v>
      </c>
      <c r="BJ1339" s="69">
        <v>0</v>
      </c>
      <c r="BK1339" s="70">
        <v>1</v>
      </c>
      <c r="BL1339" s="70">
        <v>0</v>
      </c>
      <c r="BM1339" s="70">
        <v>1</v>
      </c>
      <c r="BN1339" s="70">
        <v>0</v>
      </c>
      <c r="BO1339" s="70">
        <v>0</v>
      </c>
      <c r="BP1339" s="70">
        <v>1</v>
      </c>
      <c r="BQ1339" s="70">
        <v>0</v>
      </c>
      <c r="BR1339" s="70">
        <v>0</v>
      </c>
      <c r="BS1339" s="70">
        <v>0</v>
      </c>
      <c r="BT1339" s="70">
        <v>0</v>
      </c>
      <c r="BU1339" s="70">
        <v>1</v>
      </c>
      <c r="BV1339" s="70">
        <v>1</v>
      </c>
      <c r="BW1339" s="70">
        <v>0</v>
      </c>
      <c r="BX1339" s="70">
        <v>0</v>
      </c>
      <c r="BY1339" s="70">
        <v>0.48</v>
      </c>
      <c r="BZ1339" s="70">
        <f t="shared" si="300"/>
        <v>0.52</v>
      </c>
      <c r="CA1339" s="114">
        <v>2.0794415416798357</v>
      </c>
      <c r="CB1339" s="70" t="s">
        <v>1433</v>
      </c>
      <c r="CC1339" s="70">
        <v>0</v>
      </c>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c r="DD1339" s="70"/>
      <c r="DE1339" s="70"/>
      <c r="DF1339" s="70"/>
      <c r="DG1339" s="70"/>
      <c r="DH1339" s="70"/>
      <c r="DI1339" s="70"/>
      <c r="DJ1339" s="70"/>
      <c r="DK1339" s="70"/>
      <c r="DL1339" s="70"/>
      <c r="DM1339" s="70"/>
      <c r="DN1339" s="70"/>
      <c r="DO1339" s="70"/>
      <c r="DP1339" s="70"/>
      <c r="DQ1339" s="70"/>
      <c r="DR1339" s="70"/>
      <c r="DS1339" s="70"/>
      <c r="DT1339" s="70"/>
      <c r="DU1339" s="70"/>
      <c r="DV1339" s="70"/>
      <c r="DW1339" s="70"/>
      <c r="DX1339" s="70"/>
      <c r="DY1339" s="70"/>
      <c r="DZ1339" s="70"/>
      <c r="EA1339" s="70"/>
      <c r="EB1339" s="70"/>
      <c r="EC1339" s="70"/>
      <c r="ED1339" s="70"/>
      <c r="EE1339" s="70"/>
      <c r="EF1339" s="70"/>
      <c r="EG1339" s="70"/>
      <c r="EH1339" s="70"/>
      <c r="EI1339" s="70"/>
      <c r="EJ1339" s="70"/>
      <c r="EK1339" s="70"/>
      <c r="EL1339" s="70"/>
      <c r="EM1339" s="70"/>
      <c r="EN1339" s="70"/>
      <c r="EO1339" s="70"/>
      <c r="EP1339" s="70"/>
      <c r="EQ1339" s="70"/>
      <c r="ER1339" s="70"/>
      <c r="ES1339" s="70"/>
      <c r="ET1339" s="70"/>
      <c r="EU1339" s="70"/>
      <c r="EV1339" s="70"/>
      <c r="EW1339" s="70"/>
      <c r="EX1339" s="70"/>
      <c r="EY1339" s="70"/>
      <c r="EZ1339" s="70"/>
      <c r="FA1339" s="70"/>
      <c r="FB1339" s="70"/>
      <c r="FC1339" s="70"/>
      <c r="FD1339" s="70"/>
      <c r="FE1339" s="70"/>
      <c r="FF1339" s="70"/>
      <c r="FG1339" s="70"/>
      <c r="FH1339" s="70"/>
      <c r="FI1339" s="70"/>
      <c r="FJ1339" s="70"/>
      <c r="FK1339" s="70"/>
    </row>
    <row r="1340" spans="1:167" ht="15" customHeight="1" x14ac:dyDescent="0.3">
      <c r="A1340" s="70">
        <v>1339</v>
      </c>
      <c r="B1340" s="12">
        <v>30</v>
      </c>
      <c r="C1340" s="31" t="s">
        <v>180</v>
      </c>
      <c r="D1340" s="37">
        <v>0.01</v>
      </c>
      <c r="E1340" s="68">
        <v>1.0999999999999999E-2</v>
      </c>
      <c r="F1340" s="19">
        <f t="shared" si="301"/>
        <v>0.90909090909090917</v>
      </c>
      <c r="H1340" s="12">
        <f t="shared" si="304"/>
        <v>-9.9999999999999915E-4</v>
      </c>
      <c r="I1340" s="12">
        <f t="shared" si="305"/>
        <v>2.0999999999999998E-2</v>
      </c>
      <c r="J1340" s="12">
        <v>0.12</v>
      </c>
      <c r="K1340" s="12">
        <f t="shared" si="293"/>
        <v>0.01</v>
      </c>
      <c r="L1340" s="45">
        <f t="shared" si="302"/>
        <v>0.90909090909090917</v>
      </c>
      <c r="M1340" s="15">
        <f t="shared" si="294"/>
        <v>8.6896618216091744E-3</v>
      </c>
      <c r="N1340" s="68">
        <f t="shared" si="295"/>
        <v>9.5586280037700914E-3</v>
      </c>
      <c r="O1340" s="68">
        <f t="shared" si="296"/>
        <v>104.61752456582497</v>
      </c>
      <c r="P1340" s="12">
        <f t="shared" si="297"/>
        <v>-8.6896618216091709E-4</v>
      </c>
      <c r="Q1340" s="12">
        <f t="shared" si="298"/>
        <v>1.8248289825379266E-2</v>
      </c>
      <c r="R1340" s="113">
        <v>8.6128669414845191</v>
      </c>
      <c r="S1340" s="12" t="s">
        <v>1446</v>
      </c>
      <c r="T1340" s="12" t="s">
        <v>1463</v>
      </c>
      <c r="U1340" s="12" t="s">
        <v>1444</v>
      </c>
      <c r="V1340" s="68" t="s">
        <v>1464</v>
      </c>
      <c r="W1340" s="68">
        <v>1</v>
      </c>
      <c r="X1340" s="68">
        <v>0</v>
      </c>
      <c r="Y1340" s="68">
        <v>0</v>
      </c>
      <c r="Z1340" s="68">
        <v>0</v>
      </c>
      <c r="AA1340" s="68">
        <v>1</v>
      </c>
      <c r="AB1340" s="68">
        <v>1</v>
      </c>
      <c r="AC1340" s="68">
        <v>3</v>
      </c>
      <c r="AD1340" s="68">
        <v>2</v>
      </c>
      <c r="AE1340" s="68">
        <v>10944</v>
      </c>
      <c r="AF1340" s="68">
        <v>0</v>
      </c>
      <c r="AG1340" s="68">
        <v>1</v>
      </c>
      <c r="AH1340" s="68">
        <v>0</v>
      </c>
      <c r="AI1340" s="68">
        <v>0</v>
      </c>
      <c r="AJ1340" s="68">
        <v>0</v>
      </c>
      <c r="AK1340" s="68">
        <v>0</v>
      </c>
      <c r="AL1340" s="68">
        <v>0</v>
      </c>
      <c r="AM1340" s="68">
        <v>0</v>
      </c>
      <c r="AN1340" s="68">
        <v>0</v>
      </c>
      <c r="AO1340" s="68">
        <v>0</v>
      </c>
      <c r="AP1340" s="113">
        <v>9.5054696450630125</v>
      </c>
      <c r="AQ1340" s="12">
        <v>1</v>
      </c>
      <c r="AR1340" s="113">
        <v>9.3008207251045576</v>
      </c>
      <c r="AS1340" s="12">
        <v>0</v>
      </c>
      <c r="AT1340" s="12">
        <v>1</v>
      </c>
      <c r="AU1340" s="12">
        <v>6.9994224675079613</v>
      </c>
      <c r="AV1340" s="113">
        <v>7.6061387263373286</v>
      </c>
      <c r="AW1340" s="12">
        <v>0</v>
      </c>
      <c r="AX1340" s="12">
        <v>1</v>
      </c>
      <c r="AY1340" s="68">
        <v>0</v>
      </c>
      <c r="AZ1340" s="68">
        <v>4.2329999999999997</v>
      </c>
      <c r="BA1340" s="94">
        <v>33</v>
      </c>
      <c r="BB1340" s="94">
        <v>58</v>
      </c>
      <c r="BC1340" s="12">
        <v>1</v>
      </c>
      <c r="BD1340" s="12">
        <v>0</v>
      </c>
      <c r="BE1340" s="104">
        <f t="shared" si="306"/>
        <v>4.6051701859880918</v>
      </c>
      <c r="BF1340" s="104">
        <v>216.69</v>
      </c>
      <c r="BG1340" s="104">
        <f t="shared" si="299"/>
        <v>0.85622344334035905</v>
      </c>
      <c r="BH1340" s="68">
        <v>1</v>
      </c>
      <c r="BI1340" s="68">
        <v>1</v>
      </c>
      <c r="BJ1340" s="68">
        <v>0</v>
      </c>
      <c r="BK1340" s="12">
        <v>1</v>
      </c>
      <c r="BL1340" s="12">
        <v>0</v>
      </c>
      <c r="BM1340" s="12">
        <v>1</v>
      </c>
      <c r="BN1340" s="12">
        <v>0</v>
      </c>
      <c r="BO1340" s="12">
        <v>0</v>
      </c>
      <c r="BP1340" s="12">
        <v>1</v>
      </c>
      <c r="BQ1340" s="12">
        <v>0</v>
      </c>
      <c r="BR1340" s="12">
        <v>0</v>
      </c>
      <c r="BS1340" s="12">
        <v>0</v>
      </c>
      <c r="BT1340" s="12">
        <v>0</v>
      </c>
      <c r="BU1340" s="12">
        <v>1</v>
      </c>
      <c r="BV1340" s="12">
        <v>1</v>
      </c>
      <c r="BW1340" s="12">
        <v>0</v>
      </c>
      <c r="BX1340" s="12">
        <v>0</v>
      </c>
      <c r="BY1340" s="12">
        <v>0.48</v>
      </c>
      <c r="BZ1340" s="12">
        <f t="shared" si="300"/>
        <v>0.52</v>
      </c>
      <c r="CA1340" s="113">
        <v>2.0794415416798357</v>
      </c>
      <c r="CB1340" s="12" t="s">
        <v>1433</v>
      </c>
      <c r="CC1340" s="12">
        <v>0</v>
      </c>
    </row>
    <row r="1341" spans="1:167" ht="15" customHeight="1" x14ac:dyDescent="0.3">
      <c r="A1341" s="70">
        <v>1340</v>
      </c>
      <c r="B1341" s="12">
        <v>30</v>
      </c>
      <c r="C1341" s="31" t="s">
        <v>180</v>
      </c>
      <c r="D1341" s="37">
        <v>1.0999999999999999E-2</v>
      </c>
      <c r="E1341" s="68">
        <v>1.4E-2</v>
      </c>
      <c r="F1341" s="19">
        <f t="shared" si="301"/>
        <v>0.7857142857142857</v>
      </c>
      <c r="H1341" s="12">
        <f t="shared" si="304"/>
        <v>-3.0000000000000009E-3</v>
      </c>
      <c r="I1341" s="12">
        <f t="shared" si="305"/>
        <v>2.5000000000000001E-2</v>
      </c>
      <c r="J1341" s="12" t="s">
        <v>353</v>
      </c>
      <c r="K1341" s="12">
        <f t="shared" si="293"/>
        <v>1.0999999999999999E-2</v>
      </c>
      <c r="L1341" s="45">
        <f t="shared" si="302"/>
        <v>0.7857142857142857</v>
      </c>
      <c r="M1341" s="15">
        <f t="shared" si="294"/>
        <v>1.5582033964906527E-2</v>
      </c>
      <c r="N1341" s="68">
        <f t="shared" si="295"/>
        <v>1.9831679591699219E-2</v>
      </c>
      <c r="O1341" s="68">
        <f t="shared" si="296"/>
        <v>50.424372548786117</v>
      </c>
      <c r="P1341" s="12">
        <f t="shared" si="297"/>
        <v>-4.2496456267926922E-3</v>
      </c>
      <c r="Q1341" s="12">
        <f t="shared" si="298"/>
        <v>3.5413713556605747E-2</v>
      </c>
      <c r="R1341" s="113">
        <v>9.2040204432313626</v>
      </c>
      <c r="S1341" s="12" t="s">
        <v>1445</v>
      </c>
      <c r="T1341" s="12" t="s">
        <v>1463</v>
      </c>
      <c r="U1341" s="12" t="s">
        <v>1445</v>
      </c>
      <c r="V1341" s="68" t="s">
        <v>1464</v>
      </c>
      <c r="W1341" s="68">
        <v>1</v>
      </c>
      <c r="X1341" s="68">
        <v>0</v>
      </c>
      <c r="Y1341" s="68">
        <v>0</v>
      </c>
      <c r="Z1341" s="68">
        <v>0</v>
      </c>
      <c r="AA1341" s="68">
        <v>1</v>
      </c>
      <c r="AB1341" s="68">
        <v>1</v>
      </c>
      <c r="AC1341" s="68">
        <v>4</v>
      </c>
      <c r="AD1341" s="68">
        <v>1</v>
      </c>
      <c r="AE1341" s="68">
        <v>2542</v>
      </c>
      <c r="AF1341" s="68">
        <v>0</v>
      </c>
      <c r="AG1341" s="68">
        <v>1</v>
      </c>
      <c r="AH1341" s="68">
        <v>0</v>
      </c>
      <c r="AI1341" s="68">
        <v>0</v>
      </c>
      <c r="AJ1341" s="68">
        <v>0</v>
      </c>
      <c r="AK1341" s="68">
        <v>0</v>
      </c>
      <c r="AL1341" s="68">
        <v>0</v>
      </c>
      <c r="AM1341" s="68">
        <v>0</v>
      </c>
      <c r="AN1341" s="68">
        <v>0</v>
      </c>
      <c r="AO1341" s="68">
        <v>0</v>
      </c>
      <c r="AP1341" s="113">
        <v>9.5054696450630125</v>
      </c>
      <c r="AQ1341" s="12">
        <v>1</v>
      </c>
      <c r="AR1341" s="113">
        <v>7.8414929244600131</v>
      </c>
      <c r="AS1341" s="12">
        <v>0</v>
      </c>
      <c r="AT1341" s="12">
        <v>1</v>
      </c>
      <c r="AU1341" s="12">
        <v>8.2977926263808612</v>
      </c>
      <c r="AV1341" s="113">
        <v>7.6061387263373286</v>
      </c>
      <c r="AW1341" s="12">
        <v>0</v>
      </c>
      <c r="AX1341" s="12">
        <v>1</v>
      </c>
      <c r="AY1341" s="68">
        <v>0</v>
      </c>
      <c r="AZ1341" s="68">
        <v>4.2329999999999997</v>
      </c>
      <c r="BA1341" s="94">
        <v>33</v>
      </c>
      <c r="BB1341" s="94">
        <v>58</v>
      </c>
      <c r="BC1341" s="12">
        <v>1</v>
      </c>
      <c r="BD1341" s="12">
        <v>0</v>
      </c>
      <c r="BE1341" s="104">
        <f t="shared" si="306"/>
        <v>4.6051701859880918</v>
      </c>
      <c r="BF1341" s="104">
        <v>216.69</v>
      </c>
      <c r="BG1341" s="104">
        <f t="shared" si="299"/>
        <v>0.85622344334035905</v>
      </c>
      <c r="BH1341" s="68">
        <v>1</v>
      </c>
      <c r="BI1341" s="68">
        <v>1</v>
      </c>
      <c r="BJ1341" s="68">
        <v>0</v>
      </c>
      <c r="BK1341" s="12">
        <v>1</v>
      </c>
      <c r="BL1341" s="12">
        <v>0</v>
      </c>
      <c r="BM1341" s="12">
        <v>1</v>
      </c>
      <c r="BN1341" s="12">
        <v>0</v>
      </c>
      <c r="BO1341" s="12">
        <v>0</v>
      </c>
      <c r="BP1341" s="12">
        <v>1</v>
      </c>
      <c r="BQ1341" s="12">
        <v>0</v>
      </c>
      <c r="BR1341" s="12">
        <v>0</v>
      </c>
      <c r="BS1341" s="12">
        <v>0</v>
      </c>
      <c r="BT1341" s="12">
        <v>0</v>
      </c>
      <c r="BU1341" s="12">
        <v>1</v>
      </c>
      <c r="BV1341" s="12">
        <v>1</v>
      </c>
      <c r="BW1341" s="12">
        <v>0</v>
      </c>
      <c r="BX1341" s="12">
        <v>0</v>
      </c>
      <c r="BY1341" s="12">
        <v>0.5</v>
      </c>
      <c r="BZ1341" s="12">
        <f t="shared" si="300"/>
        <v>0.5</v>
      </c>
      <c r="CA1341" s="113">
        <v>2.6026896854443837</v>
      </c>
      <c r="CB1341" s="12" t="s">
        <v>1433</v>
      </c>
      <c r="CC1341" s="12">
        <v>0</v>
      </c>
    </row>
    <row r="1342" spans="1:167" ht="15" customHeight="1" x14ac:dyDescent="0.3">
      <c r="A1342" s="70">
        <v>1341</v>
      </c>
      <c r="B1342" s="12">
        <v>30</v>
      </c>
      <c r="C1342" s="31" t="s">
        <v>180</v>
      </c>
      <c r="D1342" s="37">
        <v>0.01</v>
      </c>
      <c r="E1342" s="68">
        <v>1.4999999999999999E-2</v>
      </c>
      <c r="F1342" s="19">
        <f t="shared" si="301"/>
        <v>0.66666666666666674</v>
      </c>
      <c r="H1342" s="12">
        <f t="shared" si="304"/>
        <v>-4.9999999999999992E-3</v>
      </c>
      <c r="I1342" s="12">
        <f t="shared" si="305"/>
        <v>2.5000000000000001E-2</v>
      </c>
      <c r="J1342" s="12">
        <v>0.04</v>
      </c>
      <c r="K1342" s="12">
        <f t="shared" si="293"/>
        <v>0.01</v>
      </c>
      <c r="L1342" s="45">
        <f t="shared" si="302"/>
        <v>0.66666666666666674</v>
      </c>
      <c r="M1342" s="15">
        <f t="shared" si="294"/>
        <v>1.3221569280536029E-2</v>
      </c>
      <c r="N1342" s="68">
        <f t="shared" si="295"/>
        <v>1.9832353920804041E-2</v>
      </c>
      <c r="O1342" s="68">
        <f t="shared" si="296"/>
        <v>50.422658046204234</v>
      </c>
      <c r="P1342" s="12">
        <f t="shared" si="297"/>
        <v>-6.610784640268012E-3</v>
      </c>
      <c r="Q1342" s="12">
        <f t="shared" si="298"/>
        <v>3.3053923201340069E-2</v>
      </c>
      <c r="R1342" s="113">
        <v>9.2040204432313626</v>
      </c>
      <c r="S1342" s="12" t="s">
        <v>1445</v>
      </c>
      <c r="T1342" s="12" t="s">
        <v>1463</v>
      </c>
      <c r="U1342" s="12" t="s">
        <v>1445</v>
      </c>
      <c r="V1342" s="68" t="s">
        <v>1464</v>
      </c>
      <c r="W1342" s="68">
        <v>1</v>
      </c>
      <c r="X1342" s="68">
        <v>0</v>
      </c>
      <c r="Y1342" s="68">
        <v>0</v>
      </c>
      <c r="Z1342" s="68">
        <v>0</v>
      </c>
      <c r="AA1342" s="68">
        <v>1</v>
      </c>
      <c r="AB1342" s="68">
        <v>1</v>
      </c>
      <c r="AC1342" s="68">
        <v>5</v>
      </c>
      <c r="AD1342" s="68">
        <v>1</v>
      </c>
      <c r="AE1342" s="68">
        <v>2542</v>
      </c>
      <c r="AF1342" s="68">
        <v>0</v>
      </c>
      <c r="AG1342" s="68">
        <v>1</v>
      </c>
      <c r="AH1342" s="68">
        <v>0</v>
      </c>
      <c r="AI1342" s="68">
        <v>0</v>
      </c>
      <c r="AJ1342" s="68">
        <v>0</v>
      </c>
      <c r="AK1342" s="68">
        <v>0</v>
      </c>
      <c r="AL1342" s="68">
        <v>0</v>
      </c>
      <c r="AM1342" s="68">
        <v>0</v>
      </c>
      <c r="AN1342" s="68">
        <v>0</v>
      </c>
      <c r="AO1342" s="68">
        <v>0</v>
      </c>
      <c r="AP1342" s="113">
        <v>9.5054696450630125</v>
      </c>
      <c r="AQ1342" s="12">
        <v>1</v>
      </c>
      <c r="AR1342" s="113">
        <v>7.8414929244600131</v>
      </c>
      <c r="AS1342" s="12">
        <v>0</v>
      </c>
      <c r="AT1342" s="12">
        <v>1</v>
      </c>
      <c r="AU1342" s="12">
        <v>8.2977926263808612</v>
      </c>
      <c r="AV1342" s="113">
        <v>7.6061387263373286</v>
      </c>
      <c r="AW1342" s="12">
        <v>0</v>
      </c>
      <c r="AX1342" s="12">
        <v>1</v>
      </c>
      <c r="AY1342" s="68">
        <v>0</v>
      </c>
      <c r="AZ1342" s="68">
        <v>4.2329999999999997</v>
      </c>
      <c r="BA1342" s="94">
        <v>33</v>
      </c>
      <c r="BB1342" s="94">
        <v>58</v>
      </c>
      <c r="BC1342" s="12">
        <v>1</v>
      </c>
      <c r="BD1342" s="12">
        <v>0</v>
      </c>
      <c r="BE1342" s="104">
        <f t="shared" si="306"/>
        <v>4.6051701859880918</v>
      </c>
      <c r="BF1342" s="104">
        <v>216.69</v>
      </c>
      <c r="BG1342" s="104">
        <f t="shared" si="299"/>
        <v>0.85622344334035905</v>
      </c>
      <c r="BH1342" s="68">
        <v>1</v>
      </c>
      <c r="BI1342" s="68">
        <v>1</v>
      </c>
      <c r="BJ1342" s="68">
        <v>0</v>
      </c>
      <c r="BK1342" s="12">
        <v>1</v>
      </c>
      <c r="BL1342" s="12">
        <v>0</v>
      </c>
      <c r="BM1342" s="12">
        <v>1</v>
      </c>
      <c r="BN1342" s="12">
        <v>0</v>
      </c>
      <c r="BO1342" s="12">
        <v>0</v>
      </c>
      <c r="BP1342" s="12">
        <v>1</v>
      </c>
      <c r="BQ1342" s="12">
        <v>0</v>
      </c>
      <c r="BR1342" s="12">
        <v>0</v>
      </c>
      <c r="BS1342" s="12">
        <v>0</v>
      </c>
      <c r="BT1342" s="12">
        <v>0</v>
      </c>
      <c r="BU1342" s="12">
        <v>1</v>
      </c>
      <c r="BV1342" s="12">
        <v>1</v>
      </c>
      <c r="BW1342" s="12">
        <v>0</v>
      </c>
      <c r="BX1342" s="12">
        <v>0</v>
      </c>
      <c r="BY1342" s="12">
        <v>0.5</v>
      </c>
      <c r="BZ1342" s="12">
        <f t="shared" si="300"/>
        <v>0.5</v>
      </c>
      <c r="CA1342" s="113">
        <v>2.6026896854443837</v>
      </c>
      <c r="CB1342" s="12" t="s">
        <v>1433</v>
      </c>
      <c r="CC1342" s="12">
        <v>0</v>
      </c>
    </row>
    <row r="1343" spans="1:167" ht="15" customHeight="1" x14ac:dyDescent="0.3">
      <c r="A1343" s="70">
        <v>1342</v>
      </c>
      <c r="B1343" s="12">
        <v>30</v>
      </c>
      <c r="C1343" s="31" t="s">
        <v>180</v>
      </c>
      <c r="D1343" s="37">
        <v>7.0000000000000001E-3</v>
      </c>
      <c r="E1343" s="68">
        <v>1.4999999999999999E-2</v>
      </c>
      <c r="F1343" s="19">
        <f t="shared" si="301"/>
        <v>0.46666666666666667</v>
      </c>
      <c r="H1343" s="12">
        <f t="shared" si="304"/>
        <v>-8.0000000000000002E-3</v>
      </c>
      <c r="I1343" s="12">
        <f t="shared" si="305"/>
        <v>2.1999999999999999E-2</v>
      </c>
      <c r="J1343" s="12">
        <v>0.1</v>
      </c>
      <c r="K1343" s="12">
        <f t="shared" si="293"/>
        <v>7.0000000000000001E-3</v>
      </c>
      <c r="L1343" s="45">
        <f t="shared" si="302"/>
        <v>0.46666666666666667</v>
      </c>
      <c r="M1343" s="15">
        <f t="shared" si="294"/>
        <v>9.2555110840742919E-3</v>
      </c>
      <c r="N1343" s="68">
        <f t="shared" si="295"/>
        <v>1.9833238037302053E-2</v>
      </c>
      <c r="O1343" s="68">
        <f t="shared" si="296"/>
        <v>50.420410329327723</v>
      </c>
      <c r="P1343" s="12">
        <f t="shared" si="297"/>
        <v>-1.0577726953227761E-2</v>
      </c>
      <c r="Q1343" s="12">
        <f t="shared" si="298"/>
        <v>2.9088749121376344E-2</v>
      </c>
      <c r="R1343" s="113">
        <v>9.2040204432313626</v>
      </c>
      <c r="S1343" s="12" t="s">
        <v>1445</v>
      </c>
      <c r="T1343" s="12" t="s">
        <v>1463</v>
      </c>
      <c r="U1343" s="12" t="s">
        <v>1445</v>
      </c>
      <c r="V1343" s="68" t="s">
        <v>1464</v>
      </c>
      <c r="W1343" s="68">
        <v>1</v>
      </c>
      <c r="X1343" s="68">
        <v>0</v>
      </c>
      <c r="Y1343" s="68">
        <v>0</v>
      </c>
      <c r="Z1343" s="68">
        <v>0</v>
      </c>
      <c r="AA1343" s="68">
        <v>1</v>
      </c>
      <c r="AB1343" s="68">
        <v>1</v>
      </c>
      <c r="AC1343" s="68">
        <v>6</v>
      </c>
      <c r="AD1343" s="68">
        <v>1</v>
      </c>
      <c r="AE1343" s="68">
        <v>2542</v>
      </c>
      <c r="AF1343" s="68">
        <v>0</v>
      </c>
      <c r="AG1343" s="68">
        <v>1</v>
      </c>
      <c r="AH1343" s="68">
        <v>0</v>
      </c>
      <c r="AI1343" s="68">
        <v>0</v>
      </c>
      <c r="AJ1343" s="68">
        <v>0</v>
      </c>
      <c r="AK1343" s="68">
        <v>0</v>
      </c>
      <c r="AL1343" s="68">
        <v>0</v>
      </c>
      <c r="AM1343" s="68">
        <v>0</v>
      </c>
      <c r="AN1343" s="68">
        <v>0</v>
      </c>
      <c r="AO1343" s="68">
        <v>0</v>
      </c>
      <c r="AP1343" s="113">
        <v>9.5054696450630125</v>
      </c>
      <c r="AQ1343" s="12">
        <v>1</v>
      </c>
      <c r="AR1343" s="113">
        <v>7.8414929244600131</v>
      </c>
      <c r="AS1343" s="12">
        <v>0</v>
      </c>
      <c r="AT1343" s="12">
        <v>1</v>
      </c>
      <c r="AU1343" s="12">
        <v>8.2977926263808612</v>
      </c>
      <c r="AV1343" s="113">
        <v>7.6061387263373286</v>
      </c>
      <c r="AW1343" s="12">
        <v>0</v>
      </c>
      <c r="AX1343" s="12">
        <v>1</v>
      </c>
      <c r="AY1343" s="68">
        <v>0</v>
      </c>
      <c r="AZ1343" s="68">
        <v>4.2329999999999997</v>
      </c>
      <c r="BA1343" s="94">
        <v>33</v>
      </c>
      <c r="BB1343" s="94">
        <v>58</v>
      </c>
      <c r="BC1343" s="12">
        <v>1</v>
      </c>
      <c r="BD1343" s="12">
        <v>0</v>
      </c>
      <c r="BE1343" s="104">
        <f t="shared" si="306"/>
        <v>4.6051701859880918</v>
      </c>
      <c r="BF1343" s="104">
        <v>216.69</v>
      </c>
      <c r="BG1343" s="104">
        <f t="shared" si="299"/>
        <v>0.85622344334035905</v>
      </c>
      <c r="BH1343" s="68">
        <v>1</v>
      </c>
      <c r="BI1343" s="68">
        <v>1</v>
      </c>
      <c r="BJ1343" s="68">
        <v>0</v>
      </c>
      <c r="BK1343" s="12">
        <v>1</v>
      </c>
      <c r="BL1343" s="12">
        <v>0</v>
      </c>
      <c r="BM1343" s="12">
        <v>1</v>
      </c>
      <c r="BN1343" s="12">
        <v>0</v>
      </c>
      <c r="BO1343" s="12">
        <v>0</v>
      </c>
      <c r="BP1343" s="12">
        <v>1</v>
      </c>
      <c r="BQ1343" s="12">
        <v>0</v>
      </c>
      <c r="BR1343" s="12">
        <v>0</v>
      </c>
      <c r="BS1343" s="12">
        <v>0</v>
      </c>
      <c r="BT1343" s="12">
        <v>0</v>
      </c>
      <c r="BU1343" s="12">
        <v>1</v>
      </c>
      <c r="BV1343" s="12">
        <v>1</v>
      </c>
      <c r="BW1343" s="12">
        <v>0</v>
      </c>
      <c r="BX1343" s="12">
        <v>0</v>
      </c>
      <c r="BY1343" s="12">
        <v>0.5</v>
      </c>
      <c r="BZ1343" s="12">
        <f t="shared" si="300"/>
        <v>0.5</v>
      </c>
      <c r="CA1343" s="113">
        <v>2.6026896854443837</v>
      </c>
      <c r="CB1343" s="12" t="s">
        <v>1433</v>
      </c>
      <c r="CC1343" s="12">
        <v>0</v>
      </c>
    </row>
    <row r="1344" spans="1:167" ht="15" customHeight="1" x14ac:dyDescent="0.3">
      <c r="A1344" s="70">
        <v>1343</v>
      </c>
      <c r="B1344" s="12">
        <v>30</v>
      </c>
      <c r="C1344" s="31" t="s">
        <v>180</v>
      </c>
      <c r="D1344" s="37">
        <v>8.9999999999999993E-3</v>
      </c>
      <c r="E1344" s="68">
        <v>8.9999999999999993E-3</v>
      </c>
      <c r="F1344" s="19">
        <f t="shared" si="301"/>
        <v>1</v>
      </c>
      <c r="H1344" s="12">
        <f t="shared" si="304"/>
        <v>0</v>
      </c>
      <c r="I1344" s="12">
        <f t="shared" si="305"/>
        <v>1.7999999999999999E-2</v>
      </c>
      <c r="J1344" s="12" t="s">
        <v>353</v>
      </c>
      <c r="K1344" s="12">
        <f t="shared" si="293"/>
        <v>8.9999999999999993E-3</v>
      </c>
      <c r="L1344" s="45">
        <f t="shared" si="302"/>
        <v>1</v>
      </c>
      <c r="M1344" s="15">
        <f t="shared" si="294"/>
        <v>9.558552218387948E-3</v>
      </c>
      <c r="N1344" s="68">
        <f t="shared" si="295"/>
        <v>9.558552218387948E-3</v>
      </c>
      <c r="O1344" s="68">
        <f t="shared" si="296"/>
        <v>104.61835403025609</v>
      </c>
      <c r="P1344" s="12">
        <f t="shared" si="297"/>
        <v>0</v>
      </c>
      <c r="Q1344" s="12">
        <f t="shared" si="298"/>
        <v>1.9117104436775896E-2</v>
      </c>
      <c r="R1344" s="113">
        <v>9.2040204432313626</v>
      </c>
      <c r="S1344" s="12" t="s">
        <v>1446</v>
      </c>
      <c r="T1344" s="12" t="s">
        <v>1467</v>
      </c>
      <c r="U1344" s="12" t="s">
        <v>1443</v>
      </c>
      <c r="V1344" s="68" t="s">
        <v>1468</v>
      </c>
      <c r="W1344" s="68">
        <v>1</v>
      </c>
      <c r="X1344" s="68">
        <v>0</v>
      </c>
      <c r="Y1344" s="68">
        <v>0</v>
      </c>
      <c r="Z1344" s="68">
        <v>0</v>
      </c>
      <c r="AA1344" s="68">
        <v>1</v>
      </c>
      <c r="AB1344" s="68">
        <v>1</v>
      </c>
      <c r="AC1344" s="68">
        <v>1</v>
      </c>
      <c r="AD1344" s="68">
        <v>2</v>
      </c>
      <c r="AE1344" s="68">
        <v>10944</v>
      </c>
      <c r="AF1344" s="68">
        <v>0</v>
      </c>
      <c r="AG1344" s="68">
        <v>1</v>
      </c>
      <c r="AH1344" s="68">
        <v>0</v>
      </c>
      <c r="AI1344" s="68">
        <v>0</v>
      </c>
      <c r="AJ1344" s="68">
        <v>0</v>
      </c>
      <c r="AK1344" s="68">
        <v>0</v>
      </c>
      <c r="AL1344" s="68">
        <v>0</v>
      </c>
      <c r="AM1344" s="68">
        <v>0</v>
      </c>
      <c r="AN1344" s="68">
        <v>0</v>
      </c>
      <c r="AO1344" s="68">
        <v>0</v>
      </c>
      <c r="AP1344" s="113">
        <v>9.5054696450630125</v>
      </c>
      <c r="AQ1344" s="12">
        <v>1</v>
      </c>
      <c r="AR1344" s="113">
        <v>9.3008207251045576</v>
      </c>
      <c r="AS1344" s="12">
        <v>0</v>
      </c>
      <c r="AT1344" s="12">
        <v>1</v>
      </c>
      <c r="AU1344" s="12">
        <v>8.2977926263808612</v>
      </c>
      <c r="AV1344" s="113">
        <v>7.6061387263373286</v>
      </c>
      <c r="AW1344" s="12">
        <v>0</v>
      </c>
      <c r="AX1344" s="12">
        <v>1</v>
      </c>
      <c r="AY1344" s="68">
        <v>0</v>
      </c>
      <c r="AZ1344" s="68">
        <v>4.2329999999999997</v>
      </c>
      <c r="BA1344" s="94">
        <v>33</v>
      </c>
      <c r="BB1344" s="94">
        <v>58</v>
      </c>
      <c r="BC1344" s="12">
        <v>1</v>
      </c>
      <c r="BD1344" s="12">
        <v>0</v>
      </c>
      <c r="BE1344" s="104">
        <f t="shared" si="306"/>
        <v>4.6051701859880918</v>
      </c>
      <c r="BF1344" s="104">
        <v>216.69</v>
      </c>
      <c r="BG1344" s="104">
        <f t="shared" si="299"/>
        <v>0.85622344334035905</v>
      </c>
      <c r="BH1344" s="68">
        <v>1</v>
      </c>
      <c r="BI1344" s="68">
        <v>1</v>
      </c>
      <c r="BJ1344" s="68">
        <v>0</v>
      </c>
      <c r="BK1344" s="12">
        <v>1</v>
      </c>
      <c r="BL1344" s="12">
        <v>0</v>
      </c>
      <c r="BM1344" s="12">
        <v>1</v>
      </c>
      <c r="BN1344" s="12">
        <v>0</v>
      </c>
      <c r="BO1344" s="12">
        <v>0</v>
      </c>
      <c r="BP1344" s="12">
        <v>1</v>
      </c>
      <c r="BQ1344" s="12">
        <v>0</v>
      </c>
      <c r="BR1344" s="12">
        <v>0</v>
      </c>
      <c r="BS1344" s="12">
        <v>0</v>
      </c>
      <c r="BT1344" s="12">
        <v>0</v>
      </c>
      <c r="BU1344" s="12">
        <v>1</v>
      </c>
      <c r="BV1344" s="12">
        <v>1</v>
      </c>
      <c r="BW1344" s="12">
        <v>0</v>
      </c>
      <c r="BX1344" s="12">
        <v>0</v>
      </c>
      <c r="BY1344" s="12">
        <v>0.5</v>
      </c>
      <c r="BZ1344" s="12">
        <f t="shared" si="300"/>
        <v>0.5</v>
      </c>
      <c r="CA1344" s="113">
        <v>2.6026896854443837</v>
      </c>
      <c r="CB1344" s="12" t="s">
        <v>1433</v>
      </c>
      <c r="CC1344" s="12">
        <v>0</v>
      </c>
      <c r="CI1344" s="46" t="s">
        <v>1466</v>
      </c>
    </row>
    <row r="1345" spans="1:167" ht="15" customHeight="1" x14ac:dyDescent="0.3">
      <c r="A1345" s="17">
        <v>1344</v>
      </c>
      <c r="B1345" s="12">
        <v>30</v>
      </c>
      <c r="C1345" s="31" t="s">
        <v>180</v>
      </c>
      <c r="D1345" s="18">
        <v>1.6E-2</v>
      </c>
      <c r="E1345" s="68">
        <v>8.9999999999999993E-3</v>
      </c>
      <c r="F1345" s="19">
        <f t="shared" si="301"/>
        <v>1.7777777777777779</v>
      </c>
      <c r="G1345" s="12" t="s">
        <v>421</v>
      </c>
      <c r="H1345" s="12">
        <f t="shared" si="304"/>
        <v>7.000000000000001E-3</v>
      </c>
      <c r="I1345" s="12">
        <f t="shared" si="305"/>
        <v>2.5000000000000001E-2</v>
      </c>
      <c r="J1345" s="12" t="s">
        <v>353</v>
      </c>
      <c r="K1345" s="12">
        <f t="shared" si="293"/>
        <v>1.6E-2</v>
      </c>
      <c r="L1345" s="45">
        <f t="shared" si="302"/>
        <v>1.7777777777777779</v>
      </c>
      <c r="M1345" s="15">
        <f t="shared" si="294"/>
        <v>1.6991304800713425E-2</v>
      </c>
      <c r="N1345" s="68">
        <f t="shared" si="295"/>
        <v>9.5576089504012997E-3</v>
      </c>
      <c r="O1345" s="68">
        <f t="shared" si="296"/>
        <v>104.628679117282</v>
      </c>
      <c r="P1345" s="12">
        <f t="shared" si="297"/>
        <v>7.4336958503121251E-3</v>
      </c>
      <c r="Q1345" s="12">
        <f t="shared" si="298"/>
        <v>2.6548913751114726E-2</v>
      </c>
      <c r="R1345" s="113">
        <v>9.2040204432313626</v>
      </c>
      <c r="S1345" s="12" t="s">
        <v>1446</v>
      </c>
      <c r="T1345" s="12" t="s">
        <v>1467</v>
      </c>
      <c r="U1345" s="12" t="s">
        <v>1444</v>
      </c>
      <c r="V1345" s="68" t="s">
        <v>1468</v>
      </c>
      <c r="W1345" s="68">
        <v>1</v>
      </c>
      <c r="X1345" s="68">
        <v>0</v>
      </c>
      <c r="Y1345" s="68">
        <v>0</v>
      </c>
      <c r="Z1345" s="68">
        <v>0</v>
      </c>
      <c r="AA1345" s="68">
        <v>1</v>
      </c>
      <c r="AB1345" s="68">
        <v>1</v>
      </c>
      <c r="AC1345" s="68">
        <v>1</v>
      </c>
      <c r="AD1345" s="68">
        <v>2</v>
      </c>
      <c r="AE1345" s="68">
        <v>10944</v>
      </c>
      <c r="AF1345" s="68">
        <v>0</v>
      </c>
      <c r="AG1345" s="68">
        <v>1</v>
      </c>
      <c r="AH1345" s="68">
        <v>0</v>
      </c>
      <c r="AI1345" s="68">
        <v>0</v>
      </c>
      <c r="AJ1345" s="68">
        <v>0</v>
      </c>
      <c r="AK1345" s="68">
        <v>0</v>
      </c>
      <c r="AL1345" s="68">
        <v>0</v>
      </c>
      <c r="AM1345" s="68">
        <v>0</v>
      </c>
      <c r="AN1345" s="68">
        <v>0</v>
      </c>
      <c r="AO1345" s="68">
        <v>0</v>
      </c>
      <c r="AP1345" s="113">
        <v>9.5054696450630125</v>
      </c>
      <c r="AQ1345" s="12">
        <v>1</v>
      </c>
      <c r="AR1345" s="113">
        <v>9.3008207251045576</v>
      </c>
      <c r="AS1345" s="12">
        <v>0</v>
      </c>
      <c r="AT1345" s="12">
        <v>1</v>
      </c>
      <c r="AU1345" s="12">
        <v>8.2977926263808612</v>
      </c>
      <c r="AV1345" s="113">
        <v>7.6061387263373286</v>
      </c>
      <c r="AW1345" s="12">
        <v>0</v>
      </c>
      <c r="AX1345" s="12">
        <v>1</v>
      </c>
      <c r="AY1345" s="68">
        <v>0</v>
      </c>
      <c r="AZ1345" s="68">
        <v>4.2329999999999997</v>
      </c>
      <c r="BA1345" s="94">
        <v>33</v>
      </c>
      <c r="BB1345" s="94">
        <v>58</v>
      </c>
      <c r="BC1345" s="12">
        <v>1</v>
      </c>
      <c r="BD1345" s="12">
        <v>0</v>
      </c>
      <c r="BE1345" s="104">
        <f t="shared" si="306"/>
        <v>4.6051701859880918</v>
      </c>
      <c r="BF1345" s="104">
        <v>216.69</v>
      </c>
      <c r="BG1345" s="104">
        <f t="shared" si="299"/>
        <v>0.85622344334035905</v>
      </c>
      <c r="BH1345" s="68">
        <v>1</v>
      </c>
      <c r="BI1345" s="68">
        <v>1</v>
      </c>
      <c r="BJ1345" s="68">
        <v>0</v>
      </c>
      <c r="BK1345" s="12">
        <v>1</v>
      </c>
      <c r="BL1345" s="12">
        <v>0</v>
      </c>
      <c r="BM1345" s="12">
        <v>1</v>
      </c>
      <c r="BN1345" s="12">
        <v>0</v>
      </c>
      <c r="BO1345" s="12">
        <v>0</v>
      </c>
      <c r="BP1345" s="12">
        <v>1</v>
      </c>
      <c r="BQ1345" s="12">
        <v>0</v>
      </c>
      <c r="BR1345" s="12">
        <v>0</v>
      </c>
      <c r="BS1345" s="12">
        <v>0</v>
      </c>
      <c r="BT1345" s="12">
        <v>0</v>
      </c>
      <c r="BU1345" s="12">
        <v>1</v>
      </c>
      <c r="BV1345" s="12">
        <v>1</v>
      </c>
      <c r="BW1345" s="12">
        <v>0</v>
      </c>
      <c r="BX1345" s="12">
        <v>0</v>
      </c>
      <c r="BY1345" s="12">
        <v>0.5</v>
      </c>
      <c r="BZ1345" s="12">
        <f t="shared" si="300"/>
        <v>0.5</v>
      </c>
      <c r="CA1345" s="113">
        <v>2.6026896854443837</v>
      </c>
      <c r="CB1345" s="12" t="s">
        <v>1433</v>
      </c>
      <c r="CC1345" s="12">
        <v>0</v>
      </c>
    </row>
    <row r="1346" spans="1:167" ht="15" customHeight="1" x14ac:dyDescent="0.3">
      <c r="A1346" s="70">
        <v>1345</v>
      </c>
      <c r="B1346" s="12">
        <v>30</v>
      </c>
      <c r="C1346" s="31" t="s">
        <v>180</v>
      </c>
      <c r="D1346" s="37">
        <v>1.0999999999999999E-2</v>
      </c>
      <c r="E1346" s="68">
        <v>8.9999999999999993E-3</v>
      </c>
      <c r="F1346" s="19">
        <f t="shared" si="301"/>
        <v>1.2222222222222223</v>
      </c>
      <c r="H1346" s="12">
        <f t="shared" si="304"/>
        <v>2E-3</v>
      </c>
      <c r="I1346" s="12">
        <f t="shared" si="305"/>
        <v>1.9999999999999997E-2</v>
      </c>
      <c r="J1346" s="12">
        <v>0.06</v>
      </c>
      <c r="K1346" s="12">
        <f t="shared" ref="K1346:K1409" si="307">IF(AA1346=1,D1346,-D1346)</f>
        <v>1.0999999999999999E-2</v>
      </c>
      <c r="L1346" s="45">
        <f t="shared" si="302"/>
        <v>1.2222222222222223</v>
      </c>
      <c r="M1346" s="15">
        <f t="shared" ref="M1346:M1409" si="308">L1346/SQRT(L1346^2+AE1346)</f>
        <v>1.1682411387355452E-2</v>
      </c>
      <c r="N1346" s="68">
        <f t="shared" ref="N1346:N1409" si="309">SQRT((1-M1346^2)/AE1346)</f>
        <v>9.5583365896544596E-3</v>
      </c>
      <c r="O1346" s="68">
        <f t="shared" ref="O1346:O1409" si="310">1/N1346</f>
        <v>104.62071413998518</v>
      </c>
      <c r="P1346" s="12">
        <f t="shared" ref="P1346:P1409" si="311">M1346-N1346</f>
        <v>2.1240747977009922E-3</v>
      </c>
      <c r="Q1346" s="12">
        <f t="shared" ref="Q1346:Q1409" si="312">M1346+N1346</f>
        <v>2.1240747977009911E-2</v>
      </c>
      <c r="R1346" s="113">
        <v>9.2040204432313626</v>
      </c>
      <c r="S1346" s="12" t="s">
        <v>1446</v>
      </c>
      <c r="T1346" s="12" t="s">
        <v>1467</v>
      </c>
      <c r="U1346" s="12" t="s">
        <v>1443</v>
      </c>
      <c r="V1346" s="68" t="s">
        <v>1468</v>
      </c>
      <c r="W1346" s="68">
        <v>1</v>
      </c>
      <c r="X1346" s="68">
        <v>0</v>
      </c>
      <c r="Y1346" s="68">
        <v>0</v>
      </c>
      <c r="Z1346" s="68">
        <v>0</v>
      </c>
      <c r="AA1346" s="68">
        <v>1</v>
      </c>
      <c r="AB1346" s="68">
        <v>1</v>
      </c>
      <c r="AC1346" s="68">
        <v>2</v>
      </c>
      <c r="AD1346" s="68">
        <v>2</v>
      </c>
      <c r="AE1346" s="68">
        <v>10944</v>
      </c>
      <c r="AF1346" s="68">
        <v>0</v>
      </c>
      <c r="AG1346" s="68">
        <v>1</v>
      </c>
      <c r="AH1346" s="68">
        <v>0</v>
      </c>
      <c r="AI1346" s="68">
        <v>0</v>
      </c>
      <c r="AJ1346" s="68">
        <v>0</v>
      </c>
      <c r="AK1346" s="68">
        <v>0</v>
      </c>
      <c r="AL1346" s="68">
        <v>0</v>
      </c>
      <c r="AM1346" s="68">
        <v>0</v>
      </c>
      <c r="AN1346" s="68">
        <v>0</v>
      </c>
      <c r="AO1346" s="68">
        <v>0</v>
      </c>
      <c r="AP1346" s="113">
        <v>9.5054696450630125</v>
      </c>
      <c r="AQ1346" s="12">
        <v>1</v>
      </c>
      <c r="AR1346" s="113">
        <v>9.3008207251045576</v>
      </c>
      <c r="AS1346" s="12">
        <v>0</v>
      </c>
      <c r="AT1346" s="12">
        <v>1</v>
      </c>
      <c r="AU1346" s="12">
        <v>8.2977926263808612</v>
      </c>
      <c r="AV1346" s="113">
        <v>7.6061387263373286</v>
      </c>
      <c r="AW1346" s="12">
        <v>0</v>
      </c>
      <c r="AX1346" s="12">
        <v>1</v>
      </c>
      <c r="AY1346" s="68">
        <v>0</v>
      </c>
      <c r="AZ1346" s="68">
        <v>4.2329999999999997</v>
      </c>
      <c r="BA1346" s="94">
        <v>33</v>
      </c>
      <c r="BB1346" s="94">
        <v>58</v>
      </c>
      <c r="BC1346" s="12">
        <v>1</v>
      </c>
      <c r="BD1346" s="12">
        <v>0</v>
      </c>
      <c r="BE1346" s="104">
        <f t="shared" si="306"/>
        <v>4.6051701859880918</v>
      </c>
      <c r="BF1346" s="104">
        <v>216.69</v>
      </c>
      <c r="BG1346" s="104">
        <f t="shared" ref="BG1346:BG1409" si="313">BE1346/LN(BF1346)</f>
        <v>0.85622344334035905</v>
      </c>
      <c r="BH1346" s="68">
        <v>1</v>
      </c>
      <c r="BI1346" s="68">
        <v>1</v>
      </c>
      <c r="BJ1346" s="68">
        <v>0</v>
      </c>
      <c r="BK1346" s="12">
        <v>1</v>
      </c>
      <c r="BL1346" s="12">
        <v>0</v>
      </c>
      <c r="BM1346" s="12">
        <v>1</v>
      </c>
      <c r="BN1346" s="12">
        <v>0</v>
      </c>
      <c r="BO1346" s="12">
        <v>0</v>
      </c>
      <c r="BP1346" s="12">
        <v>1</v>
      </c>
      <c r="BQ1346" s="12">
        <v>0</v>
      </c>
      <c r="BR1346" s="12">
        <v>0</v>
      </c>
      <c r="BS1346" s="12">
        <v>0</v>
      </c>
      <c r="BT1346" s="12">
        <v>0</v>
      </c>
      <c r="BU1346" s="12">
        <v>1</v>
      </c>
      <c r="BV1346" s="12">
        <v>1</v>
      </c>
      <c r="BW1346" s="12">
        <v>0</v>
      </c>
      <c r="BX1346" s="12">
        <v>0</v>
      </c>
      <c r="BY1346" s="12">
        <v>0.5</v>
      </c>
      <c r="BZ1346" s="12">
        <f t="shared" ref="BZ1346:BZ1409" si="314">1-BY1346</f>
        <v>0.5</v>
      </c>
      <c r="CA1346" s="113">
        <v>2.6026896854443837</v>
      </c>
      <c r="CB1346" s="12" t="s">
        <v>1433</v>
      </c>
      <c r="CC1346" s="12">
        <v>0</v>
      </c>
    </row>
    <row r="1347" spans="1:167" ht="15" customHeight="1" x14ac:dyDescent="0.3">
      <c r="A1347" s="70">
        <v>1346</v>
      </c>
      <c r="B1347" s="12">
        <v>30</v>
      </c>
      <c r="C1347" s="31" t="s">
        <v>180</v>
      </c>
      <c r="D1347" s="37">
        <v>1.7000000000000001E-2</v>
      </c>
      <c r="E1347" s="68">
        <v>8.9999999999999993E-3</v>
      </c>
      <c r="F1347" s="19">
        <f t="shared" si="301"/>
        <v>1.8888888888888891</v>
      </c>
      <c r="G1347" s="12" t="s">
        <v>421</v>
      </c>
      <c r="H1347" s="12">
        <f t="shared" si="304"/>
        <v>8.0000000000000019E-3</v>
      </c>
      <c r="I1347" s="12">
        <f t="shared" si="305"/>
        <v>2.6000000000000002E-2</v>
      </c>
      <c r="J1347" s="12">
        <v>0.06</v>
      </c>
      <c r="K1347" s="12">
        <f t="shared" si="307"/>
        <v>1.7000000000000001E-2</v>
      </c>
      <c r="L1347" s="45">
        <f t="shared" si="302"/>
        <v>1.8888888888888891</v>
      </c>
      <c r="M1347" s="15">
        <f t="shared" si="308"/>
        <v>1.8052925426793071E-2</v>
      </c>
      <c r="N1347" s="68">
        <f t="shared" si="309"/>
        <v>9.5574311083022126E-3</v>
      </c>
      <c r="O1347" s="68">
        <f t="shared" si="310"/>
        <v>104.63062601951002</v>
      </c>
      <c r="P1347" s="12">
        <f t="shared" si="311"/>
        <v>8.495494318490858E-3</v>
      </c>
      <c r="Q1347" s="12">
        <f t="shared" si="312"/>
        <v>2.7610356535095283E-2</v>
      </c>
      <c r="R1347" s="113">
        <v>7.7600406808803797</v>
      </c>
      <c r="S1347" s="12" t="s">
        <v>1446</v>
      </c>
      <c r="T1347" s="12" t="s">
        <v>1467</v>
      </c>
      <c r="U1347" s="12" t="s">
        <v>1444</v>
      </c>
      <c r="V1347" s="68" t="s">
        <v>1468</v>
      </c>
      <c r="W1347" s="68">
        <v>1</v>
      </c>
      <c r="X1347" s="68">
        <v>0</v>
      </c>
      <c r="Y1347" s="68">
        <v>0</v>
      </c>
      <c r="Z1347" s="68">
        <v>0</v>
      </c>
      <c r="AA1347" s="68">
        <v>1</v>
      </c>
      <c r="AB1347" s="68">
        <v>1</v>
      </c>
      <c r="AC1347" s="68">
        <v>2</v>
      </c>
      <c r="AD1347" s="68">
        <v>2</v>
      </c>
      <c r="AE1347" s="68">
        <v>10944</v>
      </c>
      <c r="AF1347" s="68">
        <v>0</v>
      </c>
      <c r="AG1347" s="68">
        <v>1</v>
      </c>
      <c r="AH1347" s="68">
        <v>0</v>
      </c>
      <c r="AI1347" s="68">
        <v>0</v>
      </c>
      <c r="AJ1347" s="68">
        <v>0</v>
      </c>
      <c r="AK1347" s="68">
        <v>0</v>
      </c>
      <c r="AL1347" s="68">
        <v>0</v>
      </c>
      <c r="AM1347" s="68">
        <v>0</v>
      </c>
      <c r="AN1347" s="68">
        <v>0</v>
      </c>
      <c r="AO1347" s="68">
        <v>0</v>
      </c>
      <c r="AP1347" s="113">
        <v>9.5054696450630125</v>
      </c>
      <c r="AQ1347" s="12">
        <v>1</v>
      </c>
      <c r="AR1347" s="113">
        <v>9.3008207251045576</v>
      </c>
      <c r="AS1347" s="12">
        <v>0</v>
      </c>
      <c r="AT1347" s="12">
        <v>1</v>
      </c>
      <c r="AU1347" s="12">
        <v>8.2977926263808612</v>
      </c>
      <c r="AV1347" s="113">
        <v>7.6061387263373286</v>
      </c>
      <c r="AW1347" s="12">
        <v>0</v>
      </c>
      <c r="AX1347" s="12">
        <v>1</v>
      </c>
      <c r="AY1347" s="68">
        <v>0</v>
      </c>
      <c r="AZ1347" s="68">
        <v>4.2329999999999997</v>
      </c>
      <c r="BA1347" s="94">
        <v>33</v>
      </c>
      <c r="BB1347" s="94">
        <v>58</v>
      </c>
      <c r="BC1347" s="12">
        <v>1</v>
      </c>
      <c r="BD1347" s="12">
        <v>0</v>
      </c>
      <c r="BE1347" s="104">
        <f t="shared" si="306"/>
        <v>4.6051701859880918</v>
      </c>
      <c r="BF1347" s="104">
        <v>216.69</v>
      </c>
      <c r="BG1347" s="104">
        <f t="shared" si="313"/>
        <v>0.85622344334035905</v>
      </c>
      <c r="BH1347" s="68">
        <v>1</v>
      </c>
      <c r="BI1347" s="68">
        <v>1</v>
      </c>
      <c r="BJ1347" s="68">
        <v>0</v>
      </c>
      <c r="BK1347" s="12">
        <v>1</v>
      </c>
      <c r="BL1347" s="12">
        <v>0</v>
      </c>
      <c r="BM1347" s="12">
        <v>1</v>
      </c>
      <c r="BN1347" s="12">
        <v>0</v>
      </c>
      <c r="BO1347" s="12">
        <v>0</v>
      </c>
      <c r="BP1347" s="12">
        <v>1</v>
      </c>
      <c r="BQ1347" s="12">
        <v>0</v>
      </c>
      <c r="BR1347" s="12">
        <v>0</v>
      </c>
      <c r="BS1347" s="12">
        <v>0</v>
      </c>
      <c r="BT1347" s="12">
        <v>0</v>
      </c>
      <c r="BU1347" s="12">
        <v>1</v>
      </c>
      <c r="BV1347" s="12">
        <v>1</v>
      </c>
      <c r="BW1347" s="12">
        <v>0</v>
      </c>
      <c r="BX1347" s="12">
        <v>0</v>
      </c>
      <c r="BY1347" s="12">
        <v>0.5</v>
      </c>
      <c r="BZ1347" s="12">
        <f t="shared" si="314"/>
        <v>0.5</v>
      </c>
      <c r="CA1347" s="113">
        <v>2.6026896854443837</v>
      </c>
      <c r="CB1347" s="12" t="s">
        <v>1433</v>
      </c>
      <c r="CC1347" s="12">
        <v>0</v>
      </c>
    </row>
    <row r="1348" spans="1:167" ht="15" customHeight="1" x14ac:dyDescent="0.3">
      <c r="A1348" s="17">
        <v>1347</v>
      </c>
      <c r="B1348" s="12">
        <v>30</v>
      </c>
      <c r="C1348" s="31" t="s">
        <v>180</v>
      </c>
      <c r="D1348" s="37">
        <v>0.01</v>
      </c>
      <c r="E1348" s="68">
        <v>8.9999999999999993E-3</v>
      </c>
      <c r="F1348" s="19">
        <f t="shared" si="301"/>
        <v>1.1111111111111112</v>
      </c>
      <c r="H1348" s="12">
        <f t="shared" si="304"/>
        <v>1.0000000000000009E-3</v>
      </c>
      <c r="I1348" s="12">
        <f t="shared" si="305"/>
        <v>1.9E-2</v>
      </c>
      <c r="J1348" s="12">
        <v>0.08</v>
      </c>
      <c r="K1348" s="12">
        <f t="shared" si="307"/>
        <v>0.01</v>
      </c>
      <c r="L1348" s="45">
        <f t="shared" si="302"/>
        <v>1.1111111111111112</v>
      </c>
      <c r="M1348" s="15">
        <f t="shared" si="308"/>
        <v>1.0620499769911071E-2</v>
      </c>
      <c r="N1348" s="68">
        <f t="shared" si="309"/>
        <v>9.5584497929199642E-3</v>
      </c>
      <c r="O1348" s="68">
        <f t="shared" si="310"/>
        <v>104.61947508901596</v>
      </c>
      <c r="P1348" s="12">
        <f t="shared" si="311"/>
        <v>1.0620499769911067E-3</v>
      </c>
      <c r="Q1348" s="12">
        <f t="shared" si="312"/>
        <v>2.0178949562831033E-2</v>
      </c>
      <c r="R1348" s="113">
        <v>7.7600406808803797</v>
      </c>
      <c r="S1348" s="12" t="s">
        <v>1446</v>
      </c>
      <c r="T1348" s="12" t="s">
        <v>1467</v>
      </c>
      <c r="U1348" s="12" t="s">
        <v>1443</v>
      </c>
      <c r="V1348" s="68" t="s">
        <v>1468</v>
      </c>
      <c r="W1348" s="68">
        <v>1</v>
      </c>
      <c r="X1348" s="68">
        <v>0</v>
      </c>
      <c r="Y1348" s="68">
        <v>0</v>
      </c>
      <c r="Z1348" s="68">
        <v>0</v>
      </c>
      <c r="AA1348" s="68">
        <v>1</v>
      </c>
      <c r="AB1348" s="68">
        <v>1</v>
      </c>
      <c r="AC1348" s="68">
        <v>3</v>
      </c>
      <c r="AD1348" s="68">
        <v>2</v>
      </c>
      <c r="AE1348" s="68">
        <v>10944</v>
      </c>
      <c r="AF1348" s="68">
        <v>0</v>
      </c>
      <c r="AG1348" s="68">
        <v>1</v>
      </c>
      <c r="AH1348" s="68">
        <v>0</v>
      </c>
      <c r="AI1348" s="68">
        <v>0</v>
      </c>
      <c r="AJ1348" s="68">
        <v>0</v>
      </c>
      <c r="AK1348" s="68">
        <v>0</v>
      </c>
      <c r="AL1348" s="68">
        <v>0</v>
      </c>
      <c r="AM1348" s="68">
        <v>0</v>
      </c>
      <c r="AN1348" s="68">
        <v>0</v>
      </c>
      <c r="AO1348" s="68">
        <v>0</v>
      </c>
      <c r="AP1348" s="113">
        <v>9.5054696450630125</v>
      </c>
      <c r="AQ1348" s="12">
        <v>1</v>
      </c>
      <c r="AR1348" s="113">
        <v>9.3008207251045576</v>
      </c>
      <c r="AS1348" s="12">
        <v>0</v>
      </c>
      <c r="AT1348" s="12">
        <v>1</v>
      </c>
      <c r="AU1348" s="12">
        <v>8.2977926263808612</v>
      </c>
      <c r="AV1348" s="113">
        <v>7.6061387263373286</v>
      </c>
      <c r="AW1348" s="12">
        <v>0</v>
      </c>
      <c r="AX1348" s="12">
        <v>1</v>
      </c>
      <c r="AY1348" s="68">
        <v>0</v>
      </c>
      <c r="AZ1348" s="68">
        <v>4.2329999999999997</v>
      </c>
      <c r="BA1348" s="94">
        <v>33</v>
      </c>
      <c r="BB1348" s="94">
        <v>58</v>
      </c>
      <c r="BC1348" s="12">
        <v>1</v>
      </c>
      <c r="BD1348" s="12">
        <v>0</v>
      </c>
      <c r="BE1348" s="104">
        <f t="shared" si="306"/>
        <v>4.6051701859880918</v>
      </c>
      <c r="BF1348" s="104">
        <v>216.69</v>
      </c>
      <c r="BG1348" s="104">
        <f t="shared" si="313"/>
        <v>0.85622344334035905</v>
      </c>
      <c r="BH1348" s="68">
        <v>1</v>
      </c>
      <c r="BI1348" s="68">
        <v>1</v>
      </c>
      <c r="BJ1348" s="68">
        <v>0</v>
      </c>
      <c r="BK1348" s="12">
        <v>1</v>
      </c>
      <c r="BL1348" s="12">
        <v>0</v>
      </c>
      <c r="BM1348" s="12">
        <v>1</v>
      </c>
      <c r="BN1348" s="12">
        <v>0</v>
      </c>
      <c r="BO1348" s="12">
        <v>0</v>
      </c>
      <c r="BP1348" s="12">
        <v>1</v>
      </c>
      <c r="BQ1348" s="12">
        <v>0</v>
      </c>
      <c r="BR1348" s="12">
        <v>0</v>
      </c>
      <c r="BS1348" s="12">
        <v>0</v>
      </c>
      <c r="BT1348" s="12">
        <v>0</v>
      </c>
      <c r="BU1348" s="12">
        <v>1</v>
      </c>
      <c r="BV1348" s="12">
        <v>1</v>
      </c>
      <c r="BW1348" s="12">
        <v>0</v>
      </c>
      <c r="BX1348" s="12">
        <v>0</v>
      </c>
      <c r="BY1348" s="12">
        <v>0.5</v>
      </c>
      <c r="BZ1348" s="12">
        <f t="shared" si="314"/>
        <v>0.5</v>
      </c>
      <c r="CA1348" s="113">
        <v>2.6026896854443837</v>
      </c>
      <c r="CB1348" s="12" t="s">
        <v>1433</v>
      </c>
      <c r="CC1348" s="12">
        <v>0</v>
      </c>
    </row>
    <row r="1349" spans="1:167" ht="15" customHeight="1" x14ac:dyDescent="0.3">
      <c r="A1349" s="17">
        <v>1348</v>
      </c>
      <c r="B1349" s="12">
        <v>30</v>
      </c>
      <c r="C1349" s="31" t="s">
        <v>180</v>
      </c>
      <c r="D1349" s="37">
        <v>1.4999999999999999E-2</v>
      </c>
      <c r="E1349" s="68">
        <v>8.9999999999999993E-3</v>
      </c>
      <c r="F1349" s="19">
        <f t="shared" si="301"/>
        <v>1.6666666666666667</v>
      </c>
      <c r="G1349" s="12" t="s">
        <v>421</v>
      </c>
      <c r="H1349" s="12">
        <f t="shared" si="304"/>
        <v>6.0000000000000001E-3</v>
      </c>
      <c r="I1349" s="12">
        <f t="shared" si="305"/>
        <v>2.4E-2</v>
      </c>
      <c r="J1349" s="12">
        <v>0.08</v>
      </c>
      <c r="K1349" s="12">
        <f t="shared" si="307"/>
        <v>1.4999999999999999E-2</v>
      </c>
      <c r="L1349" s="45">
        <f t="shared" si="302"/>
        <v>1.6666666666666667</v>
      </c>
      <c r="M1349" s="15">
        <f t="shared" si="308"/>
        <v>1.5929626705391831E-2</v>
      </c>
      <c r="N1349" s="68">
        <f t="shared" si="309"/>
        <v>9.5577760232350983E-3</v>
      </c>
      <c r="O1349" s="68">
        <f t="shared" si="310"/>
        <v>104.62685017612725</v>
      </c>
      <c r="P1349" s="12">
        <f t="shared" si="311"/>
        <v>6.3718506821567322E-3</v>
      </c>
      <c r="Q1349" s="12">
        <f t="shared" si="312"/>
        <v>2.5487402728626929E-2</v>
      </c>
      <c r="R1349" s="113">
        <v>7.7600406808803797</v>
      </c>
      <c r="S1349" s="12" t="s">
        <v>1446</v>
      </c>
      <c r="T1349" s="12" t="s">
        <v>1467</v>
      </c>
      <c r="U1349" s="12" t="s">
        <v>1444</v>
      </c>
      <c r="V1349" s="68" t="s">
        <v>1468</v>
      </c>
      <c r="W1349" s="68">
        <v>1</v>
      </c>
      <c r="X1349" s="68">
        <v>0</v>
      </c>
      <c r="Y1349" s="68">
        <v>0</v>
      </c>
      <c r="Z1349" s="68">
        <v>0</v>
      </c>
      <c r="AA1349" s="68">
        <v>1</v>
      </c>
      <c r="AB1349" s="68">
        <v>1</v>
      </c>
      <c r="AC1349" s="68">
        <v>3</v>
      </c>
      <c r="AD1349" s="68">
        <v>2</v>
      </c>
      <c r="AE1349" s="68">
        <v>10944</v>
      </c>
      <c r="AF1349" s="68">
        <v>0</v>
      </c>
      <c r="AG1349" s="68">
        <v>1</v>
      </c>
      <c r="AH1349" s="68">
        <v>0</v>
      </c>
      <c r="AI1349" s="68">
        <v>0</v>
      </c>
      <c r="AJ1349" s="68">
        <v>0</v>
      </c>
      <c r="AK1349" s="68">
        <v>0</v>
      </c>
      <c r="AL1349" s="68">
        <v>0</v>
      </c>
      <c r="AM1349" s="68">
        <v>0</v>
      </c>
      <c r="AN1349" s="68">
        <v>0</v>
      </c>
      <c r="AO1349" s="68">
        <v>0</v>
      </c>
      <c r="AP1349" s="113">
        <v>9.5054696450630125</v>
      </c>
      <c r="AQ1349" s="12">
        <v>1</v>
      </c>
      <c r="AR1349" s="113">
        <v>9.3008207251045576</v>
      </c>
      <c r="AS1349" s="12">
        <v>0</v>
      </c>
      <c r="AT1349" s="12">
        <v>1</v>
      </c>
      <c r="AU1349" s="12">
        <v>8.2977926263808612</v>
      </c>
      <c r="AV1349" s="113">
        <v>7.6061387263373286</v>
      </c>
      <c r="AW1349" s="12">
        <v>0</v>
      </c>
      <c r="AX1349" s="12">
        <v>1</v>
      </c>
      <c r="AY1349" s="68">
        <v>0</v>
      </c>
      <c r="AZ1349" s="68">
        <v>4.2329999999999997</v>
      </c>
      <c r="BA1349" s="94">
        <v>33</v>
      </c>
      <c r="BB1349" s="94">
        <v>58</v>
      </c>
      <c r="BC1349" s="12">
        <v>1</v>
      </c>
      <c r="BD1349" s="12">
        <v>0</v>
      </c>
      <c r="BE1349" s="104">
        <f t="shared" si="306"/>
        <v>4.6051701859880918</v>
      </c>
      <c r="BF1349" s="104">
        <v>216.69</v>
      </c>
      <c r="BG1349" s="104">
        <f t="shared" si="313"/>
        <v>0.85622344334035905</v>
      </c>
      <c r="BH1349" s="68">
        <v>1</v>
      </c>
      <c r="BI1349" s="68">
        <v>1</v>
      </c>
      <c r="BJ1349" s="68">
        <v>0</v>
      </c>
      <c r="BK1349" s="12">
        <v>1</v>
      </c>
      <c r="BL1349" s="12">
        <v>0</v>
      </c>
      <c r="BM1349" s="12">
        <v>1</v>
      </c>
      <c r="BN1349" s="12">
        <v>0</v>
      </c>
      <c r="BO1349" s="12">
        <v>0</v>
      </c>
      <c r="BP1349" s="12">
        <v>1</v>
      </c>
      <c r="BQ1349" s="12">
        <v>0</v>
      </c>
      <c r="BR1349" s="12">
        <v>0</v>
      </c>
      <c r="BS1349" s="12">
        <v>0</v>
      </c>
      <c r="BT1349" s="12">
        <v>0</v>
      </c>
      <c r="BU1349" s="12">
        <v>1</v>
      </c>
      <c r="BV1349" s="12">
        <v>1</v>
      </c>
      <c r="BW1349" s="12">
        <v>0</v>
      </c>
      <c r="BX1349" s="12">
        <v>0</v>
      </c>
      <c r="BY1349" s="12">
        <v>0.5</v>
      </c>
      <c r="BZ1349" s="12">
        <f t="shared" si="314"/>
        <v>0.5</v>
      </c>
      <c r="CA1349" s="113">
        <v>2.6026896854443837</v>
      </c>
      <c r="CB1349" s="12" t="s">
        <v>1433</v>
      </c>
      <c r="CC1349" s="12">
        <v>0</v>
      </c>
    </row>
    <row r="1350" spans="1:167" ht="15" customHeight="1" x14ac:dyDescent="0.3">
      <c r="A1350" s="17">
        <v>1349</v>
      </c>
      <c r="B1350" s="12">
        <v>30</v>
      </c>
      <c r="C1350" s="31" t="s">
        <v>180</v>
      </c>
      <c r="D1350" s="37">
        <v>5.8000000000000003E-2</v>
      </c>
      <c r="E1350" s="68">
        <v>0.02</v>
      </c>
      <c r="F1350" s="19">
        <f t="shared" si="301"/>
        <v>2.9</v>
      </c>
      <c r="G1350" s="12" t="s">
        <v>353</v>
      </c>
      <c r="H1350" s="12">
        <f t="shared" si="304"/>
        <v>3.8000000000000006E-2</v>
      </c>
      <c r="I1350" s="12">
        <f t="shared" si="305"/>
        <v>7.8E-2</v>
      </c>
      <c r="J1350" s="12" t="s">
        <v>353</v>
      </c>
      <c r="K1350" s="12">
        <f t="shared" si="307"/>
        <v>5.8000000000000003E-2</v>
      </c>
      <c r="L1350" s="45">
        <f t="shared" si="302"/>
        <v>2.9</v>
      </c>
      <c r="M1350" s="15">
        <f t="shared" si="308"/>
        <v>5.742394124370262E-2</v>
      </c>
      <c r="N1350" s="68">
        <f t="shared" si="309"/>
        <v>1.9801359049552627E-2</v>
      </c>
      <c r="O1350" s="68">
        <f t="shared" si="310"/>
        <v>50.501584133569509</v>
      </c>
      <c r="P1350" s="12">
        <f t="shared" si="311"/>
        <v>3.7622582194149989E-2</v>
      </c>
      <c r="Q1350" s="12">
        <f t="shared" si="312"/>
        <v>7.722530029325525E-2</v>
      </c>
      <c r="R1350" s="113">
        <v>9.1060903506023845</v>
      </c>
      <c r="S1350" s="12" t="s">
        <v>1445</v>
      </c>
      <c r="T1350" s="12" t="s">
        <v>1467</v>
      </c>
      <c r="U1350" s="12" t="s">
        <v>1445</v>
      </c>
      <c r="V1350" s="68" t="s">
        <v>1468</v>
      </c>
      <c r="W1350" s="68">
        <v>1</v>
      </c>
      <c r="X1350" s="68">
        <v>0</v>
      </c>
      <c r="Y1350" s="68">
        <v>0</v>
      </c>
      <c r="Z1350" s="68">
        <v>0</v>
      </c>
      <c r="AA1350" s="68">
        <v>1</v>
      </c>
      <c r="AB1350" s="68">
        <v>1</v>
      </c>
      <c r="AC1350" s="68">
        <v>4</v>
      </c>
      <c r="AD1350" s="68">
        <v>1</v>
      </c>
      <c r="AE1350" s="68">
        <v>2542</v>
      </c>
      <c r="AF1350" s="68">
        <v>0</v>
      </c>
      <c r="AG1350" s="68">
        <v>1</v>
      </c>
      <c r="AH1350" s="68">
        <v>0</v>
      </c>
      <c r="AI1350" s="68">
        <v>0</v>
      </c>
      <c r="AJ1350" s="68">
        <v>0</v>
      </c>
      <c r="AK1350" s="68">
        <v>0</v>
      </c>
      <c r="AL1350" s="68">
        <v>0</v>
      </c>
      <c r="AM1350" s="68">
        <v>0</v>
      </c>
      <c r="AN1350" s="68">
        <v>0</v>
      </c>
      <c r="AO1350" s="68">
        <v>0</v>
      </c>
      <c r="AP1350" s="113">
        <v>9.5054696450630125</v>
      </c>
      <c r="AQ1350" s="12">
        <v>1</v>
      </c>
      <c r="AR1350" s="113">
        <v>7.8414929244600131</v>
      </c>
      <c r="AS1350" s="12">
        <v>0</v>
      </c>
      <c r="AT1350" s="12">
        <v>1</v>
      </c>
      <c r="AU1350" s="12">
        <v>8.2977926263808612</v>
      </c>
      <c r="AV1350" s="113">
        <v>7.6061387263373286</v>
      </c>
      <c r="AW1350" s="12">
        <v>0</v>
      </c>
      <c r="AX1350" s="12">
        <v>1</v>
      </c>
      <c r="AY1350" s="68">
        <v>0</v>
      </c>
      <c r="AZ1350" s="68">
        <v>4.2329999999999997</v>
      </c>
      <c r="BA1350" s="94">
        <v>33</v>
      </c>
      <c r="BB1350" s="94">
        <v>58</v>
      </c>
      <c r="BC1350" s="12">
        <v>1</v>
      </c>
      <c r="BD1350" s="12">
        <v>0</v>
      </c>
      <c r="BE1350" s="104">
        <f t="shared" si="306"/>
        <v>4.6051701859880918</v>
      </c>
      <c r="BF1350" s="104">
        <v>216.69</v>
      </c>
      <c r="BG1350" s="104">
        <f t="shared" si="313"/>
        <v>0.85622344334035905</v>
      </c>
      <c r="BH1350" s="68">
        <v>1</v>
      </c>
      <c r="BI1350" s="68">
        <v>1</v>
      </c>
      <c r="BJ1350" s="68">
        <v>0</v>
      </c>
      <c r="BK1350" s="12">
        <v>1</v>
      </c>
      <c r="BL1350" s="12">
        <v>0</v>
      </c>
      <c r="BM1350" s="12">
        <v>1</v>
      </c>
      <c r="BN1350" s="12">
        <v>0</v>
      </c>
      <c r="BO1350" s="12">
        <v>0</v>
      </c>
      <c r="BP1350" s="12">
        <v>1</v>
      </c>
      <c r="BQ1350" s="12">
        <v>0</v>
      </c>
      <c r="BR1350" s="12">
        <v>0</v>
      </c>
      <c r="BS1350" s="12">
        <v>0</v>
      </c>
      <c r="BT1350" s="12">
        <v>0</v>
      </c>
      <c r="BU1350" s="12">
        <v>1</v>
      </c>
      <c r="BV1350" s="12">
        <v>1</v>
      </c>
      <c r="BW1350" s="12">
        <v>0</v>
      </c>
      <c r="BX1350" s="12">
        <v>0</v>
      </c>
      <c r="BY1350" s="12">
        <v>0.5</v>
      </c>
      <c r="BZ1350" s="12">
        <f t="shared" si="314"/>
        <v>0.5</v>
      </c>
      <c r="CA1350" s="113">
        <v>2.6026896854443837</v>
      </c>
      <c r="CB1350" s="12" t="s">
        <v>1433</v>
      </c>
      <c r="CC1350" s="12">
        <v>0</v>
      </c>
    </row>
    <row r="1351" spans="1:167" ht="15" customHeight="1" x14ac:dyDescent="0.3">
      <c r="A1351" s="70">
        <v>1350</v>
      </c>
      <c r="B1351" s="12">
        <v>30</v>
      </c>
      <c r="C1351" s="31" t="s">
        <v>180</v>
      </c>
      <c r="D1351" s="37">
        <v>5.8999999999999997E-2</v>
      </c>
      <c r="E1351" s="68">
        <v>1.9E-2</v>
      </c>
      <c r="F1351" s="19">
        <f t="shared" si="301"/>
        <v>3.1052631578947367</v>
      </c>
      <c r="G1351" s="12" t="s">
        <v>353</v>
      </c>
      <c r="H1351" s="12">
        <f t="shared" si="304"/>
        <v>3.9999999999999994E-2</v>
      </c>
      <c r="I1351" s="12">
        <f t="shared" si="305"/>
        <v>7.8E-2</v>
      </c>
      <c r="J1351" s="12">
        <v>0.05</v>
      </c>
      <c r="K1351" s="12">
        <f t="shared" si="307"/>
        <v>5.8999999999999997E-2</v>
      </c>
      <c r="L1351" s="45">
        <f t="shared" si="302"/>
        <v>3.1052631578947367</v>
      </c>
      <c r="M1351" s="15">
        <f t="shared" si="308"/>
        <v>6.1473576881628474E-2</v>
      </c>
      <c r="N1351" s="68">
        <f t="shared" si="309"/>
        <v>1.9796575605948153E-2</v>
      </c>
      <c r="O1351" s="68">
        <f t="shared" si="310"/>
        <v>50.513786823794732</v>
      </c>
      <c r="P1351" s="12">
        <f t="shared" si="311"/>
        <v>4.1677001275680317E-2</v>
      </c>
      <c r="Q1351" s="12">
        <f t="shared" si="312"/>
        <v>8.127015248757663E-2</v>
      </c>
      <c r="R1351" s="113">
        <v>9.1060903506023845</v>
      </c>
      <c r="S1351" s="12" t="s">
        <v>1445</v>
      </c>
      <c r="T1351" s="12" t="s">
        <v>1467</v>
      </c>
      <c r="U1351" s="12" t="s">
        <v>1445</v>
      </c>
      <c r="V1351" s="68" t="s">
        <v>1468</v>
      </c>
      <c r="W1351" s="68">
        <v>1</v>
      </c>
      <c r="X1351" s="68">
        <v>0</v>
      </c>
      <c r="Y1351" s="68">
        <v>0</v>
      </c>
      <c r="Z1351" s="68">
        <v>0</v>
      </c>
      <c r="AA1351" s="68">
        <v>1</v>
      </c>
      <c r="AB1351" s="68">
        <v>1</v>
      </c>
      <c r="AC1351" s="68">
        <v>5</v>
      </c>
      <c r="AD1351" s="68">
        <v>1</v>
      </c>
      <c r="AE1351" s="68">
        <v>2542</v>
      </c>
      <c r="AF1351" s="68">
        <v>0</v>
      </c>
      <c r="AG1351" s="68">
        <v>1</v>
      </c>
      <c r="AH1351" s="68">
        <v>0</v>
      </c>
      <c r="AI1351" s="68">
        <v>0</v>
      </c>
      <c r="AJ1351" s="68">
        <v>0</v>
      </c>
      <c r="AK1351" s="68">
        <v>0</v>
      </c>
      <c r="AL1351" s="68">
        <v>0</v>
      </c>
      <c r="AM1351" s="68">
        <v>0</v>
      </c>
      <c r="AN1351" s="68">
        <v>0</v>
      </c>
      <c r="AO1351" s="68">
        <v>0</v>
      </c>
      <c r="AP1351" s="113">
        <v>9.5054696450630125</v>
      </c>
      <c r="AQ1351" s="12">
        <v>1</v>
      </c>
      <c r="AR1351" s="113">
        <v>7.8414929244600131</v>
      </c>
      <c r="AS1351" s="12">
        <v>0</v>
      </c>
      <c r="AT1351" s="12">
        <v>1</v>
      </c>
      <c r="AU1351" s="12">
        <v>8.2977926263808612</v>
      </c>
      <c r="AV1351" s="113">
        <v>7.6061387263373286</v>
      </c>
      <c r="AW1351" s="12">
        <v>0</v>
      </c>
      <c r="AX1351" s="12">
        <v>1</v>
      </c>
      <c r="AY1351" s="68">
        <v>0</v>
      </c>
      <c r="AZ1351" s="68">
        <v>4.2329999999999997</v>
      </c>
      <c r="BA1351" s="94">
        <v>33</v>
      </c>
      <c r="BB1351" s="94">
        <v>58</v>
      </c>
      <c r="BC1351" s="12">
        <v>1</v>
      </c>
      <c r="BD1351" s="12">
        <v>0</v>
      </c>
      <c r="BE1351" s="104">
        <f t="shared" si="306"/>
        <v>4.6051701859880918</v>
      </c>
      <c r="BF1351" s="104">
        <v>216.69</v>
      </c>
      <c r="BG1351" s="104">
        <f t="shared" si="313"/>
        <v>0.85622344334035905</v>
      </c>
      <c r="BH1351" s="68">
        <v>1</v>
      </c>
      <c r="BI1351" s="68">
        <v>1</v>
      </c>
      <c r="BJ1351" s="68">
        <v>0</v>
      </c>
      <c r="BK1351" s="12">
        <v>1</v>
      </c>
      <c r="BL1351" s="12">
        <v>0</v>
      </c>
      <c r="BM1351" s="12">
        <v>1</v>
      </c>
      <c r="BN1351" s="12">
        <v>0</v>
      </c>
      <c r="BO1351" s="12">
        <v>0</v>
      </c>
      <c r="BP1351" s="12">
        <v>1</v>
      </c>
      <c r="BQ1351" s="12">
        <v>0</v>
      </c>
      <c r="BR1351" s="12">
        <v>0</v>
      </c>
      <c r="BS1351" s="12">
        <v>0</v>
      </c>
      <c r="BT1351" s="12">
        <v>0</v>
      </c>
      <c r="BU1351" s="12">
        <v>1</v>
      </c>
      <c r="BV1351" s="12">
        <v>1</v>
      </c>
      <c r="BW1351" s="12">
        <v>0</v>
      </c>
      <c r="BX1351" s="12">
        <v>0</v>
      </c>
      <c r="BY1351" s="12">
        <v>0.5</v>
      </c>
      <c r="BZ1351" s="12">
        <f t="shared" si="314"/>
        <v>0.5</v>
      </c>
      <c r="CA1351" s="113">
        <v>2.6026896854443837</v>
      </c>
      <c r="CB1351" s="12" t="s">
        <v>1433</v>
      </c>
      <c r="CC1351" s="12">
        <v>0</v>
      </c>
      <c r="CL1351" s="70"/>
      <c r="CM1351" s="70"/>
      <c r="CN1351" s="70"/>
      <c r="CO1351" s="70"/>
      <c r="CP1351" s="70"/>
      <c r="CQ1351" s="70"/>
      <c r="CR1351" s="70"/>
      <c r="CS1351" s="70"/>
      <c r="CT1351" s="70"/>
      <c r="CU1351" s="70"/>
      <c r="CV1351" s="70"/>
      <c r="CW1351" s="70"/>
      <c r="CX1351" s="70"/>
      <c r="CY1351" s="70"/>
      <c r="CZ1351" s="70"/>
      <c r="DA1351" s="70"/>
      <c r="DB1351" s="70"/>
      <c r="DC1351" s="70"/>
      <c r="DD1351" s="70"/>
      <c r="DE1351" s="70"/>
      <c r="DF1351" s="70"/>
      <c r="DG1351" s="70"/>
      <c r="DH1351" s="70"/>
      <c r="DI1351" s="70"/>
      <c r="DJ1351" s="70"/>
      <c r="DK1351" s="70"/>
      <c r="DL1351" s="70"/>
      <c r="DM1351" s="70"/>
      <c r="DN1351" s="70"/>
      <c r="DO1351" s="70"/>
      <c r="DP1351" s="70"/>
      <c r="DQ1351" s="70"/>
      <c r="DR1351" s="70"/>
      <c r="DS1351" s="70"/>
      <c r="DT1351" s="70"/>
      <c r="DU1351" s="70"/>
      <c r="DV1351" s="70"/>
      <c r="DW1351" s="70"/>
      <c r="DX1351" s="70"/>
      <c r="DY1351" s="70"/>
      <c r="DZ1351" s="70"/>
      <c r="EA1351" s="70"/>
      <c r="EB1351" s="70"/>
      <c r="EC1351" s="70"/>
      <c r="ED1351" s="70"/>
      <c r="EE1351" s="70"/>
      <c r="EF1351" s="70"/>
      <c r="EG1351" s="70"/>
      <c r="EH1351" s="70"/>
      <c r="EI1351" s="70"/>
      <c r="EJ1351" s="70"/>
      <c r="EK1351" s="70"/>
      <c r="EL1351" s="70"/>
      <c r="EM1351" s="70"/>
      <c r="EN1351" s="70"/>
      <c r="EO1351" s="70"/>
      <c r="EP1351" s="70"/>
      <c r="EQ1351" s="70"/>
      <c r="ER1351" s="70"/>
      <c r="ES1351" s="70"/>
      <c r="ET1351" s="70"/>
      <c r="EU1351" s="70"/>
      <c r="EV1351" s="70"/>
      <c r="EW1351" s="70"/>
      <c r="EX1351" s="70"/>
      <c r="EY1351" s="70"/>
      <c r="EZ1351" s="70"/>
      <c r="FA1351" s="70"/>
      <c r="FB1351" s="70"/>
      <c r="FC1351" s="70"/>
      <c r="FD1351" s="70"/>
      <c r="FE1351" s="70"/>
      <c r="FF1351" s="70"/>
      <c r="FG1351" s="70"/>
      <c r="FH1351" s="70"/>
      <c r="FI1351" s="70"/>
      <c r="FJ1351" s="70"/>
      <c r="FK1351" s="70"/>
    </row>
    <row r="1352" spans="1:167" ht="15" customHeight="1" x14ac:dyDescent="0.3">
      <c r="A1352" s="17">
        <v>1351</v>
      </c>
      <c r="B1352" s="12">
        <v>30</v>
      </c>
      <c r="C1352" s="31" t="s">
        <v>180</v>
      </c>
      <c r="D1352" s="37">
        <v>5.7000000000000002E-2</v>
      </c>
      <c r="E1352" s="68">
        <v>2.1000000000000001E-2</v>
      </c>
      <c r="F1352" s="19">
        <f t="shared" si="301"/>
        <v>2.7142857142857144</v>
      </c>
      <c r="G1352" s="12" t="s">
        <v>353</v>
      </c>
      <c r="H1352" s="12">
        <f t="shared" si="304"/>
        <v>3.6000000000000004E-2</v>
      </c>
      <c r="I1352" s="12">
        <f t="shared" si="305"/>
        <v>7.8E-2</v>
      </c>
      <c r="J1352" s="12">
        <v>0.1</v>
      </c>
      <c r="K1352" s="12">
        <f t="shared" si="307"/>
        <v>5.7000000000000002E-2</v>
      </c>
      <c r="L1352" s="45">
        <f t="shared" si="302"/>
        <v>2.7142857142857144</v>
      </c>
      <c r="M1352" s="15">
        <f t="shared" si="308"/>
        <v>5.3757535634263227E-2</v>
      </c>
      <c r="N1352" s="68">
        <f t="shared" si="309"/>
        <v>1.9805407865254872E-2</v>
      </c>
      <c r="O1352" s="68">
        <f t="shared" si="310"/>
        <v>50.491260104485164</v>
      </c>
      <c r="P1352" s="12">
        <f t="shared" si="311"/>
        <v>3.3952127769008356E-2</v>
      </c>
      <c r="Q1352" s="12">
        <f t="shared" si="312"/>
        <v>7.3562943499518099E-2</v>
      </c>
      <c r="R1352" s="113">
        <v>7.4656553101340561</v>
      </c>
      <c r="S1352" s="12" t="s">
        <v>1445</v>
      </c>
      <c r="T1352" s="12" t="s">
        <v>1467</v>
      </c>
      <c r="U1352" s="12" t="s">
        <v>1445</v>
      </c>
      <c r="V1352" s="68" t="s">
        <v>1468</v>
      </c>
      <c r="W1352" s="68">
        <v>1</v>
      </c>
      <c r="X1352" s="68">
        <v>0</v>
      </c>
      <c r="Y1352" s="68">
        <v>0</v>
      </c>
      <c r="Z1352" s="68">
        <v>0</v>
      </c>
      <c r="AA1352" s="68">
        <v>1</v>
      </c>
      <c r="AB1352" s="68">
        <v>1</v>
      </c>
      <c r="AC1352" s="68">
        <v>6</v>
      </c>
      <c r="AD1352" s="68">
        <v>1</v>
      </c>
      <c r="AE1352" s="68">
        <v>2542</v>
      </c>
      <c r="AF1352" s="68">
        <v>0</v>
      </c>
      <c r="AG1352" s="68">
        <v>1</v>
      </c>
      <c r="AH1352" s="68">
        <v>0</v>
      </c>
      <c r="AI1352" s="68">
        <v>0</v>
      </c>
      <c r="AJ1352" s="68">
        <v>0</v>
      </c>
      <c r="AK1352" s="68">
        <v>0</v>
      </c>
      <c r="AL1352" s="68">
        <v>0</v>
      </c>
      <c r="AM1352" s="68">
        <v>0</v>
      </c>
      <c r="AN1352" s="68">
        <v>0</v>
      </c>
      <c r="AO1352" s="68">
        <v>0</v>
      </c>
      <c r="AP1352" s="113">
        <v>9.5054696450630125</v>
      </c>
      <c r="AQ1352" s="12">
        <v>1</v>
      </c>
      <c r="AR1352" s="113">
        <v>7.8414929244600131</v>
      </c>
      <c r="AS1352" s="12">
        <v>0</v>
      </c>
      <c r="AT1352" s="12">
        <v>1</v>
      </c>
      <c r="AU1352" s="12">
        <v>8.2977926263808612</v>
      </c>
      <c r="AV1352" s="113">
        <v>7.6061387263373286</v>
      </c>
      <c r="AW1352" s="12">
        <v>0</v>
      </c>
      <c r="AX1352" s="12">
        <v>1</v>
      </c>
      <c r="AY1352" s="68">
        <v>0</v>
      </c>
      <c r="AZ1352" s="68">
        <v>4.2329999999999997</v>
      </c>
      <c r="BA1352" s="94">
        <v>33</v>
      </c>
      <c r="BB1352" s="94">
        <v>58</v>
      </c>
      <c r="BC1352" s="12">
        <v>1</v>
      </c>
      <c r="BD1352" s="12">
        <v>0</v>
      </c>
      <c r="BE1352" s="104">
        <f t="shared" si="306"/>
        <v>4.6051701859880918</v>
      </c>
      <c r="BF1352" s="104">
        <v>216.69</v>
      </c>
      <c r="BG1352" s="104">
        <f t="shared" si="313"/>
        <v>0.85622344334035905</v>
      </c>
      <c r="BH1352" s="68">
        <v>1</v>
      </c>
      <c r="BI1352" s="68">
        <v>1</v>
      </c>
      <c r="BJ1352" s="68">
        <v>0</v>
      </c>
      <c r="BK1352" s="12">
        <v>1</v>
      </c>
      <c r="BL1352" s="12">
        <v>0</v>
      </c>
      <c r="BM1352" s="12">
        <v>1</v>
      </c>
      <c r="BN1352" s="12">
        <v>0</v>
      </c>
      <c r="BO1352" s="12">
        <v>0</v>
      </c>
      <c r="BP1352" s="12">
        <v>1</v>
      </c>
      <c r="BQ1352" s="12">
        <v>0</v>
      </c>
      <c r="BR1352" s="12">
        <v>0</v>
      </c>
      <c r="BS1352" s="12">
        <v>0</v>
      </c>
      <c r="BT1352" s="12">
        <v>0</v>
      </c>
      <c r="BU1352" s="12">
        <v>1</v>
      </c>
      <c r="BV1352" s="12">
        <v>1</v>
      </c>
      <c r="BW1352" s="12">
        <v>0</v>
      </c>
      <c r="BX1352" s="12">
        <v>0</v>
      </c>
      <c r="BY1352" s="12">
        <v>0.5</v>
      </c>
      <c r="BZ1352" s="12">
        <f t="shared" si="314"/>
        <v>0.5</v>
      </c>
      <c r="CA1352" s="113">
        <v>2.6026896854443837</v>
      </c>
      <c r="CB1352" s="12" t="s">
        <v>1433</v>
      </c>
      <c r="CC1352" s="12">
        <v>0</v>
      </c>
    </row>
    <row r="1353" spans="1:167" ht="15" customHeight="1" x14ac:dyDescent="0.3">
      <c r="A1353" s="70">
        <v>1352</v>
      </c>
      <c r="B1353" s="12">
        <v>30</v>
      </c>
      <c r="C1353" s="31" t="s">
        <v>180</v>
      </c>
      <c r="D1353" s="37">
        <v>3.0000000000000001E-3</v>
      </c>
      <c r="E1353" s="68">
        <v>1.0999999999999999E-2</v>
      </c>
      <c r="F1353" s="19">
        <f t="shared" si="301"/>
        <v>0.27272727272727276</v>
      </c>
      <c r="H1353" s="12">
        <f t="shared" si="304"/>
        <v>-8.0000000000000002E-3</v>
      </c>
      <c r="I1353" s="12">
        <f t="shared" si="305"/>
        <v>1.3999999999999999E-2</v>
      </c>
      <c r="J1353" s="12">
        <v>0</v>
      </c>
      <c r="K1353" s="12">
        <f t="shared" si="307"/>
        <v>3.0000000000000001E-3</v>
      </c>
      <c r="L1353" s="45">
        <f t="shared" si="302"/>
        <v>0.27272727272727276</v>
      </c>
      <c r="M1353" s="15">
        <f t="shared" si="308"/>
        <v>2.6069881167065552E-3</v>
      </c>
      <c r="N1353" s="68">
        <f t="shared" si="309"/>
        <v>9.5589564279240351E-3</v>
      </c>
      <c r="O1353" s="68">
        <f t="shared" si="310"/>
        <v>104.61393014395975</v>
      </c>
      <c r="P1353" s="12">
        <f t="shared" si="311"/>
        <v>-6.9519683112174799E-3</v>
      </c>
      <c r="Q1353" s="12">
        <f t="shared" si="312"/>
        <v>1.216594454463059E-2</v>
      </c>
      <c r="R1353" s="113">
        <v>8.9360350965660409</v>
      </c>
      <c r="S1353" s="12" t="s">
        <v>1446</v>
      </c>
      <c r="T1353" s="12" t="s">
        <v>1470</v>
      </c>
      <c r="U1353" s="12" t="s">
        <v>1443</v>
      </c>
      <c r="V1353" s="68" t="s">
        <v>1471</v>
      </c>
      <c r="W1353" s="68">
        <v>1</v>
      </c>
      <c r="X1353" s="68">
        <v>0</v>
      </c>
      <c r="Y1353" s="68">
        <v>0</v>
      </c>
      <c r="Z1353" s="68">
        <v>0</v>
      </c>
      <c r="AA1353" s="68">
        <v>1</v>
      </c>
      <c r="AB1353" s="68">
        <v>1</v>
      </c>
      <c r="AC1353" s="68">
        <v>1</v>
      </c>
      <c r="AD1353" s="68">
        <v>2</v>
      </c>
      <c r="AE1353" s="68">
        <v>10944</v>
      </c>
      <c r="AF1353" s="68">
        <v>0</v>
      </c>
      <c r="AG1353" s="68">
        <v>1</v>
      </c>
      <c r="AH1353" s="68">
        <v>0</v>
      </c>
      <c r="AI1353" s="68">
        <v>0</v>
      </c>
      <c r="AJ1353" s="68">
        <v>0</v>
      </c>
      <c r="AK1353" s="68">
        <v>0</v>
      </c>
      <c r="AL1353" s="68">
        <v>0</v>
      </c>
      <c r="AM1353" s="68">
        <v>0</v>
      </c>
      <c r="AN1353" s="68">
        <v>0</v>
      </c>
      <c r="AO1353" s="68">
        <v>0</v>
      </c>
      <c r="AP1353" s="113">
        <v>9.5054696450630125</v>
      </c>
      <c r="AQ1353" s="12">
        <v>1</v>
      </c>
      <c r="AR1353" s="113">
        <v>9.3008207251045576</v>
      </c>
      <c r="AS1353" s="12">
        <v>0</v>
      </c>
      <c r="AT1353" s="12">
        <v>1</v>
      </c>
      <c r="AU1353" s="12">
        <v>8.2977926263808612</v>
      </c>
      <c r="AV1353" s="113">
        <v>7.6061387263373286</v>
      </c>
      <c r="AW1353" s="12">
        <v>0</v>
      </c>
      <c r="AX1353" s="12">
        <v>1</v>
      </c>
      <c r="AY1353" s="68">
        <v>0</v>
      </c>
      <c r="AZ1353" s="68">
        <v>4.2329999999999997</v>
      </c>
      <c r="BA1353" s="94">
        <v>33</v>
      </c>
      <c r="BB1353" s="94">
        <v>58</v>
      </c>
      <c r="BC1353" s="12">
        <v>1</v>
      </c>
      <c r="BD1353" s="12">
        <v>0</v>
      </c>
      <c r="BE1353" s="104">
        <f t="shared" si="306"/>
        <v>4.6051701859880918</v>
      </c>
      <c r="BF1353" s="104">
        <v>216.69</v>
      </c>
      <c r="BG1353" s="104">
        <f t="shared" si="313"/>
        <v>0.85622344334035905</v>
      </c>
      <c r="BH1353" s="68">
        <v>1</v>
      </c>
      <c r="BI1353" s="68">
        <v>1</v>
      </c>
      <c r="BJ1353" s="68">
        <v>0</v>
      </c>
      <c r="BK1353" s="12">
        <v>1</v>
      </c>
      <c r="BL1353" s="12">
        <v>0</v>
      </c>
      <c r="BM1353" s="12">
        <v>1</v>
      </c>
      <c r="BN1353" s="12">
        <v>0</v>
      </c>
      <c r="BO1353" s="12">
        <v>0</v>
      </c>
      <c r="BP1353" s="12">
        <v>1</v>
      </c>
      <c r="BQ1353" s="12">
        <v>0</v>
      </c>
      <c r="BR1353" s="12">
        <v>0</v>
      </c>
      <c r="BS1353" s="12">
        <v>0</v>
      </c>
      <c r="BT1353" s="12">
        <v>0</v>
      </c>
      <c r="BU1353" s="12">
        <v>1</v>
      </c>
      <c r="BV1353" s="12">
        <v>1</v>
      </c>
      <c r="BW1353" s="12">
        <v>0</v>
      </c>
      <c r="BX1353" s="12">
        <v>0</v>
      </c>
      <c r="BY1353" s="12">
        <v>0.5</v>
      </c>
      <c r="BZ1353" s="12">
        <f t="shared" si="314"/>
        <v>0.5</v>
      </c>
      <c r="CA1353" s="113">
        <v>2.6026896854443837</v>
      </c>
      <c r="CB1353" s="12" t="s">
        <v>1433</v>
      </c>
      <c r="CC1353" s="12">
        <v>0</v>
      </c>
      <c r="CI1353" s="46" t="s">
        <v>1469</v>
      </c>
    </row>
    <row r="1354" spans="1:167" ht="15" customHeight="1" x14ac:dyDescent="0.3">
      <c r="A1354" s="70">
        <v>1353</v>
      </c>
      <c r="B1354" s="12">
        <v>30</v>
      </c>
      <c r="C1354" s="31" t="s">
        <v>180</v>
      </c>
      <c r="D1354" s="37">
        <v>2E-3</v>
      </c>
      <c r="E1354" s="68">
        <v>0.01</v>
      </c>
      <c r="F1354" s="19">
        <f t="shared" si="301"/>
        <v>0.2</v>
      </c>
      <c r="H1354" s="12">
        <f t="shared" si="304"/>
        <v>-8.0000000000000002E-3</v>
      </c>
      <c r="I1354" s="12">
        <f t="shared" si="305"/>
        <v>1.2E-2</v>
      </c>
      <c r="J1354" s="12">
        <v>0</v>
      </c>
      <c r="K1354" s="12">
        <f t="shared" si="307"/>
        <v>2E-3</v>
      </c>
      <c r="L1354" s="45">
        <f t="shared" si="302"/>
        <v>0.2</v>
      </c>
      <c r="M1354" s="15">
        <f t="shared" si="308"/>
        <v>1.911794288481762E-3</v>
      </c>
      <c r="N1354" s="68">
        <f t="shared" si="309"/>
        <v>9.5589714424088087E-3</v>
      </c>
      <c r="O1354" s="68">
        <f t="shared" si="310"/>
        <v>104.6137658245797</v>
      </c>
      <c r="P1354" s="12">
        <f t="shared" si="311"/>
        <v>-7.6471771539270463E-3</v>
      </c>
      <c r="Q1354" s="12">
        <f t="shared" si="312"/>
        <v>1.1470765730890571E-2</v>
      </c>
      <c r="R1354" s="113">
        <v>8.9360350965660409</v>
      </c>
      <c r="S1354" s="12" t="s">
        <v>1446</v>
      </c>
      <c r="T1354" s="12" t="s">
        <v>1470</v>
      </c>
      <c r="U1354" s="12" t="s">
        <v>1444</v>
      </c>
      <c r="V1354" s="68" t="s">
        <v>1471</v>
      </c>
      <c r="W1354" s="68">
        <v>1</v>
      </c>
      <c r="X1354" s="68">
        <v>0</v>
      </c>
      <c r="Y1354" s="68">
        <v>0</v>
      </c>
      <c r="Z1354" s="68">
        <v>0</v>
      </c>
      <c r="AA1354" s="68">
        <v>1</v>
      </c>
      <c r="AB1354" s="68">
        <v>1</v>
      </c>
      <c r="AC1354" s="68">
        <v>1</v>
      </c>
      <c r="AD1354" s="68">
        <v>2</v>
      </c>
      <c r="AE1354" s="68">
        <v>10944</v>
      </c>
      <c r="AF1354" s="68">
        <v>0</v>
      </c>
      <c r="AG1354" s="68">
        <v>1</v>
      </c>
      <c r="AH1354" s="68">
        <v>0</v>
      </c>
      <c r="AI1354" s="68">
        <v>0</v>
      </c>
      <c r="AJ1354" s="68">
        <v>0</v>
      </c>
      <c r="AK1354" s="68">
        <v>0</v>
      </c>
      <c r="AL1354" s="68">
        <v>0</v>
      </c>
      <c r="AM1354" s="68">
        <v>0</v>
      </c>
      <c r="AN1354" s="68">
        <v>0</v>
      </c>
      <c r="AO1354" s="68">
        <v>0</v>
      </c>
      <c r="AP1354" s="113">
        <v>9.5054696450630125</v>
      </c>
      <c r="AQ1354" s="12">
        <v>1</v>
      </c>
      <c r="AR1354" s="113">
        <v>9.3008207251045576</v>
      </c>
      <c r="AS1354" s="12">
        <v>0</v>
      </c>
      <c r="AT1354" s="12">
        <v>1</v>
      </c>
      <c r="AU1354" s="12">
        <v>8.2977926263808612</v>
      </c>
      <c r="AV1354" s="113">
        <v>7.6061387263373286</v>
      </c>
      <c r="AW1354" s="12">
        <v>0</v>
      </c>
      <c r="AX1354" s="12">
        <v>1</v>
      </c>
      <c r="AY1354" s="68">
        <v>0</v>
      </c>
      <c r="AZ1354" s="68">
        <v>4.2329999999999997</v>
      </c>
      <c r="BA1354" s="94">
        <v>33</v>
      </c>
      <c r="BB1354" s="94">
        <v>58</v>
      </c>
      <c r="BC1354" s="12">
        <v>1</v>
      </c>
      <c r="BD1354" s="12">
        <v>0</v>
      </c>
      <c r="BE1354" s="104">
        <f t="shared" si="306"/>
        <v>4.6051701859880918</v>
      </c>
      <c r="BF1354" s="104">
        <v>216.69</v>
      </c>
      <c r="BG1354" s="104">
        <f t="shared" si="313"/>
        <v>0.85622344334035905</v>
      </c>
      <c r="BH1354" s="68">
        <v>1</v>
      </c>
      <c r="BI1354" s="68">
        <v>1</v>
      </c>
      <c r="BJ1354" s="68">
        <v>0</v>
      </c>
      <c r="BK1354" s="12">
        <v>1</v>
      </c>
      <c r="BL1354" s="12">
        <v>0</v>
      </c>
      <c r="BM1354" s="12">
        <v>1</v>
      </c>
      <c r="BN1354" s="12">
        <v>0</v>
      </c>
      <c r="BO1354" s="12">
        <v>0</v>
      </c>
      <c r="BP1354" s="12">
        <v>1</v>
      </c>
      <c r="BQ1354" s="12">
        <v>0</v>
      </c>
      <c r="BR1354" s="12">
        <v>0</v>
      </c>
      <c r="BS1354" s="12">
        <v>0</v>
      </c>
      <c r="BT1354" s="12">
        <v>0</v>
      </c>
      <c r="BU1354" s="12">
        <v>1</v>
      </c>
      <c r="BV1354" s="12">
        <v>1</v>
      </c>
      <c r="BW1354" s="12">
        <v>0</v>
      </c>
      <c r="BX1354" s="12">
        <v>0</v>
      </c>
      <c r="BY1354" s="12">
        <v>0.5</v>
      </c>
      <c r="BZ1354" s="12">
        <f t="shared" si="314"/>
        <v>0.5</v>
      </c>
      <c r="CA1354" s="113">
        <v>2.6026896854443837</v>
      </c>
      <c r="CB1354" s="12" t="s">
        <v>1433</v>
      </c>
      <c r="CC1354" s="12">
        <v>0</v>
      </c>
    </row>
    <row r="1355" spans="1:167" ht="15" customHeight="1" x14ac:dyDescent="0.3">
      <c r="A1355" s="70">
        <v>1354</v>
      </c>
      <c r="B1355" s="70">
        <v>30</v>
      </c>
      <c r="C1355" s="31" t="s">
        <v>180</v>
      </c>
      <c r="D1355" s="38">
        <v>7.0000000000000001E-3</v>
      </c>
      <c r="E1355" s="69">
        <v>0.01</v>
      </c>
      <c r="F1355" s="19">
        <f t="shared" si="301"/>
        <v>0.7</v>
      </c>
      <c r="G1355" s="70"/>
      <c r="H1355" s="70">
        <f t="shared" si="304"/>
        <v>-3.0000000000000001E-3</v>
      </c>
      <c r="I1355" s="70">
        <f t="shared" si="305"/>
        <v>1.7000000000000001E-2</v>
      </c>
      <c r="J1355" s="70">
        <v>0.05</v>
      </c>
      <c r="K1355" s="70">
        <f t="shared" si="307"/>
        <v>7.0000000000000001E-3</v>
      </c>
      <c r="L1355" s="47">
        <f t="shared" si="302"/>
        <v>0.7</v>
      </c>
      <c r="M1355" s="18">
        <f t="shared" si="308"/>
        <v>6.6911424469967996E-3</v>
      </c>
      <c r="N1355" s="69">
        <f t="shared" si="309"/>
        <v>9.5587749242811437E-3</v>
      </c>
      <c r="O1355" s="69">
        <f t="shared" si="310"/>
        <v>104.61591657104572</v>
      </c>
      <c r="P1355" s="70">
        <f t="shared" si="311"/>
        <v>-2.8676324772843442E-3</v>
      </c>
      <c r="Q1355" s="70">
        <f t="shared" si="312"/>
        <v>1.6249917371277942E-2</v>
      </c>
      <c r="R1355" s="114">
        <v>6.8351845861473013</v>
      </c>
      <c r="S1355" s="70" t="s">
        <v>1446</v>
      </c>
      <c r="T1355" s="70" t="s">
        <v>1470</v>
      </c>
      <c r="U1355" s="70" t="s">
        <v>1443</v>
      </c>
      <c r="V1355" s="69" t="s">
        <v>1471</v>
      </c>
      <c r="W1355" s="69">
        <v>1</v>
      </c>
      <c r="X1355" s="69">
        <v>0</v>
      </c>
      <c r="Y1355" s="69">
        <v>0</v>
      </c>
      <c r="Z1355" s="69">
        <v>0</v>
      </c>
      <c r="AA1355" s="69">
        <v>1</v>
      </c>
      <c r="AB1355" s="69">
        <v>1</v>
      </c>
      <c r="AC1355" s="69">
        <v>2</v>
      </c>
      <c r="AD1355" s="69">
        <v>2</v>
      </c>
      <c r="AE1355" s="69">
        <v>10944</v>
      </c>
      <c r="AF1355" s="69">
        <v>0</v>
      </c>
      <c r="AG1355" s="69">
        <v>1</v>
      </c>
      <c r="AH1355" s="69">
        <v>0</v>
      </c>
      <c r="AI1355" s="69">
        <v>0</v>
      </c>
      <c r="AJ1355" s="69">
        <v>0</v>
      </c>
      <c r="AK1355" s="69">
        <v>0</v>
      </c>
      <c r="AL1355" s="69">
        <v>0</v>
      </c>
      <c r="AM1355" s="69">
        <v>0</v>
      </c>
      <c r="AN1355" s="69">
        <v>0</v>
      </c>
      <c r="AO1355" s="69">
        <v>0</v>
      </c>
      <c r="AP1355" s="114">
        <v>9.5054696450630125</v>
      </c>
      <c r="AQ1355" s="70">
        <v>1</v>
      </c>
      <c r="AR1355" s="114">
        <v>9.3008207251045576</v>
      </c>
      <c r="AS1355" s="70">
        <v>0</v>
      </c>
      <c r="AT1355" s="70">
        <v>1</v>
      </c>
      <c r="AU1355" s="70">
        <v>8.2977926263808612</v>
      </c>
      <c r="AV1355" s="114">
        <v>7.6061387263373286</v>
      </c>
      <c r="AW1355" s="70">
        <v>0</v>
      </c>
      <c r="AX1355" s="70">
        <v>1</v>
      </c>
      <c r="AY1355" s="69">
        <v>0</v>
      </c>
      <c r="AZ1355" s="69">
        <v>4.2329999999999997</v>
      </c>
      <c r="BA1355" s="32">
        <v>33</v>
      </c>
      <c r="BB1355" s="32">
        <v>58</v>
      </c>
      <c r="BC1355" s="70">
        <v>1</v>
      </c>
      <c r="BD1355" s="70">
        <v>0</v>
      </c>
      <c r="BE1355" s="106">
        <f t="shared" si="306"/>
        <v>4.6051701859880918</v>
      </c>
      <c r="BF1355" s="106">
        <v>216.69</v>
      </c>
      <c r="BG1355" s="106">
        <f t="shared" si="313"/>
        <v>0.85622344334035905</v>
      </c>
      <c r="BH1355" s="69">
        <v>1</v>
      </c>
      <c r="BI1355" s="69">
        <v>1</v>
      </c>
      <c r="BJ1355" s="69">
        <v>0</v>
      </c>
      <c r="BK1355" s="70">
        <v>1</v>
      </c>
      <c r="BL1355" s="70">
        <v>0</v>
      </c>
      <c r="BM1355" s="70">
        <v>1</v>
      </c>
      <c r="BN1355" s="70">
        <v>0</v>
      </c>
      <c r="BO1355" s="70">
        <v>0</v>
      </c>
      <c r="BP1355" s="70">
        <v>1</v>
      </c>
      <c r="BQ1355" s="70">
        <v>0</v>
      </c>
      <c r="BR1355" s="70">
        <v>0</v>
      </c>
      <c r="BS1355" s="70">
        <v>0</v>
      </c>
      <c r="BT1355" s="70">
        <v>0</v>
      </c>
      <c r="BU1355" s="70">
        <v>1</v>
      </c>
      <c r="BV1355" s="70">
        <v>1</v>
      </c>
      <c r="BW1355" s="70">
        <v>0</v>
      </c>
      <c r="BX1355" s="70">
        <v>0</v>
      </c>
      <c r="BY1355" s="70">
        <v>0.5</v>
      </c>
      <c r="BZ1355" s="70">
        <f t="shared" si="314"/>
        <v>0.5</v>
      </c>
      <c r="CA1355" s="114">
        <v>2.6026896854443837</v>
      </c>
      <c r="CB1355" s="70" t="s">
        <v>1433</v>
      </c>
      <c r="CC1355" s="70">
        <v>0</v>
      </c>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c r="DD1355" s="70"/>
      <c r="DE1355" s="70"/>
      <c r="DF1355" s="70"/>
      <c r="DG1355" s="70"/>
      <c r="DH1355" s="70"/>
      <c r="DI1355" s="70"/>
      <c r="DJ1355" s="70"/>
      <c r="DK1355" s="70"/>
      <c r="DL1355" s="70"/>
      <c r="DM1355" s="70"/>
      <c r="DN1355" s="70"/>
      <c r="DO1355" s="70"/>
      <c r="DP1355" s="70"/>
      <c r="DQ1355" s="70"/>
      <c r="DR1355" s="70"/>
      <c r="DS1355" s="70"/>
      <c r="DT1355" s="70"/>
      <c r="DU1355" s="70"/>
      <c r="DV1355" s="70"/>
      <c r="DW1355" s="70"/>
      <c r="DX1355" s="70"/>
      <c r="DY1355" s="70"/>
      <c r="DZ1355" s="70"/>
      <c r="EA1355" s="70"/>
      <c r="EB1355" s="70"/>
      <c r="EC1355" s="70"/>
      <c r="ED1355" s="70"/>
      <c r="EE1355" s="70"/>
      <c r="EF1355" s="70"/>
      <c r="EG1355" s="70"/>
      <c r="EH1355" s="70"/>
      <c r="EI1355" s="70"/>
      <c r="EJ1355" s="70"/>
      <c r="EK1355" s="70"/>
      <c r="EL1355" s="70"/>
      <c r="EM1355" s="70"/>
      <c r="EN1355" s="70"/>
      <c r="EO1355" s="70"/>
      <c r="EP1355" s="70"/>
      <c r="EQ1355" s="70"/>
      <c r="ER1355" s="70"/>
      <c r="ES1355" s="70"/>
      <c r="ET1355" s="70"/>
      <c r="EU1355" s="70"/>
      <c r="EV1355" s="70"/>
      <c r="EW1355" s="70"/>
      <c r="EX1355" s="70"/>
      <c r="EY1355" s="70"/>
      <c r="EZ1355" s="70"/>
      <c r="FA1355" s="70"/>
      <c r="FB1355" s="70"/>
      <c r="FC1355" s="70"/>
      <c r="FD1355" s="70"/>
      <c r="FE1355" s="70"/>
      <c r="FF1355" s="70"/>
      <c r="FG1355" s="70"/>
      <c r="FH1355" s="70"/>
      <c r="FI1355" s="70"/>
      <c r="FJ1355" s="70"/>
      <c r="FK1355" s="70"/>
    </row>
    <row r="1356" spans="1:167" ht="15" customHeight="1" x14ac:dyDescent="0.3">
      <c r="A1356" s="70">
        <v>1355</v>
      </c>
      <c r="B1356" s="12">
        <v>30</v>
      </c>
      <c r="C1356" s="31" t="s">
        <v>180</v>
      </c>
      <c r="D1356" s="37">
        <v>4.0000000000000001E-3</v>
      </c>
      <c r="E1356" s="68">
        <v>0.09</v>
      </c>
      <c r="F1356" s="19">
        <f t="shared" si="301"/>
        <v>4.4444444444444446E-2</v>
      </c>
      <c r="H1356" s="12">
        <f t="shared" si="304"/>
        <v>-8.5999999999999993E-2</v>
      </c>
      <c r="I1356" s="12">
        <f t="shared" si="305"/>
        <v>9.4E-2</v>
      </c>
      <c r="J1356" s="12">
        <v>0.05</v>
      </c>
      <c r="K1356" s="12">
        <f t="shared" si="307"/>
        <v>4.0000000000000001E-3</v>
      </c>
      <c r="L1356" s="45">
        <f t="shared" si="302"/>
        <v>4.4444444444444446E-2</v>
      </c>
      <c r="M1356" s="15">
        <f t="shared" si="308"/>
        <v>4.2484391327160797E-4</v>
      </c>
      <c r="N1356" s="68">
        <f t="shared" si="309"/>
        <v>9.5589880486111785E-3</v>
      </c>
      <c r="O1356" s="68">
        <f t="shared" si="310"/>
        <v>104.61358408595244</v>
      </c>
      <c r="P1356" s="12">
        <f t="shared" si="311"/>
        <v>-9.1341441353395697E-3</v>
      </c>
      <c r="Q1356" s="12">
        <f t="shared" si="312"/>
        <v>9.9838319618827873E-3</v>
      </c>
      <c r="R1356" s="113">
        <v>8.6931612742380171</v>
      </c>
      <c r="S1356" s="12" t="s">
        <v>1446</v>
      </c>
      <c r="T1356" s="12" t="s">
        <v>1470</v>
      </c>
      <c r="U1356" s="12" t="s">
        <v>1444</v>
      </c>
      <c r="V1356" s="68" t="s">
        <v>1471</v>
      </c>
      <c r="W1356" s="68">
        <v>1</v>
      </c>
      <c r="X1356" s="68">
        <v>0</v>
      </c>
      <c r="Y1356" s="68">
        <v>0</v>
      </c>
      <c r="Z1356" s="68">
        <v>0</v>
      </c>
      <c r="AA1356" s="68">
        <v>1</v>
      </c>
      <c r="AB1356" s="68">
        <v>1</v>
      </c>
      <c r="AC1356" s="68">
        <v>2</v>
      </c>
      <c r="AD1356" s="68">
        <v>2</v>
      </c>
      <c r="AE1356" s="68">
        <v>10944</v>
      </c>
      <c r="AF1356" s="68">
        <v>0</v>
      </c>
      <c r="AG1356" s="68">
        <v>1</v>
      </c>
      <c r="AH1356" s="68">
        <v>0</v>
      </c>
      <c r="AI1356" s="68">
        <v>0</v>
      </c>
      <c r="AJ1356" s="68">
        <v>0</v>
      </c>
      <c r="AK1356" s="68">
        <v>0</v>
      </c>
      <c r="AL1356" s="68">
        <v>0</v>
      </c>
      <c r="AM1356" s="68">
        <v>0</v>
      </c>
      <c r="AN1356" s="68">
        <v>0</v>
      </c>
      <c r="AO1356" s="68">
        <v>0</v>
      </c>
      <c r="AP1356" s="113">
        <v>9.5054696450630125</v>
      </c>
      <c r="AQ1356" s="12">
        <v>1</v>
      </c>
      <c r="AR1356" s="113">
        <v>9.3008207251045576</v>
      </c>
      <c r="AS1356" s="12">
        <v>0</v>
      </c>
      <c r="AT1356" s="12">
        <v>1</v>
      </c>
      <c r="AU1356" s="12">
        <v>8.2977926263808612</v>
      </c>
      <c r="AV1356" s="113">
        <v>7.6061387263373286</v>
      </c>
      <c r="AW1356" s="12">
        <v>0</v>
      </c>
      <c r="AX1356" s="12">
        <v>1</v>
      </c>
      <c r="AY1356" s="68">
        <v>0</v>
      </c>
      <c r="AZ1356" s="68">
        <v>4.2329999999999997</v>
      </c>
      <c r="BA1356" s="94">
        <v>33</v>
      </c>
      <c r="BB1356" s="94">
        <v>58</v>
      </c>
      <c r="BC1356" s="12">
        <v>1</v>
      </c>
      <c r="BD1356" s="12">
        <v>0</v>
      </c>
      <c r="BE1356" s="104">
        <f t="shared" si="306"/>
        <v>4.6051701859880918</v>
      </c>
      <c r="BF1356" s="104">
        <v>216.69</v>
      </c>
      <c r="BG1356" s="104">
        <f t="shared" si="313"/>
        <v>0.85622344334035905</v>
      </c>
      <c r="BH1356" s="68">
        <v>1</v>
      </c>
      <c r="BI1356" s="68">
        <v>1</v>
      </c>
      <c r="BJ1356" s="68">
        <v>0</v>
      </c>
      <c r="BK1356" s="12">
        <v>1</v>
      </c>
      <c r="BL1356" s="12">
        <v>0</v>
      </c>
      <c r="BM1356" s="12">
        <v>1</v>
      </c>
      <c r="BN1356" s="12">
        <v>0</v>
      </c>
      <c r="BO1356" s="12">
        <v>0</v>
      </c>
      <c r="BP1356" s="12">
        <v>1</v>
      </c>
      <c r="BQ1356" s="12">
        <v>0</v>
      </c>
      <c r="BR1356" s="12">
        <v>0</v>
      </c>
      <c r="BS1356" s="12">
        <v>0</v>
      </c>
      <c r="BT1356" s="12">
        <v>0</v>
      </c>
      <c r="BU1356" s="12">
        <v>1</v>
      </c>
      <c r="BV1356" s="12">
        <v>1</v>
      </c>
      <c r="BW1356" s="12">
        <v>0</v>
      </c>
      <c r="BX1356" s="12">
        <v>0</v>
      </c>
      <c r="BY1356" s="12">
        <v>0.5</v>
      </c>
      <c r="BZ1356" s="12">
        <f t="shared" si="314"/>
        <v>0.5</v>
      </c>
      <c r="CA1356" s="113">
        <v>2.6026896854443837</v>
      </c>
      <c r="CB1356" s="12" t="s">
        <v>1433</v>
      </c>
      <c r="CC1356" s="12">
        <v>0</v>
      </c>
    </row>
    <row r="1357" spans="1:167" ht="15" customHeight="1" x14ac:dyDescent="0.3">
      <c r="A1357" s="70">
        <v>1356</v>
      </c>
      <c r="B1357" s="12">
        <v>30</v>
      </c>
      <c r="C1357" s="31" t="s">
        <v>180</v>
      </c>
      <c r="D1357" s="37">
        <v>6.0000000000000001E-3</v>
      </c>
      <c r="E1357" s="68">
        <v>0.01</v>
      </c>
      <c r="F1357" s="19">
        <f t="shared" si="301"/>
        <v>0.6</v>
      </c>
      <c r="H1357" s="12">
        <f t="shared" si="304"/>
        <v>-4.0000000000000001E-3</v>
      </c>
      <c r="I1357" s="12">
        <f t="shared" si="305"/>
        <v>1.6E-2</v>
      </c>
      <c r="J1357" s="12">
        <v>0.08</v>
      </c>
      <c r="K1357" s="12">
        <f t="shared" si="307"/>
        <v>6.0000000000000001E-3</v>
      </c>
      <c r="L1357" s="45">
        <f t="shared" si="302"/>
        <v>0.6</v>
      </c>
      <c r="M1357" s="15">
        <f t="shared" si="308"/>
        <v>5.7352990169638393E-3</v>
      </c>
      <c r="N1357" s="68">
        <f t="shared" si="309"/>
        <v>9.5588316949397328E-3</v>
      </c>
      <c r="O1357" s="68">
        <f t="shared" si="310"/>
        <v>104.61529524883061</v>
      </c>
      <c r="P1357" s="12">
        <f t="shared" si="311"/>
        <v>-3.8235326779758935E-3</v>
      </c>
      <c r="Q1357" s="12">
        <f t="shared" si="312"/>
        <v>1.5294130711903572E-2</v>
      </c>
      <c r="R1357" s="113">
        <v>8.6931612742380171</v>
      </c>
      <c r="S1357" s="12" t="s">
        <v>1446</v>
      </c>
      <c r="T1357" s="12" t="s">
        <v>1470</v>
      </c>
      <c r="U1357" s="12" t="s">
        <v>1443</v>
      </c>
      <c r="V1357" s="68" t="s">
        <v>1471</v>
      </c>
      <c r="W1357" s="68">
        <v>1</v>
      </c>
      <c r="X1357" s="68">
        <v>0</v>
      </c>
      <c r="Y1357" s="68">
        <v>0</v>
      </c>
      <c r="Z1357" s="68">
        <v>0</v>
      </c>
      <c r="AA1357" s="68">
        <v>1</v>
      </c>
      <c r="AB1357" s="68">
        <v>1</v>
      </c>
      <c r="AC1357" s="68">
        <v>3</v>
      </c>
      <c r="AD1357" s="68">
        <v>2</v>
      </c>
      <c r="AE1357" s="68">
        <v>10944</v>
      </c>
      <c r="AF1357" s="68">
        <v>0</v>
      </c>
      <c r="AG1357" s="68">
        <v>1</v>
      </c>
      <c r="AH1357" s="68">
        <v>0</v>
      </c>
      <c r="AI1357" s="68">
        <v>0</v>
      </c>
      <c r="AJ1357" s="68">
        <v>0</v>
      </c>
      <c r="AK1357" s="68">
        <v>0</v>
      </c>
      <c r="AL1357" s="68">
        <v>0</v>
      </c>
      <c r="AM1357" s="68">
        <v>0</v>
      </c>
      <c r="AN1357" s="68">
        <v>0</v>
      </c>
      <c r="AO1357" s="68">
        <v>0</v>
      </c>
      <c r="AP1357" s="113">
        <v>9.5054696450630125</v>
      </c>
      <c r="AQ1357" s="12">
        <v>1</v>
      </c>
      <c r="AR1357" s="113">
        <v>9.3008207251045576</v>
      </c>
      <c r="AS1357" s="12">
        <v>0</v>
      </c>
      <c r="AT1357" s="12">
        <v>1</v>
      </c>
      <c r="AU1357" s="12">
        <v>8.2977926263808612</v>
      </c>
      <c r="AV1357" s="113">
        <v>7.6061387263373286</v>
      </c>
      <c r="AW1357" s="12">
        <v>0</v>
      </c>
      <c r="AX1357" s="12">
        <v>1</v>
      </c>
      <c r="AY1357" s="68">
        <v>0</v>
      </c>
      <c r="AZ1357" s="68">
        <v>4.2329999999999997</v>
      </c>
      <c r="BA1357" s="94">
        <v>33</v>
      </c>
      <c r="BB1357" s="94">
        <v>58</v>
      </c>
      <c r="BC1357" s="12">
        <v>1</v>
      </c>
      <c r="BD1357" s="12">
        <v>0</v>
      </c>
      <c r="BE1357" s="104">
        <f t="shared" si="306"/>
        <v>4.6051701859880918</v>
      </c>
      <c r="BF1357" s="104">
        <v>216.69</v>
      </c>
      <c r="BG1357" s="104">
        <f t="shared" si="313"/>
        <v>0.85622344334035905</v>
      </c>
      <c r="BH1357" s="68">
        <v>1</v>
      </c>
      <c r="BI1357" s="68">
        <v>1</v>
      </c>
      <c r="BJ1357" s="68">
        <v>0</v>
      </c>
      <c r="BK1357" s="12">
        <v>1</v>
      </c>
      <c r="BL1357" s="12">
        <v>0</v>
      </c>
      <c r="BM1357" s="12">
        <v>1</v>
      </c>
      <c r="BN1357" s="12">
        <v>0</v>
      </c>
      <c r="BO1357" s="12">
        <v>0</v>
      </c>
      <c r="BP1357" s="12">
        <v>1</v>
      </c>
      <c r="BQ1357" s="12">
        <v>0</v>
      </c>
      <c r="BR1357" s="12">
        <v>0</v>
      </c>
      <c r="BS1357" s="12">
        <v>0</v>
      </c>
      <c r="BT1357" s="12">
        <v>0</v>
      </c>
      <c r="BU1357" s="12">
        <v>1</v>
      </c>
      <c r="BV1357" s="12">
        <v>1</v>
      </c>
      <c r="BW1357" s="12">
        <v>0</v>
      </c>
      <c r="BX1357" s="12">
        <v>0</v>
      </c>
      <c r="BY1357" s="12">
        <v>0.5</v>
      </c>
      <c r="BZ1357" s="12">
        <f t="shared" si="314"/>
        <v>0.5</v>
      </c>
      <c r="CA1357" s="113">
        <v>2.6026896854443837</v>
      </c>
      <c r="CB1357" s="12" t="s">
        <v>1433</v>
      </c>
      <c r="CC1357" s="12">
        <v>0</v>
      </c>
    </row>
    <row r="1358" spans="1:167" ht="15" customHeight="1" x14ac:dyDescent="0.3">
      <c r="A1358" s="70">
        <v>1357</v>
      </c>
      <c r="B1358" s="12">
        <v>30</v>
      </c>
      <c r="C1358" s="31" t="s">
        <v>180</v>
      </c>
      <c r="D1358" s="37">
        <v>2E-3</v>
      </c>
      <c r="E1358" s="13">
        <v>8.9999999999999993E-3</v>
      </c>
      <c r="F1358" s="19">
        <f t="shared" si="301"/>
        <v>0.22222222222222224</v>
      </c>
      <c r="H1358" s="12">
        <f t="shared" si="304"/>
        <v>-6.9999999999999993E-3</v>
      </c>
      <c r="I1358" s="12">
        <f t="shared" si="305"/>
        <v>1.0999999999999999E-2</v>
      </c>
      <c r="J1358" s="12">
        <v>0.08</v>
      </c>
      <c r="K1358" s="12">
        <f t="shared" si="307"/>
        <v>2E-3</v>
      </c>
      <c r="L1358" s="45">
        <f t="shared" si="302"/>
        <v>0.22222222222222224</v>
      </c>
      <c r="M1358" s="15">
        <f t="shared" si="308"/>
        <v>2.1242149655083934E-3</v>
      </c>
      <c r="N1358" s="13">
        <f t="shared" si="309"/>
        <v>9.5589673447877711E-3</v>
      </c>
      <c r="O1358" s="68">
        <f t="shared" si="310"/>
        <v>104.61381066912747</v>
      </c>
      <c r="P1358" s="12">
        <f t="shared" si="311"/>
        <v>-7.4347523792793781E-3</v>
      </c>
      <c r="Q1358" s="12">
        <f t="shared" si="312"/>
        <v>1.1683182310296164E-2</v>
      </c>
      <c r="R1358" s="113">
        <v>9.2040204432313626</v>
      </c>
      <c r="S1358" s="12" t="s">
        <v>1446</v>
      </c>
      <c r="T1358" s="12" t="s">
        <v>1470</v>
      </c>
      <c r="U1358" s="12" t="s">
        <v>1444</v>
      </c>
      <c r="V1358" s="13" t="s">
        <v>1471</v>
      </c>
      <c r="W1358" s="68">
        <v>1</v>
      </c>
      <c r="X1358" s="68">
        <v>0</v>
      </c>
      <c r="Y1358" s="68">
        <v>0</v>
      </c>
      <c r="Z1358" s="68">
        <v>0</v>
      </c>
      <c r="AA1358" s="68">
        <v>1</v>
      </c>
      <c r="AB1358" s="68">
        <v>1</v>
      </c>
      <c r="AC1358" s="68">
        <v>3</v>
      </c>
      <c r="AD1358" s="68">
        <v>2</v>
      </c>
      <c r="AE1358" s="68">
        <v>10944</v>
      </c>
      <c r="AF1358" s="68">
        <v>0</v>
      </c>
      <c r="AG1358" s="13">
        <v>1</v>
      </c>
      <c r="AH1358" s="13">
        <v>0</v>
      </c>
      <c r="AI1358" s="13">
        <v>0</v>
      </c>
      <c r="AJ1358" s="13">
        <v>0</v>
      </c>
      <c r="AK1358" s="13">
        <v>0</v>
      </c>
      <c r="AL1358" s="13">
        <v>0</v>
      </c>
      <c r="AM1358" s="68">
        <v>0</v>
      </c>
      <c r="AN1358" s="68">
        <v>0</v>
      </c>
      <c r="AO1358" s="68">
        <v>0</v>
      </c>
      <c r="AP1358" s="113">
        <v>9.5054696450630125</v>
      </c>
      <c r="AQ1358" s="12">
        <v>1</v>
      </c>
      <c r="AR1358" s="113">
        <v>9.3008207251045576</v>
      </c>
      <c r="AS1358" s="12">
        <v>0</v>
      </c>
      <c r="AT1358" s="12">
        <v>1</v>
      </c>
      <c r="AU1358" s="12">
        <v>8.2977926263808612</v>
      </c>
      <c r="AV1358" s="113">
        <v>7.6061387263373286</v>
      </c>
      <c r="AW1358" s="12">
        <v>0</v>
      </c>
      <c r="AX1358" s="12">
        <v>1</v>
      </c>
      <c r="AY1358" s="68">
        <v>0</v>
      </c>
      <c r="AZ1358" s="68">
        <v>4.2329999999999997</v>
      </c>
      <c r="BA1358" s="94">
        <v>33</v>
      </c>
      <c r="BB1358" s="94">
        <v>58</v>
      </c>
      <c r="BC1358" s="12">
        <v>1</v>
      </c>
      <c r="BD1358" s="12">
        <v>0</v>
      </c>
      <c r="BE1358" s="104">
        <f t="shared" si="306"/>
        <v>4.6051701859880918</v>
      </c>
      <c r="BF1358" s="104">
        <v>216.69</v>
      </c>
      <c r="BG1358" s="104">
        <f t="shared" si="313"/>
        <v>0.85622344334035905</v>
      </c>
      <c r="BH1358" s="68">
        <v>1</v>
      </c>
      <c r="BI1358" s="68">
        <v>1</v>
      </c>
      <c r="BJ1358" s="68">
        <v>0</v>
      </c>
      <c r="BK1358" s="12">
        <v>1</v>
      </c>
      <c r="BL1358" s="12">
        <v>0</v>
      </c>
      <c r="BM1358" s="12">
        <v>1</v>
      </c>
      <c r="BN1358" s="12">
        <v>0</v>
      </c>
      <c r="BO1358" s="12">
        <v>0</v>
      </c>
      <c r="BP1358" s="12">
        <v>1</v>
      </c>
      <c r="BQ1358" s="12">
        <v>0</v>
      </c>
      <c r="BR1358" s="12">
        <v>0</v>
      </c>
      <c r="BS1358" s="12">
        <v>0</v>
      </c>
      <c r="BT1358" s="12">
        <v>0</v>
      </c>
      <c r="BU1358" s="12">
        <v>1</v>
      </c>
      <c r="BV1358" s="12">
        <v>1</v>
      </c>
      <c r="BW1358" s="12">
        <v>0</v>
      </c>
      <c r="BX1358" s="12">
        <v>0</v>
      </c>
      <c r="BY1358" s="12">
        <v>0.5</v>
      </c>
      <c r="BZ1358" s="12">
        <f t="shared" si="314"/>
        <v>0.5</v>
      </c>
      <c r="CA1358" s="113">
        <v>2.6026896854443837</v>
      </c>
      <c r="CB1358" s="12" t="s">
        <v>1433</v>
      </c>
      <c r="CC1358" s="12">
        <v>0</v>
      </c>
    </row>
    <row r="1359" spans="1:167" ht="15" customHeight="1" x14ac:dyDescent="0.3">
      <c r="A1359" s="17">
        <v>1358</v>
      </c>
      <c r="B1359" s="12">
        <v>30</v>
      </c>
      <c r="C1359" s="31" t="s">
        <v>180</v>
      </c>
      <c r="D1359" s="37">
        <v>3.4000000000000002E-2</v>
      </c>
      <c r="E1359" s="68">
        <v>2.1999999999999999E-2</v>
      </c>
      <c r="F1359" s="19">
        <f t="shared" si="301"/>
        <v>1.5454545454545456</v>
      </c>
      <c r="H1359" s="12">
        <f t="shared" si="304"/>
        <v>1.2000000000000004E-2</v>
      </c>
      <c r="I1359" s="12">
        <f t="shared" si="305"/>
        <v>5.6000000000000001E-2</v>
      </c>
      <c r="J1359" s="12">
        <v>0</v>
      </c>
      <c r="K1359" s="12">
        <f t="shared" si="307"/>
        <v>3.4000000000000002E-2</v>
      </c>
      <c r="L1359" s="45">
        <f t="shared" si="302"/>
        <v>1.5454545454545456</v>
      </c>
      <c r="M1359" s="15">
        <f t="shared" si="308"/>
        <v>3.0638290539127866E-2</v>
      </c>
      <c r="N1359" s="68">
        <f t="shared" si="309"/>
        <v>1.9824776231200381E-2</v>
      </c>
      <c r="O1359" s="68">
        <f t="shared" si="310"/>
        <v>50.44193126509002</v>
      </c>
      <c r="P1359" s="12">
        <f t="shared" si="311"/>
        <v>1.0813514307927485E-2</v>
      </c>
      <c r="Q1359" s="12">
        <f t="shared" si="312"/>
        <v>5.0463066770328247E-2</v>
      </c>
      <c r="R1359" s="113">
        <v>9.2040204432313626</v>
      </c>
      <c r="S1359" s="12" t="s">
        <v>1445</v>
      </c>
      <c r="T1359" s="12" t="s">
        <v>1470</v>
      </c>
      <c r="U1359" s="12" t="s">
        <v>1445</v>
      </c>
      <c r="V1359" s="68" t="s">
        <v>1471</v>
      </c>
      <c r="W1359" s="68">
        <v>1</v>
      </c>
      <c r="X1359" s="68">
        <v>0</v>
      </c>
      <c r="Y1359" s="68">
        <v>0</v>
      </c>
      <c r="Z1359" s="68">
        <v>0</v>
      </c>
      <c r="AA1359" s="68">
        <v>1</v>
      </c>
      <c r="AB1359" s="68">
        <v>1</v>
      </c>
      <c r="AC1359" s="68">
        <v>4</v>
      </c>
      <c r="AD1359" s="68">
        <v>1</v>
      </c>
      <c r="AE1359" s="68">
        <v>2542</v>
      </c>
      <c r="AF1359" s="68">
        <v>0</v>
      </c>
      <c r="AG1359" s="68">
        <v>1</v>
      </c>
      <c r="AH1359" s="68">
        <v>0</v>
      </c>
      <c r="AI1359" s="68">
        <v>0</v>
      </c>
      <c r="AJ1359" s="68">
        <v>0</v>
      </c>
      <c r="AK1359" s="68">
        <v>0</v>
      </c>
      <c r="AL1359" s="68">
        <v>0</v>
      </c>
      <c r="AM1359" s="68">
        <v>0</v>
      </c>
      <c r="AN1359" s="68">
        <v>0</v>
      </c>
      <c r="AO1359" s="68">
        <v>0</v>
      </c>
      <c r="AP1359" s="113">
        <v>9.5054696450630125</v>
      </c>
      <c r="AQ1359" s="12">
        <v>1</v>
      </c>
      <c r="AR1359" s="113">
        <v>7.8414929244600131</v>
      </c>
      <c r="AS1359" s="12">
        <v>0</v>
      </c>
      <c r="AT1359" s="12">
        <v>1</v>
      </c>
      <c r="AU1359" s="12">
        <v>8.2977926263808612</v>
      </c>
      <c r="AV1359" s="113">
        <v>7.6061387263373286</v>
      </c>
      <c r="AW1359" s="12">
        <v>0</v>
      </c>
      <c r="AX1359" s="12">
        <v>1</v>
      </c>
      <c r="AY1359" s="68">
        <v>0</v>
      </c>
      <c r="AZ1359" s="68">
        <v>4.2329999999999997</v>
      </c>
      <c r="BA1359" s="94">
        <v>33</v>
      </c>
      <c r="BB1359" s="94">
        <v>58</v>
      </c>
      <c r="BC1359" s="12">
        <v>1</v>
      </c>
      <c r="BD1359" s="12">
        <v>0</v>
      </c>
      <c r="BE1359" s="104">
        <f t="shared" si="306"/>
        <v>4.6051701859880918</v>
      </c>
      <c r="BF1359" s="104">
        <v>216.69</v>
      </c>
      <c r="BG1359" s="104">
        <f t="shared" si="313"/>
        <v>0.85622344334035905</v>
      </c>
      <c r="BH1359" s="68">
        <v>1</v>
      </c>
      <c r="BI1359" s="68">
        <v>1</v>
      </c>
      <c r="BJ1359" s="68">
        <v>0</v>
      </c>
      <c r="BK1359" s="12">
        <v>1</v>
      </c>
      <c r="BL1359" s="12">
        <v>0</v>
      </c>
      <c r="BM1359" s="12">
        <v>1</v>
      </c>
      <c r="BN1359" s="12">
        <v>0</v>
      </c>
      <c r="BO1359" s="12">
        <v>0</v>
      </c>
      <c r="BP1359" s="12">
        <v>1</v>
      </c>
      <c r="BQ1359" s="12">
        <v>0</v>
      </c>
      <c r="BR1359" s="12">
        <v>0</v>
      </c>
      <c r="BS1359" s="12">
        <v>0</v>
      </c>
      <c r="BT1359" s="12">
        <v>0</v>
      </c>
      <c r="BU1359" s="12">
        <v>1</v>
      </c>
      <c r="BV1359" s="12">
        <v>1</v>
      </c>
      <c r="BW1359" s="12">
        <v>0</v>
      </c>
      <c r="BX1359" s="12">
        <v>0</v>
      </c>
      <c r="BY1359" s="12">
        <v>0.5</v>
      </c>
      <c r="BZ1359" s="12">
        <f t="shared" si="314"/>
        <v>0.5</v>
      </c>
      <c r="CA1359" s="113">
        <v>2.6026896854443837</v>
      </c>
      <c r="CB1359" s="12" t="s">
        <v>1433</v>
      </c>
      <c r="CC1359" s="12">
        <v>0</v>
      </c>
    </row>
    <row r="1360" spans="1:167" ht="15" customHeight="1" x14ac:dyDescent="0.3">
      <c r="A1360" s="70">
        <v>1359</v>
      </c>
      <c r="B1360" s="70">
        <v>30</v>
      </c>
      <c r="C1360" s="31" t="s">
        <v>180</v>
      </c>
      <c r="D1360" s="38">
        <v>3.4000000000000002E-2</v>
      </c>
      <c r="E1360" s="69">
        <v>2.1000000000000001E-2</v>
      </c>
      <c r="F1360" s="19">
        <f t="shared" si="301"/>
        <v>1.6190476190476191</v>
      </c>
      <c r="G1360" s="70"/>
      <c r="H1360" s="70">
        <f t="shared" si="304"/>
        <v>1.3000000000000001E-2</v>
      </c>
      <c r="I1360" s="70">
        <f t="shared" si="305"/>
        <v>5.5000000000000007E-2</v>
      </c>
      <c r="J1360" s="70">
        <v>0.05</v>
      </c>
      <c r="K1360" s="70">
        <f t="shared" si="307"/>
        <v>3.4000000000000002E-2</v>
      </c>
      <c r="L1360" s="47">
        <f t="shared" si="302"/>
        <v>1.6190476190476191</v>
      </c>
      <c r="M1360" s="18">
        <f t="shared" si="308"/>
        <v>3.2095787940491664E-2</v>
      </c>
      <c r="N1360" s="69">
        <f t="shared" si="309"/>
        <v>1.9823869022068379E-2</v>
      </c>
      <c r="O1360" s="69">
        <f t="shared" si="310"/>
        <v>50.44423966314433</v>
      </c>
      <c r="P1360" s="70">
        <f t="shared" si="311"/>
        <v>1.2271918918423285E-2</v>
      </c>
      <c r="Q1360" s="70">
        <f t="shared" si="312"/>
        <v>5.191965696256004E-2</v>
      </c>
      <c r="R1360" s="114">
        <v>7.7600406808803797</v>
      </c>
      <c r="S1360" s="70" t="s">
        <v>1445</v>
      </c>
      <c r="T1360" s="70" t="s">
        <v>1470</v>
      </c>
      <c r="U1360" s="70" t="s">
        <v>1445</v>
      </c>
      <c r="V1360" s="69" t="s">
        <v>1471</v>
      </c>
      <c r="W1360" s="69">
        <v>1</v>
      </c>
      <c r="X1360" s="69">
        <v>0</v>
      </c>
      <c r="Y1360" s="69">
        <v>0</v>
      </c>
      <c r="Z1360" s="69">
        <v>0</v>
      </c>
      <c r="AA1360" s="69">
        <v>1</v>
      </c>
      <c r="AB1360" s="69">
        <v>1</v>
      </c>
      <c r="AC1360" s="69">
        <v>5</v>
      </c>
      <c r="AD1360" s="69">
        <v>1</v>
      </c>
      <c r="AE1360" s="69">
        <v>2542</v>
      </c>
      <c r="AF1360" s="69">
        <v>0</v>
      </c>
      <c r="AG1360" s="69">
        <v>1</v>
      </c>
      <c r="AH1360" s="69">
        <v>0</v>
      </c>
      <c r="AI1360" s="69">
        <v>0</v>
      </c>
      <c r="AJ1360" s="69">
        <v>0</v>
      </c>
      <c r="AK1360" s="69">
        <v>0</v>
      </c>
      <c r="AL1360" s="69">
        <v>0</v>
      </c>
      <c r="AM1360" s="69">
        <v>0</v>
      </c>
      <c r="AN1360" s="69">
        <v>0</v>
      </c>
      <c r="AO1360" s="69">
        <v>0</v>
      </c>
      <c r="AP1360" s="114">
        <v>9.5054696450630125</v>
      </c>
      <c r="AQ1360" s="70">
        <v>1</v>
      </c>
      <c r="AR1360" s="114">
        <v>7.8414929244600131</v>
      </c>
      <c r="AS1360" s="70">
        <v>0</v>
      </c>
      <c r="AT1360" s="70">
        <v>1</v>
      </c>
      <c r="AU1360" s="70">
        <v>8.2977926263808612</v>
      </c>
      <c r="AV1360" s="114">
        <v>7.6061387263373286</v>
      </c>
      <c r="AW1360" s="70">
        <v>0</v>
      </c>
      <c r="AX1360" s="70">
        <v>1</v>
      </c>
      <c r="AY1360" s="69">
        <v>0</v>
      </c>
      <c r="AZ1360" s="69">
        <v>4.2329999999999997</v>
      </c>
      <c r="BA1360" s="32">
        <v>33</v>
      </c>
      <c r="BB1360" s="32">
        <v>58</v>
      </c>
      <c r="BC1360" s="70">
        <v>1</v>
      </c>
      <c r="BD1360" s="70">
        <v>0</v>
      </c>
      <c r="BE1360" s="106">
        <f t="shared" si="306"/>
        <v>4.6051701859880918</v>
      </c>
      <c r="BF1360" s="106">
        <v>216.69</v>
      </c>
      <c r="BG1360" s="106">
        <f t="shared" si="313"/>
        <v>0.85622344334035905</v>
      </c>
      <c r="BH1360" s="69">
        <v>1</v>
      </c>
      <c r="BI1360" s="69">
        <v>1</v>
      </c>
      <c r="BJ1360" s="69">
        <v>0</v>
      </c>
      <c r="BK1360" s="70">
        <v>1</v>
      </c>
      <c r="BL1360" s="70">
        <v>0</v>
      </c>
      <c r="BM1360" s="70">
        <v>1</v>
      </c>
      <c r="BN1360" s="70">
        <v>0</v>
      </c>
      <c r="BO1360" s="70">
        <v>0</v>
      </c>
      <c r="BP1360" s="70">
        <v>1</v>
      </c>
      <c r="BQ1360" s="70">
        <v>0</v>
      </c>
      <c r="BR1360" s="70">
        <v>0</v>
      </c>
      <c r="BS1360" s="70">
        <v>0</v>
      </c>
      <c r="BT1360" s="70">
        <v>0</v>
      </c>
      <c r="BU1360" s="70">
        <v>1</v>
      </c>
      <c r="BV1360" s="70">
        <v>1</v>
      </c>
      <c r="BW1360" s="70">
        <v>0</v>
      </c>
      <c r="BX1360" s="70">
        <v>0</v>
      </c>
      <c r="BY1360" s="70">
        <v>0.5</v>
      </c>
      <c r="BZ1360" s="70">
        <f t="shared" si="314"/>
        <v>0.5</v>
      </c>
      <c r="CA1360" s="114">
        <v>2.6026896854443837</v>
      </c>
      <c r="CB1360" s="70" t="s">
        <v>1433</v>
      </c>
      <c r="CC1360" s="70">
        <v>0</v>
      </c>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c r="DD1360" s="70"/>
      <c r="DE1360" s="70"/>
      <c r="DF1360" s="70"/>
      <c r="DG1360" s="70"/>
      <c r="DH1360" s="70"/>
      <c r="DI1360" s="70"/>
      <c r="DJ1360" s="70"/>
      <c r="DK1360" s="70"/>
      <c r="DL1360" s="70"/>
      <c r="DM1360" s="70"/>
      <c r="DN1360" s="70"/>
      <c r="DO1360" s="70"/>
      <c r="DP1360" s="70"/>
      <c r="DQ1360" s="70"/>
      <c r="DR1360" s="70"/>
      <c r="DS1360" s="70"/>
      <c r="DT1360" s="70"/>
      <c r="DU1360" s="70"/>
      <c r="DV1360" s="70"/>
      <c r="DW1360" s="70"/>
      <c r="DX1360" s="70"/>
      <c r="DY1360" s="70"/>
      <c r="DZ1360" s="70"/>
      <c r="EA1360" s="70"/>
      <c r="EB1360" s="70"/>
      <c r="EC1360" s="70"/>
      <c r="ED1360" s="70"/>
      <c r="EE1360" s="70"/>
      <c r="EF1360" s="70"/>
      <c r="EG1360" s="70"/>
      <c r="EH1360" s="70"/>
      <c r="EI1360" s="70"/>
      <c r="EJ1360" s="70"/>
      <c r="EK1360" s="70"/>
      <c r="EL1360" s="70"/>
      <c r="EM1360" s="70"/>
      <c r="EN1360" s="70"/>
      <c r="EO1360" s="70"/>
      <c r="EP1360" s="70"/>
      <c r="EQ1360" s="70"/>
      <c r="ER1360" s="70"/>
      <c r="ES1360" s="70"/>
      <c r="ET1360" s="70"/>
      <c r="EU1360" s="70"/>
      <c r="EV1360" s="70"/>
      <c r="EW1360" s="70"/>
      <c r="EX1360" s="70"/>
      <c r="EY1360" s="70"/>
      <c r="EZ1360" s="70"/>
      <c r="FA1360" s="70"/>
      <c r="FB1360" s="70"/>
      <c r="FC1360" s="70"/>
      <c r="FD1360" s="70"/>
      <c r="FE1360" s="70"/>
      <c r="FF1360" s="70"/>
      <c r="FG1360" s="70"/>
      <c r="FH1360" s="70"/>
      <c r="FI1360" s="70"/>
      <c r="FJ1360" s="70"/>
      <c r="FK1360" s="70"/>
    </row>
    <row r="1361" spans="1:167" s="40" customFormat="1" ht="15" customHeight="1" x14ac:dyDescent="0.3">
      <c r="A1361" s="75">
        <v>1360</v>
      </c>
      <c r="B1361" s="75">
        <v>30</v>
      </c>
      <c r="C1361" s="51" t="s">
        <v>180</v>
      </c>
      <c r="D1361" s="76">
        <v>2.5999999999999999E-2</v>
      </c>
      <c r="E1361" s="77">
        <v>2.1999999999999999E-2</v>
      </c>
      <c r="F1361" s="79">
        <f t="shared" ref="F1361:F1424" si="315">D1361/E1361</f>
        <v>1.1818181818181819</v>
      </c>
      <c r="G1361" s="75"/>
      <c r="H1361" s="75">
        <f t="shared" si="304"/>
        <v>4.0000000000000001E-3</v>
      </c>
      <c r="I1361" s="75">
        <f t="shared" si="305"/>
        <v>4.8000000000000001E-2</v>
      </c>
      <c r="J1361" s="75">
        <v>0.1</v>
      </c>
      <c r="K1361" s="75">
        <f t="shared" si="307"/>
        <v>2.5999999999999999E-2</v>
      </c>
      <c r="L1361" s="88">
        <f t="shared" ref="L1361:L1424" si="316">K1361/E1361</f>
        <v>1.1818181818181819</v>
      </c>
      <c r="M1361" s="78">
        <f t="shared" si="308"/>
        <v>2.3433848393796929E-2</v>
      </c>
      <c r="N1361" s="77">
        <f t="shared" si="309"/>
        <v>1.98286409485974E-2</v>
      </c>
      <c r="O1361" s="77">
        <f t="shared" si="310"/>
        <v>50.432099839436354</v>
      </c>
      <c r="P1361" s="75">
        <f t="shared" si="311"/>
        <v>3.6052074451995292E-3</v>
      </c>
      <c r="Q1361" s="75">
        <f t="shared" si="312"/>
        <v>4.3262489342394329E-2</v>
      </c>
      <c r="R1361" s="115">
        <v>9.2040204432313626</v>
      </c>
      <c r="S1361" s="75" t="s">
        <v>1445</v>
      </c>
      <c r="T1361" s="75" t="s">
        <v>1470</v>
      </c>
      <c r="U1361" s="75" t="s">
        <v>1445</v>
      </c>
      <c r="V1361" s="77" t="s">
        <v>1471</v>
      </c>
      <c r="W1361" s="77">
        <v>1</v>
      </c>
      <c r="X1361" s="77">
        <v>0</v>
      </c>
      <c r="Y1361" s="77">
        <v>0</v>
      </c>
      <c r="Z1361" s="77">
        <v>0</v>
      </c>
      <c r="AA1361" s="77">
        <v>1</v>
      </c>
      <c r="AB1361" s="77">
        <v>1</v>
      </c>
      <c r="AC1361" s="77">
        <v>6</v>
      </c>
      <c r="AD1361" s="77">
        <v>1</v>
      </c>
      <c r="AE1361" s="77">
        <v>2542</v>
      </c>
      <c r="AF1361" s="77">
        <v>0</v>
      </c>
      <c r="AG1361" s="77">
        <v>1</v>
      </c>
      <c r="AH1361" s="77">
        <v>0</v>
      </c>
      <c r="AI1361" s="77">
        <v>0</v>
      </c>
      <c r="AJ1361" s="77">
        <v>0</v>
      </c>
      <c r="AK1361" s="77">
        <v>0</v>
      </c>
      <c r="AL1361" s="77">
        <v>0</v>
      </c>
      <c r="AM1361" s="77">
        <v>0</v>
      </c>
      <c r="AN1361" s="77">
        <v>0</v>
      </c>
      <c r="AO1361" s="77">
        <v>0</v>
      </c>
      <c r="AP1361" s="115">
        <v>9.5054696450630125</v>
      </c>
      <c r="AQ1361" s="75">
        <v>1</v>
      </c>
      <c r="AR1361" s="115">
        <v>7.8414929244600131</v>
      </c>
      <c r="AS1361" s="75">
        <v>0</v>
      </c>
      <c r="AT1361" s="75">
        <v>1</v>
      </c>
      <c r="AU1361" s="75">
        <v>8.2977926263808612</v>
      </c>
      <c r="AV1361" s="115">
        <v>7.6061387263373286</v>
      </c>
      <c r="AW1361" s="75">
        <v>0</v>
      </c>
      <c r="AX1361" s="75">
        <v>1</v>
      </c>
      <c r="AY1361" s="77">
        <v>0</v>
      </c>
      <c r="AZ1361" s="77">
        <v>4.2329999999999997</v>
      </c>
      <c r="BA1361" s="52">
        <v>33</v>
      </c>
      <c r="BB1361" s="52">
        <v>58</v>
      </c>
      <c r="BC1361" s="75">
        <v>1</v>
      </c>
      <c r="BD1361" s="75">
        <v>0</v>
      </c>
      <c r="BE1361" s="105">
        <f t="shared" si="306"/>
        <v>4.6051701859880918</v>
      </c>
      <c r="BF1361" s="105">
        <v>216.69</v>
      </c>
      <c r="BG1361" s="105">
        <f t="shared" si="313"/>
        <v>0.85622344334035905</v>
      </c>
      <c r="BH1361" s="77">
        <v>1</v>
      </c>
      <c r="BI1361" s="77">
        <v>1</v>
      </c>
      <c r="BJ1361" s="77">
        <v>0</v>
      </c>
      <c r="BK1361" s="75">
        <v>1</v>
      </c>
      <c r="BL1361" s="75">
        <v>0</v>
      </c>
      <c r="BM1361" s="75">
        <v>1</v>
      </c>
      <c r="BN1361" s="75">
        <v>0</v>
      </c>
      <c r="BO1361" s="75">
        <v>0</v>
      </c>
      <c r="BP1361" s="75">
        <v>1</v>
      </c>
      <c r="BQ1361" s="75">
        <v>0</v>
      </c>
      <c r="BR1361" s="75">
        <v>0</v>
      </c>
      <c r="BS1361" s="75">
        <v>0</v>
      </c>
      <c r="BT1361" s="75">
        <v>0</v>
      </c>
      <c r="BU1361" s="75">
        <v>1</v>
      </c>
      <c r="BV1361" s="75">
        <v>1</v>
      </c>
      <c r="BW1361" s="75">
        <v>0</v>
      </c>
      <c r="BX1361" s="75">
        <v>0</v>
      </c>
      <c r="BY1361" s="75">
        <v>0.5</v>
      </c>
      <c r="BZ1361" s="75">
        <f t="shared" si="314"/>
        <v>0.5</v>
      </c>
      <c r="CA1361" s="115">
        <v>2.6026896854443837</v>
      </c>
      <c r="CB1361" s="75" t="s">
        <v>1433</v>
      </c>
      <c r="CC1361" s="75">
        <v>0</v>
      </c>
      <c r="CD1361" s="75"/>
      <c r="CE1361" s="75"/>
      <c r="CF1361" s="75"/>
      <c r="CG1361" s="75"/>
      <c r="CH1361" s="75"/>
      <c r="CI1361" s="75"/>
      <c r="CJ1361" s="75"/>
      <c r="CK1361" s="75"/>
      <c r="CL1361" s="75"/>
      <c r="CM1361" s="75"/>
      <c r="CN1361" s="75"/>
      <c r="CO1361" s="75"/>
      <c r="CP1361" s="75"/>
      <c r="CQ1361" s="75"/>
      <c r="CR1361" s="75"/>
      <c r="CS1361" s="75"/>
      <c r="CT1361" s="75"/>
      <c r="CU1361" s="75"/>
      <c r="CV1361" s="75"/>
      <c r="CW1361" s="75"/>
      <c r="CX1361" s="75"/>
      <c r="CY1361" s="75"/>
      <c r="CZ1361" s="75"/>
      <c r="DA1361" s="75"/>
      <c r="DB1361" s="75"/>
      <c r="DC1361" s="75"/>
      <c r="DD1361" s="75"/>
      <c r="DE1361" s="75"/>
      <c r="DF1361" s="75"/>
      <c r="DG1361" s="75"/>
      <c r="DH1361" s="75"/>
      <c r="DI1361" s="75"/>
      <c r="DJ1361" s="75"/>
      <c r="DK1361" s="75"/>
      <c r="DL1361" s="75"/>
      <c r="DM1361" s="75"/>
      <c r="DN1361" s="75"/>
      <c r="DO1361" s="75"/>
      <c r="DP1361" s="75"/>
      <c r="DQ1361" s="75"/>
      <c r="DR1361" s="75"/>
      <c r="DS1361" s="75"/>
      <c r="DT1361" s="75"/>
      <c r="DU1361" s="75"/>
      <c r="DV1361" s="75"/>
      <c r="DW1361" s="75"/>
      <c r="DX1361" s="75"/>
      <c r="DY1361" s="75"/>
      <c r="DZ1361" s="75"/>
      <c r="EA1361" s="75"/>
      <c r="EB1361" s="75"/>
      <c r="EC1361" s="75"/>
      <c r="ED1361" s="75"/>
      <c r="EE1361" s="75"/>
      <c r="EF1361" s="75"/>
      <c r="EG1361" s="75"/>
      <c r="EH1361" s="75"/>
      <c r="EI1361" s="75"/>
      <c r="EJ1361" s="75"/>
      <c r="EK1361" s="75"/>
      <c r="EL1361" s="75"/>
      <c r="EM1361" s="75"/>
      <c r="EN1361" s="75"/>
      <c r="EO1361" s="75"/>
      <c r="EP1361" s="75"/>
      <c r="EQ1361" s="75"/>
      <c r="ER1361" s="75"/>
      <c r="ES1361" s="75"/>
      <c r="ET1361" s="75"/>
      <c r="EU1361" s="75"/>
      <c r="EV1361" s="75"/>
      <c r="EW1361" s="75"/>
      <c r="EX1361" s="75"/>
      <c r="EY1361" s="75"/>
      <c r="EZ1361" s="75"/>
      <c r="FA1361" s="75"/>
      <c r="FB1361" s="75"/>
      <c r="FC1361" s="75"/>
      <c r="FD1361" s="75"/>
      <c r="FE1361" s="75"/>
      <c r="FF1361" s="75"/>
      <c r="FG1361" s="75"/>
      <c r="FH1361" s="75"/>
      <c r="FI1361" s="75"/>
      <c r="FJ1361" s="75"/>
      <c r="FK1361" s="75"/>
    </row>
    <row r="1362" spans="1:167" ht="15" customHeight="1" x14ac:dyDescent="0.3">
      <c r="A1362" s="70">
        <v>1361</v>
      </c>
      <c r="B1362" s="12">
        <v>31</v>
      </c>
      <c r="C1362" s="12" t="s">
        <v>216</v>
      </c>
      <c r="D1362" s="37">
        <v>33.012999999999998</v>
      </c>
      <c r="E1362" s="68">
        <v>12.515000000000001</v>
      </c>
      <c r="F1362" s="19">
        <f t="shared" si="315"/>
        <v>2.6378745505393524</v>
      </c>
      <c r="G1362" s="12" t="s">
        <v>420</v>
      </c>
      <c r="H1362" s="12">
        <f t="shared" si="304"/>
        <v>20.497999999999998</v>
      </c>
      <c r="I1362" s="12">
        <f t="shared" si="305"/>
        <v>45.527999999999999</v>
      </c>
      <c r="J1362" s="12" t="s">
        <v>63</v>
      </c>
      <c r="K1362" s="12">
        <f t="shared" si="307"/>
        <v>33.012999999999998</v>
      </c>
      <c r="L1362" s="45">
        <f t="shared" si="316"/>
        <v>2.6378745505393524</v>
      </c>
      <c r="M1362" s="15">
        <f t="shared" si="308"/>
        <v>0.47409460096008849</v>
      </c>
      <c r="N1362" s="68">
        <f t="shared" si="309"/>
        <v>0.17972598464288334</v>
      </c>
      <c r="O1362" s="68">
        <f t="shared" si="310"/>
        <v>5.5640257138499276</v>
      </c>
      <c r="P1362" s="12">
        <f t="shared" si="311"/>
        <v>0.29436861631720512</v>
      </c>
      <c r="Q1362" s="12">
        <f t="shared" si="312"/>
        <v>0.65382058560297185</v>
      </c>
      <c r="R1362" s="113">
        <v>9.2040204432313626</v>
      </c>
      <c r="S1362" s="12" t="s">
        <v>1486</v>
      </c>
      <c r="T1362" s="12" t="s">
        <v>1484</v>
      </c>
      <c r="U1362" s="12" t="s">
        <v>1481</v>
      </c>
      <c r="V1362" s="68" t="s">
        <v>1488</v>
      </c>
      <c r="W1362" s="68">
        <v>0</v>
      </c>
      <c r="X1362" s="68">
        <v>0</v>
      </c>
      <c r="Y1362" s="68">
        <v>1</v>
      </c>
      <c r="Z1362" s="68">
        <v>0</v>
      </c>
      <c r="AA1362" s="68">
        <v>1</v>
      </c>
      <c r="AB1362" s="68">
        <v>1</v>
      </c>
      <c r="AC1362" s="68">
        <v>1</v>
      </c>
      <c r="AD1362" s="68">
        <v>4</v>
      </c>
      <c r="AE1362" s="68">
        <v>24</v>
      </c>
      <c r="AF1362" s="68">
        <v>0</v>
      </c>
      <c r="AG1362" s="68">
        <v>0</v>
      </c>
      <c r="AH1362" s="68">
        <v>0</v>
      </c>
      <c r="AI1362" s="68">
        <v>0</v>
      </c>
      <c r="AJ1362" s="68">
        <v>1</v>
      </c>
      <c r="AK1362" s="68">
        <v>0</v>
      </c>
      <c r="AL1362" s="68">
        <v>0</v>
      </c>
      <c r="AM1362" s="68">
        <v>0</v>
      </c>
      <c r="AN1362" s="68">
        <v>0</v>
      </c>
      <c r="AO1362" s="68">
        <v>0</v>
      </c>
      <c r="AP1362" s="113">
        <v>4.9698132995760007</v>
      </c>
      <c r="AQ1362" s="12">
        <v>1</v>
      </c>
      <c r="AR1362" s="113">
        <v>3.3672958299864741</v>
      </c>
      <c r="AS1362" s="12">
        <v>1</v>
      </c>
      <c r="AT1362" s="12">
        <v>0</v>
      </c>
      <c r="AU1362" s="12">
        <v>8.2977926263808612</v>
      </c>
      <c r="AV1362" s="113">
        <v>7.6073814256397911</v>
      </c>
      <c r="AW1362" s="12">
        <v>1</v>
      </c>
      <c r="AX1362" s="12">
        <v>0</v>
      </c>
      <c r="AY1362" s="68">
        <v>1</v>
      </c>
      <c r="AZ1362" s="30">
        <v>2.8000000000000001E-2</v>
      </c>
      <c r="BA1362" s="94">
        <v>16</v>
      </c>
      <c r="BB1362" s="94">
        <v>8</v>
      </c>
      <c r="BC1362" s="12">
        <v>1</v>
      </c>
      <c r="BD1362" s="12">
        <v>0</v>
      </c>
      <c r="BE1362" s="104">
        <f>LN(5.23)</f>
        <v>1.6544112780768316</v>
      </c>
      <c r="BF1362" s="104">
        <v>1045.0899999999999</v>
      </c>
      <c r="BG1362" s="104">
        <f t="shared" si="313"/>
        <v>0.23798115701302136</v>
      </c>
      <c r="BH1362" s="68">
        <v>1</v>
      </c>
      <c r="BI1362" s="68">
        <v>1</v>
      </c>
      <c r="BJ1362" s="68">
        <v>0</v>
      </c>
      <c r="BK1362" s="12">
        <v>1</v>
      </c>
      <c r="BL1362" s="12">
        <v>0</v>
      </c>
      <c r="BM1362" s="12">
        <v>1</v>
      </c>
      <c r="BN1362" s="12">
        <v>0</v>
      </c>
      <c r="BO1362" s="12">
        <v>1</v>
      </c>
      <c r="BP1362" s="12">
        <v>0</v>
      </c>
      <c r="BQ1362" s="12">
        <v>0</v>
      </c>
      <c r="BR1362" s="12">
        <v>0</v>
      </c>
      <c r="BS1362" s="12">
        <v>0</v>
      </c>
      <c r="BT1362" s="12">
        <v>0</v>
      </c>
      <c r="BU1362" s="12">
        <v>1</v>
      </c>
      <c r="BV1362" s="12">
        <v>1</v>
      </c>
      <c r="BW1362" s="12">
        <v>0</v>
      </c>
      <c r="BX1362" s="12">
        <v>0</v>
      </c>
      <c r="BY1362" s="12">
        <v>0.5</v>
      </c>
      <c r="BZ1362" s="12">
        <f t="shared" si="314"/>
        <v>0.5</v>
      </c>
      <c r="CA1362" s="113">
        <v>2.6026896854443837</v>
      </c>
      <c r="CB1362" s="12" t="s">
        <v>1477</v>
      </c>
      <c r="CC1362" s="12">
        <v>1</v>
      </c>
      <c r="CD1362" s="12" t="s">
        <v>1475</v>
      </c>
      <c r="CE1362" s="12" t="s">
        <v>1473</v>
      </c>
      <c r="CF1362" s="12" t="s">
        <v>1478</v>
      </c>
      <c r="CG1362" s="12" t="s">
        <v>1479</v>
      </c>
      <c r="CH1362" s="12" t="s">
        <v>1496</v>
      </c>
      <c r="CI1362" s="46" t="s">
        <v>1480</v>
      </c>
    </row>
    <row r="1363" spans="1:167" ht="15" customHeight="1" x14ac:dyDescent="0.3">
      <c r="A1363" s="70">
        <v>1362</v>
      </c>
      <c r="B1363" s="12">
        <v>31</v>
      </c>
      <c r="C1363" s="12" t="s">
        <v>216</v>
      </c>
      <c r="D1363" s="37">
        <v>-17.824999999999999</v>
      </c>
      <c r="E1363" s="68">
        <v>9.8309999999999995</v>
      </c>
      <c r="F1363" s="19">
        <f t="shared" si="315"/>
        <v>-1.8131421015156139</v>
      </c>
      <c r="H1363" s="12">
        <f t="shared" si="304"/>
        <v>-27.655999999999999</v>
      </c>
      <c r="I1363" s="12">
        <f t="shared" si="305"/>
        <v>-7.9939999999999998</v>
      </c>
      <c r="J1363" s="12" t="s">
        <v>63</v>
      </c>
      <c r="K1363" s="12">
        <f t="shared" si="307"/>
        <v>-17.824999999999999</v>
      </c>
      <c r="L1363" s="45">
        <f t="shared" si="316"/>
        <v>-1.8131421015156139</v>
      </c>
      <c r="M1363" s="15">
        <f t="shared" si="308"/>
        <v>-0.36056123242801813</v>
      </c>
      <c r="N1363" s="13">
        <f t="shared" si="309"/>
        <v>0.19885988645160427</v>
      </c>
      <c r="O1363" s="68">
        <f t="shared" si="310"/>
        <v>5.0286662526248902</v>
      </c>
      <c r="P1363" s="12">
        <f t="shared" si="311"/>
        <v>-0.55942111887962243</v>
      </c>
      <c r="Q1363" s="12">
        <f t="shared" si="312"/>
        <v>-0.16170134597641386</v>
      </c>
      <c r="R1363" s="113">
        <v>7.7600406808803797</v>
      </c>
      <c r="S1363" s="12" t="s">
        <v>1486</v>
      </c>
      <c r="T1363" s="12" t="s">
        <v>1484</v>
      </c>
      <c r="U1363" s="12" t="s">
        <v>1482</v>
      </c>
      <c r="V1363" s="13" t="s">
        <v>1489</v>
      </c>
      <c r="W1363" s="68">
        <v>0</v>
      </c>
      <c r="X1363" s="68">
        <v>0</v>
      </c>
      <c r="Y1363" s="68">
        <v>1</v>
      </c>
      <c r="Z1363" s="68">
        <v>0</v>
      </c>
      <c r="AA1363" s="68">
        <v>1</v>
      </c>
      <c r="AB1363" s="68">
        <v>1</v>
      </c>
      <c r="AC1363" s="68">
        <v>1</v>
      </c>
      <c r="AD1363" s="68">
        <v>4</v>
      </c>
      <c r="AE1363" s="68">
        <v>22</v>
      </c>
      <c r="AF1363" s="68">
        <v>0</v>
      </c>
      <c r="AG1363" s="13">
        <v>0</v>
      </c>
      <c r="AH1363" s="13">
        <v>0</v>
      </c>
      <c r="AI1363" s="13">
        <v>0</v>
      </c>
      <c r="AJ1363" s="13">
        <v>1</v>
      </c>
      <c r="AK1363" s="13">
        <v>0</v>
      </c>
      <c r="AL1363" s="13">
        <v>0</v>
      </c>
      <c r="AM1363" s="68">
        <v>0</v>
      </c>
      <c r="AN1363" s="68">
        <v>0</v>
      </c>
      <c r="AO1363" s="68">
        <v>0</v>
      </c>
      <c r="AP1363" s="113">
        <v>4.9698132995760007</v>
      </c>
      <c r="AQ1363" s="12">
        <v>1</v>
      </c>
      <c r="AR1363" s="113">
        <v>3.2958368660043291</v>
      </c>
      <c r="AS1363" s="12">
        <v>1</v>
      </c>
      <c r="AT1363" s="12">
        <v>0</v>
      </c>
      <c r="AU1363" s="12">
        <v>8.2977926263808612</v>
      </c>
      <c r="AV1363" s="113">
        <v>7.6073814256397911</v>
      </c>
      <c r="AW1363" s="12">
        <v>1</v>
      </c>
      <c r="AX1363" s="12">
        <v>0</v>
      </c>
      <c r="AY1363" s="68">
        <v>1</v>
      </c>
      <c r="AZ1363" s="68">
        <v>2.8000000000000001E-2</v>
      </c>
      <c r="BA1363" s="94">
        <v>16</v>
      </c>
      <c r="BB1363" s="94">
        <v>8</v>
      </c>
      <c r="BC1363" s="12">
        <v>1</v>
      </c>
      <c r="BD1363" s="12">
        <v>0</v>
      </c>
      <c r="BE1363" s="104">
        <f>LN(19.92)</f>
        <v>2.9917242521564522</v>
      </c>
      <c r="BF1363" s="104">
        <v>1045.0899999999999</v>
      </c>
      <c r="BG1363" s="104">
        <f t="shared" si="313"/>
        <v>0.43034885486258406</v>
      </c>
      <c r="BH1363" s="68">
        <v>1</v>
      </c>
      <c r="BI1363" s="68">
        <v>1</v>
      </c>
      <c r="BJ1363" s="68">
        <v>0</v>
      </c>
      <c r="BK1363" s="12">
        <v>1</v>
      </c>
      <c r="BL1363" s="12">
        <v>0</v>
      </c>
      <c r="BM1363" s="12">
        <v>1</v>
      </c>
      <c r="BN1363" s="12">
        <v>0</v>
      </c>
      <c r="BO1363" s="12">
        <v>1</v>
      </c>
      <c r="BP1363" s="12">
        <v>0</v>
      </c>
      <c r="BQ1363" s="12">
        <v>0</v>
      </c>
      <c r="BR1363" s="12">
        <v>0</v>
      </c>
      <c r="BS1363" s="12">
        <v>0</v>
      </c>
      <c r="BT1363" s="12">
        <v>0</v>
      </c>
      <c r="BU1363" s="12">
        <v>1</v>
      </c>
      <c r="BV1363" s="12">
        <v>1</v>
      </c>
      <c r="BW1363" s="12">
        <v>0</v>
      </c>
      <c r="BX1363" s="12">
        <v>0</v>
      </c>
      <c r="BY1363" s="12">
        <v>0.5</v>
      </c>
      <c r="BZ1363" s="12">
        <f t="shared" si="314"/>
        <v>0.5</v>
      </c>
      <c r="CA1363" s="113">
        <v>2.6026896854443837</v>
      </c>
      <c r="CB1363" s="12" t="s">
        <v>1477</v>
      </c>
      <c r="CC1363" s="12">
        <v>1</v>
      </c>
      <c r="CE1363" s="12" t="s">
        <v>1474</v>
      </c>
      <c r="CF1363" s="12" t="s">
        <v>17</v>
      </c>
      <c r="CI1363" s="12" t="s">
        <v>1476</v>
      </c>
    </row>
    <row r="1364" spans="1:167" ht="15" customHeight="1" x14ac:dyDescent="0.3">
      <c r="A1364" s="70">
        <v>1363</v>
      </c>
      <c r="B1364" s="12">
        <v>31</v>
      </c>
      <c r="C1364" s="12" t="s">
        <v>216</v>
      </c>
      <c r="D1364" s="37">
        <v>14.324</v>
      </c>
      <c r="E1364" s="68">
        <v>11.788</v>
      </c>
      <c r="F1364" s="19">
        <f t="shared" si="315"/>
        <v>1.2151340346114692</v>
      </c>
      <c r="H1364" s="12">
        <f t="shared" si="304"/>
        <v>2.5359999999999996</v>
      </c>
      <c r="I1364" s="12">
        <f t="shared" si="305"/>
        <v>26.112000000000002</v>
      </c>
      <c r="J1364" s="12" t="s">
        <v>63</v>
      </c>
      <c r="K1364" s="12">
        <f t="shared" si="307"/>
        <v>14.324</v>
      </c>
      <c r="L1364" s="45">
        <f t="shared" si="316"/>
        <v>1.2151340346114692</v>
      </c>
      <c r="M1364" s="15">
        <f t="shared" si="308"/>
        <v>0.26853183798282604</v>
      </c>
      <c r="N1364" s="68">
        <f t="shared" si="309"/>
        <v>0.22098947962451509</v>
      </c>
      <c r="O1364" s="68">
        <f t="shared" si="310"/>
        <v>4.525102288575491</v>
      </c>
      <c r="P1364" s="12">
        <f t="shared" si="311"/>
        <v>4.7542358358310943E-2</v>
      </c>
      <c r="Q1364" s="12">
        <f t="shared" si="312"/>
        <v>0.48952131760734113</v>
      </c>
      <c r="R1364" s="113">
        <v>9.2040204432313626</v>
      </c>
      <c r="S1364" s="12" t="s">
        <v>1486</v>
      </c>
      <c r="T1364" s="12" t="s">
        <v>1484</v>
      </c>
      <c r="U1364" s="12" t="s">
        <v>1483</v>
      </c>
      <c r="V1364" s="68" t="s">
        <v>1490</v>
      </c>
      <c r="W1364" s="68">
        <v>0</v>
      </c>
      <c r="X1364" s="68">
        <v>0</v>
      </c>
      <c r="Y1364" s="68">
        <v>1</v>
      </c>
      <c r="Z1364" s="68">
        <v>0</v>
      </c>
      <c r="AA1364" s="68">
        <v>1</v>
      </c>
      <c r="AB1364" s="68">
        <v>1</v>
      </c>
      <c r="AC1364" s="68">
        <v>1</v>
      </c>
      <c r="AD1364" s="68">
        <v>4</v>
      </c>
      <c r="AE1364" s="68">
        <v>19</v>
      </c>
      <c r="AF1364" s="68">
        <v>0</v>
      </c>
      <c r="AG1364" s="68">
        <v>0</v>
      </c>
      <c r="AH1364" s="68">
        <v>0</v>
      </c>
      <c r="AI1364" s="68">
        <v>0</v>
      </c>
      <c r="AJ1364" s="68">
        <v>1</v>
      </c>
      <c r="AK1364" s="68">
        <v>0</v>
      </c>
      <c r="AL1364" s="68">
        <v>0</v>
      </c>
      <c r="AM1364" s="68">
        <v>0</v>
      </c>
      <c r="AN1364" s="68">
        <v>0</v>
      </c>
      <c r="AO1364" s="68">
        <v>0</v>
      </c>
      <c r="AP1364" s="113">
        <v>4.9698132995760007</v>
      </c>
      <c r="AQ1364" s="12">
        <v>1</v>
      </c>
      <c r="AR1364" s="113">
        <v>3.1780538303479458</v>
      </c>
      <c r="AS1364" s="12">
        <v>1</v>
      </c>
      <c r="AT1364" s="12">
        <v>0</v>
      </c>
      <c r="AU1364" s="12">
        <v>8.2977926263808612</v>
      </c>
      <c r="AV1364" s="113">
        <v>7.6073814256397911</v>
      </c>
      <c r="AW1364" s="12">
        <v>1</v>
      </c>
      <c r="AX1364" s="12">
        <v>0</v>
      </c>
      <c r="AY1364" s="68">
        <v>1</v>
      </c>
      <c r="AZ1364" s="68">
        <v>2.8000000000000001E-2</v>
      </c>
      <c r="BA1364" s="94">
        <v>16</v>
      </c>
      <c r="BB1364" s="94">
        <v>8</v>
      </c>
      <c r="BC1364" s="12">
        <v>1</v>
      </c>
      <c r="BD1364" s="12">
        <v>0</v>
      </c>
      <c r="BE1364" s="104">
        <f>LN(5.23)</f>
        <v>1.6544112780768316</v>
      </c>
      <c r="BF1364" s="104">
        <v>1045.0899999999999</v>
      </c>
      <c r="BG1364" s="104">
        <f t="shared" si="313"/>
        <v>0.23798115701302136</v>
      </c>
      <c r="BH1364" s="68">
        <v>1</v>
      </c>
      <c r="BI1364" s="68">
        <v>1</v>
      </c>
      <c r="BJ1364" s="68">
        <v>0</v>
      </c>
      <c r="BK1364" s="12">
        <v>1</v>
      </c>
      <c r="BL1364" s="12">
        <v>0</v>
      </c>
      <c r="BM1364" s="12">
        <v>1</v>
      </c>
      <c r="BN1364" s="12">
        <v>0</v>
      </c>
      <c r="BO1364" s="12">
        <v>1</v>
      </c>
      <c r="BP1364" s="12">
        <v>0</v>
      </c>
      <c r="BQ1364" s="12">
        <v>0</v>
      </c>
      <c r="BR1364" s="12">
        <v>0</v>
      </c>
      <c r="BS1364" s="12">
        <v>0</v>
      </c>
      <c r="BT1364" s="12">
        <v>0</v>
      </c>
      <c r="BU1364" s="12">
        <v>1</v>
      </c>
      <c r="BV1364" s="12">
        <v>1</v>
      </c>
      <c r="BW1364" s="12">
        <v>0</v>
      </c>
      <c r="BX1364" s="12">
        <v>0</v>
      </c>
      <c r="BY1364" s="12">
        <v>0.5</v>
      </c>
      <c r="BZ1364" s="12">
        <f t="shared" si="314"/>
        <v>0.5</v>
      </c>
      <c r="CA1364" s="113">
        <v>2.6026896854443837</v>
      </c>
      <c r="CB1364" s="12" t="s">
        <v>1477</v>
      </c>
      <c r="CC1364" s="12">
        <v>1</v>
      </c>
    </row>
    <row r="1365" spans="1:167" ht="15" customHeight="1" x14ac:dyDescent="0.3">
      <c r="A1365" s="70">
        <v>1364</v>
      </c>
      <c r="B1365" s="70">
        <v>31</v>
      </c>
      <c r="C1365" s="70" t="s">
        <v>216</v>
      </c>
      <c r="D1365" s="38">
        <v>-22.876000000000001</v>
      </c>
      <c r="E1365" s="69">
        <v>10.775</v>
      </c>
      <c r="F1365" s="19">
        <f t="shared" si="315"/>
        <v>-2.123062645011601</v>
      </c>
      <c r="G1365" s="70" t="s">
        <v>421</v>
      </c>
      <c r="H1365" s="70">
        <f t="shared" si="304"/>
        <v>-33.651000000000003</v>
      </c>
      <c r="I1365" s="70">
        <f t="shared" si="305"/>
        <v>-12.101000000000001</v>
      </c>
      <c r="J1365" s="70" t="s">
        <v>63</v>
      </c>
      <c r="K1365" s="70">
        <f t="shared" si="307"/>
        <v>-22.876000000000001</v>
      </c>
      <c r="L1365" s="47">
        <f t="shared" si="316"/>
        <v>-2.123062645011601</v>
      </c>
      <c r="M1365" s="18">
        <f t="shared" si="308"/>
        <v>-0.39083853244206107</v>
      </c>
      <c r="N1365" s="69">
        <f t="shared" si="309"/>
        <v>0.18409185115681095</v>
      </c>
      <c r="O1365" s="69">
        <f t="shared" si="310"/>
        <v>5.4320709673791683</v>
      </c>
      <c r="P1365" s="70">
        <f t="shared" si="311"/>
        <v>-0.57493038359887205</v>
      </c>
      <c r="Q1365" s="70">
        <f t="shared" si="312"/>
        <v>-0.20674668128525012</v>
      </c>
      <c r="R1365" s="114">
        <v>9.2040204432313626</v>
      </c>
      <c r="S1365" s="70" t="s">
        <v>1486</v>
      </c>
      <c r="T1365" s="70" t="s">
        <v>1484</v>
      </c>
      <c r="U1365" s="70" t="s">
        <v>1001</v>
      </c>
      <c r="V1365" s="69" t="s">
        <v>1491</v>
      </c>
      <c r="W1365" s="69">
        <v>0</v>
      </c>
      <c r="X1365" s="69">
        <v>0</v>
      </c>
      <c r="Y1365" s="69">
        <v>1</v>
      </c>
      <c r="Z1365" s="69">
        <v>0</v>
      </c>
      <c r="AA1365" s="69">
        <v>1</v>
      </c>
      <c r="AB1365" s="69">
        <v>1</v>
      </c>
      <c r="AC1365" s="69">
        <v>1</v>
      </c>
      <c r="AD1365" s="69">
        <v>4</v>
      </c>
      <c r="AE1365" s="69">
        <v>25</v>
      </c>
      <c r="AF1365" s="69">
        <v>0</v>
      </c>
      <c r="AG1365" s="69">
        <v>0</v>
      </c>
      <c r="AH1365" s="69">
        <v>0</v>
      </c>
      <c r="AI1365" s="69">
        <v>0</v>
      </c>
      <c r="AJ1365" s="69">
        <v>1</v>
      </c>
      <c r="AK1365" s="69">
        <v>0</v>
      </c>
      <c r="AL1365" s="69">
        <v>0</v>
      </c>
      <c r="AM1365" s="69">
        <v>0</v>
      </c>
      <c r="AN1365" s="69">
        <v>0</v>
      </c>
      <c r="AO1365" s="69">
        <v>0</v>
      </c>
      <c r="AP1365" s="114">
        <v>4.9698132995760007</v>
      </c>
      <c r="AQ1365" s="70">
        <v>1</v>
      </c>
      <c r="AR1365" s="114">
        <v>3.4011973816621555</v>
      </c>
      <c r="AS1365" s="70">
        <v>1</v>
      </c>
      <c r="AT1365" s="70">
        <v>0</v>
      </c>
      <c r="AU1365" s="70">
        <v>8.2977926263808612</v>
      </c>
      <c r="AV1365" s="114">
        <v>7.6073814256397911</v>
      </c>
      <c r="AW1365" s="70">
        <v>1</v>
      </c>
      <c r="AX1365" s="70">
        <v>0</v>
      </c>
      <c r="AY1365" s="69">
        <v>1</v>
      </c>
      <c r="AZ1365" s="69">
        <v>2.8000000000000001E-2</v>
      </c>
      <c r="BA1365" s="32">
        <v>16</v>
      </c>
      <c r="BB1365" s="32">
        <v>8</v>
      </c>
      <c r="BC1365" s="70">
        <v>1</v>
      </c>
      <c r="BD1365" s="70">
        <v>0</v>
      </c>
      <c r="BE1365" s="106">
        <f>LN(19.92)</f>
        <v>2.9917242521564522</v>
      </c>
      <c r="BF1365" s="106">
        <v>1045.0899999999999</v>
      </c>
      <c r="BG1365" s="106">
        <f t="shared" si="313"/>
        <v>0.43034885486258406</v>
      </c>
      <c r="BH1365" s="69">
        <v>1</v>
      </c>
      <c r="BI1365" s="69">
        <v>1</v>
      </c>
      <c r="BJ1365" s="69">
        <v>0</v>
      </c>
      <c r="BK1365" s="70">
        <v>1</v>
      </c>
      <c r="BL1365" s="70">
        <v>0</v>
      </c>
      <c r="BM1365" s="70">
        <v>1</v>
      </c>
      <c r="BN1365" s="70">
        <v>0</v>
      </c>
      <c r="BO1365" s="70">
        <v>1</v>
      </c>
      <c r="BP1365" s="70">
        <v>0</v>
      </c>
      <c r="BQ1365" s="70">
        <v>0</v>
      </c>
      <c r="BR1365" s="70">
        <v>0</v>
      </c>
      <c r="BS1365" s="70">
        <v>0</v>
      </c>
      <c r="BT1365" s="70">
        <v>0</v>
      </c>
      <c r="BU1365" s="70">
        <v>1</v>
      </c>
      <c r="BV1365" s="70">
        <v>1</v>
      </c>
      <c r="BW1365" s="70">
        <v>0</v>
      </c>
      <c r="BX1365" s="70">
        <v>0</v>
      </c>
      <c r="BY1365" s="70">
        <v>0.5</v>
      </c>
      <c r="BZ1365" s="70">
        <f t="shared" si="314"/>
        <v>0.5</v>
      </c>
      <c r="CA1365" s="114">
        <v>2.6026896854443837</v>
      </c>
      <c r="CB1365" s="70" t="s">
        <v>1477</v>
      </c>
      <c r="CC1365" s="70">
        <v>1</v>
      </c>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c r="DD1365" s="70"/>
      <c r="DE1365" s="70"/>
      <c r="DF1365" s="70"/>
      <c r="DG1365" s="70"/>
      <c r="DH1365" s="70"/>
      <c r="DI1365" s="70"/>
      <c r="DJ1365" s="70"/>
      <c r="DK1365" s="70"/>
      <c r="DL1365" s="70"/>
      <c r="DM1365" s="70"/>
      <c r="DN1365" s="70"/>
      <c r="DO1365" s="70"/>
      <c r="DP1365" s="70"/>
      <c r="DQ1365" s="70"/>
      <c r="DR1365" s="70"/>
      <c r="DS1365" s="70"/>
      <c r="DT1365" s="70"/>
      <c r="DU1365" s="70"/>
      <c r="DV1365" s="70"/>
      <c r="DW1365" s="70"/>
      <c r="DX1365" s="70"/>
      <c r="DY1365" s="70"/>
      <c r="DZ1365" s="70"/>
      <c r="EA1365" s="70"/>
      <c r="EB1365" s="70"/>
      <c r="EC1365" s="70"/>
      <c r="ED1365" s="70"/>
      <c r="EE1365" s="70"/>
      <c r="EF1365" s="70"/>
      <c r="EG1365" s="70"/>
      <c r="EH1365" s="70"/>
      <c r="EI1365" s="70"/>
      <c r="EJ1365" s="70"/>
      <c r="EK1365" s="70"/>
      <c r="EL1365" s="70"/>
      <c r="EM1365" s="70"/>
      <c r="EN1365" s="70"/>
      <c r="EO1365" s="70"/>
      <c r="EP1365" s="70"/>
      <c r="EQ1365" s="70"/>
      <c r="ER1365" s="70"/>
      <c r="ES1365" s="70"/>
      <c r="ET1365" s="70"/>
      <c r="EU1365" s="70"/>
      <c r="EV1365" s="70"/>
      <c r="EW1365" s="70"/>
      <c r="EX1365" s="70"/>
      <c r="EY1365" s="70"/>
      <c r="EZ1365" s="70"/>
      <c r="FA1365" s="70"/>
      <c r="FB1365" s="70"/>
      <c r="FC1365" s="70"/>
      <c r="FD1365" s="70"/>
      <c r="FE1365" s="70"/>
      <c r="FF1365" s="70"/>
      <c r="FG1365" s="70"/>
      <c r="FH1365" s="70"/>
      <c r="FI1365" s="70"/>
      <c r="FJ1365" s="70"/>
      <c r="FK1365" s="70"/>
    </row>
    <row r="1366" spans="1:167" ht="15" customHeight="1" x14ac:dyDescent="0.3">
      <c r="A1366" s="17">
        <v>1365</v>
      </c>
      <c r="B1366" s="12">
        <v>31</v>
      </c>
      <c r="C1366" s="12" t="s">
        <v>216</v>
      </c>
      <c r="D1366" s="37">
        <v>211.92500000000001</v>
      </c>
      <c r="E1366" s="68">
        <v>78.004999999999995</v>
      </c>
      <c r="F1366" s="19">
        <f t="shared" si="315"/>
        <v>2.7168130248061026</v>
      </c>
      <c r="G1366" s="12" t="s">
        <v>420</v>
      </c>
      <c r="H1366" s="12">
        <f t="shared" si="304"/>
        <v>133.92000000000002</v>
      </c>
      <c r="I1366" s="12">
        <f t="shared" si="305"/>
        <v>289.93</v>
      </c>
      <c r="J1366" s="12" t="s">
        <v>63</v>
      </c>
      <c r="K1366" s="12">
        <f t="shared" si="307"/>
        <v>211.92500000000001</v>
      </c>
      <c r="L1366" s="45">
        <f t="shared" si="316"/>
        <v>2.7168130248061026</v>
      </c>
      <c r="M1366" s="15">
        <f t="shared" si="308"/>
        <v>0.48498226334832456</v>
      </c>
      <c r="N1366" s="13">
        <f t="shared" si="309"/>
        <v>0.1785114613777801</v>
      </c>
      <c r="O1366" s="68">
        <f t="shared" si="310"/>
        <v>5.6018812029313949</v>
      </c>
      <c r="P1366" s="12">
        <f t="shared" si="311"/>
        <v>0.30647080197054444</v>
      </c>
      <c r="Q1366" s="12">
        <f t="shared" si="312"/>
        <v>0.66349372472610468</v>
      </c>
      <c r="R1366" s="113">
        <v>9.2040204432313626</v>
      </c>
      <c r="S1366" s="12" t="s">
        <v>1487</v>
      </c>
      <c r="T1366" s="12" t="s">
        <v>1485</v>
      </c>
      <c r="U1366" s="12" t="s">
        <v>1481</v>
      </c>
      <c r="V1366" s="13" t="s">
        <v>1492</v>
      </c>
      <c r="W1366" s="68">
        <v>0</v>
      </c>
      <c r="X1366" s="68">
        <v>0</v>
      </c>
      <c r="Y1366" s="68">
        <v>1</v>
      </c>
      <c r="Z1366" s="68">
        <v>0</v>
      </c>
      <c r="AA1366" s="68">
        <v>1</v>
      </c>
      <c r="AB1366" s="68">
        <v>1</v>
      </c>
      <c r="AC1366" s="68">
        <v>2</v>
      </c>
      <c r="AD1366" s="68">
        <v>4</v>
      </c>
      <c r="AE1366" s="68">
        <v>24</v>
      </c>
      <c r="AF1366" s="68">
        <v>0</v>
      </c>
      <c r="AG1366" s="13">
        <v>0</v>
      </c>
      <c r="AH1366" s="13">
        <v>0</v>
      </c>
      <c r="AI1366" s="13">
        <v>0</v>
      </c>
      <c r="AJ1366" s="13">
        <v>1</v>
      </c>
      <c r="AK1366" s="13">
        <v>0</v>
      </c>
      <c r="AL1366" s="13">
        <v>0</v>
      </c>
      <c r="AM1366" s="68">
        <v>0</v>
      </c>
      <c r="AN1366" s="68">
        <v>0</v>
      </c>
      <c r="AO1366" s="68">
        <v>0</v>
      </c>
      <c r="AP1366" s="113">
        <v>4.9698132995760007</v>
      </c>
      <c r="AQ1366" s="12">
        <v>1</v>
      </c>
      <c r="AR1366" s="113">
        <v>3.3672958299864741</v>
      </c>
      <c r="AS1366" s="12">
        <v>1</v>
      </c>
      <c r="AT1366" s="12">
        <v>0</v>
      </c>
      <c r="AU1366" s="12">
        <v>8.2977926263808612</v>
      </c>
      <c r="AV1366" s="113">
        <v>7.6073814256397911</v>
      </c>
      <c r="AW1366" s="12">
        <v>1</v>
      </c>
      <c r="AX1366" s="12">
        <v>0</v>
      </c>
      <c r="AY1366" s="68">
        <v>1</v>
      </c>
      <c r="AZ1366" s="68">
        <v>2.8000000000000001E-2</v>
      </c>
      <c r="BA1366" s="94">
        <v>16</v>
      </c>
      <c r="BB1366" s="94">
        <v>8</v>
      </c>
      <c r="BC1366" s="12">
        <v>1</v>
      </c>
      <c r="BD1366" s="12">
        <v>0</v>
      </c>
      <c r="BE1366" s="104">
        <f>LN(5.23)</f>
        <v>1.6544112780768316</v>
      </c>
      <c r="BF1366" s="104">
        <v>1045.0899999999999</v>
      </c>
      <c r="BG1366" s="104">
        <f t="shared" si="313"/>
        <v>0.23798115701302136</v>
      </c>
      <c r="BH1366" s="68">
        <v>1</v>
      </c>
      <c r="BI1366" s="68">
        <v>1</v>
      </c>
      <c r="BJ1366" s="68">
        <v>0</v>
      </c>
      <c r="BK1366" s="12">
        <v>0</v>
      </c>
      <c r="BL1366" s="12">
        <v>1</v>
      </c>
      <c r="BM1366" s="12">
        <v>1</v>
      </c>
      <c r="BN1366" s="12">
        <v>0</v>
      </c>
      <c r="BO1366" s="12">
        <v>1</v>
      </c>
      <c r="BP1366" s="12">
        <v>0</v>
      </c>
      <c r="BQ1366" s="12">
        <v>0</v>
      </c>
      <c r="BR1366" s="12">
        <v>0</v>
      </c>
      <c r="BS1366" s="12">
        <v>0</v>
      </c>
      <c r="BT1366" s="12">
        <v>0</v>
      </c>
      <c r="BU1366" s="12">
        <v>1</v>
      </c>
      <c r="BV1366" s="12">
        <v>1</v>
      </c>
      <c r="BW1366" s="12">
        <v>0</v>
      </c>
      <c r="BX1366" s="12">
        <v>0</v>
      </c>
      <c r="BY1366" s="12">
        <v>0.5</v>
      </c>
      <c r="BZ1366" s="12">
        <f t="shared" si="314"/>
        <v>0.5</v>
      </c>
      <c r="CA1366" s="113">
        <v>2.6026896854443837</v>
      </c>
      <c r="CB1366" s="12" t="s">
        <v>1477</v>
      </c>
      <c r="CC1366" s="12">
        <v>1</v>
      </c>
    </row>
    <row r="1367" spans="1:167" ht="15" customHeight="1" x14ac:dyDescent="0.3">
      <c r="A1367" s="17">
        <v>1366</v>
      </c>
      <c r="B1367" s="12">
        <v>31</v>
      </c>
      <c r="C1367" s="12" t="s">
        <v>216</v>
      </c>
      <c r="D1367" s="37">
        <v>614.10199999999998</v>
      </c>
      <c r="E1367" s="68">
        <v>85.772999999999996</v>
      </c>
      <c r="F1367" s="19">
        <f t="shared" si="315"/>
        <v>7.1596189943222228</v>
      </c>
      <c r="G1367" s="12" t="s">
        <v>420</v>
      </c>
      <c r="H1367" s="12">
        <f t="shared" si="304"/>
        <v>528.32899999999995</v>
      </c>
      <c r="I1367" s="12">
        <f t="shared" si="305"/>
        <v>699.875</v>
      </c>
      <c r="J1367" s="12" t="s">
        <v>63</v>
      </c>
      <c r="K1367" s="12">
        <f t="shared" si="307"/>
        <v>614.10199999999998</v>
      </c>
      <c r="L1367" s="45">
        <f t="shared" si="316"/>
        <v>7.1596189943222228</v>
      </c>
      <c r="M1367" s="15">
        <f t="shared" si="308"/>
        <v>0.84224899175374923</v>
      </c>
      <c r="N1367" s="13">
        <f t="shared" si="309"/>
        <v>0.11763880067105184</v>
      </c>
      <c r="O1367" s="68">
        <f t="shared" si="310"/>
        <v>8.5005966934009773</v>
      </c>
      <c r="P1367" s="12">
        <f t="shared" si="311"/>
        <v>0.72461019108269742</v>
      </c>
      <c r="Q1367" s="12">
        <f t="shared" si="312"/>
        <v>0.95988779242480105</v>
      </c>
      <c r="R1367" s="113">
        <v>9.2040204432313626</v>
      </c>
      <c r="S1367" s="12" t="s">
        <v>1487</v>
      </c>
      <c r="T1367" s="12" t="s">
        <v>1485</v>
      </c>
      <c r="U1367" s="12" t="s">
        <v>1482</v>
      </c>
      <c r="V1367" s="13" t="s">
        <v>1493</v>
      </c>
      <c r="W1367" s="68">
        <v>0</v>
      </c>
      <c r="X1367" s="68">
        <v>0</v>
      </c>
      <c r="Y1367" s="68">
        <v>1</v>
      </c>
      <c r="Z1367" s="68">
        <v>0</v>
      </c>
      <c r="AA1367" s="68">
        <v>1</v>
      </c>
      <c r="AB1367" s="68">
        <v>1</v>
      </c>
      <c r="AC1367" s="68">
        <v>2</v>
      </c>
      <c r="AD1367" s="68">
        <v>4</v>
      </c>
      <c r="AE1367" s="68">
        <v>21</v>
      </c>
      <c r="AF1367" s="68">
        <v>0</v>
      </c>
      <c r="AG1367" s="13">
        <v>0</v>
      </c>
      <c r="AH1367" s="13">
        <v>0</v>
      </c>
      <c r="AI1367" s="13">
        <v>0</v>
      </c>
      <c r="AJ1367" s="13">
        <v>1</v>
      </c>
      <c r="AK1367" s="13">
        <v>0</v>
      </c>
      <c r="AL1367" s="13">
        <v>0</v>
      </c>
      <c r="AM1367" s="68">
        <v>0</v>
      </c>
      <c r="AN1367" s="68">
        <v>0</v>
      </c>
      <c r="AO1367" s="68">
        <v>0</v>
      </c>
      <c r="AP1367" s="113">
        <v>4.9698132995760007</v>
      </c>
      <c r="AQ1367" s="12">
        <v>1</v>
      </c>
      <c r="AR1367" s="113">
        <v>3.2580965380214821</v>
      </c>
      <c r="AS1367" s="12">
        <v>1</v>
      </c>
      <c r="AT1367" s="12">
        <v>0</v>
      </c>
      <c r="AU1367" s="12">
        <v>8.2977926263808612</v>
      </c>
      <c r="AV1367" s="113">
        <v>7.6073814256397911</v>
      </c>
      <c r="AW1367" s="12">
        <v>1</v>
      </c>
      <c r="AX1367" s="12">
        <v>0</v>
      </c>
      <c r="AY1367" s="68">
        <v>1</v>
      </c>
      <c r="AZ1367" s="68">
        <v>2.8000000000000001E-2</v>
      </c>
      <c r="BA1367" s="94">
        <v>16</v>
      </c>
      <c r="BB1367" s="94">
        <v>8</v>
      </c>
      <c r="BC1367" s="12">
        <v>1</v>
      </c>
      <c r="BD1367" s="12">
        <v>0</v>
      </c>
      <c r="BE1367" s="104">
        <f>LN(19.92)</f>
        <v>2.9917242521564522</v>
      </c>
      <c r="BF1367" s="104">
        <v>1045.0899999999999</v>
      </c>
      <c r="BG1367" s="104">
        <f t="shared" si="313"/>
        <v>0.43034885486258406</v>
      </c>
      <c r="BH1367" s="68">
        <v>1</v>
      </c>
      <c r="BI1367" s="68">
        <v>1</v>
      </c>
      <c r="BJ1367" s="68">
        <v>0</v>
      </c>
      <c r="BK1367" s="12">
        <v>0</v>
      </c>
      <c r="BL1367" s="12">
        <v>1</v>
      </c>
      <c r="BM1367" s="12">
        <v>1</v>
      </c>
      <c r="BN1367" s="12">
        <v>0</v>
      </c>
      <c r="BO1367" s="12">
        <v>1</v>
      </c>
      <c r="BP1367" s="12">
        <v>0</v>
      </c>
      <c r="BQ1367" s="12">
        <v>0</v>
      </c>
      <c r="BR1367" s="12">
        <v>0</v>
      </c>
      <c r="BS1367" s="12">
        <v>0</v>
      </c>
      <c r="BT1367" s="12">
        <v>0</v>
      </c>
      <c r="BU1367" s="12">
        <v>1</v>
      </c>
      <c r="BV1367" s="12">
        <v>1</v>
      </c>
      <c r="BW1367" s="12">
        <v>0</v>
      </c>
      <c r="BX1367" s="12">
        <v>0</v>
      </c>
      <c r="BY1367" s="12">
        <v>0.5</v>
      </c>
      <c r="BZ1367" s="12">
        <f t="shared" si="314"/>
        <v>0.5</v>
      </c>
      <c r="CA1367" s="113">
        <v>2.6026896854443837</v>
      </c>
      <c r="CB1367" s="12" t="s">
        <v>1477</v>
      </c>
      <c r="CC1367" s="12">
        <v>1</v>
      </c>
    </row>
    <row r="1368" spans="1:167" ht="15" customHeight="1" x14ac:dyDescent="0.3">
      <c r="A1368" s="17">
        <v>1367</v>
      </c>
      <c r="B1368" s="70">
        <v>31</v>
      </c>
      <c r="C1368" s="70" t="s">
        <v>216</v>
      </c>
      <c r="D1368" s="38">
        <v>4.2859999999999996</v>
      </c>
      <c r="E1368" s="69">
        <v>50.863999999999997</v>
      </c>
      <c r="F1368" s="19">
        <f t="shared" si="315"/>
        <v>8.4263919471531931E-2</v>
      </c>
      <c r="G1368" s="70"/>
      <c r="H1368" s="70">
        <f t="shared" si="304"/>
        <v>-46.577999999999996</v>
      </c>
      <c r="I1368" s="70">
        <f t="shared" si="305"/>
        <v>55.15</v>
      </c>
      <c r="J1368" s="70" t="s">
        <v>63</v>
      </c>
      <c r="K1368" s="70">
        <f t="shared" si="307"/>
        <v>4.2859999999999996</v>
      </c>
      <c r="L1368" s="47">
        <f t="shared" si="316"/>
        <v>8.4263919471531931E-2</v>
      </c>
      <c r="M1368" s="18">
        <f t="shared" si="308"/>
        <v>1.9857280153347333E-2</v>
      </c>
      <c r="N1368" s="69">
        <f t="shared" si="309"/>
        <v>0.2356557857489171</v>
      </c>
      <c r="O1368" s="69">
        <f t="shared" si="310"/>
        <v>4.2434773957362735</v>
      </c>
      <c r="P1368" s="70">
        <f t="shared" si="311"/>
        <v>-0.21579850559556976</v>
      </c>
      <c r="Q1368" s="70">
        <f t="shared" si="312"/>
        <v>0.25551306590226441</v>
      </c>
      <c r="R1368" s="114">
        <v>7.7600406808803797</v>
      </c>
      <c r="S1368" s="70" t="s">
        <v>1487</v>
      </c>
      <c r="T1368" s="70" t="s">
        <v>1485</v>
      </c>
      <c r="U1368" s="70" t="s">
        <v>1483</v>
      </c>
      <c r="V1368" s="69" t="s">
        <v>1494</v>
      </c>
      <c r="W1368" s="69">
        <v>0</v>
      </c>
      <c r="X1368" s="69">
        <v>0</v>
      </c>
      <c r="Y1368" s="69">
        <v>1</v>
      </c>
      <c r="Z1368" s="69">
        <v>0</v>
      </c>
      <c r="AA1368" s="69">
        <v>1</v>
      </c>
      <c r="AB1368" s="69">
        <v>1</v>
      </c>
      <c r="AC1368" s="69">
        <v>2</v>
      </c>
      <c r="AD1368" s="69">
        <v>4</v>
      </c>
      <c r="AE1368" s="69">
        <v>18</v>
      </c>
      <c r="AF1368" s="69">
        <v>0</v>
      </c>
      <c r="AG1368" s="69">
        <v>0</v>
      </c>
      <c r="AH1368" s="69">
        <v>0</v>
      </c>
      <c r="AI1368" s="69">
        <v>0</v>
      </c>
      <c r="AJ1368" s="69">
        <v>1</v>
      </c>
      <c r="AK1368" s="69">
        <v>0</v>
      </c>
      <c r="AL1368" s="69">
        <v>0</v>
      </c>
      <c r="AM1368" s="69">
        <v>0</v>
      </c>
      <c r="AN1368" s="69">
        <v>0</v>
      </c>
      <c r="AO1368" s="69">
        <v>0</v>
      </c>
      <c r="AP1368" s="114">
        <v>4.9698132995760007</v>
      </c>
      <c r="AQ1368" s="70">
        <v>1</v>
      </c>
      <c r="AR1368" s="114">
        <v>3.1354942159291497</v>
      </c>
      <c r="AS1368" s="70">
        <v>1</v>
      </c>
      <c r="AT1368" s="70">
        <v>0</v>
      </c>
      <c r="AU1368" s="70">
        <v>8.2977926263808612</v>
      </c>
      <c r="AV1368" s="114">
        <v>7.6073814256397911</v>
      </c>
      <c r="AW1368" s="70">
        <v>1</v>
      </c>
      <c r="AX1368" s="70">
        <v>0</v>
      </c>
      <c r="AY1368" s="69">
        <v>1</v>
      </c>
      <c r="AZ1368" s="69">
        <v>2.8000000000000001E-2</v>
      </c>
      <c r="BA1368" s="32">
        <v>16</v>
      </c>
      <c r="BB1368" s="32">
        <v>8</v>
      </c>
      <c r="BC1368" s="70">
        <v>1</v>
      </c>
      <c r="BD1368" s="70">
        <v>0</v>
      </c>
      <c r="BE1368" s="106">
        <f>LN(5.23)</f>
        <v>1.6544112780768316</v>
      </c>
      <c r="BF1368" s="106">
        <v>1045.0899999999999</v>
      </c>
      <c r="BG1368" s="106">
        <f t="shared" si="313"/>
        <v>0.23798115701302136</v>
      </c>
      <c r="BH1368" s="69">
        <v>1</v>
      </c>
      <c r="BI1368" s="69">
        <v>1</v>
      </c>
      <c r="BJ1368" s="69">
        <v>0</v>
      </c>
      <c r="BK1368" s="70">
        <v>0</v>
      </c>
      <c r="BL1368" s="70">
        <v>1</v>
      </c>
      <c r="BM1368" s="70">
        <v>1</v>
      </c>
      <c r="BN1368" s="70">
        <v>0</v>
      </c>
      <c r="BO1368" s="70">
        <v>1</v>
      </c>
      <c r="BP1368" s="70">
        <v>0</v>
      </c>
      <c r="BQ1368" s="70">
        <v>0</v>
      </c>
      <c r="BR1368" s="70">
        <v>0</v>
      </c>
      <c r="BS1368" s="70">
        <v>0</v>
      </c>
      <c r="BT1368" s="70">
        <v>0</v>
      </c>
      <c r="BU1368" s="70">
        <v>1</v>
      </c>
      <c r="BV1368" s="70">
        <v>1</v>
      </c>
      <c r="BW1368" s="70">
        <v>0</v>
      </c>
      <c r="BX1368" s="70">
        <v>0</v>
      </c>
      <c r="BY1368" s="70">
        <v>0.5</v>
      </c>
      <c r="BZ1368" s="70">
        <f t="shared" si="314"/>
        <v>0.5</v>
      </c>
      <c r="CA1368" s="114">
        <v>2.6026896854443837</v>
      </c>
      <c r="CB1368" s="70" t="s">
        <v>1477</v>
      </c>
      <c r="CC1368" s="70">
        <v>1</v>
      </c>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c r="DD1368" s="70"/>
      <c r="DE1368" s="70"/>
      <c r="DF1368" s="70"/>
      <c r="DG1368" s="70"/>
      <c r="DH1368" s="70"/>
      <c r="DI1368" s="70"/>
      <c r="DJ1368" s="70"/>
      <c r="DK1368" s="70"/>
      <c r="DL1368" s="70"/>
      <c r="DM1368" s="70"/>
      <c r="DN1368" s="70"/>
      <c r="DO1368" s="70"/>
      <c r="DP1368" s="70"/>
      <c r="DQ1368" s="70"/>
      <c r="DR1368" s="70"/>
      <c r="DS1368" s="70"/>
      <c r="DT1368" s="70"/>
      <c r="DU1368" s="70"/>
      <c r="DV1368" s="70"/>
      <c r="DW1368" s="70"/>
      <c r="DX1368" s="70"/>
      <c r="DY1368" s="70"/>
      <c r="DZ1368" s="70"/>
      <c r="EA1368" s="70"/>
      <c r="EB1368" s="70"/>
      <c r="EC1368" s="70"/>
      <c r="ED1368" s="70"/>
      <c r="EE1368" s="70"/>
      <c r="EF1368" s="70"/>
      <c r="EG1368" s="70"/>
      <c r="EH1368" s="70"/>
      <c r="EI1368" s="70"/>
      <c r="EJ1368" s="70"/>
      <c r="EK1368" s="70"/>
      <c r="EL1368" s="70"/>
      <c r="EM1368" s="70"/>
      <c r="EN1368" s="70"/>
      <c r="EO1368" s="70"/>
      <c r="EP1368" s="70"/>
      <c r="EQ1368" s="70"/>
      <c r="ER1368" s="70"/>
      <c r="ES1368" s="70"/>
      <c r="ET1368" s="70"/>
      <c r="EU1368" s="70"/>
      <c r="EV1368" s="70"/>
      <c r="EW1368" s="70"/>
      <c r="EX1368" s="70"/>
      <c r="EY1368" s="70"/>
      <c r="EZ1368" s="70"/>
      <c r="FA1368" s="70"/>
      <c r="FB1368" s="70"/>
      <c r="FC1368" s="70"/>
      <c r="FD1368" s="70"/>
      <c r="FE1368" s="70"/>
      <c r="FF1368" s="70"/>
      <c r="FG1368" s="70"/>
      <c r="FH1368" s="70"/>
      <c r="FI1368" s="70"/>
      <c r="FJ1368" s="70"/>
      <c r="FK1368" s="70"/>
    </row>
    <row r="1369" spans="1:167" s="40" customFormat="1" ht="15" customHeight="1" x14ac:dyDescent="0.3">
      <c r="A1369" s="75">
        <v>1368</v>
      </c>
      <c r="B1369" s="75">
        <v>31</v>
      </c>
      <c r="C1369" s="75" t="s">
        <v>216</v>
      </c>
      <c r="D1369" s="76">
        <v>-25.338000000000001</v>
      </c>
      <c r="E1369" s="77">
        <v>44.329000000000001</v>
      </c>
      <c r="F1369" s="79">
        <f t="shared" si="315"/>
        <v>-0.57158970425680711</v>
      </c>
      <c r="G1369" s="75"/>
      <c r="H1369" s="75">
        <f t="shared" si="304"/>
        <v>-69.667000000000002</v>
      </c>
      <c r="I1369" s="75">
        <f t="shared" si="305"/>
        <v>18.991</v>
      </c>
      <c r="J1369" s="75" t="s">
        <v>63</v>
      </c>
      <c r="K1369" s="75">
        <f t="shared" si="307"/>
        <v>-25.338000000000001</v>
      </c>
      <c r="L1369" s="88">
        <f t="shared" si="316"/>
        <v>-0.57158970425680711</v>
      </c>
      <c r="M1369" s="78">
        <f t="shared" si="308"/>
        <v>-0.111400223768648</v>
      </c>
      <c r="N1369" s="77">
        <f t="shared" si="309"/>
        <v>0.19489543450313349</v>
      </c>
      <c r="O1369" s="77">
        <f t="shared" si="310"/>
        <v>5.1309565180395351</v>
      </c>
      <c r="P1369" s="75">
        <f t="shared" si="311"/>
        <v>-0.30629565827178151</v>
      </c>
      <c r="Q1369" s="75">
        <f t="shared" si="312"/>
        <v>8.3495210734485487E-2</v>
      </c>
      <c r="R1369" s="115">
        <v>9.2040204432313626</v>
      </c>
      <c r="S1369" s="75" t="s">
        <v>1487</v>
      </c>
      <c r="T1369" s="75" t="s">
        <v>1485</v>
      </c>
      <c r="U1369" s="75" t="s">
        <v>1001</v>
      </c>
      <c r="V1369" s="77" t="s">
        <v>1495</v>
      </c>
      <c r="W1369" s="77">
        <v>0</v>
      </c>
      <c r="X1369" s="77">
        <v>0</v>
      </c>
      <c r="Y1369" s="77">
        <v>1</v>
      </c>
      <c r="Z1369" s="77">
        <v>0</v>
      </c>
      <c r="AA1369" s="77">
        <v>1</v>
      </c>
      <c r="AB1369" s="77">
        <v>1</v>
      </c>
      <c r="AC1369" s="77">
        <v>2</v>
      </c>
      <c r="AD1369" s="77">
        <v>4</v>
      </c>
      <c r="AE1369" s="77">
        <v>26</v>
      </c>
      <c r="AF1369" s="77">
        <v>0</v>
      </c>
      <c r="AG1369" s="77">
        <v>0</v>
      </c>
      <c r="AH1369" s="77">
        <v>0</v>
      </c>
      <c r="AI1369" s="77">
        <v>0</v>
      </c>
      <c r="AJ1369" s="77">
        <v>1</v>
      </c>
      <c r="AK1369" s="77">
        <v>0</v>
      </c>
      <c r="AL1369" s="77">
        <v>0</v>
      </c>
      <c r="AM1369" s="77">
        <v>0</v>
      </c>
      <c r="AN1369" s="77">
        <v>0</v>
      </c>
      <c r="AO1369" s="77">
        <v>0</v>
      </c>
      <c r="AP1369" s="115">
        <v>4.9698132995760007</v>
      </c>
      <c r="AQ1369" s="75">
        <v>1</v>
      </c>
      <c r="AR1369" s="115">
        <v>3.4339872044851463</v>
      </c>
      <c r="AS1369" s="75">
        <v>1</v>
      </c>
      <c r="AT1369" s="75">
        <v>0</v>
      </c>
      <c r="AU1369" s="75">
        <v>8.2977926263808612</v>
      </c>
      <c r="AV1369" s="115">
        <v>7.6073814256397911</v>
      </c>
      <c r="AW1369" s="75">
        <v>1</v>
      </c>
      <c r="AX1369" s="75">
        <v>0</v>
      </c>
      <c r="AY1369" s="77">
        <v>1</v>
      </c>
      <c r="AZ1369" s="77">
        <v>2.8000000000000001E-2</v>
      </c>
      <c r="BA1369" s="52">
        <v>16</v>
      </c>
      <c r="BB1369" s="52">
        <v>8</v>
      </c>
      <c r="BC1369" s="75">
        <v>1</v>
      </c>
      <c r="BD1369" s="75">
        <v>0</v>
      </c>
      <c r="BE1369" s="105">
        <f>LN(19.92)</f>
        <v>2.9917242521564522</v>
      </c>
      <c r="BF1369" s="105">
        <v>1045.0899999999999</v>
      </c>
      <c r="BG1369" s="105">
        <f t="shared" si="313"/>
        <v>0.43034885486258406</v>
      </c>
      <c r="BH1369" s="77">
        <v>1</v>
      </c>
      <c r="BI1369" s="77">
        <v>1</v>
      </c>
      <c r="BJ1369" s="77">
        <v>0</v>
      </c>
      <c r="BK1369" s="75">
        <v>0</v>
      </c>
      <c r="BL1369" s="75">
        <v>1</v>
      </c>
      <c r="BM1369" s="75">
        <v>1</v>
      </c>
      <c r="BN1369" s="75">
        <v>0</v>
      </c>
      <c r="BO1369" s="75">
        <v>1</v>
      </c>
      <c r="BP1369" s="75">
        <v>0</v>
      </c>
      <c r="BQ1369" s="75">
        <v>0</v>
      </c>
      <c r="BR1369" s="75">
        <v>0</v>
      </c>
      <c r="BS1369" s="75">
        <v>0</v>
      </c>
      <c r="BT1369" s="75">
        <v>0</v>
      </c>
      <c r="BU1369" s="75">
        <v>1</v>
      </c>
      <c r="BV1369" s="75">
        <v>1</v>
      </c>
      <c r="BW1369" s="75">
        <v>0</v>
      </c>
      <c r="BX1369" s="75">
        <v>0</v>
      </c>
      <c r="BY1369" s="75">
        <v>0.5</v>
      </c>
      <c r="BZ1369" s="75">
        <f t="shared" si="314"/>
        <v>0.5</v>
      </c>
      <c r="CA1369" s="115">
        <v>2.6026896854443837</v>
      </c>
      <c r="CB1369" s="75" t="s">
        <v>1477</v>
      </c>
      <c r="CC1369" s="75">
        <v>1</v>
      </c>
      <c r="CD1369" s="75"/>
      <c r="CE1369" s="75"/>
      <c r="CF1369" s="75"/>
      <c r="CG1369" s="75"/>
      <c r="CH1369" s="75"/>
      <c r="CI1369" s="75"/>
      <c r="CJ1369" s="75"/>
      <c r="CK1369" s="75"/>
      <c r="CL1369" s="75"/>
      <c r="CM1369" s="75"/>
      <c r="CN1369" s="75"/>
      <c r="CO1369" s="75"/>
      <c r="CP1369" s="75"/>
      <c r="CQ1369" s="75"/>
      <c r="CR1369" s="75"/>
      <c r="CS1369" s="75"/>
      <c r="CT1369" s="75"/>
      <c r="CU1369" s="75"/>
      <c r="CV1369" s="75"/>
      <c r="CW1369" s="75"/>
      <c r="CX1369" s="75"/>
      <c r="CY1369" s="75"/>
      <c r="CZ1369" s="75"/>
      <c r="DA1369" s="75"/>
      <c r="DB1369" s="75"/>
      <c r="DC1369" s="75"/>
      <c r="DD1369" s="75"/>
      <c r="DE1369" s="75"/>
      <c r="DF1369" s="75"/>
      <c r="DG1369" s="75"/>
      <c r="DH1369" s="75"/>
      <c r="DI1369" s="75"/>
      <c r="DJ1369" s="75"/>
      <c r="DK1369" s="75"/>
      <c r="DL1369" s="75"/>
      <c r="DM1369" s="75"/>
      <c r="DN1369" s="75"/>
      <c r="DO1369" s="75"/>
      <c r="DP1369" s="75"/>
      <c r="DQ1369" s="75"/>
      <c r="DR1369" s="75"/>
      <c r="DS1369" s="75"/>
      <c r="DT1369" s="75"/>
      <c r="DU1369" s="75"/>
      <c r="DV1369" s="75"/>
      <c r="DW1369" s="75"/>
      <c r="DX1369" s="75"/>
      <c r="DY1369" s="75"/>
      <c r="DZ1369" s="75"/>
      <c r="EA1369" s="75"/>
      <c r="EB1369" s="75"/>
      <c r="EC1369" s="75"/>
      <c r="ED1369" s="75"/>
      <c r="EE1369" s="75"/>
      <c r="EF1369" s="75"/>
      <c r="EG1369" s="75"/>
      <c r="EH1369" s="75"/>
      <c r="EI1369" s="75"/>
      <c r="EJ1369" s="75"/>
      <c r="EK1369" s="75"/>
      <c r="EL1369" s="75"/>
      <c r="EM1369" s="75"/>
      <c r="EN1369" s="75"/>
      <c r="EO1369" s="75"/>
      <c r="EP1369" s="75"/>
      <c r="EQ1369" s="75"/>
      <c r="ER1369" s="75"/>
      <c r="ES1369" s="75"/>
      <c r="ET1369" s="75"/>
      <c r="EU1369" s="75"/>
      <c r="EV1369" s="75"/>
      <c r="EW1369" s="75"/>
      <c r="EX1369" s="75"/>
      <c r="EY1369" s="75"/>
      <c r="EZ1369" s="75"/>
      <c r="FA1369" s="75"/>
      <c r="FB1369" s="75"/>
      <c r="FC1369" s="75"/>
      <c r="FD1369" s="75"/>
      <c r="FE1369" s="75"/>
      <c r="FF1369" s="75"/>
      <c r="FG1369" s="75"/>
      <c r="FH1369" s="75"/>
      <c r="FI1369" s="75"/>
      <c r="FJ1369" s="75"/>
      <c r="FK1369" s="75"/>
    </row>
    <row r="1370" spans="1:167" ht="15" customHeight="1" x14ac:dyDescent="0.3">
      <c r="A1370" s="70">
        <v>1369</v>
      </c>
      <c r="B1370" s="12">
        <v>32</v>
      </c>
      <c r="C1370" s="12" t="s">
        <v>219</v>
      </c>
      <c r="D1370" s="37">
        <v>-0.69</v>
      </c>
      <c r="E1370" s="68">
        <v>0.21</v>
      </c>
      <c r="F1370" s="19">
        <f t="shared" si="315"/>
        <v>-3.2857142857142856</v>
      </c>
      <c r="G1370" s="12" t="s">
        <v>353</v>
      </c>
      <c r="H1370" s="12">
        <f t="shared" si="304"/>
        <v>-0.89999999999999991</v>
      </c>
      <c r="I1370" s="12">
        <f t="shared" si="305"/>
        <v>-0.48</v>
      </c>
      <c r="J1370" s="12">
        <v>4.7E-2</v>
      </c>
      <c r="K1370" s="12">
        <f t="shared" si="307"/>
        <v>-0.69</v>
      </c>
      <c r="L1370" s="45">
        <f t="shared" si="316"/>
        <v>-3.2857142857142856</v>
      </c>
      <c r="M1370" s="15">
        <f t="shared" si="308"/>
        <v>-0.20229994291624157</v>
      </c>
      <c r="N1370" s="68">
        <f t="shared" si="309"/>
        <v>6.1569547844073515E-2</v>
      </c>
      <c r="O1370" s="68">
        <f t="shared" si="310"/>
        <v>16.241795416989678</v>
      </c>
      <c r="P1370" s="12">
        <f t="shared" si="311"/>
        <v>-0.26386949076031507</v>
      </c>
      <c r="Q1370" s="12">
        <f t="shared" si="312"/>
        <v>-0.14073039507216806</v>
      </c>
      <c r="R1370" s="113">
        <v>9.2040204432313626</v>
      </c>
      <c r="S1370" s="12" t="s">
        <v>1521</v>
      </c>
      <c r="T1370" s="12" t="s">
        <v>958</v>
      </c>
      <c r="U1370" s="12" t="s">
        <v>1515</v>
      </c>
      <c r="V1370" s="68" t="s">
        <v>1524</v>
      </c>
      <c r="W1370" s="68">
        <v>0</v>
      </c>
      <c r="X1370" s="68">
        <v>0</v>
      </c>
      <c r="Y1370" s="68">
        <v>1</v>
      </c>
      <c r="Z1370" s="68">
        <v>0</v>
      </c>
      <c r="AA1370" s="68">
        <v>1</v>
      </c>
      <c r="AB1370" s="68">
        <v>1</v>
      </c>
      <c r="AC1370" s="68">
        <v>1</v>
      </c>
      <c r="AD1370" s="68">
        <v>3</v>
      </c>
      <c r="AE1370" s="68">
        <v>253</v>
      </c>
      <c r="AF1370" s="68">
        <v>0</v>
      </c>
      <c r="AG1370" s="68">
        <v>1</v>
      </c>
      <c r="AH1370" s="68">
        <v>0</v>
      </c>
      <c r="AI1370" s="68">
        <v>0</v>
      </c>
      <c r="AJ1370" s="68">
        <v>0</v>
      </c>
      <c r="AK1370" s="68">
        <v>0</v>
      </c>
      <c r="AL1370" s="68">
        <v>0</v>
      </c>
      <c r="AM1370" s="68">
        <v>0</v>
      </c>
      <c r="AN1370" s="68">
        <v>0</v>
      </c>
      <c r="AO1370" s="68">
        <v>0</v>
      </c>
      <c r="AP1370" s="113">
        <v>5.5490760848952201</v>
      </c>
      <c r="AQ1370" s="12">
        <v>1</v>
      </c>
      <c r="AR1370" s="113">
        <v>5.5490760848952201</v>
      </c>
      <c r="AS1370" s="12">
        <v>1</v>
      </c>
      <c r="AT1370" s="12">
        <v>0</v>
      </c>
      <c r="AU1370" s="12">
        <v>8.2977926263808612</v>
      </c>
      <c r="AV1370" s="113">
        <v>7.6073814256397911</v>
      </c>
      <c r="AW1370" s="12">
        <v>1</v>
      </c>
      <c r="AX1370" s="12">
        <v>0</v>
      </c>
      <c r="AY1370" s="68">
        <v>1</v>
      </c>
      <c r="AZ1370" s="68">
        <v>0.35399999999999998</v>
      </c>
      <c r="BA1370" s="94">
        <v>71</v>
      </c>
      <c r="BB1370" s="94">
        <v>21</v>
      </c>
      <c r="BC1370" s="12">
        <v>1</v>
      </c>
      <c r="BD1370" s="12">
        <v>0</v>
      </c>
      <c r="BE1370" s="104">
        <f t="shared" ref="BE1370:BE1390" si="317">LN(15)</f>
        <v>2.7080502011022101</v>
      </c>
      <c r="BF1370" s="104">
        <v>1465.7</v>
      </c>
      <c r="BG1370" s="104">
        <f t="shared" si="313"/>
        <v>0.37147015485300211</v>
      </c>
      <c r="BH1370" s="68">
        <v>1</v>
      </c>
      <c r="BI1370" s="68">
        <v>1</v>
      </c>
      <c r="BJ1370" s="68">
        <v>0</v>
      </c>
      <c r="BK1370" s="12">
        <v>0</v>
      </c>
      <c r="BL1370" s="12">
        <v>1</v>
      </c>
      <c r="BM1370" s="12">
        <v>1</v>
      </c>
      <c r="BN1370" s="12">
        <v>0</v>
      </c>
      <c r="BO1370" s="12">
        <v>1</v>
      </c>
      <c r="BP1370" s="12">
        <v>0</v>
      </c>
      <c r="BQ1370" s="12">
        <v>0</v>
      </c>
      <c r="BR1370" s="12">
        <v>0</v>
      </c>
      <c r="BS1370" s="12">
        <v>0</v>
      </c>
      <c r="BT1370" s="12">
        <v>0</v>
      </c>
      <c r="BU1370" s="12">
        <v>1</v>
      </c>
      <c r="BV1370" s="12">
        <v>1</v>
      </c>
      <c r="BW1370" s="12">
        <v>0</v>
      </c>
      <c r="BX1370" s="12">
        <v>0</v>
      </c>
      <c r="BY1370" s="12">
        <v>0.5</v>
      </c>
      <c r="BZ1370" s="12">
        <f t="shared" si="314"/>
        <v>0.5</v>
      </c>
      <c r="CA1370" s="113">
        <v>2.6026896854443837</v>
      </c>
      <c r="CB1370" s="12" t="s">
        <v>1510</v>
      </c>
      <c r="CC1370" s="12">
        <v>1</v>
      </c>
      <c r="CD1370" s="12" t="s">
        <v>1503</v>
      </c>
      <c r="CE1370" s="12" t="s">
        <v>1502</v>
      </c>
      <c r="CF1370" s="12" t="s">
        <v>1511</v>
      </c>
      <c r="CG1370" s="12" t="s">
        <v>1498</v>
      </c>
      <c r="CH1370" s="12" t="s">
        <v>1500</v>
      </c>
      <c r="CI1370" s="46" t="s">
        <v>1513</v>
      </c>
    </row>
    <row r="1371" spans="1:167" ht="15" customHeight="1" x14ac:dyDescent="0.3">
      <c r="A1371" s="70">
        <v>1370</v>
      </c>
      <c r="B1371" s="12">
        <v>32</v>
      </c>
      <c r="C1371" s="12" t="s">
        <v>219</v>
      </c>
      <c r="D1371" s="37">
        <v>-0.32</v>
      </c>
      <c r="E1371" s="68">
        <v>0.21</v>
      </c>
      <c r="F1371" s="19">
        <f t="shared" si="315"/>
        <v>-1.5238095238095239</v>
      </c>
      <c r="H1371" s="12">
        <f t="shared" si="304"/>
        <v>-0.53</v>
      </c>
      <c r="I1371" s="12">
        <f t="shared" si="305"/>
        <v>-0.11000000000000001</v>
      </c>
      <c r="J1371" s="12">
        <v>4.7E-2</v>
      </c>
      <c r="K1371" s="12">
        <f t="shared" si="307"/>
        <v>-0.32</v>
      </c>
      <c r="L1371" s="45">
        <f t="shared" si="316"/>
        <v>-1.5238095238095239</v>
      </c>
      <c r="M1371" s="15">
        <f t="shared" si="308"/>
        <v>-9.5364463218540405E-2</v>
      </c>
      <c r="N1371" s="68">
        <f t="shared" si="309"/>
        <v>6.2582928987167136E-2</v>
      </c>
      <c r="O1371" s="68">
        <f t="shared" si="310"/>
        <v>15.978798311038682</v>
      </c>
      <c r="P1371" s="12">
        <f t="shared" si="311"/>
        <v>-0.15794739220570753</v>
      </c>
      <c r="Q1371" s="12">
        <f t="shared" si="312"/>
        <v>-3.2781534231373269E-2</v>
      </c>
      <c r="R1371" s="113">
        <v>7.7600406808803797</v>
      </c>
      <c r="S1371" s="12" t="s">
        <v>1521</v>
      </c>
      <c r="T1371" s="12" t="s">
        <v>958</v>
      </c>
      <c r="U1371" s="12" t="s">
        <v>1518</v>
      </c>
      <c r="V1371" s="68" t="s">
        <v>1525</v>
      </c>
      <c r="W1371" s="68">
        <v>0</v>
      </c>
      <c r="X1371" s="68">
        <v>0</v>
      </c>
      <c r="Y1371" s="68">
        <v>1</v>
      </c>
      <c r="Z1371" s="68">
        <v>0</v>
      </c>
      <c r="AA1371" s="68">
        <v>1</v>
      </c>
      <c r="AB1371" s="68">
        <v>1</v>
      </c>
      <c r="AC1371" s="68">
        <v>1</v>
      </c>
      <c r="AD1371" s="68">
        <v>3</v>
      </c>
      <c r="AE1371" s="68">
        <v>253</v>
      </c>
      <c r="AF1371" s="68">
        <v>0</v>
      </c>
      <c r="AG1371" s="68">
        <v>1</v>
      </c>
      <c r="AH1371" s="68">
        <v>0</v>
      </c>
      <c r="AI1371" s="68">
        <v>0</v>
      </c>
      <c r="AJ1371" s="68">
        <v>0</v>
      </c>
      <c r="AK1371" s="68">
        <v>0</v>
      </c>
      <c r="AL1371" s="68">
        <v>0</v>
      </c>
      <c r="AM1371" s="68">
        <v>0</v>
      </c>
      <c r="AN1371" s="68">
        <v>0</v>
      </c>
      <c r="AO1371" s="68">
        <v>0</v>
      </c>
      <c r="AP1371" s="113">
        <v>5.5490760848952201</v>
      </c>
      <c r="AQ1371" s="12">
        <v>1</v>
      </c>
      <c r="AR1371" s="113">
        <v>5.5490760848952201</v>
      </c>
      <c r="AS1371" s="12">
        <v>1</v>
      </c>
      <c r="AT1371" s="12">
        <v>0</v>
      </c>
      <c r="AU1371" s="12">
        <v>8.2977926263808612</v>
      </c>
      <c r="AV1371" s="113">
        <v>7.6073814256397911</v>
      </c>
      <c r="AW1371" s="12">
        <v>1</v>
      </c>
      <c r="AX1371" s="12">
        <v>0</v>
      </c>
      <c r="AY1371" s="68">
        <v>1</v>
      </c>
      <c r="AZ1371" s="68">
        <v>0.35399999999999998</v>
      </c>
      <c r="BA1371" s="94">
        <v>71</v>
      </c>
      <c r="BB1371" s="94">
        <v>21</v>
      </c>
      <c r="BC1371" s="12">
        <v>1</v>
      </c>
      <c r="BD1371" s="12">
        <v>0</v>
      </c>
      <c r="BE1371" s="104">
        <f t="shared" si="317"/>
        <v>2.7080502011022101</v>
      </c>
      <c r="BF1371" s="104">
        <v>1465.7</v>
      </c>
      <c r="BG1371" s="104">
        <f t="shared" si="313"/>
        <v>0.37147015485300211</v>
      </c>
      <c r="BH1371" s="68">
        <v>1</v>
      </c>
      <c r="BI1371" s="68">
        <v>1</v>
      </c>
      <c r="BJ1371" s="68">
        <v>0</v>
      </c>
      <c r="BK1371" s="12">
        <v>0</v>
      </c>
      <c r="BL1371" s="12">
        <v>1</v>
      </c>
      <c r="BM1371" s="12">
        <v>1</v>
      </c>
      <c r="BN1371" s="12">
        <v>0</v>
      </c>
      <c r="BO1371" s="12">
        <v>1</v>
      </c>
      <c r="BP1371" s="12">
        <v>0</v>
      </c>
      <c r="BQ1371" s="12">
        <v>0</v>
      </c>
      <c r="BR1371" s="12">
        <v>0</v>
      </c>
      <c r="BS1371" s="12">
        <v>0</v>
      </c>
      <c r="BT1371" s="12">
        <v>0</v>
      </c>
      <c r="BU1371" s="12">
        <v>1</v>
      </c>
      <c r="BV1371" s="12">
        <v>1</v>
      </c>
      <c r="BW1371" s="12">
        <v>0</v>
      </c>
      <c r="BX1371" s="12">
        <v>0</v>
      </c>
      <c r="BY1371" s="12">
        <v>0.5</v>
      </c>
      <c r="BZ1371" s="12">
        <f t="shared" si="314"/>
        <v>0.5</v>
      </c>
      <c r="CA1371" s="113">
        <v>2.6026896854443837</v>
      </c>
      <c r="CB1371" s="12" t="s">
        <v>1510</v>
      </c>
      <c r="CC1371" s="12">
        <v>1</v>
      </c>
      <c r="CD1371" s="12" t="s">
        <v>1504</v>
      </c>
      <c r="CE1371" s="12" t="s">
        <v>17</v>
      </c>
      <c r="CG1371" s="12" t="s">
        <v>1499</v>
      </c>
      <c r="CH1371" s="12" t="s">
        <v>1501</v>
      </c>
      <c r="CI1371" s="46" t="s">
        <v>1327</v>
      </c>
    </row>
    <row r="1372" spans="1:167" ht="15" customHeight="1" x14ac:dyDescent="0.3">
      <c r="A1372" s="70">
        <v>1371</v>
      </c>
      <c r="B1372" s="70">
        <v>32</v>
      </c>
      <c r="C1372" s="70" t="s">
        <v>219</v>
      </c>
      <c r="D1372" s="38">
        <v>0.1</v>
      </c>
      <c r="E1372" s="69">
        <v>0.16</v>
      </c>
      <c r="F1372" s="19">
        <f t="shared" si="315"/>
        <v>0.625</v>
      </c>
      <c r="G1372" s="70"/>
      <c r="H1372" s="70">
        <f t="shared" si="304"/>
        <v>-0.06</v>
      </c>
      <c r="I1372" s="70">
        <f t="shared" si="305"/>
        <v>0.26</v>
      </c>
      <c r="J1372" s="70">
        <v>4.7E-2</v>
      </c>
      <c r="K1372" s="70">
        <f t="shared" si="307"/>
        <v>0.1</v>
      </c>
      <c r="L1372" s="47">
        <f t="shared" si="316"/>
        <v>0.625</v>
      </c>
      <c r="M1372" s="18">
        <f t="shared" si="308"/>
        <v>3.9263114450831693E-2</v>
      </c>
      <c r="N1372" s="69">
        <f t="shared" si="309"/>
        <v>6.2820983121330706E-2</v>
      </c>
      <c r="O1372" s="69">
        <f t="shared" si="310"/>
        <v>15.918248176228438</v>
      </c>
      <c r="P1372" s="70">
        <f t="shared" si="311"/>
        <v>-2.3557868670499013E-2</v>
      </c>
      <c r="Q1372" s="70">
        <f t="shared" si="312"/>
        <v>0.1020840975721624</v>
      </c>
      <c r="R1372" s="114">
        <v>9.3008207251045576</v>
      </c>
      <c r="S1372" s="70" t="s">
        <v>1521</v>
      </c>
      <c r="T1372" s="70" t="s">
        <v>958</v>
      </c>
      <c r="U1372" s="70" t="s">
        <v>1517</v>
      </c>
      <c r="V1372" s="69" t="s">
        <v>1526</v>
      </c>
      <c r="W1372" s="69">
        <v>0</v>
      </c>
      <c r="X1372" s="69">
        <v>0</v>
      </c>
      <c r="Y1372" s="69">
        <v>1</v>
      </c>
      <c r="Z1372" s="69">
        <v>0</v>
      </c>
      <c r="AA1372" s="69">
        <v>1</v>
      </c>
      <c r="AB1372" s="69">
        <v>1</v>
      </c>
      <c r="AC1372" s="69">
        <v>1</v>
      </c>
      <c r="AD1372" s="69">
        <v>3</v>
      </c>
      <c r="AE1372" s="69">
        <v>253</v>
      </c>
      <c r="AF1372" s="69">
        <v>0</v>
      </c>
      <c r="AG1372" s="69">
        <v>1</v>
      </c>
      <c r="AH1372" s="69">
        <v>0</v>
      </c>
      <c r="AI1372" s="69">
        <v>0</v>
      </c>
      <c r="AJ1372" s="69">
        <v>0</v>
      </c>
      <c r="AK1372" s="69">
        <v>0</v>
      </c>
      <c r="AL1372" s="69">
        <v>0</v>
      </c>
      <c r="AM1372" s="69">
        <v>0</v>
      </c>
      <c r="AN1372" s="69">
        <v>0</v>
      </c>
      <c r="AO1372" s="69">
        <v>0</v>
      </c>
      <c r="AP1372" s="114">
        <v>5.5490760848952201</v>
      </c>
      <c r="AQ1372" s="70">
        <v>1</v>
      </c>
      <c r="AR1372" s="114">
        <v>5.5490760848952201</v>
      </c>
      <c r="AS1372" s="70">
        <v>1</v>
      </c>
      <c r="AT1372" s="70">
        <v>0</v>
      </c>
      <c r="AU1372" s="70">
        <v>8.2977926263808612</v>
      </c>
      <c r="AV1372" s="114">
        <v>7.6073814256397911</v>
      </c>
      <c r="AW1372" s="70">
        <v>1</v>
      </c>
      <c r="AX1372" s="70">
        <v>0</v>
      </c>
      <c r="AY1372" s="69">
        <v>1</v>
      </c>
      <c r="AZ1372" s="69">
        <v>0.35399999999999998</v>
      </c>
      <c r="BA1372" s="32">
        <v>71</v>
      </c>
      <c r="BB1372" s="32">
        <v>21</v>
      </c>
      <c r="BC1372" s="70">
        <v>1</v>
      </c>
      <c r="BD1372" s="70">
        <v>0</v>
      </c>
      <c r="BE1372" s="106">
        <f t="shared" si="317"/>
        <v>2.7080502011022101</v>
      </c>
      <c r="BF1372" s="106">
        <v>1465.7</v>
      </c>
      <c r="BG1372" s="106">
        <f t="shared" si="313"/>
        <v>0.37147015485300211</v>
      </c>
      <c r="BH1372" s="69">
        <v>1</v>
      </c>
      <c r="BI1372" s="69">
        <v>1</v>
      </c>
      <c r="BJ1372" s="69">
        <v>0</v>
      </c>
      <c r="BK1372" s="70">
        <v>0</v>
      </c>
      <c r="BL1372" s="70">
        <v>1</v>
      </c>
      <c r="BM1372" s="70">
        <v>1</v>
      </c>
      <c r="BN1372" s="70">
        <v>0</v>
      </c>
      <c r="BO1372" s="70">
        <v>1</v>
      </c>
      <c r="BP1372" s="70">
        <v>0</v>
      </c>
      <c r="BQ1372" s="70">
        <v>0</v>
      </c>
      <c r="BR1372" s="70">
        <v>0</v>
      </c>
      <c r="BS1372" s="70">
        <v>0</v>
      </c>
      <c r="BT1372" s="70">
        <v>0</v>
      </c>
      <c r="BU1372" s="70">
        <v>1</v>
      </c>
      <c r="BV1372" s="70">
        <v>1</v>
      </c>
      <c r="BW1372" s="70">
        <v>0</v>
      </c>
      <c r="BX1372" s="70">
        <v>0</v>
      </c>
      <c r="BY1372" s="70">
        <v>0.5</v>
      </c>
      <c r="BZ1372" s="70">
        <f t="shared" si="314"/>
        <v>0.5</v>
      </c>
      <c r="CA1372" s="114">
        <v>2.6026896854443837</v>
      </c>
      <c r="CB1372" s="70" t="s">
        <v>1510</v>
      </c>
      <c r="CC1372" s="70">
        <v>1</v>
      </c>
      <c r="CD1372" s="70" t="s">
        <v>1505</v>
      </c>
      <c r="CE1372" s="70"/>
      <c r="CF1372" s="70"/>
      <c r="CG1372" s="70"/>
      <c r="CH1372" s="70"/>
      <c r="CI1372" s="70" t="s">
        <v>1507</v>
      </c>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c r="DD1372" s="70"/>
      <c r="DE1372" s="70"/>
      <c r="DF1372" s="70"/>
      <c r="DG1372" s="70"/>
      <c r="DH1372" s="70"/>
      <c r="DI1372" s="70"/>
      <c r="DJ1372" s="70"/>
      <c r="DK1372" s="70"/>
      <c r="DL1372" s="70"/>
      <c r="DM1372" s="70"/>
      <c r="DN1372" s="70"/>
      <c r="DO1372" s="70"/>
      <c r="DP1372" s="70"/>
      <c r="DQ1372" s="70"/>
      <c r="DR1372" s="70"/>
      <c r="DS1372" s="70"/>
      <c r="DT1372" s="70"/>
      <c r="DU1372" s="70"/>
      <c r="DV1372" s="70"/>
      <c r="DW1372" s="70"/>
      <c r="DX1372" s="70"/>
      <c r="DY1372" s="70"/>
      <c r="DZ1372" s="70"/>
      <c r="EA1372" s="70"/>
      <c r="EB1372" s="70"/>
      <c r="EC1372" s="70"/>
      <c r="ED1372" s="70"/>
      <c r="EE1372" s="70"/>
      <c r="EF1372" s="70"/>
      <c r="EG1372" s="70"/>
      <c r="EH1372" s="70"/>
      <c r="EI1372" s="70"/>
      <c r="EJ1372" s="70"/>
      <c r="EK1372" s="70"/>
      <c r="EL1372" s="70"/>
      <c r="EM1372" s="70"/>
      <c r="EN1372" s="70"/>
      <c r="EO1372" s="70"/>
      <c r="EP1372" s="70"/>
      <c r="EQ1372" s="70"/>
      <c r="ER1372" s="70"/>
      <c r="ES1372" s="70"/>
      <c r="ET1372" s="70"/>
      <c r="EU1372" s="70"/>
      <c r="EV1372" s="70"/>
      <c r="EW1372" s="70"/>
      <c r="EX1372" s="70"/>
      <c r="EY1372" s="70"/>
      <c r="EZ1372" s="70"/>
      <c r="FA1372" s="70"/>
      <c r="FB1372" s="70"/>
      <c r="FC1372" s="70"/>
      <c r="FD1372" s="70"/>
      <c r="FE1372" s="70"/>
      <c r="FF1372" s="70"/>
      <c r="FG1372" s="70"/>
      <c r="FH1372" s="70"/>
      <c r="FI1372" s="70"/>
      <c r="FJ1372" s="70"/>
      <c r="FK1372" s="70"/>
    </row>
    <row r="1373" spans="1:167" ht="15" customHeight="1" x14ac:dyDescent="0.3">
      <c r="A1373" s="70">
        <v>1372</v>
      </c>
      <c r="B1373" s="12">
        <v>32</v>
      </c>
      <c r="C1373" s="12" t="s">
        <v>219</v>
      </c>
      <c r="D1373" s="37">
        <v>0.32</v>
      </c>
      <c r="E1373" s="68">
        <v>0.21</v>
      </c>
      <c r="F1373" s="19">
        <f t="shared" si="315"/>
        <v>1.5238095238095239</v>
      </c>
      <c r="H1373" s="12">
        <f t="shared" si="304"/>
        <v>0.11000000000000001</v>
      </c>
      <c r="I1373" s="12">
        <f t="shared" si="305"/>
        <v>0.53</v>
      </c>
      <c r="J1373" s="12">
        <v>4.7E-2</v>
      </c>
      <c r="K1373" s="12">
        <f t="shared" si="307"/>
        <v>0.32</v>
      </c>
      <c r="L1373" s="45">
        <f t="shared" si="316"/>
        <v>1.5238095238095239</v>
      </c>
      <c r="M1373" s="15">
        <f t="shared" si="308"/>
        <v>9.5364463218540405E-2</v>
      </c>
      <c r="N1373" s="68">
        <f t="shared" si="309"/>
        <v>6.2582928987167136E-2</v>
      </c>
      <c r="O1373" s="68">
        <f t="shared" si="310"/>
        <v>15.978798311038682</v>
      </c>
      <c r="P1373" s="12">
        <f t="shared" si="311"/>
        <v>3.2781534231373269E-2</v>
      </c>
      <c r="Q1373" s="12">
        <f t="shared" si="312"/>
        <v>0.15794739220570753</v>
      </c>
      <c r="R1373" s="113">
        <v>9.3008207251045576</v>
      </c>
      <c r="S1373" s="12" t="s">
        <v>1522</v>
      </c>
      <c r="T1373" s="12" t="s">
        <v>958</v>
      </c>
      <c r="U1373" s="12" t="s">
        <v>1514</v>
      </c>
      <c r="V1373" s="68" t="s">
        <v>1527</v>
      </c>
      <c r="W1373" s="68">
        <v>0</v>
      </c>
      <c r="X1373" s="68">
        <v>0</v>
      </c>
      <c r="Y1373" s="68">
        <v>1</v>
      </c>
      <c r="Z1373" s="68">
        <v>0</v>
      </c>
      <c r="AA1373" s="68">
        <v>1</v>
      </c>
      <c r="AB1373" s="68">
        <v>1</v>
      </c>
      <c r="AC1373" s="68">
        <v>2</v>
      </c>
      <c r="AD1373" s="68">
        <v>3</v>
      </c>
      <c r="AE1373" s="68">
        <v>253</v>
      </c>
      <c r="AF1373" s="68">
        <v>0</v>
      </c>
      <c r="AG1373" s="68">
        <v>1</v>
      </c>
      <c r="AH1373" s="68">
        <v>0</v>
      </c>
      <c r="AI1373" s="68">
        <v>0</v>
      </c>
      <c r="AJ1373" s="68">
        <v>0</v>
      </c>
      <c r="AK1373" s="68">
        <v>0</v>
      </c>
      <c r="AL1373" s="68">
        <v>0</v>
      </c>
      <c r="AM1373" s="68">
        <v>0</v>
      </c>
      <c r="AN1373" s="68">
        <v>0</v>
      </c>
      <c r="AO1373" s="68">
        <v>0</v>
      </c>
      <c r="AP1373" s="113">
        <v>5.5490760848952201</v>
      </c>
      <c r="AQ1373" s="12">
        <v>0</v>
      </c>
      <c r="AR1373" s="113">
        <v>5.5490760848952201</v>
      </c>
      <c r="AS1373" s="12">
        <v>1</v>
      </c>
      <c r="AT1373" s="12">
        <v>0</v>
      </c>
      <c r="AU1373" s="12">
        <v>8.2977926263808612</v>
      </c>
      <c r="AV1373" s="113">
        <v>7.6073814256397911</v>
      </c>
      <c r="AW1373" s="12">
        <v>1</v>
      </c>
      <c r="AX1373" s="12">
        <v>0</v>
      </c>
      <c r="AY1373" s="68">
        <v>1</v>
      </c>
      <c r="AZ1373" s="68">
        <v>0.35399999999999998</v>
      </c>
      <c r="BA1373" s="94">
        <v>71</v>
      </c>
      <c r="BB1373" s="94">
        <v>21</v>
      </c>
      <c r="BC1373" s="12">
        <v>1</v>
      </c>
      <c r="BD1373" s="12">
        <v>0</v>
      </c>
      <c r="BE1373" s="104">
        <f t="shared" si="317"/>
        <v>2.7080502011022101</v>
      </c>
      <c r="BF1373" s="104">
        <v>1465.7</v>
      </c>
      <c r="BG1373" s="104">
        <f t="shared" si="313"/>
        <v>0.37147015485300211</v>
      </c>
      <c r="BH1373" s="68">
        <v>1</v>
      </c>
      <c r="BI1373" s="68">
        <v>1</v>
      </c>
      <c r="BJ1373" s="68">
        <v>0</v>
      </c>
      <c r="BK1373" s="12">
        <v>0</v>
      </c>
      <c r="BL1373" s="12">
        <v>1</v>
      </c>
      <c r="BM1373" s="12">
        <v>1</v>
      </c>
      <c r="BN1373" s="12">
        <v>0</v>
      </c>
      <c r="BO1373" s="12">
        <v>1</v>
      </c>
      <c r="BP1373" s="12">
        <v>0</v>
      </c>
      <c r="BQ1373" s="12">
        <v>0</v>
      </c>
      <c r="BR1373" s="12">
        <v>0</v>
      </c>
      <c r="BS1373" s="12">
        <v>0</v>
      </c>
      <c r="BT1373" s="12">
        <v>0</v>
      </c>
      <c r="BU1373" s="12">
        <v>1</v>
      </c>
      <c r="BV1373" s="12">
        <v>1</v>
      </c>
      <c r="BW1373" s="12">
        <v>0</v>
      </c>
      <c r="BX1373" s="12">
        <v>0</v>
      </c>
      <c r="BY1373" s="12">
        <v>0.5</v>
      </c>
      <c r="BZ1373" s="12">
        <f t="shared" si="314"/>
        <v>0.5</v>
      </c>
      <c r="CA1373" s="113">
        <v>2.6026896854443837</v>
      </c>
      <c r="CB1373" s="12" t="s">
        <v>1510</v>
      </c>
      <c r="CC1373" s="12">
        <v>1</v>
      </c>
      <c r="CD1373" s="12" t="s">
        <v>1506</v>
      </c>
      <c r="CI1373" s="12" t="s">
        <v>1508</v>
      </c>
    </row>
    <row r="1374" spans="1:167" ht="15" customHeight="1" x14ac:dyDescent="0.3">
      <c r="A1374" s="70">
        <v>1373</v>
      </c>
      <c r="B1374" s="12">
        <v>32</v>
      </c>
      <c r="C1374" s="12" t="s">
        <v>219</v>
      </c>
      <c r="D1374" s="37">
        <v>-0.37</v>
      </c>
      <c r="E1374" s="68">
        <v>0.17</v>
      </c>
      <c r="F1374" s="19">
        <f t="shared" si="315"/>
        <v>-2.1764705882352939</v>
      </c>
      <c r="G1374" s="12" t="s">
        <v>420</v>
      </c>
      <c r="H1374" s="12">
        <f t="shared" si="304"/>
        <v>-0.54</v>
      </c>
      <c r="I1374" s="12">
        <f t="shared" si="305"/>
        <v>-0.19999999999999998</v>
      </c>
      <c r="J1374" s="12">
        <v>4.7E-2</v>
      </c>
      <c r="K1374" s="12">
        <f t="shared" si="307"/>
        <v>-0.37</v>
      </c>
      <c r="L1374" s="45">
        <f t="shared" si="316"/>
        <v>-2.1764705882352939</v>
      </c>
      <c r="M1374" s="15">
        <f t="shared" si="308"/>
        <v>-0.13557025025056404</v>
      </c>
      <c r="N1374" s="68">
        <f t="shared" si="309"/>
        <v>6.228903389890781E-2</v>
      </c>
      <c r="O1374" s="68">
        <f t="shared" si="310"/>
        <v>16.054190238733728</v>
      </c>
      <c r="P1374" s="12">
        <f t="shared" si="311"/>
        <v>-0.19785928414947185</v>
      </c>
      <c r="Q1374" s="12">
        <f t="shared" si="312"/>
        <v>-7.3281216351656242E-2</v>
      </c>
      <c r="R1374" s="113">
        <v>9.3008207251045576</v>
      </c>
      <c r="S1374" s="12" t="s">
        <v>1522</v>
      </c>
      <c r="T1374" s="12" t="s">
        <v>958</v>
      </c>
      <c r="U1374" s="12" t="s">
        <v>1515</v>
      </c>
      <c r="V1374" s="68" t="s">
        <v>1524</v>
      </c>
      <c r="W1374" s="68">
        <v>0</v>
      </c>
      <c r="X1374" s="68">
        <v>0</v>
      </c>
      <c r="Y1374" s="68">
        <v>1</v>
      </c>
      <c r="Z1374" s="68">
        <v>0</v>
      </c>
      <c r="AA1374" s="68">
        <v>1</v>
      </c>
      <c r="AB1374" s="68">
        <v>1</v>
      </c>
      <c r="AC1374" s="68">
        <v>2</v>
      </c>
      <c r="AD1374" s="68">
        <v>3</v>
      </c>
      <c r="AE1374" s="68">
        <v>253</v>
      </c>
      <c r="AF1374" s="68">
        <v>0</v>
      </c>
      <c r="AG1374" s="68">
        <v>1</v>
      </c>
      <c r="AH1374" s="68">
        <v>0</v>
      </c>
      <c r="AI1374" s="68">
        <v>0</v>
      </c>
      <c r="AJ1374" s="68">
        <v>0</v>
      </c>
      <c r="AK1374" s="68">
        <v>0</v>
      </c>
      <c r="AL1374" s="68">
        <v>0</v>
      </c>
      <c r="AM1374" s="68">
        <v>0</v>
      </c>
      <c r="AN1374" s="68">
        <v>0</v>
      </c>
      <c r="AO1374" s="68">
        <v>0</v>
      </c>
      <c r="AP1374" s="113">
        <v>5.5490760848952201</v>
      </c>
      <c r="AQ1374" s="12">
        <v>1</v>
      </c>
      <c r="AR1374" s="113">
        <v>5.5490760848952201</v>
      </c>
      <c r="AS1374" s="12">
        <v>1</v>
      </c>
      <c r="AT1374" s="12">
        <v>0</v>
      </c>
      <c r="AU1374" s="12">
        <v>8.2977926263808612</v>
      </c>
      <c r="AV1374" s="113">
        <v>7.6073814256397911</v>
      </c>
      <c r="AW1374" s="12">
        <v>1</v>
      </c>
      <c r="AX1374" s="12">
        <v>0</v>
      </c>
      <c r="AY1374" s="68">
        <v>1</v>
      </c>
      <c r="AZ1374" s="68">
        <v>0.35399999999999998</v>
      </c>
      <c r="BA1374" s="94">
        <v>71</v>
      </c>
      <c r="BB1374" s="94">
        <v>21</v>
      </c>
      <c r="BC1374" s="12">
        <v>1</v>
      </c>
      <c r="BD1374" s="12">
        <v>0</v>
      </c>
      <c r="BE1374" s="104">
        <f t="shared" si="317"/>
        <v>2.7080502011022101</v>
      </c>
      <c r="BF1374" s="104">
        <v>1465.7</v>
      </c>
      <c r="BG1374" s="104">
        <f t="shared" si="313"/>
        <v>0.37147015485300211</v>
      </c>
      <c r="BH1374" s="68">
        <v>1</v>
      </c>
      <c r="BI1374" s="68">
        <v>1</v>
      </c>
      <c r="BJ1374" s="68">
        <v>0</v>
      </c>
      <c r="BK1374" s="12">
        <v>0</v>
      </c>
      <c r="BL1374" s="12">
        <v>1</v>
      </c>
      <c r="BM1374" s="12">
        <v>1</v>
      </c>
      <c r="BN1374" s="12">
        <v>0</v>
      </c>
      <c r="BO1374" s="12">
        <v>1</v>
      </c>
      <c r="BP1374" s="12">
        <v>0</v>
      </c>
      <c r="BQ1374" s="12">
        <v>0</v>
      </c>
      <c r="BR1374" s="12">
        <v>0</v>
      </c>
      <c r="BS1374" s="12">
        <v>0</v>
      </c>
      <c r="BT1374" s="12">
        <v>0</v>
      </c>
      <c r="BU1374" s="12">
        <v>1</v>
      </c>
      <c r="BV1374" s="12">
        <v>1</v>
      </c>
      <c r="BW1374" s="12">
        <v>0</v>
      </c>
      <c r="BX1374" s="12">
        <v>0</v>
      </c>
      <c r="BY1374" s="12">
        <v>0.5</v>
      </c>
      <c r="BZ1374" s="12">
        <f t="shared" si="314"/>
        <v>0.5</v>
      </c>
      <c r="CA1374" s="113">
        <v>2.6026896854443837</v>
      </c>
      <c r="CB1374" s="12" t="s">
        <v>1510</v>
      </c>
      <c r="CC1374" s="12">
        <v>1</v>
      </c>
      <c r="CI1374" s="12" t="s">
        <v>1512</v>
      </c>
    </row>
    <row r="1375" spans="1:167" ht="15" customHeight="1" x14ac:dyDescent="0.3">
      <c r="A1375" s="70">
        <v>1374</v>
      </c>
      <c r="B1375" s="12">
        <v>32</v>
      </c>
      <c r="C1375" s="12" t="s">
        <v>219</v>
      </c>
      <c r="D1375" s="37">
        <v>0.1</v>
      </c>
      <c r="E1375" s="13">
        <v>0.16</v>
      </c>
      <c r="F1375" s="19">
        <f t="shared" si="315"/>
        <v>0.625</v>
      </c>
      <c r="H1375" s="12">
        <f t="shared" si="304"/>
        <v>-0.06</v>
      </c>
      <c r="I1375" s="12">
        <f t="shared" si="305"/>
        <v>0.26</v>
      </c>
      <c r="J1375" s="12">
        <v>4.7E-2</v>
      </c>
      <c r="K1375" s="12">
        <f t="shared" si="307"/>
        <v>0.1</v>
      </c>
      <c r="L1375" s="45">
        <f t="shared" si="316"/>
        <v>0.625</v>
      </c>
      <c r="M1375" s="15">
        <f t="shared" si="308"/>
        <v>3.9263114450831693E-2</v>
      </c>
      <c r="N1375" s="13">
        <f t="shared" si="309"/>
        <v>6.2820983121330706E-2</v>
      </c>
      <c r="O1375" s="68">
        <f t="shared" si="310"/>
        <v>15.918248176228438</v>
      </c>
      <c r="P1375" s="12">
        <f t="shared" si="311"/>
        <v>-2.3557868670499013E-2</v>
      </c>
      <c r="Q1375" s="12">
        <f t="shared" si="312"/>
        <v>0.1020840975721624</v>
      </c>
      <c r="R1375" s="113">
        <v>9.3008207251045576</v>
      </c>
      <c r="S1375" s="12" t="s">
        <v>1522</v>
      </c>
      <c r="T1375" s="12" t="s">
        <v>958</v>
      </c>
      <c r="U1375" s="12" t="s">
        <v>1517</v>
      </c>
      <c r="V1375" s="13" t="s">
        <v>1526</v>
      </c>
      <c r="W1375" s="68">
        <v>0</v>
      </c>
      <c r="X1375" s="68">
        <v>0</v>
      </c>
      <c r="Y1375" s="68">
        <v>1</v>
      </c>
      <c r="Z1375" s="68">
        <v>0</v>
      </c>
      <c r="AA1375" s="13">
        <v>1</v>
      </c>
      <c r="AB1375" s="13">
        <v>1</v>
      </c>
      <c r="AC1375" s="68">
        <v>2</v>
      </c>
      <c r="AD1375" s="13">
        <v>3</v>
      </c>
      <c r="AE1375" s="13">
        <v>253</v>
      </c>
      <c r="AF1375" s="13">
        <v>0</v>
      </c>
      <c r="AG1375" s="13">
        <v>1</v>
      </c>
      <c r="AH1375" s="13">
        <v>0</v>
      </c>
      <c r="AI1375" s="13">
        <v>0</v>
      </c>
      <c r="AJ1375" s="13">
        <v>0</v>
      </c>
      <c r="AK1375" s="13">
        <v>0</v>
      </c>
      <c r="AL1375" s="13">
        <v>0</v>
      </c>
      <c r="AM1375" s="68">
        <v>0</v>
      </c>
      <c r="AN1375" s="68">
        <v>0</v>
      </c>
      <c r="AO1375" s="68">
        <v>0</v>
      </c>
      <c r="AP1375" s="113">
        <v>5.5490760848952201</v>
      </c>
      <c r="AQ1375" s="12">
        <v>1</v>
      </c>
      <c r="AR1375" s="113">
        <v>5.5490760848952201</v>
      </c>
      <c r="AS1375" s="12">
        <v>1</v>
      </c>
      <c r="AT1375" s="12">
        <v>0</v>
      </c>
      <c r="AU1375" s="12">
        <v>8.2977926263808612</v>
      </c>
      <c r="AV1375" s="113">
        <v>7.6073814256397911</v>
      </c>
      <c r="AW1375" s="12">
        <v>1</v>
      </c>
      <c r="AX1375" s="12">
        <v>0</v>
      </c>
      <c r="AY1375" s="68">
        <v>1</v>
      </c>
      <c r="AZ1375" s="68">
        <v>0.35399999999999998</v>
      </c>
      <c r="BA1375" s="94">
        <v>71</v>
      </c>
      <c r="BB1375" s="94">
        <v>21</v>
      </c>
      <c r="BC1375" s="12">
        <v>1</v>
      </c>
      <c r="BD1375" s="12">
        <v>0</v>
      </c>
      <c r="BE1375" s="104">
        <f t="shared" si="317"/>
        <v>2.7080502011022101</v>
      </c>
      <c r="BF1375" s="104">
        <v>1465.7</v>
      </c>
      <c r="BG1375" s="104">
        <f t="shared" si="313"/>
        <v>0.37147015485300211</v>
      </c>
      <c r="BH1375" s="68">
        <v>1</v>
      </c>
      <c r="BI1375" s="68">
        <v>1</v>
      </c>
      <c r="BJ1375" s="68">
        <v>0</v>
      </c>
      <c r="BK1375" s="12">
        <v>0</v>
      </c>
      <c r="BL1375" s="12">
        <v>1</v>
      </c>
      <c r="BM1375" s="12">
        <v>1</v>
      </c>
      <c r="BN1375" s="12">
        <v>0</v>
      </c>
      <c r="BO1375" s="12">
        <v>1</v>
      </c>
      <c r="BP1375" s="12">
        <v>0</v>
      </c>
      <c r="BQ1375" s="12">
        <v>0</v>
      </c>
      <c r="BR1375" s="12">
        <v>0</v>
      </c>
      <c r="BS1375" s="12">
        <v>0</v>
      </c>
      <c r="BT1375" s="12">
        <v>0</v>
      </c>
      <c r="BU1375" s="12">
        <v>1</v>
      </c>
      <c r="BV1375" s="12">
        <v>1</v>
      </c>
      <c r="BW1375" s="12">
        <v>0</v>
      </c>
      <c r="BX1375" s="12">
        <v>0</v>
      </c>
      <c r="BY1375" s="12">
        <v>0.5</v>
      </c>
      <c r="BZ1375" s="12">
        <f t="shared" si="314"/>
        <v>0.5</v>
      </c>
      <c r="CA1375" s="113">
        <v>2.6026896854443837</v>
      </c>
      <c r="CB1375" s="12" t="s">
        <v>1510</v>
      </c>
      <c r="CC1375" s="12">
        <v>1</v>
      </c>
    </row>
    <row r="1376" spans="1:167" ht="15" customHeight="1" x14ac:dyDescent="0.3">
      <c r="A1376" s="70">
        <v>1375</v>
      </c>
      <c r="B1376" s="12">
        <v>32</v>
      </c>
      <c r="C1376" s="12" t="s">
        <v>219</v>
      </c>
      <c r="D1376" s="37">
        <v>-0.56999999999999995</v>
      </c>
      <c r="E1376" s="68">
        <v>0.3</v>
      </c>
      <c r="F1376" s="19">
        <f t="shared" si="315"/>
        <v>-1.9</v>
      </c>
      <c r="G1376" s="12" t="s">
        <v>421</v>
      </c>
      <c r="H1376" s="12">
        <f t="shared" si="304"/>
        <v>-0.86999999999999988</v>
      </c>
      <c r="I1376" s="12">
        <f t="shared" si="305"/>
        <v>-0.26999999999999996</v>
      </c>
      <c r="J1376" s="12">
        <v>4.7E-2</v>
      </c>
      <c r="K1376" s="12">
        <f t="shared" si="307"/>
        <v>-0.56999999999999995</v>
      </c>
      <c r="L1376" s="45">
        <f t="shared" si="316"/>
        <v>-1.9</v>
      </c>
      <c r="M1376" s="15">
        <f t="shared" si="308"/>
        <v>-0.11792147215417512</v>
      </c>
      <c r="N1376" s="68">
        <f t="shared" si="309"/>
        <v>6.2063932712723743E-2</v>
      </c>
      <c r="O1376" s="68">
        <f t="shared" si="310"/>
        <v>16.11241757155021</v>
      </c>
      <c r="P1376" s="12">
        <f t="shared" si="311"/>
        <v>-0.17998540486689885</v>
      </c>
      <c r="Q1376" s="12">
        <f t="shared" si="312"/>
        <v>-5.5857539441451373E-2</v>
      </c>
      <c r="R1376" s="113">
        <v>9.3008207251045576</v>
      </c>
      <c r="S1376" s="12" t="s">
        <v>1523</v>
      </c>
      <c r="T1376" s="12" t="s">
        <v>958</v>
      </c>
      <c r="U1376" s="12" t="s">
        <v>1515</v>
      </c>
      <c r="V1376" s="68" t="s">
        <v>1524</v>
      </c>
      <c r="W1376" s="68">
        <v>0</v>
      </c>
      <c r="X1376" s="68">
        <v>0</v>
      </c>
      <c r="Y1376" s="68">
        <v>1</v>
      </c>
      <c r="Z1376" s="68">
        <v>0</v>
      </c>
      <c r="AA1376" s="68">
        <v>1</v>
      </c>
      <c r="AB1376" s="68">
        <v>1</v>
      </c>
      <c r="AC1376" s="68">
        <v>3</v>
      </c>
      <c r="AD1376" s="68"/>
      <c r="AE1376" s="68">
        <v>256</v>
      </c>
      <c r="AF1376" s="68">
        <v>0</v>
      </c>
      <c r="AG1376" s="68">
        <v>1</v>
      </c>
      <c r="AH1376" s="68">
        <v>0</v>
      </c>
      <c r="AI1376" s="68">
        <v>0</v>
      </c>
      <c r="AJ1376" s="68">
        <v>0</v>
      </c>
      <c r="AK1376" s="68">
        <v>0</v>
      </c>
      <c r="AL1376" s="68">
        <v>0</v>
      </c>
      <c r="AM1376" s="68">
        <v>0</v>
      </c>
      <c r="AN1376" s="68">
        <v>0</v>
      </c>
      <c r="AO1376" s="68">
        <v>0</v>
      </c>
      <c r="AP1376" s="113">
        <v>5.5490760848952201</v>
      </c>
      <c r="AQ1376" s="12">
        <v>1</v>
      </c>
      <c r="AR1376" s="113">
        <v>5.5490760848952201</v>
      </c>
      <c r="AS1376" s="12">
        <v>1</v>
      </c>
      <c r="AT1376" s="12">
        <v>0</v>
      </c>
      <c r="AU1376" s="12">
        <v>8.2977926263808612</v>
      </c>
      <c r="AV1376" s="113">
        <v>7.6073814256397911</v>
      </c>
      <c r="AW1376" s="12">
        <v>1</v>
      </c>
      <c r="AX1376" s="12">
        <v>0</v>
      </c>
      <c r="AY1376" s="68">
        <v>1</v>
      </c>
      <c r="AZ1376" s="68">
        <v>0.35399999999999998</v>
      </c>
      <c r="BA1376" s="94">
        <v>71</v>
      </c>
      <c r="BB1376" s="94">
        <v>21</v>
      </c>
      <c r="BC1376" s="12">
        <v>1</v>
      </c>
      <c r="BD1376" s="12">
        <v>0</v>
      </c>
      <c r="BE1376" s="104">
        <f t="shared" si="317"/>
        <v>2.7080502011022101</v>
      </c>
      <c r="BF1376" s="104">
        <v>1465.7</v>
      </c>
      <c r="BG1376" s="104">
        <f t="shared" si="313"/>
        <v>0.37147015485300211</v>
      </c>
      <c r="BH1376" s="68">
        <v>1</v>
      </c>
      <c r="BI1376" s="68">
        <v>1</v>
      </c>
      <c r="BJ1376" s="68">
        <v>0</v>
      </c>
      <c r="BK1376" s="12">
        <v>0</v>
      </c>
      <c r="BL1376" s="12">
        <v>1</v>
      </c>
      <c r="BM1376" s="12">
        <v>1</v>
      </c>
      <c r="BN1376" s="12">
        <v>0</v>
      </c>
      <c r="BO1376" s="12">
        <v>1</v>
      </c>
      <c r="BP1376" s="12">
        <v>0</v>
      </c>
      <c r="BQ1376" s="12">
        <v>0</v>
      </c>
      <c r="BR1376" s="12">
        <v>0</v>
      </c>
      <c r="BS1376" s="12">
        <v>0</v>
      </c>
      <c r="BT1376" s="12">
        <v>0</v>
      </c>
      <c r="BU1376" s="12">
        <v>1</v>
      </c>
      <c r="BV1376" s="12">
        <v>1</v>
      </c>
      <c r="BW1376" s="12">
        <v>0</v>
      </c>
      <c r="BX1376" s="12">
        <v>0</v>
      </c>
      <c r="BY1376" s="12">
        <v>0.5</v>
      </c>
      <c r="BZ1376" s="12">
        <f t="shared" si="314"/>
        <v>0.5</v>
      </c>
      <c r="CA1376" s="113">
        <v>2.6026896854443837</v>
      </c>
      <c r="CB1376" s="12" t="s">
        <v>1510</v>
      </c>
      <c r="CC1376" s="12">
        <v>1</v>
      </c>
      <c r="CI1376" s="12" t="s">
        <v>1509</v>
      </c>
    </row>
    <row r="1377" spans="1:167" ht="15" customHeight="1" x14ac:dyDescent="0.3">
      <c r="A1377" s="70">
        <v>1376</v>
      </c>
      <c r="B1377" s="70">
        <v>32</v>
      </c>
      <c r="C1377" s="70" t="s">
        <v>219</v>
      </c>
      <c r="D1377" s="38">
        <v>-0.24</v>
      </c>
      <c r="E1377" s="69">
        <v>0.32</v>
      </c>
      <c r="F1377" s="19">
        <f t="shared" si="315"/>
        <v>-0.75</v>
      </c>
      <c r="G1377" s="70"/>
      <c r="H1377" s="70">
        <f t="shared" si="304"/>
        <v>-0.56000000000000005</v>
      </c>
      <c r="I1377" s="70">
        <f t="shared" si="305"/>
        <v>8.0000000000000016E-2</v>
      </c>
      <c r="J1377" s="70">
        <v>4.7E-2</v>
      </c>
      <c r="K1377" s="70">
        <f t="shared" si="307"/>
        <v>-0.24</v>
      </c>
      <c r="L1377" s="47">
        <f t="shared" si="316"/>
        <v>-0.75</v>
      </c>
      <c r="M1377" s="18">
        <f t="shared" si="308"/>
        <v>-4.728662437434604E-2</v>
      </c>
      <c r="N1377" s="69">
        <f t="shared" si="309"/>
        <v>6.3048832499128057E-2</v>
      </c>
      <c r="O1377" s="69">
        <f t="shared" si="310"/>
        <v>15.860721925561899</v>
      </c>
      <c r="P1377" s="70">
        <f t="shared" si="311"/>
        <v>-0.1103354568734741</v>
      </c>
      <c r="Q1377" s="70">
        <f t="shared" si="312"/>
        <v>1.5762208124782018E-2</v>
      </c>
      <c r="R1377" s="114">
        <v>9.3008207251045576</v>
      </c>
      <c r="S1377" s="70" t="s">
        <v>1523</v>
      </c>
      <c r="T1377" s="70" t="s">
        <v>958</v>
      </c>
      <c r="U1377" s="70" t="s">
        <v>1518</v>
      </c>
      <c r="V1377" s="69" t="s">
        <v>1525</v>
      </c>
      <c r="W1377" s="69">
        <v>0</v>
      </c>
      <c r="X1377" s="69">
        <v>0</v>
      </c>
      <c r="Y1377" s="69">
        <v>1</v>
      </c>
      <c r="Z1377" s="69">
        <v>0</v>
      </c>
      <c r="AA1377" s="69">
        <v>1</v>
      </c>
      <c r="AB1377" s="69">
        <v>1</v>
      </c>
      <c r="AC1377" s="69">
        <v>3</v>
      </c>
      <c r="AD1377" s="69">
        <v>5</v>
      </c>
      <c r="AE1377" s="69">
        <v>251</v>
      </c>
      <c r="AF1377" s="69">
        <v>0</v>
      </c>
      <c r="AG1377" s="69">
        <v>1</v>
      </c>
      <c r="AH1377" s="69">
        <v>0</v>
      </c>
      <c r="AI1377" s="69">
        <v>0</v>
      </c>
      <c r="AJ1377" s="69">
        <v>0</v>
      </c>
      <c r="AK1377" s="69">
        <v>0</v>
      </c>
      <c r="AL1377" s="69">
        <v>0</v>
      </c>
      <c r="AM1377" s="69">
        <v>0</v>
      </c>
      <c r="AN1377" s="69">
        <v>0</v>
      </c>
      <c r="AO1377" s="69">
        <v>0</v>
      </c>
      <c r="AP1377" s="114">
        <v>5.5490760848952201</v>
      </c>
      <c r="AQ1377" s="70">
        <v>1</v>
      </c>
      <c r="AR1377" s="114">
        <v>5.5490760848952201</v>
      </c>
      <c r="AS1377" s="70">
        <v>1</v>
      </c>
      <c r="AT1377" s="70">
        <v>0</v>
      </c>
      <c r="AU1377" s="70">
        <v>8.2977926263808612</v>
      </c>
      <c r="AV1377" s="114">
        <v>7.6073814256397911</v>
      </c>
      <c r="AW1377" s="70">
        <v>1</v>
      </c>
      <c r="AX1377" s="70">
        <v>0</v>
      </c>
      <c r="AY1377" s="69">
        <v>1</v>
      </c>
      <c r="AZ1377" s="69">
        <v>0.35399999999999998</v>
      </c>
      <c r="BA1377" s="32">
        <v>71</v>
      </c>
      <c r="BB1377" s="32">
        <v>21</v>
      </c>
      <c r="BC1377" s="70">
        <v>1</v>
      </c>
      <c r="BD1377" s="70">
        <v>0</v>
      </c>
      <c r="BE1377" s="106">
        <f t="shared" si="317"/>
        <v>2.7080502011022101</v>
      </c>
      <c r="BF1377" s="106">
        <v>1465.7</v>
      </c>
      <c r="BG1377" s="106">
        <f t="shared" si="313"/>
        <v>0.37147015485300211</v>
      </c>
      <c r="BH1377" s="69">
        <v>1</v>
      </c>
      <c r="BI1377" s="69">
        <v>1</v>
      </c>
      <c r="BJ1377" s="69">
        <v>0</v>
      </c>
      <c r="BK1377" s="70">
        <v>0</v>
      </c>
      <c r="BL1377" s="70">
        <v>1</v>
      </c>
      <c r="BM1377" s="70">
        <v>1</v>
      </c>
      <c r="BN1377" s="70">
        <v>0</v>
      </c>
      <c r="BO1377" s="70">
        <v>1</v>
      </c>
      <c r="BP1377" s="70">
        <v>0</v>
      </c>
      <c r="BQ1377" s="70">
        <v>0</v>
      </c>
      <c r="BR1377" s="70">
        <v>0</v>
      </c>
      <c r="BS1377" s="70">
        <v>0</v>
      </c>
      <c r="BT1377" s="70">
        <v>0</v>
      </c>
      <c r="BU1377" s="70">
        <v>1</v>
      </c>
      <c r="BV1377" s="70">
        <v>1</v>
      </c>
      <c r="BW1377" s="70">
        <v>0</v>
      </c>
      <c r="BX1377" s="70">
        <v>0</v>
      </c>
      <c r="BY1377" s="70">
        <v>0.5</v>
      </c>
      <c r="BZ1377" s="70">
        <f t="shared" si="314"/>
        <v>0.5</v>
      </c>
      <c r="CA1377" s="114">
        <v>2.6026896854443837</v>
      </c>
      <c r="CB1377" s="70" t="s">
        <v>1510</v>
      </c>
      <c r="CC1377" s="70">
        <v>1</v>
      </c>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c r="DD1377" s="70"/>
      <c r="DE1377" s="70"/>
      <c r="DF1377" s="70"/>
      <c r="DG1377" s="70"/>
      <c r="DH1377" s="70"/>
      <c r="DI1377" s="70"/>
      <c r="DJ1377" s="70"/>
      <c r="DK1377" s="70"/>
      <c r="DL1377" s="70"/>
      <c r="DM1377" s="70"/>
      <c r="DN1377" s="70"/>
      <c r="DO1377" s="70"/>
      <c r="DP1377" s="70"/>
      <c r="DQ1377" s="70"/>
      <c r="DR1377" s="70"/>
      <c r="DS1377" s="70"/>
      <c r="DT1377" s="70"/>
      <c r="DU1377" s="70"/>
      <c r="DV1377" s="70"/>
      <c r="DW1377" s="70"/>
      <c r="DX1377" s="70"/>
      <c r="DY1377" s="70"/>
      <c r="DZ1377" s="70"/>
      <c r="EA1377" s="70"/>
      <c r="EB1377" s="70"/>
      <c r="EC1377" s="70"/>
      <c r="ED1377" s="70"/>
      <c r="EE1377" s="70"/>
      <c r="EF1377" s="70"/>
      <c r="EG1377" s="70"/>
      <c r="EH1377" s="70"/>
      <c r="EI1377" s="70"/>
      <c r="EJ1377" s="70"/>
      <c r="EK1377" s="70"/>
      <c r="EL1377" s="70"/>
      <c r="EM1377" s="70"/>
      <c r="EN1377" s="70"/>
      <c r="EO1377" s="70"/>
      <c r="EP1377" s="70"/>
      <c r="EQ1377" s="70"/>
      <c r="ER1377" s="70"/>
      <c r="ES1377" s="70"/>
      <c r="ET1377" s="70"/>
      <c r="EU1377" s="70"/>
      <c r="EV1377" s="70"/>
      <c r="EW1377" s="70"/>
      <c r="EX1377" s="70"/>
      <c r="EY1377" s="70"/>
      <c r="EZ1377" s="70"/>
      <c r="FA1377" s="70"/>
      <c r="FB1377" s="70"/>
      <c r="FC1377" s="70"/>
      <c r="FD1377" s="70"/>
      <c r="FE1377" s="70"/>
      <c r="FF1377" s="70"/>
      <c r="FG1377" s="70"/>
      <c r="FH1377" s="70"/>
      <c r="FI1377" s="70"/>
      <c r="FJ1377" s="70"/>
      <c r="FK1377" s="70"/>
    </row>
    <row r="1378" spans="1:167" ht="15" customHeight="1" x14ac:dyDescent="0.3">
      <c r="A1378" s="70">
        <v>1377</v>
      </c>
      <c r="B1378" s="12">
        <v>32</v>
      </c>
      <c r="C1378" s="12" t="s">
        <v>219</v>
      </c>
      <c r="D1378" s="37">
        <v>0.23</v>
      </c>
      <c r="E1378" s="68">
        <v>0.34</v>
      </c>
      <c r="F1378" s="19">
        <f t="shared" si="315"/>
        <v>0.67647058823529405</v>
      </c>
      <c r="H1378" s="12">
        <f t="shared" ref="H1378:H1441" si="318">D1378-E1378</f>
        <v>-0.11000000000000001</v>
      </c>
      <c r="I1378" s="12">
        <f t="shared" ref="I1378:I1441" si="319">D1378+E1378</f>
        <v>0.57000000000000006</v>
      </c>
      <c r="J1378" s="12">
        <v>4.7E-2</v>
      </c>
      <c r="K1378" s="12">
        <f t="shared" si="307"/>
        <v>0.23</v>
      </c>
      <c r="L1378" s="45">
        <f t="shared" si="316"/>
        <v>0.67647058823529405</v>
      </c>
      <c r="M1378" s="15">
        <f t="shared" si="308"/>
        <v>4.265957506815371E-2</v>
      </c>
      <c r="N1378" s="68">
        <f t="shared" si="309"/>
        <v>6.3061980535531567E-2</v>
      </c>
      <c r="O1378" s="68">
        <f t="shared" si="310"/>
        <v>15.857415062258649</v>
      </c>
      <c r="P1378" s="12">
        <f t="shared" si="311"/>
        <v>-2.0402405467377857E-2</v>
      </c>
      <c r="Q1378" s="12">
        <f t="shared" si="312"/>
        <v>0.10572155560368528</v>
      </c>
      <c r="R1378" s="113">
        <v>7.8414929244600131</v>
      </c>
      <c r="S1378" s="12" t="s">
        <v>1523</v>
      </c>
      <c r="T1378" s="12" t="s">
        <v>958</v>
      </c>
      <c r="U1378" s="12" t="s">
        <v>1517</v>
      </c>
      <c r="V1378" s="68" t="s">
        <v>1526</v>
      </c>
      <c r="W1378" s="68">
        <v>0</v>
      </c>
      <c r="X1378" s="68">
        <v>0</v>
      </c>
      <c r="Y1378" s="68">
        <v>1</v>
      </c>
      <c r="Z1378" s="68">
        <v>0</v>
      </c>
      <c r="AA1378" s="68">
        <v>1</v>
      </c>
      <c r="AB1378" s="68">
        <v>1</v>
      </c>
      <c r="AC1378" s="68">
        <v>3</v>
      </c>
      <c r="AD1378" s="68">
        <v>5</v>
      </c>
      <c r="AE1378" s="68">
        <v>251</v>
      </c>
      <c r="AF1378" s="68">
        <v>0</v>
      </c>
      <c r="AG1378" s="68">
        <v>1</v>
      </c>
      <c r="AH1378" s="68">
        <v>0</v>
      </c>
      <c r="AI1378" s="68">
        <v>0</v>
      </c>
      <c r="AJ1378" s="68">
        <v>0</v>
      </c>
      <c r="AK1378" s="68">
        <v>0</v>
      </c>
      <c r="AL1378" s="68">
        <v>0</v>
      </c>
      <c r="AM1378" s="68">
        <v>0</v>
      </c>
      <c r="AN1378" s="68">
        <v>0</v>
      </c>
      <c r="AO1378" s="68">
        <v>0</v>
      </c>
      <c r="AP1378" s="113">
        <v>5.5490760848952201</v>
      </c>
      <c r="AQ1378" s="12">
        <v>1</v>
      </c>
      <c r="AR1378" s="113">
        <v>5.5490760848952201</v>
      </c>
      <c r="AS1378" s="12">
        <v>1</v>
      </c>
      <c r="AT1378" s="12">
        <v>0</v>
      </c>
      <c r="AU1378" s="12">
        <v>8.2977926263808612</v>
      </c>
      <c r="AV1378" s="113">
        <v>7.6073814256397911</v>
      </c>
      <c r="AW1378" s="12">
        <v>1</v>
      </c>
      <c r="AX1378" s="12">
        <v>0</v>
      </c>
      <c r="AY1378" s="68">
        <v>1</v>
      </c>
      <c r="AZ1378" s="68">
        <v>0.35399999999999998</v>
      </c>
      <c r="BA1378" s="94">
        <v>71</v>
      </c>
      <c r="BB1378" s="94">
        <v>21</v>
      </c>
      <c r="BC1378" s="12">
        <v>1</v>
      </c>
      <c r="BD1378" s="12">
        <v>0</v>
      </c>
      <c r="BE1378" s="104">
        <f t="shared" si="317"/>
        <v>2.7080502011022101</v>
      </c>
      <c r="BF1378" s="104">
        <v>1465.7</v>
      </c>
      <c r="BG1378" s="104">
        <f t="shared" si="313"/>
        <v>0.37147015485300211</v>
      </c>
      <c r="BH1378" s="68">
        <v>1</v>
      </c>
      <c r="BI1378" s="68">
        <v>1</v>
      </c>
      <c r="BJ1378" s="68">
        <v>0</v>
      </c>
      <c r="BK1378" s="12">
        <v>0</v>
      </c>
      <c r="BL1378" s="12">
        <v>1</v>
      </c>
      <c r="BM1378" s="12">
        <v>1</v>
      </c>
      <c r="BN1378" s="12">
        <v>0</v>
      </c>
      <c r="BO1378" s="12">
        <v>1</v>
      </c>
      <c r="BP1378" s="12">
        <v>0</v>
      </c>
      <c r="BQ1378" s="12">
        <v>0</v>
      </c>
      <c r="BR1378" s="12">
        <v>0</v>
      </c>
      <c r="BS1378" s="12">
        <v>0</v>
      </c>
      <c r="BT1378" s="12">
        <v>0</v>
      </c>
      <c r="BU1378" s="12">
        <v>1</v>
      </c>
      <c r="BV1378" s="12">
        <v>1</v>
      </c>
      <c r="BW1378" s="12">
        <v>0</v>
      </c>
      <c r="BX1378" s="12">
        <v>0</v>
      </c>
      <c r="BY1378" s="12">
        <v>0.5</v>
      </c>
      <c r="BZ1378" s="12">
        <f t="shared" si="314"/>
        <v>0.5</v>
      </c>
      <c r="CA1378" s="113">
        <v>2.6026896854443837</v>
      </c>
      <c r="CB1378" s="12" t="s">
        <v>1510</v>
      </c>
      <c r="CC1378" s="12">
        <v>1</v>
      </c>
    </row>
    <row r="1379" spans="1:167" ht="15" customHeight="1" x14ac:dyDescent="0.3">
      <c r="A1379" s="70">
        <v>1378</v>
      </c>
      <c r="B1379" s="12">
        <v>32</v>
      </c>
      <c r="C1379" s="12" t="s">
        <v>219</v>
      </c>
      <c r="D1379" s="37">
        <v>-0.23</v>
      </c>
      <c r="E1379" s="13">
        <v>0.42</v>
      </c>
      <c r="F1379" s="19">
        <f t="shared" si="315"/>
        <v>-0.54761904761904767</v>
      </c>
      <c r="H1379" s="12">
        <f t="shared" si="318"/>
        <v>-0.65</v>
      </c>
      <c r="I1379" s="12">
        <f t="shared" si="319"/>
        <v>0.18999999999999997</v>
      </c>
      <c r="J1379" s="12">
        <v>4.7E-2</v>
      </c>
      <c r="K1379" s="12">
        <f t="shared" si="307"/>
        <v>-0.23</v>
      </c>
      <c r="L1379" s="45">
        <f t="shared" si="316"/>
        <v>-0.54761904761904767</v>
      </c>
      <c r="M1379" s="15">
        <f t="shared" si="308"/>
        <v>-3.4544777461715186E-2</v>
      </c>
      <c r="N1379" s="13">
        <f t="shared" si="309"/>
        <v>6.308176753878425E-2</v>
      </c>
      <c r="O1379" s="68">
        <f t="shared" si="310"/>
        <v>15.85244103036864</v>
      </c>
      <c r="P1379" s="12">
        <f t="shared" si="311"/>
        <v>-9.7626545000499443E-2</v>
      </c>
      <c r="Q1379" s="12">
        <f t="shared" si="312"/>
        <v>2.8536990077069065E-2</v>
      </c>
      <c r="R1379" s="113">
        <v>7.8414929244600131</v>
      </c>
      <c r="S1379" s="12" t="s">
        <v>1523</v>
      </c>
      <c r="T1379" s="12" t="s">
        <v>958</v>
      </c>
      <c r="U1379" s="12" t="s">
        <v>1519</v>
      </c>
      <c r="V1379" s="13" t="s">
        <v>1529</v>
      </c>
      <c r="W1379" s="68">
        <v>0</v>
      </c>
      <c r="X1379" s="68">
        <v>0</v>
      </c>
      <c r="Y1379" s="68">
        <v>1</v>
      </c>
      <c r="Z1379" s="68">
        <v>0</v>
      </c>
      <c r="AA1379" s="68">
        <v>1</v>
      </c>
      <c r="AB1379" s="68">
        <v>1</v>
      </c>
      <c r="AC1379" s="68">
        <v>3</v>
      </c>
      <c r="AD1379" s="68">
        <v>5</v>
      </c>
      <c r="AE1379" s="68">
        <v>251</v>
      </c>
      <c r="AF1379" s="68">
        <v>0</v>
      </c>
      <c r="AG1379" s="13">
        <v>1</v>
      </c>
      <c r="AH1379" s="13">
        <v>0</v>
      </c>
      <c r="AI1379" s="13">
        <v>0</v>
      </c>
      <c r="AJ1379" s="13">
        <v>0</v>
      </c>
      <c r="AK1379" s="13">
        <v>0</v>
      </c>
      <c r="AL1379" s="13">
        <v>0</v>
      </c>
      <c r="AM1379" s="68">
        <v>0</v>
      </c>
      <c r="AN1379" s="68">
        <v>0</v>
      </c>
      <c r="AO1379" s="68">
        <v>0</v>
      </c>
      <c r="AP1379" s="113">
        <v>5.5490760848952201</v>
      </c>
      <c r="AQ1379" s="12">
        <v>1</v>
      </c>
      <c r="AR1379" s="113">
        <v>5.5490760848952201</v>
      </c>
      <c r="AS1379" s="12">
        <v>1</v>
      </c>
      <c r="AT1379" s="12">
        <v>0</v>
      </c>
      <c r="AU1379" s="12">
        <v>8.2977926263808612</v>
      </c>
      <c r="AV1379" s="113">
        <v>7.6073814256397911</v>
      </c>
      <c r="AW1379" s="12">
        <v>1</v>
      </c>
      <c r="AX1379" s="12">
        <v>0</v>
      </c>
      <c r="AY1379" s="68">
        <v>1</v>
      </c>
      <c r="AZ1379" s="68">
        <v>0.35399999999999998</v>
      </c>
      <c r="BA1379" s="94">
        <v>71</v>
      </c>
      <c r="BB1379" s="94">
        <v>21</v>
      </c>
      <c r="BC1379" s="12">
        <v>1</v>
      </c>
      <c r="BD1379" s="12">
        <v>0</v>
      </c>
      <c r="BE1379" s="104">
        <f t="shared" si="317"/>
        <v>2.7080502011022101</v>
      </c>
      <c r="BF1379" s="104">
        <v>1465.7</v>
      </c>
      <c r="BG1379" s="104">
        <f t="shared" si="313"/>
        <v>0.37147015485300211</v>
      </c>
      <c r="BH1379" s="68">
        <v>1</v>
      </c>
      <c r="BI1379" s="68">
        <v>1</v>
      </c>
      <c r="BJ1379" s="68">
        <v>0</v>
      </c>
      <c r="BK1379" s="12">
        <v>0</v>
      </c>
      <c r="BL1379" s="12">
        <v>1</v>
      </c>
      <c r="BM1379" s="12">
        <v>1</v>
      </c>
      <c r="BN1379" s="12">
        <v>0</v>
      </c>
      <c r="BO1379" s="12">
        <v>1</v>
      </c>
      <c r="BP1379" s="12">
        <v>0</v>
      </c>
      <c r="BQ1379" s="12">
        <v>0</v>
      </c>
      <c r="BR1379" s="12">
        <v>0</v>
      </c>
      <c r="BS1379" s="12">
        <v>0</v>
      </c>
      <c r="BT1379" s="12">
        <v>0</v>
      </c>
      <c r="BU1379" s="12">
        <v>1</v>
      </c>
      <c r="BV1379" s="12">
        <v>1</v>
      </c>
      <c r="BW1379" s="12">
        <v>0</v>
      </c>
      <c r="BX1379" s="12">
        <v>0</v>
      </c>
      <c r="BY1379" s="12">
        <v>0.5</v>
      </c>
      <c r="BZ1379" s="12">
        <f t="shared" si="314"/>
        <v>0.5</v>
      </c>
      <c r="CA1379" s="113">
        <v>2.6026896854443837</v>
      </c>
      <c r="CB1379" s="12" t="s">
        <v>1510</v>
      </c>
      <c r="CC1379" s="12">
        <v>1</v>
      </c>
    </row>
    <row r="1380" spans="1:167" ht="15" customHeight="1" x14ac:dyDescent="0.3">
      <c r="A1380" s="70">
        <v>1379</v>
      </c>
      <c r="B1380" s="12">
        <v>32</v>
      </c>
      <c r="C1380" s="12" t="s">
        <v>219</v>
      </c>
      <c r="D1380" s="37">
        <v>-0.15</v>
      </c>
      <c r="E1380" s="68">
        <v>0.42</v>
      </c>
      <c r="F1380" s="19">
        <f t="shared" si="315"/>
        <v>-0.35714285714285715</v>
      </c>
      <c r="H1380" s="12">
        <f t="shared" si="318"/>
        <v>-0.56999999999999995</v>
      </c>
      <c r="I1380" s="12">
        <f t="shared" si="319"/>
        <v>0.27</v>
      </c>
      <c r="J1380" s="12">
        <v>4.7E-2</v>
      </c>
      <c r="K1380" s="12">
        <f t="shared" si="307"/>
        <v>-0.15</v>
      </c>
      <c r="L1380" s="45">
        <f t="shared" si="316"/>
        <v>-0.35714285714285715</v>
      </c>
      <c r="M1380" s="15">
        <f t="shared" si="308"/>
        <v>-2.2536931668780794E-2</v>
      </c>
      <c r="N1380" s="68">
        <f t="shared" si="309"/>
        <v>6.3103408672586223E-2</v>
      </c>
      <c r="O1380" s="68">
        <f t="shared" si="310"/>
        <v>15.847004480986559</v>
      </c>
      <c r="P1380" s="12">
        <f t="shared" si="311"/>
        <v>-8.5640340341367013E-2</v>
      </c>
      <c r="Q1380" s="12">
        <f t="shared" si="312"/>
        <v>4.0566477003805432E-2</v>
      </c>
      <c r="R1380" s="113">
        <v>7.8414929244600131</v>
      </c>
      <c r="S1380" s="12" t="s">
        <v>1523</v>
      </c>
      <c r="T1380" s="12" t="s">
        <v>958</v>
      </c>
      <c r="U1380" s="12" t="s">
        <v>1520</v>
      </c>
      <c r="V1380" s="68" t="s">
        <v>1528</v>
      </c>
      <c r="W1380" s="68">
        <v>0</v>
      </c>
      <c r="X1380" s="68">
        <v>0</v>
      </c>
      <c r="Y1380" s="68">
        <v>1</v>
      </c>
      <c r="Z1380" s="68">
        <v>0</v>
      </c>
      <c r="AA1380" s="68">
        <v>1</v>
      </c>
      <c r="AB1380" s="68">
        <v>1</v>
      </c>
      <c r="AC1380" s="68">
        <v>3</v>
      </c>
      <c r="AD1380" s="68">
        <v>5</v>
      </c>
      <c r="AE1380" s="68">
        <v>251</v>
      </c>
      <c r="AF1380" s="68">
        <v>0</v>
      </c>
      <c r="AG1380" s="68">
        <v>1</v>
      </c>
      <c r="AH1380" s="68">
        <v>0</v>
      </c>
      <c r="AI1380" s="68">
        <v>0</v>
      </c>
      <c r="AJ1380" s="68">
        <v>0</v>
      </c>
      <c r="AK1380" s="68">
        <v>0</v>
      </c>
      <c r="AL1380" s="68">
        <v>0</v>
      </c>
      <c r="AM1380" s="68">
        <v>0</v>
      </c>
      <c r="AN1380" s="68">
        <v>0</v>
      </c>
      <c r="AO1380" s="68">
        <v>0</v>
      </c>
      <c r="AP1380" s="113">
        <v>5.5490760848952201</v>
      </c>
      <c r="AQ1380" s="12">
        <v>1</v>
      </c>
      <c r="AR1380" s="113">
        <v>5.5490760848952201</v>
      </c>
      <c r="AS1380" s="12">
        <v>1</v>
      </c>
      <c r="AT1380" s="12">
        <v>0</v>
      </c>
      <c r="AU1380" s="12">
        <v>8.2977926263808612</v>
      </c>
      <c r="AV1380" s="113">
        <v>7.6073814256397911</v>
      </c>
      <c r="AW1380" s="12">
        <v>1</v>
      </c>
      <c r="AX1380" s="12">
        <v>0</v>
      </c>
      <c r="AY1380" s="68">
        <v>1</v>
      </c>
      <c r="AZ1380" s="68">
        <v>0.35399999999999998</v>
      </c>
      <c r="BA1380" s="94">
        <v>71</v>
      </c>
      <c r="BB1380" s="94">
        <v>21</v>
      </c>
      <c r="BC1380" s="12">
        <v>1</v>
      </c>
      <c r="BD1380" s="12">
        <v>0</v>
      </c>
      <c r="BE1380" s="104">
        <f t="shared" si="317"/>
        <v>2.7080502011022101</v>
      </c>
      <c r="BF1380" s="104">
        <v>1465.7</v>
      </c>
      <c r="BG1380" s="104">
        <f t="shared" si="313"/>
        <v>0.37147015485300211</v>
      </c>
      <c r="BH1380" s="68">
        <v>1</v>
      </c>
      <c r="BI1380" s="68">
        <v>1</v>
      </c>
      <c r="BJ1380" s="68">
        <v>0</v>
      </c>
      <c r="BK1380" s="12">
        <v>0</v>
      </c>
      <c r="BL1380" s="12">
        <v>1</v>
      </c>
      <c r="BM1380" s="12">
        <v>1</v>
      </c>
      <c r="BN1380" s="12">
        <v>0</v>
      </c>
      <c r="BO1380" s="12">
        <v>1</v>
      </c>
      <c r="BP1380" s="12">
        <v>0</v>
      </c>
      <c r="BQ1380" s="12">
        <v>0</v>
      </c>
      <c r="BR1380" s="12">
        <v>0</v>
      </c>
      <c r="BS1380" s="12">
        <v>0</v>
      </c>
      <c r="BT1380" s="12">
        <v>0</v>
      </c>
      <c r="BU1380" s="12">
        <v>1</v>
      </c>
      <c r="BV1380" s="12">
        <v>1</v>
      </c>
      <c r="BW1380" s="12">
        <v>0</v>
      </c>
      <c r="BX1380" s="12">
        <v>0</v>
      </c>
      <c r="BY1380" s="12">
        <v>0.5</v>
      </c>
      <c r="BZ1380" s="12">
        <f t="shared" si="314"/>
        <v>0.5</v>
      </c>
      <c r="CA1380" s="113">
        <v>2.6026896854443837</v>
      </c>
      <c r="CB1380" s="12" t="s">
        <v>1510</v>
      </c>
      <c r="CC1380" s="12">
        <v>1</v>
      </c>
    </row>
    <row r="1381" spans="1:167" ht="15" customHeight="1" x14ac:dyDescent="0.3">
      <c r="A1381" s="70">
        <v>1380</v>
      </c>
      <c r="B1381" s="70">
        <v>32</v>
      </c>
      <c r="C1381" s="70" t="s">
        <v>219</v>
      </c>
      <c r="D1381" s="38">
        <v>-0.8</v>
      </c>
      <c r="E1381" s="69">
        <v>0.25</v>
      </c>
      <c r="F1381" s="19">
        <f t="shared" si="315"/>
        <v>-3.2</v>
      </c>
      <c r="G1381" s="70" t="s">
        <v>353</v>
      </c>
      <c r="H1381" s="70">
        <f t="shared" si="318"/>
        <v>-1.05</v>
      </c>
      <c r="I1381" s="70">
        <f t="shared" si="319"/>
        <v>-0.55000000000000004</v>
      </c>
      <c r="J1381" s="70">
        <v>0.05</v>
      </c>
      <c r="K1381" s="70">
        <f t="shared" si="307"/>
        <v>-0.8</v>
      </c>
      <c r="L1381" s="47">
        <f t="shared" si="316"/>
        <v>-3.2</v>
      </c>
      <c r="M1381" s="18">
        <f t="shared" si="308"/>
        <v>-0.1983640438249078</v>
      </c>
      <c r="N1381" s="69">
        <f t="shared" si="309"/>
        <v>6.198876369528368E-2</v>
      </c>
      <c r="O1381" s="69">
        <f t="shared" si="310"/>
        <v>16.131955864060625</v>
      </c>
      <c r="P1381" s="70">
        <f t="shared" si="311"/>
        <v>-0.26035280752019146</v>
      </c>
      <c r="Q1381" s="70">
        <f t="shared" si="312"/>
        <v>-0.13637528012962413</v>
      </c>
      <c r="R1381" s="114">
        <v>9.3008207251045576</v>
      </c>
      <c r="S1381" s="70" t="s">
        <v>1535</v>
      </c>
      <c r="T1381" s="70" t="s">
        <v>958</v>
      </c>
      <c r="U1381" s="70" t="s">
        <v>1515</v>
      </c>
      <c r="V1381" s="69" t="s">
        <v>1536</v>
      </c>
      <c r="W1381" s="69">
        <v>0</v>
      </c>
      <c r="X1381" s="69">
        <v>0</v>
      </c>
      <c r="Y1381" s="69">
        <v>1</v>
      </c>
      <c r="Z1381" s="69">
        <v>0</v>
      </c>
      <c r="AA1381" s="69">
        <v>1</v>
      </c>
      <c r="AB1381" s="69">
        <v>1</v>
      </c>
      <c r="AC1381" s="69">
        <v>1</v>
      </c>
      <c r="AD1381" s="69">
        <v>5</v>
      </c>
      <c r="AE1381" s="69">
        <v>250</v>
      </c>
      <c r="AF1381" s="69">
        <v>0</v>
      </c>
      <c r="AG1381" s="69">
        <v>1</v>
      </c>
      <c r="AH1381" s="69">
        <v>0</v>
      </c>
      <c r="AI1381" s="69">
        <v>0</v>
      </c>
      <c r="AJ1381" s="69">
        <v>0</v>
      </c>
      <c r="AK1381" s="69">
        <v>0</v>
      </c>
      <c r="AL1381" s="69">
        <v>0</v>
      </c>
      <c r="AM1381" s="69">
        <v>0</v>
      </c>
      <c r="AN1381" s="69">
        <v>0</v>
      </c>
      <c r="AO1381" s="69">
        <v>0</v>
      </c>
      <c r="AP1381" s="114">
        <v>5.5490760848952201</v>
      </c>
      <c r="AQ1381" s="70">
        <v>1</v>
      </c>
      <c r="AR1381" s="114">
        <v>5.5451774444795623</v>
      </c>
      <c r="AS1381" s="70">
        <v>1</v>
      </c>
      <c r="AT1381" s="70">
        <v>0</v>
      </c>
      <c r="AU1381" s="70">
        <v>8.2977926263808612</v>
      </c>
      <c r="AV1381" s="114">
        <v>7.6073814256397911</v>
      </c>
      <c r="AW1381" s="70">
        <v>1</v>
      </c>
      <c r="AX1381" s="70">
        <v>0</v>
      </c>
      <c r="AY1381" s="69">
        <v>1</v>
      </c>
      <c r="AZ1381" s="69">
        <v>0.35399999999999998</v>
      </c>
      <c r="BA1381" s="32">
        <v>71</v>
      </c>
      <c r="BB1381" s="32">
        <v>21</v>
      </c>
      <c r="BC1381" s="70">
        <v>1</v>
      </c>
      <c r="BD1381" s="70">
        <v>0</v>
      </c>
      <c r="BE1381" s="106">
        <f t="shared" si="317"/>
        <v>2.7080502011022101</v>
      </c>
      <c r="BF1381" s="106">
        <v>1465.7</v>
      </c>
      <c r="BG1381" s="106">
        <f t="shared" si="313"/>
        <v>0.37147015485300211</v>
      </c>
      <c r="BH1381" s="69">
        <v>1</v>
      </c>
      <c r="BI1381" s="69">
        <v>1</v>
      </c>
      <c r="BJ1381" s="69">
        <v>0</v>
      </c>
      <c r="BK1381" s="70">
        <v>0</v>
      </c>
      <c r="BL1381" s="70">
        <v>1</v>
      </c>
      <c r="BM1381" s="70">
        <v>1</v>
      </c>
      <c r="BN1381" s="70">
        <v>0</v>
      </c>
      <c r="BO1381" s="70">
        <v>1</v>
      </c>
      <c r="BP1381" s="70">
        <v>0</v>
      </c>
      <c r="BQ1381" s="70">
        <v>0</v>
      </c>
      <c r="BR1381" s="70">
        <v>0</v>
      </c>
      <c r="BS1381" s="70">
        <v>0</v>
      </c>
      <c r="BT1381" s="70">
        <v>0</v>
      </c>
      <c r="BU1381" s="70">
        <v>1</v>
      </c>
      <c r="BV1381" s="70">
        <v>1</v>
      </c>
      <c r="BW1381" s="70">
        <v>0</v>
      </c>
      <c r="BX1381" s="70">
        <v>0</v>
      </c>
      <c r="BY1381" s="70">
        <v>0.5</v>
      </c>
      <c r="BZ1381" s="70">
        <f t="shared" si="314"/>
        <v>0.5</v>
      </c>
      <c r="CA1381" s="114">
        <v>2.6026896854443837</v>
      </c>
      <c r="CB1381" s="70" t="s">
        <v>1510</v>
      </c>
      <c r="CC1381" s="70">
        <v>1</v>
      </c>
      <c r="CD1381" s="70"/>
      <c r="CE1381" s="70"/>
      <c r="CF1381" s="70"/>
      <c r="CG1381" s="70"/>
      <c r="CH1381" s="70"/>
      <c r="CI1381" s="53" t="s">
        <v>1534</v>
      </c>
      <c r="CJ1381" s="70"/>
      <c r="CK1381" s="70"/>
    </row>
    <row r="1382" spans="1:167" ht="15" customHeight="1" x14ac:dyDescent="0.3">
      <c r="A1382" s="70">
        <v>1381</v>
      </c>
      <c r="B1382" s="12">
        <v>32</v>
      </c>
      <c r="C1382" s="12" t="s">
        <v>219</v>
      </c>
      <c r="D1382" s="37">
        <v>-0.31</v>
      </c>
      <c r="E1382" s="68">
        <v>0.26</v>
      </c>
      <c r="F1382" s="19">
        <f t="shared" si="315"/>
        <v>-1.1923076923076923</v>
      </c>
      <c r="H1382" s="12">
        <f t="shared" si="318"/>
        <v>-0.57000000000000006</v>
      </c>
      <c r="I1382" s="12">
        <f t="shared" si="319"/>
        <v>-4.9999999999999989E-2</v>
      </c>
      <c r="J1382" s="12">
        <v>0.05</v>
      </c>
      <c r="K1382" s="12">
        <f t="shared" si="307"/>
        <v>-0.31</v>
      </c>
      <c r="L1382" s="45">
        <f t="shared" si="316"/>
        <v>-1.1923076923076923</v>
      </c>
      <c r="M1382" s="15">
        <f t="shared" si="308"/>
        <v>-7.5194669526920943E-2</v>
      </c>
      <c r="N1382" s="68">
        <f t="shared" si="309"/>
        <v>6.3066497022578868E-2</v>
      </c>
      <c r="O1382" s="68">
        <f t="shared" si="310"/>
        <v>15.856279438542197</v>
      </c>
      <c r="P1382" s="12">
        <f t="shared" si="311"/>
        <v>-0.13826116654949983</v>
      </c>
      <c r="Q1382" s="12">
        <f t="shared" si="312"/>
        <v>-1.2128172504342075E-2</v>
      </c>
      <c r="R1382" s="113">
        <v>9.3008207251045576</v>
      </c>
      <c r="S1382" s="12" t="s">
        <v>1535</v>
      </c>
      <c r="T1382" s="12" t="s">
        <v>958</v>
      </c>
      <c r="U1382" s="12" t="s">
        <v>1516</v>
      </c>
      <c r="V1382" s="68" t="s">
        <v>1537</v>
      </c>
      <c r="W1382" s="68">
        <v>0</v>
      </c>
      <c r="X1382" s="68">
        <v>0</v>
      </c>
      <c r="Y1382" s="68">
        <v>1</v>
      </c>
      <c r="Z1382" s="68">
        <v>0</v>
      </c>
      <c r="AA1382" s="68">
        <v>1</v>
      </c>
      <c r="AB1382" s="68">
        <v>1</v>
      </c>
      <c r="AC1382" s="68">
        <v>1</v>
      </c>
      <c r="AD1382" s="69">
        <v>5</v>
      </c>
      <c r="AE1382" s="68">
        <v>250</v>
      </c>
      <c r="AF1382" s="68">
        <v>0</v>
      </c>
      <c r="AG1382" s="68">
        <v>1</v>
      </c>
      <c r="AH1382" s="68">
        <v>0</v>
      </c>
      <c r="AI1382" s="68">
        <v>0</v>
      </c>
      <c r="AJ1382" s="68">
        <v>0</v>
      </c>
      <c r="AK1382" s="68">
        <v>0</v>
      </c>
      <c r="AL1382" s="68">
        <v>0</v>
      </c>
      <c r="AM1382" s="68">
        <v>0</v>
      </c>
      <c r="AN1382" s="68">
        <v>0</v>
      </c>
      <c r="AO1382" s="68">
        <v>0</v>
      </c>
      <c r="AP1382" s="113">
        <v>5.5490760848952201</v>
      </c>
      <c r="AQ1382" s="12">
        <v>1</v>
      </c>
      <c r="AR1382" s="113">
        <v>5.5451774444795623</v>
      </c>
      <c r="AS1382" s="12">
        <v>1</v>
      </c>
      <c r="AT1382" s="12">
        <v>0</v>
      </c>
      <c r="AU1382" s="12">
        <v>8.2977926263808612</v>
      </c>
      <c r="AV1382" s="113">
        <v>7.6073814256397911</v>
      </c>
      <c r="AW1382" s="12">
        <v>1</v>
      </c>
      <c r="AX1382" s="12">
        <v>0</v>
      </c>
      <c r="AY1382" s="68">
        <v>1</v>
      </c>
      <c r="AZ1382" s="68">
        <v>0.35399999999999998</v>
      </c>
      <c r="BA1382" s="94">
        <v>71</v>
      </c>
      <c r="BB1382" s="94">
        <v>21</v>
      </c>
      <c r="BC1382" s="12">
        <v>1</v>
      </c>
      <c r="BD1382" s="12">
        <v>0</v>
      </c>
      <c r="BE1382" s="104">
        <f t="shared" si="317"/>
        <v>2.7080502011022101</v>
      </c>
      <c r="BF1382" s="104">
        <v>1465.7</v>
      </c>
      <c r="BG1382" s="104">
        <f t="shared" si="313"/>
        <v>0.37147015485300211</v>
      </c>
      <c r="BH1382" s="68">
        <v>1</v>
      </c>
      <c r="BI1382" s="68">
        <v>1</v>
      </c>
      <c r="BJ1382" s="68">
        <v>0</v>
      </c>
      <c r="BK1382" s="12">
        <v>0</v>
      </c>
      <c r="BL1382" s="12">
        <v>1</v>
      </c>
      <c r="BM1382" s="12">
        <v>1</v>
      </c>
      <c r="BN1382" s="12">
        <v>0</v>
      </c>
      <c r="BO1382" s="12">
        <v>1</v>
      </c>
      <c r="BP1382" s="12">
        <v>0</v>
      </c>
      <c r="BQ1382" s="12">
        <v>0</v>
      </c>
      <c r="BR1382" s="12">
        <v>0</v>
      </c>
      <c r="BS1382" s="12">
        <v>0</v>
      </c>
      <c r="BT1382" s="12">
        <v>0</v>
      </c>
      <c r="BU1382" s="12">
        <v>1</v>
      </c>
      <c r="BV1382" s="12">
        <v>1</v>
      </c>
      <c r="BW1382" s="12">
        <v>0</v>
      </c>
      <c r="BX1382" s="12">
        <v>0</v>
      </c>
      <c r="BY1382" s="12">
        <v>0.5</v>
      </c>
      <c r="BZ1382" s="12">
        <f t="shared" si="314"/>
        <v>0.5</v>
      </c>
      <c r="CA1382" s="113">
        <v>2.6026896854443837</v>
      </c>
      <c r="CB1382" s="12" t="s">
        <v>1510</v>
      </c>
      <c r="CC1382" s="12">
        <v>1</v>
      </c>
    </row>
    <row r="1383" spans="1:167" ht="15" customHeight="1" x14ac:dyDescent="0.3">
      <c r="A1383" s="70">
        <v>1382</v>
      </c>
      <c r="B1383" s="12">
        <v>32</v>
      </c>
      <c r="C1383" s="12" t="s">
        <v>219</v>
      </c>
      <c r="D1383" s="37">
        <v>-0.34</v>
      </c>
      <c r="E1383" s="68">
        <v>0.37</v>
      </c>
      <c r="F1383" s="19">
        <f t="shared" si="315"/>
        <v>-0.91891891891891897</v>
      </c>
      <c r="H1383" s="12">
        <f t="shared" si="318"/>
        <v>-0.71</v>
      </c>
      <c r="I1383" s="12">
        <f t="shared" si="319"/>
        <v>2.9999999999999971E-2</v>
      </c>
      <c r="J1383" s="12">
        <v>0.05</v>
      </c>
      <c r="K1383" s="12">
        <f t="shared" si="307"/>
        <v>-0.34</v>
      </c>
      <c r="L1383" s="45">
        <f t="shared" si="316"/>
        <v>-0.91891891891891897</v>
      </c>
      <c r="M1383" s="15">
        <f t="shared" si="308"/>
        <v>-5.8019633029932793E-2</v>
      </c>
      <c r="N1383" s="68">
        <f t="shared" si="309"/>
        <v>6.3139012414926851E-2</v>
      </c>
      <c r="O1383" s="68">
        <f t="shared" si="310"/>
        <v>15.838068442191654</v>
      </c>
      <c r="P1383" s="12">
        <f t="shared" si="311"/>
        <v>-0.12115864544485964</v>
      </c>
      <c r="Q1383" s="12">
        <f t="shared" si="312"/>
        <v>5.1193793849940578E-3</v>
      </c>
      <c r="R1383" s="113">
        <v>9.3008207251045576</v>
      </c>
      <c r="S1383" s="12" t="s">
        <v>1535</v>
      </c>
      <c r="T1383" s="12" t="s">
        <v>958</v>
      </c>
      <c r="U1383" s="12" t="s">
        <v>1530</v>
      </c>
      <c r="V1383" s="68" t="s">
        <v>1540</v>
      </c>
      <c r="W1383" s="68">
        <v>0</v>
      </c>
      <c r="X1383" s="68">
        <v>0</v>
      </c>
      <c r="Y1383" s="68">
        <v>1</v>
      </c>
      <c r="Z1383" s="68">
        <v>0</v>
      </c>
      <c r="AA1383" s="68">
        <v>1</v>
      </c>
      <c r="AB1383" s="68">
        <v>1</v>
      </c>
      <c r="AC1383" s="68">
        <v>1</v>
      </c>
      <c r="AD1383" s="68">
        <v>5</v>
      </c>
      <c r="AE1383" s="68">
        <v>250</v>
      </c>
      <c r="AF1383" s="68">
        <v>0</v>
      </c>
      <c r="AG1383" s="68">
        <v>1</v>
      </c>
      <c r="AH1383" s="68">
        <v>0</v>
      </c>
      <c r="AI1383" s="68">
        <v>0</v>
      </c>
      <c r="AJ1383" s="68">
        <v>0</v>
      </c>
      <c r="AK1383" s="68">
        <v>0</v>
      </c>
      <c r="AL1383" s="68">
        <v>0</v>
      </c>
      <c r="AM1383" s="68">
        <v>0</v>
      </c>
      <c r="AN1383" s="68">
        <v>0</v>
      </c>
      <c r="AO1383" s="68">
        <v>0</v>
      </c>
      <c r="AP1383" s="113">
        <v>5.5490760848952201</v>
      </c>
      <c r="AQ1383" s="12">
        <v>1</v>
      </c>
      <c r="AR1383" s="113">
        <v>5.5451774444795623</v>
      </c>
      <c r="AS1383" s="12">
        <v>1</v>
      </c>
      <c r="AT1383" s="12">
        <v>0</v>
      </c>
      <c r="AU1383" s="12">
        <v>8.2977926263808612</v>
      </c>
      <c r="AV1383" s="113">
        <v>7.6073814256397911</v>
      </c>
      <c r="AW1383" s="12">
        <v>1</v>
      </c>
      <c r="AX1383" s="12">
        <v>0</v>
      </c>
      <c r="AY1383" s="68">
        <v>1</v>
      </c>
      <c r="AZ1383" s="68">
        <v>0.35399999999999998</v>
      </c>
      <c r="BA1383" s="94">
        <v>71</v>
      </c>
      <c r="BB1383" s="94">
        <v>21</v>
      </c>
      <c r="BC1383" s="12">
        <v>1</v>
      </c>
      <c r="BD1383" s="12">
        <v>0</v>
      </c>
      <c r="BE1383" s="104">
        <f t="shared" si="317"/>
        <v>2.7080502011022101</v>
      </c>
      <c r="BF1383" s="104">
        <v>1465.7</v>
      </c>
      <c r="BG1383" s="106">
        <f t="shared" si="313"/>
        <v>0.37147015485300211</v>
      </c>
      <c r="BH1383" s="68">
        <v>1</v>
      </c>
      <c r="BI1383" s="68">
        <v>1</v>
      </c>
      <c r="BJ1383" s="68">
        <v>0</v>
      </c>
      <c r="BK1383" s="12">
        <v>0</v>
      </c>
      <c r="BL1383" s="12">
        <v>1</v>
      </c>
      <c r="BM1383" s="12">
        <v>1</v>
      </c>
      <c r="BN1383" s="12">
        <v>0</v>
      </c>
      <c r="BO1383" s="12">
        <v>1</v>
      </c>
      <c r="BP1383" s="12">
        <v>0</v>
      </c>
      <c r="BQ1383" s="12">
        <v>0</v>
      </c>
      <c r="BR1383" s="12">
        <v>0</v>
      </c>
      <c r="BS1383" s="12">
        <v>0</v>
      </c>
      <c r="BT1383" s="12">
        <v>0</v>
      </c>
      <c r="BU1383" s="12">
        <v>1</v>
      </c>
      <c r="BV1383" s="12">
        <v>1</v>
      </c>
      <c r="BW1383" s="12">
        <v>0</v>
      </c>
      <c r="BX1383" s="12">
        <v>0</v>
      </c>
      <c r="BY1383" s="12">
        <v>0.5</v>
      </c>
      <c r="BZ1383" s="12">
        <f t="shared" si="314"/>
        <v>0.5</v>
      </c>
      <c r="CA1383" s="113">
        <v>2.6026896854443837</v>
      </c>
      <c r="CB1383" s="12" t="s">
        <v>1510</v>
      </c>
      <c r="CC1383" s="12">
        <v>1</v>
      </c>
    </row>
    <row r="1384" spans="1:167" ht="15" customHeight="1" x14ac:dyDescent="0.3">
      <c r="A1384" s="70">
        <v>1383</v>
      </c>
      <c r="B1384" s="70">
        <v>32</v>
      </c>
      <c r="C1384" s="70" t="s">
        <v>219</v>
      </c>
      <c r="D1384" s="38">
        <v>0.34</v>
      </c>
      <c r="E1384" s="69">
        <v>0.45</v>
      </c>
      <c r="F1384" s="19">
        <f t="shared" si="315"/>
        <v>0.75555555555555554</v>
      </c>
      <c r="G1384" s="70"/>
      <c r="H1384" s="70">
        <f t="shared" si="318"/>
        <v>-0.10999999999999999</v>
      </c>
      <c r="I1384" s="70">
        <f t="shared" si="319"/>
        <v>0.79</v>
      </c>
      <c r="J1384" s="70">
        <v>0.05</v>
      </c>
      <c r="K1384" s="70">
        <f t="shared" si="307"/>
        <v>0.34</v>
      </c>
      <c r="L1384" s="47">
        <f t="shared" si="316"/>
        <v>0.75555555555555554</v>
      </c>
      <c r="M1384" s="18">
        <f t="shared" si="308"/>
        <v>4.7731064249904635E-2</v>
      </c>
      <c r="N1384" s="69">
        <f t="shared" si="309"/>
        <v>6.3173467389579671E-2</v>
      </c>
      <c r="O1384" s="69">
        <f t="shared" si="310"/>
        <v>15.829430318161512</v>
      </c>
      <c r="P1384" s="70">
        <f t="shared" si="311"/>
        <v>-1.5442403139675036E-2</v>
      </c>
      <c r="Q1384" s="70">
        <f t="shared" si="312"/>
        <v>0.1109045316394843</v>
      </c>
      <c r="R1384" s="114">
        <v>9.3008207251045576</v>
      </c>
      <c r="S1384" s="70" t="s">
        <v>1535</v>
      </c>
      <c r="T1384" s="70" t="s">
        <v>958</v>
      </c>
      <c r="U1384" s="70" t="s">
        <v>1531</v>
      </c>
      <c r="V1384" s="69" t="s">
        <v>1539</v>
      </c>
      <c r="W1384" s="69">
        <v>0</v>
      </c>
      <c r="X1384" s="69">
        <v>0</v>
      </c>
      <c r="Y1384" s="69">
        <v>1</v>
      </c>
      <c r="Z1384" s="69">
        <v>0</v>
      </c>
      <c r="AA1384" s="69">
        <v>1</v>
      </c>
      <c r="AB1384" s="69">
        <v>1</v>
      </c>
      <c r="AC1384" s="69">
        <v>1</v>
      </c>
      <c r="AD1384" s="69">
        <v>5</v>
      </c>
      <c r="AE1384" s="69">
        <v>250</v>
      </c>
      <c r="AF1384" s="69">
        <v>0</v>
      </c>
      <c r="AG1384" s="69">
        <v>1</v>
      </c>
      <c r="AH1384" s="69">
        <v>0</v>
      </c>
      <c r="AI1384" s="69">
        <v>0</v>
      </c>
      <c r="AJ1384" s="69">
        <v>0</v>
      </c>
      <c r="AK1384" s="69">
        <v>0</v>
      </c>
      <c r="AL1384" s="69">
        <v>0</v>
      </c>
      <c r="AM1384" s="69">
        <v>0</v>
      </c>
      <c r="AN1384" s="69">
        <v>0</v>
      </c>
      <c r="AO1384" s="69">
        <v>0</v>
      </c>
      <c r="AP1384" s="114">
        <v>5.5490760848952201</v>
      </c>
      <c r="AQ1384" s="70">
        <v>1</v>
      </c>
      <c r="AR1384" s="114">
        <v>5.5451774444795623</v>
      </c>
      <c r="AS1384" s="70">
        <v>1</v>
      </c>
      <c r="AT1384" s="70">
        <v>0</v>
      </c>
      <c r="AU1384" s="70">
        <v>8.2977926263808612</v>
      </c>
      <c r="AV1384" s="114">
        <v>7.6073814256397911</v>
      </c>
      <c r="AW1384" s="70">
        <v>1</v>
      </c>
      <c r="AX1384" s="70">
        <v>0</v>
      </c>
      <c r="AY1384" s="69">
        <v>1</v>
      </c>
      <c r="AZ1384" s="69">
        <v>0.35399999999999998</v>
      </c>
      <c r="BA1384" s="32">
        <v>71</v>
      </c>
      <c r="BB1384" s="32">
        <v>21</v>
      </c>
      <c r="BC1384" s="70">
        <v>1</v>
      </c>
      <c r="BD1384" s="70">
        <v>0</v>
      </c>
      <c r="BE1384" s="106">
        <f t="shared" si="317"/>
        <v>2.7080502011022101</v>
      </c>
      <c r="BF1384" s="106">
        <v>1465.7</v>
      </c>
      <c r="BG1384" s="106">
        <f t="shared" si="313"/>
        <v>0.37147015485300211</v>
      </c>
      <c r="BH1384" s="69">
        <v>1</v>
      </c>
      <c r="BI1384" s="69">
        <v>1</v>
      </c>
      <c r="BJ1384" s="69">
        <v>0</v>
      </c>
      <c r="BK1384" s="70">
        <v>0</v>
      </c>
      <c r="BL1384" s="70">
        <v>1</v>
      </c>
      <c r="BM1384" s="70">
        <v>1</v>
      </c>
      <c r="BN1384" s="70">
        <v>0</v>
      </c>
      <c r="BO1384" s="70">
        <v>1</v>
      </c>
      <c r="BP1384" s="70">
        <v>0</v>
      </c>
      <c r="BQ1384" s="70">
        <v>0</v>
      </c>
      <c r="BR1384" s="70">
        <v>0</v>
      </c>
      <c r="BS1384" s="70">
        <v>0</v>
      </c>
      <c r="BT1384" s="70">
        <v>0</v>
      </c>
      <c r="BU1384" s="70">
        <v>1</v>
      </c>
      <c r="BV1384" s="70">
        <v>1</v>
      </c>
      <c r="BW1384" s="70">
        <v>0</v>
      </c>
      <c r="BX1384" s="70">
        <v>0</v>
      </c>
      <c r="BY1384" s="70">
        <v>0.5</v>
      </c>
      <c r="BZ1384" s="70">
        <f t="shared" si="314"/>
        <v>0.5</v>
      </c>
      <c r="CA1384" s="114">
        <v>2.6026896854443837</v>
      </c>
      <c r="CB1384" s="70" t="s">
        <v>1510</v>
      </c>
      <c r="CC1384" s="70">
        <v>1</v>
      </c>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c r="DD1384" s="70"/>
      <c r="DE1384" s="70"/>
      <c r="DF1384" s="70"/>
      <c r="DG1384" s="70"/>
      <c r="DH1384" s="70"/>
      <c r="DI1384" s="70"/>
      <c r="DJ1384" s="70"/>
      <c r="DK1384" s="70"/>
      <c r="DL1384" s="70"/>
      <c r="DM1384" s="70"/>
      <c r="DN1384" s="70"/>
      <c r="DO1384" s="70"/>
      <c r="DP1384" s="70"/>
      <c r="DQ1384" s="70"/>
      <c r="DR1384" s="70"/>
      <c r="DS1384" s="70"/>
      <c r="DT1384" s="70"/>
      <c r="DU1384" s="70"/>
      <c r="DV1384" s="70"/>
      <c r="DW1384" s="70"/>
      <c r="DX1384" s="70"/>
      <c r="DY1384" s="70"/>
      <c r="DZ1384" s="70"/>
      <c r="EA1384" s="70"/>
      <c r="EB1384" s="70"/>
      <c r="EC1384" s="70"/>
      <c r="ED1384" s="70"/>
      <c r="EE1384" s="70"/>
      <c r="EF1384" s="70"/>
      <c r="EG1384" s="70"/>
      <c r="EH1384" s="70"/>
      <c r="EI1384" s="70"/>
      <c r="EJ1384" s="70"/>
      <c r="EK1384" s="70"/>
      <c r="EL1384" s="70"/>
      <c r="EM1384" s="70"/>
      <c r="EN1384" s="70"/>
      <c r="EO1384" s="70"/>
      <c r="EP1384" s="70"/>
      <c r="EQ1384" s="70"/>
      <c r="ER1384" s="70"/>
      <c r="ES1384" s="70"/>
      <c r="ET1384" s="70"/>
      <c r="EU1384" s="70"/>
      <c r="EV1384" s="70"/>
      <c r="EW1384" s="70"/>
      <c r="EX1384" s="70"/>
      <c r="EY1384" s="70"/>
      <c r="EZ1384" s="70"/>
      <c r="FA1384" s="70"/>
      <c r="FB1384" s="70"/>
      <c r="FC1384" s="70"/>
      <c r="FD1384" s="70"/>
      <c r="FE1384" s="70"/>
      <c r="FF1384" s="70"/>
      <c r="FG1384" s="70"/>
      <c r="FH1384" s="70"/>
      <c r="FI1384" s="70"/>
      <c r="FJ1384" s="70"/>
      <c r="FK1384" s="70"/>
    </row>
    <row r="1385" spans="1:167" ht="15" customHeight="1" x14ac:dyDescent="0.3">
      <c r="A1385" s="70">
        <v>1384</v>
      </c>
      <c r="B1385" s="70">
        <v>32</v>
      </c>
      <c r="C1385" s="70" t="s">
        <v>219</v>
      </c>
      <c r="D1385" s="38">
        <v>0.03</v>
      </c>
      <c r="E1385" s="69">
        <v>0.45</v>
      </c>
      <c r="F1385" s="19">
        <f t="shared" si="315"/>
        <v>6.6666666666666666E-2</v>
      </c>
      <c r="G1385" s="70"/>
      <c r="H1385" s="70">
        <f t="shared" si="318"/>
        <v>-0.42000000000000004</v>
      </c>
      <c r="I1385" s="70">
        <f t="shared" si="319"/>
        <v>0.48</v>
      </c>
      <c r="J1385" s="70">
        <v>0.05</v>
      </c>
      <c r="K1385" s="70">
        <f t="shared" si="307"/>
        <v>0.03</v>
      </c>
      <c r="L1385" s="47">
        <f t="shared" si="316"/>
        <v>6.6666666666666666E-2</v>
      </c>
      <c r="M1385" s="18">
        <f t="shared" si="308"/>
        <v>4.2163327352112067E-3</v>
      </c>
      <c r="N1385" s="69">
        <f t="shared" si="309"/>
        <v>6.3244991028168107E-2</v>
      </c>
      <c r="O1385" s="69">
        <f t="shared" si="310"/>
        <v>15.81152884589104</v>
      </c>
      <c r="P1385" s="70">
        <f t="shared" si="311"/>
        <v>-5.90286582929569E-2</v>
      </c>
      <c r="Q1385" s="70">
        <f t="shared" si="312"/>
        <v>6.7461323763379308E-2</v>
      </c>
      <c r="R1385" s="114">
        <v>9.3008207251045576</v>
      </c>
      <c r="S1385" s="70" t="s">
        <v>1535</v>
      </c>
      <c r="T1385" s="70" t="s">
        <v>958</v>
      </c>
      <c r="U1385" s="70" t="s">
        <v>1532</v>
      </c>
      <c r="V1385" s="69" t="s">
        <v>1538</v>
      </c>
      <c r="W1385" s="69">
        <v>0</v>
      </c>
      <c r="X1385" s="69">
        <v>0</v>
      </c>
      <c r="Y1385" s="69">
        <v>1</v>
      </c>
      <c r="Z1385" s="69">
        <v>0</v>
      </c>
      <c r="AA1385" s="69">
        <v>1</v>
      </c>
      <c r="AB1385" s="69">
        <v>1</v>
      </c>
      <c r="AC1385" s="69">
        <v>1</v>
      </c>
      <c r="AD1385" s="69">
        <v>5</v>
      </c>
      <c r="AE1385" s="69">
        <v>250</v>
      </c>
      <c r="AF1385" s="69">
        <v>0</v>
      </c>
      <c r="AG1385" s="69">
        <v>1</v>
      </c>
      <c r="AH1385" s="69">
        <v>0</v>
      </c>
      <c r="AI1385" s="69">
        <v>0</v>
      </c>
      <c r="AJ1385" s="69">
        <v>0</v>
      </c>
      <c r="AK1385" s="69">
        <v>0</v>
      </c>
      <c r="AL1385" s="69">
        <v>0</v>
      </c>
      <c r="AM1385" s="69">
        <v>0</v>
      </c>
      <c r="AN1385" s="69">
        <v>0</v>
      </c>
      <c r="AO1385" s="69">
        <v>0</v>
      </c>
      <c r="AP1385" s="114">
        <v>5.5490760848952201</v>
      </c>
      <c r="AQ1385" s="70">
        <v>1</v>
      </c>
      <c r="AR1385" s="114">
        <v>5.5451774444795623</v>
      </c>
      <c r="AS1385" s="70">
        <v>1</v>
      </c>
      <c r="AT1385" s="70">
        <v>0</v>
      </c>
      <c r="AU1385" s="70">
        <v>8.2977926263808612</v>
      </c>
      <c r="AV1385" s="114">
        <v>7.6073814256397911</v>
      </c>
      <c r="AW1385" s="70">
        <v>1</v>
      </c>
      <c r="AX1385" s="70">
        <v>0</v>
      </c>
      <c r="AY1385" s="69">
        <v>1</v>
      </c>
      <c r="AZ1385" s="69">
        <v>0.35399999999999998</v>
      </c>
      <c r="BA1385" s="32">
        <v>71</v>
      </c>
      <c r="BB1385" s="32">
        <v>21</v>
      </c>
      <c r="BC1385" s="70">
        <v>1</v>
      </c>
      <c r="BD1385" s="70">
        <v>0</v>
      </c>
      <c r="BE1385" s="106">
        <f t="shared" si="317"/>
        <v>2.7080502011022101</v>
      </c>
      <c r="BF1385" s="106">
        <v>1465.7</v>
      </c>
      <c r="BG1385" s="106">
        <f t="shared" si="313"/>
        <v>0.37147015485300211</v>
      </c>
      <c r="BH1385" s="69">
        <v>1</v>
      </c>
      <c r="BI1385" s="69">
        <v>1</v>
      </c>
      <c r="BJ1385" s="69">
        <v>0</v>
      </c>
      <c r="BK1385" s="70">
        <v>0</v>
      </c>
      <c r="BL1385" s="70">
        <v>1</v>
      </c>
      <c r="BM1385" s="70">
        <v>1</v>
      </c>
      <c r="BN1385" s="70">
        <v>0</v>
      </c>
      <c r="BO1385" s="70">
        <v>1</v>
      </c>
      <c r="BP1385" s="70">
        <v>0</v>
      </c>
      <c r="BQ1385" s="70">
        <v>0</v>
      </c>
      <c r="BR1385" s="70">
        <v>0</v>
      </c>
      <c r="BS1385" s="70">
        <v>0</v>
      </c>
      <c r="BT1385" s="70">
        <v>0</v>
      </c>
      <c r="BU1385" s="70">
        <v>1</v>
      </c>
      <c r="BV1385" s="70">
        <v>1</v>
      </c>
      <c r="BW1385" s="70">
        <v>0</v>
      </c>
      <c r="BX1385" s="70">
        <v>0</v>
      </c>
      <c r="BY1385" s="70">
        <v>0.5</v>
      </c>
      <c r="BZ1385" s="70">
        <f t="shared" si="314"/>
        <v>0.5</v>
      </c>
      <c r="CA1385" s="114">
        <v>2.6026896854443837</v>
      </c>
      <c r="CB1385" s="70" t="s">
        <v>1510</v>
      </c>
      <c r="CC1385" s="70">
        <v>1</v>
      </c>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c r="DD1385" s="70"/>
      <c r="DE1385" s="70"/>
      <c r="DF1385" s="70"/>
      <c r="DG1385" s="70"/>
      <c r="DH1385" s="70"/>
      <c r="DI1385" s="70"/>
      <c r="DJ1385" s="70"/>
      <c r="DK1385" s="70"/>
      <c r="DL1385" s="70"/>
      <c r="DM1385" s="70"/>
      <c r="DN1385" s="70"/>
      <c r="DO1385" s="70"/>
      <c r="DP1385" s="70"/>
      <c r="DQ1385" s="70"/>
      <c r="DR1385" s="70"/>
      <c r="DS1385" s="70"/>
      <c r="DT1385" s="70"/>
      <c r="DU1385" s="70"/>
      <c r="DV1385" s="70"/>
      <c r="DW1385" s="70"/>
      <c r="DX1385" s="70"/>
      <c r="DY1385" s="70"/>
      <c r="DZ1385" s="70"/>
      <c r="EA1385" s="70"/>
      <c r="EB1385" s="70"/>
      <c r="EC1385" s="70"/>
      <c r="ED1385" s="70"/>
      <c r="EE1385" s="70"/>
      <c r="EF1385" s="70"/>
      <c r="EG1385" s="70"/>
      <c r="EH1385" s="70"/>
      <c r="EI1385" s="70"/>
      <c r="EJ1385" s="70"/>
      <c r="EK1385" s="70"/>
      <c r="EL1385" s="70"/>
      <c r="EM1385" s="70"/>
      <c r="EN1385" s="70"/>
      <c r="EO1385" s="70"/>
      <c r="EP1385" s="70"/>
      <c r="EQ1385" s="70"/>
      <c r="ER1385" s="70"/>
      <c r="ES1385" s="70"/>
      <c r="ET1385" s="70"/>
      <c r="EU1385" s="70"/>
      <c r="EV1385" s="70"/>
      <c r="EW1385" s="70"/>
      <c r="EX1385" s="70"/>
      <c r="EY1385" s="70"/>
      <c r="EZ1385" s="70"/>
      <c r="FA1385" s="70"/>
      <c r="FB1385" s="70"/>
      <c r="FC1385" s="70"/>
      <c r="FD1385" s="70"/>
      <c r="FE1385" s="70"/>
      <c r="FF1385" s="70"/>
      <c r="FG1385" s="70"/>
      <c r="FH1385" s="70"/>
      <c r="FI1385" s="70"/>
      <c r="FJ1385" s="70"/>
      <c r="FK1385" s="70"/>
    </row>
    <row r="1386" spans="1:167" ht="15" customHeight="1" x14ac:dyDescent="0.3">
      <c r="A1386" s="70">
        <v>1385</v>
      </c>
      <c r="B1386" s="12">
        <v>32</v>
      </c>
      <c r="C1386" s="12" t="s">
        <v>219</v>
      </c>
      <c r="D1386" s="37">
        <v>0.31</v>
      </c>
      <c r="E1386" s="68">
        <v>0.26</v>
      </c>
      <c r="F1386" s="19">
        <f t="shared" si="315"/>
        <v>1.1923076923076923</v>
      </c>
      <c r="H1386" s="12">
        <f t="shared" si="318"/>
        <v>4.9999999999999989E-2</v>
      </c>
      <c r="I1386" s="12">
        <f t="shared" si="319"/>
        <v>0.57000000000000006</v>
      </c>
      <c r="J1386" s="12">
        <v>0.05</v>
      </c>
      <c r="K1386" s="12">
        <f t="shared" si="307"/>
        <v>0.31</v>
      </c>
      <c r="L1386" s="45">
        <f t="shared" si="316"/>
        <v>1.1923076923076923</v>
      </c>
      <c r="M1386" s="15">
        <f t="shared" si="308"/>
        <v>7.5194669526920943E-2</v>
      </c>
      <c r="N1386" s="68">
        <f t="shared" si="309"/>
        <v>6.3066497022578868E-2</v>
      </c>
      <c r="O1386" s="68">
        <f t="shared" si="310"/>
        <v>15.856279438542197</v>
      </c>
      <c r="P1386" s="12">
        <f t="shared" si="311"/>
        <v>1.2128172504342075E-2</v>
      </c>
      <c r="Q1386" s="12">
        <f t="shared" si="312"/>
        <v>0.13826116654949983</v>
      </c>
      <c r="R1386" s="113">
        <v>9.3008207251045576</v>
      </c>
      <c r="S1386" s="12" t="s">
        <v>1543</v>
      </c>
      <c r="T1386" s="12" t="s">
        <v>958</v>
      </c>
      <c r="U1386" s="12" t="s">
        <v>1514</v>
      </c>
      <c r="V1386" s="68" t="s">
        <v>1541</v>
      </c>
      <c r="W1386" s="68">
        <v>0</v>
      </c>
      <c r="X1386" s="68">
        <v>0</v>
      </c>
      <c r="Y1386" s="68">
        <v>1</v>
      </c>
      <c r="Z1386" s="68">
        <v>0</v>
      </c>
      <c r="AA1386" s="68">
        <v>1</v>
      </c>
      <c r="AB1386" s="68">
        <v>1</v>
      </c>
      <c r="AC1386" s="68">
        <v>2</v>
      </c>
      <c r="AD1386" s="68">
        <v>5</v>
      </c>
      <c r="AE1386" s="68">
        <v>250</v>
      </c>
      <c r="AF1386" s="68">
        <v>0</v>
      </c>
      <c r="AG1386" s="68">
        <v>1</v>
      </c>
      <c r="AH1386" s="68">
        <v>0</v>
      </c>
      <c r="AI1386" s="68">
        <v>0</v>
      </c>
      <c r="AJ1386" s="68">
        <v>0</v>
      </c>
      <c r="AK1386" s="68">
        <v>0</v>
      </c>
      <c r="AL1386" s="68">
        <v>0</v>
      </c>
      <c r="AM1386" s="68">
        <v>0</v>
      </c>
      <c r="AN1386" s="68">
        <v>0</v>
      </c>
      <c r="AO1386" s="68">
        <v>0</v>
      </c>
      <c r="AP1386" s="113">
        <v>5.5490760848952201</v>
      </c>
      <c r="AQ1386" s="12">
        <v>0</v>
      </c>
      <c r="AR1386" s="113">
        <v>5.5451774444795623</v>
      </c>
      <c r="AS1386" s="12">
        <v>1</v>
      </c>
      <c r="AT1386" s="12">
        <v>0</v>
      </c>
      <c r="AU1386" s="12">
        <v>8.2977926263808612</v>
      </c>
      <c r="AV1386" s="113">
        <v>7.6073814256397911</v>
      </c>
      <c r="AW1386" s="12">
        <v>1</v>
      </c>
      <c r="AX1386" s="12">
        <v>0</v>
      </c>
      <c r="AY1386" s="68">
        <v>1</v>
      </c>
      <c r="AZ1386" s="68">
        <v>0.35399999999999998</v>
      </c>
      <c r="BA1386" s="94">
        <v>71</v>
      </c>
      <c r="BB1386" s="94">
        <v>21</v>
      </c>
      <c r="BC1386" s="12">
        <v>1</v>
      </c>
      <c r="BD1386" s="12">
        <v>0</v>
      </c>
      <c r="BE1386" s="104">
        <f t="shared" si="317"/>
        <v>2.7080502011022101</v>
      </c>
      <c r="BF1386" s="104">
        <v>1465.7</v>
      </c>
      <c r="BG1386" s="104">
        <f t="shared" si="313"/>
        <v>0.37147015485300211</v>
      </c>
      <c r="BH1386" s="68">
        <v>1</v>
      </c>
      <c r="BI1386" s="68">
        <v>1</v>
      </c>
      <c r="BJ1386" s="68">
        <v>0</v>
      </c>
      <c r="BK1386" s="12">
        <v>0</v>
      </c>
      <c r="BL1386" s="12">
        <v>1</v>
      </c>
      <c r="BM1386" s="12">
        <v>1</v>
      </c>
      <c r="BN1386" s="12">
        <v>0</v>
      </c>
      <c r="BO1386" s="12">
        <v>1</v>
      </c>
      <c r="BP1386" s="12">
        <v>0</v>
      </c>
      <c r="BQ1386" s="12">
        <v>0</v>
      </c>
      <c r="BR1386" s="12">
        <v>0</v>
      </c>
      <c r="BS1386" s="12">
        <v>0</v>
      </c>
      <c r="BT1386" s="12">
        <v>0</v>
      </c>
      <c r="BU1386" s="12">
        <v>1</v>
      </c>
      <c r="BV1386" s="12">
        <v>1</v>
      </c>
      <c r="BW1386" s="12">
        <v>0</v>
      </c>
      <c r="BX1386" s="12">
        <v>0</v>
      </c>
      <c r="BY1386" s="12">
        <v>0.5</v>
      </c>
      <c r="BZ1386" s="12">
        <f t="shared" si="314"/>
        <v>0.5</v>
      </c>
      <c r="CA1386" s="113">
        <v>2.6026896854443837</v>
      </c>
      <c r="CB1386" s="12" t="s">
        <v>1510</v>
      </c>
      <c r="CC1386" s="12">
        <v>1</v>
      </c>
    </row>
    <row r="1387" spans="1:167" ht="15" customHeight="1" x14ac:dyDescent="0.3">
      <c r="A1387" s="70">
        <v>1386</v>
      </c>
      <c r="B1387" s="12">
        <v>32</v>
      </c>
      <c r="C1387" s="12" t="s">
        <v>219</v>
      </c>
      <c r="D1387" s="37">
        <v>-0.49</v>
      </c>
      <c r="E1387" s="68">
        <v>0.22</v>
      </c>
      <c r="F1387" s="19">
        <f t="shared" si="315"/>
        <v>-2.2272727272727271</v>
      </c>
      <c r="G1387" s="12" t="s">
        <v>420</v>
      </c>
      <c r="H1387" s="12">
        <f t="shared" si="318"/>
        <v>-0.71</v>
      </c>
      <c r="I1387" s="12">
        <f t="shared" si="319"/>
        <v>-0.27</v>
      </c>
      <c r="J1387" s="12">
        <v>0.05</v>
      </c>
      <c r="K1387" s="12">
        <f t="shared" si="307"/>
        <v>-0.49</v>
      </c>
      <c r="L1387" s="45">
        <f t="shared" si="316"/>
        <v>-2.2272727272727271</v>
      </c>
      <c r="M1387" s="15">
        <f t="shared" si="308"/>
        <v>-0.13948796568074345</v>
      </c>
      <c r="N1387" s="68">
        <f t="shared" si="309"/>
        <v>6.2627249897476672E-2</v>
      </c>
      <c r="O1387" s="68">
        <f t="shared" si="310"/>
        <v>15.967490216112639</v>
      </c>
      <c r="P1387" s="12">
        <f t="shared" si="311"/>
        <v>-0.20211521557822013</v>
      </c>
      <c r="Q1387" s="12">
        <f t="shared" si="312"/>
        <v>-7.6860715783266781E-2</v>
      </c>
      <c r="R1387" s="113">
        <v>7.8414929244600131</v>
      </c>
      <c r="S1387" s="12" t="s">
        <v>1543</v>
      </c>
      <c r="T1387" s="12" t="s">
        <v>958</v>
      </c>
      <c r="U1387" s="12" t="s">
        <v>1515</v>
      </c>
      <c r="V1387" s="68" t="s">
        <v>1536</v>
      </c>
      <c r="W1387" s="68">
        <v>0</v>
      </c>
      <c r="X1387" s="68">
        <v>0</v>
      </c>
      <c r="Y1387" s="68">
        <v>1</v>
      </c>
      <c r="Z1387" s="68">
        <v>0</v>
      </c>
      <c r="AA1387" s="68">
        <v>1</v>
      </c>
      <c r="AB1387" s="68">
        <v>1</v>
      </c>
      <c r="AC1387" s="68">
        <v>2</v>
      </c>
      <c r="AD1387" s="68">
        <v>5</v>
      </c>
      <c r="AE1387" s="68">
        <v>250</v>
      </c>
      <c r="AF1387" s="68">
        <v>0</v>
      </c>
      <c r="AG1387" s="68">
        <v>1</v>
      </c>
      <c r="AH1387" s="68">
        <v>0</v>
      </c>
      <c r="AI1387" s="68">
        <v>0</v>
      </c>
      <c r="AJ1387" s="68">
        <v>0</v>
      </c>
      <c r="AK1387" s="68">
        <v>0</v>
      </c>
      <c r="AL1387" s="68">
        <v>0</v>
      </c>
      <c r="AM1387" s="68">
        <v>0</v>
      </c>
      <c r="AN1387" s="68">
        <v>0</v>
      </c>
      <c r="AO1387" s="68">
        <v>0</v>
      </c>
      <c r="AP1387" s="113">
        <v>5.5490760848952201</v>
      </c>
      <c r="AQ1387" s="12">
        <v>1</v>
      </c>
      <c r="AR1387" s="113">
        <v>5.5451774444795623</v>
      </c>
      <c r="AS1387" s="12">
        <v>1</v>
      </c>
      <c r="AT1387" s="12">
        <v>0</v>
      </c>
      <c r="AU1387" s="12">
        <v>8.2977926263808612</v>
      </c>
      <c r="AV1387" s="113">
        <v>7.6073814256397911</v>
      </c>
      <c r="AW1387" s="12">
        <v>1</v>
      </c>
      <c r="AX1387" s="12">
        <v>0</v>
      </c>
      <c r="AY1387" s="68">
        <v>1</v>
      </c>
      <c r="AZ1387" s="68">
        <v>0.35399999999999998</v>
      </c>
      <c r="BA1387" s="94">
        <v>71</v>
      </c>
      <c r="BB1387" s="94">
        <v>21</v>
      </c>
      <c r="BC1387" s="12">
        <v>1</v>
      </c>
      <c r="BD1387" s="12">
        <v>0</v>
      </c>
      <c r="BE1387" s="104">
        <f t="shared" si="317"/>
        <v>2.7080502011022101</v>
      </c>
      <c r="BF1387" s="104">
        <v>1465.7</v>
      </c>
      <c r="BG1387" s="104">
        <f t="shared" si="313"/>
        <v>0.37147015485300211</v>
      </c>
      <c r="BH1387" s="68">
        <v>1</v>
      </c>
      <c r="BI1387" s="68">
        <v>1</v>
      </c>
      <c r="BJ1387" s="68">
        <v>0</v>
      </c>
      <c r="BK1387" s="12">
        <v>0</v>
      </c>
      <c r="BL1387" s="12">
        <v>1</v>
      </c>
      <c r="BM1387" s="12">
        <v>1</v>
      </c>
      <c r="BN1387" s="12">
        <v>0</v>
      </c>
      <c r="BO1387" s="12">
        <v>1</v>
      </c>
      <c r="BP1387" s="12">
        <v>0</v>
      </c>
      <c r="BQ1387" s="12">
        <v>0</v>
      </c>
      <c r="BR1387" s="12">
        <v>0</v>
      </c>
      <c r="BS1387" s="12">
        <v>0</v>
      </c>
      <c r="BT1387" s="12">
        <v>0</v>
      </c>
      <c r="BU1387" s="12">
        <v>1</v>
      </c>
      <c r="BV1387" s="12">
        <v>1</v>
      </c>
      <c r="BW1387" s="12">
        <v>0</v>
      </c>
      <c r="BX1387" s="12">
        <v>0</v>
      </c>
      <c r="BY1387" s="12">
        <v>0.5</v>
      </c>
      <c r="BZ1387" s="12">
        <f t="shared" si="314"/>
        <v>0.5</v>
      </c>
      <c r="CA1387" s="113">
        <v>2.6026896854443837</v>
      </c>
      <c r="CB1387" s="12" t="s">
        <v>1510</v>
      </c>
      <c r="CC1387" s="12">
        <v>1</v>
      </c>
    </row>
    <row r="1388" spans="1:167" ht="15" customHeight="1" x14ac:dyDescent="0.3">
      <c r="A1388" s="70">
        <v>1387</v>
      </c>
      <c r="B1388" s="12">
        <v>32</v>
      </c>
      <c r="C1388" s="12" t="s">
        <v>219</v>
      </c>
      <c r="D1388" s="37">
        <v>-0.31</v>
      </c>
      <c r="E1388" s="68">
        <v>0.25</v>
      </c>
      <c r="F1388" s="19">
        <f t="shared" si="315"/>
        <v>-1.24</v>
      </c>
      <c r="H1388" s="12">
        <f t="shared" si="318"/>
        <v>-0.56000000000000005</v>
      </c>
      <c r="I1388" s="12">
        <f t="shared" si="319"/>
        <v>-0.06</v>
      </c>
      <c r="J1388" s="12">
        <v>0.05</v>
      </c>
      <c r="K1388" s="12">
        <f t="shared" si="307"/>
        <v>-0.31</v>
      </c>
      <c r="L1388" s="45">
        <f t="shared" si="316"/>
        <v>-1.24</v>
      </c>
      <c r="M1388" s="15">
        <f t="shared" si="308"/>
        <v>-7.8184421795125719E-2</v>
      </c>
      <c r="N1388" s="68">
        <f t="shared" si="309"/>
        <v>6.3051953060585267E-2</v>
      </c>
      <c r="O1388" s="68">
        <f t="shared" si="310"/>
        <v>15.859936948172271</v>
      </c>
      <c r="P1388" s="12">
        <f t="shared" si="311"/>
        <v>-0.141236374855711</v>
      </c>
      <c r="Q1388" s="12">
        <f t="shared" si="312"/>
        <v>-1.5132468734540452E-2</v>
      </c>
      <c r="R1388" s="113">
        <v>7.8414929244600131</v>
      </c>
      <c r="S1388" s="12" t="s">
        <v>1543</v>
      </c>
      <c r="T1388" s="12" t="s">
        <v>958</v>
      </c>
      <c r="U1388" s="12" t="s">
        <v>1530</v>
      </c>
      <c r="V1388" s="68" t="s">
        <v>1540</v>
      </c>
      <c r="W1388" s="68">
        <v>0</v>
      </c>
      <c r="X1388" s="68">
        <v>0</v>
      </c>
      <c r="Y1388" s="68">
        <v>1</v>
      </c>
      <c r="Z1388" s="68">
        <v>0</v>
      </c>
      <c r="AA1388" s="68">
        <v>1</v>
      </c>
      <c r="AB1388" s="68">
        <v>1</v>
      </c>
      <c r="AC1388" s="68">
        <v>2</v>
      </c>
      <c r="AD1388" s="68">
        <v>5</v>
      </c>
      <c r="AE1388" s="68">
        <v>250</v>
      </c>
      <c r="AF1388" s="68">
        <v>0</v>
      </c>
      <c r="AG1388" s="68">
        <v>1</v>
      </c>
      <c r="AH1388" s="68">
        <v>0</v>
      </c>
      <c r="AI1388" s="68">
        <v>0</v>
      </c>
      <c r="AJ1388" s="68">
        <v>0</v>
      </c>
      <c r="AK1388" s="68">
        <v>0</v>
      </c>
      <c r="AL1388" s="68">
        <v>0</v>
      </c>
      <c r="AM1388" s="68">
        <v>0</v>
      </c>
      <c r="AN1388" s="68">
        <v>0</v>
      </c>
      <c r="AO1388" s="68">
        <v>0</v>
      </c>
      <c r="AP1388" s="113">
        <v>5.5490760848952201</v>
      </c>
      <c r="AQ1388" s="12">
        <v>1</v>
      </c>
      <c r="AR1388" s="113">
        <v>5.5451774444795623</v>
      </c>
      <c r="AS1388" s="12">
        <v>1</v>
      </c>
      <c r="AT1388" s="12">
        <v>0</v>
      </c>
      <c r="AU1388" s="12">
        <v>8.2977926263808612</v>
      </c>
      <c r="AV1388" s="113">
        <v>7.6073814256397911</v>
      </c>
      <c r="AW1388" s="12">
        <v>1</v>
      </c>
      <c r="AX1388" s="12">
        <v>0</v>
      </c>
      <c r="AY1388" s="68">
        <v>1</v>
      </c>
      <c r="AZ1388" s="68">
        <v>0.35399999999999998</v>
      </c>
      <c r="BA1388" s="94">
        <v>71</v>
      </c>
      <c r="BB1388" s="94">
        <v>21</v>
      </c>
      <c r="BC1388" s="12">
        <v>1</v>
      </c>
      <c r="BD1388" s="12">
        <v>0</v>
      </c>
      <c r="BE1388" s="104">
        <f t="shared" si="317"/>
        <v>2.7080502011022101</v>
      </c>
      <c r="BF1388" s="104">
        <v>1465.7</v>
      </c>
      <c r="BG1388" s="104">
        <f t="shared" si="313"/>
        <v>0.37147015485300211</v>
      </c>
      <c r="BH1388" s="68">
        <v>1</v>
      </c>
      <c r="BI1388" s="68">
        <v>1</v>
      </c>
      <c r="BJ1388" s="68">
        <v>0</v>
      </c>
      <c r="BK1388" s="12">
        <v>0</v>
      </c>
      <c r="BL1388" s="12">
        <v>1</v>
      </c>
      <c r="BM1388" s="12">
        <v>1</v>
      </c>
      <c r="BN1388" s="12">
        <v>0</v>
      </c>
      <c r="BO1388" s="12">
        <v>1</v>
      </c>
      <c r="BP1388" s="12">
        <v>0</v>
      </c>
      <c r="BQ1388" s="12">
        <v>0</v>
      </c>
      <c r="BR1388" s="12">
        <v>0</v>
      </c>
      <c r="BS1388" s="12">
        <v>0</v>
      </c>
      <c r="BT1388" s="12">
        <v>0</v>
      </c>
      <c r="BU1388" s="12">
        <v>1</v>
      </c>
      <c r="BV1388" s="12">
        <v>1</v>
      </c>
      <c r="BW1388" s="12">
        <v>0</v>
      </c>
      <c r="BX1388" s="12">
        <v>0</v>
      </c>
      <c r="BY1388" s="12">
        <v>0.5</v>
      </c>
      <c r="BZ1388" s="12">
        <f t="shared" si="314"/>
        <v>0.5</v>
      </c>
      <c r="CA1388" s="113">
        <v>2.6026896854443837</v>
      </c>
      <c r="CB1388" s="12" t="s">
        <v>1510</v>
      </c>
      <c r="CC1388" s="12">
        <v>1</v>
      </c>
    </row>
    <row r="1389" spans="1:167" ht="15" customHeight="1" x14ac:dyDescent="0.3">
      <c r="A1389" s="70">
        <v>1388</v>
      </c>
      <c r="B1389" s="12">
        <v>32</v>
      </c>
      <c r="C1389" s="12" t="s">
        <v>219</v>
      </c>
      <c r="D1389" s="37">
        <v>-0.03</v>
      </c>
      <c r="E1389" s="68">
        <v>0.45</v>
      </c>
      <c r="F1389" s="19">
        <f t="shared" si="315"/>
        <v>-6.6666666666666666E-2</v>
      </c>
      <c r="H1389" s="12">
        <f t="shared" si="318"/>
        <v>-0.48</v>
      </c>
      <c r="I1389" s="12">
        <f t="shared" si="319"/>
        <v>0.42000000000000004</v>
      </c>
      <c r="J1389" s="12">
        <v>0.05</v>
      </c>
      <c r="K1389" s="12">
        <f t="shared" si="307"/>
        <v>-0.03</v>
      </c>
      <c r="L1389" s="45">
        <f t="shared" si="316"/>
        <v>-6.6666666666666666E-2</v>
      </c>
      <c r="M1389" s="15">
        <f t="shared" si="308"/>
        <v>-4.2163327352112067E-3</v>
      </c>
      <c r="N1389" s="68">
        <f t="shared" si="309"/>
        <v>6.3244991028168107E-2</v>
      </c>
      <c r="O1389" s="68">
        <f t="shared" si="310"/>
        <v>15.81152884589104</v>
      </c>
      <c r="P1389" s="12">
        <f t="shared" si="311"/>
        <v>-6.7461323763379308E-2</v>
      </c>
      <c r="Q1389" s="12">
        <f t="shared" si="312"/>
        <v>5.90286582929569E-2</v>
      </c>
      <c r="R1389" s="113">
        <v>7.8414929244600131</v>
      </c>
      <c r="S1389" s="12" t="s">
        <v>1543</v>
      </c>
      <c r="T1389" s="12" t="s">
        <v>958</v>
      </c>
      <c r="U1389" s="12" t="s">
        <v>1533</v>
      </c>
      <c r="V1389" s="68" t="s">
        <v>1542</v>
      </c>
      <c r="W1389" s="68">
        <v>0</v>
      </c>
      <c r="X1389" s="68">
        <v>0</v>
      </c>
      <c r="Y1389" s="68">
        <v>1</v>
      </c>
      <c r="Z1389" s="68">
        <v>0</v>
      </c>
      <c r="AA1389" s="68">
        <v>1</v>
      </c>
      <c r="AB1389" s="68">
        <v>1</v>
      </c>
      <c r="AC1389" s="68">
        <v>2</v>
      </c>
      <c r="AD1389" s="68">
        <v>5</v>
      </c>
      <c r="AE1389" s="68">
        <v>250</v>
      </c>
      <c r="AF1389" s="68">
        <v>0</v>
      </c>
      <c r="AG1389" s="68">
        <v>1</v>
      </c>
      <c r="AH1389" s="68">
        <v>0</v>
      </c>
      <c r="AI1389" s="68">
        <v>0</v>
      </c>
      <c r="AJ1389" s="68">
        <v>0</v>
      </c>
      <c r="AK1389" s="68">
        <v>0</v>
      </c>
      <c r="AL1389" s="68">
        <v>0</v>
      </c>
      <c r="AM1389" s="68">
        <v>0</v>
      </c>
      <c r="AN1389" s="68">
        <v>0</v>
      </c>
      <c r="AO1389" s="68">
        <v>0</v>
      </c>
      <c r="AP1389" s="113">
        <v>5.5490760848952201</v>
      </c>
      <c r="AQ1389" s="12">
        <v>0</v>
      </c>
      <c r="AR1389" s="113">
        <v>5.5451774444795623</v>
      </c>
      <c r="AS1389" s="12">
        <v>1</v>
      </c>
      <c r="AT1389" s="12">
        <v>0</v>
      </c>
      <c r="AU1389" s="12">
        <v>8.2977926263808612</v>
      </c>
      <c r="AV1389" s="113">
        <v>7.6073814256397911</v>
      </c>
      <c r="AW1389" s="12">
        <v>1</v>
      </c>
      <c r="AX1389" s="12">
        <v>0</v>
      </c>
      <c r="AY1389" s="68">
        <v>1</v>
      </c>
      <c r="AZ1389" s="68">
        <v>0.35399999999999998</v>
      </c>
      <c r="BA1389" s="94">
        <v>71</v>
      </c>
      <c r="BB1389" s="94">
        <v>21</v>
      </c>
      <c r="BC1389" s="12">
        <v>1</v>
      </c>
      <c r="BD1389" s="12">
        <v>0</v>
      </c>
      <c r="BE1389" s="104">
        <f t="shared" si="317"/>
        <v>2.7080502011022101</v>
      </c>
      <c r="BF1389" s="104">
        <v>1465.7</v>
      </c>
      <c r="BG1389" s="104">
        <f t="shared" si="313"/>
        <v>0.37147015485300211</v>
      </c>
      <c r="BH1389" s="68">
        <v>1</v>
      </c>
      <c r="BI1389" s="68">
        <v>1</v>
      </c>
      <c r="BJ1389" s="68">
        <v>0</v>
      </c>
      <c r="BK1389" s="12">
        <v>0</v>
      </c>
      <c r="BL1389" s="12">
        <v>1</v>
      </c>
      <c r="BM1389" s="12">
        <v>1</v>
      </c>
      <c r="BN1389" s="12">
        <v>0</v>
      </c>
      <c r="BO1389" s="12">
        <v>1</v>
      </c>
      <c r="BP1389" s="12">
        <v>0</v>
      </c>
      <c r="BQ1389" s="12">
        <v>0</v>
      </c>
      <c r="BR1389" s="12">
        <v>0</v>
      </c>
      <c r="BS1389" s="12">
        <v>0</v>
      </c>
      <c r="BT1389" s="12">
        <v>0</v>
      </c>
      <c r="BU1389" s="12">
        <v>1</v>
      </c>
      <c r="BV1389" s="12">
        <v>1</v>
      </c>
      <c r="BW1389" s="12">
        <v>0</v>
      </c>
      <c r="BX1389" s="12">
        <v>0</v>
      </c>
      <c r="BY1389" s="12">
        <v>0.5</v>
      </c>
      <c r="BZ1389" s="12">
        <f t="shared" si="314"/>
        <v>0.5</v>
      </c>
      <c r="CA1389" s="113">
        <v>2.6026896854443837</v>
      </c>
      <c r="CB1389" s="12" t="s">
        <v>1510</v>
      </c>
      <c r="CC1389" s="12">
        <v>1</v>
      </c>
    </row>
    <row r="1390" spans="1:167" s="40" customFormat="1" ht="15" customHeight="1" x14ac:dyDescent="0.3">
      <c r="A1390" s="75">
        <v>1389</v>
      </c>
      <c r="B1390" s="75">
        <v>32</v>
      </c>
      <c r="C1390" s="75" t="s">
        <v>219</v>
      </c>
      <c r="D1390" s="76">
        <v>0.31</v>
      </c>
      <c r="E1390" s="77">
        <v>0.35</v>
      </c>
      <c r="F1390" s="79">
        <f t="shared" si="315"/>
        <v>0.88571428571428579</v>
      </c>
      <c r="G1390" s="75"/>
      <c r="H1390" s="75">
        <f t="shared" si="318"/>
        <v>-3.999999999999998E-2</v>
      </c>
      <c r="I1390" s="75">
        <f t="shared" si="319"/>
        <v>0.65999999999999992</v>
      </c>
      <c r="J1390" s="75">
        <v>0.05</v>
      </c>
      <c r="K1390" s="75">
        <f t="shared" si="307"/>
        <v>0.31</v>
      </c>
      <c r="L1390" s="88">
        <f t="shared" si="316"/>
        <v>0.88571428571428579</v>
      </c>
      <c r="M1390" s="78">
        <f t="shared" si="308"/>
        <v>5.5929805989270769E-2</v>
      </c>
      <c r="N1390" s="77">
        <f t="shared" si="309"/>
        <v>6.3146555149176664E-2</v>
      </c>
      <c r="O1390" s="77">
        <f t="shared" si="310"/>
        <v>15.836176615456093</v>
      </c>
      <c r="P1390" s="75">
        <f t="shared" si="311"/>
        <v>-7.2167491599058955E-3</v>
      </c>
      <c r="Q1390" s="75">
        <f t="shared" si="312"/>
        <v>0.11907636113844744</v>
      </c>
      <c r="R1390" s="115">
        <v>9.3008207251045576</v>
      </c>
      <c r="S1390" s="75" t="s">
        <v>1543</v>
      </c>
      <c r="T1390" s="75" t="s">
        <v>958</v>
      </c>
      <c r="U1390" s="75" t="s">
        <v>1531</v>
      </c>
      <c r="V1390" s="77" t="s">
        <v>1539</v>
      </c>
      <c r="W1390" s="77">
        <v>0</v>
      </c>
      <c r="X1390" s="77">
        <v>0</v>
      </c>
      <c r="Y1390" s="77">
        <v>1</v>
      </c>
      <c r="Z1390" s="77">
        <v>0</v>
      </c>
      <c r="AA1390" s="77">
        <v>1</v>
      </c>
      <c r="AB1390" s="77">
        <v>1</v>
      </c>
      <c r="AC1390" s="77">
        <v>2</v>
      </c>
      <c r="AD1390" s="77">
        <v>5</v>
      </c>
      <c r="AE1390" s="77">
        <v>250</v>
      </c>
      <c r="AF1390" s="77">
        <v>0</v>
      </c>
      <c r="AG1390" s="77">
        <v>1</v>
      </c>
      <c r="AH1390" s="77">
        <v>0</v>
      </c>
      <c r="AI1390" s="77">
        <v>0</v>
      </c>
      <c r="AJ1390" s="77">
        <v>0</v>
      </c>
      <c r="AK1390" s="77">
        <v>0</v>
      </c>
      <c r="AL1390" s="77">
        <v>0</v>
      </c>
      <c r="AM1390" s="77">
        <v>0</v>
      </c>
      <c r="AN1390" s="77">
        <v>0</v>
      </c>
      <c r="AO1390" s="77">
        <v>0</v>
      </c>
      <c r="AP1390" s="115">
        <v>5.5490760848952201</v>
      </c>
      <c r="AQ1390" s="75">
        <v>1</v>
      </c>
      <c r="AR1390" s="115">
        <v>5.5451774444795623</v>
      </c>
      <c r="AS1390" s="75">
        <v>1</v>
      </c>
      <c r="AT1390" s="75">
        <v>0</v>
      </c>
      <c r="AU1390" s="75">
        <v>8.2977926263808612</v>
      </c>
      <c r="AV1390" s="115">
        <v>7.6073814256397911</v>
      </c>
      <c r="AW1390" s="75">
        <v>1</v>
      </c>
      <c r="AX1390" s="75">
        <v>0</v>
      </c>
      <c r="AY1390" s="77">
        <v>1</v>
      </c>
      <c r="AZ1390" s="77">
        <v>0.35399999999999998</v>
      </c>
      <c r="BA1390" s="52">
        <v>71</v>
      </c>
      <c r="BB1390" s="52">
        <v>21</v>
      </c>
      <c r="BC1390" s="75">
        <v>1</v>
      </c>
      <c r="BD1390" s="75">
        <v>0</v>
      </c>
      <c r="BE1390" s="105">
        <f t="shared" si="317"/>
        <v>2.7080502011022101</v>
      </c>
      <c r="BF1390" s="105">
        <v>1465.7</v>
      </c>
      <c r="BG1390" s="105">
        <f t="shared" si="313"/>
        <v>0.37147015485300211</v>
      </c>
      <c r="BH1390" s="77">
        <v>1</v>
      </c>
      <c r="BI1390" s="77">
        <v>1</v>
      </c>
      <c r="BJ1390" s="77">
        <v>0</v>
      </c>
      <c r="BK1390" s="75">
        <v>0</v>
      </c>
      <c r="BL1390" s="75">
        <v>1</v>
      </c>
      <c r="BM1390" s="75">
        <v>1</v>
      </c>
      <c r="BN1390" s="75">
        <v>0</v>
      </c>
      <c r="BO1390" s="75">
        <v>1</v>
      </c>
      <c r="BP1390" s="75">
        <v>0</v>
      </c>
      <c r="BQ1390" s="75">
        <v>0</v>
      </c>
      <c r="BR1390" s="75">
        <v>0</v>
      </c>
      <c r="BS1390" s="75">
        <v>0</v>
      </c>
      <c r="BT1390" s="75">
        <v>0</v>
      </c>
      <c r="BU1390" s="75">
        <v>1</v>
      </c>
      <c r="BV1390" s="75">
        <v>1</v>
      </c>
      <c r="BW1390" s="75">
        <v>0</v>
      </c>
      <c r="BX1390" s="75">
        <v>0</v>
      </c>
      <c r="BY1390" s="75">
        <v>0.5</v>
      </c>
      <c r="BZ1390" s="75">
        <f t="shared" si="314"/>
        <v>0.5</v>
      </c>
      <c r="CA1390" s="115">
        <v>2.6026896854443837</v>
      </c>
      <c r="CB1390" s="75" t="s">
        <v>1510</v>
      </c>
      <c r="CC1390" s="75">
        <v>1</v>
      </c>
      <c r="CD1390" s="75"/>
      <c r="CE1390" s="75"/>
      <c r="CF1390" s="75"/>
      <c r="CG1390" s="75"/>
      <c r="CH1390" s="75"/>
      <c r="CI1390" s="75"/>
      <c r="CJ1390" s="75"/>
      <c r="CK1390" s="75"/>
      <c r="CL1390" s="75"/>
      <c r="CM1390" s="75"/>
      <c r="CN1390" s="75"/>
      <c r="CO1390" s="75"/>
      <c r="CP1390" s="75"/>
      <c r="CQ1390" s="75"/>
      <c r="CR1390" s="75"/>
      <c r="CS1390" s="75"/>
      <c r="CT1390" s="75"/>
      <c r="CU1390" s="75"/>
      <c r="CV1390" s="75"/>
      <c r="CW1390" s="75"/>
      <c r="CX1390" s="75"/>
      <c r="CY1390" s="75"/>
      <c r="CZ1390" s="75"/>
      <c r="DA1390" s="75"/>
      <c r="DB1390" s="75"/>
      <c r="DC1390" s="75"/>
      <c r="DD1390" s="75"/>
      <c r="DE1390" s="75"/>
      <c r="DF1390" s="75"/>
      <c r="DG1390" s="75"/>
      <c r="DH1390" s="75"/>
      <c r="DI1390" s="75"/>
      <c r="DJ1390" s="75"/>
      <c r="DK1390" s="75"/>
      <c r="DL1390" s="75"/>
      <c r="DM1390" s="75"/>
      <c r="DN1390" s="75"/>
      <c r="DO1390" s="75"/>
      <c r="DP1390" s="75"/>
      <c r="DQ1390" s="75"/>
      <c r="DR1390" s="75"/>
      <c r="DS1390" s="75"/>
      <c r="DT1390" s="75"/>
      <c r="DU1390" s="75"/>
      <c r="DV1390" s="75"/>
      <c r="DW1390" s="75"/>
      <c r="DX1390" s="75"/>
      <c r="DY1390" s="75"/>
      <c r="DZ1390" s="75"/>
      <c r="EA1390" s="75"/>
      <c r="EB1390" s="75"/>
      <c r="EC1390" s="75"/>
      <c r="ED1390" s="75"/>
      <c r="EE1390" s="75"/>
      <c r="EF1390" s="75"/>
      <c r="EG1390" s="75"/>
      <c r="EH1390" s="75"/>
      <c r="EI1390" s="75"/>
      <c r="EJ1390" s="75"/>
      <c r="EK1390" s="75"/>
      <c r="EL1390" s="75"/>
      <c r="EM1390" s="75"/>
      <c r="EN1390" s="75"/>
      <c r="EO1390" s="75"/>
      <c r="EP1390" s="75"/>
      <c r="EQ1390" s="75"/>
      <c r="ER1390" s="75"/>
      <c r="ES1390" s="75"/>
      <c r="ET1390" s="75"/>
      <c r="EU1390" s="75"/>
      <c r="EV1390" s="75"/>
      <c r="EW1390" s="75"/>
      <c r="EX1390" s="75"/>
      <c r="EY1390" s="75"/>
      <c r="EZ1390" s="75"/>
      <c r="FA1390" s="75"/>
      <c r="FB1390" s="75"/>
      <c r="FC1390" s="75"/>
      <c r="FD1390" s="75"/>
      <c r="FE1390" s="75"/>
      <c r="FF1390" s="75"/>
      <c r="FG1390" s="75"/>
      <c r="FH1390" s="75"/>
      <c r="FI1390" s="75"/>
      <c r="FJ1390" s="75"/>
      <c r="FK1390" s="75"/>
    </row>
    <row r="1391" spans="1:167" ht="15" customHeight="1" x14ac:dyDescent="0.3">
      <c r="A1391" s="70">
        <v>1390</v>
      </c>
      <c r="B1391" s="12">
        <v>33</v>
      </c>
      <c r="C1391" s="12" t="s">
        <v>222</v>
      </c>
      <c r="D1391" s="37">
        <v>4.0000000000000001E-3</v>
      </c>
      <c r="E1391" s="13">
        <v>0.01</v>
      </c>
      <c r="F1391" s="19">
        <f t="shared" si="315"/>
        <v>0.4</v>
      </c>
      <c r="H1391" s="12">
        <f t="shared" si="318"/>
        <v>-6.0000000000000001E-3</v>
      </c>
      <c r="I1391" s="12">
        <f t="shared" si="319"/>
        <v>1.4E-2</v>
      </c>
      <c r="J1391" s="12">
        <v>6.0000000000000001E-3</v>
      </c>
      <c r="K1391" s="12">
        <f t="shared" si="307"/>
        <v>4.0000000000000001E-3</v>
      </c>
      <c r="L1391" s="45">
        <f t="shared" si="316"/>
        <v>0.4</v>
      </c>
      <c r="M1391" s="15">
        <f t="shared" si="308"/>
        <v>1.0606833744824204E-2</v>
      </c>
      <c r="N1391" s="13">
        <f t="shared" si="309"/>
        <v>2.651708436206051E-2</v>
      </c>
      <c r="O1391" s="68">
        <f t="shared" si="310"/>
        <v>37.711536696347977</v>
      </c>
      <c r="P1391" s="12">
        <f t="shared" si="311"/>
        <v>-1.5910250617236305E-2</v>
      </c>
      <c r="Q1391" s="12">
        <f t="shared" si="312"/>
        <v>3.7123918106884715E-2</v>
      </c>
      <c r="R1391" s="113">
        <v>9.3008207251045576</v>
      </c>
      <c r="S1391" s="12" t="s">
        <v>1564</v>
      </c>
      <c r="T1391" s="12" t="s">
        <v>1578</v>
      </c>
      <c r="U1391" s="12" t="s">
        <v>1561</v>
      </c>
      <c r="V1391" s="13" t="s">
        <v>1579</v>
      </c>
      <c r="W1391" s="68">
        <v>0</v>
      </c>
      <c r="X1391" s="68">
        <v>0</v>
      </c>
      <c r="Y1391" s="68">
        <v>0</v>
      </c>
      <c r="Z1391" s="68">
        <v>1</v>
      </c>
      <c r="AA1391" s="13">
        <v>1</v>
      </c>
      <c r="AB1391" s="13">
        <v>1</v>
      </c>
      <c r="AC1391" s="68">
        <v>1</v>
      </c>
      <c r="AD1391" s="13">
        <v>2</v>
      </c>
      <c r="AE1391" s="13">
        <v>1422</v>
      </c>
      <c r="AF1391" s="13">
        <v>0</v>
      </c>
      <c r="AG1391" s="13">
        <v>1</v>
      </c>
      <c r="AH1391" s="13">
        <v>0</v>
      </c>
      <c r="AI1391" s="13">
        <v>0</v>
      </c>
      <c r="AJ1391" s="13">
        <v>0</v>
      </c>
      <c r="AK1391" s="13">
        <v>0</v>
      </c>
      <c r="AL1391" s="13">
        <v>0</v>
      </c>
      <c r="AM1391" s="68">
        <v>0</v>
      </c>
      <c r="AN1391" s="68">
        <v>0</v>
      </c>
      <c r="AO1391" s="68">
        <v>0</v>
      </c>
      <c r="AP1391" s="113">
        <v>7.9582271923223118</v>
      </c>
      <c r="AQ1391" s="12">
        <v>1</v>
      </c>
      <c r="AR1391" s="113">
        <v>6.1717005974109149</v>
      </c>
      <c r="AS1391" s="12">
        <v>0</v>
      </c>
      <c r="AT1391" s="12">
        <v>1</v>
      </c>
      <c r="AU1391" s="12">
        <v>8.2977926263808612</v>
      </c>
      <c r="AV1391" s="113">
        <v>7.60688453121963</v>
      </c>
      <c r="AW1391" s="12">
        <v>0</v>
      </c>
      <c r="AX1391" s="12">
        <v>1</v>
      </c>
      <c r="AY1391" s="68">
        <v>1</v>
      </c>
      <c r="AZ1391" s="68">
        <v>0.35399999999999998</v>
      </c>
      <c r="BA1391" s="94">
        <v>6</v>
      </c>
      <c r="BB1391" s="94">
        <v>36</v>
      </c>
      <c r="BC1391" s="12">
        <v>1</v>
      </c>
      <c r="BD1391" s="12">
        <v>0</v>
      </c>
      <c r="BE1391" s="104">
        <f t="shared" ref="BE1391:BE1426" si="320">LN((933.33/60+1512/12+1541.05/6)/3)</f>
        <v>4.8888371252365896</v>
      </c>
      <c r="BF1391" s="104">
        <v>1376.05</v>
      </c>
      <c r="BG1391" s="104">
        <f t="shared" si="313"/>
        <v>0.67647098744269374</v>
      </c>
      <c r="BH1391" s="68">
        <v>1</v>
      </c>
      <c r="BI1391" s="68">
        <v>1</v>
      </c>
      <c r="BJ1391" s="68">
        <v>0</v>
      </c>
      <c r="BK1391" s="12">
        <v>1</v>
      </c>
      <c r="BL1391" s="12">
        <v>0</v>
      </c>
      <c r="BM1391" s="12">
        <v>0</v>
      </c>
      <c r="BN1391" s="12">
        <v>1</v>
      </c>
      <c r="BO1391" s="12">
        <v>0</v>
      </c>
      <c r="BP1391" s="12">
        <v>1</v>
      </c>
      <c r="BQ1391" s="12">
        <v>0</v>
      </c>
      <c r="BR1391" s="12">
        <v>0</v>
      </c>
      <c r="BS1391" s="12">
        <v>0</v>
      </c>
      <c r="BT1391" s="12">
        <v>0</v>
      </c>
      <c r="BU1391" s="12">
        <v>1</v>
      </c>
      <c r="BV1391" s="12">
        <v>1</v>
      </c>
      <c r="BW1391" s="12">
        <v>0</v>
      </c>
      <c r="BX1391" s="12">
        <v>0</v>
      </c>
      <c r="BY1391" s="12">
        <v>0.5</v>
      </c>
      <c r="BZ1391" s="12">
        <f t="shared" si="314"/>
        <v>0.5</v>
      </c>
      <c r="CA1391" s="113">
        <v>2.6026896854443837</v>
      </c>
      <c r="CB1391" s="12" t="s">
        <v>1548</v>
      </c>
      <c r="CC1391" s="12">
        <v>1</v>
      </c>
      <c r="CD1391" s="12" t="s">
        <v>1549</v>
      </c>
      <c r="CE1391" s="12" t="s">
        <v>1552</v>
      </c>
      <c r="CF1391" s="12" t="s">
        <v>1547</v>
      </c>
      <c r="CG1391" s="12" t="s">
        <v>1555</v>
      </c>
      <c r="CH1391" s="12" t="s">
        <v>1553</v>
      </c>
      <c r="CI1391" s="46" t="s">
        <v>1560</v>
      </c>
    </row>
    <row r="1392" spans="1:167" ht="15" customHeight="1" x14ac:dyDescent="0.3">
      <c r="A1392" s="70">
        <v>1391</v>
      </c>
      <c r="B1392" s="12">
        <v>33</v>
      </c>
      <c r="C1392" s="12" t="s">
        <v>222</v>
      </c>
      <c r="D1392" s="37">
        <v>-2.1000000000000001E-2</v>
      </c>
      <c r="E1392" s="13">
        <v>0.01</v>
      </c>
      <c r="F1392" s="19">
        <f t="shared" si="315"/>
        <v>-2.1</v>
      </c>
      <c r="G1392" s="12" t="s">
        <v>420</v>
      </c>
      <c r="H1392" s="12">
        <f t="shared" si="318"/>
        <v>-3.1E-2</v>
      </c>
      <c r="I1392" s="12">
        <f t="shared" si="319"/>
        <v>-1.1000000000000001E-2</v>
      </c>
      <c r="J1392" s="12">
        <v>6.0000000000000001E-3</v>
      </c>
      <c r="K1392" s="12">
        <f t="shared" si="307"/>
        <v>-2.1000000000000001E-2</v>
      </c>
      <c r="L1392" s="45">
        <f t="shared" si="316"/>
        <v>-2.1</v>
      </c>
      <c r="M1392" s="15">
        <f t="shared" si="308"/>
        <v>-5.5602857016279018E-2</v>
      </c>
      <c r="N1392" s="13">
        <f t="shared" si="309"/>
        <v>2.6477550960132861E-2</v>
      </c>
      <c r="O1392" s="68">
        <f t="shared" si="310"/>
        <v>37.767843465043114</v>
      </c>
      <c r="P1392" s="12">
        <f t="shared" si="311"/>
        <v>-8.2080407976411876E-2</v>
      </c>
      <c r="Q1392" s="12">
        <f t="shared" si="312"/>
        <v>-2.9125306056146157E-2</v>
      </c>
      <c r="R1392" s="113">
        <v>9.3008207251045576</v>
      </c>
      <c r="S1392" s="12" t="s">
        <v>1565</v>
      </c>
      <c r="T1392" s="12" t="s">
        <v>1578</v>
      </c>
      <c r="U1392" s="12" t="s">
        <v>1562</v>
      </c>
      <c r="V1392" s="13" t="s">
        <v>1580</v>
      </c>
      <c r="W1392" s="68">
        <v>0</v>
      </c>
      <c r="X1392" s="68">
        <v>0</v>
      </c>
      <c r="Y1392" s="68">
        <v>0</v>
      </c>
      <c r="Z1392" s="68">
        <v>1</v>
      </c>
      <c r="AA1392" s="13">
        <v>1</v>
      </c>
      <c r="AB1392" s="13">
        <v>1</v>
      </c>
      <c r="AC1392" s="68">
        <v>1</v>
      </c>
      <c r="AD1392" s="13">
        <v>2</v>
      </c>
      <c r="AE1392" s="13">
        <v>1422</v>
      </c>
      <c r="AF1392" s="13">
        <v>0</v>
      </c>
      <c r="AG1392" s="13">
        <v>1</v>
      </c>
      <c r="AH1392" s="13">
        <v>0</v>
      </c>
      <c r="AI1392" s="13">
        <v>0</v>
      </c>
      <c r="AJ1392" s="13">
        <v>0</v>
      </c>
      <c r="AK1392" s="13">
        <v>0</v>
      </c>
      <c r="AL1392" s="13">
        <v>0</v>
      </c>
      <c r="AM1392" s="68">
        <v>0</v>
      </c>
      <c r="AN1392" s="68">
        <v>0</v>
      </c>
      <c r="AO1392" s="68">
        <v>0</v>
      </c>
      <c r="AP1392" s="113">
        <v>7.9582271923223118</v>
      </c>
      <c r="AQ1392" s="12">
        <v>1</v>
      </c>
      <c r="AR1392" s="113">
        <v>6.1506027684462792</v>
      </c>
      <c r="AS1392" s="12">
        <v>0</v>
      </c>
      <c r="AT1392" s="12">
        <v>1</v>
      </c>
      <c r="AU1392" s="12">
        <v>8.2977926263808612</v>
      </c>
      <c r="AV1392" s="113">
        <v>7.60688453121963</v>
      </c>
      <c r="AW1392" s="12">
        <v>0</v>
      </c>
      <c r="AX1392" s="12">
        <v>1</v>
      </c>
      <c r="AY1392" s="68">
        <v>1</v>
      </c>
      <c r="AZ1392" s="68">
        <v>0.35399999999999998</v>
      </c>
      <c r="BA1392" s="94">
        <v>6</v>
      </c>
      <c r="BB1392" s="94">
        <v>36</v>
      </c>
      <c r="BC1392" s="12">
        <v>1</v>
      </c>
      <c r="BD1392" s="12">
        <v>0</v>
      </c>
      <c r="BE1392" s="104">
        <f t="shared" si="320"/>
        <v>4.8888371252365896</v>
      </c>
      <c r="BF1392" s="104">
        <v>1376.05</v>
      </c>
      <c r="BG1392" s="104">
        <f t="shared" si="313"/>
        <v>0.67647098744269374</v>
      </c>
      <c r="BH1392" s="68">
        <v>1</v>
      </c>
      <c r="BI1392" s="68">
        <v>1</v>
      </c>
      <c r="BJ1392" s="68">
        <v>0</v>
      </c>
      <c r="BK1392" s="12">
        <v>1</v>
      </c>
      <c r="BL1392" s="12">
        <v>0</v>
      </c>
      <c r="BM1392" s="12">
        <v>0</v>
      </c>
      <c r="BN1392" s="12">
        <v>1</v>
      </c>
      <c r="BO1392" s="12">
        <v>0</v>
      </c>
      <c r="BP1392" s="12">
        <v>1</v>
      </c>
      <c r="BQ1392" s="12">
        <v>0</v>
      </c>
      <c r="BR1392" s="12">
        <v>0</v>
      </c>
      <c r="BS1392" s="12">
        <v>0</v>
      </c>
      <c r="BT1392" s="12">
        <v>0</v>
      </c>
      <c r="BU1392" s="12">
        <v>1</v>
      </c>
      <c r="BV1392" s="12">
        <v>1</v>
      </c>
      <c r="BW1392" s="12">
        <v>0</v>
      </c>
      <c r="BX1392" s="12">
        <v>0</v>
      </c>
      <c r="BY1392" s="12">
        <v>0.5</v>
      </c>
      <c r="BZ1392" s="12">
        <f t="shared" si="314"/>
        <v>0.5</v>
      </c>
      <c r="CA1392" s="113">
        <v>2.6026896854443837</v>
      </c>
      <c r="CB1392" s="12" t="s">
        <v>1548</v>
      </c>
      <c r="CC1392" s="12">
        <v>1</v>
      </c>
      <c r="CH1392" s="12" t="s">
        <v>1554</v>
      </c>
      <c r="CI1392" s="46" t="s">
        <v>1327</v>
      </c>
    </row>
    <row r="1393" spans="1:167" ht="15" customHeight="1" x14ac:dyDescent="0.3">
      <c r="A1393" s="70">
        <v>1392</v>
      </c>
      <c r="B1393" s="12">
        <v>33</v>
      </c>
      <c r="C1393" s="12" t="s">
        <v>222</v>
      </c>
      <c r="D1393" s="37">
        <v>-1E-3</v>
      </c>
      <c r="E1393" s="68">
        <v>0.01</v>
      </c>
      <c r="F1393" s="19">
        <f t="shared" si="315"/>
        <v>-0.1</v>
      </c>
      <c r="H1393" s="12">
        <f t="shared" si="318"/>
        <v>-1.0999999999999999E-2</v>
      </c>
      <c r="I1393" s="12">
        <f t="shared" si="319"/>
        <v>9.0000000000000011E-3</v>
      </c>
      <c r="J1393" s="12">
        <v>7.0000000000000001E-3</v>
      </c>
      <c r="K1393" s="12">
        <f t="shared" si="307"/>
        <v>-1E-3</v>
      </c>
      <c r="L1393" s="45">
        <f t="shared" si="316"/>
        <v>-0.1</v>
      </c>
      <c r="M1393" s="15">
        <f t="shared" si="308"/>
        <v>-2.755532030896591E-3</v>
      </c>
      <c r="N1393" s="68">
        <f t="shared" si="309"/>
        <v>2.7555320308965906E-2</v>
      </c>
      <c r="O1393" s="68">
        <f t="shared" si="310"/>
        <v>36.290632400111193</v>
      </c>
      <c r="P1393" s="12">
        <f t="shared" si="311"/>
        <v>-3.0310852339862498E-2</v>
      </c>
      <c r="Q1393" s="12">
        <f t="shared" si="312"/>
        <v>2.4799788278069314E-2</v>
      </c>
      <c r="R1393" s="113">
        <v>9.3008207251045576</v>
      </c>
      <c r="S1393" s="12" t="s">
        <v>1564</v>
      </c>
      <c r="T1393" s="12" t="s">
        <v>1578</v>
      </c>
      <c r="U1393" s="12" t="s">
        <v>1561</v>
      </c>
      <c r="V1393" s="68" t="s">
        <v>1579</v>
      </c>
      <c r="W1393" s="68">
        <v>0</v>
      </c>
      <c r="X1393" s="68">
        <v>0</v>
      </c>
      <c r="Y1393" s="68">
        <v>0</v>
      </c>
      <c r="Z1393" s="68">
        <v>1</v>
      </c>
      <c r="AA1393" s="68">
        <v>1</v>
      </c>
      <c r="AB1393" s="68">
        <v>1</v>
      </c>
      <c r="AC1393" s="68">
        <v>2</v>
      </c>
      <c r="AD1393" s="68">
        <v>3</v>
      </c>
      <c r="AE1393" s="68">
        <v>1317</v>
      </c>
      <c r="AF1393" s="68">
        <v>0</v>
      </c>
      <c r="AG1393" s="68">
        <v>1</v>
      </c>
      <c r="AH1393" s="68">
        <v>0</v>
      </c>
      <c r="AI1393" s="68">
        <v>0</v>
      </c>
      <c r="AJ1393" s="68">
        <v>0</v>
      </c>
      <c r="AK1393" s="68">
        <v>0</v>
      </c>
      <c r="AL1393" s="68">
        <v>0</v>
      </c>
      <c r="AM1393" s="68">
        <v>0</v>
      </c>
      <c r="AN1393" s="68">
        <v>0</v>
      </c>
      <c r="AO1393" s="68">
        <v>0</v>
      </c>
      <c r="AP1393" s="113">
        <v>7.9582271923223118</v>
      </c>
      <c r="AQ1393" s="12">
        <v>1</v>
      </c>
      <c r="AR1393" s="113">
        <v>6.1717005974109149</v>
      </c>
      <c r="AS1393" s="12">
        <v>0</v>
      </c>
      <c r="AT1393" s="12">
        <v>1</v>
      </c>
      <c r="AU1393" s="12">
        <v>8.2977926263808612</v>
      </c>
      <c r="AV1393" s="113">
        <v>7.60688453121963</v>
      </c>
      <c r="AW1393" s="12">
        <v>0</v>
      </c>
      <c r="AX1393" s="12">
        <v>1</v>
      </c>
      <c r="AY1393" s="68">
        <v>1</v>
      </c>
      <c r="AZ1393" s="68">
        <v>0.35399999999999998</v>
      </c>
      <c r="BA1393" s="94">
        <v>6</v>
      </c>
      <c r="BB1393" s="94">
        <v>36</v>
      </c>
      <c r="BC1393" s="12">
        <v>1</v>
      </c>
      <c r="BD1393" s="12">
        <v>0</v>
      </c>
      <c r="BE1393" s="104">
        <f t="shared" si="320"/>
        <v>4.8888371252365896</v>
      </c>
      <c r="BF1393" s="104">
        <v>1376.05</v>
      </c>
      <c r="BG1393" s="104">
        <f t="shared" si="313"/>
        <v>0.67647098744269374</v>
      </c>
      <c r="BH1393" s="68">
        <v>1</v>
      </c>
      <c r="BI1393" s="68">
        <v>1</v>
      </c>
      <c r="BJ1393" s="68">
        <v>0</v>
      </c>
      <c r="BK1393" s="12">
        <v>1</v>
      </c>
      <c r="BL1393" s="12">
        <v>0</v>
      </c>
      <c r="BM1393" s="12">
        <v>0</v>
      </c>
      <c r="BN1393" s="12">
        <v>1</v>
      </c>
      <c r="BO1393" s="12">
        <v>0</v>
      </c>
      <c r="BP1393" s="12">
        <v>1</v>
      </c>
      <c r="BQ1393" s="12">
        <v>0</v>
      </c>
      <c r="BR1393" s="12">
        <v>0</v>
      </c>
      <c r="BS1393" s="12">
        <v>0</v>
      </c>
      <c r="BT1393" s="12">
        <v>0</v>
      </c>
      <c r="BU1393" s="12">
        <v>1</v>
      </c>
      <c r="BV1393" s="12">
        <v>1</v>
      </c>
      <c r="BW1393" s="12">
        <v>0</v>
      </c>
      <c r="BX1393" s="12">
        <v>0</v>
      </c>
      <c r="BY1393" s="12">
        <v>0.5</v>
      </c>
      <c r="BZ1393" s="12">
        <f t="shared" si="314"/>
        <v>0.5</v>
      </c>
      <c r="CA1393" s="113">
        <v>2.6026896854443837</v>
      </c>
      <c r="CB1393" s="12" t="s">
        <v>1548</v>
      </c>
      <c r="CC1393" s="12">
        <v>1</v>
      </c>
      <c r="CI1393" s="12" t="s">
        <v>1550</v>
      </c>
    </row>
    <row r="1394" spans="1:167" ht="15" customHeight="1" x14ac:dyDescent="0.3">
      <c r="A1394" s="70">
        <v>1393</v>
      </c>
      <c r="B1394" s="12">
        <v>33</v>
      </c>
      <c r="C1394" s="12" t="s">
        <v>222</v>
      </c>
      <c r="D1394" s="37">
        <v>-2.3E-2</v>
      </c>
      <c r="E1394" s="68">
        <v>0.01</v>
      </c>
      <c r="F1394" s="19">
        <f t="shared" si="315"/>
        <v>-2.2999999999999998</v>
      </c>
      <c r="G1394" s="12" t="s">
        <v>420</v>
      </c>
      <c r="H1394" s="12">
        <f t="shared" si="318"/>
        <v>-3.3000000000000002E-2</v>
      </c>
      <c r="I1394" s="12">
        <f t="shared" si="319"/>
        <v>-1.2999999999999999E-2</v>
      </c>
      <c r="J1394" s="12">
        <v>7.0000000000000001E-3</v>
      </c>
      <c r="K1394" s="12">
        <f t="shared" si="307"/>
        <v>-2.3E-2</v>
      </c>
      <c r="L1394" s="45">
        <f t="shared" si="316"/>
        <v>-2.2999999999999998</v>
      </c>
      <c r="M1394" s="15">
        <f t="shared" si="308"/>
        <v>-6.3250575187533437E-2</v>
      </c>
      <c r="N1394" s="68">
        <f t="shared" si="309"/>
        <v>2.7500250081536275E-2</v>
      </c>
      <c r="O1394" s="68">
        <f t="shared" si="310"/>
        <v>36.363305680314596</v>
      </c>
      <c r="P1394" s="12">
        <f t="shared" si="311"/>
        <v>-9.0750825269069718E-2</v>
      </c>
      <c r="Q1394" s="12">
        <f t="shared" si="312"/>
        <v>-3.5750325105997162E-2</v>
      </c>
      <c r="R1394" s="113">
        <v>9.3008207251045576</v>
      </c>
      <c r="S1394" s="12" t="s">
        <v>1565</v>
      </c>
      <c r="T1394" s="12" t="s">
        <v>1578</v>
      </c>
      <c r="U1394" s="12" t="s">
        <v>1562</v>
      </c>
      <c r="V1394" s="68" t="s">
        <v>1580</v>
      </c>
      <c r="W1394" s="68">
        <v>0</v>
      </c>
      <c r="X1394" s="68">
        <v>0</v>
      </c>
      <c r="Y1394" s="68">
        <v>0</v>
      </c>
      <c r="Z1394" s="68">
        <v>1</v>
      </c>
      <c r="AA1394" s="68">
        <v>1</v>
      </c>
      <c r="AB1394" s="68">
        <v>1</v>
      </c>
      <c r="AC1394" s="68">
        <v>2</v>
      </c>
      <c r="AD1394" s="68">
        <v>3</v>
      </c>
      <c r="AE1394" s="68">
        <v>1317</v>
      </c>
      <c r="AF1394" s="68">
        <v>0</v>
      </c>
      <c r="AG1394" s="68">
        <v>1</v>
      </c>
      <c r="AH1394" s="68">
        <v>0</v>
      </c>
      <c r="AI1394" s="68">
        <v>0</v>
      </c>
      <c r="AJ1394" s="68">
        <v>0</v>
      </c>
      <c r="AK1394" s="68">
        <v>0</v>
      </c>
      <c r="AL1394" s="68">
        <v>0</v>
      </c>
      <c r="AM1394" s="68">
        <v>0</v>
      </c>
      <c r="AN1394" s="68">
        <v>0</v>
      </c>
      <c r="AO1394" s="68">
        <v>0</v>
      </c>
      <c r="AP1394" s="113">
        <v>7.9582271923223118</v>
      </c>
      <c r="AQ1394" s="12">
        <v>1</v>
      </c>
      <c r="AR1394" s="113">
        <v>6.1506027684462792</v>
      </c>
      <c r="AS1394" s="12">
        <v>0</v>
      </c>
      <c r="AT1394" s="12">
        <v>1</v>
      </c>
      <c r="AU1394" s="12">
        <v>8.2977926263808612</v>
      </c>
      <c r="AV1394" s="113">
        <v>7.60688453121963</v>
      </c>
      <c r="AW1394" s="12">
        <v>0</v>
      </c>
      <c r="AX1394" s="12">
        <v>1</v>
      </c>
      <c r="AY1394" s="68">
        <v>1</v>
      </c>
      <c r="AZ1394" s="68">
        <v>0.35399999999999998</v>
      </c>
      <c r="BA1394" s="94">
        <v>6</v>
      </c>
      <c r="BB1394" s="94">
        <v>36</v>
      </c>
      <c r="BC1394" s="12">
        <v>1</v>
      </c>
      <c r="BD1394" s="12">
        <v>0</v>
      </c>
      <c r="BE1394" s="104">
        <f t="shared" si="320"/>
        <v>4.8888371252365896</v>
      </c>
      <c r="BF1394" s="104">
        <v>1376.05</v>
      </c>
      <c r="BG1394" s="104">
        <f t="shared" si="313"/>
        <v>0.67647098744269374</v>
      </c>
      <c r="BH1394" s="68">
        <v>1</v>
      </c>
      <c r="BI1394" s="68">
        <v>1</v>
      </c>
      <c r="BJ1394" s="68">
        <v>0</v>
      </c>
      <c r="BK1394" s="12">
        <v>1</v>
      </c>
      <c r="BL1394" s="12">
        <v>0</v>
      </c>
      <c r="BM1394" s="12">
        <v>0</v>
      </c>
      <c r="BN1394" s="12">
        <v>1</v>
      </c>
      <c r="BO1394" s="12">
        <v>0</v>
      </c>
      <c r="BP1394" s="12">
        <v>1</v>
      </c>
      <c r="BQ1394" s="12">
        <v>0</v>
      </c>
      <c r="BR1394" s="12">
        <v>0</v>
      </c>
      <c r="BS1394" s="12">
        <v>0</v>
      </c>
      <c r="BT1394" s="12">
        <v>0</v>
      </c>
      <c r="BU1394" s="12">
        <v>1</v>
      </c>
      <c r="BV1394" s="12">
        <v>1</v>
      </c>
      <c r="BW1394" s="12">
        <v>0</v>
      </c>
      <c r="BX1394" s="12">
        <v>0</v>
      </c>
      <c r="BY1394" s="12">
        <v>0.5</v>
      </c>
      <c r="BZ1394" s="12">
        <f t="shared" si="314"/>
        <v>0.5</v>
      </c>
      <c r="CA1394" s="113">
        <v>2.6026896854443837</v>
      </c>
      <c r="CB1394" s="12" t="s">
        <v>1548</v>
      </c>
      <c r="CC1394" s="12">
        <v>1</v>
      </c>
    </row>
    <row r="1395" spans="1:167" ht="15" customHeight="1" x14ac:dyDescent="0.3">
      <c r="A1395" s="70">
        <v>1394</v>
      </c>
      <c r="B1395" s="70">
        <v>33</v>
      </c>
      <c r="C1395" s="70" t="s">
        <v>222</v>
      </c>
      <c r="D1395" s="38">
        <v>1.0999999999999999E-2</v>
      </c>
      <c r="E1395" s="69">
        <v>0.01</v>
      </c>
      <c r="F1395" s="19">
        <f t="shared" si="315"/>
        <v>1.0999999999999999</v>
      </c>
      <c r="G1395" s="70"/>
      <c r="H1395" s="70">
        <f t="shared" si="318"/>
        <v>9.9999999999999915E-4</v>
      </c>
      <c r="I1395" s="70">
        <f t="shared" si="319"/>
        <v>2.0999999999999998E-2</v>
      </c>
      <c r="J1395" s="70">
        <v>7.0000000000000001E-3</v>
      </c>
      <c r="K1395" s="70">
        <f t="shared" si="307"/>
        <v>1.0999999999999999E-2</v>
      </c>
      <c r="L1395" s="47">
        <f t="shared" si="316"/>
        <v>1.0999999999999999</v>
      </c>
      <c r="M1395" s="18">
        <f t="shared" si="308"/>
        <v>3.0297052829769619E-2</v>
      </c>
      <c r="N1395" s="69">
        <f t="shared" si="309"/>
        <v>2.7542775299790566E-2</v>
      </c>
      <c r="O1395" s="69">
        <f t="shared" si="310"/>
        <v>36.307161827936923</v>
      </c>
      <c r="P1395" s="70">
        <f t="shared" si="311"/>
        <v>2.7542775299790531E-3</v>
      </c>
      <c r="Q1395" s="70">
        <f t="shared" si="312"/>
        <v>5.7839828129560185E-2</v>
      </c>
      <c r="R1395" s="114">
        <v>9.3008207251045576</v>
      </c>
      <c r="S1395" s="70" t="s">
        <v>1566</v>
      </c>
      <c r="T1395" s="70" t="s">
        <v>1578</v>
      </c>
      <c r="U1395" s="70" t="s">
        <v>436</v>
      </c>
      <c r="V1395" s="69" t="s">
        <v>1581</v>
      </c>
      <c r="W1395" s="69">
        <v>0</v>
      </c>
      <c r="X1395" s="69">
        <v>0</v>
      </c>
      <c r="Y1395" s="69">
        <v>0</v>
      </c>
      <c r="Z1395" s="69">
        <v>1</v>
      </c>
      <c r="AA1395" s="69">
        <v>1</v>
      </c>
      <c r="AB1395" s="69">
        <v>1</v>
      </c>
      <c r="AC1395" s="69">
        <v>2</v>
      </c>
      <c r="AD1395" s="69">
        <v>3</v>
      </c>
      <c r="AE1395" s="69">
        <v>1317</v>
      </c>
      <c r="AF1395" s="69">
        <v>0</v>
      </c>
      <c r="AG1395" s="69">
        <v>1</v>
      </c>
      <c r="AH1395" s="69">
        <v>0</v>
      </c>
      <c r="AI1395" s="69">
        <v>0</v>
      </c>
      <c r="AJ1395" s="69">
        <v>0</v>
      </c>
      <c r="AK1395" s="69">
        <v>0</v>
      </c>
      <c r="AL1395" s="69">
        <v>0</v>
      </c>
      <c r="AM1395" s="69">
        <v>0</v>
      </c>
      <c r="AN1395" s="69">
        <v>0</v>
      </c>
      <c r="AO1395" s="69">
        <v>0</v>
      </c>
      <c r="AP1395" s="114">
        <v>7.9582271923223118</v>
      </c>
      <c r="AQ1395" s="70">
        <v>1</v>
      </c>
      <c r="AR1395" s="114">
        <v>6.4409465406329209</v>
      </c>
      <c r="AS1395" s="70">
        <v>0</v>
      </c>
      <c r="AT1395" s="70">
        <v>1</v>
      </c>
      <c r="AU1395" s="70">
        <v>8.2977926263808612</v>
      </c>
      <c r="AV1395" s="114">
        <v>7.60688453121963</v>
      </c>
      <c r="AW1395" s="70">
        <v>0</v>
      </c>
      <c r="AX1395" s="70">
        <v>1</v>
      </c>
      <c r="AY1395" s="69">
        <v>1</v>
      </c>
      <c r="AZ1395" s="69">
        <v>0.35399999999999998</v>
      </c>
      <c r="BA1395" s="32">
        <v>6</v>
      </c>
      <c r="BB1395" s="32">
        <v>36</v>
      </c>
      <c r="BC1395" s="70">
        <v>1</v>
      </c>
      <c r="BD1395" s="70">
        <v>0</v>
      </c>
      <c r="BE1395" s="106">
        <f t="shared" si="320"/>
        <v>4.8888371252365896</v>
      </c>
      <c r="BF1395" s="106">
        <v>1376.05</v>
      </c>
      <c r="BG1395" s="106">
        <f t="shared" si="313"/>
        <v>0.67647098744269374</v>
      </c>
      <c r="BH1395" s="69">
        <v>1</v>
      </c>
      <c r="BI1395" s="69">
        <v>1</v>
      </c>
      <c r="BJ1395" s="69">
        <v>0</v>
      </c>
      <c r="BK1395" s="70">
        <v>1</v>
      </c>
      <c r="BL1395" s="70">
        <v>0</v>
      </c>
      <c r="BM1395" s="70">
        <v>0</v>
      </c>
      <c r="BN1395" s="70">
        <v>1</v>
      </c>
      <c r="BO1395" s="70">
        <v>0</v>
      </c>
      <c r="BP1395" s="70">
        <v>1</v>
      </c>
      <c r="BQ1395" s="70">
        <v>0</v>
      </c>
      <c r="BR1395" s="70">
        <v>0</v>
      </c>
      <c r="BS1395" s="70">
        <v>0</v>
      </c>
      <c r="BT1395" s="70">
        <v>0</v>
      </c>
      <c r="BU1395" s="70">
        <v>1</v>
      </c>
      <c r="BV1395" s="70">
        <v>1</v>
      </c>
      <c r="BW1395" s="70">
        <v>0</v>
      </c>
      <c r="BX1395" s="70">
        <v>0</v>
      </c>
      <c r="BY1395" s="70">
        <v>0.5</v>
      </c>
      <c r="BZ1395" s="70">
        <f t="shared" si="314"/>
        <v>0.5</v>
      </c>
      <c r="CA1395" s="114">
        <v>2.6026896854443837</v>
      </c>
      <c r="CB1395" s="70" t="s">
        <v>1548</v>
      </c>
      <c r="CC1395" s="70">
        <v>1</v>
      </c>
      <c r="CD1395" s="70"/>
      <c r="CE1395" s="70"/>
      <c r="CF1395" s="70"/>
      <c r="CG1395" s="70"/>
      <c r="CH1395" s="70"/>
      <c r="CI1395" s="70" t="s">
        <v>1556</v>
      </c>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c r="DD1395" s="70"/>
      <c r="DE1395" s="70"/>
      <c r="DF1395" s="70"/>
      <c r="DG1395" s="70"/>
      <c r="DH1395" s="70"/>
      <c r="DI1395" s="70"/>
      <c r="DJ1395" s="70"/>
      <c r="DK1395" s="70"/>
      <c r="DL1395" s="70"/>
      <c r="DM1395" s="70"/>
      <c r="DN1395" s="70"/>
      <c r="DO1395" s="70"/>
      <c r="DP1395" s="70"/>
      <c r="DQ1395" s="70"/>
      <c r="DR1395" s="70"/>
      <c r="DS1395" s="70"/>
      <c r="DT1395" s="70"/>
      <c r="DU1395" s="70"/>
      <c r="DV1395" s="70"/>
      <c r="DW1395" s="70"/>
      <c r="DX1395" s="70"/>
      <c r="DY1395" s="70"/>
      <c r="DZ1395" s="70"/>
      <c r="EA1395" s="70"/>
      <c r="EB1395" s="70"/>
      <c r="EC1395" s="70"/>
      <c r="ED1395" s="70"/>
      <c r="EE1395" s="70"/>
      <c r="EF1395" s="70"/>
      <c r="EG1395" s="70"/>
      <c r="EH1395" s="70"/>
      <c r="EI1395" s="70"/>
      <c r="EJ1395" s="70"/>
      <c r="EK1395" s="70"/>
      <c r="EL1395" s="70"/>
      <c r="EM1395" s="70"/>
      <c r="EN1395" s="70"/>
      <c r="EO1395" s="70"/>
      <c r="EP1395" s="70"/>
      <c r="EQ1395" s="70"/>
      <c r="ER1395" s="70"/>
      <c r="ES1395" s="70"/>
      <c r="ET1395" s="70"/>
      <c r="EU1395" s="70"/>
      <c r="EV1395" s="70"/>
      <c r="EW1395" s="70"/>
      <c r="EX1395" s="70"/>
      <c r="EY1395" s="70"/>
      <c r="EZ1395" s="70"/>
      <c r="FA1395" s="70"/>
      <c r="FB1395" s="70"/>
      <c r="FC1395" s="70"/>
      <c r="FD1395" s="70"/>
      <c r="FE1395" s="70"/>
      <c r="FF1395" s="70"/>
      <c r="FG1395" s="70"/>
      <c r="FH1395" s="70"/>
      <c r="FI1395" s="70"/>
      <c r="FJ1395" s="70"/>
      <c r="FK1395" s="70"/>
    </row>
    <row r="1396" spans="1:167" ht="15" customHeight="1" x14ac:dyDescent="0.3">
      <c r="A1396" s="70">
        <v>1395</v>
      </c>
      <c r="B1396" s="12">
        <v>33</v>
      </c>
      <c r="C1396" s="12" t="s">
        <v>222</v>
      </c>
      <c r="D1396" s="37">
        <v>7.4</v>
      </c>
      <c r="E1396" s="68">
        <v>11.76</v>
      </c>
      <c r="F1396" s="19">
        <f t="shared" si="315"/>
        <v>0.62925170068027214</v>
      </c>
      <c r="H1396" s="12">
        <f t="shared" si="318"/>
        <v>-4.3599999999999994</v>
      </c>
      <c r="I1396" s="12">
        <f t="shared" si="319"/>
        <v>19.16</v>
      </c>
      <c r="J1396" s="12">
        <v>6.0000000000000001E-3</v>
      </c>
      <c r="K1396" s="12">
        <f t="shared" si="307"/>
        <v>7.4</v>
      </c>
      <c r="L1396" s="45">
        <f t="shared" si="316"/>
        <v>0.62925170068027214</v>
      </c>
      <c r="M1396" s="15">
        <f t="shared" si="308"/>
        <v>1.6684536381733322E-2</v>
      </c>
      <c r="N1396" s="68">
        <f t="shared" si="309"/>
        <v>2.6514884844484304E-2</v>
      </c>
      <c r="O1396" s="68">
        <f t="shared" si="310"/>
        <v>37.714665021749951</v>
      </c>
      <c r="P1396" s="12">
        <f t="shared" si="311"/>
        <v>-9.8303484627509825E-3</v>
      </c>
      <c r="Q1396" s="12">
        <f t="shared" si="312"/>
        <v>4.319942122621763E-2</v>
      </c>
      <c r="R1396" s="113">
        <v>7.8414929244600131</v>
      </c>
      <c r="S1396" s="12" t="s">
        <v>1564</v>
      </c>
      <c r="T1396" s="12" t="s">
        <v>1563</v>
      </c>
      <c r="U1396" s="12" t="s">
        <v>1561</v>
      </c>
      <c r="V1396" s="68" t="s">
        <v>1567</v>
      </c>
      <c r="W1396" s="68">
        <v>0</v>
      </c>
      <c r="X1396" s="68">
        <v>0</v>
      </c>
      <c r="Y1396" s="68">
        <v>0</v>
      </c>
      <c r="Z1396" s="68">
        <v>1</v>
      </c>
      <c r="AA1396" s="13">
        <v>1</v>
      </c>
      <c r="AB1396" s="13">
        <v>1</v>
      </c>
      <c r="AC1396" s="68">
        <v>3</v>
      </c>
      <c r="AD1396" s="68">
        <v>2</v>
      </c>
      <c r="AE1396" s="13">
        <v>1422</v>
      </c>
      <c r="AF1396" s="13">
        <v>0</v>
      </c>
      <c r="AG1396" s="13">
        <v>1</v>
      </c>
      <c r="AH1396" s="13">
        <v>0</v>
      </c>
      <c r="AI1396" s="13">
        <v>0</v>
      </c>
      <c r="AJ1396" s="13">
        <v>0</v>
      </c>
      <c r="AK1396" s="13">
        <v>0</v>
      </c>
      <c r="AL1396" s="13">
        <v>0</v>
      </c>
      <c r="AM1396" s="68">
        <v>0</v>
      </c>
      <c r="AN1396" s="68">
        <v>0</v>
      </c>
      <c r="AO1396" s="68">
        <v>0</v>
      </c>
      <c r="AP1396" s="113">
        <v>7.9582271923223118</v>
      </c>
      <c r="AQ1396" s="12">
        <v>1</v>
      </c>
      <c r="AR1396" s="113">
        <v>6.1717005974109149</v>
      </c>
      <c r="AS1396" s="12">
        <v>0</v>
      </c>
      <c r="AT1396" s="12">
        <v>1</v>
      </c>
      <c r="AU1396" s="12">
        <v>8.2977926263808612</v>
      </c>
      <c r="AV1396" s="113">
        <v>7.60688453121963</v>
      </c>
      <c r="AW1396" s="12">
        <v>0</v>
      </c>
      <c r="AX1396" s="12">
        <v>1</v>
      </c>
      <c r="AY1396" s="68">
        <v>1</v>
      </c>
      <c r="AZ1396" s="68">
        <v>0.35399999999999998</v>
      </c>
      <c r="BA1396" s="94">
        <v>6</v>
      </c>
      <c r="BB1396" s="94">
        <v>36</v>
      </c>
      <c r="BC1396" s="12">
        <v>1</v>
      </c>
      <c r="BD1396" s="12">
        <v>0</v>
      </c>
      <c r="BE1396" s="104">
        <f t="shared" si="320"/>
        <v>4.8888371252365896</v>
      </c>
      <c r="BF1396" s="104">
        <v>1376.05</v>
      </c>
      <c r="BG1396" s="104">
        <f t="shared" si="313"/>
        <v>0.67647098744269374</v>
      </c>
      <c r="BH1396" s="68">
        <v>1</v>
      </c>
      <c r="BI1396" s="68">
        <v>1</v>
      </c>
      <c r="BJ1396" s="68">
        <v>0</v>
      </c>
      <c r="BK1396" s="12">
        <v>1</v>
      </c>
      <c r="BL1396" s="12">
        <v>0</v>
      </c>
      <c r="BM1396" s="12">
        <v>0</v>
      </c>
      <c r="BN1396" s="12">
        <v>1</v>
      </c>
      <c r="BO1396" s="12">
        <v>0</v>
      </c>
      <c r="BP1396" s="12">
        <v>1</v>
      </c>
      <c r="BQ1396" s="12">
        <v>0</v>
      </c>
      <c r="BR1396" s="12">
        <v>0</v>
      </c>
      <c r="BS1396" s="12">
        <v>0</v>
      </c>
      <c r="BT1396" s="12">
        <v>0</v>
      </c>
      <c r="BU1396" s="12">
        <v>1</v>
      </c>
      <c r="BV1396" s="12">
        <v>1</v>
      </c>
      <c r="BW1396" s="12">
        <v>0</v>
      </c>
      <c r="BX1396" s="12">
        <v>0</v>
      </c>
      <c r="BY1396" s="12">
        <v>0.5</v>
      </c>
      <c r="BZ1396" s="12">
        <f t="shared" si="314"/>
        <v>0.5</v>
      </c>
      <c r="CA1396" s="113">
        <v>2.6026896854443837</v>
      </c>
      <c r="CB1396" s="12" t="s">
        <v>1548</v>
      </c>
      <c r="CC1396" s="12">
        <v>1</v>
      </c>
      <c r="CI1396" s="12" t="s">
        <v>1557</v>
      </c>
    </row>
    <row r="1397" spans="1:167" ht="15" customHeight="1" x14ac:dyDescent="0.3">
      <c r="A1397" s="70">
        <v>1396</v>
      </c>
      <c r="B1397" s="12">
        <v>33</v>
      </c>
      <c r="C1397" s="12" t="s">
        <v>222</v>
      </c>
      <c r="D1397" s="37">
        <v>-24.603000000000002</v>
      </c>
      <c r="E1397" s="68">
        <v>11.82</v>
      </c>
      <c r="F1397" s="19">
        <f t="shared" si="315"/>
        <v>-2.0814720812182741</v>
      </c>
      <c r="G1397" s="12" t="s">
        <v>420</v>
      </c>
      <c r="H1397" s="12">
        <f t="shared" si="318"/>
        <v>-36.423000000000002</v>
      </c>
      <c r="I1397" s="12">
        <f t="shared" si="319"/>
        <v>-12.783000000000001</v>
      </c>
      <c r="J1397" s="12">
        <v>6.0000000000000001E-3</v>
      </c>
      <c r="K1397" s="12">
        <f t="shared" si="307"/>
        <v>-24.603000000000002</v>
      </c>
      <c r="L1397" s="45">
        <f t="shared" si="316"/>
        <v>-2.0814720812182741</v>
      </c>
      <c r="M1397" s="15">
        <f t="shared" si="308"/>
        <v>-5.511377984668038E-2</v>
      </c>
      <c r="N1397" s="68">
        <f t="shared" si="309"/>
        <v>2.647827003974158E-2</v>
      </c>
      <c r="O1397" s="68">
        <f t="shared" si="310"/>
        <v>37.766817790553802</v>
      </c>
      <c r="P1397" s="12">
        <f t="shared" si="311"/>
        <v>-8.1592049886421963E-2</v>
      </c>
      <c r="Q1397" s="12">
        <f t="shared" si="312"/>
        <v>-2.86355098069388E-2</v>
      </c>
      <c r="R1397" s="113">
        <v>7.8414929244600131</v>
      </c>
      <c r="S1397" s="12" t="s">
        <v>1565</v>
      </c>
      <c r="T1397" s="12" t="s">
        <v>1563</v>
      </c>
      <c r="U1397" s="12" t="s">
        <v>1562</v>
      </c>
      <c r="V1397" s="68" t="s">
        <v>1568</v>
      </c>
      <c r="W1397" s="68">
        <v>0</v>
      </c>
      <c r="X1397" s="68">
        <v>0</v>
      </c>
      <c r="Y1397" s="68">
        <v>0</v>
      </c>
      <c r="Z1397" s="68">
        <v>1</v>
      </c>
      <c r="AA1397" s="13">
        <v>1</v>
      </c>
      <c r="AB1397" s="13">
        <v>1</v>
      </c>
      <c r="AC1397" s="68">
        <v>3</v>
      </c>
      <c r="AD1397" s="68">
        <v>2</v>
      </c>
      <c r="AE1397" s="13">
        <v>1422</v>
      </c>
      <c r="AF1397" s="13">
        <v>0</v>
      </c>
      <c r="AG1397" s="13">
        <v>1</v>
      </c>
      <c r="AH1397" s="13">
        <v>0</v>
      </c>
      <c r="AI1397" s="13">
        <v>0</v>
      </c>
      <c r="AJ1397" s="13">
        <v>0</v>
      </c>
      <c r="AK1397" s="13">
        <v>0</v>
      </c>
      <c r="AL1397" s="13">
        <v>0</v>
      </c>
      <c r="AM1397" s="68">
        <v>0</v>
      </c>
      <c r="AN1397" s="68">
        <v>0</v>
      </c>
      <c r="AO1397" s="68">
        <v>0</v>
      </c>
      <c r="AP1397" s="113">
        <v>7.9582271923223118</v>
      </c>
      <c r="AQ1397" s="12">
        <v>1</v>
      </c>
      <c r="AR1397" s="113">
        <v>6.1506027684462792</v>
      </c>
      <c r="AS1397" s="12">
        <v>0</v>
      </c>
      <c r="AT1397" s="12">
        <v>1</v>
      </c>
      <c r="AU1397" s="12">
        <v>8.2977926263808612</v>
      </c>
      <c r="AV1397" s="113">
        <v>7.60688453121963</v>
      </c>
      <c r="AW1397" s="12">
        <v>0</v>
      </c>
      <c r="AX1397" s="12">
        <v>1</v>
      </c>
      <c r="AY1397" s="68">
        <v>1</v>
      </c>
      <c r="AZ1397" s="68">
        <v>0.35399999999999998</v>
      </c>
      <c r="BA1397" s="94">
        <v>6</v>
      </c>
      <c r="BB1397" s="94">
        <v>36</v>
      </c>
      <c r="BC1397" s="12">
        <v>1</v>
      </c>
      <c r="BD1397" s="12">
        <v>0</v>
      </c>
      <c r="BE1397" s="104">
        <f t="shared" si="320"/>
        <v>4.8888371252365896</v>
      </c>
      <c r="BF1397" s="104">
        <v>1376.05</v>
      </c>
      <c r="BG1397" s="104">
        <f t="shared" si="313"/>
        <v>0.67647098744269374</v>
      </c>
      <c r="BH1397" s="68">
        <v>1</v>
      </c>
      <c r="BI1397" s="68">
        <v>1</v>
      </c>
      <c r="BJ1397" s="68">
        <v>0</v>
      </c>
      <c r="BK1397" s="12">
        <v>1</v>
      </c>
      <c r="BL1397" s="12">
        <v>0</v>
      </c>
      <c r="BM1397" s="12">
        <v>0</v>
      </c>
      <c r="BN1397" s="12">
        <v>1</v>
      </c>
      <c r="BO1397" s="12">
        <v>0</v>
      </c>
      <c r="BP1397" s="12">
        <v>1</v>
      </c>
      <c r="BQ1397" s="12">
        <v>0</v>
      </c>
      <c r="BR1397" s="12">
        <v>0</v>
      </c>
      <c r="BS1397" s="12">
        <v>0</v>
      </c>
      <c r="BT1397" s="12">
        <v>0</v>
      </c>
      <c r="BU1397" s="12">
        <v>1</v>
      </c>
      <c r="BV1397" s="12">
        <v>1</v>
      </c>
      <c r="BW1397" s="12">
        <v>0</v>
      </c>
      <c r="BX1397" s="12">
        <v>0</v>
      </c>
      <c r="BY1397" s="12">
        <v>0.5</v>
      </c>
      <c r="BZ1397" s="12">
        <f t="shared" si="314"/>
        <v>0.5</v>
      </c>
      <c r="CA1397" s="113">
        <v>2.6026896854443837</v>
      </c>
      <c r="CB1397" s="12" t="s">
        <v>1548</v>
      </c>
      <c r="CC1397" s="12">
        <v>1</v>
      </c>
      <c r="CI1397" s="12" t="s">
        <v>1558</v>
      </c>
    </row>
    <row r="1398" spans="1:167" ht="15" customHeight="1" x14ac:dyDescent="0.3">
      <c r="A1398" s="70">
        <v>1397</v>
      </c>
      <c r="B1398" s="12">
        <v>33</v>
      </c>
      <c r="C1398" s="12" t="s">
        <v>222</v>
      </c>
      <c r="D1398" s="37">
        <v>-1.33</v>
      </c>
      <c r="E1398" s="68">
        <v>11.65</v>
      </c>
      <c r="F1398" s="19">
        <f t="shared" si="315"/>
        <v>-0.11416309012875536</v>
      </c>
      <c r="H1398" s="12">
        <f t="shared" si="318"/>
        <v>-12.98</v>
      </c>
      <c r="I1398" s="12">
        <f t="shared" si="319"/>
        <v>10.32</v>
      </c>
      <c r="J1398" s="12">
        <v>5.0000000000000001E-3</v>
      </c>
      <c r="K1398" s="12">
        <f t="shared" si="307"/>
        <v>-1.33</v>
      </c>
      <c r="L1398" s="45">
        <f t="shared" si="316"/>
        <v>-0.11416309012875536</v>
      </c>
      <c r="M1398" s="15">
        <f t="shared" si="308"/>
        <v>-3.1457968934124015E-3</v>
      </c>
      <c r="N1398" s="68">
        <f t="shared" si="309"/>
        <v>2.7555288577634948E-2</v>
      </c>
      <c r="O1398" s="68">
        <f t="shared" si="310"/>
        <v>36.2906741906395</v>
      </c>
      <c r="P1398" s="12">
        <f t="shared" si="311"/>
        <v>-3.070108547104735E-2</v>
      </c>
      <c r="Q1398" s="12">
        <f t="shared" si="312"/>
        <v>2.4409491684222545E-2</v>
      </c>
      <c r="R1398" s="113">
        <v>7.8414929244600131</v>
      </c>
      <c r="S1398" s="12" t="s">
        <v>1564</v>
      </c>
      <c r="T1398" s="12" t="s">
        <v>1563</v>
      </c>
      <c r="U1398" s="12" t="s">
        <v>1561</v>
      </c>
      <c r="V1398" s="68" t="s">
        <v>1567</v>
      </c>
      <c r="W1398" s="68">
        <v>0</v>
      </c>
      <c r="X1398" s="68">
        <v>0</v>
      </c>
      <c r="Y1398" s="68">
        <v>0</v>
      </c>
      <c r="Z1398" s="68">
        <v>1</v>
      </c>
      <c r="AA1398" s="68">
        <v>1</v>
      </c>
      <c r="AB1398" s="68">
        <v>1</v>
      </c>
      <c r="AC1398" s="68">
        <v>4</v>
      </c>
      <c r="AD1398" s="68">
        <v>3</v>
      </c>
      <c r="AE1398" s="68">
        <v>1317</v>
      </c>
      <c r="AF1398" s="68">
        <v>0</v>
      </c>
      <c r="AG1398" s="68">
        <v>1</v>
      </c>
      <c r="AH1398" s="68">
        <v>0</v>
      </c>
      <c r="AI1398" s="68">
        <v>0</v>
      </c>
      <c r="AJ1398" s="68">
        <v>0</v>
      </c>
      <c r="AK1398" s="68">
        <v>0</v>
      </c>
      <c r="AL1398" s="68">
        <v>0</v>
      </c>
      <c r="AM1398" s="68">
        <v>0</v>
      </c>
      <c r="AN1398" s="68">
        <v>0</v>
      </c>
      <c r="AO1398" s="68">
        <v>0</v>
      </c>
      <c r="AP1398" s="113">
        <v>7.9582271923223118</v>
      </c>
      <c r="AQ1398" s="12">
        <v>1</v>
      </c>
      <c r="AR1398" s="113">
        <v>6.1717005974109149</v>
      </c>
      <c r="AS1398" s="12">
        <v>0</v>
      </c>
      <c r="AT1398" s="12">
        <v>1</v>
      </c>
      <c r="AU1398" s="12">
        <v>8.2977926263808612</v>
      </c>
      <c r="AV1398" s="113">
        <v>7.60688453121963</v>
      </c>
      <c r="AW1398" s="12">
        <v>0</v>
      </c>
      <c r="AX1398" s="12">
        <v>1</v>
      </c>
      <c r="AY1398" s="68">
        <v>1</v>
      </c>
      <c r="AZ1398" s="68">
        <v>0.35399999999999998</v>
      </c>
      <c r="BA1398" s="94">
        <v>6</v>
      </c>
      <c r="BB1398" s="94">
        <v>36</v>
      </c>
      <c r="BC1398" s="12">
        <v>1</v>
      </c>
      <c r="BD1398" s="12">
        <v>0</v>
      </c>
      <c r="BE1398" s="104">
        <f t="shared" si="320"/>
        <v>4.8888371252365896</v>
      </c>
      <c r="BF1398" s="104">
        <v>1376.05</v>
      </c>
      <c r="BG1398" s="104">
        <f t="shared" si="313"/>
        <v>0.67647098744269374</v>
      </c>
      <c r="BH1398" s="68">
        <v>1</v>
      </c>
      <c r="BI1398" s="68">
        <v>1</v>
      </c>
      <c r="BJ1398" s="68">
        <v>0</v>
      </c>
      <c r="BK1398" s="12">
        <v>1</v>
      </c>
      <c r="BL1398" s="12">
        <v>0</v>
      </c>
      <c r="BM1398" s="12">
        <v>0</v>
      </c>
      <c r="BN1398" s="12">
        <v>1</v>
      </c>
      <c r="BO1398" s="12">
        <v>0</v>
      </c>
      <c r="BP1398" s="12">
        <v>1</v>
      </c>
      <c r="BQ1398" s="12">
        <v>0</v>
      </c>
      <c r="BR1398" s="12">
        <v>0</v>
      </c>
      <c r="BS1398" s="12">
        <v>0</v>
      </c>
      <c r="BT1398" s="12">
        <v>0</v>
      </c>
      <c r="BU1398" s="12">
        <v>1</v>
      </c>
      <c r="BV1398" s="12">
        <v>1</v>
      </c>
      <c r="BW1398" s="12">
        <v>0</v>
      </c>
      <c r="BX1398" s="12">
        <v>0</v>
      </c>
      <c r="BY1398" s="12">
        <v>0.5</v>
      </c>
      <c r="BZ1398" s="12">
        <f t="shared" si="314"/>
        <v>0.5</v>
      </c>
      <c r="CA1398" s="113">
        <v>2.6026896854443837</v>
      </c>
      <c r="CB1398" s="12" t="s">
        <v>1548</v>
      </c>
      <c r="CC1398" s="12">
        <v>1</v>
      </c>
    </row>
    <row r="1399" spans="1:167" ht="15" customHeight="1" x14ac:dyDescent="0.3">
      <c r="A1399" s="17">
        <v>1398</v>
      </c>
      <c r="B1399" s="12">
        <v>33</v>
      </c>
      <c r="C1399" s="12" t="s">
        <v>222</v>
      </c>
      <c r="D1399" s="37">
        <v>-26.742000000000001</v>
      </c>
      <c r="E1399" s="68">
        <v>11.77</v>
      </c>
      <c r="F1399" s="19">
        <f t="shared" si="315"/>
        <v>-2.272047578589635</v>
      </c>
      <c r="G1399" s="12" t="s">
        <v>420</v>
      </c>
      <c r="H1399" s="12">
        <f t="shared" si="318"/>
        <v>-38.512</v>
      </c>
      <c r="I1399" s="12">
        <f t="shared" si="319"/>
        <v>-14.972000000000001</v>
      </c>
      <c r="J1399" s="12">
        <v>5.0000000000000001E-3</v>
      </c>
      <c r="K1399" s="12">
        <f t="shared" si="307"/>
        <v>-26.742000000000001</v>
      </c>
      <c r="L1399" s="45">
        <f t="shared" si="316"/>
        <v>-2.272047578589635</v>
      </c>
      <c r="M1399" s="15">
        <f t="shared" si="308"/>
        <v>-6.248489627509627E-2</v>
      </c>
      <c r="N1399" s="68">
        <f t="shared" si="309"/>
        <v>2.7501579132371664E-2</v>
      </c>
      <c r="O1399" s="68">
        <f t="shared" si="310"/>
        <v>36.36154837461374</v>
      </c>
      <c r="P1399" s="12">
        <f t="shared" si="311"/>
        <v>-8.9986475407467931E-2</v>
      </c>
      <c r="Q1399" s="12">
        <f t="shared" si="312"/>
        <v>-3.498331714272461E-2</v>
      </c>
      <c r="R1399" s="113">
        <v>5.2983173665480363</v>
      </c>
      <c r="S1399" s="12" t="s">
        <v>1565</v>
      </c>
      <c r="T1399" s="12" t="s">
        <v>1563</v>
      </c>
      <c r="U1399" s="12" t="s">
        <v>1562</v>
      </c>
      <c r="V1399" s="68" t="s">
        <v>1568</v>
      </c>
      <c r="W1399" s="68">
        <v>0</v>
      </c>
      <c r="X1399" s="68">
        <v>0</v>
      </c>
      <c r="Y1399" s="68">
        <v>0</v>
      </c>
      <c r="Z1399" s="68">
        <v>1</v>
      </c>
      <c r="AA1399" s="68">
        <v>1</v>
      </c>
      <c r="AB1399" s="68">
        <v>1</v>
      </c>
      <c r="AC1399" s="68">
        <v>4</v>
      </c>
      <c r="AD1399" s="68">
        <v>3</v>
      </c>
      <c r="AE1399" s="68">
        <v>1317</v>
      </c>
      <c r="AF1399" s="68">
        <v>0</v>
      </c>
      <c r="AG1399" s="68">
        <v>1</v>
      </c>
      <c r="AH1399" s="68">
        <v>0</v>
      </c>
      <c r="AI1399" s="68">
        <v>0</v>
      </c>
      <c r="AJ1399" s="68">
        <v>0</v>
      </c>
      <c r="AK1399" s="68">
        <v>0</v>
      </c>
      <c r="AL1399" s="68">
        <v>0</v>
      </c>
      <c r="AM1399" s="68">
        <v>0</v>
      </c>
      <c r="AN1399" s="68">
        <v>0</v>
      </c>
      <c r="AO1399" s="68">
        <v>0</v>
      </c>
      <c r="AP1399" s="113">
        <v>7.9582271923223118</v>
      </c>
      <c r="AQ1399" s="12">
        <v>1</v>
      </c>
      <c r="AR1399" s="113">
        <v>6.1506027684462792</v>
      </c>
      <c r="AS1399" s="12">
        <v>0</v>
      </c>
      <c r="AT1399" s="12">
        <v>1</v>
      </c>
      <c r="AU1399" s="12">
        <v>6.5930445341424369</v>
      </c>
      <c r="AV1399" s="113">
        <v>7.60688453121963</v>
      </c>
      <c r="AW1399" s="12">
        <v>0</v>
      </c>
      <c r="AX1399" s="12">
        <v>1</v>
      </c>
      <c r="AY1399" s="68">
        <v>1</v>
      </c>
      <c r="AZ1399" s="68">
        <v>0.35399999999999998</v>
      </c>
      <c r="BA1399" s="94">
        <v>6</v>
      </c>
      <c r="BB1399" s="94">
        <v>36</v>
      </c>
      <c r="BC1399" s="12">
        <v>1</v>
      </c>
      <c r="BD1399" s="12">
        <v>0</v>
      </c>
      <c r="BE1399" s="104">
        <f t="shared" si="320"/>
        <v>4.8888371252365896</v>
      </c>
      <c r="BF1399" s="104">
        <v>1376.05</v>
      </c>
      <c r="BG1399" s="104">
        <f t="shared" si="313"/>
        <v>0.67647098744269374</v>
      </c>
      <c r="BH1399" s="68">
        <v>1</v>
      </c>
      <c r="BI1399" s="68">
        <v>1</v>
      </c>
      <c r="BJ1399" s="68">
        <v>0</v>
      </c>
      <c r="BK1399" s="12">
        <v>1</v>
      </c>
      <c r="BL1399" s="12">
        <v>0</v>
      </c>
      <c r="BM1399" s="12">
        <v>0</v>
      </c>
      <c r="BN1399" s="12">
        <v>1</v>
      </c>
      <c r="BO1399" s="12">
        <v>0</v>
      </c>
      <c r="BP1399" s="12">
        <v>1</v>
      </c>
      <c r="BQ1399" s="12">
        <v>0</v>
      </c>
      <c r="BR1399" s="12">
        <v>0</v>
      </c>
      <c r="BS1399" s="12">
        <v>0</v>
      </c>
      <c r="BT1399" s="12">
        <v>0</v>
      </c>
      <c r="BU1399" s="12">
        <v>1</v>
      </c>
      <c r="BV1399" s="12">
        <v>1</v>
      </c>
      <c r="BW1399" s="12">
        <v>0</v>
      </c>
      <c r="BX1399" s="12">
        <v>0</v>
      </c>
      <c r="BY1399" s="12">
        <v>0.6</v>
      </c>
      <c r="BZ1399" s="12">
        <f t="shared" si="314"/>
        <v>0.4</v>
      </c>
      <c r="CA1399" s="113">
        <v>2.7725887222397811</v>
      </c>
      <c r="CB1399" s="12" t="s">
        <v>1548</v>
      </c>
      <c r="CC1399" s="12">
        <v>1</v>
      </c>
      <c r="CI1399" s="12" t="s">
        <v>1551</v>
      </c>
    </row>
    <row r="1400" spans="1:167" ht="15" customHeight="1" x14ac:dyDescent="0.3">
      <c r="A1400" s="70">
        <v>1399</v>
      </c>
      <c r="B1400" s="12">
        <v>33</v>
      </c>
      <c r="C1400" s="12" t="s">
        <v>222</v>
      </c>
      <c r="D1400" s="37">
        <v>2.5499999999999998</v>
      </c>
      <c r="E1400" s="68">
        <v>9.57</v>
      </c>
      <c r="F1400" s="19">
        <f t="shared" si="315"/>
        <v>0.26645768025078365</v>
      </c>
      <c r="H1400" s="12">
        <f t="shared" si="318"/>
        <v>-7.0200000000000005</v>
      </c>
      <c r="I1400" s="12">
        <f t="shared" si="319"/>
        <v>12.120000000000001</v>
      </c>
      <c r="J1400" s="12">
        <v>5.0000000000000001E-3</v>
      </c>
      <c r="K1400" s="12">
        <f t="shared" si="307"/>
        <v>2.5499999999999998</v>
      </c>
      <c r="L1400" s="45">
        <f t="shared" si="316"/>
        <v>0.26645768025078365</v>
      </c>
      <c r="M1400" s="15">
        <f t="shared" si="308"/>
        <v>7.3421566974431092E-3</v>
      </c>
      <c r="N1400" s="68">
        <f t="shared" si="309"/>
        <v>2.7554682193933557E-2</v>
      </c>
      <c r="O1400" s="68">
        <f t="shared" si="310"/>
        <v>36.291472823452132</v>
      </c>
      <c r="P1400" s="12">
        <f t="shared" si="311"/>
        <v>-2.0212525496490448E-2</v>
      </c>
      <c r="Q1400" s="12">
        <f t="shared" si="312"/>
        <v>3.4896838891376666E-2</v>
      </c>
      <c r="R1400" s="113">
        <v>5.2983173665480363</v>
      </c>
      <c r="S1400" s="12" t="s">
        <v>1566</v>
      </c>
      <c r="T1400" s="12" t="s">
        <v>1563</v>
      </c>
      <c r="U1400" s="12" t="s">
        <v>436</v>
      </c>
      <c r="V1400" s="68" t="s">
        <v>1569</v>
      </c>
      <c r="W1400" s="68">
        <v>0</v>
      </c>
      <c r="X1400" s="68">
        <v>0</v>
      </c>
      <c r="Y1400" s="68">
        <v>0</v>
      </c>
      <c r="Z1400" s="68">
        <v>1</v>
      </c>
      <c r="AA1400" s="68">
        <v>1</v>
      </c>
      <c r="AB1400" s="68">
        <v>1</v>
      </c>
      <c r="AC1400" s="68">
        <v>4</v>
      </c>
      <c r="AD1400" s="68">
        <v>3</v>
      </c>
      <c r="AE1400" s="68">
        <v>1317</v>
      </c>
      <c r="AF1400" s="68">
        <v>0</v>
      </c>
      <c r="AG1400" s="68">
        <v>1</v>
      </c>
      <c r="AH1400" s="68">
        <v>0</v>
      </c>
      <c r="AI1400" s="68">
        <v>0</v>
      </c>
      <c r="AJ1400" s="68">
        <v>0</v>
      </c>
      <c r="AK1400" s="68">
        <v>0</v>
      </c>
      <c r="AL1400" s="68">
        <v>0</v>
      </c>
      <c r="AM1400" s="68">
        <v>0</v>
      </c>
      <c r="AN1400" s="68">
        <v>0</v>
      </c>
      <c r="AO1400" s="68">
        <v>0</v>
      </c>
      <c r="AP1400" s="113">
        <v>7.9582271923223118</v>
      </c>
      <c r="AQ1400" s="12">
        <v>1</v>
      </c>
      <c r="AR1400" s="113">
        <v>6.4409465406329209</v>
      </c>
      <c r="AS1400" s="12">
        <v>0</v>
      </c>
      <c r="AT1400" s="12">
        <v>1</v>
      </c>
      <c r="AU1400" s="12">
        <v>6.5930445341424369</v>
      </c>
      <c r="AV1400" s="113">
        <v>7.60688453121963</v>
      </c>
      <c r="AW1400" s="12">
        <v>0</v>
      </c>
      <c r="AX1400" s="12">
        <v>1</v>
      </c>
      <c r="AY1400" s="68">
        <v>1</v>
      </c>
      <c r="AZ1400" s="68">
        <v>0.35399999999999998</v>
      </c>
      <c r="BA1400" s="94">
        <v>6</v>
      </c>
      <c r="BB1400" s="94">
        <v>36</v>
      </c>
      <c r="BC1400" s="12">
        <v>1</v>
      </c>
      <c r="BD1400" s="12">
        <v>0</v>
      </c>
      <c r="BE1400" s="104">
        <f t="shared" si="320"/>
        <v>4.8888371252365896</v>
      </c>
      <c r="BF1400" s="104">
        <v>1376.05</v>
      </c>
      <c r="BG1400" s="104">
        <f t="shared" si="313"/>
        <v>0.67647098744269374</v>
      </c>
      <c r="BH1400" s="68">
        <v>1</v>
      </c>
      <c r="BI1400" s="68">
        <v>1</v>
      </c>
      <c r="BJ1400" s="68">
        <v>0</v>
      </c>
      <c r="BK1400" s="12">
        <v>1</v>
      </c>
      <c r="BL1400" s="12">
        <v>0</v>
      </c>
      <c r="BM1400" s="12">
        <v>0</v>
      </c>
      <c r="BN1400" s="12">
        <v>1</v>
      </c>
      <c r="BO1400" s="12">
        <v>0</v>
      </c>
      <c r="BP1400" s="12">
        <v>1</v>
      </c>
      <c r="BQ1400" s="12">
        <v>0</v>
      </c>
      <c r="BR1400" s="12">
        <v>0</v>
      </c>
      <c r="BS1400" s="12">
        <v>0</v>
      </c>
      <c r="BT1400" s="12">
        <v>0</v>
      </c>
      <c r="BU1400" s="12">
        <v>1</v>
      </c>
      <c r="BV1400" s="12">
        <v>1</v>
      </c>
      <c r="BW1400" s="12">
        <v>0</v>
      </c>
      <c r="BX1400" s="12">
        <v>0</v>
      </c>
      <c r="BY1400" s="12">
        <v>0.6</v>
      </c>
      <c r="BZ1400" s="12">
        <f t="shared" si="314"/>
        <v>0.4</v>
      </c>
      <c r="CA1400" s="113">
        <v>2.7725887222397811</v>
      </c>
      <c r="CB1400" s="12" t="s">
        <v>1548</v>
      </c>
      <c r="CC1400" s="12">
        <v>1</v>
      </c>
      <c r="CI1400" s="12" t="s">
        <v>1559</v>
      </c>
    </row>
    <row r="1401" spans="1:167" ht="15" customHeight="1" x14ac:dyDescent="0.3">
      <c r="A1401" s="70">
        <v>1400</v>
      </c>
      <c r="B1401" s="12">
        <v>33</v>
      </c>
      <c r="C1401" s="12" t="s">
        <v>222</v>
      </c>
      <c r="D1401" s="37">
        <v>100</v>
      </c>
      <c r="E1401" s="68">
        <v>275.54000000000002</v>
      </c>
      <c r="F1401" s="19">
        <f t="shared" si="315"/>
        <v>0.36292371343543584</v>
      </c>
      <c r="H1401" s="12">
        <f t="shared" si="318"/>
        <v>-175.54000000000002</v>
      </c>
      <c r="I1401" s="12">
        <f t="shared" si="319"/>
        <v>375.54</v>
      </c>
      <c r="J1401" s="12">
        <v>3.3000000000000002E-2</v>
      </c>
      <c r="K1401" s="12">
        <f t="shared" si="307"/>
        <v>100</v>
      </c>
      <c r="L1401" s="45">
        <f t="shared" si="316"/>
        <v>0.36292371343543584</v>
      </c>
      <c r="M1401" s="15">
        <f t="shared" si="308"/>
        <v>7.2394286939136798E-2</v>
      </c>
      <c r="N1401" s="68">
        <f t="shared" si="309"/>
        <v>0.19947521823209757</v>
      </c>
      <c r="O1401" s="68">
        <f t="shared" si="310"/>
        <v>5.013154059249902</v>
      </c>
      <c r="P1401" s="12">
        <f t="shared" si="311"/>
        <v>-0.12708093129296077</v>
      </c>
      <c r="Q1401" s="12">
        <f t="shared" si="312"/>
        <v>0.27186950517123437</v>
      </c>
      <c r="R1401" s="113">
        <v>5.2983173665480363</v>
      </c>
      <c r="S1401" s="12" t="s">
        <v>1564</v>
      </c>
      <c r="T1401" s="12" t="s">
        <v>1563</v>
      </c>
      <c r="U1401" s="12" t="s">
        <v>1561</v>
      </c>
      <c r="V1401" s="68" t="s">
        <v>1567</v>
      </c>
      <c r="W1401" s="68">
        <v>0</v>
      </c>
      <c r="X1401" s="68">
        <v>0</v>
      </c>
      <c r="Y1401" s="68">
        <v>0</v>
      </c>
      <c r="Z1401" s="68">
        <v>1</v>
      </c>
      <c r="AA1401" s="68">
        <v>1</v>
      </c>
      <c r="AB1401" s="68">
        <v>1</v>
      </c>
      <c r="AC1401" s="68">
        <v>5</v>
      </c>
      <c r="AD1401" s="68">
        <v>2</v>
      </c>
      <c r="AE1401" s="68">
        <v>25</v>
      </c>
      <c r="AF1401" s="68">
        <v>0</v>
      </c>
      <c r="AG1401" s="68">
        <v>1</v>
      </c>
      <c r="AH1401" s="68">
        <v>0</v>
      </c>
      <c r="AI1401" s="68">
        <v>0</v>
      </c>
      <c r="AJ1401" s="68">
        <v>0</v>
      </c>
      <c r="AK1401" s="68">
        <v>0</v>
      </c>
      <c r="AL1401" s="68">
        <v>0</v>
      </c>
      <c r="AM1401" s="68">
        <v>0</v>
      </c>
      <c r="AN1401" s="68">
        <v>0</v>
      </c>
      <c r="AO1401" s="68">
        <v>0</v>
      </c>
      <c r="AP1401" s="113">
        <v>7.9582271923223118</v>
      </c>
      <c r="AQ1401" s="12">
        <v>1</v>
      </c>
      <c r="AR1401" s="113">
        <v>6.1717005974109149</v>
      </c>
      <c r="AS1401" s="12">
        <v>0</v>
      </c>
      <c r="AT1401" s="12">
        <v>1</v>
      </c>
      <c r="AU1401" s="12">
        <v>6.5930445341424369</v>
      </c>
      <c r="AV1401" s="113">
        <v>7.60688453121963</v>
      </c>
      <c r="AW1401" s="12">
        <v>0</v>
      </c>
      <c r="AX1401" s="12">
        <v>1</v>
      </c>
      <c r="AY1401" s="68">
        <v>1</v>
      </c>
      <c r="AZ1401" s="68">
        <v>0.35399999999999998</v>
      </c>
      <c r="BA1401" s="94">
        <v>6</v>
      </c>
      <c r="BB1401" s="94">
        <v>36</v>
      </c>
      <c r="BC1401" s="12">
        <v>1</v>
      </c>
      <c r="BD1401" s="12">
        <v>0</v>
      </c>
      <c r="BE1401" s="104">
        <f t="shared" si="320"/>
        <v>4.8888371252365896</v>
      </c>
      <c r="BF1401" s="104">
        <v>1376.05</v>
      </c>
      <c r="BG1401" s="104">
        <f t="shared" si="313"/>
        <v>0.67647098744269374</v>
      </c>
      <c r="BH1401" s="68">
        <v>1</v>
      </c>
      <c r="BI1401" s="68">
        <v>1</v>
      </c>
      <c r="BJ1401" s="68">
        <v>0</v>
      </c>
      <c r="BK1401" s="12">
        <v>1</v>
      </c>
      <c r="BL1401" s="12">
        <v>0</v>
      </c>
      <c r="BM1401" s="12">
        <v>0</v>
      </c>
      <c r="BN1401" s="12">
        <v>1</v>
      </c>
      <c r="BO1401" s="12">
        <v>0</v>
      </c>
      <c r="BP1401" s="12">
        <v>1</v>
      </c>
      <c r="BQ1401" s="12">
        <v>0</v>
      </c>
      <c r="BR1401" s="12">
        <v>0</v>
      </c>
      <c r="BS1401" s="12">
        <v>0</v>
      </c>
      <c r="BT1401" s="12">
        <v>0</v>
      </c>
      <c r="BU1401" s="12">
        <v>1</v>
      </c>
      <c r="BV1401" s="12">
        <v>1</v>
      </c>
      <c r="BW1401" s="12">
        <v>0</v>
      </c>
      <c r="BX1401" s="12">
        <v>0</v>
      </c>
      <c r="BY1401" s="12">
        <v>0.6</v>
      </c>
      <c r="BZ1401" s="12">
        <f t="shared" si="314"/>
        <v>0.4</v>
      </c>
      <c r="CA1401" s="113">
        <v>2.7725887222397811</v>
      </c>
      <c r="CB1401" s="12" t="s">
        <v>1548</v>
      </c>
      <c r="CC1401" s="12">
        <v>1</v>
      </c>
    </row>
    <row r="1402" spans="1:167" ht="15" customHeight="1" x14ac:dyDescent="0.3">
      <c r="A1402" s="70">
        <v>1401</v>
      </c>
      <c r="B1402" s="12">
        <v>33</v>
      </c>
      <c r="C1402" s="12" t="s">
        <v>222</v>
      </c>
      <c r="D1402" s="37">
        <v>-380</v>
      </c>
      <c r="E1402" s="68">
        <v>534.94000000000005</v>
      </c>
      <c r="F1402" s="19">
        <f t="shared" si="315"/>
        <v>-0.71036004037836009</v>
      </c>
      <c r="H1402" s="12">
        <f t="shared" si="318"/>
        <v>-914.94</v>
      </c>
      <c r="I1402" s="12">
        <f t="shared" si="319"/>
        <v>154.94000000000005</v>
      </c>
      <c r="J1402" s="12">
        <v>3.3000000000000002E-2</v>
      </c>
      <c r="K1402" s="12">
        <f t="shared" si="307"/>
        <v>-380</v>
      </c>
      <c r="L1402" s="45">
        <f t="shared" si="316"/>
        <v>-0.71036004037836009</v>
      </c>
      <c r="M1402" s="15">
        <f t="shared" si="308"/>
        <v>-0.14065953195305769</v>
      </c>
      <c r="N1402" s="68">
        <f t="shared" si="309"/>
        <v>0.19801160532360185</v>
      </c>
      <c r="O1402" s="68">
        <f t="shared" si="310"/>
        <v>5.050209043887822</v>
      </c>
      <c r="P1402" s="12">
        <f t="shared" si="311"/>
        <v>-0.33867113727665954</v>
      </c>
      <c r="Q1402" s="12">
        <f t="shared" si="312"/>
        <v>5.7352073370544154E-2</v>
      </c>
      <c r="R1402" s="113">
        <v>5.2983173665480363</v>
      </c>
      <c r="S1402" s="12" t="s">
        <v>1565</v>
      </c>
      <c r="T1402" s="12" t="s">
        <v>1563</v>
      </c>
      <c r="U1402" s="12" t="s">
        <v>1562</v>
      </c>
      <c r="V1402" s="68" t="s">
        <v>1568</v>
      </c>
      <c r="W1402" s="68">
        <v>0</v>
      </c>
      <c r="X1402" s="68">
        <v>0</v>
      </c>
      <c r="Y1402" s="68">
        <v>0</v>
      </c>
      <c r="Z1402" s="68">
        <v>1</v>
      </c>
      <c r="AA1402" s="68">
        <v>1</v>
      </c>
      <c r="AB1402" s="68">
        <v>1</v>
      </c>
      <c r="AC1402" s="68">
        <v>5</v>
      </c>
      <c r="AD1402" s="68">
        <v>2</v>
      </c>
      <c r="AE1402" s="68">
        <v>25</v>
      </c>
      <c r="AF1402" s="68">
        <v>0</v>
      </c>
      <c r="AG1402" s="68">
        <v>1</v>
      </c>
      <c r="AH1402" s="68">
        <v>0</v>
      </c>
      <c r="AI1402" s="68">
        <v>0</v>
      </c>
      <c r="AJ1402" s="68">
        <v>0</v>
      </c>
      <c r="AK1402" s="68">
        <v>0</v>
      </c>
      <c r="AL1402" s="68">
        <v>0</v>
      </c>
      <c r="AM1402" s="68">
        <v>0</v>
      </c>
      <c r="AN1402" s="68">
        <v>0</v>
      </c>
      <c r="AO1402" s="68">
        <v>0</v>
      </c>
      <c r="AP1402" s="113">
        <v>7.9582271923223118</v>
      </c>
      <c r="AQ1402" s="12">
        <v>1</v>
      </c>
      <c r="AR1402" s="113">
        <v>6.1506027684462792</v>
      </c>
      <c r="AS1402" s="12">
        <v>0</v>
      </c>
      <c r="AT1402" s="12">
        <v>1</v>
      </c>
      <c r="AU1402" s="12">
        <v>6.5930445341424369</v>
      </c>
      <c r="AV1402" s="113">
        <v>7.60688453121963</v>
      </c>
      <c r="AW1402" s="12">
        <v>0</v>
      </c>
      <c r="AX1402" s="12">
        <v>1</v>
      </c>
      <c r="AY1402" s="68">
        <v>1</v>
      </c>
      <c r="AZ1402" s="68">
        <v>0.35399999999999998</v>
      </c>
      <c r="BA1402" s="94">
        <v>6</v>
      </c>
      <c r="BB1402" s="94">
        <v>36</v>
      </c>
      <c r="BC1402" s="12">
        <v>1</v>
      </c>
      <c r="BD1402" s="12">
        <v>0</v>
      </c>
      <c r="BE1402" s="104">
        <f t="shared" si="320"/>
        <v>4.8888371252365896</v>
      </c>
      <c r="BF1402" s="104">
        <v>1376.05</v>
      </c>
      <c r="BG1402" s="104">
        <f t="shared" si="313"/>
        <v>0.67647098744269374</v>
      </c>
      <c r="BH1402" s="68">
        <v>1</v>
      </c>
      <c r="BI1402" s="68">
        <v>1</v>
      </c>
      <c r="BJ1402" s="68">
        <v>0</v>
      </c>
      <c r="BK1402" s="12">
        <v>1</v>
      </c>
      <c r="BL1402" s="12">
        <v>0</v>
      </c>
      <c r="BM1402" s="12">
        <v>0</v>
      </c>
      <c r="BN1402" s="12">
        <v>1</v>
      </c>
      <c r="BO1402" s="12">
        <v>0</v>
      </c>
      <c r="BP1402" s="12">
        <v>1</v>
      </c>
      <c r="BQ1402" s="12">
        <v>0</v>
      </c>
      <c r="BR1402" s="12">
        <v>0</v>
      </c>
      <c r="BS1402" s="12">
        <v>0</v>
      </c>
      <c r="BT1402" s="12">
        <v>0</v>
      </c>
      <c r="BU1402" s="12">
        <v>1</v>
      </c>
      <c r="BV1402" s="12">
        <v>1</v>
      </c>
      <c r="BW1402" s="12">
        <v>0</v>
      </c>
      <c r="BX1402" s="12">
        <v>0</v>
      </c>
      <c r="BY1402" s="12">
        <v>0.6</v>
      </c>
      <c r="BZ1402" s="12">
        <f t="shared" si="314"/>
        <v>0.4</v>
      </c>
      <c r="CA1402" s="113">
        <v>2.7725887222397811</v>
      </c>
      <c r="CB1402" s="12" t="s">
        <v>1548</v>
      </c>
      <c r="CC1402" s="12">
        <v>1</v>
      </c>
    </row>
    <row r="1403" spans="1:167" ht="15" customHeight="1" x14ac:dyDescent="0.3">
      <c r="A1403" s="17">
        <v>1402</v>
      </c>
      <c r="B1403" s="12">
        <v>33</v>
      </c>
      <c r="C1403" s="12" t="s">
        <v>222</v>
      </c>
      <c r="D1403" s="37">
        <v>-63.287999999999997</v>
      </c>
      <c r="E1403" s="13">
        <v>266.31</v>
      </c>
      <c r="F1403" s="19">
        <f t="shared" si="315"/>
        <v>-0.23764785400473132</v>
      </c>
      <c r="H1403" s="12">
        <f t="shared" si="318"/>
        <v>-329.59800000000001</v>
      </c>
      <c r="I1403" s="12">
        <f t="shared" si="319"/>
        <v>203.02199999999999</v>
      </c>
      <c r="J1403" s="12">
        <v>0.16900000000000001</v>
      </c>
      <c r="K1403" s="12">
        <f t="shared" si="307"/>
        <v>-63.287999999999997</v>
      </c>
      <c r="L1403" s="45">
        <f t="shared" si="316"/>
        <v>-0.23764785400473132</v>
      </c>
      <c r="M1403" s="15">
        <f t="shared" si="308"/>
        <v>-5.0601784076592195E-2</v>
      </c>
      <c r="N1403" s="13">
        <f t="shared" si="309"/>
        <v>0.21292758686381727</v>
      </c>
      <c r="O1403" s="68">
        <f t="shared" si="310"/>
        <v>4.6964323163985933</v>
      </c>
      <c r="P1403" s="12">
        <f t="shared" si="311"/>
        <v>-0.26352937094040946</v>
      </c>
      <c r="Q1403" s="12">
        <f t="shared" si="312"/>
        <v>0.16232580278722508</v>
      </c>
      <c r="R1403" s="113">
        <v>4.4308167988433134</v>
      </c>
      <c r="S1403" s="12" t="s">
        <v>1564</v>
      </c>
      <c r="T1403" s="12" t="s">
        <v>1563</v>
      </c>
      <c r="U1403" s="12" t="s">
        <v>1561</v>
      </c>
      <c r="V1403" s="68" t="s">
        <v>1567</v>
      </c>
      <c r="W1403" s="68">
        <v>0</v>
      </c>
      <c r="X1403" s="68">
        <v>0</v>
      </c>
      <c r="Y1403" s="68">
        <v>0</v>
      </c>
      <c r="Z1403" s="68">
        <v>1</v>
      </c>
      <c r="AA1403" s="13">
        <v>1</v>
      </c>
      <c r="AB1403" s="13">
        <v>1</v>
      </c>
      <c r="AC1403" s="68">
        <v>6</v>
      </c>
      <c r="AD1403" s="68">
        <v>3</v>
      </c>
      <c r="AE1403" s="13">
        <v>22</v>
      </c>
      <c r="AF1403" s="13">
        <v>0</v>
      </c>
      <c r="AG1403" s="13">
        <v>1</v>
      </c>
      <c r="AH1403" s="13">
        <v>0</v>
      </c>
      <c r="AI1403" s="13">
        <v>0</v>
      </c>
      <c r="AJ1403" s="13">
        <v>0</v>
      </c>
      <c r="AK1403" s="13">
        <v>0</v>
      </c>
      <c r="AL1403" s="13">
        <v>0</v>
      </c>
      <c r="AM1403" s="68">
        <v>0</v>
      </c>
      <c r="AN1403" s="68">
        <v>0</v>
      </c>
      <c r="AO1403" s="68">
        <v>0</v>
      </c>
      <c r="AP1403" s="113">
        <v>7.9582271923223118</v>
      </c>
      <c r="AQ1403" s="12">
        <v>1</v>
      </c>
      <c r="AR1403" s="113">
        <v>6.1717005974109149</v>
      </c>
      <c r="AS1403" s="12">
        <v>0</v>
      </c>
      <c r="AT1403" s="12">
        <v>1</v>
      </c>
      <c r="AU1403" s="12">
        <v>6.5930445341424369</v>
      </c>
      <c r="AV1403" s="113">
        <v>7.60688453121963</v>
      </c>
      <c r="AW1403" s="12">
        <v>0</v>
      </c>
      <c r="AX1403" s="12">
        <v>1</v>
      </c>
      <c r="AY1403" s="68">
        <v>1</v>
      </c>
      <c r="AZ1403" s="68">
        <v>0.35399999999999998</v>
      </c>
      <c r="BA1403" s="94">
        <v>6</v>
      </c>
      <c r="BB1403" s="94">
        <v>36</v>
      </c>
      <c r="BC1403" s="12">
        <v>1</v>
      </c>
      <c r="BD1403" s="12">
        <v>0</v>
      </c>
      <c r="BE1403" s="104">
        <f t="shared" si="320"/>
        <v>4.8888371252365896</v>
      </c>
      <c r="BF1403" s="104">
        <v>1376.05</v>
      </c>
      <c r="BG1403" s="104">
        <f t="shared" si="313"/>
        <v>0.67647098744269374</v>
      </c>
      <c r="BH1403" s="68">
        <v>1</v>
      </c>
      <c r="BI1403" s="68">
        <v>1</v>
      </c>
      <c r="BJ1403" s="68">
        <v>0</v>
      </c>
      <c r="BK1403" s="12">
        <v>1</v>
      </c>
      <c r="BL1403" s="12">
        <v>0</v>
      </c>
      <c r="BM1403" s="12">
        <v>0</v>
      </c>
      <c r="BN1403" s="12">
        <v>1</v>
      </c>
      <c r="BO1403" s="12">
        <v>0</v>
      </c>
      <c r="BP1403" s="12">
        <v>1</v>
      </c>
      <c r="BQ1403" s="12">
        <v>0</v>
      </c>
      <c r="BR1403" s="12">
        <v>0</v>
      </c>
      <c r="BS1403" s="12">
        <v>0</v>
      </c>
      <c r="BT1403" s="12">
        <v>0</v>
      </c>
      <c r="BU1403" s="12">
        <v>1</v>
      </c>
      <c r="BV1403" s="12">
        <v>1</v>
      </c>
      <c r="BW1403" s="12">
        <v>0</v>
      </c>
      <c r="BX1403" s="12">
        <v>0</v>
      </c>
      <c r="BY1403" s="12">
        <v>0.6</v>
      </c>
      <c r="BZ1403" s="12">
        <f t="shared" si="314"/>
        <v>0.4</v>
      </c>
      <c r="CA1403" s="113">
        <v>2.7725887222397811</v>
      </c>
      <c r="CB1403" s="12" t="s">
        <v>1548</v>
      </c>
      <c r="CC1403" s="12">
        <v>1</v>
      </c>
    </row>
    <row r="1404" spans="1:167" ht="15" customHeight="1" x14ac:dyDescent="0.3">
      <c r="A1404" s="17">
        <v>1403</v>
      </c>
      <c r="B1404" s="12">
        <v>33</v>
      </c>
      <c r="C1404" s="12" t="s">
        <v>222</v>
      </c>
      <c r="D1404" s="37">
        <v>-466.57499999999999</v>
      </c>
      <c r="E1404" s="13">
        <v>498.46</v>
      </c>
      <c r="F1404" s="19">
        <f t="shared" si="315"/>
        <v>-0.93603298158327652</v>
      </c>
      <c r="H1404" s="12">
        <f t="shared" si="318"/>
        <v>-965.03499999999997</v>
      </c>
      <c r="I1404" s="12">
        <f t="shared" si="319"/>
        <v>31.884999999999991</v>
      </c>
      <c r="J1404" s="12">
        <v>0.16900000000000001</v>
      </c>
      <c r="K1404" s="12">
        <f t="shared" si="307"/>
        <v>-466.57499999999999</v>
      </c>
      <c r="L1404" s="45">
        <f t="shared" si="316"/>
        <v>-0.93603298158327652</v>
      </c>
      <c r="M1404" s="15">
        <f t="shared" si="308"/>
        <v>-0.19570395854205266</v>
      </c>
      <c r="N1404" s="13">
        <f t="shared" si="309"/>
        <v>0.2090780585648</v>
      </c>
      <c r="O1404" s="68">
        <f t="shared" si="310"/>
        <v>4.7829026482473669</v>
      </c>
      <c r="P1404" s="12">
        <f t="shared" si="311"/>
        <v>-0.40478201710685269</v>
      </c>
      <c r="Q1404" s="12">
        <f t="shared" si="312"/>
        <v>1.3374100022747332E-2</v>
      </c>
      <c r="R1404" s="113">
        <v>4.4308167988433134</v>
      </c>
      <c r="S1404" s="12" t="s">
        <v>1565</v>
      </c>
      <c r="T1404" s="12" t="s">
        <v>1563</v>
      </c>
      <c r="U1404" s="12" t="s">
        <v>1562</v>
      </c>
      <c r="V1404" s="68" t="s">
        <v>1568</v>
      </c>
      <c r="W1404" s="68">
        <v>0</v>
      </c>
      <c r="X1404" s="68">
        <v>0</v>
      </c>
      <c r="Y1404" s="68">
        <v>0</v>
      </c>
      <c r="Z1404" s="68">
        <v>1</v>
      </c>
      <c r="AA1404" s="13">
        <v>1</v>
      </c>
      <c r="AB1404" s="13">
        <v>1</v>
      </c>
      <c r="AC1404" s="68">
        <v>6</v>
      </c>
      <c r="AD1404" s="68">
        <v>3</v>
      </c>
      <c r="AE1404" s="13">
        <v>22</v>
      </c>
      <c r="AF1404" s="13">
        <v>0</v>
      </c>
      <c r="AG1404" s="13">
        <v>1</v>
      </c>
      <c r="AH1404" s="13">
        <v>0</v>
      </c>
      <c r="AI1404" s="13">
        <v>0</v>
      </c>
      <c r="AJ1404" s="13">
        <v>0</v>
      </c>
      <c r="AK1404" s="13">
        <v>0</v>
      </c>
      <c r="AL1404" s="13">
        <v>0</v>
      </c>
      <c r="AM1404" s="68">
        <v>0</v>
      </c>
      <c r="AN1404" s="68">
        <v>0</v>
      </c>
      <c r="AO1404" s="68">
        <v>0</v>
      </c>
      <c r="AP1404" s="113">
        <v>7.9582271923223118</v>
      </c>
      <c r="AQ1404" s="12">
        <v>1</v>
      </c>
      <c r="AR1404" s="113">
        <v>6.1506027684462792</v>
      </c>
      <c r="AS1404" s="12">
        <v>0</v>
      </c>
      <c r="AT1404" s="12">
        <v>1</v>
      </c>
      <c r="AU1404" s="12">
        <v>6.5930445341424369</v>
      </c>
      <c r="AV1404" s="113">
        <v>7.60688453121963</v>
      </c>
      <c r="AW1404" s="12">
        <v>0</v>
      </c>
      <c r="AX1404" s="12">
        <v>1</v>
      </c>
      <c r="AY1404" s="68">
        <v>1</v>
      </c>
      <c r="AZ1404" s="68">
        <v>0.35399999999999998</v>
      </c>
      <c r="BA1404" s="94">
        <v>6</v>
      </c>
      <c r="BB1404" s="94">
        <v>36</v>
      </c>
      <c r="BC1404" s="12">
        <v>1</v>
      </c>
      <c r="BD1404" s="12">
        <v>0</v>
      </c>
      <c r="BE1404" s="104">
        <f t="shared" si="320"/>
        <v>4.8888371252365896</v>
      </c>
      <c r="BF1404" s="104">
        <v>1376.05</v>
      </c>
      <c r="BG1404" s="104">
        <f t="shared" si="313"/>
        <v>0.67647098744269374</v>
      </c>
      <c r="BH1404" s="68">
        <v>1</v>
      </c>
      <c r="BI1404" s="68">
        <v>1</v>
      </c>
      <c r="BJ1404" s="68">
        <v>0</v>
      </c>
      <c r="BK1404" s="12">
        <v>1</v>
      </c>
      <c r="BL1404" s="12">
        <v>0</v>
      </c>
      <c r="BM1404" s="12">
        <v>0</v>
      </c>
      <c r="BN1404" s="12">
        <v>1</v>
      </c>
      <c r="BO1404" s="12">
        <v>0</v>
      </c>
      <c r="BP1404" s="12">
        <v>1</v>
      </c>
      <c r="BQ1404" s="12">
        <v>0</v>
      </c>
      <c r="BR1404" s="12">
        <v>0</v>
      </c>
      <c r="BS1404" s="12">
        <v>0</v>
      </c>
      <c r="BT1404" s="12">
        <v>0</v>
      </c>
      <c r="BU1404" s="12">
        <v>1</v>
      </c>
      <c r="BV1404" s="12">
        <v>1</v>
      </c>
      <c r="BW1404" s="12">
        <v>0</v>
      </c>
      <c r="BX1404" s="12">
        <v>0</v>
      </c>
      <c r="BY1404" s="12">
        <v>0.6</v>
      </c>
      <c r="BZ1404" s="12">
        <f t="shared" si="314"/>
        <v>0.4</v>
      </c>
      <c r="CA1404" s="113">
        <v>2.7725887222397811</v>
      </c>
      <c r="CB1404" s="12" t="s">
        <v>1548</v>
      </c>
      <c r="CC1404" s="12">
        <v>1</v>
      </c>
    </row>
    <row r="1405" spans="1:167" ht="15" customHeight="1" x14ac:dyDescent="0.3">
      <c r="A1405" s="17">
        <v>1404</v>
      </c>
      <c r="B1405" s="12">
        <v>33</v>
      </c>
      <c r="C1405" s="12" t="s">
        <v>222</v>
      </c>
      <c r="D1405" s="37">
        <v>-519.452</v>
      </c>
      <c r="E1405" s="13">
        <v>263.58</v>
      </c>
      <c r="F1405" s="19">
        <f t="shared" si="315"/>
        <v>-1.9707565065634722</v>
      </c>
      <c r="G1405" s="12" t="s">
        <v>421</v>
      </c>
      <c r="H1405" s="12">
        <f t="shared" si="318"/>
        <v>-783.03199999999993</v>
      </c>
      <c r="I1405" s="12">
        <f t="shared" si="319"/>
        <v>-255.87200000000001</v>
      </c>
      <c r="J1405" s="12">
        <v>0.16900000000000001</v>
      </c>
      <c r="K1405" s="12">
        <f t="shared" si="307"/>
        <v>-519.452</v>
      </c>
      <c r="L1405" s="45">
        <f t="shared" si="316"/>
        <v>-1.9707565065634722</v>
      </c>
      <c r="M1405" s="15">
        <f t="shared" si="308"/>
        <v>-0.38736311997115602</v>
      </c>
      <c r="N1405" s="13">
        <f t="shared" si="309"/>
        <v>0.1965555453862865</v>
      </c>
      <c r="O1405" s="68">
        <f t="shared" si="310"/>
        <v>5.0876203875841863</v>
      </c>
      <c r="P1405" s="12">
        <f t="shared" si="311"/>
        <v>-0.58391866535744252</v>
      </c>
      <c r="Q1405" s="12">
        <f t="shared" si="312"/>
        <v>-0.19080757458486952</v>
      </c>
      <c r="R1405" s="113">
        <v>4.4308167988433134</v>
      </c>
      <c r="S1405" s="12" t="s">
        <v>1566</v>
      </c>
      <c r="T1405" s="12" t="s">
        <v>1563</v>
      </c>
      <c r="U1405" s="12" t="s">
        <v>436</v>
      </c>
      <c r="V1405" s="68" t="s">
        <v>1569</v>
      </c>
      <c r="W1405" s="68">
        <v>0</v>
      </c>
      <c r="X1405" s="68">
        <v>0</v>
      </c>
      <c r="Y1405" s="68">
        <v>0</v>
      </c>
      <c r="Z1405" s="68">
        <v>1</v>
      </c>
      <c r="AA1405" s="13">
        <v>1</v>
      </c>
      <c r="AB1405" s="13">
        <v>1</v>
      </c>
      <c r="AC1405" s="68">
        <v>6</v>
      </c>
      <c r="AD1405" s="68">
        <v>3</v>
      </c>
      <c r="AE1405" s="13">
        <v>22</v>
      </c>
      <c r="AF1405" s="13">
        <v>0</v>
      </c>
      <c r="AG1405" s="13">
        <v>1</v>
      </c>
      <c r="AH1405" s="13">
        <v>0</v>
      </c>
      <c r="AI1405" s="13">
        <v>0</v>
      </c>
      <c r="AJ1405" s="13">
        <v>0</v>
      </c>
      <c r="AK1405" s="13">
        <v>0</v>
      </c>
      <c r="AL1405" s="13">
        <v>0</v>
      </c>
      <c r="AM1405" s="68">
        <v>0</v>
      </c>
      <c r="AN1405" s="68">
        <v>0</v>
      </c>
      <c r="AO1405" s="68">
        <v>0</v>
      </c>
      <c r="AP1405" s="113">
        <v>7.9582271923223118</v>
      </c>
      <c r="AQ1405" s="12">
        <v>1</v>
      </c>
      <c r="AR1405" s="113">
        <v>6.4409465406329209</v>
      </c>
      <c r="AS1405" s="12">
        <v>0</v>
      </c>
      <c r="AT1405" s="12">
        <v>1</v>
      </c>
      <c r="AU1405" s="12">
        <v>6.5930445341424369</v>
      </c>
      <c r="AV1405" s="113">
        <v>7.60688453121963</v>
      </c>
      <c r="AW1405" s="12">
        <v>0</v>
      </c>
      <c r="AX1405" s="12">
        <v>1</v>
      </c>
      <c r="AY1405" s="68">
        <v>1</v>
      </c>
      <c r="AZ1405" s="68">
        <v>0.35399999999999998</v>
      </c>
      <c r="BA1405" s="94">
        <v>6</v>
      </c>
      <c r="BB1405" s="94">
        <v>36</v>
      </c>
      <c r="BC1405" s="12">
        <v>1</v>
      </c>
      <c r="BD1405" s="12">
        <v>0</v>
      </c>
      <c r="BE1405" s="104">
        <f t="shared" si="320"/>
        <v>4.8888371252365896</v>
      </c>
      <c r="BF1405" s="104">
        <v>1376.05</v>
      </c>
      <c r="BG1405" s="104">
        <f t="shared" si="313"/>
        <v>0.67647098744269374</v>
      </c>
      <c r="BH1405" s="68">
        <v>1</v>
      </c>
      <c r="BI1405" s="68">
        <v>1</v>
      </c>
      <c r="BJ1405" s="68">
        <v>0</v>
      </c>
      <c r="BK1405" s="12">
        <v>1</v>
      </c>
      <c r="BL1405" s="12">
        <v>0</v>
      </c>
      <c r="BM1405" s="12">
        <v>0</v>
      </c>
      <c r="BN1405" s="12">
        <v>1</v>
      </c>
      <c r="BO1405" s="12">
        <v>0</v>
      </c>
      <c r="BP1405" s="12">
        <v>1</v>
      </c>
      <c r="BQ1405" s="12">
        <v>0</v>
      </c>
      <c r="BR1405" s="12">
        <v>0</v>
      </c>
      <c r="BS1405" s="12">
        <v>0</v>
      </c>
      <c r="BT1405" s="12">
        <v>0</v>
      </c>
      <c r="BU1405" s="12">
        <v>1</v>
      </c>
      <c r="BV1405" s="12">
        <v>1</v>
      </c>
      <c r="BW1405" s="12">
        <v>0</v>
      </c>
      <c r="BX1405" s="12">
        <v>0</v>
      </c>
      <c r="BY1405" s="12">
        <v>0.6</v>
      </c>
      <c r="BZ1405" s="12">
        <f t="shared" si="314"/>
        <v>0.4</v>
      </c>
      <c r="CA1405" s="113">
        <v>2.7725887222397811</v>
      </c>
      <c r="CB1405" s="12" t="s">
        <v>1548</v>
      </c>
      <c r="CC1405" s="12">
        <v>1</v>
      </c>
    </row>
    <row r="1406" spans="1:167" ht="15" customHeight="1" x14ac:dyDescent="0.3">
      <c r="A1406" s="70">
        <v>1405</v>
      </c>
      <c r="B1406" s="12">
        <v>33</v>
      </c>
      <c r="C1406" s="12" t="s">
        <v>222</v>
      </c>
      <c r="D1406" s="37">
        <v>-1.9E-2</v>
      </c>
      <c r="E1406" s="68">
        <v>0.01</v>
      </c>
      <c r="F1406" s="69">
        <f t="shared" si="315"/>
        <v>-1.9</v>
      </c>
      <c r="G1406" s="12" t="s">
        <v>1588</v>
      </c>
      <c r="H1406" s="12">
        <f t="shared" si="318"/>
        <v>-2.8999999999999998E-2</v>
      </c>
      <c r="I1406" s="12">
        <f t="shared" si="319"/>
        <v>-8.9999999999999993E-3</v>
      </c>
      <c r="J1406" s="12">
        <v>3.0000000000000001E-3</v>
      </c>
      <c r="K1406" s="12">
        <f t="shared" si="307"/>
        <v>-1.9E-2</v>
      </c>
      <c r="L1406" s="45">
        <f t="shared" si="316"/>
        <v>-1.9</v>
      </c>
      <c r="M1406" s="15">
        <f t="shared" si="308"/>
        <v>-4.3467791748086806E-2</v>
      </c>
      <c r="N1406" s="68">
        <f t="shared" si="309"/>
        <v>2.2877785130572002E-2</v>
      </c>
      <c r="O1406" s="68">
        <f t="shared" si="310"/>
        <v>43.710525048322168</v>
      </c>
      <c r="P1406" s="12">
        <f t="shared" si="311"/>
        <v>-6.6345576878658802E-2</v>
      </c>
      <c r="Q1406" s="12">
        <f t="shared" si="312"/>
        <v>-2.0590006617514804E-2</v>
      </c>
      <c r="R1406" s="113">
        <v>4.4308167988433134</v>
      </c>
      <c r="S1406" s="12" t="s">
        <v>1574</v>
      </c>
      <c r="T1406" s="12" t="s">
        <v>1578</v>
      </c>
      <c r="U1406" s="12" t="s">
        <v>1571</v>
      </c>
      <c r="V1406" s="68" t="s">
        <v>1582</v>
      </c>
      <c r="W1406" s="68">
        <v>0</v>
      </c>
      <c r="X1406" s="68">
        <v>0</v>
      </c>
      <c r="Y1406" s="68">
        <v>0</v>
      </c>
      <c r="Z1406" s="68">
        <v>1</v>
      </c>
      <c r="AA1406" s="68">
        <v>1</v>
      </c>
      <c r="AB1406" s="68">
        <v>1</v>
      </c>
      <c r="AC1406" s="68">
        <v>1</v>
      </c>
      <c r="AD1406" s="68">
        <v>3</v>
      </c>
      <c r="AE1406" s="68">
        <v>1907</v>
      </c>
      <c r="AF1406" s="68">
        <v>0</v>
      </c>
      <c r="AG1406" s="68">
        <v>1</v>
      </c>
      <c r="AH1406" s="68">
        <v>0</v>
      </c>
      <c r="AI1406" s="68">
        <v>0</v>
      </c>
      <c r="AJ1406" s="68">
        <v>0</v>
      </c>
      <c r="AK1406" s="68">
        <v>0</v>
      </c>
      <c r="AL1406" s="68">
        <v>0</v>
      </c>
      <c r="AM1406" s="68">
        <v>0</v>
      </c>
      <c r="AN1406" s="68">
        <v>0</v>
      </c>
      <c r="AO1406" s="68">
        <v>0</v>
      </c>
      <c r="AP1406" s="113">
        <v>7.9582271923223118</v>
      </c>
      <c r="AQ1406" s="12">
        <v>1</v>
      </c>
      <c r="AR1406" s="113">
        <v>6.1590953884919326</v>
      </c>
      <c r="AS1406" s="12">
        <v>0</v>
      </c>
      <c r="AT1406" s="12">
        <v>1</v>
      </c>
      <c r="AU1406" s="12">
        <v>6.5930445341424369</v>
      </c>
      <c r="AV1406" s="113">
        <v>7.60688453121963</v>
      </c>
      <c r="AW1406" s="12">
        <v>0</v>
      </c>
      <c r="AX1406" s="12">
        <v>1</v>
      </c>
      <c r="AY1406" s="68">
        <v>1</v>
      </c>
      <c r="AZ1406" s="68">
        <v>0.35399999999999998</v>
      </c>
      <c r="BA1406" s="94">
        <v>6</v>
      </c>
      <c r="BB1406" s="94">
        <v>36</v>
      </c>
      <c r="BC1406" s="12">
        <v>1</v>
      </c>
      <c r="BD1406" s="12">
        <v>0</v>
      </c>
      <c r="BE1406" s="104">
        <f t="shared" si="320"/>
        <v>4.8888371252365896</v>
      </c>
      <c r="BF1406" s="104">
        <v>1376.05</v>
      </c>
      <c r="BG1406" s="104">
        <f t="shared" si="313"/>
        <v>0.67647098744269374</v>
      </c>
      <c r="BH1406" s="68">
        <v>1</v>
      </c>
      <c r="BI1406" s="68">
        <v>1</v>
      </c>
      <c r="BJ1406" s="68">
        <v>0</v>
      </c>
      <c r="BK1406" s="12">
        <v>1</v>
      </c>
      <c r="BL1406" s="12">
        <v>0</v>
      </c>
      <c r="BM1406" s="12">
        <v>0</v>
      </c>
      <c r="BN1406" s="12">
        <v>1</v>
      </c>
      <c r="BO1406" s="12">
        <v>0</v>
      </c>
      <c r="BP1406" s="12">
        <v>1</v>
      </c>
      <c r="BQ1406" s="12">
        <v>0</v>
      </c>
      <c r="BR1406" s="12">
        <v>0</v>
      </c>
      <c r="BS1406" s="12">
        <v>0</v>
      </c>
      <c r="BT1406" s="12">
        <v>0</v>
      </c>
      <c r="BU1406" s="12">
        <v>1</v>
      </c>
      <c r="BV1406" s="12">
        <v>1</v>
      </c>
      <c r="BW1406" s="12">
        <v>0</v>
      </c>
      <c r="BX1406" s="12">
        <v>0</v>
      </c>
      <c r="BY1406" s="12">
        <v>0.6</v>
      </c>
      <c r="BZ1406" s="12">
        <f t="shared" si="314"/>
        <v>0.4</v>
      </c>
      <c r="CA1406" s="113">
        <v>2.7725887222397811</v>
      </c>
      <c r="CB1406" s="12" t="s">
        <v>1548</v>
      </c>
      <c r="CC1406" s="12">
        <v>1</v>
      </c>
      <c r="CI1406" s="46" t="s">
        <v>1570</v>
      </c>
    </row>
    <row r="1407" spans="1:167" ht="15" customHeight="1" x14ac:dyDescent="0.3">
      <c r="A1407" s="70">
        <v>1406</v>
      </c>
      <c r="B1407" s="12">
        <v>33</v>
      </c>
      <c r="C1407" s="12" t="s">
        <v>222</v>
      </c>
      <c r="D1407" s="37">
        <v>-2.1000000000000001E-2</v>
      </c>
      <c r="E1407" s="68">
        <v>0.01</v>
      </c>
      <c r="F1407" s="69">
        <f t="shared" si="315"/>
        <v>-2.1</v>
      </c>
      <c r="G1407" s="12" t="s">
        <v>420</v>
      </c>
      <c r="H1407" s="12">
        <f t="shared" si="318"/>
        <v>-3.1E-2</v>
      </c>
      <c r="I1407" s="12">
        <f t="shared" si="319"/>
        <v>-1.1000000000000001E-2</v>
      </c>
      <c r="J1407" s="12">
        <v>3.0000000000000001E-3</v>
      </c>
      <c r="K1407" s="12">
        <f t="shared" si="307"/>
        <v>-2.1000000000000001E-2</v>
      </c>
      <c r="L1407" s="45">
        <f t="shared" si="316"/>
        <v>-2.1</v>
      </c>
      <c r="M1407" s="15">
        <f t="shared" si="308"/>
        <v>-4.8033293709755044E-2</v>
      </c>
      <c r="N1407" s="68">
        <f t="shared" si="309"/>
        <v>2.2872997004645259E-2</v>
      </c>
      <c r="O1407" s="68">
        <f t="shared" si="310"/>
        <v>43.719675204648993</v>
      </c>
      <c r="P1407" s="12">
        <f t="shared" si="311"/>
        <v>-7.09062907144003E-2</v>
      </c>
      <c r="Q1407" s="12">
        <f t="shared" si="312"/>
        <v>-2.5160296705109785E-2</v>
      </c>
      <c r="R1407" s="113">
        <v>4.7535901911063645</v>
      </c>
      <c r="S1407" s="12" t="s">
        <v>1575</v>
      </c>
      <c r="T1407" s="12" t="s">
        <v>1578</v>
      </c>
      <c r="U1407" s="12" t="s">
        <v>1572</v>
      </c>
      <c r="V1407" s="68" t="s">
        <v>1583</v>
      </c>
      <c r="W1407" s="68">
        <v>0</v>
      </c>
      <c r="X1407" s="68">
        <v>0</v>
      </c>
      <c r="Y1407" s="68">
        <v>0</v>
      </c>
      <c r="Z1407" s="68">
        <v>1</v>
      </c>
      <c r="AA1407" s="68">
        <v>1</v>
      </c>
      <c r="AB1407" s="68">
        <v>1</v>
      </c>
      <c r="AC1407" s="68">
        <v>1</v>
      </c>
      <c r="AD1407" s="68">
        <v>3</v>
      </c>
      <c r="AE1407" s="68">
        <v>1907</v>
      </c>
      <c r="AF1407" s="68">
        <v>0</v>
      </c>
      <c r="AG1407" s="68">
        <v>1</v>
      </c>
      <c r="AH1407" s="68">
        <v>0</v>
      </c>
      <c r="AI1407" s="68">
        <v>0</v>
      </c>
      <c r="AJ1407" s="68">
        <v>0</v>
      </c>
      <c r="AK1407" s="68">
        <v>0</v>
      </c>
      <c r="AL1407" s="68">
        <v>0</v>
      </c>
      <c r="AM1407" s="68">
        <v>0</v>
      </c>
      <c r="AN1407" s="68">
        <v>0</v>
      </c>
      <c r="AO1407" s="68">
        <v>0</v>
      </c>
      <c r="AP1407" s="113">
        <v>7.9582271923223118</v>
      </c>
      <c r="AQ1407" s="12">
        <v>1</v>
      </c>
      <c r="AR1407" s="113">
        <v>6.1820849067166321</v>
      </c>
      <c r="AS1407" s="12">
        <v>0</v>
      </c>
      <c r="AT1407" s="12">
        <v>1</v>
      </c>
      <c r="AU1407" s="12">
        <v>6.5930445341424369</v>
      </c>
      <c r="AV1407" s="113">
        <v>7.60688453121963</v>
      </c>
      <c r="AW1407" s="12">
        <v>0</v>
      </c>
      <c r="AX1407" s="12">
        <v>1</v>
      </c>
      <c r="AY1407" s="68">
        <v>1</v>
      </c>
      <c r="AZ1407" s="68">
        <v>0.35399999999999998</v>
      </c>
      <c r="BA1407" s="94">
        <v>6</v>
      </c>
      <c r="BB1407" s="94">
        <v>36</v>
      </c>
      <c r="BC1407" s="12">
        <v>1</v>
      </c>
      <c r="BD1407" s="12">
        <v>0</v>
      </c>
      <c r="BE1407" s="104">
        <f t="shared" si="320"/>
        <v>4.8888371252365896</v>
      </c>
      <c r="BF1407" s="104">
        <v>1376.05</v>
      </c>
      <c r="BG1407" s="104">
        <f t="shared" si="313"/>
        <v>0.67647098744269374</v>
      </c>
      <c r="BH1407" s="68">
        <v>1</v>
      </c>
      <c r="BI1407" s="68">
        <v>1</v>
      </c>
      <c r="BJ1407" s="68">
        <v>0</v>
      </c>
      <c r="BK1407" s="12">
        <v>1</v>
      </c>
      <c r="BL1407" s="12">
        <v>0</v>
      </c>
      <c r="BM1407" s="12">
        <v>0</v>
      </c>
      <c r="BN1407" s="12">
        <v>1</v>
      </c>
      <c r="BO1407" s="12">
        <v>0</v>
      </c>
      <c r="BP1407" s="12">
        <v>1</v>
      </c>
      <c r="BQ1407" s="12">
        <v>0</v>
      </c>
      <c r="BR1407" s="12">
        <v>0</v>
      </c>
      <c r="BS1407" s="12">
        <v>0</v>
      </c>
      <c r="BT1407" s="12">
        <v>0</v>
      </c>
      <c r="BU1407" s="12">
        <v>1</v>
      </c>
      <c r="BV1407" s="12">
        <v>1</v>
      </c>
      <c r="BW1407" s="12">
        <v>0</v>
      </c>
      <c r="BX1407" s="12">
        <v>0</v>
      </c>
      <c r="BY1407" s="12">
        <v>0.6</v>
      </c>
      <c r="BZ1407" s="12">
        <f t="shared" si="314"/>
        <v>0.4</v>
      </c>
      <c r="CA1407" s="113">
        <v>2.7725887222397811</v>
      </c>
      <c r="CB1407" s="12" t="s">
        <v>1548</v>
      </c>
      <c r="CC1407" s="12">
        <v>1</v>
      </c>
    </row>
    <row r="1408" spans="1:167" ht="15" customHeight="1" x14ac:dyDescent="0.3">
      <c r="A1408" s="70">
        <v>1407</v>
      </c>
      <c r="B1408" s="70">
        <v>33</v>
      </c>
      <c r="C1408" s="70" t="s">
        <v>222</v>
      </c>
      <c r="D1408" s="38">
        <v>-1.4999999999999999E-2</v>
      </c>
      <c r="E1408" s="69">
        <v>0.01</v>
      </c>
      <c r="F1408" s="69">
        <f t="shared" si="315"/>
        <v>-1.5</v>
      </c>
      <c r="G1408" s="70"/>
      <c r="H1408" s="70">
        <f t="shared" si="318"/>
        <v>-2.5000000000000001E-2</v>
      </c>
      <c r="I1408" s="70">
        <f t="shared" si="319"/>
        <v>-4.9999999999999992E-3</v>
      </c>
      <c r="J1408" s="70">
        <v>3.0000000000000001E-3</v>
      </c>
      <c r="K1408" s="70">
        <f t="shared" si="307"/>
        <v>-1.4999999999999999E-2</v>
      </c>
      <c r="L1408" s="47">
        <f t="shared" si="316"/>
        <v>-1.5</v>
      </c>
      <c r="M1408" s="18">
        <f t="shared" si="308"/>
        <v>-3.4328897775337264E-2</v>
      </c>
      <c r="N1408" s="69">
        <f t="shared" si="309"/>
        <v>2.2885931850224847E-2</v>
      </c>
      <c r="O1408" s="69">
        <f t="shared" si="310"/>
        <v>43.694965385041783</v>
      </c>
      <c r="P1408" s="70">
        <f t="shared" si="311"/>
        <v>-5.7214829625562111E-2</v>
      </c>
      <c r="Q1408" s="70">
        <f t="shared" si="312"/>
        <v>-1.1442965925112417E-2</v>
      </c>
      <c r="R1408" s="114">
        <v>4.7535901911063645</v>
      </c>
      <c r="S1408" s="70" t="s">
        <v>1576</v>
      </c>
      <c r="T1408" s="70" t="s">
        <v>1578</v>
      </c>
      <c r="U1408" s="70" t="s">
        <v>1573</v>
      </c>
      <c r="V1408" s="69" t="s">
        <v>1584</v>
      </c>
      <c r="W1408" s="69">
        <v>0</v>
      </c>
      <c r="X1408" s="69">
        <v>0</v>
      </c>
      <c r="Y1408" s="69">
        <v>0</v>
      </c>
      <c r="Z1408" s="69">
        <v>1</v>
      </c>
      <c r="AA1408" s="69">
        <v>1</v>
      </c>
      <c r="AB1408" s="69">
        <v>1</v>
      </c>
      <c r="AC1408" s="69">
        <v>1</v>
      </c>
      <c r="AD1408" s="69">
        <v>3</v>
      </c>
      <c r="AE1408" s="69">
        <v>1907</v>
      </c>
      <c r="AF1408" s="69">
        <v>0</v>
      </c>
      <c r="AG1408" s="69">
        <v>1</v>
      </c>
      <c r="AH1408" s="69">
        <v>0</v>
      </c>
      <c r="AI1408" s="69">
        <v>0</v>
      </c>
      <c r="AJ1408" s="69">
        <v>0</v>
      </c>
      <c r="AK1408" s="69">
        <v>0</v>
      </c>
      <c r="AL1408" s="69">
        <v>0</v>
      </c>
      <c r="AM1408" s="69">
        <v>0</v>
      </c>
      <c r="AN1408" s="69">
        <v>0</v>
      </c>
      <c r="AO1408" s="69">
        <v>0</v>
      </c>
      <c r="AP1408" s="114">
        <v>7.9582271923223118</v>
      </c>
      <c r="AQ1408" s="70">
        <v>0</v>
      </c>
      <c r="AR1408" s="114">
        <v>6.1675164908883415</v>
      </c>
      <c r="AS1408" s="70">
        <v>0</v>
      </c>
      <c r="AT1408" s="70">
        <v>1</v>
      </c>
      <c r="AU1408" s="70">
        <v>6.5930445341424369</v>
      </c>
      <c r="AV1408" s="114">
        <v>7.60688453121963</v>
      </c>
      <c r="AW1408" s="70">
        <v>0</v>
      </c>
      <c r="AX1408" s="70">
        <v>1</v>
      </c>
      <c r="AY1408" s="69">
        <v>1</v>
      </c>
      <c r="AZ1408" s="69">
        <v>0.35399999999999998</v>
      </c>
      <c r="BA1408" s="32">
        <v>6</v>
      </c>
      <c r="BB1408" s="32">
        <v>36</v>
      </c>
      <c r="BC1408" s="70">
        <v>1</v>
      </c>
      <c r="BD1408" s="70">
        <v>0</v>
      </c>
      <c r="BE1408" s="106">
        <f t="shared" si="320"/>
        <v>4.8888371252365896</v>
      </c>
      <c r="BF1408" s="106">
        <v>1376.05</v>
      </c>
      <c r="BG1408" s="106">
        <f t="shared" si="313"/>
        <v>0.67647098744269374</v>
      </c>
      <c r="BH1408" s="69">
        <v>1</v>
      </c>
      <c r="BI1408" s="69">
        <v>1</v>
      </c>
      <c r="BJ1408" s="69">
        <v>0</v>
      </c>
      <c r="BK1408" s="70">
        <v>1</v>
      </c>
      <c r="BL1408" s="70">
        <v>0</v>
      </c>
      <c r="BM1408" s="70">
        <v>0</v>
      </c>
      <c r="BN1408" s="70">
        <v>1</v>
      </c>
      <c r="BO1408" s="70">
        <v>0</v>
      </c>
      <c r="BP1408" s="70">
        <v>1</v>
      </c>
      <c r="BQ1408" s="70">
        <v>0</v>
      </c>
      <c r="BR1408" s="70">
        <v>0</v>
      </c>
      <c r="BS1408" s="70">
        <v>0</v>
      </c>
      <c r="BT1408" s="70">
        <v>0</v>
      </c>
      <c r="BU1408" s="70">
        <v>1</v>
      </c>
      <c r="BV1408" s="70">
        <v>1</v>
      </c>
      <c r="BW1408" s="70">
        <v>0</v>
      </c>
      <c r="BX1408" s="70">
        <v>0</v>
      </c>
      <c r="BY1408" s="70">
        <v>0.6</v>
      </c>
      <c r="BZ1408" s="70">
        <f t="shared" si="314"/>
        <v>0.4</v>
      </c>
      <c r="CA1408" s="114">
        <v>2.7725887222397811</v>
      </c>
      <c r="CB1408" s="70" t="s">
        <v>1548</v>
      </c>
      <c r="CC1408" s="70">
        <v>1</v>
      </c>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c r="DD1408" s="70"/>
      <c r="DE1408" s="70"/>
      <c r="DF1408" s="70"/>
      <c r="DG1408" s="70"/>
      <c r="DH1408" s="70"/>
      <c r="DI1408" s="70"/>
      <c r="DJ1408" s="70"/>
      <c r="DK1408" s="70"/>
      <c r="DL1408" s="70"/>
      <c r="DM1408" s="70"/>
      <c r="DN1408" s="70"/>
      <c r="DO1408" s="70"/>
      <c r="DP1408" s="70"/>
      <c r="DQ1408" s="70"/>
      <c r="DR1408" s="70"/>
      <c r="DS1408" s="70"/>
      <c r="DT1408" s="70"/>
      <c r="DU1408" s="70"/>
      <c r="DV1408" s="70"/>
      <c r="DW1408" s="70"/>
      <c r="DX1408" s="70"/>
      <c r="DY1408" s="70"/>
      <c r="DZ1408" s="70"/>
      <c r="EA1408" s="70"/>
      <c r="EB1408" s="70"/>
      <c r="EC1408" s="70"/>
      <c r="ED1408" s="70"/>
      <c r="EE1408" s="70"/>
      <c r="EF1408" s="70"/>
      <c r="EG1408" s="70"/>
      <c r="EH1408" s="70"/>
      <c r="EI1408" s="70"/>
      <c r="EJ1408" s="70"/>
      <c r="EK1408" s="70"/>
      <c r="EL1408" s="70"/>
      <c r="EM1408" s="70"/>
      <c r="EN1408" s="70"/>
      <c r="EO1408" s="70"/>
      <c r="EP1408" s="70"/>
      <c r="EQ1408" s="70"/>
      <c r="ER1408" s="70"/>
      <c r="ES1408" s="70"/>
      <c r="ET1408" s="70"/>
      <c r="EU1408" s="70"/>
      <c r="EV1408" s="70"/>
      <c r="EW1408" s="70"/>
      <c r="EX1408" s="70"/>
      <c r="EY1408" s="70"/>
      <c r="EZ1408" s="70"/>
      <c r="FA1408" s="70"/>
      <c r="FB1408" s="70"/>
      <c r="FC1408" s="70"/>
      <c r="FD1408" s="70"/>
      <c r="FE1408" s="70"/>
      <c r="FF1408" s="70"/>
      <c r="FG1408" s="70"/>
      <c r="FH1408" s="70"/>
      <c r="FI1408" s="70"/>
      <c r="FJ1408" s="70"/>
      <c r="FK1408" s="70"/>
    </row>
    <row r="1409" spans="1:167" ht="15" customHeight="1" x14ac:dyDescent="0.3">
      <c r="A1409" s="70">
        <v>1408</v>
      </c>
      <c r="B1409" s="12">
        <v>33</v>
      </c>
      <c r="C1409" s="12" t="s">
        <v>222</v>
      </c>
      <c r="D1409" s="37">
        <v>-1.7999999999999999E-2</v>
      </c>
      <c r="E1409" s="68">
        <v>0.01</v>
      </c>
      <c r="F1409" s="69">
        <f t="shared" si="315"/>
        <v>-1.7999999999999998</v>
      </c>
      <c r="H1409" s="12">
        <f t="shared" si="318"/>
        <v>-2.7999999999999997E-2</v>
      </c>
      <c r="I1409" s="12">
        <f t="shared" si="319"/>
        <v>-7.9999999999999984E-3</v>
      </c>
      <c r="J1409" s="12">
        <v>4.0000000000000001E-3</v>
      </c>
      <c r="K1409" s="12">
        <f t="shared" si="307"/>
        <v>-1.7999999999999999E-2</v>
      </c>
      <c r="L1409" s="45">
        <f t="shared" si="316"/>
        <v>-1.7999999999999998</v>
      </c>
      <c r="M1409" s="15">
        <f t="shared" si="308"/>
        <v>-4.2721251595310365E-2</v>
      </c>
      <c r="N1409" s="68">
        <f t="shared" si="309"/>
        <v>2.3734028664061321E-2</v>
      </c>
      <c r="O1409" s="68">
        <f t="shared" si="310"/>
        <v>42.133597045588211</v>
      </c>
      <c r="P1409" s="12">
        <f t="shared" si="311"/>
        <v>-6.6455280259371682E-2</v>
      </c>
      <c r="Q1409" s="12">
        <f t="shared" si="312"/>
        <v>-1.8987222931249045E-2</v>
      </c>
      <c r="R1409" s="113">
        <v>4.7535901911063645</v>
      </c>
      <c r="S1409" s="12" t="s">
        <v>1574</v>
      </c>
      <c r="T1409" s="12" t="s">
        <v>1578</v>
      </c>
      <c r="U1409" s="12" t="s">
        <v>1571</v>
      </c>
      <c r="V1409" s="68" t="s">
        <v>1582</v>
      </c>
      <c r="W1409" s="68">
        <v>0</v>
      </c>
      <c r="X1409" s="68">
        <v>0</v>
      </c>
      <c r="Y1409" s="68">
        <v>0</v>
      </c>
      <c r="Z1409" s="68">
        <v>1</v>
      </c>
      <c r="AA1409" s="68">
        <v>1</v>
      </c>
      <c r="AB1409" s="68">
        <v>1</v>
      </c>
      <c r="AC1409" s="68">
        <v>2</v>
      </c>
      <c r="AD1409" s="68">
        <v>4</v>
      </c>
      <c r="AE1409" s="68">
        <v>1772</v>
      </c>
      <c r="AF1409" s="68">
        <v>0</v>
      </c>
      <c r="AG1409" s="68">
        <v>1</v>
      </c>
      <c r="AH1409" s="68">
        <v>0</v>
      </c>
      <c r="AI1409" s="68">
        <v>0</v>
      </c>
      <c r="AJ1409" s="68">
        <v>0</v>
      </c>
      <c r="AK1409" s="68">
        <v>0</v>
      </c>
      <c r="AL1409" s="68">
        <v>0</v>
      </c>
      <c r="AM1409" s="68">
        <v>0</v>
      </c>
      <c r="AN1409" s="68">
        <v>0</v>
      </c>
      <c r="AO1409" s="68">
        <v>0</v>
      </c>
      <c r="AP1409" s="113">
        <v>7.9582271923223118</v>
      </c>
      <c r="AQ1409" s="12">
        <v>1</v>
      </c>
      <c r="AR1409" s="113">
        <v>6.1590953884919326</v>
      </c>
      <c r="AS1409" s="12">
        <v>0</v>
      </c>
      <c r="AT1409" s="12">
        <v>1</v>
      </c>
      <c r="AU1409" s="12">
        <v>6.5930445341424369</v>
      </c>
      <c r="AV1409" s="113">
        <v>7.60688453121963</v>
      </c>
      <c r="AW1409" s="12">
        <v>0</v>
      </c>
      <c r="AX1409" s="12">
        <v>1</v>
      </c>
      <c r="AY1409" s="68">
        <v>1</v>
      </c>
      <c r="AZ1409" s="68">
        <v>0.35399999999999998</v>
      </c>
      <c r="BA1409" s="94">
        <v>6</v>
      </c>
      <c r="BB1409" s="94">
        <v>36</v>
      </c>
      <c r="BC1409" s="12">
        <v>1</v>
      </c>
      <c r="BD1409" s="12">
        <v>0</v>
      </c>
      <c r="BE1409" s="104">
        <f t="shared" si="320"/>
        <v>4.8888371252365896</v>
      </c>
      <c r="BF1409" s="104">
        <v>1376.05</v>
      </c>
      <c r="BG1409" s="104">
        <f t="shared" si="313"/>
        <v>0.67647098744269374</v>
      </c>
      <c r="BH1409" s="68">
        <v>1</v>
      </c>
      <c r="BI1409" s="68">
        <v>1</v>
      </c>
      <c r="BJ1409" s="68">
        <v>0</v>
      </c>
      <c r="BK1409" s="12">
        <v>1</v>
      </c>
      <c r="BL1409" s="12">
        <v>0</v>
      </c>
      <c r="BM1409" s="12">
        <v>0</v>
      </c>
      <c r="BN1409" s="12">
        <v>1</v>
      </c>
      <c r="BO1409" s="12">
        <v>0</v>
      </c>
      <c r="BP1409" s="12">
        <v>1</v>
      </c>
      <c r="BQ1409" s="12">
        <v>0</v>
      </c>
      <c r="BR1409" s="12">
        <v>0</v>
      </c>
      <c r="BS1409" s="12">
        <v>0</v>
      </c>
      <c r="BT1409" s="12">
        <v>0</v>
      </c>
      <c r="BU1409" s="12">
        <v>1</v>
      </c>
      <c r="BV1409" s="12">
        <v>1</v>
      </c>
      <c r="BW1409" s="12">
        <v>0</v>
      </c>
      <c r="BX1409" s="12">
        <v>0</v>
      </c>
      <c r="BY1409" s="12">
        <v>0.6</v>
      </c>
      <c r="BZ1409" s="12">
        <f t="shared" si="314"/>
        <v>0.4</v>
      </c>
      <c r="CA1409" s="113">
        <v>2.7725887222397811</v>
      </c>
      <c r="CB1409" s="12" t="s">
        <v>1548</v>
      </c>
      <c r="CC1409" s="12">
        <v>1</v>
      </c>
    </row>
    <row r="1410" spans="1:167" ht="15" customHeight="1" x14ac:dyDescent="0.3">
      <c r="A1410" s="70">
        <v>1409</v>
      </c>
      <c r="B1410" s="12">
        <v>33</v>
      </c>
      <c r="C1410" s="12" t="s">
        <v>222</v>
      </c>
      <c r="D1410" s="37">
        <v>-2.3E-2</v>
      </c>
      <c r="E1410" s="13">
        <v>0.01</v>
      </c>
      <c r="F1410" s="69">
        <f t="shared" si="315"/>
        <v>-2.2999999999999998</v>
      </c>
      <c r="G1410" s="12" t="s">
        <v>420</v>
      </c>
      <c r="H1410" s="12">
        <f t="shared" si="318"/>
        <v>-3.3000000000000002E-2</v>
      </c>
      <c r="I1410" s="12">
        <f t="shared" si="319"/>
        <v>-1.2999999999999999E-2</v>
      </c>
      <c r="J1410" s="12">
        <v>4.0000000000000001E-3</v>
      </c>
      <c r="K1410" s="12">
        <f t="shared" ref="K1410:K1473" si="321">IF(AA1410=1,D1410,-D1410)</f>
        <v>-2.3E-2</v>
      </c>
      <c r="L1410" s="45">
        <f t="shared" si="316"/>
        <v>-2.2999999999999998</v>
      </c>
      <c r="M1410" s="15">
        <f t="shared" ref="M1410:M1473" si="322">L1410/SQRT(L1410^2+AE1410)</f>
        <v>-5.4556774658888939E-2</v>
      </c>
      <c r="N1410" s="13">
        <f t="shared" ref="N1410:N1473" si="323">SQRT((1-M1410^2)/AE1410)</f>
        <v>2.3720336808212582E-2</v>
      </c>
      <c r="O1410" s="68">
        <f t="shared" ref="O1410:O1473" si="324">1/N1410</f>
        <v>42.15791740586814</v>
      </c>
      <c r="P1410" s="12">
        <f t="shared" ref="P1410:P1473" si="325">M1410-N1410</f>
        <v>-7.8277111467101521E-2</v>
      </c>
      <c r="Q1410" s="12">
        <f t="shared" ref="Q1410:Q1473" si="326">M1410+N1410</f>
        <v>-3.0836437850676357E-2</v>
      </c>
      <c r="R1410" s="113">
        <v>4.7535901911063645</v>
      </c>
      <c r="S1410" s="12" t="s">
        <v>1575</v>
      </c>
      <c r="T1410" s="12" t="s">
        <v>1578</v>
      </c>
      <c r="U1410" s="12" t="s">
        <v>1572</v>
      </c>
      <c r="V1410" s="68" t="s">
        <v>1583</v>
      </c>
      <c r="W1410" s="68">
        <v>0</v>
      </c>
      <c r="X1410" s="68">
        <v>0</v>
      </c>
      <c r="Y1410" s="68">
        <v>0</v>
      </c>
      <c r="Z1410" s="68">
        <v>1</v>
      </c>
      <c r="AA1410" s="13">
        <v>1</v>
      </c>
      <c r="AB1410" s="13">
        <v>1</v>
      </c>
      <c r="AC1410" s="68">
        <v>2</v>
      </c>
      <c r="AD1410" s="13">
        <v>4</v>
      </c>
      <c r="AE1410" s="13">
        <v>1772</v>
      </c>
      <c r="AF1410" s="13">
        <v>0</v>
      </c>
      <c r="AG1410" s="13">
        <v>1</v>
      </c>
      <c r="AH1410" s="13">
        <v>0</v>
      </c>
      <c r="AI1410" s="13">
        <v>0</v>
      </c>
      <c r="AJ1410" s="13">
        <v>0</v>
      </c>
      <c r="AK1410" s="13">
        <v>0</v>
      </c>
      <c r="AL1410" s="13">
        <v>0</v>
      </c>
      <c r="AM1410" s="68">
        <v>0</v>
      </c>
      <c r="AN1410" s="68">
        <v>0</v>
      </c>
      <c r="AO1410" s="68">
        <v>0</v>
      </c>
      <c r="AP1410" s="113">
        <v>7.9582271923223118</v>
      </c>
      <c r="AQ1410" s="12">
        <v>1</v>
      </c>
      <c r="AR1410" s="113">
        <v>6.1820849067166321</v>
      </c>
      <c r="AS1410" s="12">
        <v>0</v>
      </c>
      <c r="AT1410" s="12">
        <v>1</v>
      </c>
      <c r="AU1410" s="12">
        <v>6.5930445341424369</v>
      </c>
      <c r="AV1410" s="113">
        <v>7.60688453121963</v>
      </c>
      <c r="AW1410" s="12">
        <v>0</v>
      </c>
      <c r="AX1410" s="12">
        <v>1</v>
      </c>
      <c r="AY1410" s="68">
        <v>1</v>
      </c>
      <c r="AZ1410" s="68">
        <v>0.35399999999999998</v>
      </c>
      <c r="BA1410" s="94">
        <v>6</v>
      </c>
      <c r="BB1410" s="94">
        <v>36</v>
      </c>
      <c r="BC1410" s="12">
        <v>1</v>
      </c>
      <c r="BD1410" s="12">
        <v>0</v>
      </c>
      <c r="BE1410" s="104">
        <f t="shared" si="320"/>
        <v>4.8888371252365896</v>
      </c>
      <c r="BF1410" s="104">
        <v>1376.05</v>
      </c>
      <c r="BG1410" s="104">
        <f t="shared" ref="BG1410:BG1473" si="327">BE1410/LN(BF1410)</f>
        <v>0.67647098744269374</v>
      </c>
      <c r="BH1410" s="68">
        <v>1</v>
      </c>
      <c r="BI1410" s="68">
        <v>1</v>
      </c>
      <c r="BJ1410" s="68">
        <v>0</v>
      </c>
      <c r="BK1410" s="12">
        <v>1</v>
      </c>
      <c r="BL1410" s="12">
        <v>0</v>
      </c>
      <c r="BM1410" s="12">
        <v>0</v>
      </c>
      <c r="BN1410" s="12">
        <v>1</v>
      </c>
      <c r="BO1410" s="12">
        <v>0</v>
      </c>
      <c r="BP1410" s="12">
        <v>1</v>
      </c>
      <c r="BQ1410" s="12">
        <v>0</v>
      </c>
      <c r="BR1410" s="12">
        <v>0</v>
      </c>
      <c r="BS1410" s="12">
        <v>0</v>
      </c>
      <c r="BT1410" s="12">
        <v>0</v>
      </c>
      <c r="BU1410" s="12">
        <v>1</v>
      </c>
      <c r="BV1410" s="12">
        <v>1</v>
      </c>
      <c r="BW1410" s="12">
        <v>0</v>
      </c>
      <c r="BX1410" s="12">
        <v>0</v>
      </c>
      <c r="BY1410" s="12">
        <v>0.6</v>
      </c>
      <c r="BZ1410" s="12">
        <f t="shared" ref="BZ1410:BZ1473" si="328">1-BY1410</f>
        <v>0.4</v>
      </c>
      <c r="CA1410" s="113">
        <v>2.7725887222397811</v>
      </c>
      <c r="CB1410" s="12" t="s">
        <v>1548</v>
      </c>
      <c r="CC1410" s="12">
        <v>1</v>
      </c>
    </row>
    <row r="1411" spans="1:167" ht="15" customHeight="1" x14ac:dyDescent="0.3">
      <c r="A1411" s="70">
        <v>1410</v>
      </c>
      <c r="B1411" s="12">
        <v>33</v>
      </c>
      <c r="C1411" s="12" t="s">
        <v>222</v>
      </c>
      <c r="D1411" s="37">
        <v>-1.2999999999999999E-2</v>
      </c>
      <c r="E1411" s="68">
        <v>0.01</v>
      </c>
      <c r="F1411" s="69">
        <f t="shared" si="315"/>
        <v>-1.2999999999999998</v>
      </c>
      <c r="H1411" s="12">
        <f t="shared" si="318"/>
        <v>-2.3E-2</v>
      </c>
      <c r="I1411" s="12">
        <f t="shared" si="319"/>
        <v>-2.9999999999999992E-3</v>
      </c>
      <c r="J1411" s="12">
        <v>4.0000000000000001E-3</v>
      </c>
      <c r="K1411" s="12">
        <f t="shared" si="321"/>
        <v>-1.2999999999999999E-2</v>
      </c>
      <c r="L1411" s="45">
        <f t="shared" si="316"/>
        <v>-1.2999999999999998</v>
      </c>
      <c r="M1411" s="15">
        <f t="shared" si="322"/>
        <v>-3.0867715837366586E-2</v>
      </c>
      <c r="N1411" s="68">
        <f t="shared" si="323"/>
        <v>2.3744396797974302E-2</v>
      </c>
      <c r="O1411" s="68">
        <f t="shared" si="324"/>
        <v>42.115199156599026</v>
      </c>
      <c r="P1411" s="12">
        <f t="shared" si="325"/>
        <v>-5.4612112635340888E-2</v>
      </c>
      <c r="Q1411" s="12">
        <f t="shared" si="326"/>
        <v>-7.1233190393922841E-3</v>
      </c>
      <c r="R1411" s="113">
        <v>5.1179938124167554</v>
      </c>
      <c r="S1411" s="12" t="s">
        <v>1576</v>
      </c>
      <c r="T1411" s="12" t="s">
        <v>1578</v>
      </c>
      <c r="U1411" s="12" t="s">
        <v>1573</v>
      </c>
      <c r="V1411" s="68" t="s">
        <v>1584</v>
      </c>
      <c r="W1411" s="68">
        <v>0</v>
      </c>
      <c r="X1411" s="68">
        <v>0</v>
      </c>
      <c r="Y1411" s="68">
        <v>0</v>
      </c>
      <c r="Z1411" s="68">
        <v>1</v>
      </c>
      <c r="AA1411" s="68">
        <v>1</v>
      </c>
      <c r="AB1411" s="68">
        <v>1</v>
      </c>
      <c r="AC1411" s="68">
        <v>2</v>
      </c>
      <c r="AD1411" s="68">
        <v>4</v>
      </c>
      <c r="AE1411" s="68">
        <v>1772</v>
      </c>
      <c r="AF1411" s="68">
        <v>0</v>
      </c>
      <c r="AG1411" s="68">
        <v>1</v>
      </c>
      <c r="AH1411" s="68">
        <v>0</v>
      </c>
      <c r="AI1411" s="68">
        <v>0</v>
      </c>
      <c r="AJ1411" s="68">
        <v>0</v>
      </c>
      <c r="AK1411" s="68">
        <v>0</v>
      </c>
      <c r="AL1411" s="68">
        <v>0</v>
      </c>
      <c r="AM1411" s="68">
        <v>0</v>
      </c>
      <c r="AN1411" s="68">
        <v>0</v>
      </c>
      <c r="AO1411" s="68">
        <v>0</v>
      </c>
      <c r="AP1411" s="113">
        <v>7.9582271923223118</v>
      </c>
      <c r="AQ1411" s="12">
        <v>0</v>
      </c>
      <c r="AR1411" s="113">
        <v>6.1675164908883415</v>
      </c>
      <c r="AS1411" s="12">
        <v>0</v>
      </c>
      <c r="AT1411" s="12">
        <v>1</v>
      </c>
      <c r="AU1411" s="12">
        <v>6.5930445341424369</v>
      </c>
      <c r="AV1411" s="113">
        <v>7.60688453121963</v>
      </c>
      <c r="AW1411" s="12">
        <v>0</v>
      </c>
      <c r="AX1411" s="12">
        <v>1</v>
      </c>
      <c r="AY1411" s="68">
        <v>1</v>
      </c>
      <c r="AZ1411" s="68">
        <v>0.35399999999999998</v>
      </c>
      <c r="BA1411" s="94">
        <v>6</v>
      </c>
      <c r="BB1411" s="94">
        <v>36</v>
      </c>
      <c r="BC1411" s="12">
        <v>1</v>
      </c>
      <c r="BD1411" s="12">
        <v>0</v>
      </c>
      <c r="BE1411" s="104">
        <f t="shared" si="320"/>
        <v>4.8888371252365896</v>
      </c>
      <c r="BF1411" s="104">
        <v>1376.05</v>
      </c>
      <c r="BG1411" s="104">
        <f t="shared" si="327"/>
        <v>0.67647098744269374</v>
      </c>
      <c r="BH1411" s="68">
        <v>1</v>
      </c>
      <c r="BI1411" s="68">
        <v>1</v>
      </c>
      <c r="BJ1411" s="68">
        <v>0</v>
      </c>
      <c r="BK1411" s="12">
        <v>1</v>
      </c>
      <c r="BL1411" s="12">
        <v>0</v>
      </c>
      <c r="BM1411" s="12">
        <v>0</v>
      </c>
      <c r="BN1411" s="12">
        <v>1</v>
      </c>
      <c r="BO1411" s="12">
        <v>0</v>
      </c>
      <c r="BP1411" s="12">
        <v>1</v>
      </c>
      <c r="BQ1411" s="12">
        <v>0</v>
      </c>
      <c r="BR1411" s="12">
        <v>0</v>
      </c>
      <c r="BS1411" s="12">
        <v>0</v>
      </c>
      <c r="BT1411" s="12">
        <v>0</v>
      </c>
      <c r="BU1411" s="12">
        <v>1</v>
      </c>
      <c r="BV1411" s="12">
        <v>1</v>
      </c>
      <c r="BW1411" s="12">
        <v>0</v>
      </c>
      <c r="BX1411" s="12">
        <v>0</v>
      </c>
      <c r="BY1411" s="12">
        <v>0.6</v>
      </c>
      <c r="BZ1411" s="12">
        <f t="shared" si="328"/>
        <v>0.4</v>
      </c>
      <c r="CA1411" s="113">
        <v>2.7725887222397811</v>
      </c>
      <c r="CB1411" s="12" t="s">
        <v>1548</v>
      </c>
      <c r="CC1411" s="12">
        <v>1</v>
      </c>
    </row>
    <row r="1412" spans="1:167" ht="15" customHeight="1" x14ac:dyDescent="0.3">
      <c r="A1412" s="70">
        <v>1411</v>
      </c>
      <c r="B1412" s="12">
        <v>33</v>
      </c>
      <c r="C1412" s="12" t="s">
        <v>222</v>
      </c>
      <c r="D1412" s="37">
        <v>8.9999999999999993E-3</v>
      </c>
      <c r="E1412" s="68">
        <v>0.01</v>
      </c>
      <c r="F1412" s="69">
        <f t="shared" si="315"/>
        <v>0.89999999999999991</v>
      </c>
      <c r="H1412" s="12">
        <f t="shared" si="318"/>
        <v>-1.0000000000000009E-3</v>
      </c>
      <c r="I1412" s="12">
        <f t="shared" si="319"/>
        <v>1.9E-2</v>
      </c>
      <c r="J1412" s="12">
        <v>4.0000000000000001E-3</v>
      </c>
      <c r="K1412" s="12">
        <f t="shared" si="321"/>
        <v>8.9999999999999993E-3</v>
      </c>
      <c r="L1412" s="45">
        <f t="shared" si="316"/>
        <v>0.89999999999999991</v>
      </c>
      <c r="M1412" s="15">
        <f t="shared" si="322"/>
        <v>2.137526034557671E-2</v>
      </c>
      <c r="N1412" s="68">
        <f t="shared" si="323"/>
        <v>2.3750289272863014E-2</v>
      </c>
      <c r="O1412" s="68">
        <f t="shared" si="324"/>
        <v>42.104750325824284</v>
      </c>
      <c r="P1412" s="12">
        <f t="shared" si="325"/>
        <v>-2.3750289272863045E-3</v>
      </c>
      <c r="Q1412" s="12">
        <f t="shared" si="326"/>
        <v>4.5125549618439724E-2</v>
      </c>
      <c r="R1412" s="113">
        <v>5.1179938124167554</v>
      </c>
      <c r="S1412" s="12" t="s">
        <v>1577</v>
      </c>
      <c r="T1412" s="12" t="s">
        <v>1578</v>
      </c>
      <c r="U1412" s="12" t="s">
        <v>436</v>
      </c>
      <c r="V1412" s="68" t="s">
        <v>1581</v>
      </c>
      <c r="W1412" s="68">
        <v>0</v>
      </c>
      <c r="X1412" s="68">
        <v>0</v>
      </c>
      <c r="Y1412" s="68">
        <v>0</v>
      </c>
      <c r="Z1412" s="68">
        <v>1</v>
      </c>
      <c r="AA1412" s="68">
        <v>1</v>
      </c>
      <c r="AB1412" s="68">
        <v>1</v>
      </c>
      <c r="AC1412" s="68">
        <v>2</v>
      </c>
      <c r="AD1412" s="68">
        <v>4</v>
      </c>
      <c r="AE1412" s="68">
        <v>1772</v>
      </c>
      <c r="AF1412" s="68">
        <v>0</v>
      </c>
      <c r="AG1412" s="68">
        <v>1</v>
      </c>
      <c r="AH1412" s="68">
        <v>0</v>
      </c>
      <c r="AI1412" s="68">
        <v>0</v>
      </c>
      <c r="AJ1412" s="68">
        <v>0</v>
      </c>
      <c r="AK1412" s="68">
        <v>0</v>
      </c>
      <c r="AL1412" s="68">
        <v>0</v>
      </c>
      <c r="AM1412" s="68">
        <v>0</v>
      </c>
      <c r="AN1412" s="68">
        <v>0</v>
      </c>
      <c r="AO1412" s="68">
        <v>0</v>
      </c>
      <c r="AP1412" s="113">
        <v>7.9582271923223118</v>
      </c>
      <c r="AQ1412" s="12">
        <v>1</v>
      </c>
      <c r="AR1412" s="113">
        <v>6.4473058625412127</v>
      </c>
      <c r="AS1412" s="12">
        <v>0</v>
      </c>
      <c r="AT1412" s="12">
        <v>1</v>
      </c>
      <c r="AU1412" s="12">
        <v>6.5930445341424369</v>
      </c>
      <c r="AV1412" s="113">
        <v>7.60688453121963</v>
      </c>
      <c r="AW1412" s="12">
        <v>0</v>
      </c>
      <c r="AX1412" s="12">
        <v>1</v>
      </c>
      <c r="AY1412" s="68">
        <v>1</v>
      </c>
      <c r="AZ1412" s="68">
        <v>0.35399999999999998</v>
      </c>
      <c r="BA1412" s="94">
        <v>6</v>
      </c>
      <c r="BB1412" s="94">
        <v>36</v>
      </c>
      <c r="BC1412" s="12">
        <v>1</v>
      </c>
      <c r="BD1412" s="12">
        <v>0</v>
      </c>
      <c r="BE1412" s="104">
        <f t="shared" si="320"/>
        <v>4.8888371252365896</v>
      </c>
      <c r="BF1412" s="104">
        <v>1376.05</v>
      </c>
      <c r="BG1412" s="104">
        <f t="shared" si="327"/>
        <v>0.67647098744269374</v>
      </c>
      <c r="BH1412" s="68">
        <v>1</v>
      </c>
      <c r="BI1412" s="68">
        <v>1</v>
      </c>
      <c r="BJ1412" s="68">
        <v>0</v>
      </c>
      <c r="BK1412" s="12">
        <v>1</v>
      </c>
      <c r="BL1412" s="12">
        <v>0</v>
      </c>
      <c r="BM1412" s="12">
        <v>0</v>
      </c>
      <c r="BN1412" s="12">
        <v>1</v>
      </c>
      <c r="BO1412" s="12">
        <v>0</v>
      </c>
      <c r="BP1412" s="12">
        <v>1</v>
      </c>
      <c r="BQ1412" s="12">
        <v>0</v>
      </c>
      <c r="BR1412" s="12">
        <v>0</v>
      </c>
      <c r="BS1412" s="12">
        <v>0</v>
      </c>
      <c r="BT1412" s="12">
        <v>0</v>
      </c>
      <c r="BU1412" s="12">
        <v>1</v>
      </c>
      <c r="BV1412" s="12">
        <v>1</v>
      </c>
      <c r="BW1412" s="12">
        <v>0</v>
      </c>
      <c r="BX1412" s="12">
        <v>0</v>
      </c>
      <c r="BY1412" s="12">
        <v>0.6</v>
      </c>
      <c r="BZ1412" s="12">
        <f t="shared" si="328"/>
        <v>0.4</v>
      </c>
      <c r="CA1412" s="113">
        <v>2.7725887222397811</v>
      </c>
      <c r="CB1412" s="12" t="s">
        <v>1548</v>
      </c>
      <c r="CC1412" s="12">
        <v>1</v>
      </c>
    </row>
    <row r="1413" spans="1:167" ht="15" customHeight="1" x14ac:dyDescent="0.3">
      <c r="A1413" s="70">
        <v>1412</v>
      </c>
      <c r="B1413" s="12">
        <v>33</v>
      </c>
      <c r="C1413" s="12" t="s">
        <v>222</v>
      </c>
      <c r="D1413" s="37">
        <v>-29.417000000000002</v>
      </c>
      <c r="E1413" s="68">
        <v>15.78</v>
      </c>
      <c r="F1413" s="19">
        <f t="shared" si="315"/>
        <v>-1.8641951837769331</v>
      </c>
      <c r="G1413" s="12" t="s">
        <v>421</v>
      </c>
      <c r="H1413" s="12">
        <f t="shared" si="318"/>
        <v>-45.197000000000003</v>
      </c>
      <c r="I1413" s="12">
        <f t="shared" si="319"/>
        <v>-13.637000000000002</v>
      </c>
      <c r="J1413" s="12">
        <v>5.0000000000000001E-3</v>
      </c>
      <c r="K1413" s="12">
        <f t="shared" si="321"/>
        <v>-29.417000000000002</v>
      </c>
      <c r="L1413" s="45">
        <f t="shared" si="316"/>
        <v>-1.8641951837769331</v>
      </c>
      <c r="M1413" s="15">
        <f t="shared" si="322"/>
        <v>-4.2650161174675821E-2</v>
      </c>
      <c r="N1413" s="68">
        <f t="shared" si="323"/>
        <v>2.2878592084046113E-2</v>
      </c>
      <c r="O1413" s="68">
        <f t="shared" si="324"/>
        <v>43.708983329325065</v>
      </c>
      <c r="P1413" s="12">
        <f t="shared" si="325"/>
        <v>-6.5528753258721928E-2</v>
      </c>
      <c r="Q1413" s="12">
        <f t="shared" si="326"/>
        <v>-1.9771569090629708E-2</v>
      </c>
      <c r="R1413" s="113">
        <v>5.1179938124167554</v>
      </c>
      <c r="S1413" s="12" t="s">
        <v>1574</v>
      </c>
      <c r="T1413" s="12" t="s">
        <v>1563</v>
      </c>
      <c r="U1413" s="12" t="s">
        <v>1571</v>
      </c>
      <c r="V1413" s="68" t="s">
        <v>1585</v>
      </c>
      <c r="W1413" s="68">
        <v>0</v>
      </c>
      <c r="X1413" s="68">
        <v>0</v>
      </c>
      <c r="Y1413" s="68">
        <v>0</v>
      </c>
      <c r="Z1413" s="68">
        <v>1</v>
      </c>
      <c r="AA1413" s="68">
        <v>1</v>
      </c>
      <c r="AB1413" s="68">
        <v>1</v>
      </c>
      <c r="AC1413" s="68">
        <v>3</v>
      </c>
      <c r="AD1413" s="68">
        <v>3</v>
      </c>
      <c r="AE1413" s="68">
        <v>1907</v>
      </c>
      <c r="AF1413" s="68">
        <v>0</v>
      </c>
      <c r="AG1413" s="68">
        <v>1</v>
      </c>
      <c r="AH1413" s="68">
        <v>0</v>
      </c>
      <c r="AI1413" s="68">
        <v>0</v>
      </c>
      <c r="AJ1413" s="68">
        <v>0</v>
      </c>
      <c r="AK1413" s="68">
        <v>0</v>
      </c>
      <c r="AL1413" s="68">
        <v>0</v>
      </c>
      <c r="AM1413" s="68">
        <v>0</v>
      </c>
      <c r="AN1413" s="68">
        <v>0</v>
      </c>
      <c r="AO1413" s="68">
        <v>0</v>
      </c>
      <c r="AP1413" s="113">
        <v>7.9582271923223118</v>
      </c>
      <c r="AQ1413" s="12">
        <v>1</v>
      </c>
      <c r="AR1413" s="113">
        <v>6.1590953884919326</v>
      </c>
      <c r="AS1413" s="12">
        <v>0</v>
      </c>
      <c r="AT1413" s="12">
        <v>1</v>
      </c>
      <c r="AU1413" s="12">
        <v>6.5930445341424369</v>
      </c>
      <c r="AV1413" s="113">
        <v>7.60688453121963</v>
      </c>
      <c r="AW1413" s="12">
        <v>0</v>
      </c>
      <c r="AX1413" s="12">
        <v>1</v>
      </c>
      <c r="AY1413" s="68">
        <v>1</v>
      </c>
      <c r="AZ1413" s="68">
        <v>0.35399999999999998</v>
      </c>
      <c r="BA1413" s="94">
        <v>6</v>
      </c>
      <c r="BB1413" s="94">
        <v>36</v>
      </c>
      <c r="BC1413" s="12">
        <v>1</v>
      </c>
      <c r="BD1413" s="12">
        <v>0</v>
      </c>
      <c r="BE1413" s="104">
        <f t="shared" si="320"/>
        <v>4.8888371252365896</v>
      </c>
      <c r="BF1413" s="104">
        <v>1376.05</v>
      </c>
      <c r="BG1413" s="104">
        <f t="shared" si="327"/>
        <v>0.67647098744269374</v>
      </c>
      <c r="BH1413" s="68">
        <v>1</v>
      </c>
      <c r="BI1413" s="68">
        <v>1</v>
      </c>
      <c r="BJ1413" s="68">
        <v>0</v>
      </c>
      <c r="BK1413" s="12">
        <v>1</v>
      </c>
      <c r="BL1413" s="12">
        <v>0</v>
      </c>
      <c r="BM1413" s="12">
        <v>0</v>
      </c>
      <c r="BN1413" s="12">
        <v>1</v>
      </c>
      <c r="BO1413" s="12">
        <v>0</v>
      </c>
      <c r="BP1413" s="12">
        <v>1</v>
      </c>
      <c r="BQ1413" s="12">
        <v>0</v>
      </c>
      <c r="BR1413" s="12">
        <v>0</v>
      </c>
      <c r="BS1413" s="12">
        <v>0</v>
      </c>
      <c r="BT1413" s="12">
        <v>0</v>
      </c>
      <c r="BU1413" s="12">
        <v>1</v>
      </c>
      <c r="BV1413" s="12">
        <v>1</v>
      </c>
      <c r="BW1413" s="12">
        <v>0</v>
      </c>
      <c r="BX1413" s="12">
        <v>0</v>
      </c>
      <c r="BY1413" s="12">
        <v>0.6</v>
      </c>
      <c r="BZ1413" s="12">
        <f t="shared" si="328"/>
        <v>0.4</v>
      </c>
      <c r="CA1413" s="113">
        <v>2.7725887222397811</v>
      </c>
      <c r="CB1413" s="12" t="s">
        <v>1548</v>
      </c>
      <c r="CC1413" s="12">
        <v>1</v>
      </c>
    </row>
    <row r="1414" spans="1:167" ht="15" customHeight="1" x14ac:dyDescent="0.3">
      <c r="A1414" s="70">
        <v>1413</v>
      </c>
      <c r="B1414" s="12">
        <v>33</v>
      </c>
      <c r="C1414" s="12" t="s">
        <v>222</v>
      </c>
      <c r="D1414" s="37">
        <v>-44.027999999999999</v>
      </c>
      <c r="E1414" s="13">
        <v>15.69</v>
      </c>
      <c r="F1414" s="19">
        <f t="shared" si="315"/>
        <v>-2.8061185468451244</v>
      </c>
      <c r="G1414" s="12" t="s">
        <v>353</v>
      </c>
      <c r="H1414" s="12">
        <f t="shared" si="318"/>
        <v>-59.717999999999996</v>
      </c>
      <c r="I1414" s="12">
        <f t="shared" si="319"/>
        <v>-28.338000000000001</v>
      </c>
      <c r="J1414" s="12">
        <v>5.0000000000000001E-3</v>
      </c>
      <c r="K1414" s="12">
        <f t="shared" si="321"/>
        <v>-44.027999999999999</v>
      </c>
      <c r="L1414" s="45">
        <f t="shared" si="316"/>
        <v>-2.8061185468451244</v>
      </c>
      <c r="M1414" s="15">
        <f t="shared" si="322"/>
        <v>-6.4126255174603436E-2</v>
      </c>
      <c r="N1414" s="13">
        <f t="shared" si="323"/>
        <v>2.2852297258324883E-2</v>
      </c>
      <c r="O1414" s="68">
        <f t="shared" si="324"/>
        <v>43.759276745610734</v>
      </c>
      <c r="P1414" s="12">
        <f t="shared" si="325"/>
        <v>-8.6978552432928319E-2</v>
      </c>
      <c r="Q1414" s="12">
        <f t="shared" si="326"/>
        <v>-4.1273957916278553E-2</v>
      </c>
      <c r="R1414" s="113">
        <v>5.1179938124167554</v>
      </c>
      <c r="S1414" s="12" t="s">
        <v>1575</v>
      </c>
      <c r="T1414" s="12" t="s">
        <v>1563</v>
      </c>
      <c r="U1414" s="12" t="s">
        <v>1572</v>
      </c>
      <c r="V1414" s="13" t="s">
        <v>1586</v>
      </c>
      <c r="W1414" s="68">
        <v>0</v>
      </c>
      <c r="X1414" s="68">
        <v>0</v>
      </c>
      <c r="Y1414" s="68">
        <v>0</v>
      </c>
      <c r="Z1414" s="68">
        <v>1</v>
      </c>
      <c r="AA1414" s="13">
        <v>1</v>
      </c>
      <c r="AB1414" s="13">
        <v>1</v>
      </c>
      <c r="AC1414" s="68">
        <v>3</v>
      </c>
      <c r="AD1414" s="13">
        <v>3</v>
      </c>
      <c r="AE1414" s="13">
        <v>1907</v>
      </c>
      <c r="AF1414" s="13">
        <v>0</v>
      </c>
      <c r="AG1414" s="13">
        <v>1</v>
      </c>
      <c r="AH1414" s="13">
        <v>0</v>
      </c>
      <c r="AI1414" s="13">
        <v>0</v>
      </c>
      <c r="AJ1414" s="13">
        <v>0</v>
      </c>
      <c r="AK1414" s="13">
        <v>0</v>
      </c>
      <c r="AL1414" s="13">
        <v>0</v>
      </c>
      <c r="AM1414" s="68">
        <v>0</v>
      </c>
      <c r="AN1414" s="68">
        <v>0</v>
      </c>
      <c r="AO1414" s="68">
        <v>0</v>
      </c>
      <c r="AP1414" s="113">
        <v>7.9582271923223118</v>
      </c>
      <c r="AQ1414" s="12">
        <v>1</v>
      </c>
      <c r="AR1414" s="113">
        <v>6.1820849067166321</v>
      </c>
      <c r="AS1414" s="12">
        <v>0</v>
      </c>
      <c r="AT1414" s="12">
        <v>1</v>
      </c>
      <c r="AU1414" s="12">
        <v>6.5930445341424369</v>
      </c>
      <c r="AV1414" s="113">
        <v>7.60688453121963</v>
      </c>
      <c r="AW1414" s="12">
        <v>0</v>
      </c>
      <c r="AX1414" s="12">
        <v>1</v>
      </c>
      <c r="AY1414" s="68">
        <v>1</v>
      </c>
      <c r="AZ1414" s="68">
        <v>0.35399999999999998</v>
      </c>
      <c r="BA1414" s="94">
        <v>6</v>
      </c>
      <c r="BB1414" s="94">
        <v>36</v>
      </c>
      <c r="BC1414" s="12">
        <v>1</v>
      </c>
      <c r="BD1414" s="12">
        <v>0</v>
      </c>
      <c r="BE1414" s="104">
        <f t="shared" si="320"/>
        <v>4.8888371252365896</v>
      </c>
      <c r="BF1414" s="104">
        <v>1376.05</v>
      </c>
      <c r="BG1414" s="104">
        <f t="shared" si="327"/>
        <v>0.67647098744269374</v>
      </c>
      <c r="BH1414" s="68">
        <v>1</v>
      </c>
      <c r="BI1414" s="68">
        <v>1</v>
      </c>
      <c r="BJ1414" s="68">
        <v>0</v>
      </c>
      <c r="BK1414" s="12">
        <v>1</v>
      </c>
      <c r="BL1414" s="12">
        <v>0</v>
      </c>
      <c r="BM1414" s="12">
        <v>0</v>
      </c>
      <c r="BN1414" s="12">
        <v>1</v>
      </c>
      <c r="BO1414" s="12">
        <v>0</v>
      </c>
      <c r="BP1414" s="12">
        <v>1</v>
      </c>
      <c r="BQ1414" s="12">
        <v>0</v>
      </c>
      <c r="BR1414" s="12">
        <v>0</v>
      </c>
      <c r="BS1414" s="12">
        <v>0</v>
      </c>
      <c r="BT1414" s="12">
        <v>0</v>
      </c>
      <c r="BU1414" s="12">
        <v>1</v>
      </c>
      <c r="BV1414" s="12">
        <v>1</v>
      </c>
      <c r="BW1414" s="12">
        <v>0</v>
      </c>
      <c r="BX1414" s="12">
        <v>0</v>
      </c>
      <c r="BY1414" s="12">
        <v>0.6</v>
      </c>
      <c r="BZ1414" s="12">
        <f t="shared" si="328"/>
        <v>0.4</v>
      </c>
      <c r="CA1414" s="113">
        <v>2.7725887222397811</v>
      </c>
      <c r="CB1414" s="12" t="s">
        <v>1548</v>
      </c>
      <c r="CC1414" s="12">
        <v>1</v>
      </c>
    </row>
    <row r="1415" spans="1:167" ht="15" customHeight="1" x14ac:dyDescent="0.3">
      <c r="A1415" s="70">
        <v>1414</v>
      </c>
      <c r="B1415" s="70">
        <v>33</v>
      </c>
      <c r="C1415" s="70" t="s">
        <v>222</v>
      </c>
      <c r="D1415" s="38">
        <v>-33.710999999999999</v>
      </c>
      <c r="E1415" s="69">
        <v>15.75</v>
      </c>
      <c r="F1415" s="19">
        <f t="shared" si="315"/>
        <v>-2.1403809523809523</v>
      </c>
      <c r="G1415" s="70" t="s">
        <v>420</v>
      </c>
      <c r="H1415" s="70">
        <f t="shared" si="318"/>
        <v>-49.460999999999999</v>
      </c>
      <c r="I1415" s="70">
        <f t="shared" si="319"/>
        <v>-17.960999999999999</v>
      </c>
      <c r="J1415" s="70">
        <v>5.0000000000000001E-3</v>
      </c>
      <c r="K1415" s="70">
        <f t="shared" si="321"/>
        <v>-33.710999999999999</v>
      </c>
      <c r="L1415" s="47">
        <f t="shared" si="316"/>
        <v>-2.1403809523809523</v>
      </c>
      <c r="M1415" s="18">
        <f t="shared" si="322"/>
        <v>-4.8954734395750793E-2</v>
      </c>
      <c r="N1415" s="69">
        <f t="shared" si="323"/>
        <v>2.2871972552967135E-2</v>
      </c>
      <c r="O1415" s="69">
        <f t="shared" si="324"/>
        <v>43.721633439537861</v>
      </c>
      <c r="P1415" s="70">
        <f t="shared" si="325"/>
        <v>-7.1826706948717928E-2</v>
      </c>
      <c r="Q1415" s="70">
        <f t="shared" si="326"/>
        <v>-2.6082761842783658E-2</v>
      </c>
      <c r="R1415" s="114">
        <v>4.2766661190160553</v>
      </c>
      <c r="S1415" s="70" t="s">
        <v>1576</v>
      </c>
      <c r="T1415" s="70" t="s">
        <v>1563</v>
      </c>
      <c r="U1415" s="70" t="s">
        <v>1573</v>
      </c>
      <c r="V1415" s="69" t="s">
        <v>1587</v>
      </c>
      <c r="W1415" s="69">
        <v>0</v>
      </c>
      <c r="X1415" s="69">
        <v>0</v>
      </c>
      <c r="Y1415" s="69">
        <v>0</v>
      </c>
      <c r="Z1415" s="69">
        <v>1</v>
      </c>
      <c r="AA1415" s="69">
        <v>1</v>
      </c>
      <c r="AB1415" s="69">
        <v>1</v>
      </c>
      <c r="AC1415" s="69">
        <v>3</v>
      </c>
      <c r="AD1415" s="69">
        <v>3</v>
      </c>
      <c r="AE1415" s="69">
        <v>1907</v>
      </c>
      <c r="AF1415" s="69">
        <v>0</v>
      </c>
      <c r="AG1415" s="69">
        <v>1</v>
      </c>
      <c r="AH1415" s="69">
        <v>0</v>
      </c>
      <c r="AI1415" s="69">
        <v>0</v>
      </c>
      <c r="AJ1415" s="69">
        <v>0</v>
      </c>
      <c r="AK1415" s="69">
        <v>0</v>
      </c>
      <c r="AL1415" s="69">
        <v>0</v>
      </c>
      <c r="AM1415" s="69">
        <v>0</v>
      </c>
      <c r="AN1415" s="69">
        <v>0</v>
      </c>
      <c r="AO1415" s="69">
        <v>0</v>
      </c>
      <c r="AP1415" s="114">
        <v>7.9582271923223118</v>
      </c>
      <c r="AQ1415" s="70">
        <v>0</v>
      </c>
      <c r="AR1415" s="114">
        <v>6.1675164908883415</v>
      </c>
      <c r="AS1415" s="70">
        <v>0</v>
      </c>
      <c r="AT1415" s="70">
        <v>1</v>
      </c>
      <c r="AU1415" s="70">
        <v>6.5930445341424369</v>
      </c>
      <c r="AV1415" s="114">
        <v>7.60688453121963</v>
      </c>
      <c r="AW1415" s="70">
        <v>0</v>
      </c>
      <c r="AX1415" s="70">
        <v>1</v>
      </c>
      <c r="AY1415" s="69">
        <v>1</v>
      </c>
      <c r="AZ1415" s="69">
        <v>0.35399999999999998</v>
      </c>
      <c r="BA1415" s="32">
        <v>6</v>
      </c>
      <c r="BB1415" s="32">
        <v>36</v>
      </c>
      <c r="BC1415" s="70">
        <v>1</v>
      </c>
      <c r="BD1415" s="70">
        <v>0</v>
      </c>
      <c r="BE1415" s="106">
        <f t="shared" si="320"/>
        <v>4.8888371252365896</v>
      </c>
      <c r="BF1415" s="106">
        <v>1376.05</v>
      </c>
      <c r="BG1415" s="106">
        <f t="shared" si="327"/>
        <v>0.67647098744269374</v>
      </c>
      <c r="BH1415" s="69">
        <v>1</v>
      </c>
      <c r="BI1415" s="69">
        <v>1</v>
      </c>
      <c r="BJ1415" s="69">
        <v>0</v>
      </c>
      <c r="BK1415" s="70">
        <v>1</v>
      </c>
      <c r="BL1415" s="70">
        <v>0</v>
      </c>
      <c r="BM1415" s="70">
        <v>0</v>
      </c>
      <c r="BN1415" s="70">
        <v>1</v>
      </c>
      <c r="BO1415" s="70">
        <v>0</v>
      </c>
      <c r="BP1415" s="70">
        <v>1</v>
      </c>
      <c r="BQ1415" s="70">
        <v>0</v>
      </c>
      <c r="BR1415" s="70">
        <v>0</v>
      </c>
      <c r="BS1415" s="70">
        <v>0</v>
      </c>
      <c r="BT1415" s="70">
        <v>0</v>
      </c>
      <c r="BU1415" s="70">
        <v>1</v>
      </c>
      <c r="BV1415" s="70">
        <v>1</v>
      </c>
      <c r="BW1415" s="70">
        <v>0</v>
      </c>
      <c r="BX1415" s="70">
        <v>0</v>
      </c>
      <c r="BY1415" s="70">
        <v>0.6</v>
      </c>
      <c r="BZ1415" s="70">
        <f t="shared" si="328"/>
        <v>0.4</v>
      </c>
      <c r="CA1415" s="114">
        <v>2.7725887222397811</v>
      </c>
      <c r="CB1415" s="70" t="s">
        <v>1548</v>
      </c>
      <c r="CC1415" s="70">
        <v>1</v>
      </c>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c r="DD1415" s="70"/>
      <c r="DE1415" s="70"/>
      <c r="DF1415" s="70"/>
      <c r="DG1415" s="70"/>
      <c r="DH1415" s="70"/>
      <c r="DI1415" s="70"/>
      <c r="DJ1415" s="70"/>
      <c r="DK1415" s="70"/>
      <c r="DL1415" s="70"/>
      <c r="DM1415" s="70"/>
      <c r="DN1415" s="70"/>
      <c r="DO1415" s="70"/>
      <c r="DP1415" s="70"/>
      <c r="DQ1415" s="70"/>
      <c r="DR1415" s="70"/>
      <c r="DS1415" s="70"/>
      <c r="DT1415" s="70"/>
      <c r="DU1415" s="70"/>
      <c r="DV1415" s="70"/>
      <c r="DW1415" s="70"/>
      <c r="DX1415" s="70"/>
      <c r="DY1415" s="70"/>
      <c r="DZ1415" s="70"/>
      <c r="EA1415" s="70"/>
      <c r="EB1415" s="70"/>
      <c r="EC1415" s="70"/>
      <c r="ED1415" s="70"/>
      <c r="EE1415" s="70"/>
      <c r="EF1415" s="70"/>
      <c r="EG1415" s="70"/>
      <c r="EH1415" s="70"/>
      <c r="EI1415" s="70"/>
      <c r="EJ1415" s="70"/>
      <c r="EK1415" s="70"/>
      <c r="EL1415" s="70"/>
      <c r="EM1415" s="70"/>
      <c r="EN1415" s="70"/>
      <c r="EO1415" s="70"/>
      <c r="EP1415" s="70"/>
      <c r="EQ1415" s="70"/>
      <c r="ER1415" s="70"/>
      <c r="ES1415" s="70"/>
      <c r="ET1415" s="70"/>
      <c r="EU1415" s="70"/>
      <c r="EV1415" s="70"/>
      <c r="EW1415" s="70"/>
      <c r="EX1415" s="70"/>
      <c r="EY1415" s="70"/>
      <c r="EZ1415" s="70"/>
      <c r="FA1415" s="70"/>
      <c r="FB1415" s="70"/>
      <c r="FC1415" s="70"/>
      <c r="FD1415" s="70"/>
      <c r="FE1415" s="70"/>
      <c r="FF1415" s="70"/>
      <c r="FG1415" s="70"/>
      <c r="FH1415" s="70"/>
      <c r="FI1415" s="70"/>
      <c r="FJ1415" s="70"/>
      <c r="FK1415" s="70"/>
    </row>
    <row r="1416" spans="1:167" ht="15" customHeight="1" x14ac:dyDescent="0.3">
      <c r="A1416" s="70">
        <v>1415</v>
      </c>
      <c r="B1416" s="12">
        <v>33</v>
      </c>
      <c r="C1416" s="12" t="s">
        <v>222</v>
      </c>
      <c r="D1416" s="37">
        <v>-29.651</v>
      </c>
      <c r="E1416" s="68">
        <v>16.93</v>
      </c>
      <c r="F1416" s="19">
        <f t="shared" si="315"/>
        <v>-1.7513880685174248</v>
      </c>
      <c r="G1416" s="12" t="s">
        <v>421</v>
      </c>
      <c r="H1416" s="12">
        <f t="shared" si="318"/>
        <v>-46.581000000000003</v>
      </c>
      <c r="I1416" s="12">
        <f t="shared" si="319"/>
        <v>-12.721</v>
      </c>
      <c r="J1416" s="12">
        <v>5.0000000000000001E-3</v>
      </c>
      <c r="K1416" s="12">
        <f t="shared" si="321"/>
        <v>-29.651</v>
      </c>
      <c r="L1416" s="45">
        <f t="shared" si="316"/>
        <v>-1.7513880685174248</v>
      </c>
      <c r="M1416" s="15">
        <f t="shared" si="322"/>
        <v>-4.1569515960525577E-2</v>
      </c>
      <c r="N1416" s="68">
        <f t="shared" si="323"/>
        <v>2.3735182800300091E-2</v>
      </c>
      <c r="O1416" s="68">
        <f t="shared" si="324"/>
        <v>42.131548276399066</v>
      </c>
      <c r="P1416" s="12">
        <f t="shared" si="325"/>
        <v>-6.5304698760825675E-2</v>
      </c>
      <c r="Q1416" s="12">
        <f t="shared" si="326"/>
        <v>-1.7834333160225486E-2</v>
      </c>
      <c r="R1416" s="113">
        <v>4.2766661190160553</v>
      </c>
      <c r="S1416" s="12" t="s">
        <v>1574</v>
      </c>
      <c r="T1416" s="12" t="s">
        <v>1563</v>
      </c>
      <c r="U1416" s="12" t="s">
        <v>1571</v>
      </c>
      <c r="V1416" s="68" t="s">
        <v>1585</v>
      </c>
      <c r="W1416" s="68">
        <v>0</v>
      </c>
      <c r="X1416" s="68">
        <v>0</v>
      </c>
      <c r="Y1416" s="68">
        <v>0</v>
      </c>
      <c r="Z1416" s="68">
        <v>1</v>
      </c>
      <c r="AA1416" s="68">
        <v>1</v>
      </c>
      <c r="AB1416" s="68">
        <v>1</v>
      </c>
      <c r="AC1416" s="68">
        <v>4</v>
      </c>
      <c r="AD1416" s="68">
        <v>4</v>
      </c>
      <c r="AE1416" s="68">
        <v>1772</v>
      </c>
      <c r="AF1416" s="68">
        <v>0</v>
      </c>
      <c r="AG1416" s="68">
        <v>1</v>
      </c>
      <c r="AH1416" s="68">
        <v>0</v>
      </c>
      <c r="AI1416" s="68">
        <v>0</v>
      </c>
      <c r="AJ1416" s="68">
        <v>0</v>
      </c>
      <c r="AK1416" s="68">
        <v>0</v>
      </c>
      <c r="AL1416" s="68">
        <v>0</v>
      </c>
      <c r="AM1416" s="68">
        <v>0</v>
      </c>
      <c r="AN1416" s="68">
        <v>0</v>
      </c>
      <c r="AO1416" s="68">
        <v>0</v>
      </c>
      <c r="AP1416" s="113">
        <v>7.9582271923223118</v>
      </c>
      <c r="AQ1416" s="12">
        <v>1</v>
      </c>
      <c r="AR1416" s="113">
        <v>6.1590953884919326</v>
      </c>
      <c r="AS1416" s="12">
        <v>0</v>
      </c>
      <c r="AT1416" s="12">
        <v>1</v>
      </c>
      <c r="AU1416" s="12">
        <v>6.5930445341424369</v>
      </c>
      <c r="AV1416" s="113">
        <v>7.60688453121963</v>
      </c>
      <c r="AW1416" s="12">
        <v>0</v>
      </c>
      <c r="AX1416" s="12">
        <v>1</v>
      </c>
      <c r="AY1416" s="68">
        <v>1</v>
      </c>
      <c r="AZ1416" s="68">
        <v>0.35399999999999998</v>
      </c>
      <c r="BA1416" s="94">
        <v>6</v>
      </c>
      <c r="BB1416" s="94">
        <v>36</v>
      </c>
      <c r="BC1416" s="12">
        <v>1</v>
      </c>
      <c r="BD1416" s="12">
        <v>0</v>
      </c>
      <c r="BE1416" s="104">
        <f t="shared" si="320"/>
        <v>4.8888371252365896</v>
      </c>
      <c r="BF1416" s="104">
        <v>1376.05</v>
      </c>
      <c r="BG1416" s="104">
        <f t="shared" si="327"/>
        <v>0.67647098744269374</v>
      </c>
      <c r="BH1416" s="68">
        <v>1</v>
      </c>
      <c r="BI1416" s="68">
        <v>1</v>
      </c>
      <c r="BJ1416" s="68">
        <v>0</v>
      </c>
      <c r="BK1416" s="12">
        <v>1</v>
      </c>
      <c r="BL1416" s="12">
        <v>0</v>
      </c>
      <c r="BM1416" s="12">
        <v>0</v>
      </c>
      <c r="BN1416" s="12">
        <v>1</v>
      </c>
      <c r="BO1416" s="12">
        <v>0</v>
      </c>
      <c r="BP1416" s="12">
        <v>1</v>
      </c>
      <c r="BQ1416" s="12">
        <v>0</v>
      </c>
      <c r="BR1416" s="12">
        <v>0</v>
      </c>
      <c r="BS1416" s="12">
        <v>0</v>
      </c>
      <c r="BT1416" s="12">
        <v>0</v>
      </c>
      <c r="BU1416" s="12">
        <v>1</v>
      </c>
      <c r="BV1416" s="12">
        <v>1</v>
      </c>
      <c r="BW1416" s="12">
        <v>0</v>
      </c>
      <c r="BX1416" s="12">
        <v>0</v>
      </c>
      <c r="BY1416" s="12">
        <v>0.6</v>
      </c>
      <c r="BZ1416" s="12">
        <f t="shared" si="328"/>
        <v>0.4</v>
      </c>
      <c r="CA1416" s="113">
        <v>2.7725887222397811</v>
      </c>
      <c r="CB1416" s="12" t="s">
        <v>1548</v>
      </c>
      <c r="CC1416" s="12">
        <v>1</v>
      </c>
    </row>
    <row r="1417" spans="1:167" ht="15" customHeight="1" x14ac:dyDescent="0.3">
      <c r="A1417" s="70">
        <v>1416</v>
      </c>
      <c r="B1417" s="70">
        <v>33</v>
      </c>
      <c r="C1417" s="70" t="s">
        <v>222</v>
      </c>
      <c r="D1417" s="38">
        <v>-46.192</v>
      </c>
      <c r="E1417" s="69">
        <v>16.77</v>
      </c>
      <c r="F1417" s="19">
        <f t="shared" si="315"/>
        <v>-2.7544424567680381</v>
      </c>
      <c r="G1417" s="70" t="s">
        <v>353</v>
      </c>
      <c r="H1417" s="70">
        <f t="shared" si="318"/>
        <v>-62.962000000000003</v>
      </c>
      <c r="I1417" s="70">
        <f t="shared" si="319"/>
        <v>-29.422000000000001</v>
      </c>
      <c r="J1417" s="70">
        <v>5.0000000000000001E-3</v>
      </c>
      <c r="K1417" s="70">
        <f t="shared" si="321"/>
        <v>-46.192</v>
      </c>
      <c r="L1417" s="47">
        <f t="shared" si="316"/>
        <v>-2.7544424567680381</v>
      </c>
      <c r="M1417" s="18">
        <f t="shared" si="322"/>
        <v>-6.5294123654558361E-2</v>
      </c>
      <c r="N1417" s="69">
        <f t="shared" si="323"/>
        <v>2.3705023676977476E-2</v>
      </c>
      <c r="O1417" s="69">
        <f t="shared" si="324"/>
        <v>42.185150861975671</v>
      </c>
      <c r="P1417" s="70">
        <f t="shared" si="325"/>
        <v>-8.8999147331535841E-2</v>
      </c>
      <c r="Q1417" s="70">
        <f t="shared" si="326"/>
        <v>-4.1589099977580882E-2</v>
      </c>
      <c r="R1417" s="114">
        <v>4.2766661190160553</v>
      </c>
      <c r="S1417" s="70" t="s">
        <v>1575</v>
      </c>
      <c r="T1417" s="70" t="s">
        <v>1563</v>
      </c>
      <c r="U1417" s="70" t="s">
        <v>1572</v>
      </c>
      <c r="V1417" s="69" t="s">
        <v>1586</v>
      </c>
      <c r="W1417" s="69">
        <v>0</v>
      </c>
      <c r="X1417" s="69">
        <v>0</v>
      </c>
      <c r="Y1417" s="69">
        <v>0</v>
      </c>
      <c r="Z1417" s="69">
        <v>1</v>
      </c>
      <c r="AA1417" s="69">
        <v>1</v>
      </c>
      <c r="AB1417" s="69">
        <v>1</v>
      </c>
      <c r="AC1417" s="69">
        <v>4</v>
      </c>
      <c r="AD1417" s="69">
        <v>4</v>
      </c>
      <c r="AE1417" s="69">
        <v>1772</v>
      </c>
      <c r="AF1417" s="69">
        <v>0</v>
      </c>
      <c r="AG1417" s="69">
        <v>1</v>
      </c>
      <c r="AH1417" s="69">
        <v>0</v>
      </c>
      <c r="AI1417" s="69">
        <v>0</v>
      </c>
      <c r="AJ1417" s="69">
        <v>0</v>
      </c>
      <c r="AK1417" s="69">
        <v>0</v>
      </c>
      <c r="AL1417" s="69">
        <v>0</v>
      </c>
      <c r="AM1417" s="69">
        <v>0</v>
      </c>
      <c r="AN1417" s="69">
        <v>0</v>
      </c>
      <c r="AO1417" s="69">
        <v>0</v>
      </c>
      <c r="AP1417" s="114">
        <v>7.9582271923223118</v>
      </c>
      <c r="AQ1417" s="70">
        <v>1</v>
      </c>
      <c r="AR1417" s="114">
        <v>6.1820849067166321</v>
      </c>
      <c r="AS1417" s="70">
        <v>0</v>
      </c>
      <c r="AT1417" s="70">
        <v>1</v>
      </c>
      <c r="AU1417" s="70">
        <v>6.5930445341424369</v>
      </c>
      <c r="AV1417" s="114">
        <v>7.60688453121963</v>
      </c>
      <c r="AW1417" s="70">
        <v>0</v>
      </c>
      <c r="AX1417" s="70">
        <v>1</v>
      </c>
      <c r="AY1417" s="69">
        <v>1</v>
      </c>
      <c r="AZ1417" s="69">
        <v>0.35399999999999998</v>
      </c>
      <c r="BA1417" s="32">
        <v>6</v>
      </c>
      <c r="BB1417" s="32">
        <v>36</v>
      </c>
      <c r="BC1417" s="70">
        <v>1</v>
      </c>
      <c r="BD1417" s="70">
        <v>0</v>
      </c>
      <c r="BE1417" s="106">
        <f t="shared" si="320"/>
        <v>4.8888371252365896</v>
      </c>
      <c r="BF1417" s="106">
        <v>1376.05</v>
      </c>
      <c r="BG1417" s="106">
        <f t="shared" si="327"/>
        <v>0.67647098744269374</v>
      </c>
      <c r="BH1417" s="69">
        <v>1</v>
      </c>
      <c r="BI1417" s="69">
        <v>1</v>
      </c>
      <c r="BJ1417" s="69">
        <v>0</v>
      </c>
      <c r="BK1417" s="70">
        <v>1</v>
      </c>
      <c r="BL1417" s="70">
        <v>0</v>
      </c>
      <c r="BM1417" s="70">
        <v>0</v>
      </c>
      <c r="BN1417" s="70">
        <v>1</v>
      </c>
      <c r="BO1417" s="70">
        <v>0</v>
      </c>
      <c r="BP1417" s="70">
        <v>1</v>
      </c>
      <c r="BQ1417" s="70">
        <v>0</v>
      </c>
      <c r="BR1417" s="70">
        <v>0</v>
      </c>
      <c r="BS1417" s="70">
        <v>0</v>
      </c>
      <c r="BT1417" s="70">
        <v>0</v>
      </c>
      <c r="BU1417" s="70">
        <v>1</v>
      </c>
      <c r="BV1417" s="70">
        <v>1</v>
      </c>
      <c r="BW1417" s="70">
        <v>0</v>
      </c>
      <c r="BX1417" s="70">
        <v>0</v>
      </c>
      <c r="BY1417" s="70">
        <v>0.6</v>
      </c>
      <c r="BZ1417" s="70">
        <f t="shared" si="328"/>
        <v>0.4</v>
      </c>
      <c r="CA1417" s="114">
        <v>2.7725887222397811</v>
      </c>
      <c r="CB1417" s="70" t="s">
        <v>1548</v>
      </c>
      <c r="CC1417" s="70">
        <v>1</v>
      </c>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c r="DD1417" s="70"/>
      <c r="DE1417" s="70"/>
      <c r="DF1417" s="70"/>
      <c r="DG1417" s="70"/>
      <c r="DH1417" s="70"/>
      <c r="DI1417" s="70"/>
      <c r="DJ1417" s="70"/>
      <c r="DK1417" s="70"/>
      <c r="DL1417" s="70"/>
      <c r="DM1417" s="70"/>
      <c r="DN1417" s="70"/>
      <c r="DO1417" s="70"/>
      <c r="DP1417" s="70"/>
      <c r="DQ1417" s="70"/>
      <c r="DR1417" s="70"/>
      <c r="DS1417" s="70"/>
      <c r="DT1417" s="70"/>
      <c r="DU1417" s="70"/>
      <c r="DV1417" s="70"/>
      <c r="DW1417" s="70"/>
      <c r="DX1417" s="70"/>
      <c r="DY1417" s="70"/>
      <c r="DZ1417" s="70"/>
      <c r="EA1417" s="70"/>
      <c r="EB1417" s="70"/>
      <c r="EC1417" s="70"/>
      <c r="ED1417" s="70"/>
      <c r="EE1417" s="70"/>
      <c r="EF1417" s="70"/>
      <c r="EG1417" s="70"/>
      <c r="EH1417" s="70"/>
      <c r="EI1417" s="70"/>
      <c r="EJ1417" s="70"/>
      <c r="EK1417" s="70"/>
      <c r="EL1417" s="70"/>
      <c r="EM1417" s="70"/>
      <c r="EN1417" s="70"/>
      <c r="EO1417" s="70"/>
      <c r="EP1417" s="70"/>
      <c r="EQ1417" s="70"/>
      <c r="ER1417" s="70"/>
      <c r="ES1417" s="70"/>
      <c r="ET1417" s="70"/>
      <c r="EU1417" s="70"/>
      <c r="EV1417" s="70"/>
      <c r="EW1417" s="70"/>
      <c r="EX1417" s="70"/>
      <c r="EY1417" s="70"/>
      <c r="EZ1417" s="70"/>
      <c r="FA1417" s="70"/>
      <c r="FB1417" s="70"/>
      <c r="FC1417" s="70"/>
      <c r="FD1417" s="70"/>
      <c r="FE1417" s="70"/>
      <c r="FF1417" s="70"/>
      <c r="FG1417" s="70"/>
      <c r="FH1417" s="70"/>
      <c r="FI1417" s="70"/>
      <c r="FJ1417" s="70"/>
      <c r="FK1417" s="70"/>
    </row>
    <row r="1418" spans="1:167" ht="15" customHeight="1" x14ac:dyDescent="0.3">
      <c r="A1418" s="70">
        <v>1417</v>
      </c>
      <c r="B1418" s="12">
        <v>33</v>
      </c>
      <c r="C1418" s="12" t="s">
        <v>222</v>
      </c>
      <c r="D1418" s="37">
        <v>-33.953000000000003</v>
      </c>
      <c r="E1418" s="68">
        <v>16.920000000000002</v>
      </c>
      <c r="F1418" s="19">
        <f t="shared" si="315"/>
        <v>-2.006678486997636</v>
      </c>
      <c r="G1418" s="12" t="s">
        <v>420</v>
      </c>
      <c r="H1418" s="12">
        <f t="shared" si="318"/>
        <v>-50.873000000000005</v>
      </c>
      <c r="I1418" s="12">
        <f t="shared" si="319"/>
        <v>-17.033000000000001</v>
      </c>
      <c r="J1418" s="12">
        <v>5.0000000000000001E-3</v>
      </c>
      <c r="K1418" s="12">
        <f t="shared" si="321"/>
        <v>-33.953000000000003</v>
      </c>
      <c r="L1418" s="45">
        <f t="shared" si="316"/>
        <v>-2.006678486997636</v>
      </c>
      <c r="M1418" s="15">
        <f t="shared" si="322"/>
        <v>-4.7616014562986551E-2</v>
      </c>
      <c r="N1418" s="68">
        <f t="shared" si="323"/>
        <v>2.3728771136739976E-2</v>
      </c>
      <c r="O1418" s="68">
        <f t="shared" si="324"/>
        <v>42.142932486363343</v>
      </c>
      <c r="P1418" s="12">
        <f t="shared" si="325"/>
        <v>-7.1344785699726521E-2</v>
      </c>
      <c r="Q1418" s="12">
        <f t="shared" si="326"/>
        <v>-2.3887243426246575E-2</v>
      </c>
      <c r="R1418" s="113">
        <v>4.2766661190160553</v>
      </c>
      <c r="S1418" s="12" t="s">
        <v>1576</v>
      </c>
      <c r="T1418" s="12" t="s">
        <v>1563</v>
      </c>
      <c r="U1418" s="12" t="s">
        <v>1573</v>
      </c>
      <c r="V1418" s="68" t="s">
        <v>1587</v>
      </c>
      <c r="W1418" s="68">
        <v>0</v>
      </c>
      <c r="X1418" s="68">
        <v>0</v>
      </c>
      <c r="Y1418" s="68">
        <v>0</v>
      </c>
      <c r="Z1418" s="68">
        <v>1</v>
      </c>
      <c r="AA1418" s="68">
        <v>1</v>
      </c>
      <c r="AB1418" s="68">
        <v>1</v>
      </c>
      <c r="AC1418" s="68">
        <v>4</v>
      </c>
      <c r="AD1418" s="68">
        <v>4</v>
      </c>
      <c r="AE1418" s="68">
        <v>1772</v>
      </c>
      <c r="AF1418" s="68">
        <v>0</v>
      </c>
      <c r="AG1418" s="68">
        <v>1</v>
      </c>
      <c r="AH1418" s="68">
        <v>0</v>
      </c>
      <c r="AI1418" s="68">
        <v>0</v>
      </c>
      <c r="AJ1418" s="68">
        <v>0</v>
      </c>
      <c r="AK1418" s="68">
        <v>0</v>
      </c>
      <c r="AL1418" s="68">
        <v>0</v>
      </c>
      <c r="AM1418" s="68">
        <v>0</v>
      </c>
      <c r="AN1418" s="68">
        <v>0</v>
      </c>
      <c r="AO1418" s="68">
        <v>0</v>
      </c>
      <c r="AP1418" s="113">
        <v>7.9582271923223118</v>
      </c>
      <c r="AQ1418" s="12">
        <v>0</v>
      </c>
      <c r="AR1418" s="113">
        <v>6.1675164908883415</v>
      </c>
      <c r="AS1418" s="12">
        <v>0</v>
      </c>
      <c r="AT1418" s="12">
        <v>1</v>
      </c>
      <c r="AU1418" s="12">
        <v>6.5930445341424369</v>
      </c>
      <c r="AV1418" s="113">
        <v>7.60688453121963</v>
      </c>
      <c r="AW1418" s="12">
        <v>0</v>
      </c>
      <c r="AX1418" s="12">
        <v>1</v>
      </c>
      <c r="AY1418" s="68">
        <v>1</v>
      </c>
      <c r="AZ1418" s="68">
        <v>0.35399999999999998</v>
      </c>
      <c r="BA1418" s="94">
        <v>6</v>
      </c>
      <c r="BB1418" s="94">
        <v>36</v>
      </c>
      <c r="BC1418" s="12">
        <v>1</v>
      </c>
      <c r="BD1418" s="12">
        <v>0</v>
      </c>
      <c r="BE1418" s="104">
        <f t="shared" si="320"/>
        <v>4.8888371252365896</v>
      </c>
      <c r="BF1418" s="104">
        <v>1376.05</v>
      </c>
      <c r="BG1418" s="104">
        <f t="shared" si="327"/>
        <v>0.67647098744269374</v>
      </c>
      <c r="BH1418" s="68">
        <v>1</v>
      </c>
      <c r="BI1418" s="68">
        <v>1</v>
      </c>
      <c r="BJ1418" s="68">
        <v>0</v>
      </c>
      <c r="BK1418" s="12">
        <v>1</v>
      </c>
      <c r="BL1418" s="12">
        <v>0</v>
      </c>
      <c r="BM1418" s="12">
        <v>0</v>
      </c>
      <c r="BN1418" s="12">
        <v>1</v>
      </c>
      <c r="BO1418" s="12">
        <v>0</v>
      </c>
      <c r="BP1418" s="12">
        <v>1</v>
      </c>
      <c r="BQ1418" s="12">
        <v>0</v>
      </c>
      <c r="BR1418" s="12">
        <v>0</v>
      </c>
      <c r="BS1418" s="12">
        <v>0</v>
      </c>
      <c r="BT1418" s="12">
        <v>0</v>
      </c>
      <c r="BU1418" s="12">
        <v>1</v>
      </c>
      <c r="BV1418" s="12">
        <v>1</v>
      </c>
      <c r="BW1418" s="12">
        <v>0</v>
      </c>
      <c r="BX1418" s="12">
        <v>0</v>
      </c>
      <c r="BY1418" s="12">
        <v>0.6</v>
      </c>
      <c r="BZ1418" s="12">
        <f t="shared" si="328"/>
        <v>0.4</v>
      </c>
      <c r="CA1418" s="113">
        <v>2.7725887222397811</v>
      </c>
      <c r="CB1418" s="12" t="s">
        <v>1548</v>
      </c>
      <c r="CC1418" s="12">
        <v>1</v>
      </c>
      <c r="CL1418" s="70"/>
      <c r="CM1418" s="70"/>
      <c r="CN1418" s="70"/>
      <c r="CO1418" s="70"/>
      <c r="CP1418" s="70"/>
      <c r="CQ1418" s="70"/>
      <c r="CR1418" s="70"/>
      <c r="CS1418" s="70"/>
      <c r="CT1418" s="70"/>
      <c r="CU1418" s="70"/>
      <c r="CV1418" s="70"/>
      <c r="CW1418" s="70"/>
      <c r="CX1418" s="70"/>
      <c r="CY1418" s="70"/>
      <c r="CZ1418" s="70"/>
      <c r="DA1418" s="70"/>
      <c r="DB1418" s="70"/>
      <c r="DC1418" s="70"/>
      <c r="DD1418" s="70"/>
      <c r="DE1418" s="70"/>
      <c r="DF1418" s="70"/>
      <c r="DG1418" s="70"/>
      <c r="DH1418" s="70"/>
      <c r="DI1418" s="70"/>
      <c r="DJ1418" s="70"/>
      <c r="DK1418" s="70"/>
      <c r="DL1418" s="70"/>
      <c r="DM1418" s="70"/>
      <c r="DN1418" s="70"/>
      <c r="DO1418" s="70"/>
      <c r="DP1418" s="70"/>
      <c r="DQ1418" s="70"/>
      <c r="DR1418" s="70"/>
      <c r="DS1418" s="70"/>
      <c r="DT1418" s="70"/>
      <c r="DU1418" s="70"/>
      <c r="DV1418" s="70"/>
      <c r="DW1418" s="70"/>
      <c r="DX1418" s="70"/>
      <c r="DY1418" s="70"/>
      <c r="DZ1418" s="70"/>
      <c r="EA1418" s="70"/>
      <c r="EB1418" s="70"/>
      <c r="EC1418" s="70"/>
      <c r="ED1418" s="70"/>
      <c r="EE1418" s="70"/>
      <c r="EF1418" s="70"/>
      <c r="EG1418" s="70"/>
      <c r="EH1418" s="70"/>
      <c r="EI1418" s="70"/>
      <c r="EJ1418" s="70"/>
      <c r="EK1418" s="70"/>
      <c r="EL1418" s="70"/>
      <c r="EM1418" s="70"/>
      <c r="EN1418" s="70"/>
      <c r="EO1418" s="70"/>
      <c r="EP1418" s="70"/>
      <c r="EQ1418" s="70"/>
      <c r="ER1418" s="70"/>
      <c r="ES1418" s="70"/>
      <c r="ET1418" s="70"/>
      <c r="EU1418" s="70"/>
      <c r="EV1418" s="70"/>
      <c r="EW1418" s="70"/>
      <c r="EX1418" s="70"/>
      <c r="EY1418" s="70"/>
      <c r="EZ1418" s="70"/>
      <c r="FA1418" s="70"/>
      <c r="FB1418" s="70"/>
      <c r="FC1418" s="70"/>
      <c r="FD1418" s="70"/>
      <c r="FE1418" s="70"/>
      <c r="FF1418" s="70"/>
      <c r="FG1418" s="70"/>
      <c r="FH1418" s="70"/>
      <c r="FI1418" s="70"/>
      <c r="FJ1418" s="70"/>
      <c r="FK1418" s="70"/>
    </row>
    <row r="1419" spans="1:167" ht="15" customHeight="1" x14ac:dyDescent="0.3">
      <c r="A1419" s="70">
        <v>1418</v>
      </c>
      <c r="B1419" s="70">
        <v>33</v>
      </c>
      <c r="C1419" s="70" t="s">
        <v>222</v>
      </c>
      <c r="D1419" s="38">
        <v>6.2859999999999996</v>
      </c>
      <c r="E1419" s="69">
        <v>11.95</v>
      </c>
      <c r="F1419" s="19">
        <f t="shared" si="315"/>
        <v>0.52602510460251051</v>
      </c>
      <c r="G1419" s="70"/>
      <c r="H1419" s="70">
        <f t="shared" si="318"/>
        <v>-5.6639999999999997</v>
      </c>
      <c r="I1419" s="70">
        <f t="shared" si="319"/>
        <v>18.235999999999997</v>
      </c>
      <c r="J1419" s="70">
        <v>5.0000000000000001E-3</v>
      </c>
      <c r="K1419" s="70">
        <f t="shared" si="321"/>
        <v>6.2859999999999996</v>
      </c>
      <c r="L1419" s="47">
        <f t="shared" si="316"/>
        <v>0.52602510460251051</v>
      </c>
      <c r="M1419" s="18">
        <f t="shared" si="322"/>
        <v>1.2495127935771174E-2</v>
      </c>
      <c r="N1419" s="69">
        <f t="shared" si="323"/>
        <v>2.3753862365966515E-2</v>
      </c>
      <c r="O1419" s="69">
        <f t="shared" si="324"/>
        <v>42.098416863472103</v>
      </c>
      <c r="P1419" s="70">
        <f t="shared" si="325"/>
        <v>-1.1258734430195341E-2</v>
      </c>
      <c r="Q1419" s="70">
        <f t="shared" si="326"/>
        <v>3.6248990301737685E-2</v>
      </c>
      <c r="R1419" s="114">
        <v>4.5538768916005408</v>
      </c>
      <c r="S1419" s="70" t="s">
        <v>1577</v>
      </c>
      <c r="T1419" s="70" t="s">
        <v>1563</v>
      </c>
      <c r="U1419" s="70" t="s">
        <v>436</v>
      </c>
      <c r="V1419" s="69" t="s">
        <v>1569</v>
      </c>
      <c r="W1419" s="69">
        <v>0</v>
      </c>
      <c r="X1419" s="69">
        <v>0</v>
      </c>
      <c r="Y1419" s="69">
        <v>0</v>
      </c>
      <c r="Z1419" s="69">
        <v>1</v>
      </c>
      <c r="AA1419" s="69">
        <v>1</v>
      </c>
      <c r="AB1419" s="69">
        <v>1</v>
      </c>
      <c r="AC1419" s="69">
        <v>4</v>
      </c>
      <c r="AD1419" s="69">
        <v>4</v>
      </c>
      <c r="AE1419" s="69">
        <v>1772</v>
      </c>
      <c r="AF1419" s="69">
        <v>0</v>
      </c>
      <c r="AG1419" s="69">
        <v>1</v>
      </c>
      <c r="AH1419" s="69">
        <v>0</v>
      </c>
      <c r="AI1419" s="69">
        <v>0</v>
      </c>
      <c r="AJ1419" s="69">
        <v>0</v>
      </c>
      <c r="AK1419" s="69">
        <v>0</v>
      </c>
      <c r="AL1419" s="69">
        <v>0</v>
      </c>
      <c r="AM1419" s="69">
        <v>0</v>
      </c>
      <c r="AN1419" s="69">
        <v>0</v>
      </c>
      <c r="AO1419" s="69">
        <v>0</v>
      </c>
      <c r="AP1419" s="114">
        <v>7.9582271923223118</v>
      </c>
      <c r="AQ1419" s="70">
        <v>1</v>
      </c>
      <c r="AR1419" s="114">
        <v>6.4473058625412127</v>
      </c>
      <c r="AS1419" s="70">
        <v>0</v>
      </c>
      <c r="AT1419" s="70">
        <v>1</v>
      </c>
      <c r="AU1419" s="70">
        <v>6.5930445341424369</v>
      </c>
      <c r="AV1419" s="114">
        <v>7.60688453121963</v>
      </c>
      <c r="AW1419" s="70">
        <v>0</v>
      </c>
      <c r="AX1419" s="70">
        <v>1</v>
      </c>
      <c r="AY1419" s="69">
        <v>1</v>
      </c>
      <c r="AZ1419" s="69">
        <v>0.35399999999999998</v>
      </c>
      <c r="BA1419" s="32">
        <v>6</v>
      </c>
      <c r="BB1419" s="32">
        <v>36</v>
      </c>
      <c r="BC1419" s="70">
        <v>1</v>
      </c>
      <c r="BD1419" s="70">
        <v>0</v>
      </c>
      <c r="BE1419" s="106">
        <f t="shared" si="320"/>
        <v>4.8888371252365896</v>
      </c>
      <c r="BF1419" s="106">
        <v>1376.05</v>
      </c>
      <c r="BG1419" s="106">
        <f t="shared" si="327"/>
        <v>0.67647098744269374</v>
      </c>
      <c r="BH1419" s="69">
        <v>1</v>
      </c>
      <c r="BI1419" s="69">
        <v>1</v>
      </c>
      <c r="BJ1419" s="69">
        <v>0</v>
      </c>
      <c r="BK1419" s="70">
        <v>1</v>
      </c>
      <c r="BL1419" s="70">
        <v>0</v>
      </c>
      <c r="BM1419" s="70">
        <v>0</v>
      </c>
      <c r="BN1419" s="70">
        <v>1</v>
      </c>
      <c r="BO1419" s="70">
        <v>0</v>
      </c>
      <c r="BP1419" s="70">
        <v>1</v>
      </c>
      <c r="BQ1419" s="70">
        <v>0</v>
      </c>
      <c r="BR1419" s="70">
        <v>0</v>
      </c>
      <c r="BS1419" s="70">
        <v>0</v>
      </c>
      <c r="BT1419" s="70">
        <v>0</v>
      </c>
      <c r="BU1419" s="70">
        <v>1</v>
      </c>
      <c r="BV1419" s="70">
        <v>1</v>
      </c>
      <c r="BW1419" s="70">
        <v>0</v>
      </c>
      <c r="BX1419" s="70">
        <v>0</v>
      </c>
      <c r="BY1419" s="70">
        <v>0.6</v>
      </c>
      <c r="BZ1419" s="70">
        <f t="shared" si="328"/>
        <v>0.4</v>
      </c>
      <c r="CA1419" s="114">
        <v>2.7725887222397811</v>
      </c>
      <c r="CB1419" s="70" t="s">
        <v>1548</v>
      </c>
      <c r="CC1419" s="70">
        <v>1</v>
      </c>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c r="DD1419" s="70"/>
      <c r="DE1419" s="70"/>
      <c r="DF1419" s="70"/>
      <c r="DG1419" s="70"/>
      <c r="DH1419" s="70"/>
      <c r="DI1419" s="70"/>
      <c r="DJ1419" s="70"/>
      <c r="DK1419" s="70"/>
      <c r="DL1419" s="70"/>
      <c r="DM1419" s="70"/>
      <c r="DN1419" s="70"/>
      <c r="DO1419" s="70"/>
      <c r="DP1419" s="70"/>
      <c r="DQ1419" s="70"/>
      <c r="DR1419" s="70"/>
      <c r="DS1419" s="70"/>
      <c r="DT1419" s="70"/>
      <c r="DU1419" s="70"/>
      <c r="DV1419" s="70"/>
      <c r="DW1419" s="70"/>
      <c r="DX1419" s="70"/>
      <c r="DY1419" s="70"/>
      <c r="DZ1419" s="70"/>
      <c r="EA1419" s="70"/>
      <c r="EB1419" s="70"/>
      <c r="EC1419" s="70"/>
      <c r="ED1419" s="70"/>
      <c r="EE1419" s="70"/>
      <c r="EF1419" s="70"/>
      <c r="EG1419" s="70"/>
      <c r="EH1419" s="70"/>
      <c r="EI1419" s="70"/>
      <c r="EJ1419" s="70"/>
      <c r="EK1419" s="70"/>
      <c r="EL1419" s="70"/>
      <c r="EM1419" s="70"/>
      <c r="EN1419" s="70"/>
      <c r="EO1419" s="70"/>
      <c r="EP1419" s="70"/>
      <c r="EQ1419" s="70"/>
      <c r="ER1419" s="70"/>
      <c r="ES1419" s="70"/>
      <c r="ET1419" s="70"/>
      <c r="EU1419" s="70"/>
      <c r="EV1419" s="70"/>
      <c r="EW1419" s="70"/>
      <c r="EX1419" s="70"/>
      <c r="EY1419" s="70"/>
      <c r="EZ1419" s="70"/>
      <c r="FA1419" s="70"/>
      <c r="FB1419" s="70"/>
      <c r="FC1419" s="70"/>
      <c r="FD1419" s="70"/>
      <c r="FE1419" s="70"/>
      <c r="FF1419" s="70"/>
      <c r="FG1419" s="70"/>
      <c r="FH1419" s="70"/>
      <c r="FI1419" s="70"/>
      <c r="FJ1419" s="70"/>
      <c r="FK1419" s="70"/>
    </row>
    <row r="1420" spans="1:167" ht="15" customHeight="1" x14ac:dyDescent="0.3">
      <c r="A1420" s="17">
        <v>1419</v>
      </c>
      <c r="B1420" s="70">
        <v>33</v>
      </c>
      <c r="C1420" s="70" t="s">
        <v>222</v>
      </c>
      <c r="D1420" s="38">
        <v>-29.053000000000001</v>
      </c>
      <c r="E1420" s="69">
        <v>289.51</v>
      </c>
      <c r="F1420" s="19">
        <f t="shared" si="315"/>
        <v>-0.1003523194362889</v>
      </c>
      <c r="G1420" s="70"/>
      <c r="H1420" s="70">
        <f t="shared" si="318"/>
        <v>-318.56299999999999</v>
      </c>
      <c r="I1420" s="70">
        <f t="shared" si="319"/>
        <v>260.45699999999999</v>
      </c>
      <c r="J1420" s="70">
        <v>0.113</v>
      </c>
      <c r="K1420" s="70">
        <f t="shared" si="321"/>
        <v>-29.053000000000001</v>
      </c>
      <c r="L1420" s="45">
        <f t="shared" si="316"/>
        <v>-0.1003523194362889</v>
      </c>
      <c r="M1420" s="18">
        <f t="shared" si="322"/>
        <v>-1.4794522919414323E-2</v>
      </c>
      <c r="N1420" s="69">
        <f t="shared" si="323"/>
        <v>0.14742581937836507</v>
      </c>
      <c r="O1420" s="69">
        <f t="shared" si="324"/>
        <v>6.7830723560947108</v>
      </c>
      <c r="P1420" s="70">
        <f t="shared" si="325"/>
        <v>-0.1622203422977794</v>
      </c>
      <c r="Q1420" s="70">
        <f t="shared" si="326"/>
        <v>0.13263129645895075</v>
      </c>
      <c r="R1420" s="114">
        <v>4.5538768916005408</v>
      </c>
      <c r="S1420" s="70" t="s">
        <v>1574</v>
      </c>
      <c r="T1420" s="70" t="s">
        <v>1563</v>
      </c>
      <c r="U1420" s="70" t="s">
        <v>1571</v>
      </c>
      <c r="V1420" s="69" t="s">
        <v>1585</v>
      </c>
      <c r="W1420" s="69">
        <v>0</v>
      </c>
      <c r="X1420" s="69">
        <v>0</v>
      </c>
      <c r="Y1420" s="69">
        <v>0</v>
      </c>
      <c r="Z1420" s="69">
        <v>1</v>
      </c>
      <c r="AA1420" s="69">
        <v>1</v>
      </c>
      <c r="AB1420" s="69">
        <v>1</v>
      </c>
      <c r="AC1420" s="69">
        <v>5</v>
      </c>
      <c r="AD1420" s="69">
        <v>3</v>
      </c>
      <c r="AE1420" s="69">
        <v>46</v>
      </c>
      <c r="AF1420" s="69">
        <v>0</v>
      </c>
      <c r="AG1420" s="69">
        <v>1</v>
      </c>
      <c r="AH1420" s="69">
        <v>0</v>
      </c>
      <c r="AI1420" s="69">
        <v>0</v>
      </c>
      <c r="AJ1420" s="69">
        <v>0</v>
      </c>
      <c r="AK1420" s="69">
        <v>0</v>
      </c>
      <c r="AL1420" s="69">
        <v>0</v>
      </c>
      <c r="AM1420" s="69">
        <v>0</v>
      </c>
      <c r="AN1420" s="69">
        <v>0</v>
      </c>
      <c r="AO1420" s="69">
        <v>0</v>
      </c>
      <c r="AP1420" s="114">
        <v>7.9582271923223118</v>
      </c>
      <c r="AQ1420" s="70">
        <v>1</v>
      </c>
      <c r="AR1420" s="114">
        <v>6.1590953884919326</v>
      </c>
      <c r="AS1420" s="70">
        <v>0</v>
      </c>
      <c r="AT1420" s="70">
        <v>1</v>
      </c>
      <c r="AU1420" s="70">
        <v>6.5930445341424369</v>
      </c>
      <c r="AV1420" s="114">
        <v>7.60688453121963</v>
      </c>
      <c r="AW1420" s="70">
        <v>0</v>
      </c>
      <c r="AX1420" s="70">
        <v>1</v>
      </c>
      <c r="AY1420" s="69">
        <v>1</v>
      </c>
      <c r="AZ1420" s="69">
        <v>0.35399999999999998</v>
      </c>
      <c r="BA1420" s="32">
        <v>6</v>
      </c>
      <c r="BB1420" s="32">
        <v>36</v>
      </c>
      <c r="BC1420" s="70">
        <v>1</v>
      </c>
      <c r="BD1420" s="70">
        <v>0</v>
      </c>
      <c r="BE1420" s="106">
        <f t="shared" si="320"/>
        <v>4.8888371252365896</v>
      </c>
      <c r="BF1420" s="106">
        <v>1376.05</v>
      </c>
      <c r="BG1420" s="106">
        <f t="shared" si="327"/>
        <v>0.67647098744269374</v>
      </c>
      <c r="BH1420" s="69">
        <v>1</v>
      </c>
      <c r="BI1420" s="69">
        <v>1</v>
      </c>
      <c r="BJ1420" s="69">
        <v>0</v>
      </c>
      <c r="BK1420" s="70">
        <v>1</v>
      </c>
      <c r="BL1420" s="70">
        <v>0</v>
      </c>
      <c r="BM1420" s="70">
        <v>0</v>
      </c>
      <c r="BN1420" s="70">
        <v>1</v>
      </c>
      <c r="BO1420" s="70">
        <v>0</v>
      </c>
      <c r="BP1420" s="70">
        <v>1</v>
      </c>
      <c r="BQ1420" s="70">
        <v>0</v>
      </c>
      <c r="BR1420" s="70">
        <v>0</v>
      </c>
      <c r="BS1420" s="70">
        <v>0</v>
      </c>
      <c r="BT1420" s="70">
        <v>0</v>
      </c>
      <c r="BU1420" s="70">
        <v>1</v>
      </c>
      <c r="BV1420" s="70">
        <v>1</v>
      </c>
      <c r="BW1420" s="70">
        <v>0</v>
      </c>
      <c r="BX1420" s="70">
        <v>0</v>
      </c>
      <c r="BY1420" s="70">
        <v>0.6</v>
      </c>
      <c r="BZ1420" s="70">
        <f t="shared" si="328"/>
        <v>0.4</v>
      </c>
      <c r="CA1420" s="114">
        <v>2.7725887222397811</v>
      </c>
      <c r="CB1420" s="70" t="s">
        <v>1548</v>
      </c>
      <c r="CC1420" s="70">
        <v>1</v>
      </c>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c r="DD1420" s="70"/>
      <c r="DE1420" s="70"/>
      <c r="DF1420" s="70"/>
      <c r="DG1420" s="70"/>
      <c r="DH1420" s="70"/>
      <c r="DI1420" s="70"/>
      <c r="DJ1420" s="70"/>
      <c r="DK1420" s="70"/>
      <c r="DL1420" s="70"/>
      <c r="DM1420" s="70"/>
      <c r="DN1420" s="70"/>
      <c r="DO1420" s="70"/>
      <c r="DP1420" s="70"/>
      <c r="DQ1420" s="70"/>
      <c r="DR1420" s="70"/>
      <c r="DS1420" s="70"/>
      <c r="DT1420" s="70"/>
      <c r="DU1420" s="70"/>
      <c r="DV1420" s="70"/>
      <c r="DW1420" s="70"/>
      <c r="DX1420" s="70"/>
      <c r="DY1420" s="70"/>
      <c r="DZ1420" s="70"/>
      <c r="EA1420" s="70"/>
      <c r="EB1420" s="70"/>
      <c r="EC1420" s="70"/>
      <c r="ED1420" s="70"/>
      <c r="EE1420" s="70"/>
      <c r="EF1420" s="70"/>
      <c r="EG1420" s="70"/>
      <c r="EH1420" s="70"/>
      <c r="EI1420" s="70"/>
      <c r="EJ1420" s="70"/>
      <c r="EK1420" s="70"/>
      <c r="EL1420" s="70"/>
      <c r="EM1420" s="70"/>
      <c r="EN1420" s="70"/>
      <c r="EO1420" s="70"/>
      <c r="EP1420" s="70"/>
      <c r="EQ1420" s="70"/>
      <c r="ER1420" s="70"/>
      <c r="ES1420" s="70"/>
      <c r="ET1420" s="70"/>
      <c r="EU1420" s="70"/>
      <c r="EV1420" s="70"/>
      <c r="EW1420" s="70"/>
      <c r="EX1420" s="70"/>
      <c r="EY1420" s="70"/>
      <c r="EZ1420" s="70"/>
      <c r="FA1420" s="70"/>
      <c r="FB1420" s="70"/>
      <c r="FC1420" s="70"/>
      <c r="FD1420" s="70"/>
      <c r="FE1420" s="70"/>
      <c r="FF1420" s="70"/>
      <c r="FG1420" s="70"/>
      <c r="FH1420" s="70"/>
      <c r="FI1420" s="70"/>
      <c r="FJ1420" s="70"/>
      <c r="FK1420" s="70"/>
    </row>
    <row r="1421" spans="1:167" ht="15" customHeight="1" x14ac:dyDescent="0.3">
      <c r="A1421" s="17">
        <v>1420</v>
      </c>
      <c r="B1421" s="12">
        <v>33</v>
      </c>
      <c r="C1421" s="12" t="s">
        <v>222</v>
      </c>
      <c r="D1421" s="37">
        <v>-607.71900000000005</v>
      </c>
      <c r="E1421" s="13">
        <v>299.86</v>
      </c>
      <c r="F1421" s="19">
        <f t="shared" si="315"/>
        <v>-2.026675782031615</v>
      </c>
      <c r="G1421" s="12" t="s">
        <v>420</v>
      </c>
      <c r="H1421" s="12">
        <f t="shared" si="318"/>
        <v>-907.57900000000006</v>
      </c>
      <c r="I1421" s="12">
        <f t="shared" si="319"/>
        <v>-307.85900000000004</v>
      </c>
      <c r="J1421" s="12">
        <v>0.113</v>
      </c>
      <c r="K1421" s="12">
        <f t="shared" si="321"/>
        <v>-607.71900000000005</v>
      </c>
      <c r="L1421" s="45">
        <f t="shared" si="316"/>
        <v>-2.026675782031615</v>
      </c>
      <c r="M1421" s="15">
        <f t="shared" si="322"/>
        <v>-0.28630786593275043</v>
      </c>
      <c r="N1421" s="13">
        <f t="shared" si="323"/>
        <v>0.14126969319470767</v>
      </c>
      <c r="O1421" s="68">
        <f t="shared" si="324"/>
        <v>7.0786591050476115</v>
      </c>
      <c r="P1421" s="12">
        <f t="shared" si="325"/>
        <v>-0.4275775591274581</v>
      </c>
      <c r="Q1421" s="12">
        <f t="shared" si="326"/>
        <v>-0.14503817273804276</v>
      </c>
      <c r="R1421" s="113">
        <v>4.5538768916005408</v>
      </c>
      <c r="S1421" s="12" t="s">
        <v>1575</v>
      </c>
      <c r="T1421" s="12" t="s">
        <v>1563</v>
      </c>
      <c r="U1421" s="12" t="s">
        <v>1572</v>
      </c>
      <c r="V1421" s="13" t="s">
        <v>1586</v>
      </c>
      <c r="W1421" s="68">
        <v>0</v>
      </c>
      <c r="X1421" s="68">
        <v>0</v>
      </c>
      <c r="Y1421" s="68">
        <v>0</v>
      </c>
      <c r="Z1421" s="68">
        <v>1</v>
      </c>
      <c r="AA1421" s="13">
        <v>1</v>
      </c>
      <c r="AB1421" s="13">
        <v>1</v>
      </c>
      <c r="AC1421" s="68">
        <v>5</v>
      </c>
      <c r="AD1421" s="13">
        <v>3</v>
      </c>
      <c r="AE1421" s="13">
        <v>46</v>
      </c>
      <c r="AF1421" s="13">
        <v>0</v>
      </c>
      <c r="AG1421" s="13">
        <v>1</v>
      </c>
      <c r="AH1421" s="13">
        <v>0</v>
      </c>
      <c r="AI1421" s="13">
        <v>0</v>
      </c>
      <c r="AJ1421" s="13">
        <v>0</v>
      </c>
      <c r="AK1421" s="13">
        <v>0</v>
      </c>
      <c r="AL1421" s="13">
        <v>0</v>
      </c>
      <c r="AM1421" s="68">
        <v>0</v>
      </c>
      <c r="AN1421" s="68">
        <v>0</v>
      </c>
      <c r="AO1421" s="68">
        <v>0</v>
      </c>
      <c r="AP1421" s="113">
        <v>7.9582271923223118</v>
      </c>
      <c r="AQ1421" s="12">
        <v>1</v>
      </c>
      <c r="AR1421" s="113">
        <v>6.1820849067166321</v>
      </c>
      <c r="AS1421" s="12">
        <v>0</v>
      </c>
      <c r="AT1421" s="12">
        <v>1</v>
      </c>
      <c r="AU1421" s="12">
        <v>6.5930445341424369</v>
      </c>
      <c r="AV1421" s="113">
        <v>7.60688453121963</v>
      </c>
      <c r="AW1421" s="12">
        <v>0</v>
      </c>
      <c r="AX1421" s="12">
        <v>1</v>
      </c>
      <c r="AY1421" s="68">
        <v>1</v>
      </c>
      <c r="AZ1421" s="68">
        <v>0.35399999999999998</v>
      </c>
      <c r="BA1421" s="94">
        <v>6</v>
      </c>
      <c r="BB1421" s="94">
        <v>36</v>
      </c>
      <c r="BC1421" s="12">
        <v>1</v>
      </c>
      <c r="BD1421" s="12">
        <v>0</v>
      </c>
      <c r="BE1421" s="104">
        <f t="shared" si="320"/>
        <v>4.8888371252365896</v>
      </c>
      <c r="BF1421" s="104">
        <v>1376.05</v>
      </c>
      <c r="BG1421" s="104">
        <f t="shared" si="327"/>
        <v>0.67647098744269374</v>
      </c>
      <c r="BH1421" s="68">
        <v>1</v>
      </c>
      <c r="BI1421" s="68">
        <v>1</v>
      </c>
      <c r="BJ1421" s="68">
        <v>0</v>
      </c>
      <c r="BK1421" s="12">
        <v>1</v>
      </c>
      <c r="BL1421" s="12">
        <v>0</v>
      </c>
      <c r="BM1421" s="12">
        <v>0</v>
      </c>
      <c r="BN1421" s="12">
        <v>1</v>
      </c>
      <c r="BO1421" s="12">
        <v>0</v>
      </c>
      <c r="BP1421" s="12">
        <v>1</v>
      </c>
      <c r="BQ1421" s="12">
        <v>0</v>
      </c>
      <c r="BR1421" s="12">
        <v>0</v>
      </c>
      <c r="BS1421" s="12">
        <v>0</v>
      </c>
      <c r="BT1421" s="12">
        <v>0</v>
      </c>
      <c r="BU1421" s="12">
        <v>1</v>
      </c>
      <c r="BV1421" s="12">
        <v>1</v>
      </c>
      <c r="BW1421" s="12">
        <v>0</v>
      </c>
      <c r="BX1421" s="12">
        <v>0</v>
      </c>
      <c r="BY1421" s="12">
        <v>0.6</v>
      </c>
      <c r="BZ1421" s="12">
        <f t="shared" si="328"/>
        <v>0.4</v>
      </c>
      <c r="CA1421" s="113">
        <v>2.7725887222397811</v>
      </c>
      <c r="CB1421" s="12" t="s">
        <v>1548</v>
      </c>
      <c r="CC1421" s="12">
        <v>1</v>
      </c>
    </row>
    <row r="1422" spans="1:167" ht="15" customHeight="1" x14ac:dyDescent="0.3">
      <c r="A1422" s="70">
        <v>1421</v>
      </c>
      <c r="B1422" s="70">
        <v>33</v>
      </c>
      <c r="C1422" s="70" t="s">
        <v>222</v>
      </c>
      <c r="D1422" s="38">
        <v>-441.053</v>
      </c>
      <c r="E1422" s="69">
        <v>273.24</v>
      </c>
      <c r="F1422" s="19">
        <f t="shared" si="315"/>
        <v>-1.6141597130727565</v>
      </c>
      <c r="G1422" s="70"/>
      <c r="H1422" s="70">
        <f t="shared" si="318"/>
        <v>-714.29300000000001</v>
      </c>
      <c r="I1422" s="70">
        <f t="shared" si="319"/>
        <v>-167.81299999999999</v>
      </c>
      <c r="J1422" s="70">
        <v>0.113</v>
      </c>
      <c r="K1422" s="70">
        <f t="shared" si="321"/>
        <v>-441.053</v>
      </c>
      <c r="L1422" s="47">
        <f t="shared" si="316"/>
        <v>-1.6141597130727565</v>
      </c>
      <c r="M1422" s="18">
        <f t="shared" si="322"/>
        <v>-0.23152811958069267</v>
      </c>
      <c r="N1422" s="69">
        <f t="shared" si="323"/>
        <v>0.14343569456330296</v>
      </c>
      <c r="O1422" s="69">
        <f t="shared" si="324"/>
        <v>6.9717653129825825</v>
      </c>
      <c r="P1422" s="70">
        <f t="shared" si="325"/>
        <v>-0.3749638141439956</v>
      </c>
      <c r="Q1422" s="70">
        <f t="shared" si="326"/>
        <v>-8.8092425017389703E-2</v>
      </c>
      <c r="R1422" s="114">
        <v>4.5538768916005408</v>
      </c>
      <c r="S1422" s="70" t="s">
        <v>1576</v>
      </c>
      <c r="T1422" s="70" t="s">
        <v>1563</v>
      </c>
      <c r="U1422" s="70" t="s">
        <v>1573</v>
      </c>
      <c r="V1422" s="69" t="s">
        <v>1587</v>
      </c>
      <c r="W1422" s="69">
        <v>0</v>
      </c>
      <c r="X1422" s="69">
        <v>0</v>
      </c>
      <c r="Y1422" s="69">
        <v>0</v>
      </c>
      <c r="Z1422" s="69">
        <v>1</v>
      </c>
      <c r="AA1422" s="69">
        <v>1</v>
      </c>
      <c r="AB1422" s="69">
        <v>1</v>
      </c>
      <c r="AC1422" s="69">
        <v>5</v>
      </c>
      <c r="AD1422" s="69">
        <v>3</v>
      </c>
      <c r="AE1422" s="69">
        <v>46</v>
      </c>
      <c r="AF1422" s="69">
        <v>0</v>
      </c>
      <c r="AG1422" s="69">
        <v>1</v>
      </c>
      <c r="AH1422" s="69">
        <v>0</v>
      </c>
      <c r="AI1422" s="69">
        <v>0</v>
      </c>
      <c r="AJ1422" s="69">
        <v>0</v>
      </c>
      <c r="AK1422" s="69">
        <v>0</v>
      </c>
      <c r="AL1422" s="69">
        <v>0</v>
      </c>
      <c r="AM1422" s="69">
        <v>0</v>
      </c>
      <c r="AN1422" s="69">
        <v>0</v>
      </c>
      <c r="AO1422" s="69">
        <v>0</v>
      </c>
      <c r="AP1422" s="114">
        <v>7.9582271923223118</v>
      </c>
      <c r="AQ1422" s="70">
        <v>0</v>
      </c>
      <c r="AR1422" s="114">
        <v>6.1675164908883415</v>
      </c>
      <c r="AS1422" s="70">
        <v>0</v>
      </c>
      <c r="AT1422" s="70">
        <v>1</v>
      </c>
      <c r="AU1422" s="70">
        <v>6.5930445341424369</v>
      </c>
      <c r="AV1422" s="114">
        <v>7.60688453121963</v>
      </c>
      <c r="AW1422" s="70">
        <v>0</v>
      </c>
      <c r="AX1422" s="70">
        <v>1</v>
      </c>
      <c r="AY1422" s="69">
        <v>1</v>
      </c>
      <c r="AZ1422" s="69">
        <v>0.35399999999999998</v>
      </c>
      <c r="BA1422" s="32">
        <v>6</v>
      </c>
      <c r="BB1422" s="32">
        <v>36</v>
      </c>
      <c r="BC1422" s="70">
        <v>1</v>
      </c>
      <c r="BD1422" s="70">
        <v>0</v>
      </c>
      <c r="BE1422" s="106">
        <f t="shared" si="320"/>
        <v>4.8888371252365896</v>
      </c>
      <c r="BF1422" s="106">
        <v>1376.05</v>
      </c>
      <c r="BG1422" s="106">
        <f t="shared" si="327"/>
        <v>0.67647098744269374</v>
      </c>
      <c r="BH1422" s="69">
        <v>1</v>
      </c>
      <c r="BI1422" s="69">
        <v>1</v>
      </c>
      <c r="BJ1422" s="69">
        <v>0</v>
      </c>
      <c r="BK1422" s="70">
        <v>1</v>
      </c>
      <c r="BL1422" s="70">
        <v>0</v>
      </c>
      <c r="BM1422" s="70">
        <v>0</v>
      </c>
      <c r="BN1422" s="70">
        <v>1</v>
      </c>
      <c r="BO1422" s="70">
        <v>0</v>
      </c>
      <c r="BP1422" s="70">
        <v>1</v>
      </c>
      <c r="BQ1422" s="70">
        <v>0</v>
      </c>
      <c r="BR1422" s="70">
        <v>0</v>
      </c>
      <c r="BS1422" s="70">
        <v>0</v>
      </c>
      <c r="BT1422" s="70">
        <v>0</v>
      </c>
      <c r="BU1422" s="70">
        <v>1</v>
      </c>
      <c r="BV1422" s="70">
        <v>1</v>
      </c>
      <c r="BW1422" s="70">
        <v>0</v>
      </c>
      <c r="BX1422" s="70">
        <v>0</v>
      </c>
      <c r="BY1422" s="70">
        <v>0.6</v>
      </c>
      <c r="BZ1422" s="70">
        <f t="shared" si="328"/>
        <v>0.4</v>
      </c>
      <c r="CA1422" s="114">
        <v>2.7725887222397811</v>
      </c>
      <c r="CB1422" s="70" t="s">
        <v>1548</v>
      </c>
      <c r="CC1422" s="70">
        <v>1</v>
      </c>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c r="DD1422" s="70"/>
      <c r="DE1422" s="70"/>
      <c r="DF1422" s="70"/>
      <c r="DG1422" s="70"/>
      <c r="DH1422" s="70"/>
      <c r="DI1422" s="70"/>
      <c r="DJ1422" s="70"/>
      <c r="DK1422" s="70"/>
      <c r="DL1422" s="70"/>
      <c r="DM1422" s="70"/>
      <c r="DN1422" s="70"/>
      <c r="DO1422" s="70"/>
      <c r="DP1422" s="70"/>
      <c r="DQ1422" s="70"/>
      <c r="DR1422" s="70"/>
      <c r="DS1422" s="70"/>
      <c r="DT1422" s="70"/>
      <c r="DU1422" s="70"/>
      <c r="DV1422" s="70"/>
      <c r="DW1422" s="70"/>
      <c r="DX1422" s="70"/>
      <c r="DY1422" s="70"/>
      <c r="DZ1422" s="70"/>
      <c r="EA1422" s="70"/>
      <c r="EB1422" s="70"/>
      <c r="EC1422" s="70"/>
      <c r="ED1422" s="70"/>
      <c r="EE1422" s="70"/>
      <c r="EF1422" s="70"/>
      <c r="EG1422" s="70"/>
      <c r="EH1422" s="70"/>
      <c r="EI1422" s="70"/>
      <c r="EJ1422" s="70"/>
      <c r="EK1422" s="70"/>
      <c r="EL1422" s="70"/>
      <c r="EM1422" s="70"/>
      <c r="EN1422" s="70"/>
      <c r="EO1422" s="70"/>
      <c r="EP1422" s="70"/>
      <c r="EQ1422" s="70"/>
      <c r="ER1422" s="70"/>
      <c r="ES1422" s="70"/>
      <c r="ET1422" s="70"/>
      <c r="EU1422" s="70"/>
      <c r="EV1422" s="70"/>
      <c r="EW1422" s="70"/>
      <c r="EX1422" s="70"/>
      <c r="EY1422" s="70"/>
      <c r="EZ1422" s="70"/>
      <c r="FA1422" s="70"/>
      <c r="FB1422" s="70"/>
      <c r="FC1422" s="70"/>
      <c r="FD1422" s="70"/>
      <c r="FE1422" s="70"/>
      <c r="FF1422" s="70"/>
      <c r="FG1422" s="70"/>
      <c r="FH1422" s="70"/>
      <c r="FI1422" s="70"/>
      <c r="FJ1422" s="70"/>
      <c r="FK1422" s="70"/>
    </row>
    <row r="1423" spans="1:167" ht="15" customHeight="1" x14ac:dyDescent="0.3">
      <c r="A1423" s="70">
        <v>1422</v>
      </c>
      <c r="B1423" s="12">
        <v>33</v>
      </c>
      <c r="C1423" s="12" t="s">
        <v>222</v>
      </c>
      <c r="D1423" s="37">
        <v>-56.061</v>
      </c>
      <c r="E1423" s="68">
        <v>293.04000000000002</v>
      </c>
      <c r="F1423" s="19">
        <f t="shared" si="315"/>
        <v>-0.19130835380835379</v>
      </c>
      <c r="H1423" s="12">
        <f t="shared" si="318"/>
        <v>-349.101</v>
      </c>
      <c r="I1423" s="12">
        <f t="shared" si="319"/>
        <v>236.97900000000001</v>
      </c>
      <c r="J1423" s="12">
        <v>0.122</v>
      </c>
      <c r="K1423" s="12">
        <f t="shared" si="321"/>
        <v>-56.061</v>
      </c>
      <c r="L1423" s="45">
        <f t="shared" si="316"/>
        <v>-0.19130835380835379</v>
      </c>
      <c r="M1423" s="15">
        <f t="shared" si="322"/>
        <v>-2.91618427280118E-2</v>
      </c>
      <c r="N1423" s="68">
        <f t="shared" si="323"/>
        <v>0.15243371315204113</v>
      </c>
      <c r="O1423" s="68">
        <f t="shared" si="324"/>
        <v>6.5602285696640834</v>
      </c>
      <c r="P1423" s="12">
        <f t="shared" si="325"/>
        <v>-0.18159555588005294</v>
      </c>
      <c r="Q1423" s="12">
        <f t="shared" si="326"/>
        <v>0.12327187042402933</v>
      </c>
      <c r="R1423" s="113">
        <v>6.6160651851328174</v>
      </c>
      <c r="S1423" s="12" t="s">
        <v>1574</v>
      </c>
      <c r="T1423" s="12" t="s">
        <v>1563</v>
      </c>
      <c r="U1423" s="12" t="s">
        <v>1571</v>
      </c>
      <c r="V1423" s="68" t="s">
        <v>1585</v>
      </c>
      <c r="W1423" s="68">
        <v>0</v>
      </c>
      <c r="X1423" s="68">
        <v>0</v>
      </c>
      <c r="Y1423" s="68">
        <v>0</v>
      </c>
      <c r="Z1423" s="68">
        <v>1</v>
      </c>
      <c r="AA1423" s="68">
        <v>1</v>
      </c>
      <c r="AB1423" s="68">
        <v>1</v>
      </c>
      <c r="AC1423" s="68">
        <v>6</v>
      </c>
      <c r="AD1423" s="68">
        <v>4</v>
      </c>
      <c r="AE1423" s="68">
        <v>43</v>
      </c>
      <c r="AF1423" s="68">
        <v>0</v>
      </c>
      <c r="AG1423" s="68">
        <v>1</v>
      </c>
      <c r="AH1423" s="68">
        <v>0</v>
      </c>
      <c r="AI1423" s="68">
        <v>0</v>
      </c>
      <c r="AJ1423" s="68">
        <v>0</v>
      </c>
      <c r="AK1423" s="68">
        <v>0</v>
      </c>
      <c r="AL1423" s="68">
        <v>0</v>
      </c>
      <c r="AM1423" s="68">
        <v>0</v>
      </c>
      <c r="AN1423" s="68">
        <v>0</v>
      </c>
      <c r="AO1423" s="68">
        <v>0</v>
      </c>
      <c r="AP1423" s="113">
        <v>7.95892649305011</v>
      </c>
      <c r="AQ1423" s="12">
        <v>1</v>
      </c>
      <c r="AR1423" s="113">
        <v>6.1590953884919326</v>
      </c>
      <c r="AS1423" s="12">
        <v>0</v>
      </c>
      <c r="AT1423" s="12">
        <v>1</v>
      </c>
      <c r="AU1423" s="12">
        <v>5.0106352940962555</v>
      </c>
      <c r="AV1423" s="113">
        <v>7.60688453121963</v>
      </c>
      <c r="AW1423" s="12">
        <v>0</v>
      </c>
      <c r="AX1423" s="12">
        <v>1</v>
      </c>
      <c r="AY1423" s="68">
        <v>1</v>
      </c>
      <c r="AZ1423" s="68">
        <v>0.35399999999999998</v>
      </c>
      <c r="BA1423" s="94">
        <v>6</v>
      </c>
      <c r="BB1423" s="94">
        <v>36</v>
      </c>
      <c r="BC1423" s="12">
        <v>1</v>
      </c>
      <c r="BD1423" s="12">
        <v>0</v>
      </c>
      <c r="BE1423" s="104">
        <f t="shared" si="320"/>
        <v>4.8888371252365896</v>
      </c>
      <c r="BF1423" s="104">
        <v>1376.05</v>
      </c>
      <c r="BG1423" s="104">
        <f t="shared" si="327"/>
        <v>0.67647098744269374</v>
      </c>
      <c r="BH1423" s="68">
        <v>1</v>
      </c>
      <c r="BI1423" s="68">
        <v>1</v>
      </c>
      <c r="BJ1423" s="68">
        <v>0</v>
      </c>
      <c r="BK1423" s="12">
        <v>1</v>
      </c>
      <c r="BL1423" s="12">
        <v>0</v>
      </c>
      <c r="BM1423" s="12">
        <v>0</v>
      </c>
      <c r="BN1423" s="12">
        <v>1</v>
      </c>
      <c r="BO1423" s="12">
        <v>0</v>
      </c>
      <c r="BP1423" s="12">
        <v>1</v>
      </c>
      <c r="BQ1423" s="12">
        <v>0</v>
      </c>
      <c r="BR1423" s="12">
        <v>0</v>
      </c>
      <c r="BS1423" s="12">
        <v>0</v>
      </c>
      <c r="BT1423" s="12">
        <v>0</v>
      </c>
      <c r="BU1423" s="12">
        <v>1</v>
      </c>
      <c r="BV1423" s="12">
        <v>1</v>
      </c>
      <c r="BW1423" s="12">
        <v>0</v>
      </c>
      <c r="BX1423" s="12">
        <v>0</v>
      </c>
      <c r="BY1423" s="12">
        <v>0.55600000000000005</v>
      </c>
      <c r="BZ1423" s="12">
        <f t="shared" si="328"/>
        <v>0.44399999999999995</v>
      </c>
      <c r="CA1423" s="113">
        <v>2.3513752571634776</v>
      </c>
      <c r="CB1423" s="12" t="s">
        <v>1548</v>
      </c>
      <c r="CC1423" s="12">
        <v>1</v>
      </c>
    </row>
    <row r="1424" spans="1:167" ht="15" customHeight="1" x14ac:dyDescent="0.3">
      <c r="A1424" s="17">
        <v>1423</v>
      </c>
      <c r="B1424" s="12">
        <v>33</v>
      </c>
      <c r="C1424" s="12" t="s">
        <v>222</v>
      </c>
      <c r="D1424" s="37">
        <v>-566.66700000000003</v>
      </c>
      <c r="E1424" s="13">
        <v>314.83999999999997</v>
      </c>
      <c r="F1424" s="19">
        <f t="shared" si="315"/>
        <v>-1.7998570702579091</v>
      </c>
      <c r="G1424" s="12" t="s">
        <v>421</v>
      </c>
      <c r="H1424" s="12">
        <f t="shared" si="318"/>
        <v>-881.50700000000006</v>
      </c>
      <c r="I1424" s="12">
        <f t="shared" si="319"/>
        <v>-251.82700000000006</v>
      </c>
      <c r="J1424" s="12">
        <v>0.122</v>
      </c>
      <c r="K1424" s="12">
        <f t="shared" si="321"/>
        <v>-566.66700000000003</v>
      </c>
      <c r="L1424" s="45">
        <f t="shared" si="316"/>
        <v>-1.7998570702579091</v>
      </c>
      <c r="M1424" s="15">
        <f t="shared" si="322"/>
        <v>-0.26468633590028301</v>
      </c>
      <c r="N1424" s="13">
        <f t="shared" si="323"/>
        <v>0.14705964172052563</v>
      </c>
      <c r="O1424" s="68">
        <f t="shared" si="324"/>
        <v>6.7999621670533861</v>
      </c>
      <c r="P1424" s="12">
        <f t="shared" si="325"/>
        <v>-0.41174597762080867</v>
      </c>
      <c r="Q1424" s="12">
        <f t="shared" si="326"/>
        <v>-0.11762669417975738</v>
      </c>
      <c r="R1424" s="113">
        <v>6.6160651851328174</v>
      </c>
      <c r="S1424" s="12" t="s">
        <v>1575</v>
      </c>
      <c r="T1424" s="12" t="s">
        <v>1563</v>
      </c>
      <c r="U1424" s="12" t="s">
        <v>1572</v>
      </c>
      <c r="V1424" s="13" t="s">
        <v>1586</v>
      </c>
      <c r="W1424" s="68">
        <v>0</v>
      </c>
      <c r="X1424" s="68">
        <v>0</v>
      </c>
      <c r="Y1424" s="68">
        <v>0</v>
      </c>
      <c r="Z1424" s="68">
        <v>1</v>
      </c>
      <c r="AA1424" s="13">
        <v>1</v>
      </c>
      <c r="AB1424" s="13">
        <v>1</v>
      </c>
      <c r="AC1424" s="68">
        <v>6</v>
      </c>
      <c r="AD1424" s="13">
        <v>4</v>
      </c>
      <c r="AE1424" s="13">
        <v>43</v>
      </c>
      <c r="AF1424" s="13">
        <v>0</v>
      </c>
      <c r="AG1424" s="13">
        <v>1</v>
      </c>
      <c r="AH1424" s="13">
        <v>0</v>
      </c>
      <c r="AI1424" s="13">
        <v>0</v>
      </c>
      <c r="AJ1424" s="13">
        <v>0</v>
      </c>
      <c r="AK1424" s="13">
        <v>0</v>
      </c>
      <c r="AL1424" s="13">
        <v>0</v>
      </c>
      <c r="AM1424" s="68">
        <v>0</v>
      </c>
      <c r="AN1424" s="68">
        <v>0</v>
      </c>
      <c r="AO1424" s="68">
        <v>0</v>
      </c>
      <c r="AP1424" s="113">
        <v>7.959275960116396</v>
      </c>
      <c r="AQ1424" s="12">
        <v>1</v>
      </c>
      <c r="AR1424" s="113">
        <v>6.1820849067166321</v>
      </c>
      <c r="AS1424" s="12">
        <v>0</v>
      </c>
      <c r="AT1424" s="12">
        <v>1</v>
      </c>
      <c r="AU1424" s="12">
        <v>5.0106352940962555</v>
      </c>
      <c r="AV1424" s="113">
        <v>7.60688453121963</v>
      </c>
      <c r="AW1424" s="12">
        <v>0</v>
      </c>
      <c r="AX1424" s="12">
        <v>1</v>
      </c>
      <c r="AY1424" s="68">
        <v>1</v>
      </c>
      <c r="AZ1424" s="68">
        <v>0.35399999999999998</v>
      </c>
      <c r="BA1424" s="94">
        <v>6</v>
      </c>
      <c r="BB1424" s="94">
        <v>36</v>
      </c>
      <c r="BC1424" s="12">
        <v>1</v>
      </c>
      <c r="BD1424" s="12">
        <v>0</v>
      </c>
      <c r="BE1424" s="104">
        <f t="shared" si="320"/>
        <v>4.8888371252365896</v>
      </c>
      <c r="BF1424" s="104">
        <v>1376.05</v>
      </c>
      <c r="BG1424" s="104">
        <f t="shared" si="327"/>
        <v>0.67647098744269374</v>
      </c>
      <c r="BH1424" s="68">
        <v>1</v>
      </c>
      <c r="BI1424" s="68">
        <v>1</v>
      </c>
      <c r="BJ1424" s="68">
        <v>0</v>
      </c>
      <c r="BK1424" s="12">
        <v>1</v>
      </c>
      <c r="BL1424" s="12">
        <v>0</v>
      </c>
      <c r="BM1424" s="12">
        <v>0</v>
      </c>
      <c r="BN1424" s="12">
        <v>1</v>
      </c>
      <c r="BO1424" s="12">
        <v>0</v>
      </c>
      <c r="BP1424" s="12">
        <v>1</v>
      </c>
      <c r="BQ1424" s="12">
        <v>0</v>
      </c>
      <c r="BR1424" s="12">
        <v>0</v>
      </c>
      <c r="BS1424" s="12">
        <v>0</v>
      </c>
      <c r="BT1424" s="12">
        <v>0</v>
      </c>
      <c r="BU1424" s="12">
        <v>1</v>
      </c>
      <c r="BV1424" s="12">
        <v>1</v>
      </c>
      <c r="BW1424" s="12">
        <v>0</v>
      </c>
      <c r="BX1424" s="12">
        <v>0</v>
      </c>
      <c r="BY1424" s="12">
        <v>0.55600000000000005</v>
      </c>
      <c r="BZ1424" s="12">
        <f t="shared" si="328"/>
        <v>0.44399999999999995</v>
      </c>
      <c r="CA1424" s="113">
        <v>2.3513752571634776</v>
      </c>
      <c r="CB1424" s="12" t="s">
        <v>1548</v>
      </c>
      <c r="CC1424" s="12">
        <v>1</v>
      </c>
    </row>
    <row r="1425" spans="1:167" ht="15" customHeight="1" x14ac:dyDescent="0.3">
      <c r="A1425" s="17">
        <v>1424</v>
      </c>
      <c r="B1425" s="12">
        <v>33</v>
      </c>
      <c r="C1425" s="12" t="s">
        <v>222</v>
      </c>
      <c r="D1425" s="37">
        <v>-455.65800000000002</v>
      </c>
      <c r="E1425" s="68">
        <v>278.51</v>
      </c>
      <c r="F1425" s="19">
        <f t="shared" ref="F1425:F1488" si="329">D1425/E1425</f>
        <v>-1.6360561559728557</v>
      </c>
      <c r="H1425" s="12">
        <f t="shared" si="318"/>
        <v>-734.16800000000001</v>
      </c>
      <c r="I1425" s="12">
        <f t="shared" si="319"/>
        <v>-177.14800000000002</v>
      </c>
      <c r="J1425" s="12">
        <v>0.122</v>
      </c>
      <c r="K1425" s="12">
        <f t="shared" si="321"/>
        <v>-455.65800000000002</v>
      </c>
      <c r="L1425" s="45">
        <f t="shared" ref="L1425:L1488" si="330">K1425/E1425</f>
        <v>-1.6360561559728557</v>
      </c>
      <c r="M1425" s="15">
        <f t="shared" si="322"/>
        <v>-0.24207555857183116</v>
      </c>
      <c r="N1425" s="68">
        <f t="shared" si="323"/>
        <v>0.14796286648723536</v>
      </c>
      <c r="O1425" s="68">
        <f t="shared" si="324"/>
        <v>6.7584524667631332</v>
      </c>
      <c r="P1425" s="12">
        <f t="shared" si="325"/>
        <v>-0.3900384250590665</v>
      </c>
      <c r="Q1425" s="12">
        <f t="shared" si="326"/>
        <v>-9.41126920845958E-2</v>
      </c>
      <c r="R1425" s="113">
        <v>6.6160651851328174</v>
      </c>
      <c r="S1425" s="12" t="s">
        <v>1576</v>
      </c>
      <c r="T1425" s="12" t="s">
        <v>1563</v>
      </c>
      <c r="U1425" s="12" t="s">
        <v>1573</v>
      </c>
      <c r="V1425" s="68" t="s">
        <v>1587</v>
      </c>
      <c r="W1425" s="68">
        <v>0</v>
      </c>
      <c r="X1425" s="68">
        <v>0</v>
      </c>
      <c r="Y1425" s="68">
        <v>0</v>
      </c>
      <c r="Z1425" s="68">
        <v>1</v>
      </c>
      <c r="AA1425" s="68">
        <v>1</v>
      </c>
      <c r="AB1425" s="68">
        <v>1</v>
      </c>
      <c r="AC1425" s="68">
        <v>6</v>
      </c>
      <c r="AD1425" s="68">
        <v>4</v>
      </c>
      <c r="AE1425" s="68">
        <v>43</v>
      </c>
      <c r="AF1425" s="68">
        <v>0</v>
      </c>
      <c r="AG1425" s="68">
        <v>1</v>
      </c>
      <c r="AH1425" s="68">
        <v>0</v>
      </c>
      <c r="AI1425" s="68">
        <v>0</v>
      </c>
      <c r="AJ1425" s="68">
        <v>0</v>
      </c>
      <c r="AK1425" s="68">
        <v>0</v>
      </c>
      <c r="AL1425" s="68">
        <v>0</v>
      </c>
      <c r="AM1425" s="68">
        <v>0</v>
      </c>
      <c r="AN1425" s="68">
        <v>0</v>
      </c>
      <c r="AO1425" s="68">
        <v>0</v>
      </c>
      <c r="AP1425" s="113">
        <v>7.9596253050981147</v>
      </c>
      <c r="AQ1425" s="12">
        <v>0</v>
      </c>
      <c r="AR1425" s="113">
        <v>6.1675164908883415</v>
      </c>
      <c r="AS1425" s="12">
        <v>0</v>
      </c>
      <c r="AT1425" s="12">
        <v>1</v>
      </c>
      <c r="AU1425" s="12">
        <v>5.0106352940962555</v>
      </c>
      <c r="AV1425" s="113">
        <v>7.60688453121963</v>
      </c>
      <c r="AW1425" s="12">
        <v>0</v>
      </c>
      <c r="AX1425" s="12">
        <v>1</v>
      </c>
      <c r="AY1425" s="68">
        <v>1</v>
      </c>
      <c r="AZ1425" s="68">
        <v>0.35399999999999998</v>
      </c>
      <c r="BA1425" s="94">
        <v>6</v>
      </c>
      <c r="BB1425" s="94">
        <v>36</v>
      </c>
      <c r="BC1425" s="12">
        <v>1</v>
      </c>
      <c r="BD1425" s="12">
        <v>0</v>
      </c>
      <c r="BE1425" s="104">
        <f t="shared" si="320"/>
        <v>4.8888371252365896</v>
      </c>
      <c r="BF1425" s="104">
        <v>1376.05</v>
      </c>
      <c r="BG1425" s="104">
        <f t="shared" si="327"/>
        <v>0.67647098744269374</v>
      </c>
      <c r="BH1425" s="68">
        <v>1</v>
      </c>
      <c r="BI1425" s="68">
        <v>1</v>
      </c>
      <c r="BJ1425" s="68">
        <v>0</v>
      </c>
      <c r="BK1425" s="12">
        <v>1</v>
      </c>
      <c r="BL1425" s="12">
        <v>0</v>
      </c>
      <c r="BM1425" s="12">
        <v>0</v>
      </c>
      <c r="BN1425" s="12">
        <v>1</v>
      </c>
      <c r="BO1425" s="12">
        <v>0</v>
      </c>
      <c r="BP1425" s="12">
        <v>1</v>
      </c>
      <c r="BQ1425" s="12">
        <v>0</v>
      </c>
      <c r="BR1425" s="12">
        <v>0</v>
      </c>
      <c r="BS1425" s="12">
        <v>0</v>
      </c>
      <c r="BT1425" s="12">
        <v>0</v>
      </c>
      <c r="BU1425" s="12">
        <v>1</v>
      </c>
      <c r="BV1425" s="12">
        <v>1</v>
      </c>
      <c r="BW1425" s="12">
        <v>0</v>
      </c>
      <c r="BX1425" s="12">
        <v>0</v>
      </c>
      <c r="BY1425" s="12">
        <v>0.55600000000000005</v>
      </c>
      <c r="BZ1425" s="12">
        <f t="shared" si="328"/>
        <v>0.44399999999999995</v>
      </c>
      <c r="CA1425" s="113">
        <v>2.3513752571634776</v>
      </c>
      <c r="CB1425" s="12" t="s">
        <v>1548</v>
      </c>
      <c r="CC1425" s="12">
        <v>1</v>
      </c>
    </row>
    <row r="1426" spans="1:167" ht="15" customHeight="1" x14ac:dyDescent="0.3">
      <c r="A1426" s="70">
        <v>1425</v>
      </c>
      <c r="B1426" s="12">
        <v>33</v>
      </c>
      <c r="C1426" s="12" t="s">
        <v>222</v>
      </c>
      <c r="D1426" s="37">
        <v>-186.05199999999999</v>
      </c>
      <c r="E1426" s="68">
        <v>217.86</v>
      </c>
      <c r="F1426" s="19">
        <f t="shared" si="329"/>
        <v>-0.85399798035435592</v>
      </c>
      <c r="H1426" s="12">
        <f t="shared" si="318"/>
        <v>-403.91200000000003</v>
      </c>
      <c r="I1426" s="12">
        <f t="shared" si="319"/>
        <v>31.808000000000021</v>
      </c>
      <c r="J1426" s="12">
        <v>0.122</v>
      </c>
      <c r="K1426" s="12">
        <f t="shared" si="321"/>
        <v>-186.05199999999999</v>
      </c>
      <c r="L1426" s="45">
        <f t="shared" si="330"/>
        <v>-0.85399798035435592</v>
      </c>
      <c r="M1426" s="15">
        <f t="shared" si="322"/>
        <v>-0.12914289524428618</v>
      </c>
      <c r="N1426" s="68">
        <f t="shared" si="323"/>
        <v>0.1512215464382011</v>
      </c>
      <c r="O1426" s="68">
        <f t="shared" si="324"/>
        <v>6.6128142685583811</v>
      </c>
      <c r="P1426" s="12">
        <f t="shared" si="325"/>
        <v>-0.28036444168248731</v>
      </c>
      <c r="Q1426" s="12">
        <f t="shared" si="326"/>
        <v>2.2078651193914917E-2</v>
      </c>
      <c r="R1426" s="113">
        <v>6.6160651851328174</v>
      </c>
      <c r="S1426" s="12" t="s">
        <v>1577</v>
      </c>
      <c r="T1426" s="12" t="s">
        <v>1563</v>
      </c>
      <c r="U1426" s="12" t="s">
        <v>436</v>
      </c>
      <c r="V1426" s="68" t="s">
        <v>1569</v>
      </c>
      <c r="W1426" s="68">
        <v>0</v>
      </c>
      <c r="X1426" s="68">
        <v>0</v>
      </c>
      <c r="Y1426" s="68">
        <v>0</v>
      </c>
      <c r="Z1426" s="68">
        <v>1</v>
      </c>
      <c r="AA1426" s="68">
        <v>1</v>
      </c>
      <c r="AB1426" s="68">
        <v>1</v>
      </c>
      <c r="AC1426" s="68">
        <v>6</v>
      </c>
      <c r="AD1426" s="68">
        <v>4</v>
      </c>
      <c r="AE1426" s="68">
        <v>43</v>
      </c>
      <c r="AF1426" s="68">
        <v>0</v>
      </c>
      <c r="AG1426" s="68">
        <v>1</v>
      </c>
      <c r="AH1426" s="68">
        <v>0</v>
      </c>
      <c r="AI1426" s="68">
        <v>0</v>
      </c>
      <c r="AJ1426" s="68">
        <v>0</v>
      </c>
      <c r="AK1426" s="68">
        <v>0</v>
      </c>
      <c r="AL1426" s="68">
        <v>0</v>
      </c>
      <c r="AM1426" s="68">
        <v>0</v>
      </c>
      <c r="AN1426" s="68">
        <v>0</v>
      </c>
      <c r="AO1426" s="68">
        <v>0</v>
      </c>
      <c r="AP1426" s="113">
        <v>7.9599745280805365</v>
      </c>
      <c r="AQ1426" s="12">
        <v>1</v>
      </c>
      <c r="AR1426" s="113">
        <v>6.4473058625412127</v>
      </c>
      <c r="AS1426" s="12">
        <v>0</v>
      </c>
      <c r="AT1426" s="12">
        <v>1</v>
      </c>
      <c r="AU1426" s="12">
        <v>5.0106352940962555</v>
      </c>
      <c r="AV1426" s="113">
        <v>7.60688453121963</v>
      </c>
      <c r="AW1426" s="12">
        <v>0</v>
      </c>
      <c r="AX1426" s="12">
        <v>1</v>
      </c>
      <c r="AY1426" s="68">
        <v>1</v>
      </c>
      <c r="AZ1426" s="68">
        <v>0.35399999999999998</v>
      </c>
      <c r="BA1426" s="94">
        <v>6</v>
      </c>
      <c r="BB1426" s="94">
        <v>36</v>
      </c>
      <c r="BC1426" s="12">
        <v>1</v>
      </c>
      <c r="BD1426" s="12">
        <v>0</v>
      </c>
      <c r="BE1426" s="104">
        <f t="shared" si="320"/>
        <v>4.8888371252365896</v>
      </c>
      <c r="BF1426" s="104">
        <v>1376.05</v>
      </c>
      <c r="BG1426" s="104">
        <f t="shared" si="327"/>
        <v>0.67647098744269374</v>
      </c>
      <c r="BH1426" s="68">
        <v>1</v>
      </c>
      <c r="BI1426" s="68">
        <v>1</v>
      </c>
      <c r="BJ1426" s="68">
        <v>0</v>
      </c>
      <c r="BK1426" s="12">
        <v>1</v>
      </c>
      <c r="BL1426" s="12">
        <v>0</v>
      </c>
      <c r="BM1426" s="12">
        <v>0</v>
      </c>
      <c r="BN1426" s="12">
        <v>1</v>
      </c>
      <c r="BO1426" s="12">
        <v>0</v>
      </c>
      <c r="BP1426" s="12">
        <v>1</v>
      </c>
      <c r="BQ1426" s="12">
        <v>0</v>
      </c>
      <c r="BR1426" s="12">
        <v>0</v>
      </c>
      <c r="BS1426" s="12">
        <v>0</v>
      </c>
      <c r="BT1426" s="12">
        <v>0</v>
      </c>
      <c r="BU1426" s="12">
        <v>1</v>
      </c>
      <c r="BV1426" s="12">
        <v>1</v>
      </c>
      <c r="BW1426" s="12">
        <v>0</v>
      </c>
      <c r="BX1426" s="12">
        <v>0</v>
      </c>
      <c r="BY1426" s="12">
        <v>1</v>
      </c>
      <c r="BZ1426" s="12">
        <f t="shared" si="328"/>
        <v>0</v>
      </c>
      <c r="CA1426" s="113">
        <v>2.3513752571634776</v>
      </c>
      <c r="CB1426" s="12" t="s">
        <v>1548</v>
      </c>
      <c r="CC1426" s="12">
        <v>1</v>
      </c>
      <c r="CL1426" s="70"/>
      <c r="CM1426" s="70"/>
      <c r="CN1426" s="70"/>
      <c r="CO1426" s="70"/>
      <c r="CP1426" s="70"/>
      <c r="CQ1426" s="70"/>
      <c r="CR1426" s="70"/>
      <c r="CS1426" s="70"/>
      <c r="CT1426" s="70"/>
      <c r="CU1426" s="70"/>
      <c r="CV1426" s="70"/>
      <c r="CW1426" s="70"/>
      <c r="CX1426" s="70"/>
      <c r="CY1426" s="70"/>
      <c r="CZ1426" s="70"/>
      <c r="DA1426" s="70"/>
      <c r="DB1426" s="70"/>
      <c r="DC1426" s="70"/>
      <c r="DD1426" s="70"/>
      <c r="DE1426" s="70"/>
      <c r="DF1426" s="70"/>
      <c r="DG1426" s="70"/>
      <c r="DH1426" s="70"/>
      <c r="DI1426" s="70"/>
      <c r="DJ1426" s="70"/>
      <c r="DK1426" s="70"/>
      <c r="DL1426" s="70"/>
      <c r="DM1426" s="70"/>
      <c r="DN1426" s="70"/>
      <c r="DO1426" s="70"/>
      <c r="DP1426" s="70"/>
      <c r="DQ1426" s="70"/>
      <c r="DR1426" s="70"/>
      <c r="DS1426" s="70"/>
      <c r="DT1426" s="70"/>
      <c r="DU1426" s="70"/>
      <c r="DV1426" s="70"/>
      <c r="DW1426" s="70"/>
      <c r="DX1426" s="70"/>
      <c r="DY1426" s="70"/>
      <c r="DZ1426" s="70"/>
      <c r="EA1426" s="70"/>
      <c r="EB1426" s="70"/>
      <c r="EC1426" s="70"/>
      <c r="ED1426" s="70"/>
      <c r="EE1426" s="70"/>
      <c r="EF1426" s="70"/>
      <c r="EG1426" s="70"/>
      <c r="EH1426" s="70"/>
      <c r="EI1426" s="70"/>
      <c r="EJ1426" s="70"/>
      <c r="EK1426" s="70"/>
      <c r="EL1426" s="70"/>
      <c r="EM1426" s="70"/>
      <c r="EN1426" s="70"/>
      <c r="EO1426" s="70"/>
      <c r="EP1426" s="70"/>
      <c r="EQ1426" s="70"/>
      <c r="ER1426" s="70"/>
      <c r="ES1426" s="70"/>
      <c r="ET1426" s="70"/>
      <c r="EU1426" s="70"/>
      <c r="EV1426" s="70"/>
      <c r="EW1426" s="70"/>
      <c r="EX1426" s="70"/>
      <c r="EY1426" s="70"/>
      <c r="EZ1426" s="70"/>
      <c r="FA1426" s="70"/>
      <c r="FB1426" s="70"/>
      <c r="FC1426" s="70"/>
      <c r="FD1426" s="70"/>
      <c r="FE1426" s="70"/>
      <c r="FF1426" s="70"/>
      <c r="FG1426" s="70"/>
      <c r="FH1426" s="70"/>
      <c r="FI1426" s="70"/>
      <c r="FJ1426" s="70"/>
      <c r="FK1426" s="70"/>
    </row>
    <row r="1427" spans="1:167" s="71" customFormat="1" ht="15" customHeight="1" x14ac:dyDescent="0.3">
      <c r="A1427" s="71">
        <v>1426</v>
      </c>
      <c r="B1427" s="71">
        <v>34</v>
      </c>
      <c r="C1427" s="71" t="s">
        <v>225</v>
      </c>
      <c r="D1427" s="74">
        <v>18.221</v>
      </c>
      <c r="E1427" s="73">
        <v>4.6859999999999999</v>
      </c>
      <c r="F1427" s="66">
        <f t="shared" si="329"/>
        <v>3.8883909517712336</v>
      </c>
      <c r="G1427" s="71" t="s">
        <v>353</v>
      </c>
      <c r="H1427" s="71">
        <f t="shared" si="318"/>
        <v>13.535</v>
      </c>
      <c r="I1427" s="71">
        <f t="shared" si="319"/>
        <v>22.907</v>
      </c>
      <c r="J1427" s="71">
        <v>0.2</v>
      </c>
      <c r="K1427" s="71">
        <f t="shared" si="321"/>
        <v>18.221</v>
      </c>
      <c r="L1427" s="89">
        <f t="shared" si="330"/>
        <v>3.8883909517712336</v>
      </c>
      <c r="M1427" s="72">
        <f t="shared" si="322"/>
        <v>0.35043409514459872</v>
      </c>
      <c r="N1427" s="73">
        <f t="shared" si="323"/>
        <v>9.0123163923362559E-2</v>
      </c>
      <c r="O1427" s="73">
        <f t="shared" si="324"/>
        <v>11.095926468475556</v>
      </c>
      <c r="P1427" s="71">
        <f t="shared" si="325"/>
        <v>0.26031093122123616</v>
      </c>
      <c r="Q1427" s="71">
        <f t="shared" si="326"/>
        <v>0.44055725906796128</v>
      </c>
      <c r="R1427" s="116">
        <v>6.6160651851328174</v>
      </c>
      <c r="S1427" s="71" t="s">
        <v>1609</v>
      </c>
      <c r="T1427" s="71" t="s">
        <v>1608</v>
      </c>
      <c r="U1427" s="71" t="s">
        <v>1612</v>
      </c>
      <c r="V1427" s="73" t="s">
        <v>1615</v>
      </c>
      <c r="W1427" s="73">
        <v>0</v>
      </c>
      <c r="X1427" s="73">
        <v>0</v>
      </c>
      <c r="Y1427" s="73">
        <v>1</v>
      </c>
      <c r="Z1427" s="73">
        <v>0</v>
      </c>
      <c r="AA1427" s="73">
        <v>1</v>
      </c>
      <c r="AB1427" s="73">
        <v>1</v>
      </c>
      <c r="AC1427" s="73">
        <v>1</v>
      </c>
      <c r="AD1427" s="73">
        <v>3</v>
      </c>
      <c r="AE1427" s="73">
        <v>108</v>
      </c>
      <c r="AF1427" s="73">
        <v>0</v>
      </c>
      <c r="AG1427" s="73">
        <v>1</v>
      </c>
      <c r="AH1427" s="73">
        <v>0</v>
      </c>
      <c r="AI1427" s="73">
        <v>0</v>
      </c>
      <c r="AJ1427" s="73">
        <v>0</v>
      </c>
      <c r="AK1427" s="73">
        <v>0</v>
      </c>
      <c r="AL1427" s="73">
        <v>0</v>
      </c>
      <c r="AM1427" s="73">
        <v>0</v>
      </c>
      <c r="AN1427" s="73">
        <v>0</v>
      </c>
      <c r="AO1427" s="73">
        <v>0</v>
      </c>
      <c r="AP1427" s="116">
        <v>4.7361984483944957</v>
      </c>
      <c r="AQ1427" s="71">
        <v>1</v>
      </c>
      <c r="AR1427" s="116">
        <v>4.7184988712950942</v>
      </c>
      <c r="AS1427" s="71">
        <v>1</v>
      </c>
      <c r="AT1427" s="71">
        <v>0</v>
      </c>
      <c r="AU1427" s="71">
        <v>5.0106352940962555</v>
      </c>
      <c r="AV1427" s="116">
        <v>7.6098622009135539</v>
      </c>
      <c r="AW1427" s="71">
        <v>1</v>
      </c>
      <c r="AX1427" s="71">
        <v>0</v>
      </c>
      <c r="AY1427" s="73">
        <v>1</v>
      </c>
      <c r="AZ1427" s="73">
        <v>2.8000000000000001E-2</v>
      </c>
      <c r="BA1427" s="84">
        <v>4</v>
      </c>
      <c r="BB1427" s="84">
        <v>26</v>
      </c>
      <c r="BC1427" s="71">
        <v>1</v>
      </c>
      <c r="BD1427" s="71">
        <v>0</v>
      </c>
      <c r="BE1427" s="107">
        <f t="shared" ref="BE1427:BE1452" si="331">LN(14)</f>
        <v>2.6390573296152584</v>
      </c>
      <c r="BF1427" s="107">
        <v>1563.83</v>
      </c>
      <c r="BG1427" s="107">
        <f t="shared" si="327"/>
        <v>0.35881653898143456</v>
      </c>
      <c r="BH1427" s="73">
        <v>1</v>
      </c>
      <c r="BI1427" s="73">
        <v>1</v>
      </c>
      <c r="BJ1427" s="73">
        <v>0</v>
      </c>
      <c r="BK1427" s="71">
        <v>1</v>
      </c>
      <c r="BL1427" s="71">
        <v>0</v>
      </c>
      <c r="BM1427" s="71">
        <v>0</v>
      </c>
      <c r="BN1427" s="71">
        <v>1</v>
      </c>
      <c r="BO1427" s="71">
        <v>1</v>
      </c>
      <c r="BP1427" s="71">
        <v>0</v>
      </c>
      <c r="BQ1427" s="71">
        <v>0</v>
      </c>
      <c r="BR1427" s="71">
        <v>0</v>
      </c>
      <c r="BS1427" s="71">
        <v>0</v>
      </c>
      <c r="BT1427" s="71">
        <v>0</v>
      </c>
      <c r="BU1427" s="71">
        <v>1</v>
      </c>
      <c r="BV1427" s="71">
        <v>0</v>
      </c>
      <c r="BW1427" s="71">
        <v>0</v>
      </c>
      <c r="BX1427" s="71">
        <v>1</v>
      </c>
      <c r="BY1427" s="71">
        <v>0.55600000000000005</v>
      </c>
      <c r="BZ1427" s="71">
        <f t="shared" si="328"/>
        <v>0.44399999999999995</v>
      </c>
      <c r="CA1427" s="116">
        <v>2.3513752571634776</v>
      </c>
      <c r="CB1427" s="71" t="s">
        <v>1601</v>
      </c>
      <c r="CC1427" s="71">
        <v>1</v>
      </c>
      <c r="CD1427" s="71" t="s">
        <v>1593</v>
      </c>
      <c r="CE1427" s="71" t="s">
        <v>1604</v>
      </c>
      <c r="CF1427" s="71" t="s">
        <v>1602</v>
      </c>
      <c r="CG1427" s="71" t="s">
        <v>1598</v>
      </c>
      <c r="CH1427" s="71" t="s">
        <v>1590</v>
      </c>
      <c r="CI1427" s="80" t="s">
        <v>1607</v>
      </c>
    </row>
    <row r="1428" spans="1:167" ht="15" customHeight="1" x14ac:dyDescent="0.3">
      <c r="A1428" s="17">
        <v>1427</v>
      </c>
      <c r="B1428" s="12">
        <v>34</v>
      </c>
      <c r="C1428" s="12" t="s">
        <v>225</v>
      </c>
      <c r="D1428" s="37">
        <v>5.181</v>
      </c>
      <c r="E1428" s="68">
        <v>2.121</v>
      </c>
      <c r="F1428" s="19">
        <f t="shared" si="329"/>
        <v>2.4427157001414428</v>
      </c>
      <c r="G1428" s="12" t="s">
        <v>420</v>
      </c>
      <c r="H1428" s="12">
        <f t="shared" si="318"/>
        <v>3.06</v>
      </c>
      <c r="I1428" s="12">
        <f t="shared" si="319"/>
        <v>7.3019999999999996</v>
      </c>
      <c r="J1428" s="12">
        <v>0.2</v>
      </c>
      <c r="K1428" s="12">
        <f t="shared" si="321"/>
        <v>5.181</v>
      </c>
      <c r="L1428" s="45">
        <f t="shared" si="330"/>
        <v>2.4427157001414428</v>
      </c>
      <c r="M1428" s="15">
        <f t="shared" si="322"/>
        <v>0.22881454746895419</v>
      </c>
      <c r="N1428" s="68">
        <f t="shared" si="323"/>
        <v>9.3672197487290443E-2</v>
      </c>
      <c r="O1428" s="68">
        <f t="shared" si="324"/>
        <v>10.675526216150541</v>
      </c>
      <c r="P1428" s="12">
        <f t="shared" si="325"/>
        <v>0.13514234998166375</v>
      </c>
      <c r="Q1428" s="12">
        <f t="shared" si="326"/>
        <v>0.32248674495624463</v>
      </c>
      <c r="R1428" s="113">
        <v>6.7202201551352951</v>
      </c>
      <c r="S1428" s="12" t="s">
        <v>1609</v>
      </c>
      <c r="T1428" s="12" t="s">
        <v>1608</v>
      </c>
      <c r="U1428" s="12" t="s">
        <v>1613</v>
      </c>
      <c r="V1428" s="68" t="s">
        <v>1616</v>
      </c>
      <c r="W1428" s="68">
        <v>0</v>
      </c>
      <c r="X1428" s="68">
        <v>0</v>
      </c>
      <c r="Y1428" s="68">
        <v>1</v>
      </c>
      <c r="Z1428" s="68">
        <v>0</v>
      </c>
      <c r="AA1428" s="68">
        <v>1</v>
      </c>
      <c r="AB1428" s="68">
        <v>1</v>
      </c>
      <c r="AC1428" s="68">
        <v>1</v>
      </c>
      <c r="AD1428" s="68">
        <v>3</v>
      </c>
      <c r="AE1428" s="68">
        <v>108</v>
      </c>
      <c r="AF1428" s="68">
        <v>0</v>
      </c>
      <c r="AG1428" s="68">
        <v>1</v>
      </c>
      <c r="AH1428" s="68">
        <v>0</v>
      </c>
      <c r="AI1428" s="68">
        <v>0</v>
      </c>
      <c r="AJ1428" s="68">
        <v>0</v>
      </c>
      <c r="AK1428" s="68">
        <v>0</v>
      </c>
      <c r="AL1428" s="68">
        <v>0</v>
      </c>
      <c r="AM1428" s="68">
        <v>0</v>
      </c>
      <c r="AN1428" s="68">
        <v>0</v>
      </c>
      <c r="AO1428" s="68">
        <v>0</v>
      </c>
      <c r="AP1428" s="113">
        <v>4.7361984483944957</v>
      </c>
      <c r="AQ1428" s="12">
        <v>1</v>
      </c>
      <c r="AR1428" s="113">
        <v>4.7184988712950942</v>
      </c>
      <c r="AS1428" s="12">
        <v>1</v>
      </c>
      <c r="AT1428" s="12">
        <v>0</v>
      </c>
      <c r="AU1428" s="12">
        <v>5.0106352940962555</v>
      </c>
      <c r="AV1428" s="113">
        <v>7.6098622009135539</v>
      </c>
      <c r="AW1428" s="12">
        <v>1</v>
      </c>
      <c r="AX1428" s="12">
        <v>0</v>
      </c>
      <c r="AY1428" s="68">
        <v>1</v>
      </c>
      <c r="AZ1428" s="68">
        <v>2.8000000000000001E-2</v>
      </c>
      <c r="BA1428" s="94">
        <v>4</v>
      </c>
      <c r="BB1428" s="94">
        <v>26</v>
      </c>
      <c r="BC1428" s="12">
        <v>1</v>
      </c>
      <c r="BD1428" s="12">
        <v>0</v>
      </c>
      <c r="BE1428" s="106">
        <f t="shared" si="331"/>
        <v>2.6390573296152584</v>
      </c>
      <c r="BF1428" s="106">
        <v>1563.83</v>
      </c>
      <c r="BG1428" s="106">
        <f t="shared" si="327"/>
        <v>0.35881653898143456</v>
      </c>
      <c r="BH1428" s="68">
        <v>1</v>
      </c>
      <c r="BI1428" s="68">
        <v>1</v>
      </c>
      <c r="BJ1428" s="68">
        <v>0</v>
      </c>
      <c r="BK1428" s="12">
        <v>1</v>
      </c>
      <c r="BL1428" s="12">
        <v>0</v>
      </c>
      <c r="BM1428" s="12">
        <v>0</v>
      </c>
      <c r="BN1428" s="12">
        <v>1</v>
      </c>
      <c r="BO1428" s="12">
        <v>1</v>
      </c>
      <c r="BP1428" s="12">
        <v>0</v>
      </c>
      <c r="BQ1428" s="12">
        <v>0</v>
      </c>
      <c r="BR1428" s="12">
        <v>0</v>
      </c>
      <c r="BS1428" s="12">
        <v>0</v>
      </c>
      <c r="BT1428" s="12">
        <v>0</v>
      </c>
      <c r="BU1428" s="12">
        <v>1</v>
      </c>
      <c r="BV1428" s="12">
        <v>0</v>
      </c>
      <c r="BW1428" s="12">
        <v>0</v>
      </c>
      <c r="BX1428" s="12">
        <v>1</v>
      </c>
      <c r="BY1428" s="12">
        <v>0.55600000000000005</v>
      </c>
      <c r="BZ1428" s="12">
        <f t="shared" si="328"/>
        <v>0.44399999999999995</v>
      </c>
      <c r="CA1428" s="113">
        <v>2.3513752571634776</v>
      </c>
      <c r="CB1428" s="12" t="s">
        <v>1601</v>
      </c>
      <c r="CC1428" s="12">
        <v>1</v>
      </c>
      <c r="CD1428" s="12" t="s">
        <v>1594</v>
      </c>
      <c r="CE1428" s="12" t="s">
        <v>1603</v>
      </c>
      <c r="CG1428" s="12" t="s">
        <v>1599</v>
      </c>
      <c r="CH1428" s="12" t="s">
        <v>1596</v>
      </c>
      <c r="CI1428" s="48" t="s">
        <v>1591</v>
      </c>
    </row>
    <row r="1429" spans="1:167" ht="15" customHeight="1" x14ac:dyDescent="0.3">
      <c r="A1429" s="70">
        <v>1428</v>
      </c>
      <c r="B1429" s="12">
        <v>34</v>
      </c>
      <c r="C1429" s="12" t="s">
        <v>225</v>
      </c>
      <c r="D1429" s="37">
        <v>7.8010000000000002</v>
      </c>
      <c r="E1429" s="68">
        <v>4.5359999999999996</v>
      </c>
      <c r="F1429" s="19">
        <f t="shared" si="329"/>
        <v>1.7197971781305117</v>
      </c>
      <c r="G1429" s="12" t="s">
        <v>421</v>
      </c>
      <c r="H1429" s="12">
        <f t="shared" si="318"/>
        <v>3.2650000000000006</v>
      </c>
      <c r="I1429" s="12">
        <f t="shared" si="319"/>
        <v>12.337</v>
      </c>
      <c r="J1429" s="12">
        <v>0.2</v>
      </c>
      <c r="K1429" s="12">
        <f t="shared" si="321"/>
        <v>7.8010000000000002</v>
      </c>
      <c r="L1429" s="45">
        <f t="shared" si="330"/>
        <v>1.7197971781305117</v>
      </c>
      <c r="M1429" s="15">
        <f t="shared" si="322"/>
        <v>0.16326703450608196</v>
      </c>
      <c r="N1429" s="68">
        <f t="shared" si="323"/>
        <v>9.4933889055196466E-2</v>
      </c>
      <c r="O1429" s="68">
        <f t="shared" si="324"/>
        <v>10.533646203186514</v>
      </c>
      <c r="P1429" s="12">
        <f t="shared" si="325"/>
        <v>6.8333145450885494E-2</v>
      </c>
      <c r="Q1429" s="12">
        <f t="shared" si="326"/>
        <v>0.25820092356127844</v>
      </c>
      <c r="R1429" s="113">
        <v>6.7202201551352951</v>
      </c>
      <c r="S1429" s="12" t="s">
        <v>1609</v>
      </c>
      <c r="T1429" s="12" t="s">
        <v>1608</v>
      </c>
      <c r="U1429" s="12" t="s">
        <v>436</v>
      </c>
      <c r="V1429" s="68" t="s">
        <v>1617</v>
      </c>
      <c r="W1429" s="68">
        <v>0</v>
      </c>
      <c r="X1429" s="68">
        <v>0</v>
      </c>
      <c r="Y1429" s="68">
        <v>1</v>
      </c>
      <c r="Z1429" s="68">
        <v>0</v>
      </c>
      <c r="AA1429" s="68">
        <v>1</v>
      </c>
      <c r="AB1429" s="68">
        <v>1</v>
      </c>
      <c r="AC1429" s="68">
        <v>1</v>
      </c>
      <c r="AD1429" s="68">
        <v>3</v>
      </c>
      <c r="AE1429" s="68">
        <v>108</v>
      </c>
      <c r="AF1429" s="68">
        <v>0</v>
      </c>
      <c r="AG1429" s="68">
        <v>1</v>
      </c>
      <c r="AH1429" s="68">
        <v>0</v>
      </c>
      <c r="AI1429" s="68">
        <v>0</v>
      </c>
      <c r="AJ1429" s="68">
        <v>0</v>
      </c>
      <c r="AK1429" s="68">
        <v>0</v>
      </c>
      <c r="AL1429" s="68">
        <v>0</v>
      </c>
      <c r="AM1429" s="68">
        <v>0</v>
      </c>
      <c r="AN1429" s="68">
        <v>0</v>
      </c>
      <c r="AO1429" s="68">
        <v>0</v>
      </c>
      <c r="AP1429" s="113">
        <v>4.7361984483944957</v>
      </c>
      <c r="AQ1429" s="12">
        <v>1</v>
      </c>
      <c r="AR1429" s="113">
        <v>4.7184988712950942</v>
      </c>
      <c r="AS1429" s="12">
        <v>1</v>
      </c>
      <c r="AT1429" s="12">
        <v>0</v>
      </c>
      <c r="AU1429" s="12">
        <v>5.0106352940962555</v>
      </c>
      <c r="AV1429" s="113">
        <v>7.6098622009135539</v>
      </c>
      <c r="AW1429" s="12">
        <v>1</v>
      </c>
      <c r="AX1429" s="12">
        <v>0</v>
      </c>
      <c r="AY1429" s="68">
        <v>1</v>
      </c>
      <c r="AZ1429" s="68">
        <v>2.8000000000000001E-2</v>
      </c>
      <c r="BA1429" s="94">
        <v>4</v>
      </c>
      <c r="BB1429" s="94">
        <v>26</v>
      </c>
      <c r="BC1429" s="12">
        <v>1</v>
      </c>
      <c r="BD1429" s="12">
        <v>0</v>
      </c>
      <c r="BE1429" s="104">
        <f t="shared" si="331"/>
        <v>2.6390573296152584</v>
      </c>
      <c r="BF1429" s="104">
        <v>1563.83</v>
      </c>
      <c r="BG1429" s="104">
        <f t="shared" si="327"/>
        <v>0.35881653898143456</v>
      </c>
      <c r="BH1429" s="68">
        <v>1</v>
      </c>
      <c r="BI1429" s="68">
        <v>1</v>
      </c>
      <c r="BJ1429" s="68">
        <v>0</v>
      </c>
      <c r="BK1429" s="12">
        <v>1</v>
      </c>
      <c r="BL1429" s="12">
        <v>0</v>
      </c>
      <c r="BM1429" s="12">
        <v>0</v>
      </c>
      <c r="BN1429" s="12">
        <v>1</v>
      </c>
      <c r="BO1429" s="12">
        <v>1</v>
      </c>
      <c r="BP1429" s="12">
        <v>0</v>
      </c>
      <c r="BQ1429" s="12">
        <v>0</v>
      </c>
      <c r="BR1429" s="12">
        <v>0</v>
      </c>
      <c r="BS1429" s="12">
        <v>0</v>
      </c>
      <c r="BT1429" s="12">
        <v>0</v>
      </c>
      <c r="BU1429" s="12">
        <v>1</v>
      </c>
      <c r="BV1429" s="12">
        <v>0</v>
      </c>
      <c r="BW1429" s="12">
        <v>0</v>
      </c>
      <c r="BX1429" s="12">
        <v>1</v>
      </c>
      <c r="BY1429" s="12">
        <v>0.55600000000000005</v>
      </c>
      <c r="BZ1429" s="12">
        <f t="shared" si="328"/>
        <v>0.44399999999999995</v>
      </c>
      <c r="CA1429" s="113">
        <v>2.3513752571634776</v>
      </c>
      <c r="CB1429" s="12" t="s">
        <v>1601</v>
      </c>
      <c r="CC1429" s="12">
        <v>1</v>
      </c>
      <c r="CD1429" s="12" t="s">
        <v>1595</v>
      </c>
      <c r="CE1429" s="12" t="s">
        <v>17</v>
      </c>
      <c r="CG1429" s="12" t="s">
        <v>1600</v>
      </c>
      <c r="CH1429" s="12" t="s">
        <v>1597</v>
      </c>
      <c r="CI1429" s="12" t="s">
        <v>1592</v>
      </c>
    </row>
    <row r="1430" spans="1:167" ht="15" customHeight="1" x14ac:dyDescent="0.3">
      <c r="A1430" s="17">
        <v>1429</v>
      </c>
      <c r="B1430" s="12">
        <v>34</v>
      </c>
      <c r="C1430" s="12" t="s">
        <v>225</v>
      </c>
      <c r="D1430" s="37">
        <v>0.61899999999999999</v>
      </c>
      <c r="E1430" s="68">
        <v>1.159</v>
      </c>
      <c r="F1430" s="19">
        <f t="shared" si="329"/>
        <v>0.53408110440034506</v>
      </c>
      <c r="H1430" s="12">
        <f t="shared" si="318"/>
        <v>-0.54</v>
      </c>
      <c r="I1430" s="12">
        <f t="shared" si="319"/>
        <v>1.778</v>
      </c>
      <c r="J1430" s="12">
        <v>5.0000000000000001E-3</v>
      </c>
      <c r="K1430" s="12">
        <f t="shared" si="321"/>
        <v>0.61899999999999999</v>
      </c>
      <c r="L1430" s="45">
        <f t="shared" si="330"/>
        <v>0.53408110440034506</v>
      </c>
      <c r="M1430" s="15">
        <f t="shared" si="322"/>
        <v>7.1188516343055522E-2</v>
      </c>
      <c r="N1430" s="68">
        <f t="shared" si="323"/>
        <v>0.13329158391211851</v>
      </c>
      <c r="O1430" s="68">
        <f t="shared" si="324"/>
        <v>7.502349140507758</v>
      </c>
      <c r="P1430" s="12">
        <f t="shared" si="325"/>
        <v>-6.2103067569062989E-2</v>
      </c>
      <c r="Q1430" s="12">
        <f t="shared" si="326"/>
        <v>0.20448010025517405</v>
      </c>
      <c r="R1430" s="113">
        <v>6.7202201551352951</v>
      </c>
      <c r="S1430" s="12" t="s">
        <v>1610</v>
      </c>
      <c r="T1430" s="12" t="s">
        <v>1608</v>
      </c>
      <c r="U1430" s="12" t="s">
        <v>1613</v>
      </c>
      <c r="V1430" s="68" t="s">
        <v>1618</v>
      </c>
      <c r="W1430" s="68">
        <v>0</v>
      </c>
      <c r="X1430" s="68">
        <v>0</v>
      </c>
      <c r="Y1430" s="68">
        <v>1</v>
      </c>
      <c r="Z1430" s="68">
        <v>0</v>
      </c>
      <c r="AA1430" s="68">
        <v>1</v>
      </c>
      <c r="AB1430" s="68">
        <v>1</v>
      </c>
      <c r="AC1430" s="68">
        <v>2</v>
      </c>
      <c r="AD1430" s="68">
        <v>2</v>
      </c>
      <c r="AE1430" s="68">
        <v>56</v>
      </c>
      <c r="AF1430" s="68">
        <v>0</v>
      </c>
      <c r="AG1430" s="68">
        <v>1</v>
      </c>
      <c r="AH1430" s="68">
        <v>0</v>
      </c>
      <c r="AI1430" s="68">
        <v>0</v>
      </c>
      <c r="AJ1430" s="68">
        <v>0</v>
      </c>
      <c r="AK1430" s="68">
        <v>0</v>
      </c>
      <c r="AL1430" s="68">
        <v>0</v>
      </c>
      <c r="AM1430" s="68">
        <v>0</v>
      </c>
      <c r="AN1430" s="68">
        <v>0</v>
      </c>
      <c r="AO1430" s="68">
        <v>0</v>
      </c>
      <c r="AP1430" s="113">
        <v>4.7361984483944957</v>
      </c>
      <c r="AQ1430" s="12">
        <v>1</v>
      </c>
      <c r="AR1430" s="113">
        <v>4.0775374439057197</v>
      </c>
      <c r="AS1430" s="12">
        <v>1</v>
      </c>
      <c r="AT1430" s="12">
        <v>0</v>
      </c>
      <c r="AU1430" s="12">
        <v>5.0106352940962555</v>
      </c>
      <c r="AV1430" s="113">
        <v>7.6098622009135539</v>
      </c>
      <c r="AW1430" s="12">
        <v>1</v>
      </c>
      <c r="AX1430" s="12">
        <v>0</v>
      </c>
      <c r="AY1430" s="68">
        <v>1</v>
      </c>
      <c r="AZ1430" s="68">
        <v>2.8000000000000001E-2</v>
      </c>
      <c r="BA1430" s="94">
        <v>4</v>
      </c>
      <c r="BB1430" s="94">
        <v>26</v>
      </c>
      <c r="BC1430" s="12">
        <v>1</v>
      </c>
      <c r="BD1430" s="12">
        <v>0</v>
      </c>
      <c r="BE1430" s="104">
        <f t="shared" si="331"/>
        <v>2.6390573296152584</v>
      </c>
      <c r="BF1430" s="104">
        <v>1563.83</v>
      </c>
      <c r="BG1430" s="104">
        <f t="shared" si="327"/>
        <v>0.35881653898143456</v>
      </c>
      <c r="BH1430" s="68">
        <v>1</v>
      </c>
      <c r="BI1430" s="68">
        <v>1</v>
      </c>
      <c r="BJ1430" s="68">
        <v>0</v>
      </c>
      <c r="BK1430" s="12">
        <v>1</v>
      </c>
      <c r="BL1430" s="12">
        <v>0</v>
      </c>
      <c r="BM1430" s="12">
        <v>0</v>
      </c>
      <c r="BN1430" s="12">
        <v>1</v>
      </c>
      <c r="BO1430" s="12">
        <v>1</v>
      </c>
      <c r="BP1430" s="12">
        <v>0</v>
      </c>
      <c r="BQ1430" s="12">
        <v>0</v>
      </c>
      <c r="BR1430" s="12">
        <v>0</v>
      </c>
      <c r="BS1430" s="12">
        <v>0</v>
      </c>
      <c r="BT1430" s="12">
        <v>0</v>
      </c>
      <c r="BU1430" s="12">
        <v>1</v>
      </c>
      <c r="BV1430" s="12">
        <v>0</v>
      </c>
      <c r="BW1430" s="12">
        <v>0</v>
      </c>
      <c r="BX1430" s="12">
        <v>1</v>
      </c>
      <c r="BY1430" s="12">
        <v>0.55600000000000005</v>
      </c>
      <c r="BZ1430" s="12">
        <f t="shared" si="328"/>
        <v>0.44399999999999995</v>
      </c>
      <c r="CA1430" s="113">
        <v>2.3513752571634776</v>
      </c>
      <c r="CB1430" s="12" t="s">
        <v>1601</v>
      </c>
      <c r="CC1430" s="12">
        <v>1</v>
      </c>
    </row>
    <row r="1431" spans="1:167" ht="15" customHeight="1" x14ac:dyDescent="0.3">
      <c r="A1431" s="70">
        <v>1430</v>
      </c>
      <c r="B1431" s="12">
        <v>34</v>
      </c>
      <c r="C1431" s="12" t="s">
        <v>225</v>
      </c>
      <c r="D1431" s="37">
        <v>-0.79500000000000004</v>
      </c>
      <c r="E1431" s="68">
        <v>2.573</v>
      </c>
      <c r="F1431" s="19">
        <f t="shared" si="329"/>
        <v>-0.30897784687135643</v>
      </c>
      <c r="H1431" s="12">
        <f t="shared" si="318"/>
        <v>-3.3679999999999999</v>
      </c>
      <c r="I1431" s="12">
        <f t="shared" si="319"/>
        <v>1.778</v>
      </c>
      <c r="J1431" s="12">
        <v>5.0000000000000001E-3</v>
      </c>
      <c r="K1431" s="12">
        <f t="shared" si="321"/>
        <v>-0.79500000000000004</v>
      </c>
      <c r="L1431" s="45">
        <f t="shared" si="330"/>
        <v>-0.30897784687135643</v>
      </c>
      <c r="M1431" s="15">
        <f t="shared" si="322"/>
        <v>-4.1253752363458768E-2</v>
      </c>
      <c r="N1431" s="68">
        <f t="shared" si="323"/>
        <v>0.13351686142286717</v>
      </c>
      <c r="O1431" s="68">
        <f t="shared" si="324"/>
        <v>7.4896907352611866</v>
      </c>
      <c r="P1431" s="12">
        <f t="shared" si="325"/>
        <v>-0.17477061378632594</v>
      </c>
      <c r="Q1431" s="12">
        <f t="shared" si="326"/>
        <v>9.2263109059408405E-2</v>
      </c>
      <c r="R1431" s="113">
        <v>6.7202201551352951</v>
      </c>
      <c r="S1431" s="12" t="s">
        <v>1610</v>
      </c>
      <c r="T1431" s="12" t="s">
        <v>1608</v>
      </c>
      <c r="U1431" s="12" t="s">
        <v>436</v>
      </c>
      <c r="V1431" s="68" t="s">
        <v>1619</v>
      </c>
      <c r="W1431" s="68">
        <v>0</v>
      </c>
      <c r="X1431" s="68">
        <v>0</v>
      </c>
      <c r="Y1431" s="68">
        <v>1</v>
      </c>
      <c r="Z1431" s="68">
        <v>0</v>
      </c>
      <c r="AA1431" s="68">
        <v>1</v>
      </c>
      <c r="AB1431" s="68">
        <v>1</v>
      </c>
      <c r="AC1431" s="68">
        <v>2</v>
      </c>
      <c r="AD1431" s="68">
        <v>2</v>
      </c>
      <c r="AE1431" s="68">
        <v>56</v>
      </c>
      <c r="AF1431" s="68">
        <v>0</v>
      </c>
      <c r="AG1431" s="68">
        <v>1</v>
      </c>
      <c r="AH1431" s="68">
        <v>0</v>
      </c>
      <c r="AI1431" s="68">
        <v>0</v>
      </c>
      <c r="AJ1431" s="68">
        <v>0</v>
      </c>
      <c r="AK1431" s="68">
        <v>0</v>
      </c>
      <c r="AL1431" s="68">
        <v>0</v>
      </c>
      <c r="AM1431" s="68">
        <v>0</v>
      </c>
      <c r="AN1431" s="68">
        <v>0</v>
      </c>
      <c r="AO1431" s="68">
        <v>0</v>
      </c>
      <c r="AP1431" s="113">
        <v>4.7361984483944957</v>
      </c>
      <c r="AQ1431" s="12">
        <v>1</v>
      </c>
      <c r="AR1431" s="113">
        <v>4.0775374439057197</v>
      </c>
      <c r="AS1431" s="12">
        <v>1</v>
      </c>
      <c r="AT1431" s="12">
        <v>0</v>
      </c>
      <c r="AU1431" s="12">
        <v>5.0106352940962555</v>
      </c>
      <c r="AV1431" s="113">
        <v>7.6098622009135539</v>
      </c>
      <c r="AW1431" s="12">
        <v>1</v>
      </c>
      <c r="AX1431" s="12">
        <v>0</v>
      </c>
      <c r="AY1431" s="68">
        <v>1</v>
      </c>
      <c r="AZ1431" s="68">
        <v>2.8000000000000001E-2</v>
      </c>
      <c r="BA1431" s="94">
        <v>4</v>
      </c>
      <c r="BB1431" s="94">
        <v>26</v>
      </c>
      <c r="BC1431" s="12">
        <v>1</v>
      </c>
      <c r="BD1431" s="12">
        <v>0</v>
      </c>
      <c r="BE1431" s="104">
        <f t="shared" si="331"/>
        <v>2.6390573296152584</v>
      </c>
      <c r="BF1431" s="104">
        <v>1563.83</v>
      </c>
      <c r="BG1431" s="104">
        <f t="shared" si="327"/>
        <v>0.35881653898143456</v>
      </c>
      <c r="BH1431" s="68">
        <v>1</v>
      </c>
      <c r="BI1431" s="68">
        <v>1</v>
      </c>
      <c r="BJ1431" s="68">
        <v>0</v>
      </c>
      <c r="BK1431" s="12">
        <v>1</v>
      </c>
      <c r="BL1431" s="12">
        <v>0</v>
      </c>
      <c r="BM1431" s="12">
        <v>0</v>
      </c>
      <c r="BN1431" s="12">
        <v>1</v>
      </c>
      <c r="BO1431" s="12">
        <v>1</v>
      </c>
      <c r="BP1431" s="12">
        <v>0</v>
      </c>
      <c r="BQ1431" s="12">
        <v>0</v>
      </c>
      <c r="BR1431" s="12">
        <v>0</v>
      </c>
      <c r="BS1431" s="12">
        <v>0</v>
      </c>
      <c r="BT1431" s="12">
        <v>0</v>
      </c>
      <c r="BU1431" s="12">
        <v>1</v>
      </c>
      <c r="BV1431" s="12">
        <v>0</v>
      </c>
      <c r="BW1431" s="12">
        <v>0</v>
      </c>
      <c r="BX1431" s="12">
        <v>1</v>
      </c>
      <c r="BY1431" s="12">
        <v>1</v>
      </c>
      <c r="BZ1431" s="12">
        <f t="shared" si="328"/>
        <v>0</v>
      </c>
      <c r="CA1431" s="113">
        <v>2.3513752571634776</v>
      </c>
      <c r="CB1431" s="12" t="s">
        <v>1601</v>
      </c>
      <c r="CC1431" s="12">
        <v>1</v>
      </c>
      <c r="CI1431" s="46" t="s">
        <v>1327</v>
      </c>
    </row>
    <row r="1432" spans="1:167" ht="15" customHeight="1" x14ac:dyDescent="0.3">
      <c r="A1432" s="17">
        <v>1431</v>
      </c>
      <c r="B1432" s="12">
        <v>34</v>
      </c>
      <c r="C1432" s="12" t="s">
        <v>225</v>
      </c>
      <c r="D1432" s="37">
        <v>2.7210000000000001</v>
      </c>
      <c r="E1432" s="68">
        <v>1.6339999999999999</v>
      </c>
      <c r="F1432" s="19">
        <f t="shared" si="329"/>
        <v>1.6652386780905755</v>
      </c>
      <c r="H1432" s="12">
        <f t="shared" si="318"/>
        <v>1.0870000000000002</v>
      </c>
      <c r="I1432" s="12">
        <f t="shared" si="319"/>
        <v>4.3550000000000004</v>
      </c>
      <c r="J1432" s="12">
        <v>6.0000000000000001E-3</v>
      </c>
      <c r="K1432" s="12">
        <f t="shared" si="321"/>
        <v>2.7210000000000001</v>
      </c>
      <c r="L1432" s="45">
        <f t="shared" si="330"/>
        <v>1.6652386780905755</v>
      </c>
      <c r="M1432" s="15">
        <f t="shared" si="322"/>
        <v>0.21908566139333766</v>
      </c>
      <c r="N1432" s="68">
        <f t="shared" si="323"/>
        <v>0.13156412007229462</v>
      </c>
      <c r="O1432" s="68">
        <f t="shared" si="324"/>
        <v>7.6008565211434469</v>
      </c>
      <c r="P1432" s="12">
        <f t="shared" si="325"/>
        <v>8.7521541321043034E-2</v>
      </c>
      <c r="Q1432" s="12">
        <f t="shared" si="326"/>
        <v>0.3506497814656323</v>
      </c>
      <c r="R1432" s="113">
        <v>6.7202201551352951</v>
      </c>
      <c r="S1432" s="12" t="s">
        <v>1610</v>
      </c>
      <c r="T1432" s="12" t="s">
        <v>1608</v>
      </c>
      <c r="U1432" s="12" t="s">
        <v>1613</v>
      </c>
      <c r="V1432" s="68" t="s">
        <v>1618</v>
      </c>
      <c r="W1432" s="68">
        <v>0</v>
      </c>
      <c r="X1432" s="68">
        <v>0</v>
      </c>
      <c r="Y1432" s="68">
        <v>1</v>
      </c>
      <c r="Z1432" s="68">
        <v>0</v>
      </c>
      <c r="AA1432" s="68">
        <v>1</v>
      </c>
      <c r="AB1432" s="68">
        <v>1</v>
      </c>
      <c r="AC1432" s="68">
        <v>3</v>
      </c>
      <c r="AD1432" s="68">
        <v>3</v>
      </c>
      <c r="AE1432" s="68">
        <v>55</v>
      </c>
      <c r="AF1432" s="68">
        <v>0</v>
      </c>
      <c r="AG1432" s="68">
        <v>1</v>
      </c>
      <c r="AH1432" s="68">
        <v>0</v>
      </c>
      <c r="AI1432" s="68">
        <v>0</v>
      </c>
      <c r="AJ1432" s="68">
        <v>0</v>
      </c>
      <c r="AK1432" s="68">
        <v>0</v>
      </c>
      <c r="AL1432" s="68">
        <v>0</v>
      </c>
      <c r="AM1432" s="68">
        <v>0</v>
      </c>
      <c r="AN1432" s="68">
        <v>0</v>
      </c>
      <c r="AO1432" s="68">
        <v>0</v>
      </c>
      <c r="AP1432" s="113">
        <v>4.7361984483944957</v>
      </c>
      <c r="AQ1432" s="12">
        <v>1</v>
      </c>
      <c r="AR1432" s="113">
        <v>4.0775374439057197</v>
      </c>
      <c r="AS1432" s="12">
        <v>1</v>
      </c>
      <c r="AT1432" s="12">
        <v>0</v>
      </c>
      <c r="AU1432" s="12">
        <v>5.0106352940962555</v>
      </c>
      <c r="AV1432" s="113">
        <v>7.6098622009135539</v>
      </c>
      <c r="AW1432" s="12">
        <v>1</v>
      </c>
      <c r="AX1432" s="12">
        <v>0</v>
      </c>
      <c r="AY1432" s="68">
        <v>1</v>
      </c>
      <c r="AZ1432" s="68">
        <v>2.8000000000000001E-2</v>
      </c>
      <c r="BA1432" s="94">
        <v>4</v>
      </c>
      <c r="BB1432" s="94">
        <v>26</v>
      </c>
      <c r="BC1432" s="12">
        <v>1</v>
      </c>
      <c r="BD1432" s="12">
        <v>0</v>
      </c>
      <c r="BE1432" s="104">
        <f t="shared" si="331"/>
        <v>2.6390573296152584</v>
      </c>
      <c r="BF1432" s="104">
        <v>1563.83</v>
      </c>
      <c r="BG1432" s="104">
        <f t="shared" si="327"/>
        <v>0.35881653898143456</v>
      </c>
      <c r="BH1432" s="68">
        <v>1</v>
      </c>
      <c r="BI1432" s="68">
        <v>1</v>
      </c>
      <c r="BJ1432" s="68">
        <v>0</v>
      </c>
      <c r="BK1432" s="12">
        <v>1</v>
      </c>
      <c r="BL1432" s="12">
        <v>0</v>
      </c>
      <c r="BM1432" s="12">
        <v>0</v>
      </c>
      <c r="BN1432" s="12">
        <v>1</v>
      </c>
      <c r="BO1432" s="12">
        <v>1</v>
      </c>
      <c r="BP1432" s="12">
        <v>0</v>
      </c>
      <c r="BQ1432" s="12">
        <v>0</v>
      </c>
      <c r="BR1432" s="12">
        <v>0</v>
      </c>
      <c r="BS1432" s="12">
        <v>0</v>
      </c>
      <c r="BT1432" s="12">
        <v>0</v>
      </c>
      <c r="BU1432" s="12">
        <v>1</v>
      </c>
      <c r="BV1432" s="12">
        <v>0</v>
      </c>
      <c r="BW1432" s="12">
        <v>0</v>
      </c>
      <c r="BX1432" s="12">
        <v>1</v>
      </c>
      <c r="BY1432" s="12">
        <v>0.55600000000000005</v>
      </c>
      <c r="BZ1432" s="12">
        <f t="shared" si="328"/>
        <v>0.44399999999999995</v>
      </c>
      <c r="CA1432" s="113">
        <v>2.3513752571634776</v>
      </c>
      <c r="CB1432" s="12" t="s">
        <v>1601</v>
      </c>
      <c r="CC1432" s="12">
        <v>1</v>
      </c>
      <c r="CI1432" s="12" t="s">
        <v>1605</v>
      </c>
    </row>
    <row r="1433" spans="1:167" ht="15" customHeight="1" x14ac:dyDescent="0.3">
      <c r="A1433" s="17">
        <v>1432</v>
      </c>
      <c r="B1433" s="12">
        <v>34</v>
      </c>
      <c r="C1433" s="12" t="s">
        <v>225</v>
      </c>
      <c r="D1433" s="37">
        <v>-0.60799999999999998</v>
      </c>
      <c r="E1433" s="13">
        <v>2.6</v>
      </c>
      <c r="F1433" s="19">
        <f t="shared" si="329"/>
        <v>-0.23384615384615384</v>
      </c>
      <c r="G1433" s="12" t="s">
        <v>421</v>
      </c>
      <c r="H1433" s="12">
        <f t="shared" si="318"/>
        <v>-3.2080000000000002</v>
      </c>
      <c r="I1433" s="12">
        <f t="shared" si="319"/>
        <v>1.992</v>
      </c>
      <c r="J1433" s="12">
        <v>6.0000000000000001E-3</v>
      </c>
      <c r="K1433" s="12">
        <f t="shared" si="321"/>
        <v>-0.60799999999999998</v>
      </c>
      <c r="L1433" s="45">
        <f t="shared" si="330"/>
        <v>-0.23384615384615384</v>
      </c>
      <c r="M1433" s="15">
        <f t="shared" si="322"/>
        <v>-3.1516145302432755E-2</v>
      </c>
      <c r="N1433" s="13">
        <f t="shared" si="323"/>
        <v>0.1347729897801401</v>
      </c>
      <c r="O1433" s="68">
        <f t="shared" si="324"/>
        <v>7.4198843672707344</v>
      </c>
      <c r="P1433" s="12">
        <f t="shared" si="325"/>
        <v>-0.16628913508257287</v>
      </c>
      <c r="Q1433" s="12">
        <f t="shared" si="326"/>
        <v>0.10325684447770735</v>
      </c>
      <c r="R1433" s="113">
        <v>6.8648477779708603</v>
      </c>
      <c r="S1433" s="12" t="s">
        <v>1610</v>
      </c>
      <c r="T1433" s="12" t="s">
        <v>1608</v>
      </c>
      <c r="U1433" s="12" t="s">
        <v>436</v>
      </c>
      <c r="V1433" s="13" t="s">
        <v>1619</v>
      </c>
      <c r="W1433" s="68">
        <v>0</v>
      </c>
      <c r="X1433" s="68">
        <v>0</v>
      </c>
      <c r="Y1433" s="68">
        <v>1</v>
      </c>
      <c r="Z1433" s="68">
        <v>0</v>
      </c>
      <c r="AA1433" s="13">
        <v>1</v>
      </c>
      <c r="AB1433" s="13">
        <v>1</v>
      </c>
      <c r="AC1433" s="68">
        <v>3</v>
      </c>
      <c r="AD1433" s="68">
        <v>3</v>
      </c>
      <c r="AE1433" s="13">
        <v>55</v>
      </c>
      <c r="AF1433" s="13">
        <v>0</v>
      </c>
      <c r="AG1433" s="13">
        <v>1</v>
      </c>
      <c r="AH1433" s="13">
        <v>0</v>
      </c>
      <c r="AI1433" s="13">
        <v>0</v>
      </c>
      <c r="AJ1433" s="13">
        <v>0</v>
      </c>
      <c r="AK1433" s="13">
        <v>0</v>
      </c>
      <c r="AL1433" s="13">
        <v>0</v>
      </c>
      <c r="AM1433" s="68">
        <v>0</v>
      </c>
      <c r="AN1433" s="68">
        <v>0</v>
      </c>
      <c r="AO1433" s="68">
        <v>0</v>
      </c>
      <c r="AP1433" s="113">
        <v>4.7361984483944957</v>
      </c>
      <c r="AQ1433" s="12">
        <v>1</v>
      </c>
      <c r="AR1433" s="113">
        <v>4.0775374439057197</v>
      </c>
      <c r="AS1433" s="12">
        <v>1</v>
      </c>
      <c r="AT1433" s="12">
        <v>0</v>
      </c>
      <c r="AU1433" s="12">
        <v>5.0106352940962555</v>
      </c>
      <c r="AV1433" s="113">
        <v>7.6098622009135539</v>
      </c>
      <c r="AW1433" s="12">
        <v>1</v>
      </c>
      <c r="AX1433" s="12">
        <v>0</v>
      </c>
      <c r="AY1433" s="68">
        <v>1</v>
      </c>
      <c r="AZ1433" s="68">
        <v>2.8000000000000001E-2</v>
      </c>
      <c r="BA1433" s="94">
        <v>4</v>
      </c>
      <c r="BB1433" s="94">
        <v>26</v>
      </c>
      <c r="BC1433" s="12">
        <v>1</v>
      </c>
      <c r="BD1433" s="12">
        <v>0</v>
      </c>
      <c r="BE1433" s="104">
        <f t="shared" si="331"/>
        <v>2.6390573296152584</v>
      </c>
      <c r="BF1433" s="104">
        <v>1563.83</v>
      </c>
      <c r="BG1433" s="104">
        <f t="shared" si="327"/>
        <v>0.35881653898143456</v>
      </c>
      <c r="BH1433" s="68">
        <v>1</v>
      </c>
      <c r="BI1433" s="68">
        <v>1</v>
      </c>
      <c r="BJ1433" s="68">
        <v>0</v>
      </c>
      <c r="BK1433" s="12">
        <v>1</v>
      </c>
      <c r="BL1433" s="12">
        <v>0</v>
      </c>
      <c r="BM1433" s="12">
        <v>0</v>
      </c>
      <c r="BN1433" s="12">
        <v>1</v>
      </c>
      <c r="BO1433" s="12">
        <v>1</v>
      </c>
      <c r="BP1433" s="12">
        <v>0</v>
      </c>
      <c r="BQ1433" s="12">
        <v>0</v>
      </c>
      <c r="BR1433" s="12">
        <v>0</v>
      </c>
      <c r="BS1433" s="12">
        <v>0</v>
      </c>
      <c r="BT1433" s="12">
        <v>0</v>
      </c>
      <c r="BU1433" s="12">
        <v>1</v>
      </c>
      <c r="BV1433" s="12">
        <v>0</v>
      </c>
      <c r="BW1433" s="12">
        <v>0</v>
      </c>
      <c r="BX1433" s="12">
        <v>1</v>
      </c>
      <c r="BY1433" s="12">
        <v>0.55600000000000005</v>
      </c>
      <c r="BZ1433" s="12">
        <f t="shared" si="328"/>
        <v>0.44399999999999995</v>
      </c>
      <c r="CA1433" s="113">
        <v>2.3513752571634776</v>
      </c>
      <c r="CB1433" s="12" t="s">
        <v>1601</v>
      </c>
      <c r="CC1433" s="12">
        <v>1</v>
      </c>
      <c r="CI1433" s="12" t="s">
        <v>1606</v>
      </c>
    </row>
    <row r="1434" spans="1:167" ht="15" customHeight="1" x14ac:dyDescent="0.3">
      <c r="A1434" s="70">
        <v>1433</v>
      </c>
      <c r="B1434" s="70">
        <v>34</v>
      </c>
      <c r="C1434" s="70" t="s">
        <v>225</v>
      </c>
      <c r="D1434" s="38">
        <v>-4.4180000000000001</v>
      </c>
      <c r="E1434" s="69">
        <v>2.0539999999999998</v>
      </c>
      <c r="F1434" s="19">
        <f t="shared" si="329"/>
        <v>-2.150925024342746</v>
      </c>
      <c r="G1434" s="70" t="s">
        <v>420</v>
      </c>
      <c r="H1434" s="70">
        <f t="shared" si="318"/>
        <v>-6.4719999999999995</v>
      </c>
      <c r="I1434" s="70">
        <f t="shared" si="319"/>
        <v>-2.3640000000000003</v>
      </c>
      <c r="J1434" s="70">
        <v>6.0000000000000001E-3</v>
      </c>
      <c r="K1434" s="70">
        <f t="shared" si="321"/>
        <v>-4.4180000000000001</v>
      </c>
      <c r="L1434" s="47">
        <f t="shared" si="330"/>
        <v>-2.150925024342746</v>
      </c>
      <c r="M1434" s="18">
        <f t="shared" si="322"/>
        <v>-0.27855162215903873</v>
      </c>
      <c r="N1434" s="69">
        <f t="shared" si="323"/>
        <v>0.12950317607846662</v>
      </c>
      <c r="O1434" s="69">
        <f t="shared" si="324"/>
        <v>7.7218183389888058</v>
      </c>
      <c r="P1434" s="70">
        <f t="shared" si="325"/>
        <v>-0.40805479823750535</v>
      </c>
      <c r="Q1434" s="70">
        <f t="shared" si="326"/>
        <v>-0.14904844608057211</v>
      </c>
      <c r="R1434" s="114">
        <v>6.8648477779708603</v>
      </c>
      <c r="S1434" s="70" t="s">
        <v>1610</v>
      </c>
      <c r="T1434" s="70" t="s">
        <v>1608</v>
      </c>
      <c r="U1434" s="70" t="s">
        <v>1614</v>
      </c>
      <c r="V1434" s="69" t="s">
        <v>1620</v>
      </c>
      <c r="W1434" s="69">
        <v>0</v>
      </c>
      <c r="X1434" s="69">
        <v>0</v>
      </c>
      <c r="Y1434" s="69">
        <v>1</v>
      </c>
      <c r="Z1434" s="69">
        <v>0</v>
      </c>
      <c r="AA1434" s="69">
        <v>1</v>
      </c>
      <c r="AB1434" s="69">
        <v>1</v>
      </c>
      <c r="AC1434" s="69">
        <v>3</v>
      </c>
      <c r="AD1434" s="69">
        <v>3</v>
      </c>
      <c r="AE1434" s="69">
        <v>55</v>
      </c>
      <c r="AF1434" s="69">
        <v>0</v>
      </c>
      <c r="AG1434" s="69">
        <v>1</v>
      </c>
      <c r="AH1434" s="69">
        <v>0</v>
      </c>
      <c r="AI1434" s="69">
        <v>0</v>
      </c>
      <c r="AJ1434" s="69">
        <v>0</v>
      </c>
      <c r="AK1434" s="69">
        <v>0</v>
      </c>
      <c r="AL1434" s="69">
        <v>0</v>
      </c>
      <c r="AM1434" s="69">
        <v>0</v>
      </c>
      <c r="AN1434" s="69">
        <v>0</v>
      </c>
      <c r="AO1434" s="69">
        <v>0</v>
      </c>
      <c r="AP1434" s="114">
        <v>4.7361984483944957</v>
      </c>
      <c r="AQ1434" s="70">
        <v>1</v>
      </c>
      <c r="AR1434" s="114">
        <v>4.0775374439057197</v>
      </c>
      <c r="AS1434" s="70">
        <v>1</v>
      </c>
      <c r="AT1434" s="70">
        <v>0</v>
      </c>
      <c r="AU1434" s="70">
        <v>5.0106352940962555</v>
      </c>
      <c r="AV1434" s="114">
        <v>7.6098622009135539</v>
      </c>
      <c r="AW1434" s="70">
        <v>1</v>
      </c>
      <c r="AX1434" s="70">
        <v>0</v>
      </c>
      <c r="AY1434" s="69">
        <v>1</v>
      </c>
      <c r="AZ1434" s="69">
        <v>2.8000000000000001E-2</v>
      </c>
      <c r="BA1434" s="32">
        <v>4</v>
      </c>
      <c r="BB1434" s="32">
        <v>26</v>
      </c>
      <c r="BC1434" s="70">
        <v>1</v>
      </c>
      <c r="BD1434" s="70">
        <v>0</v>
      </c>
      <c r="BE1434" s="106">
        <f t="shared" si="331"/>
        <v>2.6390573296152584</v>
      </c>
      <c r="BF1434" s="106">
        <v>1563.83</v>
      </c>
      <c r="BG1434" s="106">
        <f t="shared" si="327"/>
        <v>0.35881653898143456</v>
      </c>
      <c r="BH1434" s="69">
        <v>1</v>
      </c>
      <c r="BI1434" s="69">
        <v>1</v>
      </c>
      <c r="BJ1434" s="69">
        <v>0</v>
      </c>
      <c r="BK1434" s="70">
        <v>1</v>
      </c>
      <c r="BL1434" s="70">
        <v>0</v>
      </c>
      <c r="BM1434" s="70">
        <v>0</v>
      </c>
      <c r="BN1434" s="70">
        <v>1</v>
      </c>
      <c r="BO1434" s="70">
        <v>1</v>
      </c>
      <c r="BP1434" s="70">
        <v>0</v>
      </c>
      <c r="BQ1434" s="70">
        <v>0</v>
      </c>
      <c r="BR1434" s="70">
        <v>0</v>
      </c>
      <c r="BS1434" s="70">
        <v>0</v>
      </c>
      <c r="BT1434" s="70">
        <v>0</v>
      </c>
      <c r="BU1434" s="70">
        <v>1</v>
      </c>
      <c r="BV1434" s="70">
        <v>0</v>
      </c>
      <c r="BW1434" s="70">
        <v>0</v>
      </c>
      <c r="BX1434" s="70">
        <v>1</v>
      </c>
      <c r="BY1434" s="70">
        <v>0.55600000000000005</v>
      </c>
      <c r="BZ1434" s="70">
        <f t="shared" si="328"/>
        <v>0.44399999999999995</v>
      </c>
      <c r="CA1434" s="114">
        <v>2.3513752571634776</v>
      </c>
      <c r="CB1434" s="70" t="s">
        <v>1601</v>
      </c>
      <c r="CC1434" s="70">
        <v>1</v>
      </c>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c r="DD1434" s="70"/>
      <c r="DE1434" s="70"/>
      <c r="DF1434" s="70"/>
      <c r="DG1434" s="70"/>
      <c r="DH1434" s="70"/>
      <c r="DI1434" s="70"/>
      <c r="DJ1434" s="70"/>
      <c r="DK1434" s="70"/>
      <c r="DL1434" s="70"/>
      <c r="DM1434" s="70"/>
      <c r="DN1434" s="70"/>
      <c r="DO1434" s="70"/>
      <c r="DP1434" s="70"/>
      <c r="DQ1434" s="70"/>
      <c r="DR1434" s="70"/>
      <c r="DS1434" s="70"/>
      <c r="DT1434" s="70"/>
      <c r="DU1434" s="70"/>
      <c r="DV1434" s="70"/>
      <c r="DW1434" s="70"/>
      <c r="DX1434" s="70"/>
      <c r="DY1434" s="70"/>
      <c r="DZ1434" s="70"/>
      <c r="EA1434" s="70"/>
      <c r="EB1434" s="70"/>
      <c r="EC1434" s="70"/>
      <c r="ED1434" s="70"/>
      <c r="EE1434" s="70"/>
      <c r="EF1434" s="70"/>
      <c r="EG1434" s="70"/>
      <c r="EH1434" s="70"/>
      <c r="EI1434" s="70"/>
      <c r="EJ1434" s="70"/>
      <c r="EK1434" s="70"/>
      <c r="EL1434" s="70"/>
      <c r="EM1434" s="70"/>
      <c r="EN1434" s="70"/>
      <c r="EO1434" s="70"/>
      <c r="EP1434" s="70"/>
      <c r="EQ1434" s="70"/>
      <c r="ER1434" s="70"/>
      <c r="ES1434" s="70"/>
      <c r="ET1434" s="70"/>
      <c r="EU1434" s="70"/>
      <c r="EV1434" s="70"/>
      <c r="EW1434" s="70"/>
      <c r="EX1434" s="70"/>
      <c r="EY1434" s="70"/>
      <c r="EZ1434" s="70"/>
      <c r="FA1434" s="70"/>
      <c r="FB1434" s="70"/>
      <c r="FC1434" s="70"/>
      <c r="FD1434" s="70"/>
      <c r="FE1434" s="70"/>
      <c r="FF1434" s="70"/>
      <c r="FG1434" s="70"/>
      <c r="FH1434" s="70"/>
      <c r="FI1434" s="70"/>
      <c r="FJ1434" s="70"/>
      <c r="FK1434" s="70"/>
    </row>
    <row r="1435" spans="1:167" ht="15" customHeight="1" x14ac:dyDescent="0.3">
      <c r="A1435" s="17">
        <v>1434</v>
      </c>
      <c r="B1435" s="70">
        <v>34</v>
      </c>
      <c r="C1435" s="70" t="s">
        <v>225</v>
      </c>
      <c r="D1435" s="38">
        <v>10.577</v>
      </c>
      <c r="E1435" s="69">
        <v>4.0419999999999998</v>
      </c>
      <c r="F1435" s="19">
        <f t="shared" si="329"/>
        <v>2.616773874319644</v>
      </c>
      <c r="G1435" s="70" t="s">
        <v>420</v>
      </c>
      <c r="H1435" s="70">
        <f t="shared" si="318"/>
        <v>6.5350000000000001</v>
      </c>
      <c r="I1435" s="70">
        <f t="shared" si="319"/>
        <v>14.619</v>
      </c>
      <c r="J1435" s="70">
        <v>0.19</v>
      </c>
      <c r="K1435" s="70">
        <f t="shared" si="321"/>
        <v>10.577</v>
      </c>
      <c r="L1435" s="47">
        <f t="shared" si="330"/>
        <v>2.616773874319644</v>
      </c>
      <c r="M1435" s="18">
        <f t="shared" si="322"/>
        <v>0.34706473611696248</v>
      </c>
      <c r="N1435" s="69">
        <f t="shared" si="323"/>
        <v>0.13263077085986216</v>
      </c>
      <c r="O1435" s="69">
        <f t="shared" si="324"/>
        <v>7.539728477161618</v>
      </c>
      <c r="P1435" s="70">
        <f t="shared" si="325"/>
        <v>0.21443396525710032</v>
      </c>
      <c r="Q1435" s="70">
        <f t="shared" si="326"/>
        <v>0.47969550697682461</v>
      </c>
      <c r="R1435" s="114">
        <v>6.8648477779708603</v>
      </c>
      <c r="S1435" s="70" t="s">
        <v>1611</v>
      </c>
      <c r="T1435" s="70" t="s">
        <v>1608</v>
      </c>
      <c r="U1435" s="70" t="s">
        <v>1613</v>
      </c>
      <c r="V1435" s="69" t="s">
        <v>1621</v>
      </c>
      <c r="W1435" s="69">
        <v>0</v>
      </c>
      <c r="X1435" s="69">
        <v>0</v>
      </c>
      <c r="Y1435" s="69">
        <v>1</v>
      </c>
      <c r="Z1435" s="69">
        <v>0</v>
      </c>
      <c r="AA1435" s="69">
        <v>1</v>
      </c>
      <c r="AB1435" s="69">
        <v>1</v>
      </c>
      <c r="AC1435" s="69">
        <v>4</v>
      </c>
      <c r="AD1435" s="69">
        <v>2</v>
      </c>
      <c r="AE1435" s="69">
        <v>50</v>
      </c>
      <c r="AF1435" s="69">
        <v>0</v>
      </c>
      <c r="AG1435" s="69">
        <v>1</v>
      </c>
      <c r="AH1435" s="69">
        <v>0</v>
      </c>
      <c r="AI1435" s="69">
        <v>0</v>
      </c>
      <c r="AJ1435" s="69">
        <v>0</v>
      </c>
      <c r="AK1435" s="69">
        <v>0</v>
      </c>
      <c r="AL1435" s="69">
        <v>0</v>
      </c>
      <c r="AM1435" s="69">
        <v>0</v>
      </c>
      <c r="AN1435" s="69">
        <v>0</v>
      </c>
      <c r="AO1435" s="69">
        <v>0</v>
      </c>
      <c r="AP1435" s="114">
        <v>4.7361984483944957</v>
      </c>
      <c r="AQ1435" s="70">
        <v>1</v>
      </c>
      <c r="AR1435" s="114">
        <v>3.970291913552122</v>
      </c>
      <c r="AS1435" s="70">
        <v>1</v>
      </c>
      <c r="AT1435" s="70">
        <v>0</v>
      </c>
      <c r="AU1435" s="70">
        <v>5.0106352940962555</v>
      </c>
      <c r="AV1435" s="114">
        <v>7.6098622009135539</v>
      </c>
      <c r="AW1435" s="70">
        <v>1</v>
      </c>
      <c r="AX1435" s="70">
        <v>0</v>
      </c>
      <c r="AY1435" s="69">
        <v>1</v>
      </c>
      <c r="AZ1435" s="69">
        <v>2.8000000000000001E-2</v>
      </c>
      <c r="BA1435" s="32">
        <v>4</v>
      </c>
      <c r="BB1435" s="32">
        <v>26</v>
      </c>
      <c r="BC1435" s="70">
        <v>1</v>
      </c>
      <c r="BD1435" s="70">
        <v>0</v>
      </c>
      <c r="BE1435" s="106">
        <f t="shared" si="331"/>
        <v>2.6390573296152584</v>
      </c>
      <c r="BF1435" s="106">
        <v>1563.83</v>
      </c>
      <c r="BG1435" s="106">
        <f t="shared" si="327"/>
        <v>0.35881653898143456</v>
      </c>
      <c r="BH1435" s="69">
        <v>1</v>
      </c>
      <c r="BI1435" s="69">
        <v>1</v>
      </c>
      <c r="BJ1435" s="69">
        <v>0</v>
      </c>
      <c r="BK1435" s="70">
        <v>1</v>
      </c>
      <c r="BL1435" s="70">
        <v>0</v>
      </c>
      <c r="BM1435" s="70">
        <v>0</v>
      </c>
      <c r="BN1435" s="70">
        <v>1</v>
      </c>
      <c r="BO1435" s="70">
        <v>1</v>
      </c>
      <c r="BP1435" s="70">
        <v>0</v>
      </c>
      <c r="BQ1435" s="70">
        <v>0</v>
      </c>
      <c r="BR1435" s="70">
        <v>0</v>
      </c>
      <c r="BS1435" s="70">
        <v>0</v>
      </c>
      <c r="BT1435" s="70">
        <v>0</v>
      </c>
      <c r="BU1435" s="70">
        <v>1</v>
      </c>
      <c r="BV1435" s="70">
        <v>0</v>
      </c>
      <c r="BW1435" s="70">
        <v>0</v>
      </c>
      <c r="BX1435" s="70">
        <v>1</v>
      </c>
      <c r="BY1435" s="70">
        <v>1</v>
      </c>
      <c r="BZ1435" s="70">
        <f t="shared" si="328"/>
        <v>0</v>
      </c>
      <c r="CA1435" s="114">
        <v>2.3513752571634776</v>
      </c>
      <c r="CB1435" s="70" t="s">
        <v>1601</v>
      </c>
      <c r="CC1435" s="70">
        <v>1</v>
      </c>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c r="DD1435" s="70"/>
      <c r="DE1435" s="70"/>
      <c r="DF1435" s="70"/>
      <c r="DG1435" s="70"/>
      <c r="DH1435" s="70"/>
      <c r="DI1435" s="70"/>
      <c r="DJ1435" s="70"/>
      <c r="DK1435" s="70"/>
      <c r="DL1435" s="70"/>
      <c r="DM1435" s="70"/>
      <c r="DN1435" s="70"/>
      <c r="DO1435" s="70"/>
      <c r="DP1435" s="70"/>
      <c r="DQ1435" s="70"/>
      <c r="DR1435" s="70"/>
      <c r="DS1435" s="70"/>
      <c r="DT1435" s="70"/>
      <c r="DU1435" s="70"/>
      <c r="DV1435" s="70"/>
      <c r="DW1435" s="70"/>
      <c r="DX1435" s="70"/>
      <c r="DY1435" s="70"/>
      <c r="DZ1435" s="70"/>
      <c r="EA1435" s="70"/>
      <c r="EB1435" s="70"/>
      <c r="EC1435" s="70"/>
      <c r="ED1435" s="70"/>
      <c r="EE1435" s="70"/>
      <c r="EF1435" s="70"/>
      <c r="EG1435" s="70"/>
      <c r="EH1435" s="70"/>
      <c r="EI1435" s="70"/>
      <c r="EJ1435" s="70"/>
      <c r="EK1435" s="70"/>
      <c r="EL1435" s="70"/>
      <c r="EM1435" s="70"/>
      <c r="EN1435" s="70"/>
      <c r="EO1435" s="70"/>
      <c r="EP1435" s="70"/>
      <c r="EQ1435" s="70"/>
      <c r="ER1435" s="70"/>
      <c r="ES1435" s="70"/>
      <c r="ET1435" s="70"/>
      <c r="EU1435" s="70"/>
      <c r="EV1435" s="70"/>
      <c r="EW1435" s="70"/>
      <c r="EX1435" s="70"/>
      <c r="EY1435" s="70"/>
      <c r="EZ1435" s="70"/>
      <c r="FA1435" s="70"/>
      <c r="FB1435" s="70"/>
      <c r="FC1435" s="70"/>
      <c r="FD1435" s="70"/>
      <c r="FE1435" s="70"/>
      <c r="FF1435" s="70"/>
      <c r="FG1435" s="70"/>
      <c r="FH1435" s="70"/>
      <c r="FI1435" s="70"/>
      <c r="FJ1435" s="70"/>
      <c r="FK1435" s="70"/>
    </row>
    <row r="1436" spans="1:167" ht="15" customHeight="1" x14ac:dyDescent="0.3">
      <c r="A1436" s="17">
        <v>1435</v>
      </c>
      <c r="B1436" s="12">
        <v>34</v>
      </c>
      <c r="C1436" s="12" t="s">
        <v>225</v>
      </c>
      <c r="D1436" s="37">
        <v>17.664999999999999</v>
      </c>
      <c r="E1436" s="13">
        <v>8.8369999999999997</v>
      </c>
      <c r="F1436" s="19">
        <f t="shared" si="329"/>
        <v>1.9989815548262986</v>
      </c>
      <c r="G1436" s="12" t="s">
        <v>421</v>
      </c>
      <c r="H1436" s="12">
        <f t="shared" si="318"/>
        <v>8.8279999999999994</v>
      </c>
      <c r="I1436" s="12">
        <f t="shared" si="319"/>
        <v>26.501999999999999</v>
      </c>
      <c r="J1436" s="12">
        <v>0.19</v>
      </c>
      <c r="K1436" s="12">
        <f t="shared" si="321"/>
        <v>17.664999999999999</v>
      </c>
      <c r="L1436" s="45">
        <f t="shared" si="330"/>
        <v>1.9989815548262986</v>
      </c>
      <c r="M1436" s="15">
        <f t="shared" si="322"/>
        <v>0.27203719301805457</v>
      </c>
      <c r="N1436" s="13">
        <f t="shared" si="323"/>
        <v>0.13608789553923287</v>
      </c>
      <c r="O1436" s="68">
        <f t="shared" si="324"/>
        <v>7.3481921080314549</v>
      </c>
      <c r="P1436" s="12">
        <f t="shared" si="325"/>
        <v>0.1359492974788217</v>
      </c>
      <c r="Q1436" s="12">
        <f t="shared" si="326"/>
        <v>0.40812508855728746</v>
      </c>
      <c r="R1436" s="113">
        <v>6.8700534117981258</v>
      </c>
      <c r="S1436" s="12" t="s">
        <v>1611</v>
      </c>
      <c r="T1436" s="12" t="s">
        <v>1608</v>
      </c>
      <c r="U1436" s="12" t="s">
        <v>436</v>
      </c>
      <c r="V1436" s="13" t="s">
        <v>1622</v>
      </c>
      <c r="W1436" s="68">
        <v>0</v>
      </c>
      <c r="X1436" s="68">
        <v>0</v>
      </c>
      <c r="Y1436" s="68">
        <v>1</v>
      </c>
      <c r="Z1436" s="68">
        <v>0</v>
      </c>
      <c r="AA1436" s="13">
        <v>1</v>
      </c>
      <c r="AB1436" s="13">
        <v>1</v>
      </c>
      <c r="AC1436" s="68">
        <v>4</v>
      </c>
      <c r="AD1436" s="13">
        <v>2</v>
      </c>
      <c r="AE1436" s="13">
        <v>50</v>
      </c>
      <c r="AF1436" s="13">
        <v>0</v>
      </c>
      <c r="AG1436" s="13">
        <v>1</v>
      </c>
      <c r="AH1436" s="13">
        <v>0</v>
      </c>
      <c r="AI1436" s="13">
        <v>0</v>
      </c>
      <c r="AJ1436" s="13">
        <v>0</v>
      </c>
      <c r="AK1436" s="13">
        <v>0</v>
      </c>
      <c r="AL1436" s="13">
        <v>0</v>
      </c>
      <c r="AM1436" s="68">
        <v>0</v>
      </c>
      <c r="AN1436" s="68">
        <v>0</v>
      </c>
      <c r="AO1436" s="68">
        <v>0</v>
      </c>
      <c r="AP1436" s="113">
        <v>4.7361984483944957</v>
      </c>
      <c r="AQ1436" s="12">
        <v>1</v>
      </c>
      <c r="AR1436" s="113">
        <v>3.970291913552122</v>
      </c>
      <c r="AS1436" s="12">
        <v>1</v>
      </c>
      <c r="AT1436" s="12">
        <v>0</v>
      </c>
      <c r="AU1436" s="12">
        <v>5.0106352940962555</v>
      </c>
      <c r="AV1436" s="113">
        <v>7.6098622009135539</v>
      </c>
      <c r="AW1436" s="12">
        <v>1</v>
      </c>
      <c r="AX1436" s="12">
        <v>0</v>
      </c>
      <c r="AY1436" s="68">
        <v>1</v>
      </c>
      <c r="AZ1436" s="68">
        <v>2.8000000000000001E-2</v>
      </c>
      <c r="BA1436" s="94">
        <v>4</v>
      </c>
      <c r="BB1436" s="94">
        <v>26</v>
      </c>
      <c r="BC1436" s="12">
        <v>1</v>
      </c>
      <c r="BD1436" s="12">
        <v>0</v>
      </c>
      <c r="BE1436" s="104">
        <f t="shared" si="331"/>
        <v>2.6390573296152584</v>
      </c>
      <c r="BF1436" s="104">
        <v>1563.83</v>
      </c>
      <c r="BG1436" s="104">
        <f t="shared" si="327"/>
        <v>0.35881653898143456</v>
      </c>
      <c r="BH1436" s="68">
        <v>1</v>
      </c>
      <c r="BI1436" s="68">
        <v>1</v>
      </c>
      <c r="BJ1436" s="68">
        <v>0</v>
      </c>
      <c r="BK1436" s="12">
        <v>1</v>
      </c>
      <c r="BL1436" s="12">
        <v>0</v>
      </c>
      <c r="BM1436" s="12">
        <v>0</v>
      </c>
      <c r="BN1436" s="12">
        <v>1</v>
      </c>
      <c r="BO1436" s="12">
        <v>1</v>
      </c>
      <c r="BP1436" s="12">
        <v>0</v>
      </c>
      <c r="BQ1436" s="12">
        <v>0</v>
      </c>
      <c r="BR1436" s="12">
        <v>0</v>
      </c>
      <c r="BS1436" s="12">
        <v>0</v>
      </c>
      <c r="BT1436" s="12">
        <v>0</v>
      </c>
      <c r="BU1436" s="12">
        <v>1</v>
      </c>
      <c r="BV1436" s="12">
        <v>0</v>
      </c>
      <c r="BW1436" s="12">
        <v>0</v>
      </c>
      <c r="BX1436" s="12">
        <v>1</v>
      </c>
      <c r="BY1436" s="12">
        <v>0.55600000000000005</v>
      </c>
      <c r="BZ1436" s="12">
        <f t="shared" si="328"/>
        <v>0.44399999999999995</v>
      </c>
      <c r="CA1436" s="113">
        <v>2.3513752571634776</v>
      </c>
      <c r="CB1436" s="12" t="s">
        <v>1601</v>
      </c>
      <c r="CC1436" s="12">
        <v>1</v>
      </c>
    </row>
    <row r="1437" spans="1:167" ht="15" customHeight="1" x14ac:dyDescent="0.3">
      <c r="A1437" s="70">
        <v>1436</v>
      </c>
      <c r="B1437" s="70">
        <v>34</v>
      </c>
      <c r="C1437" s="70" t="s">
        <v>225</v>
      </c>
      <c r="D1437" s="38">
        <v>16.895</v>
      </c>
      <c r="E1437" s="69">
        <v>7.3689999999999998</v>
      </c>
      <c r="F1437" s="19">
        <f t="shared" si="329"/>
        <v>2.2927127154295022</v>
      </c>
      <c r="G1437" s="70" t="s">
        <v>420</v>
      </c>
      <c r="H1437" s="70">
        <f t="shared" si="318"/>
        <v>9.5259999999999998</v>
      </c>
      <c r="I1437" s="70">
        <f t="shared" si="319"/>
        <v>24.263999999999999</v>
      </c>
      <c r="J1437" s="70">
        <v>0.21</v>
      </c>
      <c r="K1437" s="70">
        <f t="shared" si="321"/>
        <v>16.895</v>
      </c>
      <c r="L1437" s="47">
        <f t="shared" si="330"/>
        <v>2.2927127154295022</v>
      </c>
      <c r="M1437" s="18">
        <f t="shared" si="322"/>
        <v>0.31126022409583226</v>
      </c>
      <c r="N1437" s="69">
        <f t="shared" si="323"/>
        <v>0.13576067424458052</v>
      </c>
      <c r="O1437" s="69">
        <f t="shared" si="324"/>
        <v>7.3659033115763961</v>
      </c>
      <c r="P1437" s="70">
        <f t="shared" si="325"/>
        <v>0.17549954985125174</v>
      </c>
      <c r="Q1437" s="70">
        <f t="shared" si="326"/>
        <v>0.44702089834041281</v>
      </c>
      <c r="R1437" s="114">
        <v>6.8700534117981258</v>
      </c>
      <c r="S1437" s="70" t="s">
        <v>1611</v>
      </c>
      <c r="T1437" s="70" t="s">
        <v>1608</v>
      </c>
      <c r="U1437" s="70" t="s">
        <v>1613</v>
      </c>
      <c r="V1437" s="69" t="s">
        <v>1621</v>
      </c>
      <c r="W1437" s="69">
        <v>0</v>
      </c>
      <c r="X1437" s="69">
        <v>0</v>
      </c>
      <c r="Y1437" s="69">
        <v>1</v>
      </c>
      <c r="Z1437" s="69">
        <v>0</v>
      </c>
      <c r="AA1437" s="69">
        <v>1</v>
      </c>
      <c r="AB1437" s="69">
        <v>1</v>
      </c>
      <c r="AC1437" s="69">
        <v>5</v>
      </c>
      <c r="AD1437" s="69">
        <v>3</v>
      </c>
      <c r="AE1437" s="69">
        <v>49</v>
      </c>
      <c r="AF1437" s="69">
        <v>0</v>
      </c>
      <c r="AG1437" s="69">
        <v>1</v>
      </c>
      <c r="AH1437" s="69">
        <v>0</v>
      </c>
      <c r="AI1437" s="69">
        <v>0</v>
      </c>
      <c r="AJ1437" s="69">
        <v>0</v>
      </c>
      <c r="AK1437" s="69">
        <v>0</v>
      </c>
      <c r="AL1437" s="69">
        <v>0</v>
      </c>
      <c r="AM1437" s="69">
        <v>0</v>
      </c>
      <c r="AN1437" s="69">
        <v>0</v>
      </c>
      <c r="AO1437" s="69">
        <v>0</v>
      </c>
      <c r="AP1437" s="114">
        <v>4.7361984483944957</v>
      </c>
      <c r="AQ1437" s="70">
        <v>1</v>
      </c>
      <c r="AR1437" s="114">
        <v>3.970291913552122</v>
      </c>
      <c r="AS1437" s="70">
        <v>1</v>
      </c>
      <c r="AT1437" s="70">
        <v>0</v>
      </c>
      <c r="AU1437" s="70">
        <v>5.0106352940962555</v>
      </c>
      <c r="AV1437" s="114">
        <v>7.6098622009135539</v>
      </c>
      <c r="AW1437" s="70">
        <v>1</v>
      </c>
      <c r="AX1437" s="70">
        <v>0</v>
      </c>
      <c r="AY1437" s="69">
        <v>1</v>
      </c>
      <c r="AZ1437" s="69">
        <v>2.8000000000000001E-2</v>
      </c>
      <c r="BA1437" s="32">
        <v>4</v>
      </c>
      <c r="BB1437" s="32">
        <v>26</v>
      </c>
      <c r="BC1437" s="70">
        <v>1</v>
      </c>
      <c r="BD1437" s="70">
        <v>0</v>
      </c>
      <c r="BE1437" s="106">
        <f t="shared" si="331"/>
        <v>2.6390573296152584</v>
      </c>
      <c r="BF1437" s="106">
        <v>1563.83</v>
      </c>
      <c r="BG1437" s="106">
        <f t="shared" si="327"/>
        <v>0.35881653898143456</v>
      </c>
      <c r="BH1437" s="69">
        <v>1</v>
      </c>
      <c r="BI1437" s="69">
        <v>1</v>
      </c>
      <c r="BJ1437" s="69">
        <v>0</v>
      </c>
      <c r="BK1437" s="70">
        <v>1</v>
      </c>
      <c r="BL1437" s="70">
        <v>0</v>
      </c>
      <c r="BM1437" s="70">
        <v>0</v>
      </c>
      <c r="BN1437" s="70">
        <v>1</v>
      </c>
      <c r="BO1437" s="70">
        <v>1</v>
      </c>
      <c r="BP1437" s="70">
        <v>0</v>
      </c>
      <c r="BQ1437" s="70">
        <v>0</v>
      </c>
      <c r="BR1437" s="70">
        <v>0</v>
      </c>
      <c r="BS1437" s="70">
        <v>0</v>
      </c>
      <c r="BT1437" s="70">
        <v>0</v>
      </c>
      <c r="BU1437" s="70">
        <v>1</v>
      </c>
      <c r="BV1437" s="70">
        <v>0</v>
      </c>
      <c r="BW1437" s="70">
        <v>0</v>
      </c>
      <c r="BX1437" s="70">
        <v>1</v>
      </c>
      <c r="BY1437" s="70">
        <v>0.55600000000000005</v>
      </c>
      <c r="BZ1437" s="70">
        <f t="shared" si="328"/>
        <v>0.44399999999999995</v>
      </c>
      <c r="CA1437" s="114">
        <v>2.3513752571634776</v>
      </c>
      <c r="CB1437" s="70" t="s">
        <v>1601</v>
      </c>
      <c r="CC1437" s="70">
        <v>1</v>
      </c>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c r="DD1437" s="70"/>
      <c r="DE1437" s="70"/>
      <c r="DF1437" s="70"/>
      <c r="DG1437" s="70"/>
      <c r="DH1437" s="70"/>
      <c r="DI1437" s="70"/>
      <c r="DJ1437" s="70"/>
      <c r="DK1437" s="70"/>
      <c r="DL1437" s="70"/>
      <c r="DM1437" s="70"/>
      <c r="DN1437" s="70"/>
      <c r="DO1437" s="70"/>
      <c r="DP1437" s="70"/>
      <c r="DQ1437" s="70"/>
      <c r="DR1437" s="70"/>
      <c r="DS1437" s="70"/>
      <c r="DT1437" s="70"/>
      <c r="DU1437" s="70"/>
      <c r="DV1437" s="70"/>
      <c r="DW1437" s="70"/>
      <c r="DX1437" s="70"/>
      <c r="DY1437" s="70"/>
      <c r="DZ1437" s="70"/>
      <c r="EA1437" s="70"/>
      <c r="EB1437" s="70"/>
      <c r="EC1437" s="70"/>
      <c r="ED1437" s="70"/>
      <c r="EE1437" s="70"/>
      <c r="EF1437" s="70"/>
      <c r="EG1437" s="70"/>
      <c r="EH1437" s="70"/>
      <c r="EI1437" s="70"/>
      <c r="EJ1437" s="70"/>
      <c r="EK1437" s="70"/>
      <c r="EL1437" s="70"/>
      <c r="EM1437" s="70"/>
      <c r="EN1437" s="70"/>
      <c r="EO1437" s="70"/>
      <c r="EP1437" s="70"/>
      <c r="EQ1437" s="70"/>
      <c r="ER1437" s="70"/>
      <c r="ES1437" s="70"/>
      <c r="ET1437" s="70"/>
      <c r="EU1437" s="70"/>
      <c r="EV1437" s="70"/>
      <c r="EW1437" s="70"/>
      <c r="EX1437" s="70"/>
      <c r="EY1437" s="70"/>
      <c r="EZ1437" s="70"/>
      <c r="FA1437" s="70"/>
      <c r="FB1437" s="70"/>
      <c r="FC1437" s="70"/>
      <c r="FD1437" s="70"/>
      <c r="FE1437" s="70"/>
      <c r="FF1437" s="70"/>
      <c r="FG1437" s="70"/>
      <c r="FH1437" s="70"/>
      <c r="FI1437" s="70"/>
      <c r="FJ1437" s="70"/>
      <c r="FK1437" s="70"/>
    </row>
    <row r="1438" spans="1:167" ht="15" customHeight="1" x14ac:dyDescent="0.3">
      <c r="A1438" s="17">
        <v>1437</v>
      </c>
      <c r="B1438" s="12">
        <v>34</v>
      </c>
      <c r="C1438" s="12" t="s">
        <v>225</v>
      </c>
      <c r="D1438" s="37">
        <v>17.003</v>
      </c>
      <c r="E1438" s="13">
        <v>8.6489999999999991</v>
      </c>
      <c r="F1438" s="19">
        <f t="shared" si="329"/>
        <v>1.9658920106370681</v>
      </c>
      <c r="G1438" s="12" t="s">
        <v>421</v>
      </c>
      <c r="H1438" s="12">
        <f t="shared" si="318"/>
        <v>8.354000000000001</v>
      </c>
      <c r="I1438" s="12">
        <f t="shared" si="319"/>
        <v>25.652000000000001</v>
      </c>
      <c r="J1438" s="12">
        <v>0.21</v>
      </c>
      <c r="K1438" s="12">
        <f t="shared" si="321"/>
        <v>17.003</v>
      </c>
      <c r="L1438" s="45">
        <f t="shared" si="330"/>
        <v>1.9658920106370681</v>
      </c>
      <c r="M1438" s="15">
        <f t="shared" si="322"/>
        <v>0.27038129435758496</v>
      </c>
      <c r="N1438" s="13">
        <f t="shared" si="323"/>
        <v>0.13753618860781933</v>
      </c>
      <c r="O1438" s="68">
        <f t="shared" si="324"/>
        <v>7.2708136681864337</v>
      </c>
      <c r="P1438" s="12">
        <f t="shared" si="325"/>
        <v>0.13284510574976563</v>
      </c>
      <c r="Q1438" s="12">
        <f t="shared" si="326"/>
        <v>0.40791748296540431</v>
      </c>
      <c r="R1438" s="113">
        <v>6.8700534117981258</v>
      </c>
      <c r="S1438" s="12" t="s">
        <v>1611</v>
      </c>
      <c r="T1438" s="12" t="s">
        <v>1608</v>
      </c>
      <c r="U1438" s="12" t="s">
        <v>436</v>
      </c>
      <c r="V1438" s="13" t="s">
        <v>1622</v>
      </c>
      <c r="W1438" s="68">
        <v>0</v>
      </c>
      <c r="X1438" s="68">
        <v>0</v>
      </c>
      <c r="Y1438" s="68">
        <v>1</v>
      </c>
      <c r="Z1438" s="68">
        <v>0</v>
      </c>
      <c r="AA1438" s="13">
        <v>1</v>
      </c>
      <c r="AB1438" s="13">
        <v>1</v>
      </c>
      <c r="AC1438" s="68">
        <v>5</v>
      </c>
      <c r="AD1438" s="13">
        <v>3</v>
      </c>
      <c r="AE1438" s="13">
        <v>49</v>
      </c>
      <c r="AF1438" s="13">
        <v>0</v>
      </c>
      <c r="AG1438" s="13">
        <v>1</v>
      </c>
      <c r="AH1438" s="13">
        <v>0</v>
      </c>
      <c r="AI1438" s="13">
        <v>0</v>
      </c>
      <c r="AJ1438" s="13">
        <v>0</v>
      </c>
      <c r="AK1438" s="13">
        <v>0</v>
      </c>
      <c r="AL1438" s="13">
        <v>0</v>
      </c>
      <c r="AM1438" s="68">
        <v>0</v>
      </c>
      <c r="AN1438" s="68">
        <v>0</v>
      </c>
      <c r="AO1438" s="68">
        <v>0</v>
      </c>
      <c r="AP1438" s="113">
        <v>4.7361984483944957</v>
      </c>
      <c r="AQ1438" s="12">
        <v>1</v>
      </c>
      <c r="AR1438" s="113">
        <v>3.970291913552122</v>
      </c>
      <c r="AS1438" s="12">
        <v>1</v>
      </c>
      <c r="AT1438" s="12">
        <v>0</v>
      </c>
      <c r="AU1438" s="12">
        <v>5.0106352940962555</v>
      </c>
      <c r="AV1438" s="113">
        <v>7.6098622009135539</v>
      </c>
      <c r="AW1438" s="12">
        <v>1</v>
      </c>
      <c r="AX1438" s="12">
        <v>0</v>
      </c>
      <c r="AY1438" s="68">
        <v>1</v>
      </c>
      <c r="AZ1438" s="68">
        <v>2.8000000000000001E-2</v>
      </c>
      <c r="BA1438" s="94">
        <v>4</v>
      </c>
      <c r="BB1438" s="94">
        <v>26</v>
      </c>
      <c r="BC1438" s="12">
        <v>1</v>
      </c>
      <c r="BD1438" s="12">
        <v>0</v>
      </c>
      <c r="BE1438" s="104">
        <f t="shared" si="331"/>
        <v>2.6390573296152584</v>
      </c>
      <c r="BF1438" s="104">
        <v>1563.83</v>
      </c>
      <c r="BG1438" s="104">
        <f t="shared" si="327"/>
        <v>0.35881653898143456</v>
      </c>
      <c r="BH1438" s="68">
        <v>1</v>
      </c>
      <c r="BI1438" s="68">
        <v>1</v>
      </c>
      <c r="BJ1438" s="68">
        <v>0</v>
      </c>
      <c r="BK1438" s="12">
        <v>1</v>
      </c>
      <c r="BL1438" s="12">
        <v>0</v>
      </c>
      <c r="BM1438" s="12">
        <v>0</v>
      </c>
      <c r="BN1438" s="12">
        <v>1</v>
      </c>
      <c r="BO1438" s="12">
        <v>1</v>
      </c>
      <c r="BP1438" s="12">
        <v>0</v>
      </c>
      <c r="BQ1438" s="12">
        <v>0</v>
      </c>
      <c r="BR1438" s="12">
        <v>0</v>
      </c>
      <c r="BS1438" s="12">
        <v>0</v>
      </c>
      <c r="BT1438" s="12">
        <v>0</v>
      </c>
      <c r="BU1438" s="12">
        <v>1</v>
      </c>
      <c r="BV1438" s="12">
        <v>0</v>
      </c>
      <c r="BW1438" s="12">
        <v>0</v>
      </c>
      <c r="BX1438" s="12">
        <v>1</v>
      </c>
      <c r="BY1438" s="12">
        <v>1</v>
      </c>
      <c r="BZ1438" s="12">
        <f t="shared" si="328"/>
        <v>0</v>
      </c>
      <c r="CA1438" s="113">
        <v>2.3513752571634776</v>
      </c>
      <c r="CB1438" s="12" t="s">
        <v>1601</v>
      </c>
      <c r="CC1438" s="12">
        <v>1</v>
      </c>
    </row>
    <row r="1439" spans="1:167" ht="15" customHeight="1" x14ac:dyDescent="0.3">
      <c r="A1439" s="70">
        <v>1438</v>
      </c>
      <c r="B1439" s="12">
        <v>34</v>
      </c>
      <c r="C1439" s="12" t="s">
        <v>225</v>
      </c>
      <c r="D1439" s="37">
        <v>-11.185</v>
      </c>
      <c r="E1439" s="68">
        <v>8.0890000000000004</v>
      </c>
      <c r="F1439" s="19">
        <f t="shared" si="329"/>
        <v>-1.3827419953022624</v>
      </c>
      <c r="H1439" s="12">
        <f t="shared" si="318"/>
        <v>-19.274000000000001</v>
      </c>
      <c r="I1439" s="12">
        <f t="shared" si="319"/>
        <v>-3.0960000000000001</v>
      </c>
      <c r="J1439" s="12">
        <v>0.21</v>
      </c>
      <c r="K1439" s="12">
        <f t="shared" si="321"/>
        <v>-11.185</v>
      </c>
      <c r="L1439" s="45">
        <f t="shared" si="330"/>
        <v>-1.3827419953022624</v>
      </c>
      <c r="M1439" s="15">
        <f t="shared" si="322"/>
        <v>-0.19378991795220335</v>
      </c>
      <c r="N1439" s="68">
        <f t="shared" si="323"/>
        <v>0.14014900727003779</v>
      </c>
      <c r="O1439" s="68">
        <f t="shared" si="324"/>
        <v>7.1352628140505443</v>
      </c>
      <c r="P1439" s="12">
        <f t="shared" si="325"/>
        <v>-0.33393892522224111</v>
      </c>
      <c r="Q1439" s="12">
        <f t="shared" si="326"/>
        <v>-5.364091068216556E-2</v>
      </c>
      <c r="R1439" s="113">
        <v>6.776506992372183</v>
      </c>
      <c r="S1439" s="12" t="s">
        <v>1611</v>
      </c>
      <c r="T1439" s="12" t="s">
        <v>1608</v>
      </c>
      <c r="U1439" s="12" t="s">
        <v>1614</v>
      </c>
      <c r="V1439" s="68" t="s">
        <v>1623</v>
      </c>
      <c r="W1439" s="68">
        <v>0</v>
      </c>
      <c r="X1439" s="68">
        <v>0</v>
      </c>
      <c r="Y1439" s="68">
        <v>1</v>
      </c>
      <c r="Z1439" s="68">
        <v>0</v>
      </c>
      <c r="AA1439" s="68">
        <v>1</v>
      </c>
      <c r="AB1439" s="68">
        <v>1</v>
      </c>
      <c r="AC1439" s="68">
        <v>5</v>
      </c>
      <c r="AD1439" s="68">
        <v>3</v>
      </c>
      <c r="AE1439" s="68">
        <v>49</v>
      </c>
      <c r="AF1439" s="68">
        <v>0</v>
      </c>
      <c r="AG1439" s="68">
        <v>1</v>
      </c>
      <c r="AH1439" s="68">
        <v>0</v>
      </c>
      <c r="AI1439" s="68">
        <v>0</v>
      </c>
      <c r="AJ1439" s="68">
        <v>0</v>
      </c>
      <c r="AK1439" s="68">
        <v>0</v>
      </c>
      <c r="AL1439" s="68">
        <v>0</v>
      </c>
      <c r="AM1439" s="68">
        <v>0</v>
      </c>
      <c r="AN1439" s="68">
        <v>0</v>
      </c>
      <c r="AO1439" s="68">
        <v>0</v>
      </c>
      <c r="AP1439" s="113">
        <v>4.7361984483944957</v>
      </c>
      <c r="AQ1439" s="12">
        <v>1</v>
      </c>
      <c r="AR1439" s="113">
        <v>3.970291913552122</v>
      </c>
      <c r="AS1439" s="12">
        <v>1</v>
      </c>
      <c r="AT1439" s="12">
        <v>0</v>
      </c>
      <c r="AU1439" s="12">
        <v>5.0106352940962555</v>
      </c>
      <c r="AV1439" s="113">
        <v>7.6098622009135539</v>
      </c>
      <c r="AW1439" s="12">
        <v>1</v>
      </c>
      <c r="AX1439" s="12">
        <v>0</v>
      </c>
      <c r="AY1439" s="68">
        <v>1</v>
      </c>
      <c r="AZ1439" s="68">
        <v>2.8000000000000001E-2</v>
      </c>
      <c r="BA1439" s="94">
        <v>4</v>
      </c>
      <c r="BB1439" s="94">
        <v>26</v>
      </c>
      <c r="BC1439" s="12">
        <v>1</v>
      </c>
      <c r="BD1439" s="12">
        <v>0</v>
      </c>
      <c r="BE1439" s="104">
        <f t="shared" si="331"/>
        <v>2.6390573296152584</v>
      </c>
      <c r="BF1439" s="104">
        <v>1563.83</v>
      </c>
      <c r="BG1439" s="104">
        <f t="shared" si="327"/>
        <v>0.35881653898143456</v>
      </c>
      <c r="BH1439" s="68">
        <v>1</v>
      </c>
      <c r="BI1439" s="68">
        <v>1</v>
      </c>
      <c r="BJ1439" s="68">
        <v>0</v>
      </c>
      <c r="BK1439" s="12">
        <v>1</v>
      </c>
      <c r="BL1439" s="12">
        <v>0</v>
      </c>
      <c r="BM1439" s="12">
        <v>0</v>
      </c>
      <c r="BN1439" s="12">
        <v>1</v>
      </c>
      <c r="BO1439" s="12">
        <v>1</v>
      </c>
      <c r="BP1439" s="12">
        <v>0</v>
      </c>
      <c r="BQ1439" s="12">
        <v>0</v>
      </c>
      <c r="BR1439" s="12">
        <v>0</v>
      </c>
      <c r="BS1439" s="12">
        <v>0</v>
      </c>
      <c r="BT1439" s="12">
        <v>0</v>
      </c>
      <c r="BU1439" s="12">
        <v>1</v>
      </c>
      <c r="BV1439" s="12">
        <v>0</v>
      </c>
      <c r="BW1439" s="12">
        <v>0</v>
      </c>
      <c r="BX1439" s="12">
        <v>1</v>
      </c>
      <c r="BY1439" s="12">
        <v>0.55600000000000005</v>
      </c>
      <c r="BZ1439" s="12">
        <f t="shared" si="328"/>
        <v>0.44399999999999995</v>
      </c>
      <c r="CA1439" s="113">
        <v>2.3513752571634776</v>
      </c>
      <c r="CB1439" s="12" t="s">
        <v>1601</v>
      </c>
      <c r="CC1439" s="12">
        <v>1</v>
      </c>
      <c r="CL1439" s="68"/>
      <c r="CM1439" s="68"/>
      <c r="CN1439" s="68"/>
      <c r="CO1439" s="68"/>
      <c r="CP1439" s="68"/>
      <c r="CQ1439" s="68"/>
      <c r="CR1439" s="68"/>
      <c r="CS1439" s="68"/>
      <c r="CT1439" s="68"/>
      <c r="CU1439" s="68"/>
      <c r="CV1439" s="68"/>
      <c r="CW1439" s="68"/>
      <c r="CX1439" s="68"/>
      <c r="CY1439" s="68"/>
      <c r="CZ1439" s="68"/>
      <c r="DA1439" s="68"/>
      <c r="DB1439" s="68"/>
      <c r="DC1439" s="68"/>
      <c r="DD1439" s="68"/>
      <c r="DE1439" s="68"/>
      <c r="DF1439" s="68"/>
      <c r="DG1439" s="68"/>
      <c r="DH1439" s="68"/>
      <c r="DI1439" s="68"/>
      <c r="DJ1439" s="68"/>
      <c r="DK1439" s="68"/>
      <c r="DL1439" s="68"/>
      <c r="DM1439" s="68"/>
      <c r="DN1439" s="68"/>
      <c r="DO1439" s="68"/>
      <c r="DP1439" s="68"/>
      <c r="DQ1439" s="68"/>
      <c r="DR1439" s="68"/>
      <c r="DS1439" s="68"/>
      <c r="DT1439" s="68"/>
      <c r="DU1439" s="68"/>
      <c r="DV1439" s="68"/>
      <c r="DW1439" s="68"/>
      <c r="DX1439" s="68"/>
      <c r="DY1439" s="68"/>
      <c r="DZ1439" s="68"/>
      <c r="EA1439" s="68"/>
      <c r="EB1439" s="68"/>
      <c r="EC1439" s="68"/>
      <c r="ED1439" s="68"/>
      <c r="EE1439" s="68"/>
      <c r="EF1439" s="68"/>
      <c r="EG1439" s="68"/>
      <c r="EH1439" s="68"/>
      <c r="EI1439" s="68"/>
      <c r="EJ1439" s="68"/>
      <c r="EK1439" s="68"/>
      <c r="EL1439" s="68"/>
      <c r="EM1439" s="68"/>
      <c r="EN1439" s="68"/>
      <c r="EO1439" s="68"/>
      <c r="EP1439" s="68"/>
      <c r="EQ1439" s="68"/>
      <c r="ER1439" s="68"/>
      <c r="ES1439" s="68"/>
      <c r="ET1439" s="68"/>
      <c r="EU1439" s="68"/>
      <c r="EV1439" s="68"/>
      <c r="EW1439" s="68"/>
      <c r="EX1439" s="68"/>
      <c r="EY1439" s="68"/>
      <c r="EZ1439" s="68"/>
      <c r="FA1439" s="68"/>
      <c r="FB1439" s="68"/>
      <c r="FC1439" s="68"/>
      <c r="FD1439" s="68"/>
      <c r="FE1439" s="68"/>
      <c r="FF1439" s="68"/>
      <c r="FG1439" s="68"/>
      <c r="FH1439" s="68"/>
      <c r="FI1439" s="68"/>
      <c r="FJ1439" s="68"/>
      <c r="FK1439" s="68"/>
    </row>
    <row r="1440" spans="1:167" ht="15" customHeight="1" x14ac:dyDescent="0.3">
      <c r="A1440" s="70">
        <v>1439</v>
      </c>
      <c r="B1440" s="12">
        <v>34</v>
      </c>
      <c r="C1440" s="12" t="s">
        <v>225</v>
      </c>
      <c r="D1440" s="37">
        <v>24.606000000000002</v>
      </c>
      <c r="E1440" s="68">
        <v>5.2930000000000001</v>
      </c>
      <c r="F1440" s="19">
        <f t="shared" si="329"/>
        <v>4.6487814094086533</v>
      </c>
      <c r="G1440" s="12" t="s">
        <v>353</v>
      </c>
      <c r="H1440" s="12">
        <f t="shared" si="318"/>
        <v>19.313000000000002</v>
      </c>
      <c r="I1440" s="12">
        <f t="shared" si="319"/>
        <v>29.899000000000001</v>
      </c>
      <c r="J1440" s="12">
        <v>0.22</v>
      </c>
      <c r="K1440" s="12">
        <f t="shared" si="321"/>
        <v>24.606000000000002</v>
      </c>
      <c r="L1440" s="45">
        <f t="shared" si="330"/>
        <v>4.6487814094086533</v>
      </c>
      <c r="M1440" s="15">
        <f t="shared" si="322"/>
        <v>0.40833622786567036</v>
      </c>
      <c r="N1440" s="68">
        <f t="shared" si="323"/>
        <v>8.7837261403437908E-2</v>
      </c>
      <c r="O1440" s="68">
        <f t="shared" si="324"/>
        <v>11.384690096461277</v>
      </c>
      <c r="P1440" s="12">
        <f t="shared" si="325"/>
        <v>0.32049896646223247</v>
      </c>
      <c r="Q1440" s="12">
        <f t="shared" si="326"/>
        <v>0.49617348926910826</v>
      </c>
      <c r="R1440" s="113">
        <v>6.776506992372183</v>
      </c>
      <c r="S1440" s="12" t="s">
        <v>1609</v>
      </c>
      <c r="T1440" s="12" t="s">
        <v>1624</v>
      </c>
      <c r="U1440" s="12" t="s">
        <v>1612</v>
      </c>
      <c r="V1440" s="68" t="s">
        <v>1625</v>
      </c>
      <c r="W1440" s="68">
        <v>0</v>
      </c>
      <c r="X1440" s="68">
        <v>0</v>
      </c>
      <c r="Y1440" s="68">
        <v>1</v>
      </c>
      <c r="Z1440" s="68">
        <v>0</v>
      </c>
      <c r="AA1440" s="68">
        <v>1</v>
      </c>
      <c r="AB1440" s="68">
        <v>1</v>
      </c>
      <c r="AC1440" s="68">
        <v>1</v>
      </c>
      <c r="AD1440" s="73">
        <v>3</v>
      </c>
      <c r="AE1440" s="68">
        <v>108</v>
      </c>
      <c r="AF1440" s="68">
        <v>0</v>
      </c>
      <c r="AG1440" s="68">
        <v>1</v>
      </c>
      <c r="AH1440" s="68">
        <v>0</v>
      </c>
      <c r="AI1440" s="68">
        <v>0</v>
      </c>
      <c r="AJ1440" s="68">
        <v>0</v>
      </c>
      <c r="AK1440" s="68">
        <v>0</v>
      </c>
      <c r="AL1440" s="68">
        <v>0</v>
      </c>
      <c r="AM1440" s="68">
        <v>0</v>
      </c>
      <c r="AN1440" s="68">
        <v>0</v>
      </c>
      <c r="AO1440" s="68">
        <v>0</v>
      </c>
      <c r="AP1440" s="113">
        <v>4.7361984483944957</v>
      </c>
      <c r="AQ1440" s="12">
        <v>1</v>
      </c>
      <c r="AR1440" s="113">
        <v>4.7184988712950942</v>
      </c>
      <c r="AS1440" s="12">
        <v>1</v>
      </c>
      <c r="AT1440" s="12">
        <v>0</v>
      </c>
      <c r="AU1440" s="12">
        <v>5.0106352940962555</v>
      </c>
      <c r="AV1440" s="113">
        <v>7.6098622009135539</v>
      </c>
      <c r="AW1440" s="12">
        <v>1</v>
      </c>
      <c r="AX1440" s="12">
        <v>0</v>
      </c>
      <c r="AY1440" s="68">
        <v>1</v>
      </c>
      <c r="AZ1440" s="68">
        <v>2.8000000000000001E-2</v>
      </c>
      <c r="BA1440" s="94">
        <v>4</v>
      </c>
      <c r="BB1440" s="94">
        <v>26</v>
      </c>
      <c r="BC1440" s="12">
        <v>1</v>
      </c>
      <c r="BD1440" s="12">
        <v>0</v>
      </c>
      <c r="BE1440" s="104">
        <f t="shared" si="331"/>
        <v>2.6390573296152584</v>
      </c>
      <c r="BF1440" s="104">
        <v>1563.83</v>
      </c>
      <c r="BG1440" s="104">
        <f t="shared" si="327"/>
        <v>0.35881653898143456</v>
      </c>
      <c r="BH1440" s="68">
        <v>1</v>
      </c>
      <c r="BI1440" s="68">
        <v>1</v>
      </c>
      <c r="BJ1440" s="68">
        <v>0</v>
      </c>
      <c r="BK1440" s="12">
        <v>1</v>
      </c>
      <c r="BL1440" s="12">
        <v>0</v>
      </c>
      <c r="BM1440" s="12">
        <v>0</v>
      </c>
      <c r="BN1440" s="12">
        <v>1</v>
      </c>
      <c r="BO1440" s="12">
        <v>1</v>
      </c>
      <c r="BP1440" s="12">
        <v>0</v>
      </c>
      <c r="BQ1440" s="12">
        <v>0</v>
      </c>
      <c r="BR1440" s="12">
        <v>0</v>
      </c>
      <c r="BS1440" s="12">
        <v>0</v>
      </c>
      <c r="BT1440" s="12">
        <v>0</v>
      </c>
      <c r="BU1440" s="12">
        <v>1</v>
      </c>
      <c r="BV1440" s="12">
        <v>0</v>
      </c>
      <c r="BW1440" s="12">
        <v>0</v>
      </c>
      <c r="BX1440" s="12">
        <v>1</v>
      </c>
      <c r="BY1440" s="12">
        <v>0.55600000000000005</v>
      </c>
      <c r="BZ1440" s="12">
        <f t="shared" si="328"/>
        <v>0.44399999999999995</v>
      </c>
      <c r="CA1440" s="113">
        <v>2.3513752571634776</v>
      </c>
      <c r="CB1440" s="12" t="s">
        <v>1601</v>
      </c>
      <c r="CC1440" s="12">
        <v>1</v>
      </c>
      <c r="CI1440" s="46" t="s">
        <v>1634</v>
      </c>
      <c r="CL1440" s="68"/>
      <c r="CM1440" s="68"/>
      <c r="CN1440" s="68"/>
      <c r="CO1440" s="68"/>
      <c r="CP1440" s="68"/>
      <c r="CQ1440" s="68"/>
      <c r="CR1440" s="68"/>
      <c r="CS1440" s="68"/>
      <c r="CT1440" s="68"/>
      <c r="CU1440" s="68"/>
      <c r="CV1440" s="68"/>
      <c r="CW1440" s="68"/>
      <c r="CX1440" s="68"/>
      <c r="CY1440" s="68"/>
      <c r="CZ1440" s="68"/>
      <c r="DA1440" s="68"/>
      <c r="DB1440" s="68"/>
      <c r="DC1440" s="68"/>
      <c r="DD1440" s="68"/>
      <c r="DE1440" s="68"/>
      <c r="DF1440" s="68"/>
      <c r="DG1440" s="68"/>
      <c r="DH1440" s="68"/>
      <c r="DI1440" s="68"/>
      <c r="DJ1440" s="68"/>
      <c r="DK1440" s="68"/>
      <c r="DL1440" s="68"/>
      <c r="DM1440" s="68"/>
      <c r="DN1440" s="68"/>
      <c r="DO1440" s="68"/>
      <c r="DP1440" s="68"/>
      <c r="DQ1440" s="68"/>
      <c r="DR1440" s="68"/>
      <c r="DS1440" s="68"/>
      <c r="DT1440" s="68"/>
      <c r="DU1440" s="68"/>
      <c r="DV1440" s="68"/>
      <c r="DW1440" s="68"/>
      <c r="DX1440" s="68"/>
      <c r="DY1440" s="68"/>
      <c r="DZ1440" s="68"/>
      <c r="EA1440" s="68"/>
      <c r="EB1440" s="68"/>
      <c r="EC1440" s="68"/>
      <c r="ED1440" s="68"/>
      <c r="EE1440" s="68"/>
      <c r="EF1440" s="68"/>
      <c r="EG1440" s="68"/>
      <c r="EH1440" s="68"/>
      <c r="EI1440" s="68"/>
      <c r="EJ1440" s="68"/>
      <c r="EK1440" s="68"/>
      <c r="EL1440" s="68"/>
      <c r="EM1440" s="68"/>
      <c r="EN1440" s="68"/>
      <c r="EO1440" s="68"/>
      <c r="EP1440" s="68"/>
      <c r="EQ1440" s="68"/>
      <c r="ER1440" s="68"/>
      <c r="ES1440" s="68"/>
      <c r="ET1440" s="68"/>
      <c r="EU1440" s="68"/>
      <c r="EV1440" s="68"/>
      <c r="EW1440" s="68"/>
      <c r="EX1440" s="68"/>
      <c r="EY1440" s="68"/>
      <c r="EZ1440" s="68"/>
      <c r="FA1440" s="68"/>
      <c r="FB1440" s="68"/>
      <c r="FC1440" s="68"/>
      <c r="FD1440" s="68"/>
      <c r="FE1440" s="68"/>
      <c r="FF1440" s="68"/>
      <c r="FG1440" s="68"/>
      <c r="FH1440" s="68"/>
      <c r="FI1440" s="68"/>
      <c r="FJ1440" s="68"/>
      <c r="FK1440" s="68"/>
    </row>
    <row r="1441" spans="1:167" ht="15" customHeight="1" x14ac:dyDescent="0.3">
      <c r="A1441" s="70">
        <v>1440</v>
      </c>
      <c r="B1441" s="12">
        <v>34</v>
      </c>
      <c r="C1441" s="12" t="s">
        <v>225</v>
      </c>
      <c r="D1441" s="37">
        <v>6.26</v>
      </c>
      <c r="E1441" s="68">
        <v>2.4750000000000001</v>
      </c>
      <c r="F1441" s="19">
        <f t="shared" si="329"/>
        <v>2.5292929292929291</v>
      </c>
      <c r="G1441" s="12" t="s">
        <v>420</v>
      </c>
      <c r="H1441" s="12">
        <f t="shared" si="318"/>
        <v>3.7849999999999997</v>
      </c>
      <c r="I1441" s="12">
        <f t="shared" si="319"/>
        <v>8.7349999999999994</v>
      </c>
      <c r="J1441" s="12">
        <v>0.22</v>
      </c>
      <c r="K1441" s="12">
        <f t="shared" si="321"/>
        <v>6.26</v>
      </c>
      <c r="L1441" s="45">
        <f t="shared" si="330"/>
        <v>2.5292929292929291</v>
      </c>
      <c r="M1441" s="15">
        <f t="shared" si="322"/>
        <v>0.23647824824939878</v>
      </c>
      <c r="N1441" s="68">
        <f t="shared" si="323"/>
        <v>9.3495793037901301E-2</v>
      </c>
      <c r="O1441" s="68">
        <f t="shared" si="324"/>
        <v>10.695668409322121</v>
      </c>
      <c r="P1441" s="12">
        <f t="shared" si="325"/>
        <v>0.14298245521149749</v>
      </c>
      <c r="Q1441" s="12">
        <f t="shared" si="326"/>
        <v>0.32997404128730007</v>
      </c>
      <c r="R1441" s="113">
        <v>6.776506992372183</v>
      </c>
      <c r="S1441" s="12" t="s">
        <v>1609</v>
      </c>
      <c r="T1441" s="12" t="s">
        <v>1624</v>
      </c>
      <c r="U1441" s="12" t="s">
        <v>1613</v>
      </c>
      <c r="V1441" s="68" t="s">
        <v>1626</v>
      </c>
      <c r="W1441" s="68">
        <v>0</v>
      </c>
      <c r="X1441" s="68">
        <v>0</v>
      </c>
      <c r="Y1441" s="68">
        <v>1</v>
      </c>
      <c r="Z1441" s="68">
        <v>0</v>
      </c>
      <c r="AA1441" s="68">
        <v>1</v>
      </c>
      <c r="AB1441" s="68">
        <v>1</v>
      </c>
      <c r="AC1441" s="68">
        <v>1</v>
      </c>
      <c r="AD1441" s="68">
        <v>3</v>
      </c>
      <c r="AE1441" s="68">
        <v>108</v>
      </c>
      <c r="AF1441" s="68">
        <v>0</v>
      </c>
      <c r="AG1441" s="68">
        <v>1</v>
      </c>
      <c r="AH1441" s="68">
        <v>0</v>
      </c>
      <c r="AI1441" s="68">
        <v>0</v>
      </c>
      <c r="AJ1441" s="68">
        <v>0</v>
      </c>
      <c r="AK1441" s="68">
        <v>0</v>
      </c>
      <c r="AL1441" s="68">
        <v>0</v>
      </c>
      <c r="AM1441" s="68">
        <v>0</v>
      </c>
      <c r="AN1441" s="68">
        <v>0</v>
      </c>
      <c r="AO1441" s="68">
        <v>0</v>
      </c>
      <c r="AP1441" s="113">
        <v>4.7361984483944957</v>
      </c>
      <c r="AQ1441" s="12">
        <v>1</v>
      </c>
      <c r="AR1441" s="113">
        <v>4.7184988712950942</v>
      </c>
      <c r="AS1441" s="12">
        <v>1</v>
      </c>
      <c r="AT1441" s="12">
        <v>0</v>
      </c>
      <c r="AU1441" s="12">
        <v>5.0106352940962555</v>
      </c>
      <c r="AV1441" s="113">
        <v>7.6098622009135539</v>
      </c>
      <c r="AW1441" s="12">
        <v>1</v>
      </c>
      <c r="AX1441" s="12">
        <v>0</v>
      </c>
      <c r="AY1441" s="68">
        <v>1</v>
      </c>
      <c r="AZ1441" s="68">
        <v>2.8000000000000001E-2</v>
      </c>
      <c r="BA1441" s="94">
        <v>4</v>
      </c>
      <c r="BB1441" s="94">
        <v>26</v>
      </c>
      <c r="BC1441" s="12">
        <v>1</v>
      </c>
      <c r="BD1441" s="12">
        <v>0</v>
      </c>
      <c r="BE1441" s="104">
        <f t="shared" si="331"/>
        <v>2.6390573296152584</v>
      </c>
      <c r="BF1441" s="104">
        <v>1563.83</v>
      </c>
      <c r="BG1441" s="104">
        <f t="shared" si="327"/>
        <v>0.35881653898143456</v>
      </c>
      <c r="BH1441" s="68">
        <v>1</v>
      </c>
      <c r="BI1441" s="68">
        <v>1</v>
      </c>
      <c r="BJ1441" s="68">
        <v>0</v>
      </c>
      <c r="BK1441" s="12">
        <v>1</v>
      </c>
      <c r="BL1441" s="12">
        <v>0</v>
      </c>
      <c r="BM1441" s="12">
        <v>0</v>
      </c>
      <c r="BN1441" s="12">
        <v>1</v>
      </c>
      <c r="BO1441" s="12">
        <v>1</v>
      </c>
      <c r="BP1441" s="12">
        <v>0</v>
      </c>
      <c r="BQ1441" s="12">
        <v>0</v>
      </c>
      <c r="BR1441" s="12">
        <v>0</v>
      </c>
      <c r="BS1441" s="12">
        <v>0</v>
      </c>
      <c r="BT1441" s="12">
        <v>0</v>
      </c>
      <c r="BU1441" s="12">
        <v>1</v>
      </c>
      <c r="BV1441" s="12">
        <v>0</v>
      </c>
      <c r="BW1441" s="12">
        <v>0</v>
      </c>
      <c r="BX1441" s="12">
        <v>1</v>
      </c>
      <c r="BY1441" s="12">
        <v>1</v>
      </c>
      <c r="BZ1441" s="12">
        <f t="shared" si="328"/>
        <v>0</v>
      </c>
      <c r="CA1441" s="113">
        <v>2.3513752571634776</v>
      </c>
      <c r="CB1441" s="12" t="s">
        <v>1601</v>
      </c>
      <c r="CC1441" s="12">
        <v>1</v>
      </c>
      <c r="CL1441" s="68"/>
      <c r="CM1441" s="68"/>
      <c r="CN1441" s="68"/>
      <c r="CO1441" s="68"/>
      <c r="CP1441" s="68"/>
      <c r="CQ1441" s="68"/>
      <c r="CR1441" s="68"/>
      <c r="CS1441" s="68"/>
      <c r="CT1441" s="68"/>
      <c r="CU1441" s="68"/>
      <c r="CV1441" s="68"/>
      <c r="CW1441" s="68"/>
      <c r="CX1441" s="68"/>
      <c r="CY1441" s="68"/>
      <c r="CZ1441" s="68"/>
      <c r="DA1441" s="68"/>
      <c r="DB1441" s="68"/>
      <c r="DC1441" s="68"/>
      <c r="DD1441" s="68"/>
      <c r="DE1441" s="68"/>
      <c r="DF1441" s="68"/>
      <c r="DG1441" s="68"/>
      <c r="DH1441" s="68"/>
      <c r="DI1441" s="68"/>
      <c r="DJ1441" s="68"/>
      <c r="DK1441" s="68"/>
      <c r="DL1441" s="68"/>
      <c r="DM1441" s="68"/>
      <c r="DN1441" s="68"/>
      <c r="DO1441" s="68"/>
      <c r="DP1441" s="68"/>
      <c r="DQ1441" s="68"/>
      <c r="DR1441" s="68"/>
      <c r="DS1441" s="68"/>
      <c r="DT1441" s="68"/>
      <c r="DU1441" s="68"/>
      <c r="DV1441" s="68"/>
      <c r="DW1441" s="68"/>
      <c r="DX1441" s="68"/>
      <c r="DY1441" s="68"/>
      <c r="DZ1441" s="68"/>
      <c r="EA1441" s="68"/>
      <c r="EB1441" s="68"/>
      <c r="EC1441" s="68"/>
      <c r="ED1441" s="68"/>
      <c r="EE1441" s="68"/>
      <c r="EF1441" s="68"/>
      <c r="EG1441" s="68"/>
      <c r="EH1441" s="68"/>
      <c r="EI1441" s="68"/>
      <c r="EJ1441" s="68"/>
      <c r="EK1441" s="68"/>
      <c r="EL1441" s="68"/>
      <c r="EM1441" s="68"/>
      <c r="EN1441" s="68"/>
      <c r="EO1441" s="68"/>
      <c r="EP1441" s="68"/>
      <c r="EQ1441" s="68"/>
      <c r="ER1441" s="68"/>
      <c r="ES1441" s="68"/>
      <c r="ET1441" s="68"/>
      <c r="EU1441" s="68"/>
      <c r="EV1441" s="68"/>
      <c r="EW1441" s="68"/>
      <c r="EX1441" s="68"/>
      <c r="EY1441" s="68"/>
      <c r="EZ1441" s="68"/>
      <c r="FA1441" s="68"/>
      <c r="FB1441" s="68"/>
      <c r="FC1441" s="68"/>
      <c r="FD1441" s="68"/>
      <c r="FE1441" s="68"/>
      <c r="FF1441" s="68"/>
      <c r="FG1441" s="68"/>
      <c r="FH1441" s="68"/>
      <c r="FI1441" s="68"/>
      <c r="FJ1441" s="68"/>
      <c r="FK1441" s="68"/>
    </row>
    <row r="1442" spans="1:167" ht="15" customHeight="1" x14ac:dyDescent="0.3">
      <c r="A1442" s="70">
        <v>1441</v>
      </c>
      <c r="B1442" s="12">
        <v>34</v>
      </c>
      <c r="C1442" s="12" t="s">
        <v>225</v>
      </c>
      <c r="D1442" s="37">
        <v>2.4420000000000002</v>
      </c>
      <c r="E1442" s="68">
        <v>5.1420000000000003</v>
      </c>
      <c r="F1442" s="19">
        <f t="shared" si="329"/>
        <v>0.4749124854142357</v>
      </c>
      <c r="G1442" s="12" t="s">
        <v>421</v>
      </c>
      <c r="H1442" s="12">
        <f t="shared" ref="H1442:H1505" si="332">D1442-E1442</f>
        <v>-2.7</v>
      </c>
      <c r="I1442" s="12">
        <f t="shared" ref="I1442:I1505" si="333">D1442+E1442</f>
        <v>7.5840000000000005</v>
      </c>
      <c r="J1442" s="12">
        <v>0.22</v>
      </c>
      <c r="K1442" s="12">
        <f t="shared" si="321"/>
        <v>2.4420000000000002</v>
      </c>
      <c r="L1442" s="45">
        <f t="shared" si="330"/>
        <v>0.4749124854142357</v>
      </c>
      <c r="M1442" s="15">
        <f t="shared" si="322"/>
        <v>4.5650832603875716E-2</v>
      </c>
      <c r="N1442" s="68">
        <f t="shared" si="323"/>
        <v>9.6124726146244441E-2</v>
      </c>
      <c r="O1442" s="68">
        <f t="shared" si="324"/>
        <v>10.403150574167535</v>
      </c>
      <c r="P1442" s="12">
        <f t="shared" si="325"/>
        <v>-5.0473893542368725E-2</v>
      </c>
      <c r="Q1442" s="12">
        <f t="shared" si="326"/>
        <v>0.14177555875012016</v>
      </c>
      <c r="R1442" s="113">
        <v>6.6174029779744776</v>
      </c>
      <c r="S1442" s="12" t="s">
        <v>1609</v>
      </c>
      <c r="T1442" s="12" t="s">
        <v>1624</v>
      </c>
      <c r="U1442" s="12" t="s">
        <v>436</v>
      </c>
      <c r="V1442" s="68" t="s">
        <v>1627</v>
      </c>
      <c r="W1442" s="68">
        <v>0</v>
      </c>
      <c r="X1442" s="68">
        <v>0</v>
      </c>
      <c r="Y1442" s="68">
        <v>1</v>
      </c>
      <c r="Z1442" s="68">
        <v>0</v>
      </c>
      <c r="AA1442" s="68">
        <v>1</v>
      </c>
      <c r="AB1442" s="68">
        <v>1</v>
      </c>
      <c r="AC1442" s="68">
        <v>1</v>
      </c>
      <c r="AD1442" s="68">
        <v>3</v>
      </c>
      <c r="AE1442" s="68">
        <v>108</v>
      </c>
      <c r="AF1442" s="68">
        <v>0</v>
      </c>
      <c r="AG1442" s="68">
        <v>1</v>
      </c>
      <c r="AH1442" s="68">
        <v>0</v>
      </c>
      <c r="AI1442" s="68">
        <v>0</v>
      </c>
      <c r="AJ1442" s="68">
        <v>0</v>
      </c>
      <c r="AK1442" s="68">
        <v>0</v>
      </c>
      <c r="AL1442" s="68">
        <v>0</v>
      </c>
      <c r="AM1442" s="68">
        <v>0</v>
      </c>
      <c r="AN1442" s="68">
        <v>0</v>
      </c>
      <c r="AO1442" s="68">
        <v>0</v>
      </c>
      <c r="AP1442" s="113">
        <v>4.7361984483944957</v>
      </c>
      <c r="AQ1442" s="12">
        <v>1</v>
      </c>
      <c r="AR1442" s="113">
        <v>4.7184988712950942</v>
      </c>
      <c r="AS1442" s="12">
        <v>1</v>
      </c>
      <c r="AT1442" s="12">
        <v>0</v>
      </c>
      <c r="AU1442" s="12">
        <v>5.0106352940962555</v>
      </c>
      <c r="AV1442" s="113">
        <v>7.6098622009135539</v>
      </c>
      <c r="AW1442" s="12">
        <v>1</v>
      </c>
      <c r="AX1442" s="12">
        <v>0</v>
      </c>
      <c r="AY1442" s="68">
        <v>1</v>
      </c>
      <c r="AZ1442" s="68">
        <v>2.8000000000000001E-2</v>
      </c>
      <c r="BA1442" s="94">
        <v>4</v>
      </c>
      <c r="BB1442" s="94">
        <v>26</v>
      </c>
      <c r="BC1442" s="12">
        <v>1</v>
      </c>
      <c r="BD1442" s="12">
        <v>0</v>
      </c>
      <c r="BE1442" s="104">
        <f t="shared" si="331"/>
        <v>2.6390573296152584</v>
      </c>
      <c r="BF1442" s="104">
        <v>1563.83</v>
      </c>
      <c r="BG1442" s="104">
        <f t="shared" si="327"/>
        <v>0.35881653898143456</v>
      </c>
      <c r="BH1442" s="68">
        <v>1</v>
      </c>
      <c r="BI1442" s="68">
        <v>1</v>
      </c>
      <c r="BJ1442" s="68">
        <v>0</v>
      </c>
      <c r="BK1442" s="12">
        <v>1</v>
      </c>
      <c r="BL1442" s="12">
        <v>0</v>
      </c>
      <c r="BM1442" s="12">
        <v>0</v>
      </c>
      <c r="BN1442" s="12">
        <v>1</v>
      </c>
      <c r="BO1442" s="12">
        <v>1</v>
      </c>
      <c r="BP1442" s="12">
        <v>0</v>
      </c>
      <c r="BQ1442" s="12">
        <v>0</v>
      </c>
      <c r="BR1442" s="12">
        <v>0</v>
      </c>
      <c r="BS1442" s="12">
        <v>0</v>
      </c>
      <c r="BT1442" s="12">
        <v>0</v>
      </c>
      <c r="BU1442" s="12">
        <v>1</v>
      </c>
      <c r="BV1442" s="12">
        <v>0</v>
      </c>
      <c r="BW1442" s="12">
        <v>0</v>
      </c>
      <c r="BX1442" s="12">
        <v>1</v>
      </c>
      <c r="BY1442" s="12">
        <v>0.55600000000000005</v>
      </c>
      <c r="BZ1442" s="12">
        <f t="shared" si="328"/>
        <v>0.44399999999999995</v>
      </c>
      <c r="CA1442" s="113">
        <v>2.3513752571634776</v>
      </c>
      <c r="CB1442" s="12" t="s">
        <v>1601</v>
      </c>
      <c r="CC1442" s="12">
        <v>1</v>
      </c>
      <c r="CL1442" s="68"/>
      <c r="CM1442" s="68"/>
      <c r="CN1442" s="68"/>
      <c r="CO1442" s="68"/>
      <c r="CP1442" s="68"/>
      <c r="CQ1442" s="68"/>
      <c r="CR1442" s="68"/>
      <c r="CS1442" s="68"/>
      <c r="CT1442" s="68"/>
      <c r="CU1442" s="68"/>
      <c r="CV1442" s="68"/>
      <c r="CW1442" s="68"/>
      <c r="CX1442" s="68"/>
      <c r="CY1442" s="68"/>
      <c r="CZ1442" s="68"/>
      <c r="DA1442" s="68"/>
      <c r="DB1442" s="68"/>
      <c r="DC1442" s="68"/>
      <c r="DD1442" s="68"/>
      <c r="DE1442" s="68"/>
      <c r="DF1442" s="68"/>
      <c r="DG1442" s="68"/>
      <c r="DH1442" s="68"/>
      <c r="DI1442" s="68"/>
      <c r="DJ1442" s="68"/>
      <c r="DK1442" s="68"/>
      <c r="DL1442" s="68"/>
      <c r="DM1442" s="68"/>
      <c r="DN1442" s="68"/>
      <c r="DO1442" s="68"/>
      <c r="DP1442" s="68"/>
      <c r="DQ1442" s="68"/>
      <c r="DR1442" s="68"/>
      <c r="DS1442" s="68"/>
      <c r="DT1442" s="68"/>
      <c r="DU1442" s="68"/>
      <c r="DV1442" s="68"/>
      <c r="DW1442" s="68"/>
      <c r="DX1442" s="68"/>
      <c r="DY1442" s="68"/>
      <c r="DZ1442" s="68"/>
      <c r="EA1442" s="68"/>
      <c r="EB1442" s="68"/>
      <c r="EC1442" s="68"/>
      <c r="ED1442" s="68"/>
      <c r="EE1442" s="68"/>
      <c r="EF1442" s="68"/>
      <c r="EG1442" s="68"/>
      <c r="EH1442" s="68"/>
      <c r="EI1442" s="68"/>
      <c r="EJ1442" s="68"/>
      <c r="EK1442" s="68"/>
      <c r="EL1442" s="68"/>
      <c r="EM1442" s="68"/>
      <c r="EN1442" s="68"/>
      <c r="EO1442" s="68"/>
      <c r="EP1442" s="68"/>
      <c r="EQ1442" s="68"/>
      <c r="ER1442" s="68"/>
      <c r="ES1442" s="68"/>
      <c r="ET1442" s="68"/>
      <c r="EU1442" s="68"/>
      <c r="EV1442" s="68"/>
      <c r="EW1442" s="68"/>
      <c r="EX1442" s="68"/>
      <c r="EY1442" s="68"/>
      <c r="EZ1442" s="68"/>
      <c r="FA1442" s="68"/>
      <c r="FB1442" s="68"/>
      <c r="FC1442" s="68"/>
      <c r="FD1442" s="68"/>
      <c r="FE1442" s="68"/>
      <c r="FF1442" s="68"/>
      <c r="FG1442" s="68"/>
      <c r="FH1442" s="68"/>
      <c r="FI1442" s="68"/>
      <c r="FJ1442" s="68"/>
      <c r="FK1442" s="68"/>
    </row>
    <row r="1443" spans="1:167" ht="15" customHeight="1" x14ac:dyDescent="0.3">
      <c r="A1443" s="70">
        <v>1442</v>
      </c>
      <c r="B1443" s="12">
        <v>34</v>
      </c>
      <c r="C1443" s="12" t="s">
        <v>225</v>
      </c>
      <c r="D1443" s="37">
        <v>0.36299999999999999</v>
      </c>
      <c r="E1443" s="68">
        <v>2.1680000000000001</v>
      </c>
      <c r="F1443" s="19">
        <f t="shared" si="329"/>
        <v>0.16743542435424352</v>
      </c>
      <c r="H1443" s="12">
        <f t="shared" si="332"/>
        <v>-1.8050000000000002</v>
      </c>
      <c r="I1443" s="12">
        <f t="shared" si="333"/>
        <v>2.5310000000000001</v>
      </c>
      <c r="J1443" s="12">
        <v>7.0000000000000007E-2</v>
      </c>
      <c r="K1443" s="12">
        <f t="shared" si="321"/>
        <v>0.36299999999999999</v>
      </c>
      <c r="L1443" s="45">
        <f t="shared" si="330"/>
        <v>0.16743542435424352</v>
      </c>
      <c r="M1443" s="15">
        <f t="shared" si="322"/>
        <v>2.2368901287132686E-2</v>
      </c>
      <c r="N1443" s="68">
        <f t="shared" si="323"/>
        <v>0.13359718454684205</v>
      </c>
      <c r="O1443" s="68">
        <f t="shared" si="324"/>
        <v>7.4851876811025049</v>
      </c>
      <c r="P1443" s="12">
        <f t="shared" si="325"/>
        <v>-0.11122828325970936</v>
      </c>
      <c r="Q1443" s="12">
        <f t="shared" si="326"/>
        <v>0.15596608583397473</v>
      </c>
      <c r="R1443" s="113">
        <v>6.6174029779744776</v>
      </c>
      <c r="S1443" s="12" t="s">
        <v>1610</v>
      </c>
      <c r="T1443" s="12" t="s">
        <v>1624</v>
      </c>
      <c r="U1443" s="12" t="s">
        <v>1613</v>
      </c>
      <c r="V1443" s="68" t="s">
        <v>1628</v>
      </c>
      <c r="W1443" s="68">
        <v>0</v>
      </c>
      <c r="X1443" s="68">
        <v>0</v>
      </c>
      <c r="Y1443" s="68">
        <v>1</v>
      </c>
      <c r="Z1443" s="68">
        <v>0</v>
      </c>
      <c r="AA1443" s="68">
        <v>1</v>
      </c>
      <c r="AB1443" s="68">
        <v>1</v>
      </c>
      <c r="AC1443" s="68">
        <v>2</v>
      </c>
      <c r="AD1443" s="69">
        <v>2</v>
      </c>
      <c r="AE1443" s="68">
        <v>56</v>
      </c>
      <c r="AF1443" s="68">
        <v>0</v>
      </c>
      <c r="AG1443" s="68">
        <v>1</v>
      </c>
      <c r="AH1443" s="68">
        <v>0</v>
      </c>
      <c r="AI1443" s="68">
        <v>0</v>
      </c>
      <c r="AJ1443" s="68">
        <v>0</v>
      </c>
      <c r="AK1443" s="68">
        <v>0</v>
      </c>
      <c r="AL1443" s="68">
        <v>0</v>
      </c>
      <c r="AM1443" s="68">
        <v>0</v>
      </c>
      <c r="AN1443" s="68">
        <v>0</v>
      </c>
      <c r="AO1443" s="68">
        <v>0</v>
      </c>
      <c r="AP1443" s="113">
        <v>4.7361984483944957</v>
      </c>
      <c r="AQ1443" s="12">
        <v>1</v>
      </c>
      <c r="AR1443" s="113">
        <v>4.0775374439057197</v>
      </c>
      <c r="AS1443" s="12">
        <v>1</v>
      </c>
      <c r="AT1443" s="12">
        <v>0</v>
      </c>
      <c r="AU1443" s="12">
        <v>5.0106352940962555</v>
      </c>
      <c r="AV1443" s="113">
        <v>7.6098622009135539</v>
      </c>
      <c r="AW1443" s="12">
        <v>1</v>
      </c>
      <c r="AX1443" s="12">
        <v>0</v>
      </c>
      <c r="AY1443" s="68">
        <v>1</v>
      </c>
      <c r="AZ1443" s="68">
        <v>2.8000000000000001E-2</v>
      </c>
      <c r="BA1443" s="94">
        <v>4</v>
      </c>
      <c r="BB1443" s="94">
        <v>26</v>
      </c>
      <c r="BC1443" s="12">
        <v>1</v>
      </c>
      <c r="BD1443" s="12">
        <v>0</v>
      </c>
      <c r="BE1443" s="104">
        <f t="shared" si="331"/>
        <v>2.6390573296152584</v>
      </c>
      <c r="BF1443" s="104">
        <v>1563.83</v>
      </c>
      <c r="BG1443" s="104">
        <f t="shared" si="327"/>
        <v>0.35881653898143456</v>
      </c>
      <c r="BH1443" s="68">
        <v>1</v>
      </c>
      <c r="BI1443" s="68">
        <v>1</v>
      </c>
      <c r="BJ1443" s="68">
        <v>0</v>
      </c>
      <c r="BK1443" s="12">
        <v>1</v>
      </c>
      <c r="BL1443" s="12">
        <v>0</v>
      </c>
      <c r="BM1443" s="12">
        <v>0</v>
      </c>
      <c r="BN1443" s="12">
        <v>1</v>
      </c>
      <c r="BO1443" s="12">
        <v>1</v>
      </c>
      <c r="BP1443" s="12">
        <v>0</v>
      </c>
      <c r="BQ1443" s="12">
        <v>0</v>
      </c>
      <c r="BR1443" s="12">
        <v>0</v>
      </c>
      <c r="BS1443" s="12">
        <v>0</v>
      </c>
      <c r="BT1443" s="12">
        <v>0</v>
      </c>
      <c r="BU1443" s="12">
        <v>1</v>
      </c>
      <c r="BV1443" s="12">
        <v>0</v>
      </c>
      <c r="BW1443" s="12">
        <v>0</v>
      </c>
      <c r="BX1443" s="12">
        <v>1</v>
      </c>
      <c r="BY1443" s="12">
        <v>0.55600000000000005</v>
      </c>
      <c r="BZ1443" s="12">
        <f t="shared" si="328"/>
        <v>0.44399999999999995</v>
      </c>
      <c r="CA1443" s="113">
        <v>2.3513752571634776</v>
      </c>
      <c r="CB1443" s="12" t="s">
        <v>1601</v>
      </c>
      <c r="CC1443" s="12">
        <v>1</v>
      </c>
      <c r="CL1443" s="68"/>
      <c r="CM1443" s="68"/>
      <c r="CN1443" s="68"/>
      <c r="CO1443" s="68"/>
      <c r="CP1443" s="68"/>
      <c r="CQ1443" s="68"/>
      <c r="CR1443" s="68"/>
      <c r="CS1443" s="68"/>
      <c r="CT1443" s="68"/>
      <c r="CU1443" s="68"/>
      <c r="CV1443" s="68"/>
      <c r="CW1443" s="68"/>
      <c r="CX1443" s="68"/>
      <c r="CY1443" s="68"/>
      <c r="CZ1443" s="68"/>
      <c r="DA1443" s="68"/>
      <c r="DB1443" s="68"/>
      <c r="DC1443" s="68"/>
      <c r="DD1443" s="68"/>
      <c r="DE1443" s="68"/>
      <c r="DF1443" s="68"/>
      <c r="DG1443" s="68"/>
      <c r="DH1443" s="68"/>
      <c r="DI1443" s="68"/>
      <c r="DJ1443" s="68"/>
      <c r="DK1443" s="68"/>
      <c r="DL1443" s="68"/>
      <c r="DM1443" s="68"/>
      <c r="DN1443" s="68"/>
      <c r="DO1443" s="68"/>
      <c r="DP1443" s="68"/>
      <c r="DQ1443" s="68"/>
      <c r="DR1443" s="68"/>
      <c r="DS1443" s="68"/>
      <c r="DT1443" s="68"/>
      <c r="DU1443" s="68"/>
      <c r="DV1443" s="68"/>
      <c r="DW1443" s="68"/>
      <c r="DX1443" s="68"/>
      <c r="DY1443" s="68"/>
      <c r="DZ1443" s="68"/>
      <c r="EA1443" s="68"/>
      <c r="EB1443" s="68"/>
      <c r="EC1443" s="68"/>
      <c r="ED1443" s="68"/>
      <c r="EE1443" s="68"/>
      <c r="EF1443" s="68"/>
      <c r="EG1443" s="68"/>
      <c r="EH1443" s="68"/>
      <c r="EI1443" s="68"/>
      <c r="EJ1443" s="68"/>
      <c r="EK1443" s="68"/>
      <c r="EL1443" s="68"/>
      <c r="EM1443" s="68"/>
      <c r="EN1443" s="68"/>
      <c r="EO1443" s="68"/>
      <c r="EP1443" s="68"/>
      <c r="EQ1443" s="68"/>
      <c r="ER1443" s="68"/>
      <c r="ES1443" s="68"/>
      <c r="ET1443" s="68"/>
      <c r="EU1443" s="68"/>
      <c r="EV1443" s="68"/>
      <c r="EW1443" s="68"/>
      <c r="EX1443" s="68"/>
      <c r="EY1443" s="68"/>
      <c r="EZ1443" s="68"/>
      <c r="FA1443" s="68"/>
      <c r="FB1443" s="68"/>
      <c r="FC1443" s="68"/>
      <c r="FD1443" s="68"/>
      <c r="FE1443" s="68"/>
      <c r="FF1443" s="68"/>
      <c r="FG1443" s="68"/>
      <c r="FH1443" s="68"/>
      <c r="FI1443" s="68"/>
      <c r="FJ1443" s="68"/>
      <c r="FK1443" s="68"/>
    </row>
    <row r="1444" spans="1:167" ht="15" customHeight="1" x14ac:dyDescent="0.3">
      <c r="A1444" s="70">
        <v>1443</v>
      </c>
      <c r="B1444" s="12">
        <v>34</v>
      </c>
      <c r="C1444" s="12" t="s">
        <v>225</v>
      </c>
      <c r="D1444" s="37">
        <v>-9.2089999999999996</v>
      </c>
      <c r="E1444" s="68">
        <v>4.2569999999999997</v>
      </c>
      <c r="F1444" s="19">
        <f t="shared" si="329"/>
        <v>-2.1632605120977213</v>
      </c>
      <c r="G1444" s="12" t="s">
        <v>420</v>
      </c>
      <c r="H1444" s="12">
        <f t="shared" si="332"/>
        <v>-13.465999999999999</v>
      </c>
      <c r="I1444" s="12">
        <f t="shared" si="333"/>
        <v>-4.952</v>
      </c>
      <c r="J1444" s="12">
        <v>7.0000000000000007E-2</v>
      </c>
      <c r="K1444" s="12">
        <f t="shared" si="321"/>
        <v>-9.2089999999999996</v>
      </c>
      <c r="L1444" s="45">
        <f t="shared" si="330"/>
        <v>-2.1632605120977213</v>
      </c>
      <c r="M1444" s="15">
        <f t="shared" si="322"/>
        <v>-0.27770719027835139</v>
      </c>
      <c r="N1444" s="68">
        <f t="shared" si="323"/>
        <v>0.12837436301606492</v>
      </c>
      <c r="O1444" s="68">
        <f t="shared" si="324"/>
        <v>7.7897173275544027</v>
      </c>
      <c r="P1444" s="12">
        <f t="shared" si="325"/>
        <v>-0.40608155329441631</v>
      </c>
      <c r="Q1444" s="12">
        <f t="shared" si="326"/>
        <v>-0.14933282726228647</v>
      </c>
      <c r="R1444" s="113">
        <v>6.6174029779744776</v>
      </c>
      <c r="S1444" s="12" t="s">
        <v>1610</v>
      </c>
      <c r="T1444" s="12" t="s">
        <v>1624</v>
      </c>
      <c r="U1444" s="12" t="s">
        <v>436</v>
      </c>
      <c r="V1444" s="68" t="s">
        <v>1629</v>
      </c>
      <c r="W1444" s="68">
        <v>0</v>
      </c>
      <c r="X1444" s="68">
        <v>0</v>
      </c>
      <c r="Y1444" s="68">
        <v>1</v>
      </c>
      <c r="Z1444" s="68">
        <v>0</v>
      </c>
      <c r="AA1444" s="68">
        <v>1</v>
      </c>
      <c r="AB1444" s="68">
        <v>1</v>
      </c>
      <c r="AC1444" s="68">
        <v>2</v>
      </c>
      <c r="AD1444" s="68">
        <v>2</v>
      </c>
      <c r="AE1444" s="68">
        <v>56</v>
      </c>
      <c r="AF1444" s="68">
        <v>0</v>
      </c>
      <c r="AG1444" s="68">
        <v>1</v>
      </c>
      <c r="AH1444" s="68">
        <v>0</v>
      </c>
      <c r="AI1444" s="68">
        <v>0</v>
      </c>
      <c r="AJ1444" s="68">
        <v>0</v>
      </c>
      <c r="AK1444" s="68">
        <v>0</v>
      </c>
      <c r="AL1444" s="68">
        <v>0</v>
      </c>
      <c r="AM1444" s="68">
        <v>0</v>
      </c>
      <c r="AN1444" s="68">
        <v>0</v>
      </c>
      <c r="AO1444" s="68">
        <v>0</v>
      </c>
      <c r="AP1444" s="113">
        <v>4.7361984483944957</v>
      </c>
      <c r="AQ1444" s="12">
        <v>1</v>
      </c>
      <c r="AR1444" s="113">
        <v>4.0775374439057197</v>
      </c>
      <c r="AS1444" s="12">
        <v>1</v>
      </c>
      <c r="AT1444" s="12">
        <v>0</v>
      </c>
      <c r="AU1444" s="12">
        <v>5.0106352940962555</v>
      </c>
      <c r="AV1444" s="113">
        <v>7.6098622009135539</v>
      </c>
      <c r="AW1444" s="12">
        <v>1</v>
      </c>
      <c r="AX1444" s="12">
        <v>0</v>
      </c>
      <c r="AY1444" s="68">
        <v>1</v>
      </c>
      <c r="AZ1444" s="68">
        <v>2.8000000000000001E-2</v>
      </c>
      <c r="BA1444" s="94">
        <v>4</v>
      </c>
      <c r="BB1444" s="94">
        <v>26</v>
      </c>
      <c r="BC1444" s="12">
        <v>1</v>
      </c>
      <c r="BD1444" s="12">
        <v>0</v>
      </c>
      <c r="BE1444" s="104">
        <f t="shared" si="331"/>
        <v>2.6390573296152584</v>
      </c>
      <c r="BF1444" s="104">
        <v>1563.83</v>
      </c>
      <c r="BG1444" s="104">
        <f t="shared" si="327"/>
        <v>0.35881653898143456</v>
      </c>
      <c r="BH1444" s="68">
        <v>1</v>
      </c>
      <c r="BI1444" s="68">
        <v>1</v>
      </c>
      <c r="BJ1444" s="68">
        <v>0</v>
      </c>
      <c r="BK1444" s="12">
        <v>1</v>
      </c>
      <c r="BL1444" s="12">
        <v>0</v>
      </c>
      <c r="BM1444" s="12">
        <v>0</v>
      </c>
      <c r="BN1444" s="12">
        <v>1</v>
      </c>
      <c r="BO1444" s="12">
        <v>1</v>
      </c>
      <c r="BP1444" s="12">
        <v>0</v>
      </c>
      <c r="BQ1444" s="12">
        <v>0</v>
      </c>
      <c r="BR1444" s="12">
        <v>0</v>
      </c>
      <c r="BS1444" s="12">
        <v>0</v>
      </c>
      <c r="BT1444" s="12">
        <v>0</v>
      </c>
      <c r="BU1444" s="12">
        <v>1</v>
      </c>
      <c r="BV1444" s="12">
        <v>0</v>
      </c>
      <c r="BW1444" s="12">
        <v>0</v>
      </c>
      <c r="BX1444" s="12">
        <v>1</v>
      </c>
      <c r="BY1444" s="12">
        <v>1</v>
      </c>
      <c r="BZ1444" s="12">
        <f t="shared" si="328"/>
        <v>0</v>
      </c>
      <c r="CA1444" s="113">
        <v>2.3513752571634776</v>
      </c>
      <c r="CB1444" s="12" t="s">
        <v>1601</v>
      </c>
      <c r="CC1444" s="12">
        <v>1</v>
      </c>
      <c r="CL1444" s="68"/>
      <c r="CM1444" s="68"/>
      <c r="CN1444" s="68"/>
      <c r="CO1444" s="68"/>
      <c r="CP1444" s="68"/>
      <c r="CQ1444" s="68"/>
      <c r="CR1444" s="68"/>
      <c r="CS1444" s="68"/>
      <c r="CT1444" s="68"/>
      <c r="CU1444" s="68"/>
      <c r="CV1444" s="68"/>
      <c r="CW1444" s="68"/>
      <c r="CX1444" s="68"/>
      <c r="CY1444" s="68"/>
      <c r="CZ1444" s="68"/>
      <c r="DA1444" s="68"/>
      <c r="DB1444" s="68"/>
      <c r="DC1444" s="68"/>
      <c r="DD1444" s="68"/>
      <c r="DE1444" s="68"/>
      <c r="DF1444" s="68"/>
      <c r="DG1444" s="68"/>
      <c r="DH1444" s="68"/>
      <c r="DI1444" s="68"/>
      <c r="DJ1444" s="68"/>
      <c r="DK1444" s="68"/>
      <c r="DL1444" s="68"/>
      <c r="DM1444" s="68"/>
      <c r="DN1444" s="68"/>
      <c r="DO1444" s="68"/>
      <c r="DP1444" s="68"/>
      <c r="DQ1444" s="68"/>
      <c r="DR1444" s="68"/>
      <c r="DS1444" s="68"/>
      <c r="DT1444" s="68"/>
      <c r="DU1444" s="68"/>
      <c r="DV1444" s="68"/>
      <c r="DW1444" s="68"/>
      <c r="DX1444" s="68"/>
      <c r="DY1444" s="68"/>
      <c r="DZ1444" s="68"/>
      <c r="EA1444" s="68"/>
      <c r="EB1444" s="68"/>
      <c r="EC1444" s="68"/>
      <c r="ED1444" s="68"/>
      <c r="EE1444" s="68"/>
      <c r="EF1444" s="68"/>
      <c r="EG1444" s="68"/>
      <c r="EH1444" s="68"/>
      <c r="EI1444" s="68"/>
      <c r="EJ1444" s="68"/>
      <c r="EK1444" s="68"/>
      <c r="EL1444" s="68"/>
      <c r="EM1444" s="68"/>
      <c r="EN1444" s="68"/>
      <c r="EO1444" s="68"/>
      <c r="EP1444" s="68"/>
      <c r="EQ1444" s="68"/>
      <c r="ER1444" s="68"/>
      <c r="ES1444" s="68"/>
      <c r="ET1444" s="68"/>
      <c r="EU1444" s="68"/>
      <c r="EV1444" s="68"/>
      <c r="EW1444" s="68"/>
      <c r="EX1444" s="68"/>
      <c r="EY1444" s="68"/>
      <c r="EZ1444" s="68"/>
      <c r="FA1444" s="68"/>
      <c r="FB1444" s="68"/>
      <c r="FC1444" s="68"/>
      <c r="FD1444" s="68"/>
      <c r="FE1444" s="68"/>
      <c r="FF1444" s="68"/>
      <c r="FG1444" s="68"/>
      <c r="FH1444" s="68"/>
      <c r="FI1444" s="68"/>
      <c r="FJ1444" s="68"/>
      <c r="FK1444" s="68"/>
    </row>
    <row r="1445" spans="1:167" ht="15" customHeight="1" x14ac:dyDescent="0.3">
      <c r="A1445" s="17">
        <v>1444</v>
      </c>
      <c r="B1445" s="12">
        <v>34</v>
      </c>
      <c r="C1445" s="12" t="s">
        <v>225</v>
      </c>
      <c r="D1445" s="37">
        <v>2.5979999999999999</v>
      </c>
      <c r="E1445" s="68">
        <v>2.77</v>
      </c>
      <c r="F1445" s="19">
        <f t="shared" si="329"/>
        <v>0.93790613718411542</v>
      </c>
      <c r="H1445" s="12">
        <f t="shared" si="332"/>
        <v>-0.17200000000000015</v>
      </c>
      <c r="I1445" s="12">
        <f t="shared" si="333"/>
        <v>5.3680000000000003</v>
      </c>
      <c r="J1445" s="12">
        <v>0.09</v>
      </c>
      <c r="K1445" s="12">
        <f t="shared" si="321"/>
        <v>2.5979999999999999</v>
      </c>
      <c r="L1445" s="45">
        <f t="shared" si="330"/>
        <v>0.93790613718411542</v>
      </c>
      <c r="M1445" s="15">
        <f t="shared" si="322"/>
        <v>0.12546785385675996</v>
      </c>
      <c r="N1445" s="68">
        <f t="shared" si="323"/>
        <v>0.13377442462787725</v>
      </c>
      <c r="O1445" s="68">
        <f t="shared" si="324"/>
        <v>7.4752704246848243</v>
      </c>
      <c r="P1445" s="12">
        <f t="shared" si="325"/>
        <v>-8.3065707711172942E-3</v>
      </c>
      <c r="Q1445" s="12">
        <f t="shared" si="326"/>
        <v>0.25924227848463721</v>
      </c>
      <c r="R1445" s="113">
        <v>6.9057532763114642</v>
      </c>
      <c r="S1445" s="12" t="s">
        <v>1610</v>
      </c>
      <c r="T1445" s="12" t="s">
        <v>1624</v>
      </c>
      <c r="U1445" s="12" t="s">
        <v>1613</v>
      </c>
      <c r="V1445" s="68" t="s">
        <v>1628</v>
      </c>
      <c r="W1445" s="68">
        <v>0</v>
      </c>
      <c r="X1445" s="68">
        <v>0</v>
      </c>
      <c r="Y1445" s="68">
        <v>1</v>
      </c>
      <c r="Z1445" s="68">
        <v>0</v>
      </c>
      <c r="AA1445" s="68">
        <v>1</v>
      </c>
      <c r="AB1445" s="68">
        <v>1</v>
      </c>
      <c r="AC1445" s="68">
        <v>3</v>
      </c>
      <c r="AD1445" s="68">
        <v>3</v>
      </c>
      <c r="AE1445" s="68">
        <v>55</v>
      </c>
      <c r="AF1445" s="68">
        <v>0</v>
      </c>
      <c r="AG1445" s="68">
        <v>1</v>
      </c>
      <c r="AH1445" s="68">
        <v>0</v>
      </c>
      <c r="AI1445" s="68">
        <v>0</v>
      </c>
      <c r="AJ1445" s="68">
        <v>0</v>
      </c>
      <c r="AK1445" s="68">
        <v>0</v>
      </c>
      <c r="AL1445" s="68">
        <v>0</v>
      </c>
      <c r="AM1445" s="68">
        <v>0</v>
      </c>
      <c r="AN1445" s="68">
        <v>0</v>
      </c>
      <c r="AO1445" s="68">
        <v>0</v>
      </c>
      <c r="AP1445" s="113">
        <v>4.7361984483944957</v>
      </c>
      <c r="AQ1445" s="12">
        <v>1</v>
      </c>
      <c r="AR1445" s="113">
        <v>4.0775374439057197</v>
      </c>
      <c r="AS1445" s="12">
        <v>1</v>
      </c>
      <c r="AT1445" s="12">
        <v>0</v>
      </c>
      <c r="AU1445" s="12">
        <v>5.0106352940962555</v>
      </c>
      <c r="AV1445" s="113">
        <v>7.6098622009135539</v>
      </c>
      <c r="AW1445" s="12">
        <v>1</v>
      </c>
      <c r="AX1445" s="12">
        <v>0</v>
      </c>
      <c r="AY1445" s="68">
        <v>1</v>
      </c>
      <c r="AZ1445" s="68">
        <v>2.8000000000000001E-2</v>
      </c>
      <c r="BA1445" s="94">
        <v>4</v>
      </c>
      <c r="BB1445" s="94">
        <v>26</v>
      </c>
      <c r="BC1445" s="12">
        <v>1</v>
      </c>
      <c r="BD1445" s="12">
        <v>0</v>
      </c>
      <c r="BE1445" s="104">
        <f t="shared" si="331"/>
        <v>2.6390573296152584</v>
      </c>
      <c r="BF1445" s="104">
        <v>1563.83</v>
      </c>
      <c r="BG1445" s="104">
        <f t="shared" si="327"/>
        <v>0.35881653898143456</v>
      </c>
      <c r="BH1445" s="68">
        <v>1</v>
      </c>
      <c r="BI1445" s="68">
        <v>1</v>
      </c>
      <c r="BJ1445" s="68">
        <v>0</v>
      </c>
      <c r="BK1445" s="12">
        <v>1</v>
      </c>
      <c r="BL1445" s="12">
        <v>0</v>
      </c>
      <c r="BM1445" s="12">
        <v>0</v>
      </c>
      <c r="BN1445" s="12">
        <v>1</v>
      </c>
      <c r="BO1445" s="12">
        <v>1</v>
      </c>
      <c r="BP1445" s="12">
        <v>0</v>
      </c>
      <c r="BQ1445" s="12">
        <v>0</v>
      </c>
      <c r="BR1445" s="12">
        <v>0</v>
      </c>
      <c r="BS1445" s="12">
        <v>0</v>
      </c>
      <c r="BT1445" s="12">
        <v>0</v>
      </c>
      <c r="BU1445" s="12">
        <v>1</v>
      </c>
      <c r="BV1445" s="12">
        <v>0</v>
      </c>
      <c r="BW1445" s="12">
        <v>0</v>
      </c>
      <c r="BX1445" s="12">
        <v>1</v>
      </c>
      <c r="BY1445" s="12">
        <v>0.55600000000000005</v>
      </c>
      <c r="BZ1445" s="12">
        <f t="shared" si="328"/>
        <v>0.44399999999999995</v>
      </c>
      <c r="CA1445" s="113">
        <v>2.3513752571634776</v>
      </c>
      <c r="CB1445" s="12" t="s">
        <v>1601</v>
      </c>
      <c r="CC1445" s="12">
        <v>1</v>
      </c>
    </row>
    <row r="1446" spans="1:167" ht="15" customHeight="1" x14ac:dyDescent="0.3">
      <c r="A1446" s="70">
        <v>1445</v>
      </c>
      <c r="B1446" s="12">
        <v>34</v>
      </c>
      <c r="C1446" s="12" t="s">
        <v>225</v>
      </c>
      <c r="D1446" s="37">
        <v>-9.01</v>
      </c>
      <c r="E1446" s="68">
        <v>4.2720000000000002</v>
      </c>
      <c r="F1446" s="19">
        <f t="shared" si="329"/>
        <v>-2.1090823970037453</v>
      </c>
      <c r="G1446" s="12" t="s">
        <v>420</v>
      </c>
      <c r="H1446" s="12">
        <f t="shared" si="332"/>
        <v>-13.282</v>
      </c>
      <c r="I1446" s="12">
        <f t="shared" si="333"/>
        <v>-4.7379999999999995</v>
      </c>
      <c r="J1446" s="12">
        <v>0.09</v>
      </c>
      <c r="K1446" s="12">
        <f t="shared" si="321"/>
        <v>-9.01</v>
      </c>
      <c r="L1446" s="45">
        <f t="shared" si="330"/>
        <v>-2.1090823970037453</v>
      </c>
      <c r="M1446" s="15">
        <f t="shared" si="322"/>
        <v>-0.27354204410016236</v>
      </c>
      <c r="N1446" s="13">
        <f t="shared" si="323"/>
        <v>0.12969718228589272</v>
      </c>
      <c r="O1446" s="68">
        <f t="shared" si="324"/>
        <v>7.710267735776176</v>
      </c>
      <c r="P1446" s="12">
        <f t="shared" si="325"/>
        <v>-0.40323922638605508</v>
      </c>
      <c r="Q1446" s="12">
        <f t="shared" si="326"/>
        <v>-0.14384486181426964</v>
      </c>
      <c r="R1446" s="113">
        <v>6.9057532763114642</v>
      </c>
      <c r="S1446" s="12" t="s">
        <v>1610</v>
      </c>
      <c r="T1446" s="12" t="s">
        <v>1624</v>
      </c>
      <c r="U1446" s="12" t="s">
        <v>436</v>
      </c>
      <c r="V1446" s="68" t="s">
        <v>1629</v>
      </c>
      <c r="W1446" s="68">
        <v>0</v>
      </c>
      <c r="X1446" s="68">
        <v>0</v>
      </c>
      <c r="Y1446" s="68">
        <v>1</v>
      </c>
      <c r="Z1446" s="68">
        <v>0</v>
      </c>
      <c r="AA1446" s="68">
        <v>1</v>
      </c>
      <c r="AB1446" s="68">
        <v>1</v>
      </c>
      <c r="AC1446" s="68">
        <v>3</v>
      </c>
      <c r="AD1446" s="68">
        <v>3</v>
      </c>
      <c r="AE1446" s="68">
        <v>55</v>
      </c>
      <c r="AF1446" s="68">
        <v>0</v>
      </c>
      <c r="AG1446" s="68">
        <v>1</v>
      </c>
      <c r="AH1446" s="68">
        <v>0</v>
      </c>
      <c r="AI1446" s="68">
        <v>0</v>
      </c>
      <c r="AJ1446" s="68">
        <v>0</v>
      </c>
      <c r="AK1446" s="68">
        <v>0</v>
      </c>
      <c r="AL1446" s="68">
        <v>0</v>
      </c>
      <c r="AM1446" s="68">
        <v>0</v>
      </c>
      <c r="AN1446" s="68">
        <v>0</v>
      </c>
      <c r="AO1446" s="68">
        <v>0</v>
      </c>
      <c r="AP1446" s="113">
        <v>4.7361984483944957</v>
      </c>
      <c r="AQ1446" s="12">
        <v>1</v>
      </c>
      <c r="AR1446" s="113">
        <v>4.0775374439057197</v>
      </c>
      <c r="AS1446" s="12">
        <v>1</v>
      </c>
      <c r="AT1446" s="12">
        <v>0</v>
      </c>
      <c r="AU1446" s="12">
        <v>5.0106352940962555</v>
      </c>
      <c r="AV1446" s="113">
        <v>7.6098622009135539</v>
      </c>
      <c r="AW1446" s="12">
        <v>1</v>
      </c>
      <c r="AX1446" s="12">
        <v>0</v>
      </c>
      <c r="AY1446" s="68">
        <v>1</v>
      </c>
      <c r="AZ1446" s="68">
        <v>2.8000000000000001E-2</v>
      </c>
      <c r="BA1446" s="94">
        <v>4</v>
      </c>
      <c r="BB1446" s="94">
        <v>26</v>
      </c>
      <c r="BC1446" s="12">
        <v>1</v>
      </c>
      <c r="BD1446" s="12">
        <v>0</v>
      </c>
      <c r="BE1446" s="104">
        <f t="shared" si="331"/>
        <v>2.6390573296152584</v>
      </c>
      <c r="BF1446" s="104">
        <v>1563.83</v>
      </c>
      <c r="BG1446" s="104">
        <f t="shared" si="327"/>
        <v>0.35881653898143456</v>
      </c>
      <c r="BH1446" s="68">
        <v>1</v>
      </c>
      <c r="BI1446" s="68">
        <v>1</v>
      </c>
      <c r="BJ1446" s="68">
        <v>0</v>
      </c>
      <c r="BK1446" s="12">
        <v>1</v>
      </c>
      <c r="BL1446" s="12">
        <v>0</v>
      </c>
      <c r="BM1446" s="12">
        <v>0</v>
      </c>
      <c r="BN1446" s="12">
        <v>1</v>
      </c>
      <c r="BO1446" s="12">
        <v>1</v>
      </c>
      <c r="BP1446" s="12">
        <v>0</v>
      </c>
      <c r="BQ1446" s="12">
        <v>0</v>
      </c>
      <c r="BR1446" s="12">
        <v>0</v>
      </c>
      <c r="BS1446" s="12">
        <v>0</v>
      </c>
      <c r="BT1446" s="12">
        <v>0</v>
      </c>
      <c r="BU1446" s="12">
        <v>1</v>
      </c>
      <c r="BV1446" s="12">
        <v>0</v>
      </c>
      <c r="BW1446" s="12">
        <v>0</v>
      </c>
      <c r="BX1446" s="12">
        <v>1</v>
      </c>
      <c r="BY1446" s="12">
        <v>0.55600000000000005</v>
      </c>
      <c r="BZ1446" s="12">
        <f t="shared" si="328"/>
        <v>0.44399999999999995</v>
      </c>
      <c r="CA1446" s="113">
        <v>2.3513752571634776</v>
      </c>
      <c r="CB1446" s="12" t="s">
        <v>1601</v>
      </c>
      <c r="CC1446" s="12">
        <v>1</v>
      </c>
      <c r="CL1446" s="70"/>
      <c r="CM1446" s="70"/>
      <c r="CN1446" s="70"/>
      <c r="CO1446" s="70"/>
      <c r="CP1446" s="70"/>
      <c r="CQ1446" s="70"/>
      <c r="CR1446" s="70"/>
      <c r="CS1446" s="70"/>
      <c r="CT1446" s="70"/>
      <c r="CU1446" s="70"/>
      <c r="CV1446" s="70"/>
      <c r="CW1446" s="70"/>
      <c r="CX1446" s="70"/>
      <c r="CY1446" s="70"/>
      <c r="CZ1446" s="70"/>
      <c r="DA1446" s="70"/>
      <c r="DB1446" s="70"/>
      <c r="DC1446" s="70"/>
      <c r="DD1446" s="70"/>
      <c r="DE1446" s="70"/>
      <c r="DF1446" s="70"/>
      <c r="DG1446" s="70"/>
      <c r="DH1446" s="70"/>
      <c r="DI1446" s="70"/>
      <c r="DJ1446" s="70"/>
      <c r="DK1446" s="70"/>
      <c r="DL1446" s="70"/>
      <c r="DM1446" s="70"/>
      <c r="DN1446" s="70"/>
      <c r="DO1446" s="70"/>
      <c r="DP1446" s="70"/>
      <c r="DQ1446" s="70"/>
      <c r="DR1446" s="70"/>
      <c r="DS1446" s="70"/>
      <c r="DT1446" s="70"/>
      <c r="DU1446" s="70"/>
      <c r="DV1446" s="70"/>
      <c r="DW1446" s="70"/>
      <c r="DX1446" s="70"/>
      <c r="DY1446" s="70"/>
      <c r="DZ1446" s="70"/>
      <c r="EA1446" s="70"/>
      <c r="EB1446" s="70"/>
      <c r="EC1446" s="70"/>
      <c r="ED1446" s="70"/>
      <c r="EE1446" s="70"/>
      <c r="EF1446" s="70"/>
      <c r="EG1446" s="70"/>
      <c r="EH1446" s="70"/>
      <c r="EI1446" s="70"/>
      <c r="EJ1446" s="70"/>
      <c r="EK1446" s="70"/>
      <c r="EL1446" s="70"/>
      <c r="EM1446" s="70"/>
      <c r="EN1446" s="70"/>
      <c r="EO1446" s="70"/>
      <c r="EP1446" s="70"/>
      <c r="EQ1446" s="70"/>
      <c r="ER1446" s="70"/>
      <c r="ES1446" s="70"/>
      <c r="ET1446" s="70"/>
      <c r="EU1446" s="70"/>
      <c r="EV1446" s="70"/>
      <c r="EW1446" s="70"/>
      <c r="EX1446" s="70"/>
      <c r="EY1446" s="70"/>
      <c r="EZ1446" s="70"/>
      <c r="FA1446" s="70"/>
      <c r="FB1446" s="70"/>
      <c r="FC1446" s="70"/>
      <c r="FD1446" s="70"/>
      <c r="FE1446" s="70"/>
      <c r="FF1446" s="70"/>
      <c r="FG1446" s="70"/>
      <c r="FH1446" s="70"/>
      <c r="FI1446" s="70"/>
      <c r="FJ1446" s="70"/>
      <c r="FK1446" s="70"/>
    </row>
    <row r="1447" spans="1:167" ht="15" customHeight="1" x14ac:dyDescent="0.3">
      <c r="A1447" s="70">
        <v>1446</v>
      </c>
      <c r="B1447" s="12">
        <v>34</v>
      </c>
      <c r="C1447" s="12" t="s">
        <v>225</v>
      </c>
      <c r="D1447" s="37">
        <v>-4.6970000000000001</v>
      </c>
      <c r="E1447" s="68">
        <v>3.9820000000000002</v>
      </c>
      <c r="F1447" s="19">
        <f t="shared" si="329"/>
        <v>-1.1795580110497237</v>
      </c>
      <c r="H1447" s="12">
        <f t="shared" si="332"/>
        <v>-8.6790000000000003</v>
      </c>
      <c r="I1447" s="12">
        <f t="shared" si="333"/>
        <v>-0.71499999999999986</v>
      </c>
      <c r="J1447" s="12">
        <v>0.09</v>
      </c>
      <c r="K1447" s="12">
        <f t="shared" si="321"/>
        <v>-4.6970000000000001</v>
      </c>
      <c r="L1447" s="45">
        <f t="shared" si="330"/>
        <v>-1.1795580110497237</v>
      </c>
      <c r="M1447" s="15">
        <f t="shared" si="322"/>
        <v>-0.15707715667915803</v>
      </c>
      <c r="N1447" s="68">
        <f t="shared" si="323"/>
        <v>0.13316611409333773</v>
      </c>
      <c r="O1447" s="68">
        <f t="shared" si="324"/>
        <v>7.5094178936473881</v>
      </c>
      <c r="P1447" s="12">
        <f t="shared" si="325"/>
        <v>-0.29024327077249579</v>
      </c>
      <c r="Q1447" s="12">
        <f t="shared" si="326"/>
        <v>-2.3911042585820302E-2</v>
      </c>
      <c r="R1447" s="113">
        <v>6.9057532763114642</v>
      </c>
      <c r="S1447" s="12" t="s">
        <v>1610</v>
      </c>
      <c r="T1447" s="12" t="s">
        <v>1624</v>
      </c>
      <c r="U1447" s="12" t="s">
        <v>1614</v>
      </c>
      <c r="V1447" s="68" t="s">
        <v>1630</v>
      </c>
      <c r="W1447" s="68">
        <v>0</v>
      </c>
      <c r="X1447" s="68">
        <v>0</v>
      </c>
      <c r="Y1447" s="68">
        <v>1</v>
      </c>
      <c r="Z1447" s="68">
        <v>0</v>
      </c>
      <c r="AA1447" s="68">
        <v>1</v>
      </c>
      <c r="AB1447" s="68">
        <v>1</v>
      </c>
      <c r="AC1447" s="68">
        <v>3</v>
      </c>
      <c r="AD1447" s="68">
        <v>3</v>
      </c>
      <c r="AE1447" s="68">
        <v>55</v>
      </c>
      <c r="AF1447" s="68">
        <v>0</v>
      </c>
      <c r="AG1447" s="68">
        <v>1</v>
      </c>
      <c r="AH1447" s="68">
        <v>0</v>
      </c>
      <c r="AI1447" s="68">
        <v>0</v>
      </c>
      <c r="AJ1447" s="68">
        <v>0</v>
      </c>
      <c r="AK1447" s="68">
        <v>0</v>
      </c>
      <c r="AL1447" s="68">
        <v>0</v>
      </c>
      <c r="AM1447" s="68">
        <v>0</v>
      </c>
      <c r="AN1447" s="68">
        <v>0</v>
      </c>
      <c r="AO1447" s="68">
        <v>0</v>
      </c>
      <c r="AP1447" s="113">
        <v>4.7361984483944957</v>
      </c>
      <c r="AQ1447" s="12">
        <v>1</v>
      </c>
      <c r="AR1447" s="113">
        <v>4.0775374439057197</v>
      </c>
      <c r="AS1447" s="12">
        <v>1</v>
      </c>
      <c r="AT1447" s="12">
        <v>0</v>
      </c>
      <c r="AU1447" s="12">
        <v>5.0106352940962555</v>
      </c>
      <c r="AV1447" s="113">
        <v>7.6098622009135539</v>
      </c>
      <c r="AW1447" s="12">
        <v>1</v>
      </c>
      <c r="AX1447" s="12">
        <v>0</v>
      </c>
      <c r="AY1447" s="68">
        <v>1</v>
      </c>
      <c r="AZ1447" s="68">
        <v>2.8000000000000001E-2</v>
      </c>
      <c r="BA1447" s="94">
        <v>4</v>
      </c>
      <c r="BB1447" s="94">
        <v>26</v>
      </c>
      <c r="BC1447" s="12">
        <v>1</v>
      </c>
      <c r="BD1447" s="12">
        <v>0</v>
      </c>
      <c r="BE1447" s="104">
        <f t="shared" si="331"/>
        <v>2.6390573296152584</v>
      </c>
      <c r="BF1447" s="104">
        <v>1563.83</v>
      </c>
      <c r="BG1447" s="104">
        <f t="shared" si="327"/>
        <v>0.35881653898143456</v>
      </c>
      <c r="BH1447" s="68">
        <v>1</v>
      </c>
      <c r="BI1447" s="68">
        <v>1</v>
      </c>
      <c r="BJ1447" s="68">
        <v>0</v>
      </c>
      <c r="BK1447" s="12">
        <v>1</v>
      </c>
      <c r="BL1447" s="12">
        <v>0</v>
      </c>
      <c r="BM1447" s="12">
        <v>0</v>
      </c>
      <c r="BN1447" s="12">
        <v>1</v>
      </c>
      <c r="BO1447" s="12">
        <v>1</v>
      </c>
      <c r="BP1447" s="12">
        <v>0</v>
      </c>
      <c r="BQ1447" s="12">
        <v>0</v>
      </c>
      <c r="BR1447" s="12">
        <v>0</v>
      </c>
      <c r="BS1447" s="12">
        <v>0</v>
      </c>
      <c r="BT1447" s="12">
        <v>0</v>
      </c>
      <c r="BU1447" s="12">
        <v>1</v>
      </c>
      <c r="BV1447" s="12">
        <v>0</v>
      </c>
      <c r="BW1447" s="12">
        <v>0</v>
      </c>
      <c r="BX1447" s="12">
        <v>1</v>
      </c>
      <c r="BY1447" s="12">
        <v>1</v>
      </c>
      <c r="BZ1447" s="12">
        <f t="shared" si="328"/>
        <v>0</v>
      </c>
      <c r="CA1447" s="113">
        <v>2.3513752571634776</v>
      </c>
      <c r="CB1447" s="12" t="s">
        <v>1601</v>
      </c>
      <c r="CC1447" s="12">
        <v>1</v>
      </c>
    </row>
    <row r="1448" spans="1:167" ht="15" customHeight="1" x14ac:dyDescent="0.3">
      <c r="A1448" s="17">
        <v>1447</v>
      </c>
      <c r="B1448" s="12">
        <v>34</v>
      </c>
      <c r="C1448" s="12" t="s">
        <v>225</v>
      </c>
      <c r="D1448" s="37">
        <v>13.246</v>
      </c>
      <c r="E1448" s="68">
        <v>3.7669999999999999</v>
      </c>
      <c r="F1448" s="19">
        <f t="shared" si="329"/>
        <v>3.5163259888505443</v>
      </c>
      <c r="G1448" s="12" t="s">
        <v>353</v>
      </c>
      <c r="H1448" s="12">
        <f t="shared" si="332"/>
        <v>9.479000000000001</v>
      </c>
      <c r="I1448" s="12">
        <f t="shared" si="333"/>
        <v>17.013000000000002</v>
      </c>
      <c r="J1448" s="12">
        <v>0.18</v>
      </c>
      <c r="K1448" s="12">
        <f t="shared" si="321"/>
        <v>13.246</v>
      </c>
      <c r="L1448" s="45">
        <f t="shared" si="330"/>
        <v>3.5163259888505443</v>
      </c>
      <c r="M1448" s="15">
        <f t="shared" si="322"/>
        <v>0.44526672302694048</v>
      </c>
      <c r="N1448" s="68">
        <f t="shared" si="323"/>
        <v>0.12662839692303224</v>
      </c>
      <c r="O1448" s="68">
        <f t="shared" si="324"/>
        <v>7.8971227963015584</v>
      </c>
      <c r="P1448" s="12">
        <f t="shared" si="325"/>
        <v>0.31863832610390824</v>
      </c>
      <c r="Q1448" s="12">
        <f t="shared" si="326"/>
        <v>0.57189511994997266</v>
      </c>
      <c r="R1448" s="113">
        <v>6.9127428204931762</v>
      </c>
      <c r="S1448" s="12" t="s">
        <v>1611</v>
      </c>
      <c r="T1448" s="12" t="s">
        <v>1624</v>
      </c>
      <c r="U1448" s="12" t="s">
        <v>1613</v>
      </c>
      <c r="V1448" s="68" t="s">
        <v>1631</v>
      </c>
      <c r="W1448" s="68">
        <v>0</v>
      </c>
      <c r="X1448" s="68">
        <v>0</v>
      </c>
      <c r="Y1448" s="68">
        <v>1</v>
      </c>
      <c r="Z1448" s="68">
        <v>0</v>
      </c>
      <c r="AA1448" s="68">
        <v>1</v>
      </c>
      <c r="AB1448" s="68">
        <v>1</v>
      </c>
      <c r="AC1448" s="68">
        <v>4</v>
      </c>
      <c r="AD1448" s="68">
        <v>2</v>
      </c>
      <c r="AE1448" s="68">
        <v>50</v>
      </c>
      <c r="AF1448" s="68">
        <v>0</v>
      </c>
      <c r="AG1448" s="68">
        <v>1</v>
      </c>
      <c r="AH1448" s="68">
        <v>0</v>
      </c>
      <c r="AI1448" s="68">
        <v>0</v>
      </c>
      <c r="AJ1448" s="68">
        <v>0</v>
      </c>
      <c r="AK1448" s="68">
        <v>0</v>
      </c>
      <c r="AL1448" s="68">
        <v>0</v>
      </c>
      <c r="AM1448" s="68">
        <v>0</v>
      </c>
      <c r="AN1448" s="68">
        <v>0</v>
      </c>
      <c r="AO1448" s="68">
        <v>0</v>
      </c>
      <c r="AP1448" s="113">
        <v>4.7361984483944957</v>
      </c>
      <c r="AQ1448" s="12">
        <v>1</v>
      </c>
      <c r="AR1448" s="113">
        <v>3.970291913552122</v>
      </c>
      <c r="AS1448" s="12">
        <v>1</v>
      </c>
      <c r="AT1448" s="12">
        <v>0</v>
      </c>
      <c r="AU1448" s="12">
        <v>5.0106352940962555</v>
      </c>
      <c r="AV1448" s="113">
        <v>7.6098622009135539</v>
      </c>
      <c r="AW1448" s="12">
        <v>1</v>
      </c>
      <c r="AX1448" s="12">
        <v>0</v>
      </c>
      <c r="AY1448" s="68">
        <v>1</v>
      </c>
      <c r="AZ1448" s="68">
        <v>2.8000000000000001E-2</v>
      </c>
      <c r="BA1448" s="94">
        <v>4</v>
      </c>
      <c r="BB1448" s="94">
        <v>26</v>
      </c>
      <c r="BC1448" s="12">
        <v>1</v>
      </c>
      <c r="BD1448" s="12">
        <v>0</v>
      </c>
      <c r="BE1448" s="104">
        <f t="shared" si="331"/>
        <v>2.6390573296152584</v>
      </c>
      <c r="BF1448" s="104">
        <v>1563.83</v>
      </c>
      <c r="BG1448" s="104">
        <f t="shared" si="327"/>
        <v>0.35881653898143456</v>
      </c>
      <c r="BH1448" s="68">
        <v>1</v>
      </c>
      <c r="BI1448" s="68">
        <v>1</v>
      </c>
      <c r="BJ1448" s="68">
        <v>0</v>
      </c>
      <c r="BK1448" s="12">
        <v>1</v>
      </c>
      <c r="BL1448" s="12">
        <v>0</v>
      </c>
      <c r="BM1448" s="12">
        <v>0</v>
      </c>
      <c r="BN1448" s="12">
        <v>1</v>
      </c>
      <c r="BO1448" s="12">
        <v>1</v>
      </c>
      <c r="BP1448" s="12">
        <v>0</v>
      </c>
      <c r="BQ1448" s="12">
        <v>0</v>
      </c>
      <c r="BR1448" s="12">
        <v>0</v>
      </c>
      <c r="BS1448" s="12">
        <v>0</v>
      </c>
      <c r="BT1448" s="12">
        <v>0</v>
      </c>
      <c r="BU1448" s="12">
        <v>1</v>
      </c>
      <c r="BV1448" s="12">
        <v>0</v>
      </c>
      <c r="BW1448" s="12">
        <v>0</v>
      </c>
      <c r="BX1448" s="12">
        <v>1</v>
      </c>
      <c r="BY1448" s="12">
        <v>0.55600000000000005</v>
      </c>
      <c r="BZ1448" s="12">
        <f t="shared" si="328"/>
        <v>0.44399999999999995</v>
      </c>
      <c r="CA1448" s="113">
        <v>2.3513752571634776</v>
      </c>
      <c r="CB1448" s="12" t="s">
        <v>1601</v>
      </c>
      <c r="CC1448" s="12">
        <v>1</v>
      </c>
    </row>
    <row r="1449" spans="1:167" ht="15" customHeight="1" x14ac:dyDescent="0.3">
      <c r="A1449" s="70">
        <v>1448</v>
      </c>
      <c r="B1449" s="12">
        <v>34</v>
      </c>
      <c r="C1449" s="12" t="s">
        <v>225</v>
      </c>
      <c r="D1449" s="37">
        <v>15.791</v>
      </c>
      <c r="E1449" s="68">
        <v>9.3170000000000002</v>
      </c>
      <c r="F1449" s="19">
        <f t="shared" si="329"/>
        <v>1.6948588601481163</v>
      </c>
      <c r="G1449" s="12" t="s">
        <v>421</v>
      </c>
      <c r="H1449" s="12">
        <f t="shared" si="332"/>
        <v>6.4740000000000002</v>
      </c>
      <c r="I1449" s="12">
        <f t="shared" si="333"/>
        <v>25.108000000000001</v>
      </c>
      <c r="J1449" s="12">
        <v>0.18</v>
      </c>
      <c r="K1449" s="12">
        <f t="shared" si="321"/>
        <v>15.791</v>
      </c>
      <c r="L1449" s="45">
        <f t="shared" si="330"/>
        <v>1.6948588601481163</v>
      </c>
      <c r="M1449" s="15">
        <f t="shared" si="322"/>
        <v>0.23308719948536361</v>
      </c>
      <c r="N1449" s="68">
        <f t="shared" si="323"/>
        <v>0.13752602353271692</v>
      </c>
      <c r="O1449" s="68">
        <f t="shared" si="324"/>
        <v>7.2713510818707254</v>
      </c>
      <c r="P1449" s="12">
        <f t="shared" si="325"/>
        <v>9.5561175952646682E-2</v>
      </c>
      <c r="Q1449" s="12">
        <f t="shared" si="326"/>
        <v>0.37061322301808053</v>
      </c>
      <c r="R1449" s="113">
        <v>6.9127428204931762</v>
      </c>
      <c r="S1449" s="12" t="s">
        <v>1611</v>
      </c>
      <c r="T1449" s="12" t="s">
        <v>1624</v>
      </c>
      <c r="U1449" s="12" t="s">
        <v>436</v>
      </c>
      <c r="V1449" s="68" t="s">
        <v>1632</v>
      </c>
      <c r="W1449" s="68">
        <v>0</v>
      </c>
      <c r="X1449" s="68">
        <v>0</v>
      </c>
      <c r="Y1449" s="68">
        <v>1</v>
      </c>
      <c r="Z1449" s="68">
        <v>0</v>
      </c>
      <c r="AA1449" s="68">
        <v>1</v>
      </c>
      <c r="AB1449" s="68">
        <v>1</v>
      </c>
      <c r="AC1449" s="68">
        <v>4</v>
      </c>
      <c r="AD1449" s="68">
        <v>2</v>
      </c>
      <c r="AE1449" s="68">
        <v>50</v>
      </c>
      <c r="AF1449" s="68">
        <v>0</v>
      </c>
      <c r="AG1449" s="68">
        <v>1</v>
      </c>
      <c r="AH1449" s="68">
        <v>0</v>
      </c>
      <c r="AI1449" s="68">
        <v>0</v>
      </c>
      <c r="AJ1449" s="68">
        <v>0</v>
      </c>
      <c r="AK1449" s="68">
        <v>0</v>
      </c>
      <c r="AL1449" s="68">
        <v>0</v>
      </c>
      <c r="AM1449" s="68">
        <v>0</v>
      </c>
      <c r="AN1449" s="68">
        <v>0</v>
      </c>
      <c r="AO1449" s="68">
        <v>0</v>
      </c>
      <c r="AP1449" s="113">
        <v>4.7361984483944957</v>
      </c>
      <c r="AQ1449" s="12">
        <v>1</v>
      </c>
      <c r="AR1449" s="113">
        <v>3.970291913552122</v>
      </c>
      <c r="AS1449" s="12">
        <v>1</v>
      </c>
      <c r="AT1449" s="12">
        <v>0</v>
      </c>
      <c r="AU1449" s="12">
        <v>5.0106352940962555</v>
      </c>
      <c r="AV1449" s="113">
        <v>7.6098622009135539</v>
      </c>
      <c r="AW1449" s="12">
        <v>1</v>
      </c>
      <c r="AX1449" s="12">
        <v>0</v>
      </c>
      <c r="AY1449" s="68">
        <v>1</v>
      </c>
      <c r="AZ1449" s="68">
        <v>2.8000000000000001E-2</v>
      </c>
      <c r="BA1449" s="94">
        <v>4</v>
      </c>
      <c r="BB1449" s="94">
        <v>26</v>
      </c>
      <c r="BC1449" s="12">
        <v>1</v>
      </c>
      <c r="BD1449" s="12">
        <v>0</v>
      </c>
      <c r="BE1449" s="104">
        <f t="shared" si="331"/>
        <v>2.6390573296152584</v>
      </c>
      <c r="BF1449" s="104">
        <v>1563.83</v>
      </c>
      <c r="BG1449" s="104">
        <f t="shared" si="327"/>
        <v>0.35881653898143456</v>
      </c>
      <c r="BH1449" s="68">
        <v>1</v>
      </c>
      <c r="BI1449" s="68">
        <v>1</v>
      </c>
      <c r="BJ1449" s="68">
        <v>0</v>
      </c>
      <c r="BK1449" s="12">
        <v>1</v>
      </c>
      <c r="BL1449" s="12">
        <v>0</v>
      </c>
      <c r="BM1449" s="12">
        <v>0</v>
      </c>
      <c r="BN1449" s="12">
        <v>1</v>
      </c>
      <c r="BO1449" s="12">
        <v>1</v>
      </c>
      <c r="BP1449" s="12">
        <v>0</v>
      </c>
      <c r="BQ1449" s="12">
        <v>0</v>
      </c>
      <c r="BR1449" s="12">
        <v>0</v>
      </c>
      <c r="BS1449" s="12">
        <v>0</v>
      </c>
      <c r="BT1449" s="12">
        <v>0</v>
      </c>
      <c r="BU1449" s="12">
        <v>1</v>
      </c>
      <c r="BV1449" s="12">
        <v>0</v>
      </c>
      <c r="BW1449" s="12">
        <v>0</v>
      </c>
      <c r="BX1449" s="12">
        <v>1</v>
      </c>
      <c r="BY1449" s="12">
        <v>0.55600000000000005</v>
      </c>
      <c r="BZ1449" s="12">
        <f t="shared" si="328"/>
        <v>0.44399999999999995</v>
      </c>
      <c r="CA1449" s="113">
        <v>2.3513752571634776</v>
      </c>
      <c r="CB1449" s="12" t="s">
        <v>1601</v>
      </c>
      <c r="CC1449" s="12">
        <v>1</v>
      </c>
      <c r="CL1449" s="70"/>
      <c r="CM1449" s="70"/>
      <c r="CN1449" s="70"/>
      <c r="CO1449" s="70"/>
      <c r="CP1449" s="70"/>
      <c r="CQ1449" s="70"/>
      <c r="CR1449" s="70"/>
      <c r="CS1449" s="70"/>
      <c r="CT1449" s="70"/>
      <c r="CU1449" s="70"/>
      <c r="CV1449" s="70"/>
      <c r="CW1449" s="70"/>
      <c r="CX1449" s="70"/>
      <c r="CY1449" s="70"/>
      <c r="CZ1449" s="70"/>
      <c r="DA1449" s="70"/>
      <c r="DB1449" s="70"/>
      <c r="DC1449" s="70"/>
      <c r="DD1449" s="70"/>
      <c r="DE1449" s="70"/>
      <c r="DF1449" s="70"/>
      <c r="DG1449" s="70"/>
      <c r="DH1449" s="70"/>
      <c r="DI1449" s="70"/>
      <c r="DJ1449" s="70"/>
      <c r="DK1449" s="70"/>
      <c r="DL1449" s="70"/>
      <c r="DM1449" s="70"/>
      <c r="DN1449" s="70"/>
      <c r="DO1449" s="70"/>
      <c r="DP1449" s="70"/>
      <c r="DQ1449" s="70"/>
      <c r="DR1449" s="70"/>
      <c r="DS1449" s="70"/>
      <c r="DT1449" s="70"/>
      <c r="DU1449" s="70"/>
      <c r="DV1449" s="70"/>
      <c r="DW1449" s="70"/>
      <c r="DX1449" s="70"/>
      <c r="DY1449" s="70"/>
      <c r="DZ1449" s="70"/>
      <c r="EA1449" s="70"/>
      <c r="EB1449" s="70"/>
      <c r="EC1449" s="70"/>
      <c r="ED1449" s="70"/>
      <c r="EE1449" s="70"/>
      <c r="EF1449" s="70"/>
      <c r="EG1449" s="70"/>
      <c r="EH1449" s="70"/>
      <c r="EI1449" s="70"/>
      <c r="EJ1449" s="70"/>
      <c r="EK1449" s="70"/>
      <c r="EL1449" s="70"/>
      <c r="EM1449" s="70"/>
      <c r="EN1449" s="70"/>
      <c r="EO1449" s="70"/>
      <c r="EP1449" s="70"/>
      <c r="EQ1449" s="70"/>
      <c r="ER1449" s="70"/>
      <c r="ES1449" s="70"/>
      <c r="ET1449" s="70"/>
      <c r="EU1449" s="70"/>
      <c r="EV1449" s="70"/>
      <c r="EW1449" s="70"/>
      <c r="EX1449" s="70"/>
      <c r="EY1449" s="70"/>
      <c r="EZ1449" s="70"/>
      <c r="FA1449" s="70"/>
      <c r="FB1449" s="70"/>
      <c r="FC1449" s="70"/>
      <c r="FD1449" s="70"/>
      <c r="FE1449" s="70"/>
      <c r="FF1449" s="70"/>
      <c r="FG1449" s="70"/>
      <c r="FH1449" s="70"/>
      <c r="FI1449" s="70"/>
      <c r="FJ1449" s="70"/>
      <c r="FK1449" s="70"/>
    </row>
    <row r="1450" spans="1:167" ht="15" customHeight="1" x14ac:dyDescent="0.3">
      <c r="A1450" s="17">
        <v>1449</v>
      </c>
      <c r="B1450" s="70">
        <v>34</v>
      </c>
      <c r="C1450" s="70" t="s">
        <v>225</v>
      </c>
      <c r="D1450" s="38">
        <v>18.353999999999999</v>
      </c>
      <c r="E1450" s="69">
        <v>7.3120000000000003</v>
      </c>
      <c r="F1450" s="19">
        <f t="shared" si="329"/>
        <v>2.5101203501094091</v>
      </c>
      <c r="G1450" s="70" t="s">
        <v>420</v>
      </c>
      <c r="H1450" s="70">
        <f t="shared" si="332"/>
        <v>11.041999999999998</v>
      </c>
      <c r="I1450" s="70">
        <f t="shared" si="333"/>
        <v>25.666</v>
      </c>
      <c r="J1450" s="70">
        <v>0.18</v>
      </c>
      <c r="K1450" s="70">
        <f t="shared" si="321"/>
        <v>18.353999999999999</v>
      </c>
      <c r="L1450" s="47">
        <f t="shared" si="330"/>
        <v>2.5101203501094091</v>
      </c>
      <c r="M1450" s="18">
        <f t="shared" si="322"/>
        <v>0.33754308390084575</v>
      </c>
      <c r="N1450" s="69">
        <f t="shared" si="323"/>
        <v>0.13447286855633564</v>
      </c>
      <c r="O1450" s="69">
        <f t="shared" si="324"/>
        <v>7.4364443231986472</v>
      </c>
      <c r="P1450" s="70">
        <f t="shared" si="325"/>
        <v>0.20307021534451011</v>
      </c>
      <c r="Q1450" s="70">
        <f t="shared" si="326"/>
        <v>0.47201595245718142</v>
      </c>
      <c r="R1450" s="114">
        <v>6.9127428204931762</v>
      </c>
      <c r="S1450" s="70" t="s">
        <v>1611</v>
      </c>
      <c r="T1450" s="70" t="s">
        <v>1624</v>
      </c>
      <c r="U1450" s="70" t="s">
        <v>1613</v>
      </c>
      <c r="V1450" s="69" t="s">
        <v>1631</v>
      </c>
      <c r="W1450" s="69">
        <v>0</v>
      </c>
      <c r="X1450" s="69">
        <v>0</v>
      </c>
      <c r="Y1450" s="69">
        <v>1</v>
      </c>
      <c r="Z1450" s="69">
        <v>0</v>
      </c>
      <c r="AA1450" s="69">
        <v>1</v>
      </c>
      <c r="AB1450" s="69">
        <v>1</v>
      </c>
      <c r="AC1450" s="69">
        <v>5</v>
      </c>
      <c r="AD1450" s="69">
        <v>3</v>
      </c>
      <c r="AE1450" s="69">
        <v>49</v>
      </c>
      <c r="AF1450" s="69">
        <v>0</v>
      </c>
      <c r="AG1450" s="69">
        <v>1</v>
      </c>
      <c r="AH1450" s="69">
        <v>0</v>
      </c>
      <c r="AI1450" s="69">
        <v>0</v>
      </c>
      <c r="AJ1450" s="69">
        <v>0</v>
      </c>
      <c r="AK1450" s="69">
        <v>0</v>
      </c>
      <c r="AL1450" s="69">
        <v>0</v>
      </c>
      <c r="AM1450" s="69">
        <v>0</v>
      </c>
      <c r="AN1450" s="69">
        <v>0</v>
      </c>
      <c r="AO1450" s="69">
        <v>0</v>
      </c>
      <c r="AP1450" s="114">
        <v>4.7361984483944957</v>
      </c>
      <c r="AQ1450" s="70">
        <v>1</v>
      </c>
      <c r="AR1450" s="114">
        <v>3.970291913552122</v>
      </c>
      <c r="AS1450" s="70">
        <v>1</v>
      </c>
      <c r="AT1450" s="70">
        <v>0</v>
      </c>
      <c r="AU1450" s="70">
        <v>5.0106352940962555</v>
      </c>
      <c r="AV1450" s="114">
        <v>7.6098622009135539</v>
      </c>
      <c r="AW1450" s="70">
        <v>1</v>
      </c>
      <c r="AX1450" s="70">
        <v>0</v>
      </c>
      <c r="AY1450" s="69">
        <v>1</v>
      </c>
      <c r="AZ1450" s="69">
        <v>2.8000000000000001E-2</v>
      </c>
      <c r="BA1450" s="32">
        <v>4</v>
      </c>
      <c r="BB1450" s="32">
        <v>26</v>
      </c>
      <c r="BC1450" s="70">
        <v>1</v>
      </c>
      <c r="BD1450" s="70">
        <v>0</v>
      </c>
      <c r="BE1450" s="106">
        <f t="shared" si="331"/>
        <v>2.6390573296152584</v>
      </c>
      <c r="BF1450" s="106">
        <v>1563.83</v>
      </c>
      <c r="BG1450" s="106">
        <f t="shared" si="327"/>
        <v>0.35881653898143456</v>
      </c>
      <c r="BH1450" s="69">
        <v>1</v>
      </c>
      <c r="BI1450" s="69">
        <v>1</v>
      </c>
      <c r="BJ1450" s="69">
        <v>0</v>
      </c>
      <c r="BK1450" s="70">
        <v>1</v>
      </c>
      <c r="BL1450" s="70">
        <v>0</v>
      </c>
      <c r="BM1450" s="70">
        <v>0</v>
      </c>
      <c r="BN1450" s="70">
        <v>1</v>
      </c>
      <c r="BO1450" s="70">
        <v>1</v>
      </c>
      <c r="BP1450" s="70">
        <v>0</v>
      </c>
      <c r="BQ1450" s="70">
        <v>0</v>
      </c>
      <c r="BR1450" s="70">
        <v>0</v>
      </c>
      <c r="BS1450" s="70">
        <v>0</v>
      </c>
      <c r="BT1450" s="70">
        <v>0</v>
      </c>
      <c r="BU1450" s="70">
        <v>1</v>
      </c>
      <c r="BV1450" s="70">
        <v>0</v>
      </c>
      <c r="BW1450" s="70">
        <v>0</v>
      </c>
      <c r="BX1450" s="70">
        <v>1</v>
      </c>
      <c r="BY1450" s="70">
        <v>1</v>
      </c>
      <c r="BZ1450" s="70">
        <f t="shared" si="328"/>
        <v>0</v>
      </c>
      <c r="CA1450" s="114">
        <v>2.3513752571634776</v>
      </c>
      <c r="CB1450" s="70" t="s">
        <v>1601</v>
      </c>
      <c r="CC1450" s="70">
        <v>1</v>
      </c>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c r="DD1450" s="70"/>
      <c r="DE1450" s="70"/>
      <c r="DF1450" s="70"/>
      <c r="DG1450" s="70"/>
      <c r="DH1450" s="70"/>
      <c r="DI1450" s="70"/>
      <c r="DJ1450" s="70"/>
      <c r="DK1450" s="70"/>
      <c r="DL1450" s="70"/>
      <c r="DM1450" s="70"/>
      <c r="DN1450" s="70"/>
      <c r="DO1450" s="70"/>
      <c r="DP1450" s="70"/>
      <c r="DQ1450" s="70"/>
      <c r="DR1450" s="70"/>
      <c r="DS1450" s="70"/>
      <c r="DT1450" s="70"/>
      <c r="DU1450" s="70"/>
      <c r="DV1450" s="70"/>
      <c r="DW1450" s="70"/>
      <c r="DX1450" s="70"/>
      <c r="DY1450" s="70"/>
      <c r="DZ1450" s="70"/>
      <c r="EA1450" s="70"/>
      <c r="EB1450" s="70"/>
      <c r="EC1450" s="70"/>
      <c r="ED1450" s="70"/>
      <c r="EE1450" s="70"/>
      <c r="EF1450" s="70"/>
      <c r="EG1450" s="70"/>
      <c r="EH1450" s="70"/>
      <c r="EI1450" s="70"/>
      <c r="EJ1450" s="70"/>
      <c r="EK1450" s="70"/>
      <c r="EL1450" s="70"/>
      <c r="EM1450" s="70"/>
      <c r="EN1450" s="70"/>
      <c r="EO1450" s="70"/>
      <c r="EP1450" s="70"/>
      <c r="EQ1450" s="70"/>
      <c r="ER1450" s="70"/>
      <c r="ES1450" s="70"/>
      <c r="ET1450" s="70"/>
      <c r="EU1450" s="70"/>
      <c r="EV1450" s="70"/>
      <c r="EW1450" s="70"/>
      <c r="EX1450" s="70"/>
      <c r="EY1450" s="70"/>
      <c r="EZ1450" s="70"/>
      <c r="FA1450" s="70"/>
      <c r="FB1450" s="70"/>
      <c r="FC1450" s="70"/>
      <c r="FD1450" s="70"/>
      <c r="FE1450" s="70"/>
      <c r="FF1450" s="70"/>
      <c r="FG1450" s="70"/>
      <c r="FH1450" s="70"/>
      <c r="FI1450" s="70"/>
      <c r="FJ1450" s="70"/>
      <c r="FK1450" s="70"/>
    </row>
    <row r="1451" spans="1:167" ht="15" customHeight="1" x14ac:dyDescent="0.3">
      <c r="A1451" s="70">
        <v>1450</v>
      </c>
      <c r="B1451" s="12">
        <v>34</v>
      </c>
      <c r="C1451" s="12" t="s">
        <v>225</v>
      </c>
      <c r="D1451" s="37">
        <v>15.255000000000001</v>
      </c>
      <c r="E1451" s="68">
        <v>9.2569999999999997</v>
      </c>
      <c r="F1451" s="19">
        <f t="shared" si="329"/>
        <v>1.6479420978718808</v>
      </c>
      <c r="H1451" s="12">
        <f t="shared" si="332"/>
        <v>5.9980000000000011</v>
      </c>
      <c r="I1451" s="12">
        <f t="shared" si="333"/>
        <v>24.512</v>
      </c>
      <c r="J1451" s="12">
        <v>0.18</v>
      </c>
      <c r="K1451" s="12">
        <f t="shared" si="321"/>
        <v>15.255000000000001</v>
      </c>
      <c r="L1451" s="45">
        <f t="shared" si="330"/>
        <v>1.6479420978718808</v>
      </c>
      <c r="M1451" s="15">
        <f t="shared" si="322"/>
        <v>0.22915571316225827</v>
      </c>
      <c r="N1451" s="68">
        <f t="shared" si="323"/>
        <v>0.13905568251347261</v>
      </c>
      <c r="O1451" s="68">
        <f t="shared" si="324"/>
        <v>7.1913637898480962</v>
      </c>
      <c r="P1451" s="12">
        <f t="shared" si="325"/>
        <v>9.0100030648785662E-2</v>
      </c>
      <c r="Q1451" s="12">
        <f t="shared" si="326"/>
        <v>0.36821139567573091</v>
      </c>
      <c r="R1451" s="113">
        <v>6.7855876450079293</v>
      </c>
      <c r="S1451" s="12" t="s">
        <v>1611</v>
      </c>
      <c r="T1451" s="12" t="s">
        <v>1624</v>
      </c>
      <c r="U1451" s="12" t="s">
        <v>436</v>
      </c>
      <c r="V1451" s="68" t="s">
        <v>1632</v>
      </c>
      <c r="W1451" s="68">
        <v>0</v>
      </c>
      <c r="X1451" s="68">
        <v>0</v>
      </c>
      <c r="Y1451" s="68">
        <v>1</v>
      </c>
      <c r="Z1451" s="68">
        <v>0</v>
      </c>
      <c r="AA1451" s="68">
        <v>1</v>
      </c>
      <c r="AB1451" s="68">
        <v>1</v>
      </c>
      <c r="AC1451" s="68">
        <v>5</v>
      </c>
      <c r="AD1451" s="68">
        <v>3</v>
      </c>
      <c r="AE1451" s="68">
        <v>49</v>
      </c>
      <c r="AF1451" s="68">
        <v>0</v>
      </c>
      <c r="AG1451" s="68">
        <v>1</v>
      </c>
      <c r="AH1451" s="68">
        <v>0</v>
      </c>
      <c r="AI1451" s="68">
        <v>0</v>
      </c>
      <c r="AJ1451" s="68">
        <v>0</v>
      </c>
      <c r="AK1451" s="68">
        <v>0</v>
      </c>
      <c r="AL1451" s="68">
        <v>0</v>
      </c>
      <c r="AM1451" s="68">
        <v>0</v>
      </c>
      <c r="AN1451" s="68">
        <v>0</v>
      </c>
      <c r="AO1451" s="68">
        <v>0</v>
      </c>
      <c r="AP1451" s="113">
        <v>4.7361984483944957</v>
      </c>
      <c r="AQ1451" s="12">
        <v>1</v>
      </c>
      <c r="AR1451" s="113">
        <v>3.970291913552122</v>
      </c>
      <c r="AS1451" s="12">
        <v>1</v>
      </c>
      <c r="AT1451" s="12">
        <v>0</v>
      </c>
      <c r="AU1451" s="12">
        <v>5.0106352940962555</v>
      </c>
      <c r="AV1451" s="113">
        <v>7.6098622009135539</v>
      </c>
      <c r="AW1451" s="12">
        <v>1</v>
      </c>
      <c r="AX1451" s="12">
        <v>0</v>
      </c>
      <c r="AY1451" s="68">
        <v>1</v>
      </c>
      <c r="AZ1451" s="68">
        <v>2.8000000000000001E-2</v>
      </c>
      <c r="BA1451" s="94">
        <v>4</v>
      </c>
      <c r="BB1451" s="94">
        <v>26</v>
      </c>
      <c r="BC1451" s="12">
        <v>1</v>
      </c>
      <c r="BD1451" s="12">
        <v>0</v>
      </c>
      <c r="BE1451" s="104">
        <f t="shared" si="331"/>
        <v>2.6390573296152584</v>
      </c>
      <c r="BF1451" s="104">
        <v>1563.83</v>
      </c>
      <c r="BG1451" s="104">
        <f t="shared" si="327"/>
        <v>0.35881653898143456</v>
      </c>
      <c r="BH1451" s="68">
        <v>1</v>
      </c>
      <c r="BI1451" s="68">
        <v>1</v>
      </c>
      <c r="BJ1451" s="68">
        <v>0</v>
      </c>
      <c r="BK1451" s="12">
        <v>1</v>
      </c>
      <c r="BL1451" s="12">
        <v>0</v>
      </c>
      <c r="BM1451" s="12">
        <v>0</v>
      </c>
      <c r="BN1451" s="12">
        <v>1</v>
      </c>
      <c r="BO1451" s="12">
        <v>1</v>
      </c>
      <c r="BP1451" s="12">
        <v>0</v>
      </c>
      <c r="BQ1451" s="12">
        <v>0</v>
      </c>
      <c r="BR1451" s="12">
        <v>0</v>
      </c>
      <c r="BS1451" s="12">
        <v>0</v>
      </c>
      <c r="BT1451" s="12">
        <v>0</v>
      </c>
      <c r="BU1451" s="12">
        <v>1</v>
      </c>
      <c r="BV1451" s="12">
        <v>0</v>
      </c>
      <c r="BW1451" s="12">
        <v>0</v>
      </c>
      <c r="BX1451" s="12">
        <v>1</v>
      </c>
      <c r="BY1451" s="12">
        <v>0.55600000000000005</v>
      </c>
      <c r="BZ1451" s="12">
        <f t="shared" si="328"/>
        <v>0.44399999999999995</v>
      </c>
      <c r="CA1451" s="113">
        <v>2.3513752571634776</v>
      </c>
      <c r="CB1451" s="12" t="s">
        <v>1601</v>
      </c>
      <c r="CC1451" s="12">
        <v>1</v>
      </c>
    </row>
    <row r="1452" spans="1:167" ht="15" customHeight="1" x14ac:dyDescent="0.3">
      <c r="A1452" s="17">
        <v>1451</v>
      </c>
      <c r="B1452" s="12">
        <v>34</v>
      </c>
      <c r="C1452" s="12" t="s">
        <v>225</v>
      </c>
      <c r="D1452" s="37">
        <v>-9.0440000000000005</v>
      </c>
      <c r="E1452" s="13">
        <v>7.9560000000000004</v>
      </c>
      <c r="F1452" s="19">
        <f t="shared" si="329"/>
        <v>-1.1367521367521367</v>
      </c>
      <c r="H1452" s="12">
        <f t="shared" si="332"/>
        <v>-17</v>
      </c>
      <c r="I1452" s="12">
        <f t="shared" si="333"/>
        <v>-1.0880000000000001</v>
      </c>
      <c r="J1452" s="12">
        <v>0.18</v>
      </c>
      <c r="K1452" s="12">
        <f t="shared" si="321"/>
        <v>-9.0440000000000005</v>
      </c>
      <c r="L1452" s="45">
        <f t="shared" si="330"/>
        <v>-1.1367521367521367</v>
      </c>
      <c r="M1452" s="15">
        <f t="shared" si="322"/>
        <v>-0.16029332543164715</v>
      </c>
      <c r="N1452" s="13">
        <f t="shared" si="323"/>
        <v>0.14100991786092271</v>
      </c>
      <c r="O1452" s="68">
        <f t="shared" si="324"/>
        <v>7.0916997553767418</v>
      </c>
      <c r="P1452" s="12">
        <f t="shared" si="325"/>
        <v>-0.30130324329256986</v>
      </c>
      <c r="Q1452" s="12">
        <f t="shared" si="326"/>
        <v>-1.9283407570724442E-2</v>
      </c>
      <c r="R1452" s="113">
        <v>6.7855876450079293</v>
      </c>
      <c r="S1452" s="12" t="s">
        <v>1611</v>
      </c>
      <c r="T1452" s="12" t="s">
        <v>1624</v>
      </c>
      <c r="U1452" s="12" t="s">
        <v>1614</v>
      </c>
      <c r="V1452" s="13" t="s">
        <v>1633</v>
      </c>
      <c r="W1452" s="68">
        <v>0</v>
      </c>
      <c r="X1452" s="68">
        <v>0</v>
      </c>
      <c r="Y1452" s="68">
        <v>1</v>
      </c>
      <c r="Z1452" s="68">
        <v>0</v>
      </c>
      <c r="AA1452" s="13">
        <v>1</v>
      </c>
      <c r="AB1452" s="13">
        <v>1</v>
      </c>
      <c r="AC1452" s="68">
        <v>5</v>
      </c>
      <c r="AD1452" s="13">
        <v>3</v>
      </c>
      <c r="AE1452" s="13">
        <v>49</v>
      </c>
      <c r="AF1452" s="13">
        <v>0</v>
      </c>
      <c r="AG1452" s="13">
        <v>1</v>
      </c>
      <c r="AH1452" s="13">
        <v>0</v>
      </c>
      <c r="AI1452" s="13">
        <v>0</v>
      </c>
      <c r="AJ1452" s="13">
        <v>0</v>
      </c>
      <c r="AK1452" s="13">
        <v>0</v>
      </c>
      <c r="AL1452" s="13">
        <v>0</v>
      </c>
      <c r="AM1452" s="68">
        <v>0</v>
      </c>
      <c r="AN1452" s="68">
        <v>0</v>
      </c>
      <c r="AO1452" s="68">
        <v>0</v>
      </c>
      <c r="AP1452" s="113">
        <v>4.7361984483944957</v>
      </c>
      <c r="AQ1452" s="12">
        <v>1</v>
      </c>
      <c r="AR1452" s="113">
        <v>3.970291913552122</v>
      </c>
      <c r="AS1452" s="12">
        <v>1</v>
      </c>
      <c r="AT1452" s="12">
        <v>0</v>
      </c>
      <c r="AU1452" s="12">
        <v>5.0106352940962555</v>
      </c>
      <c r="AV1452" s="113">
        <v>7.6098622009135539</v>
      </c>
      <c r="AW1452" s="12">
        <v>1</v>
      </c>
      <c r="AX1452" s="12">
        <v>0</v>
      </c>
      <c r="AY1452" s="68">
        <v>1</v>
      </c>
      <c r="AZ1452" s="68">
        <v>2.8000000000000001E-2</v>
      </c>
      <c r="BA1452" s="94">
        <v>4</v>
      </c>
      <c r="BB1452" s="94">
        <v>26</v>
      </c>
      <c r="BC1452" s="12">
        <v>1</v>
      </c>
      <c r="BD1452" s="12">
        <v>0</v>
      </c>
      <c r="BE1452" s="104">
        <f t="shared" si="331"/>
        <v>2.6390573296152584</v>
      </c>
      <c r="BF1452" s="104">
        <v>1563.83</v>
      </c>
      <c r="BG1452" s="104">
        <f t="shared" si="327"/>
        <v>0.35881653898143456</v>
      </c>
      <c r="BH1452" s="68">
        <v>1</v>
      </c>
      <c r="BI1452" s="68">
        <v>1</v>
      </c>
      <c r="BJ1452" s="68">
        <v>0</v>
      </c>
      <c r="BK1452" s="12">
        <v>1</v>
      </c>
      <c r="BL1452" s="12">
        <v>0</v>
      </c>
      <c r="BM1452" s="12">
        <v>0</v>
      </c>
      <c r="BN1452" s="12">
        <v>1</v>
      </c>
      <c r="BO1452" s="12">
        <v>1</v>
      </c>
      <c r="BP1452" s="12">
        <v>0</v>
      </c>
      <c r="BQ1452" s="12">
        <v>0</v>
      </c>
      <c r="BR1452" s="12">
        <v>0</v>
      </c>
      <c r="BS1452" s="12">
        <v>0</v>
      </c>
      <c r="BT1452" s="12">
        <v>0</v>
      </c>
      <c r="BU1452" s="12">
        <v>1</v>
      </c>
      <c r="BV1452" s="12">
        <v>0</v>
      </c>
      <c r="BW1452" s="12">
        <v>0</v>
      </c>
      <c r="BX1452" s="12">
        <v>1</v>
      </c>
      <c r="BY1452" s="12">
        <v>0.55600000000000005</v>
      </c>
      <c r="BZ1452" s="12">
        <f t="shared" si="328"/>
        <v>0.44399999999999995</v>
      </c>
      <c r="CA1452" s="113">
        <v>2.3513752571634776</v>
      </c>
      <c r="CB1452" s="12" t="s">
        <v>1601</v>
      </c>
      <c r="CC1452" s="12">
        <v>1</v>
      </c>
    </row>
    <row r="1453" spans="1:167" s="71" customFormat="1" ht="15" customHeight="1" x14ac:dyDescent="0.3">
      <c r="A1453" s="71">
        <v>1452</v>
      </c>
      <c r="B1453" s="71">
        <v>35</v>
      </c>
      <c r="C1453" s="71" t="s">
        <v>228</v>
      </c>
      <c r="D1453" s="74">
        <v>0.14610000000000001</v>
      </c>
      <c r="E1453" s="73">
        <v>8.2299999999999998E-2</v>
      </c>
      <c r="F1453" s="66">
        <f t="shared" si="329"/>
        <v>1.7752126366950183</v>
      </c>
      <c r="G1453" s="71" t="s">
        <v>421</v>
      </c>
      <c r="H1453" s="71">
        <f t="shared" si="332"/>
        <v>6.3800000000000009E-2</v>
      </c>
      <c r="I1453" s="71">
        <f t="shared" si="333"/>
        <v>0.22839999999999999</v>
      </c>
      <c r="J1453" s="71" t="s">
        <v>63</v>
      </c>
      <c r="K1453" s="71">
        <f t="shared" si="321"/>
        <v>0.14610000000000001</v>
      </c>
      <c r="L1453" s="89">
        <f t="shared" si="330"/>
        <v>1.7752126366950183</v>
      </c>
      <c r="M1453" s="72">
        <f t="shared" si="322"/>
        <v>0.14941968503798755</v>
      </c>
      <c r="N1453" s="73">
        <f t="shared" si="323"/>
        <v>8.4170021072049114E-2</v>
      </c>
      <c r="O1453" s="73">
        <f t="shared" si="324"/>
        <v>11.880714620993205</v>
      </c>
      <c r="P1453" s="71">
        <f t="shared" si="325"/>
        <v>6.524966396593844E-2</v>
      </c>
      <c r="Q1453" s="71">
        <f t="shared" si="326"/>
        <v>0.23358970611003665</v>
      </c>
      <c r="R1453" s="116">
        <v>6.7855876450079293</v>
      </c>
      <c r="S1453" s="71" t="s">
        <v>1521</v>
      </c>
      <c r="T1453" s="71" t="s">
        <v>1791</v>
      </c>
      <c r="U1453" s="71" t="s">
        <v>1792</v>
      </c>
      <c r="V1453" s="73" t="s">
        <v>1796</v>
      </c>
      <c r="W1453" s="73">
        <v>0</v>
      </c>
      <c r="X1453" s="73">
        <v>0</v>
      </c>
      <c r="Y1453" s="73">
        <v>1</v>
      </c>
      <c r="Z1453" s="73">
        <v>0</v>
      </c>
      <c r="AA1453" s="73">
        <v>1</v>
      </c>
      <c r="AB1453" s="73">
        <v>1</v>
      </c>
      <c r="AC1453" s="73">
        <v>1</v>
      </c>
      <c r="AD1453" s="73">
        <v>2</v>
      </c>
      <c r="AE1453" s="73">
        <v>138</v>
      </c>
      <c r="AF1453" s="73">
        <v>0</v>
      </c>
      <c r="AG1453" s="73">
        <v>0</v>
      </c>
      <c r="AH1453" s="73">
        <v>0</v>
      </c>
      <c r="AI1453" s="73">
        <v>1</v>
      </c>
      <c r="AJ1453" s="73">
        <v>0</v>
      </c>
      <c r="AK1453" s="73">
        <v>0</v>
      </c>
      <c r="AL1453" s="73">
        <v>0</v>
      </c>
      <c r="AM1453" s="73">
        <v>0</v>
      </c>
      <c r="AN1453" s="73">
        <v>0</v>
      </c>
      <c r="AO1453" s="73">
        <v>0</v>
      </c>
      <c r="AP1453" s="116">
        <v>4.9487598903781684</v>
      </c>
      <c r="AQ1453" s="71">
        <v>1</v>
      </c>
      <c r="AR1453" s="116">
        <v>4.9487598903781684</v>
      </c>
      <c r="AS1453" s="71">
        <v>1</v>
      </c>
      <c r="AT1453" s="71">
        <v>0</v>
      </c>
      <c r="AU1453" s="71">
        <v>5.0106352940962555</v>
      </c>
      <c r="AV1453" s="116">
        <v>7.6073814256397911</v>
      </c>
      <c r="AW1453" s="71">
        <v>1</v>
      </c>
      <c r="AX1453" s="71">
        <v>0</v>
      </c>
      <c r="AY1453" s="73">
        <v>1</v>
      </c>
      <c r="AZ1453" s="73">
        <v>2.8000000000000001E-2</v>
      </c>
      <c r="BA1453" s="84">
        <v>3</v>
      </c>
      <c r="BB1453" s="84">
        <v>20</v>
      </c>
      <c r="BC1453" s="71">
        <v>1</v>
      </c>
      <c r="BD1453" s="71">
        <v>0</v>
      </c>
      <c r="BE1453" s="107">
        <f t="shared" ref="BE1453:BE1472" si="334">LN(11.96)</f>
        <v>2.4815677485224859</v>
      </c>
      <c r="BF1453" s="107">
        <v>1376.05</v>
      </c>
      <c r="BG1453" s="107">
        <f t="shared" si="327"/>
        <v>0.34337584628935847</v>
      </c>
      <c r="BH1453" s="73">
        <v>0</v>
      </c>
      <c r="BI1453" s="73">
        <v>1</v>
      </c>
      <c r="BJ1453" s="73">
        <v>0</v>
      </c>
      <c r="BK1453" s="71">
        <v>1</v>
      </c>
      <c r="BL1453" s="71">
        <v>0</v>
      </c>
      <c r="BM1453" s="71">
        <v>1</v>
      </c>
      <c r="BN1453" s="71">
        <v>0</v>
      </c>
      <c r="BO1453" s="71">
        <v>1</v>
      </c>
      <c r="BP1453" s="71">
        <v>0</v>
      </c>
      <c r="BQ1453" s="71">
        <v>1</v>
      </c>
      <c r="BR1453" s="71">
        <v>0</v>
      </c>
      <c r="BS1453" s="71">
        <v>0</v>
      </c>
      <c r="BT1453" s="71">
        <v>0</v>
      </c>
      <c r="BU1453" s="71">
        <v>0</v>
      </c>
      <c r="BV1453" s="71">
        <v>1</v>
      </c>
      <c r="BW1453" s="71">
        <v>0</v>
      </c>
      <c r="BX1453" s="71">
        <v>0</v>
      </c>
      <c r="BY1453" s="71">
        <v>1</v>
      </c>
      <c r="BZ1453" s="71">
        <f t="shared" si="328"/>
        <v>0</v>
      </c>
      <c r="CA1453" s="116">
        <v>2.3513752571634776</v>
      </c>
      <c r="CB1453" s="71" t="s">
        <v>1789</v>
      </c>
      <c r="CC1453" s="71">
        <v>1</v>
      </c>
      <c r="CD1453" s="71" t="s">
        <v>1779</v>
      </c>
      <c r="CE1453" s="71" t="s">
        <v>1784</v>
      </c>
      <c r="CF1453" s="71" t="s">
        <v>1808</v>
      </c>
      <c r="CG1453" s="71" t="s">
        <v>1781</v>
      </c>
      <c r="CH1453" s="71" t="s">
        <v>1777</v>
      </c>
      <c r="CI1453" s="80" t="s">
        <v>1790</v>
      </c>
    </row>
    <row r="1454" spans="1:167" ht="15" customHeight="1" x14ac:dyDescent="0.3">
      <c r="A1454" s="70">
        <v>1453</v>
      </c>
      <c r="B1454" s="12">
        <v>35</v>
      </c>
      <c r="C1454" s="12" t="s">
        <v>228</v>
      </c>
      <c r="D1454" s="37">
        <v>-0.15620000000000001</v>
      </c>
      <c r="E1454" s="68">
        <v>9.0800000000000006E-2</v>
      </c>
      <c r="F1454" s="19">
        <f t="shared" si="329"/>
        <v>-1.7202643171806167</v>
      </c>
      <c r="G1454" s="12" t="s">
        <v>421</v>
      </c>
      <c r="H1454" s="12">
        <f t="shared" si="332"/>
        <v>-0.247</v>
      </c>
      <c r="I1454" s="12">
        <f t="shared" si="333"/>
        <v>-6.54E-2</v>
      </c>
      <c r="J1454" s="12" t="s">
        <v>63</v>
      </c>
      <c r="K1454" s="12">
        <f t="shared" si="321"/>
        <v>-0.15620000000000001</v>
      </c>
      <c r="L1454" s="45">
        <f t="shared" si="330"/>
        <v>-1.7202643171806167</v>
      </c>
      <c r="M1454" s="15">
        <f t="shared" si="322"/>
        <v>-0.14489329857015923</v>
      </c>
      <c r="N1454" s="68">
        <f t="shared" si="323"/>
        <v>8.4227346415944038E-2</v>
      </c>
      <c r="O1454" s="68">
        <f t="shared" si="324"/>
        <v>11.872628576729118</v>
      </c>
      <c r="P1454" s="12">
        <f t="shared" si="325"/>
        <v>-0.22912064498610327</v>
      </c>
      <c r="Q1454" s="12">
        <f t="shared" si="326"/>
        <v>-6.0665952154215191E-2</v>
      </c>
      <c r="R1454" s="113">
        <v>6.6554403503676474</v>
      </c>
      <c r="S1454" s="12" t="s">
        <v>1521</v>
      </c>
      <c r="T1454" s="12" t="s">
        <v>1791</v>
      </c>
      <c r="U1454" s="12" t="s">
        <v>1793</v>
      </c>
      <c r="V1454" s="68" t="s">
        <v>1799</v>
      </c>
      <c r="W1454" s="68">
        <v>0</v>
      </c>
      <c r="X1454" s="68">
        <v>0</v>
      </c>
      <c r="Y1454" s="68">
        <v>1</v>
      </c>
      <c r="Z1454" s="68">
        <v>0</v>
      </c>
      <c r="AA1454" s="68">
        <v>1</v>
      </c>
      <c r="AB1454" s="68">
        <v>1</v>
      </c>
      <c r="AC1454" s="68">
        <v>1</v>
      </c>
      <c r="AD1454" s="68">
        <v>2</v>
      </c>
      <c r="AE1454" s="68">
        <v>138</v>
      </c>
      <c r="AF1454" s="68">
        <v>0</v>
      </c>
      <c r="AG1454" s="68">
        <v>0</v>
      </c>
      <c r="AH1454" s="68">
        <v>0</v>
      </c>
      <c r="AI1454" s="68">
        <v>1</v>
      </c>
      <c r="AJ1454" s="68">
        <v>0</v>
      </c>
      <c r="AK1454" s="68">
        <v>0</v>
      </c>
      <c r="AL1454" s="68">
        <v>0</v>
      </c>
      <c r="AM1454" s="68">
        <v>0</v>
      </c>
      <c r="AN1454" s="68">
        <v>0</v>
      </c>
      <c r="AO1454" s="68">
        <v>0</v>
      </c>
      <c r="AP1454" s="113">
        <v>4.9487598903781684</v>
      </c>
      <c r="AQ1454" s="12">
        <v>1</v>
      </c>
      <c r="AR1454" s="113">
        <v>4.9487598903781684</v>
      </c>
      <c r="AS1454" s="12">
        <v>1</v>
      </c>
      <c r="AT1454" s="12">
        <v>0</v>
      </c>
      <c r="AU1454" s="12">
        <v>5.0106352940962555</v>
      </c>
      <c r="AV1454" s="113">
        <v>7.6073814256397911</v>
      </c>
      <c r="AW1454" s="12">
        <v>1</v>
      </c>
      <c r="AX1454" s="12">
        <v>0</v>
      </c>
      <c r="AY1454" s="68">
        <v>1</v>
      </c>
      <c r="AZ1454" s="68">
        <v>2.8000000000000001E-2</v>
      </c>
      <c r="BA1454" s="94">
        <v>3</v>
      </c>
      <c r="BB1454" s="94">
        <v>20</v>
      </c>
      <c r="BC1454" s="12">
        <v>1</v>
      </c>
      <c r="BD1454" s="12">
        <v>0</v>
      </c>
      <c r="BE1454" s="106">
        <f t="shared" si="334"/>
        <v>2.4815677485224859</v>
      </c>
      <c r="BF1454" s="106">
        <v>1376.05</v>
      </c>
      <c r="BG1454" s="106">
        <f t="shared" si="327"/>
        <v>0.34337584628935847</v>
      </c>
      <c r="BH1454" s="68">
        <v>0</v>
      </c>
      <c r="BI1454" s="68">
        <v>1</v>
      </c>
      <c r="BJ1454" s="68">
        <v>0</v>
      </c>
      <c r="BK1454" s="12">
        <v>1</v>
      </c>
      <c r="BL1454" s="12">
        <v>0</v>
      </c>
      <c r="BM1454" s="12">
        <v>1</v>
      </c>
      <c r="BN1454" s="12">
        <v>0</v>
      </c>
      <c r="BO1454" s="12">
        <v>1</v>
      </c>
      <c r="BP1454" s="12">
        <v>0</v>
      </c>
      <c r="BQ1454" s="12">
        <v>1</v>
      </c>
      <c r="BR1454" s="12">
        <v>0</v>
      </c>
      <c r="BS1454" s="12">
        <v>0</v>
      </c>
      <c r="BT1454" s="12">
        <v>0</v>
      </c>
      <c r="BU1454" s="12">
        <v>0</v>
      </c>
      <c r="BV1454" s="12">
        <v>1</v>
      </c>
      <c r="BW1454" s="12">
        <v>0</v>
      </c>
      <c r="BX1454" s="12">
        <v>0</v>
      </c>
      <c r="BY1454" s="12">
        <v>0.55600000000000005</v>
      </c>
      <c r="BZ1454" s="12">
        <f t="shared" si="328"/>
        <v>0.44399999999999995</v>
      </c>
      <c r="CA1454" s="113">
        <v>2.3513752571634776</v>
      </c>
      <c r="CB1454" s="12" t="s">
        <v>1789</v>
      </c>
      <c r="CC1454" s="12">
        <v>1</v>
      </c>
      <c r="CD1454" s="12" t="s">
        <v>1780</v>
      </c>
      <c r="CE1454" s="12" t="s">
        <v>1785</v>
      </c>
      <c r="CF1454" s="12" t="s">
        <v>17</v>
      </c>
      <c r="CG1454" s="12" t="s">
        <v>1782</v>
      </c>
      <c r="CH1454" s="12" t="s">
        <v>1778</v>
      </c>
      <c r="CI1454" s="12" t="s">
        <v>17</v>
      </c>
    </row>
    <row r="1455" spans="1:167" ht="15" customHeight="1" x14ac:dyDescent="0.3">
      <c r="A1455" s="70">
        <v>1454</v>
      </c>
      <c r="B1455" s="12">
        <v>35</v>
      </c>
      <c r="C1455" s="12" t="s">
        <v>228</v>
      </c>
      <c r="D1455" s="37">
        <v>0.17660000000000001</v>
      </c>
      <c r="E1455" s="68">
        <v>7.9200000000000007E-2</v>
      </c>
      <c r="F1455" s="19">
        <f t="shared" si="329"/>
        <v>2.2297979797979797</v>
      </c>
      <c r="G1455" s="12" t="s">
        <v>420</v>
      </c>
      <c r="H1455" s="12">
        <f t="shared" si="332"/>
        <v>9.74E-2</v>
      </c>
      <c r="I1455" s="12">
        <f t="shared" si="333"/>
        <v>0.25580000000000003</v>
      </c>
      <c r="J1455" s="12" t="s">
        <v>63</v>
      </c>
      <c r="K1455" s="12">
        <f t="shared" si="321"/>
        <v>0.17660000000000001</v>
      </c>
      <c r="L1455" s="45">
        <f t="shared" si="330"/>
        <v>2.2297979797979797</v>
      </c>
      <c r="M1455" s="15">
        <f t="shared" si="322"/>
        <v>0.18914804869039609</v>
      </c>
      <c r="N1455" s="68">
        <f t="shared" si="323"/>
        <v>8.4827437464775599E-2</v>
      </c>
      <c r="O1455" s="68">
        <f t="shared" si="324"/>
        <v>11.788638557132504</v>
      </c>
      <c r="P1455" s="12">
        <f t="shared" si="325"/>
        <v>0.10432061122562049</v>
      </c>
      <c r="Q1455" s="12">
        <f t="shared" si="326"/>
        <v>0.2739754861551717</v>
      </c>
      <c r="R1455" s="113">
        <v>6.6554403503676474</v>
      </c>
      <c r="S1455" s="12" t="s">
        <v>1522</v>
      </c>
      <c r="T1455" s="12" t="s">
        <v>1791</v>
      </c>
      <c r="U1455" s="12" t="s">
        <v>1792</v>
      </c>
      <c r="V1455" s="68" t="s">
        <v>1796</v>
      </c>
      <c r="W1455" s="68">
        <v>0</v>
      </c>
      <c r="X1455" s="68">
        <v>0</v>
      </c>
      <c r="Y1455" s="68">
        <v>1</v>
      </c>
      <c r="Z1455" s="68">
        <v>0</v>
      </c>
      <c r="AA1455" s="68">
        <v>1</v>
      </c>
      <c r="AB1455" s="68">
        <v>1</v>
      </c>
      <c r="AC1455" s="68">
        <v>2</v>
      </c>
      <c r="AD1455" s="68">
        <v>6</v>
      </c>
      <c r="AE1455" s="68">
        <v>134</v>
      </c>
      <c r="AF1455" s="68">
        <v>0</v>
      </c>
      <c r="AG1455" s="68">
        <v>0</v>
      </c>
      <c r="AH1455" s="68">
        <v>0</v>
      </c>
      <c r="AI1455" s="68">
        <v>1</v>
      </c>
      <c r="AJ1455" s="68">
        <v>0</v>
      </c>
      <c r="AK1455" s="68">
        <v>0</v>
      </c>
      <c r="AL1455" s="68">
        <v>0</v>
      </c>
      <c r="AM1455" s="68">
        <v>0</v>
      </c>
      <c r="AN1455" s="68">
        <v>0</v>
      </c>
      <c r="AO1455" s="68">
        <v>0</v>
      </c>
      <c r="AP1455" s="113">
        <v>4.9487598903781684</v>
      </c>
      <c r="AQ1455" s="12">
        <v>1</v>
      </c>
      <c r="AR1455" s="113">
        <v>4.9487598903781684</v>
      </c>
      <c r="AS1455" s="12">
        <v>1</v>
      </c>
      <c r="AT1455" s="12">
        <v>0</v>
      </c>
      <c r="AU1455" s="12">
        <v>5.0106352940962555</v>
      </c>
      <c r="AV1455" s="113">
        <v>7.6073814256397911</v>
      </c>
      <c r="AW1455" s="12">
        <v>1</v>
      </c>
      <c r="AX1455" s="12">
        <v>0</v>
      </c>
      <c r="AY1455" s="68">
        <v>1</v>
      </c>
      <c r="AZ1455" s="68">
        <v>2.8000000000000001E-2</v>
      </c>
      <c r="BA1455" s="94">
        <v>3</v>
      </c>
      <c r="BB1455" s="94">
        <v>20</v>
      </c>
      <c r="BC1455" s="12">
        <v>1</v>
      </c>
      <c r="BD1455" s="12">
        <v>0</v>
      </c>
      <c r="BE1455" s="104">
        <f t="shared" si="334"/>
        <v>2.4815677485224859</v>
      </c>
      <c r="BF1455" s="104">
        <v>1376.05</v>
      </c>
      <c r="BG1455" s="104">
        <f t="shared" si="327"/>
        <v>0.34337584628935847</v>
      </c>
      <c r="BH1455" s="68">
        <v>0</v>
      </c>
      <c r="BI1455" s="68">
        <v>1</v>
      </c>
      <c r="BJ1455" s="68">
        <v>0</v>
      </c>
      <c r="BK1455" s="12">
        <v>1</v>
      </c>
      <c r="BL1455" s="12">
        <v>0</v>
      </c>
      <c r="BM1455" s="12">
        <v>1</v>
      </c>
      <c r="BN1455" s="12">
        <v>0</v>
      </c>
      <c r="BO1455" s="12">
        <v>1</v>
      </c>
      <c r="BP1455" s="12">
        <v>0</v>
      </c>
      <c r="BQ1455" s="12">
        <v>1</v>
      </c>
      <c r="BR1455" s="12">
        <v>0</v>
      </c>
      <c r="BS1455" s="12">
        <v>0</v>
      </c>
      <c r="BT1455" s="12">
        <v>0</v>
      </c>
      <c r="BU1455" s="12">
        <v>0</v>
      </c>
      <c r="BV1455" s="12">
        <v>1</v>
      </c>
      <c r="BW1455" s="12">
        <v>0</v>
      </c>
      <c r="BX1455" s="12">
        <v>0</v>
      </c>
      <c r="BY1455" s="12">
        <v>0.55600000000000005</v>
      </c>
      <c r="BZ1455" s="12">
        <f t="shared" si="328"/>
        <v>0.44399999999999995</v>
      </c>
      <c r="CA1455" s="113">
        <v>2.3513752571634776</v>
      </c>
      <c r="CB1455" s="12" t="s">
        <v>1789</v>
      </c>
      <c r="CC1455" s="12">
        <v>1</v>
      </c>
      <c r="CF1455" s="12" t="s">
        <v>17</v>
      </c>
      <c r="CG1455" s="12" t="s">
        <v>1783</v>
      </c>
      <c r="CH1455" s="12" t="s">
        <v>17</v>
      </c>
      <c r="CI1455" s="46" t="s">
        <v>1327</v>
      </c>
    </row>
    <row r="1456" spans="1:167" ht="15" customHeight="1" x14ac:dyDescent="0.3">
      <c r="A1456" s="70">
        <v>1455</v>
      </c>
      <c r="B1456" s="70">
        <v>35</v>
      </c>
      <c r="C1456" s="70" t="s">
        <v>228</v>
      </c>
      <c r="D1456" s="38">
        <v>-0.11899999999999999</v>
      </c>
      <c r="E1456" s="69">
        <v>8.7999999999999995E-2</v>
      </c>
      <c r="F1456" s="19">
        <f t="shared" si="329"/>
        <v>-1.3522727272727273</v>
      </c>
      <c r="G1456" s="70"/>
      <c r="H1456" s="70">
        <f t="shared" si="332"/>
        <v>-0.20699999999999999</v>
      </c>
      <c r="I1456" s="70">
        <f t="shared" si="333"/>
        <v>-3.1E-2</v>
      </c>
      <c r="J1456" s="70" t="s">
        <v>63</v>
      </c>
      <c r="K1456" s="70">
        <f t="shared" si="321"/>
        <v>-0.11899999999999999</v>
      </c>
      <c r="L1456" s="45">
        <f t="shared" si="330"/>
        <v>-1.3522727272727273</v>
      </c>
      <c r="M1456" s="18">
        <f t="shared" si="322"/>
        <v>-0.11602955073196136</v>
      </c>
      <c r="N1456" s="69">
        <f t="shared" si="323"/>
        <v>8.5803365247164712E-2</v>
      </c>
      <c r="O1456" s="69">
        <f t="shared" si="324"/>
        <v>11.654554540132608</v>
      </c>
      <c r="P1456" s="70">
        <f t="shared" si="325"/>
        <v>-0.20183291597912606</v>
      </c>
      <c r="Q1456" s="70">
        <f t="shared" si="326"/>
        <v>-3.022618548479665E-2</v>
      </c>
      <c r="R1456" s="114">
        <v>6.6554403503676474</v>
      </c>
      <c r="S1456" s="70" t="s">
        <v>1522</v>
      </c>
      <c r="T1456" s="70" t="s">
        <v>1791</v>
      </c>
      <c r="U1456" s="70" t="s">
        <v>1793</v>
      </c>
      <c r="V1456" s="69" t="s">
        <v>1799</v>
      </c>
      <c r="W1456" s="69">
        <v>0</v>
      </c>
      <c r="X1456" s="69">
        <v>0</v>
      </c>
      <c r="Y1456" s="69">
        <v>1</v>
      </c>
      <c r="Z1456" s="69">
        <v>0</v>
      </c>
      <c r="AA1456" s="69">
        <v>1</v>
      </c>
      <c r="AB1456" s="69">
        <v>1</v>
      </c>
      <c r="AC1456" s="69">
        <v>2</v>
      </c>
      <c r="AD1456" s="69">
        <v>6</v>
      </c>
      <c r="AE1456" s="69">
        <v>134</v>
      </c>
      <c r="AF1456" s="69">
        <v>0</v>
      </c>
      <c r="AG1456" s="69">
        <v>0</v>
      </c>
      <c r="AH1456" s="69">
        <v>0</v>
      </c>
      <c r="AI1456" s="69">
        <v>1</v>
      </c>
      <c r="AJ1456" s="69">
        <v>0</v>
      </c>
      <c r="AK1456" s="69">
        <v>0</v>
      </c>
      <c r="AL1456" s="69">
        <v>0</v>
      </c>
      <c r="AM1456" s="69">
        <v>0</v>
      </c>
      <c r="AN1456" s="69">
        <v>0</v>
      </c>
      <c r="AO1456" s="69">
        <v>0</v>
      </c>
      <c r="AP1456" s="114">
        <v>4.9487598903781684</v>
      </c>
      <c r="AQ1456" s="70">
        <v>1</v>
      </c>
      <c r="AR1456" s="114">
        <v>4.9487598903781684</v>
      </c>
      <c r="AS1456" s="70">
        <v>1</v>
      </c>
      <c r="AT1456" s="70">
        <v>0</v>
      </c>
      <c r="AU1456" s="70">
        <v>5.0106352940962555</v>
      </c>
      <c r="AV1456" s="114">
        <v>7.6073814256397911</v>
      </c>
      <c r="AW1456" s="70">
        <v>1</v>
      </c>
      <c r="AX1456" s="70">
        <v>0</v>
      </c>
      <c r="AY1456" s="69">
        <v>1</v>
      </c>
      <c r="AZ1456" s="69">
        <v>2.8000000000000001E-2</v>
      </c>
      <c r="BA1456" s="32">
        <v>3</v>
      </c>
      <c r="BB1456" s="32">
        <v>20</v>
      </c>
      <c r="BC1456" s="70">
        <v>1</v>
      </c>
      <c r="BD1456" s="70">
        <v>0</v>
      </c>
      <c r="BE1456" s="106">
        <f t="shared" si="334"/>
        <v>2.4815677485224859</v>
      </c>
      <c r="BF1456" s="106">
        <v>1376.05</v>
      </c>
      <c r="BG1456" s="106">
        <f t="shared" si="327"/>
        <v>0.34337584628935847</v>
      </c>
      <c r="BH1456" s="69">
        <v>0</v>
      </c>
      <c r="BI1456" s="69">
        <v>1</v>
      </c>
      <c r="BJ1456" s="69">
        <v>0</v>
      </c>
      <c r="BK1456" s="70">
        <v>1</v>
      </c>
      <c r="BL1456" s="70">
        <v>0</v>
      </c>
      <c r="BM1456" s="70">
        <v>1</v>
      </c>
      <c r="BN1456" s="70">
        <v>0</v>
      </c>
      <c r="BO1456" s="70">
        <v>1</v>
      </c>
      <c r="BP1456" s="70">
        <v>0</v>
      </c>
      <c r="BQ1456" s="70">
        <v>1</v>
      </c>
      <c r="BR1456" s="70">
        <v>0</v>
      </c>
      <c r="BS1456" s="70">
        <v>0</v>
      </c>
      <c r="BT1456" s="70">
        <v>0</v>
      </c>
      <c r="BU1456" s="70">
        <v>0</v>
      </c>
      <c r="BV1456" s="70">
        <v>1</v>
      </c>
      <c r="BW1456" s="70">
        <v>0</v>
      </c>
      <c r="BX1456" s="70">
        <v>0</v>
      </c>
      <c r="BY1456" s="70">
        <v>1</v>
      </c>
      <c r="BZ1456" s="70">
        <f t="shared" si="328"/>
        <v>0</v>
      </c>
      <c r="CA1456" s="114">
        <v>2.3513752571634776</v>
      </c>
      <c r="CB1456" s="70" t="s">
        <v>1789</v>
      </c>
      <c r="CC1456" s="70">
        <v>1</v>
      </c>
      <c r="CD1456" s="70"/>
      <c r="CE1456" s="70"/>
      <c r="CF1456" s="70"/>
      <c r="CG1456" s="70"/>
      <c r="CH1456" s="70"/>
      <c r="CI1456" s="70" t="s">
        <v>1786</v>
      </c>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c r="DD1456" s="70"/>
      <c r="DE1456" s="70"/>
      <c r="DF1456" s="70"/>
      <c r="DG1456" s="70"/>
      <c r="DH1456" s="70"/>
      <c r="DI1456" s="70"/>
      <c r="DJ1456" s="70"/>
      <c r="DK1456" s="70"/>
      <c r="DL1456" s="70"/>
      <c r="DM1456" s="70"/>
      <c r="DN1456" s="70"/>
      <c r="DO1456" s="70"/>
      <c r="DP1456" s="70"/>
      <c r="DQ1456" s="70"/>
      <c r="DR1456" s="70"/>
      <c r="DS1456" s="70"/>
      <c r="DT1456" s="70"/>
      <c r="DU1456" s="70"/>
      <c r="DV1456" s="70"/>
      <c r="DW1456" s="70"/>
      <c r="DX1456" s="70"/>
      <c r="DY1456" s="70"/>
      <c r="DZ1456" s="70"/>
      <c r="EA1456" s="70"/>
      <c r="EB1456" s="70"/>
      <c r="EC1456" s="70"/>
      <c r="ED1456" s="70"/>
      <c r="EE1456" s="70"/>
      <c r="EF1456" s="70"/>
      <c r="EG1456" s="70"/>
      <c r="EH1456" s="70"/>
      <c r="EI1456" s="70"/>
      <c r="EJ1456" s="70"/>
      <c r="EK1456" s="70"/>
      <c r="EL1456" s="70"/>
      <c r="EM1456" s="70"/>
      <c r="EN1456" s="70"/>
      <c r="EO1456" s="70"/>
      <c r="EP1456" s="70"/>
      <c r="EQ1456" s="70"/>
      <c r="ER1456" s="70"/>
      <c r="ES1456" s="70"/>
      <c r="ET1456" s="70"/>
      <c r="EU1456" s="70"/>
      <c r="EV1456" s="70"/>
      <c r="EW1456" s="70"/>
      <c r="EX1456" s="70"/>
      <c r="EY1456" s="70"/>
      <c r="EZ1456" s="70"/>
      <c r="FA1456" s="70"/>
      <c r="FB1456" s="70"/>
      <c r="FC1456" s="70"/>
      <c r="FD1456" s="70"/>
      <c r="FE1456" s="70"/>
      <c r="FF1456" s="70"/>
      <c r="FG1456" s="70"/>
      <c r="FH1456" s="70"/>
      <c r="FI1456" s="70"/>
      <c r="FJ1456" s="70"/>
      <c r="FK1456" s="70"/>
    </row>
    <row r="1457" spans="1:167" ht="15" customHeight="1" x14ac:dyDescent="0.3">
      <c r="A1457" s="17">
        <v>1456</v>
      </c>
      <c r="B1457" s="70">
        <v>35</v>
      </c>
      <c r="C1457" s="70" t="s">
        <v>228</v>
      </c>
      <c r="D1457" s="38">
        <v>-0.1381</v>
      </c>
      <c r="E1457" s="69">
        <v>7.0699999999999999E-2</v>
      </c>
      <c r="F1457" s="19">
        <f t="shared" si="329"/>
        <v>-1.9533239038189534</v>
      </c>
      <c r="G1457" s="70" t="s">
        <v>421</v>
      </c>
      <c r="H1457" s="70">
        <f t="shared" si="332"/>
        <v>-0.20879999999999999</v>
      </c>
      <c r="I1457" s="70">
        <f t="shared" si="333"/>
        <v>-6.7400000000000002E-2</v>
      </c>
      <c r="J1457" s="70" t="s">
        <v>63</v>
      </c>
      <c r="K1457" s="70">
        <f t="shared" si="321"/>
        <v>-0.1381</v>
      </c>
      <c r="L1457" s="47">
        <f t="shared" si="330"/>
        <v>-1.9533239038189534</v>
      </c>
      <c r="M1457" s="18">
        <f t="shared" si="322"/>
        <v>-0.16638925330147783</v>
      </c>
      <c r="N1457" s="69">
        <f t="shared" si="323"/>
        <v>8.5182622798077354E-2</v>
      </c>
      <c r="O1457" s="69">
        <f t="shared" si="324"/>
        <v>11.739483560754728</v>
      </c>
      <c r="P1457" s="70">
        <f t="shared" si="325"/>
        <v>-0.25157187609955517</v>
      </c>
      <c r="Q1457" s="70">
        <f t="shared" si="326"/>
        <v>-8.1206630503400476E-2</v>
      </c>
      <c r="R1457" s="114">
        <v>9.5256619302313812</v>
      </c>
      <c r="S1457" s="70" t="s">
        <v>1522</v>
      </c>
      <c r="T1457" s="70" t="s">
        <v>1791</v>
      </c>
      <c r="U1457" s="70" t="s">
        <v>1530</v>
      </c>
      <c r="V1457" s="69" t="s">
        <v>1800</v>
      </c>
      <c r="W1457" s="69">
        <v>0</v>
      </c>
      <c r="X1457" s="69">
        <v>0</v>
      </c>
      <c r="Y1457" s="69">
        <v>1</v>
      </c>
      <c r="Z1457" s="69">
        <v>0</v>
      </c>
      <c r="AA1457" s="69">
        <v>1</v>
      </c>
      <c r="AB1457" s="69">
        <v>1</v>
      </c>
      <c r="AC1457" s="69">
        <v>2</v>
      </c>
      <c r="AD1457" s="69">
        <v>6</v>
      </c>
      <c r="AE1457" s="69">
        <v>134</v>
      </c>
      <c r="AF1457" s="69">
        <v>0</v>
      </c>
      <c r="AG1457" s="69">
        <v>0</v>
      </c>
      <c r="AH1457" s="69">
        <v>0</v>
      </c>
      <c r="AI1457" s="69">
        <v>1</v>
      </c>
      <c r="AJ1457" s="69">
        <v>0</v>
      </c>
      <c r="AK1457" s="69">
        <v>0</v>
      </c>
      <c r="AL1457" s="69">
        <v>0</v>
      </c>
      <c r="AM1457" s="69">
        <v>0</v>
      </c>
      <c r="AN1457" s="69">
        <v>0</v>
      </c>
      <c r="AO1457" s="69">
        <v>0</v>
      </c>
      <c r="AP1457" s="114">
        <v>4.9487598903781684</v>
      </c>
      <c r="AQ1457" s="70">
        <v>1</v>
      </c>
      <c r="AR1457" s="114">
        <v>4.9487598903781684</v>
      </c>
      <c r="AS1457" s="70">
        <v>1</v>
      </c>
      <c r="AT1457" s="70">
        <v>0</v>
      </c>
      <c r="AU1457" s="70">
        <v>6.7923444274708089</v>
      </c>
      <c r="AV1457" s="114">
        <v>7.6073814256397911</v>
      </c>
      <c r="AW1457" s="70">
        <v>1</v>
      </c>
      <c r="AX1457" s="70">
        <v>0</v>
      </c>
      <c r="AY1457" s="69">
        <v>1</v>
      </c>
      <c r="AZ1457" s="69">
        <v>2.8000000000000001E-2</v>
      </c>
      <c r="BA1457" s="32">
        <v>3</v>
      </c>
      <c r="BB1457" s="32">
        <v>20</v>
      </c>
      <c r="BC1457" s="70">
        <v>1</v>
      </c>
      <c r="BD1457" s="70">
        <v>0</v>
      </c>
      <c r="BE1457" s="106">
        <f t="shared" si="334"/>
        <v>2.4815677485224859</v>
      </c>
      <c r="BF1457" s="106">
        <v>1376.05</v>
      </c>
      <c r="BG1457" s="106">
        <f t="shared" si="327"/>
        <v>0.34337584628935847</v>
      </c>
      <c r="BH1457" s="69">
        <v>0</v>
      </c>
      <c r="BI1457" s="69">
        <v>1</v>
      </c>
      <c r="BJ1457" s="69">
        <v>0</v>
      </c>
      <c r="BK1457" s="70">
        <v>1</v>
      </c>
      <c r="BL1457" s="70">
        <v>0</v>
      </c>
      <c r="BM1457" s="70">
        <v>1</v>
      </c>
      <c r="BN1457" s="70">
        <v>0</v>
      </c>
      <c r="BO1457" s="70">
        <v>1</v>
      </c>
      <c r="BP1457" s="70">
        <v>0</v>
      </c>
      <c r="BQ1457" s="70">
        <v>1</v>
      </c>
      <c r="BR1457" s="70">
        <v>0</v>
      </c>
      <c r="BS1457" s="70">
        <v>0</v>
      </c>
      <c r="BT1457" s="70">
        <v>0</v>
      </c>
      <c r="BU1457" s="70">
        <v>0</v>
      </c>
      <c r="BV1457" s="70">
        <v>1</v>
      </c>
      <c r="BW1457" s="70">
        <v>0</v>
      </c>
      <c r="BX1457" s="70">
        <v>0</v>
      </c>
      <c r="BY1457" s="70">
        <v>0.5</v>
      </c>
      <c r="BZ1457" s="70">
        <f t="shared" si="328"/>
        <v>0.5</v>
      </c>
      <c r="CA1457" s="114">
        <v>3.044522437723423</v>
      </c>
      <c r="CB1457" s="70" t="s">
        <v>1789</v>
      </c>
      <c r="CC1457" s="70">
        <v>1</v>
      </c>
      <c r="CD1457" s="70"/>
      <c r="CE1457" s="70"/>
      <c r="CF1457" s="70"/>
      <c r="CG1457" s="70"/>
      <c r="CH1457" s="70"/>
      <c r="CI1457" s="70" t="s">
        <v>1787</v>
      </c>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c r="DD1457" s="70"/>
      <c r="DE1457" s="70"/>
      <c r="DF1457" s="70"/>
      <c r="DG1457" s="70"/>
      <c r="DH1457" s="70"/>
      <c r="DI1457" s="70"/>
      <c r="DJ1457" s="70"/>
      <c r="DK1457" s="70"/>
      <c r="DL1457" s="70"/>
      <c r="DM1457" s="70"/>
      <c r="DN1457" s="70"/>
      <c r="DO1457" s="70"/>
      <c r="DP1457" s="70"/>
      <c r="DQ1457" s="70"/>
      <c r="DR1457" s="70"/>
      <c r="DS1457" s="70"/>
      <c r="DT1457" s="70"/>
      <c r="DU1457" s="70"/>
      <c r="DV1457" s="70"/>
      <c r="DW1457" s="70"/>
      <c r="DX1457" s="70"/>
      <c r="DY1457" s="70"/>
      <c r="DZ1457" s="70"/>
      <c r="EA1457" s="70"/>
      <c r="EB1457" s="70"/>
      <c r="EC1457" s="70"/>
      <c r="ED1457" s="70"/>
      <c r="EE1457" s="70"/>
      <c r="EF1457" s="70"/>
      <c r="EG1457" s="70"/>
      <c r="EH1457" s="70"/>
      <c r="EI1457" s="70"/>
      <c r="EJ1457" s="70"/>
      <c r="EK1457" s="70"/>
      <c r="EL1457" s="70"/>
      <c r="EM1457" s="70"/>
      <c r="EN1457" s="70"/>
      <c r="EO1457" s="70"/>
      <c r="EP1457" s="70"/>
      <c r="EQ1457" s="70"/>
      <c r="ER1457" s="70"/>
      <c r="ES1457" s="70"/>
      <c r="ET1457" s="70"/>
      <c r="EU1457" s="70"/>
      <c r="EV1457" s="70"/>
      <c r="EW1457" s="70"/>
      <c r="EX1457" s="70"/>
      <c r="EY1457" s="70"/>
      <c r="EZ1457" s="70"/>
      <c r="FA1457" s="70"/>
      <c r="FB1457" s="70"/>
      <c r="FC1457" s="70"/>
      <c r="FD1457" s="70"/>
      <c r="FE1457" s="70"/>
      <c r="FF1457" s="70"/>
      <c r="FG1457" s="70"/>
      <c r="FH1457" s="70"/>
      <c r="FI1457" s="70"/>
      <c r="FJ1457" s="70"/>
      <c r="FK1457" s="70"/>
    </row>
    <row r="1458" spans="1:167" ht="15" customHeight="1" x14ac:dyDescent="0.3">
      <c r="A1458" s="70">
        <v>1457</v>
      </c>
      <c r="B1458" s="12">
        <v>35</v>
      </c>
      <c r="C1458" s="12" t="s">
        <v>228</v>
      </c>
      <c r="D1458" s="37">
        <v>0.57869999999999999</v>
      </c>
      <c r="E1458" s="68">
        <v>0.1686</v>
      </c>
      <c r="F1458" s="19">
        <f t="shared" si="329"/>
        <v>3.4323843416370106</v>
      </c>
      <c r="G1458" s="12" t="s">
        <v>353</v>
      </c>
      <c r="H1458" s="12">
        <f t="shared" si="332"/>
        <v>0.41010000000000002</v>
      </c>
      <c r="I1458" s="12">
        <f t="shared" si="333"/>
        <v>0.74729999999999996</v>
      </c>
      <c r="J1458" s="12" t="s">
        <v>63</v>
      </c>
      <c r="K1458" s="12">
        <f t="shared" si="321"/>
        <v>0.57869999999999999</v>
      </c>
      <c r="L1458" s="45">
        <f t="shared" si="330"/>
        <v>3.4323843416370106</v>
      </c>
      <c r="M1458" s="15">
        <f t="shared" si="322"/>
        <v>0.32178110472728416</v>
      </c>
      <c r="N1458" s="68">
        <f t="shared" si="323"/>
        <v>9.3748564466943352E-2</v>
      </c>
      <c r="O1458" s="68">
        <f t="shared" si="324"/>
        <v>10.66683000092881</v>
      </c>
      <c r="P1458" s="12">
        <f t="shared" si="325"/>
        <v>0.22803254026034081</v>
      </c>
      <c r="Q1458" s="12">
        <f t="shared" si="326"/>
        <v>0.41552966919422751</v>
      </c>
      <c r="R1458" s="113">
        <v>9.5125908086033597</v>
      </c>
      <c r="S1458" s="12" t="s">
        <v>1521</v>
      </c>
      <c r="T1458" s="12" t="s">
        <v>1794</v>
      </c>
      <c r="U1458" s="12" t="s">
        <v>1792</v>
      </c>
      <c r="V1458" s="68" t="s">
        <v>1801</v>
      </c>
      <c r="W1458" s="68">
        <v>0</v>
      </c>
      <c r="X1458" s="68">
        <v>0</v>
      </c>
      <c r="Y1458" s="68">
        <v>1</v>
      </c>
      <c r="Z1458" s="68">
        <v>0</v>
      </c>
      <c r="AA1458" s="68">
        <v>1</v>
      </c>
      <c r="AB1458" s="68">
        <v>1</v>
      </c>
      <c r="AC1458" s="68">
        <v>3</v>
      </c>
      <c r="AD1458" s="68">
        <v>2</v>
      </c>
      <c r="AE1458" s="68">
        <v>102</v>
      </c>
      <c r="AF1458" s="68">
        <v>0</v>
      </c>
      <c r="AG1458" s="68">
        <v>1</v>
      </c>
      <c r="AH1458" s="68">
        <v>0</v>
      </c>
      <c r="AI1458" s="68">
        <v>0</v>
      </c>
      <c r="AJ1458" s="68">
        <v>0</v>
      </c>
      <c r="AK1458" s="68">
        <v>0</v>
      </c>
      <c r="AL1458" s="68">
        <v>0</v>
      </c>
      <c r="AM1458" s="68">
        <v>0</v>
      </c>
      <c r="AN1458" s="68">
        <v>0</v>
      </c>
      <c r="AO1458" s="68">
        <v>0</v>
      </c>
      <c r="AP1458" s="113">
        <v>4.9487598903781684</v>
      </c>
      <c r="AQ1458" s="12">
        <v>1</v>
      </c>
      <c r="AR1458" s="113">
        <v>4.6539603501575231</v>
      </c>
      <c r="AS1458" s="12">
        <v>1</v>
      </c>
      <c r="AT1458" s="12">
        <v>0</v>
      </c>
      <c r="AU1458" s="12">
        <v>6.7923444274708089</v>
      </c>
      <c r="AV1458" s="113">
        <v>7.6073814256397911</v>
      </c>
      <c r="AW1458" s="12">
        <v>1</v>
      </c>
      <c r="AX1458" s="12">
        <v>0</v>
      </c>
      <c r="AY1458" s="68">
        <v>1</v>
      </c>
      <c r="AZ1458" s="68">
        <v>2.8000000000000001E-2</v>
      </c>
      <c r="BA1458" s="94">
        <v>3</v>
      </c>
      <c r="BB1458" s="94">
        <v>20</v>
      </c>
      <c r="BC1458" s="12">
        <v>1</v>
      </c>
      <c r="BD1458" s="12">
        <v>0</v>
      </c>
      <c r="BE1458" s="104">
        <f t="shared" si="334"/>
        <v>2.4815677485224859</v>
      </c>
      <c r="BF1458" s="104">
        <v>1376.05</v>
      </c>
      <c r="BG1458" s="104">
        <f t="shared" si="327"/>
        <v>0.34337584628935847</v>
      </c>
      <c r="BH1458" s="68">
        <v>0</v>
      </c>
      <c r="BI1458" s="68">
        <v>1</v>
      </c>
      <c r="BJ1458" s="68">
        <v>0</v>
      </c>
      <c r="BK1458" s="12">
        <v>1</v>
      </c>
      <c r="BL1458" s="12">
        <v>0</v>
      </c>
      <c r="BM1458" s="12">
        <v>1</v>
      </c>
      <c r="BN1458" s="12">
        <v>0</v>
      </c>
      <c r="BO1458" s="12">
        <v>1</v>
      </c>
      <c r="BP1458" s="12">
        <v>0</v>
      </c>
      <c r="BQ1458" s="12">
        <v>1</v>
      </c>
      <c r="BR1458" s="12">
        <v>0</v>
      </c>
      <c r="BS1458" s="12">
        <v>0</v>
      </c>
      <c r="BT1458" s="12">
        <v>0</v>
      </c>
      <c r="BU1458" s="12">
        <v>0</v>
      </c>
      <c r="BV1458" s="12">
        <v>1</v>
      </c>
      <c r="BW1458" s="12">
        <v>0</v>
      </c>
      <c r="BX1458" s="12">
        <v>0</v>
      </c>
      <c r="BY1458" s="12">
        <v>0.5</v>
      </c>
      <c r="BZ1458" s="12">
        <f t="shared" si="328"/>
        <v>0.5</v>
      </c>
      <c r="CA1458" s="113">
        <v>3.044522437723423</v>
      </c>
      <c r="CB1458" s="12" t="s">
        <v>1789</v>
      </c>
      <c r="CC1458" s="12">
        <v>1</v>
      </c>
      <c r="CI1458" s="12" t="s">
        <v>1788</v>
      </c>
    </row>
    <row r="1459" spans="1:167" ht="15" customHeight="1" x14ac:dyDescent="0.3">
      <c r="A1459" s="70">
        <v>1458</v>
      </c>
      <c r="B1459" s="12">
        <v>35</v>
      </c>
      <c r="C1459" s="12" t="s">
        <v>228</v>
      </c>
      <c r="D1459" s="37">
        <v>0.32879999999999998</v>
      </c>
      <c r="E1459" s="68">
        <v>0.18729999999999999</v>
      </c>
      <c r="F1459" s="19">
        <f t="shared" si="329"/>
        <v>1.7554725040042711</v>
      </c>
      <c r="G1459" s="12" t="s">
        <v>421</v>
      </c>
      <c r="H1459" s="12">
        <f t="shared" si="332"/>
        <v>0.14149999999999999</v>
      </c>
      <c r="I1459" s="12">
        <f t="shared" si="333"/>
        <v>0.5161</v>
      </c>
      <c r="J1459" s="12" t="s">
        <v>63</v>
      </c>
      <c r="K1459" s="12">
        <f t="shared" si="321"/>
        <v>0.32879999999999998</v>
      </c>
      <c r="L1459" s="45">
        <f t="shared" si="330"/>
        <v>1.7554725040042711</v>
      </c>
      <c r="M1459" s="15">
        <f t="shared" si="322"/>
        <v>0.17124997630819175</v>
      </c>
      <c r="N1459" s="68">
        <f t="shared" si="323"/>
        <v>9.7552069837361061E-2</v>
      </c>
      <c r="O1459" s="68">
        <f t="shared" si="324"/>
        <v>10.250935748131242</v>
      </c>
      <c r="P1459" s="12">
        <f t="shared" si="325"/>
        <v>7.3697906470830687E-2</v>
      </c>
      <c r="Q1459" s="12">
        <f t="shared" si="326"/>
        <v>0.26880204614555281</v>
      </c>
      <c r="R1459" s="113">
        <v>9.5125908086033597</v>
      </c>
      <c r="S1459" s="12" t="s">
        <v>1521</v>
      </c>
      <c r="T1459" s="12" t="s">
        <v>1794</v>
      </c>
      <c r="U1459" s="12" t="s">
        <v>1793</v>
      </c>
      <c r="V1459" s="68" t="s">
        <v>1802</v>
      </c>
      <c r="W1459" s="68">
        <v>0</v>
      </c>
      <c r="X1459" s="68">
        <v>0</v>
      </c>
      <c r="Y1459" s="68">
        <v>1</v>
      </c>
      <c r="Z1459" s="68">
        <v>0</v>
      </c>
      <c r="AA1459" s="68">
        <v>1</v>
      </c>
      <c r="AB1459" s="68">
        <v>1</v>
      </c>
      <c r="AC1459" s="68">
        <v>3</v>
      </c>
      <c r="AD1459" s="68">
        <v>2</v>
      </c>
      <c r="AE1459" s="68">
        <v>102</v>
      </c>
      <c r="AF1459" s="68">
        <v>0</v>
      </c>
      <c r="AG1459" s="68">
        <v>1</v>
      </c>
      <c r="AH1459" s="68">
        <v>0</v>
      </c>
      <c r="AI1459" s="68">
        <v>0</v>
      </c>
      <c r="AJ1459" s="68">
        <v>0</v>
      </c>
      <c r="AK1459" s="68">
        <v>0</v>
      </c>
      <c r="AL1459" s="68">
        <v>0</v>
      </c>
      <c r="AM1459" s="68">
        <v>0</v>
      </c>
      <c r="AN1459" s="68">
        <v>0</v>
      </c>
      <c r="AO1459" s="68">
        <v>0</v>
      </c>
      <c r="AP1459" s="113">
        <v>4.9487598903781684</v>
      </c>
      <c r="AQ1459" s="12">
        <v>1</v>
      </c>
      <c r="AR1459" s="113">
        <v>4.6539603501575231</v>
      </c>
      <c r="AS1459" s="12">
        <v>1</v>
      </c>
      <c r="AT1459" s="12">
        <v>0</v>
      </c>
      <c r="AU1459" s="12">
        <v>6.7923444274708089</v>
      </c>
      <c r="AV1459" s="113">
        <v>7.6073814256397911</v>
      </c>
      <c r="AW1459" s="12">
        <v>1</v>
      </c>
      <c r="AX1459" s="12">
        <v>0</v>
      </c>
      <c r="AY1459" s="68">
        <v>1</v>
      </c>
      <c r="AZ1459" s="68">
        <v>2.8000000000000001E-2</v>
      </c>
      <c r="BA1459" s="94">
        <v>3</v>
      </c>
      <c r="BB1459" s="94">
        <v>20</v>
      </c>
      <c r="BC1459" s="12">
        <v>1</v>
      </c>
      <c r="BD1459" s="12">
        <v>0</v>
      </c>
      <c r="BE1459" s="104">
        <f t="shared" si="334"/>
        <v>2.4815677485224859</v>
      </c>
      <c r="BF1459" s="104">
        <v>1376.05</v>
      </c>
      <c r="BG1459" s="104">
        <f t="shared" si="327"/>
        <v>0.34337584628935847</v>
      </c>
      <c r="BH1459" s="68">
        <v>0</v>
      </c>
      <c r="BI1459" s="68">
        <v>1</v>
      </c>
      <c r="BJ1459" s="68">
        <v>0</v>
      </c>
      <c r="BK1459" s="12">
        <v>1</v>
      </c>
      <c r="BL1459" s="12">
        <v>0</v>
      </c>
      <c r="BM1459" s="12">
        <v>1</v>
      </c>
      <c r="BN1459" s="12">
        <v>0</v>
      </c>
      <c r="BO1459" s="12">
        <v>1</v>
      </c>
      <c r="BP1459" s="12">
        <v>0</v>
      </c>
      <c r="BQ1459" s="12">
        <v>1</v>
      </c>
      <c r="BR1459" s="12">
        <v>0</v>
      </c>
      <c r="BS1459" s="12">
        <v>0</v>
      </c>
      <c r="BT1459" s="12">
        <v>0</v>
      </c>
      <c r="BU1459" s="12">
        <v>0</v>
      </c>
      <c r="BV1459" s="12">
        <v>1</v>
      </c>
      <c r="BW1459" s="12">
        <v>0</v>
      </c>
      <c r="BX1459" s="12">
        <v>0</v>
      </c>
      <c r="BY1459" s="12">
        <v>0.5</v>
      </c>
      <c r="BZ1459" s="12">
        <f t="shared" si="328"/>
        <v>0.5</v>
      </c>
      <c r="CA1459" s="113">
        <v>3.044522437723423</v>
      </c>
      <c r="CB1459" s="12" t="s">
        <v>1789</v>
      </c>
      <c r="CC1459" s="12">
        <v>1</v>
      </c>
    </row>
    <row r="1460" spans="1:167" ht="15" customHeight="1" x14ac:dyDescent="0.3">
      <c r="A1460" s="17">
        <v>1459</v>
      </c>
      <c r="B1460" s="12">
        <v>35</v>
      </c>
      <c r="C1460" s="12" t="s">
        <v>228</v>
      </c>
      <c r="D1460" s="37">
        <v>0.49430000000000002</v>
      </c>
      <c r="E1460" s="68">
        <v>0.16619999999999999</v>
      </c>
      <c r="F1460" s="19">
        <f t="shared" si="329"/>
        <v>2.9741275571600485</v>
      </c>
      <c r="G1460" s="12" t="s">
        <v>353</v>
      </c>
      <c r="H1460" s="12">
        <f t="shared" si="332"/>
        <v>0.32810000000000006</v>
      </c>
      <c r="I1460" s="12">
        <f t="shared" si="333"/>
        <v>0.66049999999999998</v>
      </c>
      <c r="J1460" s="12" t="s">
        <v>63</v>
      </c>
      <c r="K1460" s="12">
        <f t="shared" si="321"/>
        <v>0.49430000000000002</v>
      </c>
      <c r="L1460" s="45">
        <f t="shared" si="330"/>
        <v>2.9741275571600485</v>
      </c>
      <c r="M1460" s="15">
        <f t="shared" si="322"/>
        <v>0.28772765473457002</v>
      </c>
      <c r="N1460" s="68">
        <f t="shared" si="323"/>
        <v>9.6743548891129932E-2</v>
      </c>
      <c r="O1460" s="68">
        <f t="shared" si="324"/>
        <v>10.336606538233852</v>
      </c>
      <c r="P1460" s="12">
        <f t="shared" si="325"/>
        <v>0.19098410584344008</v>
      </c>
      <c r="Q1460" s="12">
        <f t="shared" si="326"/>
        <v>0.38447120362569998</v>
      </c>
      <c r="R1460" s="113">
        <v>9.5125908086033597</v>
      </c>
      <c r="S1460" s="12" t="s">
        <v>1522</v>
      </c>
      <c r="T1460" s="12" t="s">
        <v>1794</v>
      </c>
      <c r="U1460" s="12" t="s">
        <v>1792</v>
      </c>
      <c r="V1460" s="68" t="s">
        <v>1801</v>
      </c>
      <c r="W1460" s="68">
        <v>0</v>
      </c>
      <c r="X1460" s="68">
        <v>0</v>
      </c>
      <c r="Y1460" s="68">
        <v>1</v>
      </c>
      <c r="Z1460" s="68">
        <v>0</v>
      </c>
      <c r="AA1460" s="68">
        <v>1</v>
      </c>
      <c r="AB1460" s="68">
        <v>1</v>
      </c>
      <c r="AC1460" s="68">
        <v>4</v>
      </c>
      <c r="AD1460" s="68">
        <v>6</v>
      </c>
      <c r="AE1460" s="68">
        <v>98</v>
      </c>
      <c r="AF1460" s="68">
        <v>0</v>
      </c>
      <c r="AG1460" s="68">
        <v>1</v>
      </c>
      <c r="AH1460" s="68">
        <v>0</v>
      </c>
      <c r="AI1460" s="68">
        <v>0</v>
      </c>
      <c r="AJ1460" s="68">
        <v>0</v>
      </c>
      <c r="AK1460" s="68">
        <v>0</v>
      </c>
      <c r="AL1460" s="68">
        <v>0</v>
      </c>
      <c r="AM1460" s="68">
        <v>0</v>
      </c>
      <c r="AN1460" s="68">
        <v>0</v>
      </c>
      <c r="AO1460" s="68">
        <v>0</v>
      </c>
      <c r="AP1460" s="113">
        <v>4.9487598903781684</v>
      </c>
      <c r="AQ1460" s="12">
        <v>1</v>
      </c>
      <c r="AR1460" s="113">
        <v>4.6539603501575231</v>
      </c>
      <c r="AS1460" s="12">
        <v>1</v>
      </c>
      <c r="AT1460" s="12">
        <v>0</v>
      </c>
      <c r="AU1460" s="12">
        <v>6.7923444274708089</v>
      </c>
      <c r="AV1460" s="113">
        <v>7.6073814256397911</v>
      </c>
      <c r="AW1460" s="12">
        <v>1</v>
      </c>
      <c r="AX1460" s="12">
        <v>0</v>
      </c>
      <c r="AY1460" s="68">
        <v>1</v>
      </c>
      <c r="AZ1460" s="68">
        <v>2.8000000000000001E-2</v>
      </c>
      <c r="BA1460" s="94">
        <v>3</v>
      </c>
      <c r="BB1460" s="94">
        <v>20</v>
      </c>
      <c r="BC1460" s="12">
        <v>1</v>
      </c>
      <c r="BD1460" s="12">
        <v>0</v>
      </c>
      <c r="BE1460" s="104">
        <f t="shared" si="334"/>
        <v>2.4815677485224859</v>
      </c>
      <c r="BF1460" s="104">
        <v>1376.05</v>
      </c>
      <c r="BG1460" s="104">
        <f t="shared" si="327"/>
        <v>0.34337584628935847</v>
      </c>
      <c r="BH1460" s="68">
        <v>0</v>
      </c>
      <c r="BI1460" s="68">
        <v>1</v>
      </c>
      <c r="BJ1460" s="68">
        <v>0</v>
      </c>
      <c r="BK1460" s="12">
        <v>1</v>
      </c>
      <c r="BL1460" s="12">
        <v>0</v>
      </c>
      <c r="BM1460" s="12">
        <v>1</v>
      </c>
      <c r="BN1460" s="12">
        <v>0</v>
      </c>
      <c r="BO1460" s="12">
        <v>1</v>
      </c>
      <c r="BP1460" s="12">
        <v>0</v>
      </c>
      <c r="BQ1460" s="12">
        <v>1</v>
      </c>
      <c r="BR1460" s="12">
        <v>0</v>
      </c>
      <c r="BS1460" s="12">
        <v>0</v>
      </c>
      <c r="BT1460" s="12">
        <v>0</v>
      </c>
      <c r="BU1460" s="12">
        <v>0</v>
      </c>
      <c r="BV1460" s="12">
        <v>1</v>
      </c>
      <c r="BW1460" s="12">
        <v>0</v>
      </c>
      <c r="BX1460" s="12">
        <v>0</v>
      </c>
      <c r="BY1460" s="12">
        <v>0.5</v>
      </c>
      <c r="BZ1460" s="12">
        <f t="shared" si="328"/>
        <v>0.5</v>
      </c>
      <c r="CA1460" s="113">
        <v>3.044522437723423</v>
      </c>
      <c r="CB1460" s="12" t="s">
        <v>1789</v>
      </c>
      <c r="CC1460" s="12">
        <v>1</v>
      </c>
    </row>
    <row r="1461" spans="1:167" ht="15" customHeight="1" x14ac:dyDescent="0.3">
      <c r="A1461" s="70">
        <v>1460</v>
      </c>
      <c r="B1461" s="70">
        <v>35</v>
      </c>
      <c r="C1461" s="70" t="s">
        <v>228</v>
      </c>
      <c r="D1461" s="38">
        <v>0.2044</v>
      </c>
      <c r="E1461" s="69">
        <v>0.185</v>
      </c>
      <c r="F1461" s="19">
        <f t="shared" si="329"/>
        <v>1.1048648648648649</v>
      </c>
      <c r="G1461" s="70"/>
      <c r="H1461" s="70">
        <f t="shared" si="332"/>
        <v>1.9400000000000001E-2</v>
      </c>
      <c r="I1461" s="70">
        <f t="shared" si="333"/>
        <v>0.38939999999999997</v>
      </c>
      <c r="J1461" s="70" t="s">
        <v>63</v>
      </c>
      <c r="K1461" s="70">
        <f t="shared" si="321"/>
        <v>0.2044</v>
      </c>
      <c r="L1461" s="47">
        <f t="shared" si="330"/>
        <v>1.1048648648648649</v>
      </c>
      <c r="M1461" s="18">
        <f t="shared" si="322"/>
        <v>0.1109195150215016</v>
      </c>
      <c r="N1461" s="69">
        <f t="shared" si="323"/>
        <v>0.10039192895781701</v>
      </c>
      <c r="O1461" s="69">
        <f t="shared" si="324"/>
        <v>9.9609601128411729</v>
      </c>
      <c r="P1461" s="70">
        <f t="shared" si="325"/>
        <v>1.0527586063684591E-2</v>
      </c>
      <c r="Q1461" s="70">
        <f t="shared" si="326"/>
        <v>0.21131144397931861</v>
      </c>
      <c r="R1461" s="114">
        <v>9.5125908086033597</v>
      </c>
      <c r="S1461" s="70" t="s">
        <v>1522</v>
      </c>
      <c r="T1461" s="70" t="s">
        <v>1794</v>
      </c>
      <c r="U1461" s="70" t="s">
        <v>1793</v>
      </c>
      <c r="V1461" s="69" t="s">
        <v>1802</v>
      </c>
      <c r="W1461" s="69">
        <v>0</v>
      </c>
      <c r="X1461" s="69">
        <v>0</v>
      </c>
      <c r="Y1461" s="69">
        <v>1</v>
      </c>
      <c r="Z1461" s="69">
        <v>0</v>
      </c>
      <c r="AA1461" s="69">
        <v>1</v>
      </c>
      <c r="AB1461" s="69">
        <v>1</v>
      </c>
      <c r="AC1461" s="69">
        <v>4</v>
      </c>
      <c r="AD1461" s="69">
        <v>6</v>
      </c>
      <c r="AE1461" s="69">
        <v>98</v>
      </c>
      <c r="AF1461" s="69">
        <v>0</v>
      </c>
      <c r="AG1461" s="69">
        <v>1</v>
      </c>
      <c r="AH1461" s="69">
        <v>0</v>
      </c>
      <c r="AI1461" s="69">
        <v>0</v>
      </c>
      <c r="AJ1461" s="69">
        <v>0</v>
      </c>
      <c r="AK1461" s="69">
        <v>0</v>
      </c>
      <c r="AL1461" s="69">
        <v>0</v>
      </c>
      <c r="AM1461" s="69">
        <v>0</v>
      </c>
      <c r="AN1461" s="69">
        <v>0</v>
      </c>
      <c r="AO1461" s="69">
        <v>0</v>
      </c>
      <c r="AP1461" s="114">
        <v>4.9487598903781684</v>
      </c>
      <c r="AQ1461" s="70">
        <v>1</v>
      </c>
      <c r="AR1461" s="114">
        <v>4.6539603501575231</v>
      </c>
      <c r="AS1461" s="70">
        <v>1</v>
      </c>
      <c r="AT1461" s="70">
        <v>0</v>
      </c>
      <c r="AU1461" s="70">
        <v>6.7923444274708089</v>
      </c>
      <c r="AV1461" s="114">
        <v>7.6073814256397911</v>
      </c>
      <c r="AW1461" s="70">
        <v>1</v>
      </c>
      <c r="AX1461" s="70">
        <v>0</v>
      </c>
      <c r="AY1461" s="69">
        <v>1</v>
      </c>
      <c r="AZ1461" s="69">
        <v>2.8000000000000001E-2</v>
      </c>
      <c r="BA1461" s="32">
        <v>3</v>
      </c>
      <c r="BB1461" s="32">
        <v>20</v>
      </c>
      <c r="BC1461" s="70">
        <v>1</v>
      </c>
      <c r="BD1461" s="70">
        <v>0</v>
      </c>
      <c r="BE1461" s="106">
        <f t="shared" si="334"/>
        <v>2.4815677485224859</v>
      </c>
      <c r="BF1461" s="106">
        <v>1376.05</v>
      </c>
      <c r="BG1461" s="106">
        <f t="shared" si="327"/>
        <v>0.34337584628935847</v>
      </c>
      <c r="BH1461" s="69">
        <v>0</v>
      </c>
      <c r="BI1461" s="69">
        <v>1</v>
      </c>
      <c r="BJ1461" s="69">
        <v>0</v>
      </c>
      <c r="BK1461" s="70">
        <v>1</v>
      </c>
      <c r="BL1461" s="70">
        <v>0</v>
      </c>
      <c r="BM1461" s="70">
        <v>1</v>
      </c>
      <c r="BN1461" s="70">
        <v>0</v>
      </c>
      <c r="BO1461" s="70">
        <v>1</v>
      </c>
      <c r="BP1461" s="70">
        <v>0</v>
      </c>
      <c r="BQ1461" s="70">
        <v>1</v>
      </c>
      <c r="BR1461" s="70">
        <v>0</v>
      </c>
      <c r="BS1461" s="70">
        <v>0</v>
      </c>
      <c r="BT1461" s="70">
        <v>0</v>
      </c>
      <c r="BU1461" s="70">
        <v>0</v>
      </c>
      <c r="BV1461" s="70">
        <v>1</v>
      </c>
      <c r="BW1461" s="70">
        <v>0</v>
      </c>
      <c r="BX1461" s="70">
        <v>0</v>
      </c>
      <c r="BY1461" s="70">
        <v>0.5</v>
      </c>
      <c r="BZ1461" s="70">
        <f t="shared" si="328"/>
        <v>0.5</v>
      </c>
      <c r="CA1461" s="114">
        <v>3.044522437723423</v>
      </c>
      <c r="CB1461" s="70" t="s">
        <v>1789</v>
      </c>
      <c r="CC1461" s="70">
        <v>1</v>
      </c>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c r="DD1461" s="70"/>
      <c r="DE1461" s="70"/>
      <c r="DF1461" s="70"/>
      <c r="DG1461" s="70"/>
      <c r="DH1461" s="70"/>
      <c r="DI1461" s="70"/>
      <c r="DJ1461" s="70"/>
      <c r="DK1461" s="70"/>
      <c r="DL1461" s="70"/>
      <c r="DM1461" s="70"/>
      <c r="DN1461" s="70"/>
      <c r="DO1461" s="70"/>
      <c r="DP1461" s="70"/>
      <c r="DQ1461" s="70"/>
      <c r="DR1461" s="70"/>
      <c r="DS1461" s="70"/>
      <c r="DT1461" s="70"/>
      <c r="DU1461" s="70"/>
      <c r="DV1461" s="70"/>
      <c r="DW1461" s="70"/>
      <c r="DX1461" s="70"/>
      <c r="DY1461" s="70"/>
      <c r="DZ1461" s="70"/>
      <c r="EA1461" s="70"/>
      <c r="EB1461" s="70"/>
      <c r="EC1461" s="70"/>
      <c r="ED1461" s="70"/>
      <c r="EE1461" s="70"/>
      <c r="EF1461" s="70"/>
      <c r="EG1461" s="70"/>
      <c r="EH1461" s="70"/>
      <c r="EI1461" s="70"/>
      <c r="EJ1461" s="70"/>
      <c r="EK1461" s="70"/>
      <c r="EL1461" s="70"/>
      <c r="EM1461" s="70"/>
      <c r="EN1461" s="70"/>
      <c r="EO1461" s="70"/>
      <c r="EP1461" s="70"/>
      <c r="EQ1461" s="70"/>
      <c r="ER1461" s="70"/>
      <c r="ES1461" s="70"/>
      <c r="ET1461" s="70"/>
      <c r="EU1461" s="70"/>
      <c r="EV1461" s="70"/>
      <c r="EW1461" s="70"/>
      <c r="EX1461" s="70"/>
      <c r="EY1461" s="70"/>
      <c r="EZ1461" s="70"/>
      <c r="FA1461" s="70"/>
      <c r="FB1461" s="70"/>
      <c r="FC1461" s="70"/>
      <c r="FD1461" s="70"/>
      <c r="FE1461" s="70"/>
      <c r="FF1461" s="70"/>
      <c r="FG1461" s="70"/>
      <c r="FH1461" s="70"/>
      <c r="FI1461" s="70"/>
      <c r="FJ1461" s="70"/>
      <c r="FK1461" s="70"/>
    </row>
    <row r="1462" spans="1:167" ht="15" customHeight="1" x14ac:dyDescent="0.3">
      <c r="A1462" s="70">
        <v>1461</v>
      </c>
      <c r="B1462" s="70">
        <v>35</v>
      </c>
      <c r="C1462" s="70" t="s">
        <v>228</v>
      </c>
      <c r="D1462" s="38">
        <v>-0.23730000000000001</v>
      </c>
      <c r="E1462" s="69">
        <v>0.1409</v>
      </c>
      <c r="F1462" s="19">
        <f t="shared" si="329"/>
        <v>-1.6841731724627396</v>
      </c>
      <c r="G1462" s="70" t="s">
        <v>421</v>
      </c>
      <c r="H1462" s="70">
        <f t="shared" si="332"/>
        <v>-0.37819999999999998</v>
      </c>
      <c r="I1462" s="70">
        <f t="shared" si="333"/>
        <v>-9.6400000000000013E-2</v>
      </c>
      <c r="J1462" s="70" t="s">
        <v>63</v>
      </c>
      <c r="K1462" s="70">
        <f t="shared" si="321"/>
        <v>-0.23730000000000001</v>
      </c>
      <c r="L1462" s="47">
        <f t="shared" si="330"/>
        <v>-1.6841731724627396</v>
      </c>
      <c r="M1462" s="18">
        <f t="shared" si="322"/>
        <v>-0.16771735099917992</v>
      </c>
      <c r="N1462" s="69">
        <f t="shared" si="323"/>
        <v>9.9584385822943322E-2</v>
      </c>
      <c r="O1462" s="69">
        <f t="shared" si="324"/>
        <v>10.041734873757783</v>
      </c>
      <c r="P1462" s="70">
        <f t="shared" si="325"/>
        <v>-0.26730173682212321</v>
      </c>
      <c r="Q1462" s="70">
        <f t="shared" si="326"/>
        <v>-6.8132965176236598E-2</v>
      </c>
      <c r="R1462" s="114">
        <v>9.5125908086033597</v>
      </c>
      <c r="S1462" s="70" t="s">
        <v>1522</v>
      </c>
      <c r="T1462" s="70" t="s">
        <v>1794</v>
      </c>
      <c r="U1462" s="70" t="s">
        <v>1530</v>
      </c>
      <c r="V1462" s="69" t="s">
        <v>1803</v>
      </c>
      <c r="W1462" s="69">
        <v>0</v>
      </c>
      <c r="X1462" s="69">
        <v>0</v>
      </c>
      <c r="Y1462" s="69">
        <v>1</v>
      </c>
      <c r="Z1462" s="69">
        <v>0</v>
      </c>
      <c r="AA1462" s="69">
        <v>1</v>
      </c>
      <c r="AB1462" s="69">
        <v>1</v>
      </c>
      <c r="AC1462" s="69">
        <v>4</v>
      </c>
      <c r="AD1462" s="69">
        <v>6</v>
      </c>
      <c r="AE1462" s="69">
        <v>98</v>
      </c>
      <c r="AF1462" s="69">
        <v>0</v>
      </c>
      <c r="AG1462" s="69">
        <v>1</v>
      </c>
      <c r="AH1462" s="69">
        <v>0</v>
      </c>
      <c r="AI1462" s="69">
        <v>0</v>
      </c>
      <c r="AJ1462" s="69">
        <v>0</v>
      </c>
      <c r="AK1462" s="69">
        <v>0</v>
      </c>
      <c r="AL1462" s="69">
        <v>0</v>
      </c>
      <c r="AM1462" s="69">
        <v>0</v>
      </c>
      <c r="AN1462" s="69">
        <v>0</v>
      </c>
      <c r="AO1462" s="69">
        <v>0</v>
      </c>
      <c r="AP1462" s="114">
        <v>4.9487598903781684</v>
      </c>
      <c r="AQ1462" s="70">
        <v>1</v>
      </c>
      <c r="AR1462" s="114">
        <v>4.6539603501575231</v>
      </c>
      <c r="AS1462" s="70">
        <v>1</v>
      </c>
      <c r="AT1462" s="70">
        <v>0</v>
      </c>
      <c r="AU1462" s="70">
        <v>6.7923444274708089</v>
      </c>
      <c r="AV1462" s="114">
        <v>7.6073814256397911</v>
      </c>
      <c r="AW1462" s="70">
        <v>1</v>
      </c>
      <c r="AX1462" s="70">
        <v>0</v>
      </c>
      <c r="AY1462" s="69">
        <v>1</v>
      </c>
      <c r="AZ1462" s="69">
        <v>2.8000000000000001E-2</v>
      </c>
      <c r="BA1462" s="32">
        <v>3</v>
      </c>
      <c r="BB1462" s="32">
        <v>20</v>
      </c>
      <c r="BC1462" s="70">
        <v>1</v>
      </c>
      <c r="BD1462" s="70">
        <v>0</v>
      </c>
      <c r="BE1462" s="106">
        <f t="shared" si="334"/>
        <v>2.4815677485224859</v>
      </c>
      <c r="BF1462" s="106">
        <v>1376.05</v>
      </c>
      <c r="BG1462" s="106">
        <f t="shared" si="327"/>
        <v>0.34337584628935847</v>
      </c>
      <c r="BH1462" s="69">
        <v>0</v>
      </c>
      <c r="BI1462" s="69">
        <v>1</v>
      </c>
      <c r="BJ1462" s="69">
        <v>0</v>
      </c>
      <c r="BK1462" s="70">
        <v>1</v>
      </c>
      <c r="BL1462" s="70">
        <v>0</v>
      </c>
      <c r="BM1462" s="70">
        <v>1</v>
      </c>
      <c r="BN1462" s="70">
        <v>0</v>
      </c>
      <c r="BO1462" s="70">
        <v>1</v>
      </c>
      <c r="BP1462" s="70">
        <v>0</v>
      </c>
      <c r="BQ1462" s="70">
        <v>1</v>
      </c>
      <c r="BR1462" s="70">
        <v>0</v>
      </c>
      <c r="BS1462" s="70">
        <v>0</v>
      </c>
      <c r="BT1462" s="70">
        <v>0</v>
      </c>
      <c r="BU1462" s="70">
        <v>0</v>
      </c>
      <c r="BV1462" s="70">
        <v>1</v>
      </c>
      <c r="BW1462" s="70">
        <v>0</v>
      </c>
      <c r="BX1462" s="70">
        <v>0</v>
      </c>
      <c r="BY1462" s="70">
        <v>0.5</v>
      </c>
      <c r="BZ1462" s="70">
        <f t="shared" si="328"/>
        <v>0.5</v>
      </c>
      <c r="CA1462" s="114">
        <v>3.044522437723423</v>
      </c>
      <c r="CB1462" s="70" t="s">
        <v>1789</v>
      </c>
      <c r="CC1462" s="70">
        <v>1</v>
      </c>
      <c r="CD1462" s="70"/>
      <c r="CE1462" s="70"/>
      <c r="CF1462" s="70"/>
      <c r="CG1462" s="70"/>
      <c r="CH1462" s="70"/>
      <c r="CI1462" s="70"/>
      <c r="CJ1462" s="70"/>
      <c r="CK1462" s="70"/>
    </row>
    <row r="1463" spans="1:167" ht="15" customHeight="1" x14ac:dyDescent="0.3">
      <c r="A1463" s="17">
        <v>1462</v>
      </c>
      <c r="B1463" s="12">
        <v>35</v>
      </c>
      <c r="C1463" s="12" t="s">
        <v>228</v>
      </c>
      <c r="D1463" s="37">
        <v>-0.13689999999999999</v>
      </c>
      <c r="E1463" s="68">
        <v>9.7000000000000003E-2</v>
      </c>
      <c r="F1463" s="19">
        <f t="shared" si="329"/>
        <v>-1.4113402061855669</v>
      </c>
      <c r="H1463" s="12">
        <f t="shared" si="332"/>
        <v>-0.2339</v>
      </c>
      <c r="I1463" s="12">
        <f t="shared" si="333"/>
        <v>-3.9899999999999991E-2</v>
      </c>
      <c r="J1463" s="12" t="s">
        <v>63</v>
      </c>
      <c r="K1463" s="12">
        <f t="shared" si="321"/>
        <v>-0.13689999999999999</v>
      </c>
      <c r="L1463" s="45">
        <f t="shared" si="330"/>
        <v>-1.4113402061855669</v>
      </c>
      <c r="M1463" s="15">
        <f t="shared" si="322"/>
        <v>-0.11928347678201717</v>
      </c>
      <c r="N1463" s="68">
        <f t="shared" si="323"/>
        <v>8.4517876171334314E-2</v>
      </c>
      <c r="O1463" s="68">
        <f t="shared" si="324"/>
        <v>11.831816478360198</v>
      </c>
      <c r="P1463" s="12">
        <f t="shared" si="325"/>
        <v>-0.2038013529533515</v>
      </c>
      <c r="Q1463" s="12">
        <f t="shared" si="326"/>
        <v>-3.4765600610682859E-2</v>
      </c>
      <c r="R1463" s="113">
        <v>9.5125908086033597</v>
      </c>
      <c r="S1463" s="12" t="s">
        <v>1521</v>
      </c>
      <c r="T1463" s="12" t="s">
        <v>1791</v>
      </c>
      <c r="U1463" s="12" t="s">
        <v>1792</v>
      </c>
      <c r="V1463" s="68" t="s">
        <v>1797</v>
      </c>
      <c r="W1463" s="68">
        <v>0</v>
      </c>
      <c r="X1463" s="68">
        <v>0</v>
      </c>
      <c r="Y1463" s="68">
        <v>1</v>
      </c>
      <c r="Z1463" s="68">
        <v>0</v>
      </c>
      <c r="AA1463" s="68">
        <v>1</v>
      </c>
      <c r="AB1463" s="68">
        <v>1</v>
      </c>
      <c r="AC1463" s="68">
        <v>1</v>
      </c>
      <c r="AD1463" s="69">
        <v>2</v>
      </c>
      <c r="AE1463" s="68">
        <v>138</v>
      </c>
      <c r="AF1463" s="68">
        <v>0</v>
      </c>
      <c r="AG1463" s="68">
        <v>0</v>
      </c>
      <c r="AH1463" s="68">
        <v>0</v>
      </c>
      <c r="AI1463" s="68">
        <v>1</v>
      </c>
      <c r="AJ1463" s="68">
        <v>0</v>
      </c>
      <c r="AK1463" s="68">
        <v>0</v>
      </c>
      <c r="AL1463" s="68">
        <v>0</v>
      </c>
      <c r="AM1463" s="68">
        <v>0</v>
      </c>
      <c r="AN1463" s="68">
        <v>0</v>
      </c>
      <c r="AO1463" s="68">
        <v>0</v>
      </c>
      <c r="AP1463" s="113">
        <v>4.9487598903781684</v>
      </c>
      <c r="AQ1463" s="12">
        <v>1</v>
      </c>
      <c r="AR1463" s="113">
        <v>4.9487598903781684</v>
      </c>
      <c r="AS1463" s="12">
        <v>1</v>
      </c>
      <c r="AT1463" s="12">
        <v>0</v>
      </c>
      <c r="AU1463" s="12">
        <v>6.7923444274708089</v>
      </c>
      <c r="AV1463" s="113">
        <v>7.6073814256397911</v>
      </c>
      <c r="AW1463" s="12">
        <v>1</v>
      </c>
      <c r="AX1463" s="12">
        <v>0</v>
      </c>
      <c r="AY1463" s="68">
        <v>1</v>
      </c>
      <c r="AZ1463" s="68">
        <v>2.8000000000000001E-2</v>
      </c>
      <c r="BA1463" s="94">
        <v>3</v>
      </c>
      <c r="BB1463" s="94">
        <v>20</v>
      </c>
      <c r="BC1463" s="12">
        <v>1</v>
      </c>
      <c r="BD1463" s="12">
        <v>0</v>
      </c>
      <c r="BE1463" s="104">
        <f t="shared" si="334"/>
        <v>2.4815677485224859</v>
      </c>
      <c r="BF1463" s="104">
        <v>1376.05</v>
      </c>
      <c r="BG1463" s="104">
        <f t="shared" si="327"/>
        <v>0.34337584628935847</v>
      </c>
      <c r="BH1463" s="68">
        <v>0</v>
      </c>
      <c r="BI1463" s="68">
        <v>1</v>
      </c>
      <c r="BJ1463" s="68">
        <v>0</v>
      </c>
      <c r="BK1463" s="12">
        <v>1</v>
      </c>
      <c r="BL1463" s="12">
        <v>0</v>
      </c>
      <c r="BM1463" s="12">
        <v>1</v>
      </c>
      <c r="BN1463" s="12">
        <v>0</v>
      </c>
      <c r="BO1463" s="12">
        <v>1</v>
      </c>
      <c r="BP1463" s="12">
        <v>0</v>
      </c>
      <c r="BQ1463" s="12">
        <v>1</v>
      </c>
      <c r="BR1463" s="12">
        <v>0</v>
      </c>
      <c r="BS1463" s="12">
        <v>0</v>
      </c>
      <c r="BT1463" s="12">
        <v>0</v>
      </c>
      <c r="BU1463" s="12">
        <v>0</v>
      </c>
      <c r="BV1463" s="12">
        <v>1</v>
      </c>
      <c r="BW1463" s="12">
        <v>0</v>
      </c>
      <c r="BX1463" s="12">
        <v>0</v>
      </c>
      <c r="BY1463" s="12">
        <v>0.5</v>
      </c>
      <c r="BZ1463" s="12">
        <f t="shared" si="328"/>
        <v>0.5</v>
      </c>
      <c r="CA1463" s="113">
        <v>3.044522437723423</v>
      </c>
      <c r="CB1463" s="12" t="s">
        <v>1789</v>
      </c>
      <c r="CC1463" s="12">
        <v>1</v>
      </c>
      <c r="CI1463" s="46" t="s">
        <v>1795</v>
      </c>
    </row>
    <row r="1464" spans="1:167" ht="15" customHeight="1" x14ac:dyDescent="0.3">
      <c r="A1464" s="70">
        <v>1463</v>
      </c>
      <c r="B1464" s="70">
        <v>35</v>
      </c>
      <c r="C1464" s="70" t="s">
        <v>228</v>
      </c>
      <c r="D1464" s="38">
        <v>4.5600000000000002E-2</v>
      </c>
      <c r="E1464" s="69">
        <v>9.2399999999999996E-2</v>
      </c>
      <c r="F1464" s="19">
        <f t="shared" si="329"/>
        <v>0.49350649350649356</v>
      </c>
      <c r="G1464" s="70"/>
      <c r="H1464" s="70">
        <f t="shared" si="332"/>
        <v>-4.6799999999999994E-2</v>
      </c>
      <c r="I1464" s="70">
        <f t="shared" si="333"/>
        <v>0.13800000000000001</v>
      </c>
      <c r="J1464" s="70" t="s">
        <v>63</v>
      </c>
      <c r="K1464" s="70">
        <f t="shared" si="321"/>
        <v>4.5600000000000002E-2</v>
      </c>
      <c r="L1464" s="47">
        <f t="shared" si="330"/>
        <v>0.49350649350649356</v>
      </c>
      <c r="M1464" s="18">
        <f t="shared" si="322"/>
        <v>4.1973040920916298E-2</v>
      </c>
      <c r="N1464" s="69">
        <f t="shared" si="323"/>
        <v>8.5050635550277739E-2</v>
      </c>
      <c r="O1464" s="69">
        <f t="shared" si="324"/>
        <v>11.757701674185013</v>
      </c>
      <c r="P1464" s="70">
        <f t="shared" si="325"/>
        <v>-4.3077594629361442E-2</v>
      </c>
      <c r="Q1464" s="70">
        <f t="shared" si="326"/>
        <v>0.12702367647119403</v>
      </c>
      <c r="R1464" s="114">
        <v>9.5125908086033597</v>
      </c>
      <c r="S1464" s="70" t="s">
        <v>1521</v>
      </c>
      <c r="T1464" s="70" t="s">
        <v>1791</v>
      </c>
      <c r="U1464" s="70" t="s">
        <v>1793</v>
      </c>
      <c r="V1464" s="69" t="s">
        <v>1798</v>
      </c>
      <c r="W1464" s="69">
        <v>0</v>
      </c>
      <c r="X1464" s="69">
        <v>0</v>
      </c>
      <c r="Y1464" s="69">
        <v>1</v>
      </c>
      <c r="Z1464" s="69">
        <v>0</v>
      </c>
      <c r="AA1464" s="69">
        <v>1</v>
      </c>
      <c r="AB1464" s="69">
        <v>1</v>
      </c>
      <c r="AC1464" s="69">
        <v>1</v>
      </c>
      <c r="AD1464" s="69">
        <v>2</v>
      </c>
      <c r="AE1464" s="69">
        <v>138</v>
      </c>
      <c r="AF1464" s="69">
        <v>0</v>
      </c>
      <c r="AG1464" s="69">
        <v>0</v>
      </c>
      <c r="AH1464" s="69">
        <v>0</v>
      </c>
      <c r="AI1464" s="69">
        <v>1</v>
      </c>
      <c r="AJ1464" s="69">
        <v>0</v>
      </c>
      <c r="AK1464" s="69">
        <v>0</v>
      </c>
      <c r="AL1464" s="69">
        <v>0</v>
      </c>
      <c r="AM1464" s="69">
        <v>0</v>
      </c>
      <c r="AN1464" s="69">
        <v>0</v>
      </c>
      <c r="AO1464" s="69">
        <v>0</v>
      </c>
      <c r="AP1464" s="114">
        <v>4.9487598903781684</v>
      </c>
      <c r="AQ1464" s="70">
        <v>1</v>
      </c>
      <c r="AR1464" s="114">
        <v>4.9487598903781684</v>
      </c>
      <c r="AS1464" s="70">
        <v>1</v>
      </c>
      <c r="AT1464" s="70">
        <v>0</v>
      </c>
      <c r="AU1464" s="70">
        <v>6.7923444274708089</v>
      </c>
      <c r="AV1464" s="114">
        <v>7.6073814256397911</v>
      </c>
      <c r="AW1464" s="70">
        <v>1</v>
      </c>
      <c r="AX1464" s="70">
        <v>0</v>
      </c>
      <c r="AY1464" s="69">
        <v>1</v>
      </c>
      <c r="AZ1464" s="69">
        <v>2.8000000000000001E-2</v>
      </c>
      <c r="BA1464" s="32">
        <v>3</v>
      </c>
      <c r="BB1464" s="32">
        <v>20</v>
      </c>
      <c r="BC1464" s="70">
        <v>1</v>
      </c>
      <c r="BD1464" s="70">
        <v>0</v>
      </c>
      <c r="BE1464" s="106">
        <f t="shared" si="334"/>
        <v>2.4815677485224859</v>
      </c>
      <c r="BF1464" s="106">
        <v>1376.05</v>
      </c>
      <c r="BG1464" s="106">
        <f t="shared" si="327"/>
        <v>0.34337584628935847</v>
      </c>
      <c r="BH1464" s="69">
        <v>0</v>
      </c>
      <c r="BI1464" s="69">
        <v>1</v>
      </c>
      <c r="BJ1464" s="69">
        <v>0</v>
      </c>
      <c r="BK1464" s="70">
        <v>1</v>
      </c>
      <c r="BL1464" s="70">
        <v>0</v>
      </c>
      <c r="BM1464" s="70">
        <v>1</v>
      </c>
      <c r="BN1464" s="70">
        <v>0</v>
      </c>
      <c r="BO1464" s="70">
        <v>1</v>
      </c>
      <c r="BP1464" s="70">
        <v>0</v>
      </c>
      <c r="BQ1464" s="70">
        <v>1</v>
      </c>
      <c r="BR1464" s="70">
        <v>0</v>
      </c>
      <c r="BS1464" s="70">
        <v>0</v>
      </c>
      <c r="BT1464" s="70">
        <v>0</v>
      </c>
      <c r="BU1464" s="70">
        <v>0</v>
      </c>
      <c r="BV1464" s="70">
        <v>1</v>
      </c>
      <c r="BW1464" s="70">
        <v>0</v>
      </c>
      <c r="BX1464" s="70">
        <v>0</v>
      </c>
      <c r="BY1464" s="70">
        <v>0.5</v>
      </c>
      <c r="BZ1464" s="70">
        <f t="shared" si="328"/>
        <v>0.5</v>
      </c>
      <c r="CA1464" s="114">
        <v>3.044522437723423</v>
      </c>
      <c r="CB1464" s="70" t="s">
        <v>1789</v>
      </c>
      <c r="CC1464" s="70">
        <v>1</v>
      </c>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c r="DD1464" s="70"/>
      <c r="DE1464" s="70"/>
      <c r="DF1464" s="70"/>
      <c r="DG1464" s="70"/>
      <c r="DH1464" s="70"/>
      <c r="DI1464" s="70"/>
      <c r="DJ1464" s="70"/>
      <c r="DK1464" s="70"/>
      <c r="DL1464" s="70"/>
      <c r="DM1464" s="70"/>
      <c r="DN1464" s="70"/>
      <c r="DO1464" s="70"/>
      <c r="DP1464" s="70"/>
      <c r="DQ1464" s="70"/>
      <c r="DR1464" s="70"/>
      <c r="DS1464" s="70"/>
      <c r="DT1464" s="70"/>
      <c r="DU1464" s="70"/>
      <c r="DV1464" s="70"/>
      <c r="DW1464" s="70"/>
      <c r="DX1464" s="70"/>
      <c r="DY1464" s="70"/>
      <c r="DZ1464" s="70"/>
      <c r="EA1464" s="70"/>
      <c r="EB1464" s="70"/>
      <c r="EC1464" s="70"/>
      <c r="ED1464" s="70"/>
      <c r="EE1464" s="70"/>
      <c r="EF1464" s="70"/>
      <c r="EG1464" s="70"/>
      <c r="EH1464" s="70"/>
      <c r="EI1464" s="70"/>
      <c r="EJ1464" s="70"/>
      <c r="EK1464" s="70"/>
      <c r="EL1464" s="70"/>
      <c r="EM1464" s="70"/>
      <c r="EN1464" s="70"/>
      <c r="EO1464" s="70"/>
      <c r="EP1464" s="70"/>
      <c r="EQ1464" s="70"/>
      <c r="ER1464" s="70"/>
      <c r="ES1464" s="70"/>
      <c r="ET1464" s="70"/>
      <c r="EU1464" s="70"/>
      <c r="EV1464" s="70"/>
      <c r="EW1464" s="70"/>
      <c r="EX1464" s="70"/>
      <c r="EY1464" s="70"/>
      <c r="EZ1464" s="70"/>
      <c r="FA1464" s="70"/>
      <c r="FB1464" s="70"/>
      <c r="FC1464" s="70"/>
      <c r="FD1464" s="70"/>
      <c r="FE1464" s="70"/>
      <c r="FF1464" s="70"/>
      <c r="FG1464" s="70"/>
      <c r="FH1464" s="70"/>
      <c r="FI1464" s="70"/>
      <c r="FJ1464" s="70"/>
      <c r="FK1464" s="70"/>
    </row>
    <row r="1465" spans="1:167" ht="15" customHeight="1" x14ac:dyDescent="0.3">
      <c r="A1465" s="17">
        <v>1464</v>
      </c>
      <c r="B1465" s="12">
        <v>35</v>
      </c>
      <c r="C1465" s="12" t="s">
        <v>228</v>
      </c>
      <c r="D1465" s="37">
        <v>-0.13950000000000001</v>
      </c>
      <c r="E1465" s="68">
        <v>9.8199999999999996E-2</v>
      </c>
      <c r="F1465" s="19">
        <f t="shared" si="329"/>
        <v>-1.4205702647657843</v>
      </c>
      <c r="G1465" s="12" t="s">
        <v>421</v>
      </c>
      <c r="H1465" s="12">
        <f t="shared" si="332"/>
        <v>-0.23770000000000002</v>
      </c>
      <c r="I1465" s="12">
        <f t="shared" si="333"/>
        <v>-4.1300000000000017E-2</v>
      </c>
      <c r="J1465" s="12" t="s">
        <v>63</v>
      </c>
      <c r="K1465" s="12">
        <f t="shared" si="321"/>
        <v>-0.13950000000000001</v>
      </c>
      <c r="L1465" s="45">
        <f t="shared" si="330"/>
        <v>-1.4205702647657843</v>
      </c>
      <c r="M1465" s="15">
        <f t="shared" si="322"/>
        <v>-0.12180482600400559</v>
      </c>
      <c r="N1465" s="68">
        <f t="shared" si="323"/>
        <v>8.5743612283823281E-2</v>
      </c>
      <c r="O1465" s="68">
        <f t="shared" si="324"/>
        <v>11.662676359958581</v>
      </c>
      <c r="P1465" s="12">
        <f t="shared" si="325"/>
        <v>-0.20754843828782887</v>
      </c>
      <c r="Q1465" s="12">
        <f t="shared" si="326"/>
        <v>-3.6061213720182311E-2</v>
      </c>
      <c r="R1465" s="113">
        <v>9.5125908086033597</v>
      </c>
      <c r="S1465" s="12" t="s">
        <v>1522</v>
      </c>
      <c r="T1465" s="12" t="s">
        <v>1791</v>
      </c>
      <c r="U1465" s="12" t="s">
        <v>1792</v>
      </c>
      <c r="V1465" s="68" t="s">
        <v>1797</v>
      </c>
      <c r="W1465" s="68">
        <v>0</v>
      </c>
      <c r="X1465" s="68">
        <v>0</v>
      </c>
      <c r="Y1465" s="68">
        <v>1</v>
      </c>
      <c r="Z1465" s="68">
        <v>0</v>
      </c>
      <c r="AA1465" s="68">
        <v>1</v>
      </c>
      <c r="AB1465" s="68">
        <v>1</v>
      </c>
      <c r="AC1465" s="68">
        <v>2</v>
      </c>
      <c r="AD1465" s="68">
        <v>6</v>
      </c>
      <c r="AE1465" s="68">
        <v>134</v>
      </c>
      <c r="AF1465" s="68">
        <v>0</v>
      </c>
      <c r="AG1465" s="68">
        <v>0</v>
      </c>
      <c r="AH1465" s="68">
        <v>0</v>
      </c>
      <c r="AI1465" s="68">
        <v>1</v>
      </c>
      <c r="AJ1465" s="68">
        <v>0</v>
      </c>
      <c r="AK1465" s="68">
        <v>0</v>
      </c>
      <c r="AL1465" s="68">
        <v>0</v>
      </c>
      <c r="AM1465" s="68">
        <v>0</v>
      </c>
      <c r="AN1465" s="68">
        <v>0</v>
      </c>
      <c r="AO1465" s="68">
        <v>0</v>
      </c>
      <c r="AP1465" s="113">
        <v>4.9487598903781684</v>
      </c>
      <c r="AQ1465" s="12">
        <v>1</v>
      </c>
      <c r="AR1465" s="113">
        <v>4.9487598903781684</v>
      </c>
      <c r="AS1465" s="12">
        <v>1</v>
      </c>
      <c r="AT1465" s="12">
        <v>0</v>
      </c>
      <c r="AU1465" s="12">
        <v>6.7923444274708089</v>
      </c>
      <c r="AV1465" s="113">
        <v>7.6073814256397911</v>
      </c>
      <c r="AW1465" s="12">
        <v>1</v>
      </c>
      <c r="AX1465" s="12">
        <v>0</v>
      </c>
      <c r="AY1465" s="68">
        <v>1</v>
      </c>
      <c r="AZ1465" s="68">
        <v>2.8000000000000001E-2</v>
      </c>
      <c r="BA1465" s="94">
        <v>3</v>
      </c>
      <c r="BB1465" s="94">
        <v>20</v>
      </c>
      <c r="BC1465" s="12">
        <v>1</v>
      </c>
      <c r="BD1465" s="12">
        <v>0</v>
      </c>
      <c r="BE1465" s="104">
        <f t="shared" si="334"/>
        <v>2.4815677485224859</v>
      </c>
      <c r="BF1465" s="104">
        <v>1376.05</v>
      </c>
      <c r="BG1465" s="104">
        <f t="shared" si="327"/>
        <v>0.34337584628935847</v>
      </c>
      <c r="BH1465" s="68">
        <v>0</v>
      </c>
      <c r="BI1465" s="68">
        <v>1</v>
      </c>
      <c r="BJ1465" s="68">
        <v>0</v>
      </c>
      <c r="BK1465" s="12">
        <v>1</v>
      </c>
      <c r="BL1465" s="12">
        <v>0</v>
      </c>
      <c r="BM1465" s="12">
        <v>1</v>
      </c>
      <c r="BN1465" s="12">
        <v>0</v>
      </c>
      <c r="BO1465" s="12">
        <v>1</v>
      </c>
      <c r="BP1465" s="12">
        <v>0</v>
      </c>
      <c r="BQ1465" s="12">
        <v>1</v>
      </c>
      <c r="BR1465" s="12">
        <v>0</v>
      </c>
      <c r="BS1465" s="12">
        <v>0</v>
      </c>
      <c r="BT1465" s="12">
        <v>0</v>
      </c>
      <c r="BU1465" s="12">
        <v>0</v>
      </c>
      <c r="BV1465" s="12">
        <v>1</v>
      </c>
      <c r="BW1465" s="12">
        <v>0</v>
      </c>
      <c r="BX1465" s="12">
        <v>0</v>
      </c>
      <c r="BY1465" s="12">
        <v>0.5</v>
      </c>
      <c r="BZ1465" s="12">
        <f t="shared" si="328"/>
        <v>0.5</v>
      </c>
      <c r="CA1465" s="113">
        <v>3.044522437723423</v>
      </c>
      <c r="CB1465" s="12" t="s">
        <v>1789</v>
      </c>
      <c r="CC1465" s="12">
        <v>1</v>
      </c>
    </row>
    <row r="1466" spans="1:167" ht="15" customHeight="1" x14ac:dyDescent="0.3">
      <c r="A1466" s="70">
        <v>1465</v>
      </c>
      <c r="B1466" s="12">
        <v>35</v>
      </c>
      <c r="C1466" s="12" t="s">
        <v>228</v>
      </c>
      <c r="D1466" s="37">
        <v>5.1200000000000002E-2</v>
      </c>
      <c r="E1466" s="68">
        <v>9.1499999999999998E-2</v>
      </c>
      <c r="F1466" s="19">
        <f t="shared" si="329"/>
        <v>0.55956284153005464</v>
      </c>
      <c r="H1466" s="12">
        <f t="shared" si="332"/>
        <v>-4.0299999999999996E-2</v>
      </c>
      <c r="I1466" s="12">
        <f t="shared" si="333"/>
        <v>0.14269999999999999</v>
      </c>
      <c r="J1466" s="12" t="s">
        <v>63</v>
      </c>
      <c r="K1466" s="12">
        <f t="shared" si="321"/>
        <v>5.1200000000000002E-2</v>
      </c>
      <c r="L1466" s="45">
        <f t="shared" si="330"/>
        <v>0.55956284153005464</v>
      </c>
      <c r="M1466" s="15">
        <f t="shared" si="322"/>
        <v>4.8282490460647386E-2</v>
      </c>
      <c r="N1466" s="68">
        <f t="shared" si="323"/>
        <v>8.6286091350571012E-2</v>
      </c>
      <c r="O1466" s="68">
        <f t="shared" si="324"/>
        <v>11.589353328534823</v>
      </c>
      <c r="P1466" s="12">
        <f t="shared" si="325"/>
        <v>-3.8003600889923626E-2</v>
      </c>
      <c r="Q1466" s="12">
        <f t="shared" si="326"/>
        <v>0.13456858181121839</v>
      </c>
      <c r="R1466" s="113">
        <v>8.0060341787490099</v>
      </c>
      <c r="S1466" s="12" t="s">
        <v>1522</v>
      </c>
      <c r="T1466" s="12" t="s">
        <v>1791</v>
      </c>
      <c r="U1466" s="12" t="s">
        <v>1793</v>
      </c>
      <c r="V1466" s="68" t="s">
        <v>1798</v>
      </c>
      <c r="W1466" s="68">
        <v>0</v>
      </c>
      <c r="X1466" s="68">
        <v>0</v>
      </c>
      <c r="Y1466" s="68">
        <v>1</v>
      </c>
      <c r="Z1466" s="68">
        <v>0</v>
      </c>
      <c r="AA1466" s="68">
        <v>1</v>
      </c>
      <c r="AB1466" s="68">
        <v>1</v>
      </c>
      <c r="AC1466" s="68">
        <v>2</v>
      </c>
      <c r="AD1466" s="68">
        <v>6</v>
      </c>
      <c r="AE1466" s="68">
        <v>134</v>
      </c>
      <c r="AF1466" s="68">
        <v>0</v>
      </c>
      <c r="AG1466" s="68">
        <v>0</v>
      </c>
      <c r="AH1466" s="68">
        <v>0</v>
      </c>
      <c r="AI1466" s="68">
        <v>1</v>
      </c>
      <c r="AJ1466" s="68">
        <v>0</v>
      </c>
      <c r="AK1466" s="68">
        <v>0</v>
      </c>
      <c r="AL1466" s="68">
        <v>0</v>
      </c>
      <c r="AM1466" s="68">
        <v>0</v>
      </c>
      <c r="AN1466" s="68">
        <v>0</v>
      </c>
      <c r="AO1466" s="68">
        <v>0</v>
      </c>
      <c r="AP1466" s="113">
        <v>4.9487598903781684</v>
      </c>
      <c r="AQ1466" s="12">
        <v>1</v>
      </c>
      <c r="AR1466" s="113">
        <v>4.9487598903781684</v>
      </c>
      <c r="AS1466" s="12">
        <v>1</v>
      </c>
      <c r="AT1466" s="12">
        <v>0</v>
      </c>
      <c r="AU1466" s="12">
        <v>6.7923444274708089</v>
      </c>
      <c r="AV1466" s="113">
        <v>7.6073814256397911</v>
      </c>
      <c r="AW1466" s="12">
        <v>1</v>
      </c>
      <c r="AX1466" s="12">
        <v>0</v>
      </c>
      <c r="AY1466" s="68">
        <v>1</v>
      </c>
      <c r="AZ1466" s="68">
        <v>2.8000000000000001E-2</v>
      </c>
      <c r="BA1466" s="94">
        <v>3</v>
      </c>
      <c r="BB1466" s="94">
        <v>20</v>
      </c>
      <c r="BC1466" s="12">
        <v>1</v>
      </c>
      <c r="BD1466" s="12">
        <v>0</v>
      </c>
      <c r="BE1466" s="104">
        <f t="shared" si="334"/>
        <v>2.4815677485224859</v>
      </c>
      <c r="BF1466" s="104">
        <v>1376.05</v>
      </c>
      <c r="BG1466" s="104">
        <f t="shared" si="327"/>
        <v>0.34337584628935847</v>
      </c>
      <c r="BH1466" s="68">
        <v>0</v>
      </c>
      <c r="BI1466" s="68">
        <v>1</v>
      </c>
      <c r="BJ1466" s="68">
        <v>0</v>
      </c>
      <c r="BK1466" s="12">
        <v>1</v>
      </c>
      <c r="BL1466" s="12">
        <v>0</v>
      </c>
      <c r="BM1466" s="12">
        <v>1</v>
      </c>
      <c r="BN1466" s="12">
        <v>0</v>
      </c>
      <c r="BO1466" s="12">
        <v>1</v>
      </c>
      <c r="BP1466" s="12">
        <v>0</v>
      </c>
      <c r="BQ1466" s="12">
        <v>1</v>
      </c>
      <c r="BR1466" s="12">
        <v>0</v>
      </c>
      <c r="BS1466" s="12">
        <v>0</v>
      </c>
      <c r="BT1466" s="12">
        <v>0</v>
      </c>
      <c r="BU1466" s="12">
        <v>0</v>
      </c>
      <c r="BV1466" s="12">
        <v>1</v>
      </c>
      <c r="BW1466" s="12">
        <v>0</v>
      </c>
      <c r="BX1466" s="12">
        <v>0</v>
      </c>
      <c r="BY1466" s="12">
        <v>0.5</v>
      </c>
      <c r="BZ1466" s="12">
        <f t="shared" si="328"/>
        <v>0.5</v>
      </c>
      <c r="CA1466" s="113">
        <v>3.044522437723423</v>
      </c>
      <c r="CB1466" s="12" t="s">
        <v>1789</v>
      </c>
      <c r="CC1466" s="12">
        <v>1</v>
      </c>
    </row>
    <row r="1467" spans="1:167" ht="15" customHeight="1" x14ac:dyDescent="0.3">
      <c r="A1467" s="70">
        <v>1466</v>
      </c>
      <c r="B1467" s="12">
        <v>35</v>
      </c>
      <c r="C1467" s="12" t="s">
        <v>228</v>
      </c>
      <c r="D1467" s="37">
        <v>-0.1343</v>
      </c>
      <c r="E1467" s="68">
        <v>7.6300000000000007E-2</v>
      </c>
      <c r="F1467" s="19">
        <f t="shared" si="329"/>
        <v>-1.7601572739187417</v>
      </c>
      <c r="H1467" s="12">
        <f t="shared" si="332"/>
        <v>-0.21060000000000001</v>
      </c>
      <c r="I1467" s="12">
        <f t="shared" si="333"/>
        <v>-5.7999999999999996E-2</v>
      </c>
      <c r="J1467" s="12" t="s">
        <v>63</v>
      </c>
      <c r="K1467" s="12">
        <f t="shared" si="321"/>
        <v>-0.1343</v>
      </c>
      <c r="L1467" s="45">
        <f t="shared" si="330"/>
        <v>-1.7601572739187417</v>
      </c>
      <c r="M1467" s="15">
        <f t="shared" si="322"/>
        <v>-0.15032654350322774</v>
      </c>
      <c r="N1467" s="68">
        <f t="shared" si="323"/>
        <v>8.5405176986569464E-2</v>
      </c>
      <c r="O1467" s="68">
        <f t="shared" si="324"/>
        <v>11.708892075210578</v>
      </c>
      <c r="P1467" s="12">
        <f t="shared" si="325"/>
        <v>-0.23573172048979721</v>
      </c>
      <c r="Q1467" s="12">
        <f t="shared" si="326"/>
        <v>-6.492136651665828E-2</v>
      </c>
      <c r="R1467" s="113">
        <v>9.2619836051280213</v>
      </c>
      <c r="S1467" s="12" t="s">
        <v>1522</v>
      </c>
      <c r="T1467" s="12" t="s">
        <v>1791</v>
      </c>
      <c r="U1467" s="12" t="s">
        <v>1530</v>
      </c>
      <c r="V1467" s="68" t="s">
        <v>1804</v>
      </c>
      <c r="W1467" s="68">
        <v>0</v>
      </c>
      <c r="X1467" s="68">
        <v>0</v>
      </c>
      <c r="Y1467" s="68">
        <v>1</v>
      </c>
      <c r="Z1467" s="68">
        <v>0</v>
      </c>
      <c r="AA1467" s="68">
        <v>1</v>
      </c>
      <c r="AB1467" s="68">
        <v>1</v>
      </c>
      <c r="AC1467" s="68">
        <v>2</v>
      </c>
      <c r="AD1467" s="68">
        <v>6</v>
      </c>
      <c r="AE1467" s="68">
        <v>134</v>
      </c>
      <c r="AF1467" s="68">
        <v>0</v>
      </c>
      <c r="AG1467" s="68">
        <v>0</v>
      </c>
      <c r="AH1467" s="68">
        <v>0</v>
      </c>
      <c r="AI1467" s="68">
        <v>1</v>
      </c>
      <c r="AJ1467" s="68">
        <v>0</v>
      </c>
      <c r="AK1467" s="68">
        <v>0</v>
      </c>
      <c r="AL1467" s="68">
        <v>0</v>
      </c>
      <c r="AM1467" s="68">
        <v>0</v>
      </c>
      <c r="AN1467" s="68">
        <v>0</v>
      </c>
      <c r="AO1467" s="68">
        <v>0</v>
      </c>
      <c r="AP1467" s="113">
        <v>4.9487598903781684</v>
      </c>
      <c r="AQ1467" s="12">
        <v>1</v>
      </c>
      <c r="AR1467" s="113">
        <v>4.9487598903781684</v>
      </c>
      <c r="AS1467" s="12">
        <v>1</v>
      </c>
      <c r="AT1467" s="12">
        <v>0</v>
      </c>
      <c r="AU1467" s="12">
        <v>6.7923444274708089</v>
      </c>
      <c r="AV1467" s="113">
        <v>7.6073814256397911</v>
      </c>
      <c r="AW1467" s="12">
        <v>1</v>
      </c>
      <c r="AX1467" s="12">
        <v>0</v>
      </c>
      <c r="AY1467" s="68">
        <v>1</v>
      </c>
      <c r="AZ1467" s="68">
        <v>2.8000000000000001E-2</v>
      </c>
      <c r="BA1467" s="94">
        <v>3</v>
      </c>
      <c r="BB1467" s="94">
        <v>20</v>
      </c>
      <c r="BC1467" s="12">
        <v>1</v>
      </c>
      <c r="BD1467" s="12">
        <v>0</v>
      </c>
      <c r="BE1467" s="104">
        <f t="shared" si="334"/>
        <v>2.4815677485224859</v>
      </c>
      <c r="BF1467" s="104">
        <v>1376.05</v>
      </c>
      <c r="BG1467" s="104">
        <f t="shared" si="327"/>
        <v>0.34337584628935847</v>
      </c>
      <c r="BH1467" s="68">
        <v>0</v>
      </c>
      <c r="BI1467" s="68">
        <v>1</v>
      </c>
      <c r="BJ1467" s="68">
        <v>0</v>
      </c>
      <c r="BK1467" s="12">
        <v>1</v>
      </c>
      <c r="BL1467" s="12">
        <v>0</v>
      </c>
      <c r="BM1467" s="12">
        <v>1</v>
      </c>
      <c r="BN1467" s="12">
        <v>0</v>
      </c>
      <c r="BO1467" s="12">
        <v>1</v>
      </c>
      <c r="BP1467" s="12">
        <v>0</v>
      </c>
      <c r="BQ1467" s="12">
        <v>1</v>
      </c>
      <c r="BR1467" s="12">
        <v>0</v>
      </c>
      <c r="BS1467" s="12">
        <v>0</v>
      </c>
      <c r="BT1467" s="12">
        <v>0</v>
      </c>
      <c r="BU1467" s="12">
        <v>0</v>
      </c>
      <c r="BV1467" s="12">
        <v>1</v>
      </c>
      <c r="BW1467" s="12">
        <v>0</v>
      </c>
      <c r="BX1467" s="12">
        <v>0</v>
      </c>
      <c r="BY1467" s="12">
        <v>0.5</v>
      </c>
      <c r="BZ1467" s="12">
        <f t="shared" si="328"/>
        <v>0.5</v>
      </c>
      <c r="CA1467" s="113">
        <v>3.044522437723423</v>
      </c>
      <c r="CB1467" s="12" t="s">
        <v>1789</v>
      </c>
      <c r="CC1467" s="12">
        <v>1</v>
      </c>
      <c r="CL1467" s="70"/>
      <c r="CM1467" s="70"/>
      <c r="CN1467" s="70"/>
      <c r="CO1467" s="70"/>
      <c r="CP1467" s="70"/>
      <c r="CQ1467" s="70"/>
      <c r="CR1467" s="70"/>
      <c r="CS1467" s="70"/>
      <c r="CT1467" s="70"/>
      <c r="CU1467" s="70"/>
      <c r="CV1467" s="70"/>
      <c r="CW1467" s="70"/>
      <c r="CX1467" s="70"/>
      <c r="CY1467" s="70"/>
      <c r="CZ1467" s="70"/>
      <c r="DA1467" s="70"/>
      <c r="DB1467" s="70"/>
      <c r="DC1467" s="70"/>
      <c r="DD1467" s="70"/>
      <c r="DE1467" s="70"/>
      <c r="DF1467" s="70"/>
      <c r="DG1467" s="70"/>
      <c r="DH1467" s="70"/>
      <c r="DI1467" s="70"/>
      <c r="DJ1467" s="70"/>
      <c r="DK1467" s="70"/>
      <c r="DL1467" s="70"/>
      <c r="DM1467" s="70"/>
      <c r="DN1467" s="70"/>
      <c r="DO1467" s="70"/>
      <c r="DP1467" s="70"/>
      <c r="DQ1467" s="70"/>
      <c r="DR1467" s="70"/>
      <c r="DS1467" s="70"/>
      <c r="DT1467" s="70"/>
      <c r="DU1467" s="70"/>
      <c r="DV1467" s="70"/>
      <c r="DW1467" s="70"/>
      <c r="DX1467" s="70"/>
      <c r="DY1467" s="70"/>
      <c r="DZ1467" s="70"/>
      <c r="EA1467" s="70"/>
      <c r="EB1467" s="70"/>
      <c r="EC1467" s="70"/>
      <c r="ED1467" s="70"/>
      <c r="EE1467" s="70"/>
      <c r="EF1467" s="70"/>
      <c r="EG1467" s="70"/>
      <c r="EH1467" s="70"/>
      <c r="EI1467" s="70"/>
      <c r="EJ1467" s="70"/>
      <c r="EK1467" s="70"/>
      <c r="EL1467" s="70"/>
      <c r="EM1467" s="70"/>
      <c r="EN1467" s="70"/>
      <c r="EO1467" s="70"/>
      <c r="EP1467" s="70"/>
      <c r="EQ1467" s="70"/>
      <c r="ER1467" s="70"/>
      <c r="ES1467" s="70"/>
      <c r="ET1467" s="70"/>
      <c r="EU1467" s="70"/>
      <c r="EV1467" s="70"/>
      <c r="EW1467" s="70"/>
      <c r="EX1467" s="70"/>
      <c r="EY1467" s="70"/>
      <c r="EZ1467" s="70"/>
      <c r="FA1467" s="70"/>
      <c r="FB1467" s="70"/>
      <c r="FC1467" s="70"/>
      <c r="FD1467" s="70"/>
      <c r="FE1467" s="70"/>
      <c r="FF1467" s="70"/>
      <c r="FG1467" s="70"/>
      <c r="FH1467" s="70"/>
      <c r="FI1467" s="70"/>
      <c r="FJ1467" s="70"/>
      <c r="FK1467" s="70"/>
    </row>
    <row r="1468" spans="1:167" ht="15" customHeight="1" x14ac:dyDescent="0.3">
      <c r="A1468" s="70">
        <v>1467</v>
      </c>
      <c r="B1468" s="12">
        <v>35</v>
      </c>
      <c r="C1468" s="12" t="s">
        <v>228</v>
      </c>
      <c r="D1468" s="37">
        <v>0.60550000000000004</v>
      </c>
      <c r="E1468" s="68">
        <v>0.18640000000000001</v>
      </c>
      <c r="F1468" s="19">
        <f t="shared" si="329"/>
        <v>3.2483905579399144</v>
      </c>
      <c r="G1468" s="12" t="s">
        <v>353</v>
      </c>
      <c r="H1468" s="12">
        <f t="shared" si="332"/>
        <v>0.41910000000000003</v>
      </c>
      <c r="I1468" s="12">
        <f t="shared" si="333"/>
        <v>0.79190000000000005</v>
      </c>
      <c r="J1468" s="12" t="s">
        <v>63</v>
      </c>
      <c r="K1468" s="12">
        <f t="shared" si="321"/>
        <v>0.60550000000000004</v>
      </c>
      <c r="L1468" s="45">
        <f t="shared" si="330"/>
        <v>3.2483905579399144</v>
      </c>
      <c r="M1468" s="15">
        <f t="shared" si="322"/>
        <v>0.31322679798149194</v>
      </c>
      <c r="N1468" s="68">
        <f t="shared" si="323"/>
        <v>9.6425227322460921E-2</v>
      </c>
      <c r="O1468" s="68">
        <f t="shared" si="324"/>
        <v>10.370730023335542</v>
      </c>
      <c r="P1468" s="12">
        <f t="shared" si="325"/>
        <v>0.21680157065903102</v>
      </c>
      <c r="Q1468" s="12">
        <f t="shared" si="326"/>
        <v>0.40965202530395284</v>
      </c>
      <c r="R1468" s="113">
        <v>9.0288184953527928</v>
      </c>
      <c r="S1468" s="12" t="s">
        <v>1521</v>
      </c>
      <c r="T1468" s="12" t="s">
        <v>1794</v>
      </c>
      <c r="U1468" s="12" t="s">
        <v>1792</v>
      </c>
      <c r="V1468" s="68" t="s">
        <v>1805</v>
      </c>
      <c r="W1468" s="68">
        <v>0</v>
      </c>
      <c r="X1468" s="68">
        <v>0</v>
      </c>
      <c r="Y1468" s="68">
        <v>1</v>
      </c>
      <c r="Z1468" s="68">
        <v>0</v>
      </c>
      <c r="AA1468" s="68">
        <v>1</v>
      </c>
      <c r="AB1468" s="68">
        <v>1</v>
      </c>
      <c r="AC1468" s="68">
        <v>3</v>
      </c>
      <c r="AD1468" s="68">
        <v>2</v>
      </c>
      <c r="AE1468" s="68">
        <v>97</v>
      </c>
      <c r="AF1468" s="68">
        <v>0</v>
      </c>
      <c r="AG1468" s="68">
        <v>1</v>
      </c>
      <c r="AH1468" s="68">
        <v>0</v>
      </c>
      <c r="AI1468" s="68">
        <v>0</v>
      </c>
      <c r="AJ1468" s="68">
        <v>0</v>
      </c>
      <c r="AK1468" s="68">
        <v>0</v>
      </c>
      <c r="AL1468" s="68">
        <v>0</v>
      </c>
      <c r="AM1468" s="68">
        <v>0</v>
      </c>
      <c r="AN1468" s="68">
        <v>0</v>
      </c>
      <c r="AO1468" s="68">
        <v>0</v>
      </c>
      <c r="AP1468" s="113">
        <v>4.9487598903781684</v>
      </c>
      <c r="AQ1468" s="12">
        <v>1</v>
      </c>
      <c r="AR1468" s="113">
        <v>4.6051701859880918</v>
      </c>
      <c r="AS1468" s="12">
        <v>1</v>
      </c>
      <c r="AT1468" s="12">
        <v>0</v>
      </c>
      <c r="AU1468" s="12">
        <v>6.7923444274708089</v>
      </c>
      <c r="AV1468" s="113">
        <v>7.6073814256397911</v>
      </c>
      <c r="AW1468" s="12">
        <v>1</v>
      </c>
      <c r="AX1468" s="12">
        <v>0</v>
      </c>
      <c r="AY1468" s="68">
        <v>1</v>
      </c>
      <c r="AZ1468" s="68">
        <v>2.8000000000000001E-2</v>
      </c>
      <c r="BA1468" s="94">
        <v>3</v>
      </c>
      <c r="BB1468" s="94">
        <v>20</v>
      </c>
      <c r="BC1468" s="12">
        <v>1</v>
      </c>
      <c r="BD1468" s="12">
        <v>0</v>
      </c>
      <c r="BE1468" s="104">
        <f t="shared" si="334"/>
        <v>2.4815677485224859</v>
      </c>
      <c r="BF1468" s="104">
        <v>1376.05</v>
      </c>
      <c r="BG1468" s="104">
        <f t="shared" si="327"/>
        <v>0.34337584628935847</v>
      </c>
      <c r="BH1468" s="68">
        <v>0</v>
      </c>
      <c r="BI1468" s="68">
        <v>1</v>
      </c>
      <c r="BJ1468" s="68">
        <v>0</v>
      </c>
      <c r="BK1468" s="12">
        <v>1</v>
      </c>
      <c r="BL1468" s="12">
        <v>0</v>
      </c>
      <c r="BM1468" s="12">
        <v>1</v>
      </c>
      <c r="BN1468" s="12">
        <v>0</v>
      </c>
      <c r="BO1468" s="12">
        <v>1</v>
      </c>
      <c r="BP1468" s="12">
        <v>0</v>
      </c>
      <c r="BQ1468" s="12">
        <v>1</v>
      </c>
      <c r="BR1468" s="12">
        <v>0</v>
      </c>
      <c r="BS1468" s="12">
        <v>0</v>
      </c>
      <c r="BT1468" s="12">
        <v>0</v>
      </c>
      <c r="BU1468" s="12">
        <v>0</v>
      </c>
      <c r="BV1468" s="12">
        <v>1</v>
      </c>
      <c r="BW1468" s="12">
        <v>0</v>
      </c>
      <c r="BX1468" s="12">
        <v>0</v>
      </c>
      <c r="BY1468" s="12">
        <v>0.5</v>
      </c>
      <c r="BZ1468" s="12">
        <f t="shared" si="328"/>
        <v>0.5</v>
      </c>
      <c r="CA1468" s="113">
        <v>3.044522437723423</v>
      </c>
      <c r="CB1468" s="12" t="s">
        <v>1789</v>
      </c>
      <c r="CC1468" s="12">
        <v>1</v>
      </c>
    </row>
    <row r="1469" spans="1:167" ht="15" customHeight="1" x14ac:dyDescent="0.3">
      <c r="A1469" s="70">
        <v>1468</v>
      </c>
      <c r="B1469" s="70">
        <v>35</v>
      </c>
      <c r="C1469" s="70" t="s">
        <v>228</v>
      </c>
      <c r="D1469" s="38">
        <v>0.31330000000000002</v>
      </c>
      <c r="E1469" s="69">
        <v>0.1724</v>
      </c>
      <c r="F1469" s="19">
        <f t="shared" si="329"/>
        <v>1.8172853828306266</v>
      </c>
      <c r="G1469" s="70" t="s">
        <v>421</v>
      </c>
      <c r="H1469" s="70">
        <f t="shared" si="332"/>
        <v>0.14090000000000003</v>
      </c>
      <c r="I1469" s="70">
        <f t="shared" si="333"/>
        <v>0.48570000000000002</v>
      </c>
      <c r="J1469" s="70" t="s">
        <v>63</v>
      </c>
      <c r="K1469" s="70">
        <f t="shared" si="321"/>
        <v>0.31330000000000002</v>
      </c>
      <c r="L1469" s="47">
        <f t="shared" si="330"/>
        <v>1.8172853828306266</v>
      </c>
      <c r="M1469" s="18">
        <f t="shared" si="322"/>
        <v>0.18145427223467581</v>
      </c>
      <c r="N1469" s="69">
        <f t="shared" si="323"/>
        <v>9.9849079263511345E-2</v>
      </c>
      <c r="O1469" s="69">
        <f t="shared" si="324"/>
        <v>10.015114885144845</v>
      </c>
      <c r="P1469" s="70">
        <f t="shared" si="325"/>
        <v>8.1605192971164461E-2</v>
      </c>
      <c r="Q1469" s="70">
        <f t="shared" si="326"/>
        <v>0.28130335149818714</v>
      </c>
      <c r="R1469" s="114">
        <v>7.8563195714065879</v>
      </c>
      <c r="S1469" s="70" t="s">
        <v>1521</v>
      </c>
      <c r="T1469" s="70" t="s">
        <v>1794</v>
      </c>
      <c r="U1469" s="70" t="s">
        <v>1793</v>
      </c>
      <c r="V1469" s="69" t="s">
        <v>1806</v>
      </c>
      <c r="W1469" s="69">
        <v>0</v>
      </c>
      <c r="X1469" s="69">
        <v>0</v>
      </c>
      <c r="Y1469" s="69">
        <v>1</v>
      </c>
      <c r="Z1469" s="69">
        <v>0</v>
      </c>
      <c r="AA1469" s="69">
        <v>1</v>
      </c>
      <c r="AB1469" s="69">
        <v>1</v>
      </c>
      <c r="AC1469" s="69">
        <v>3</v>
      </c>
      <c r="AD1469" s="69">
        <v>2</v>
      </c>
      <c r="AE1469" s="69">
        <v>97</v>
      </c>
      <c r="AF1469" s="69">
        <v>0</v>
      </c>
      <c r="AG1469" s="69">
        <v>1</v>
      </c>
      <c r="AH1469" s="69">
        <v>0</v>
      </c>
      <c r="AI1469" s="69">
        <v>0</v>
      </c>
      <c r="AJ1469" s="69">
        <v>0</v>
      </c>
      <c r="AK1469" s="69">
        <v>0</v>
      </c>
      <c r="AL1469" s="69">
        <v>0</v>
      </c>
      <c r="AM1469" s="69">
        <v>0</v>
      </c>
      <c r="AN1469" s="69">
        <v>0</v>
      </c>
      <c r="AO1469" s="69">
        <v>0</v>
      </c>
      <c r="AP1469" s="114">
        <v>4.9487598903781684</v>
      </c>
      <c r="AQ1469" s="70">
        <v>1</v>
      </c>
      <c r="AR1469" s="114">
        <v>4.6051701859880918</v>
      </c>
      <c r="AS1469" s="70">
        <v>1</v>
      </c>
      <c r="AT1469" s="70">
        <v>0</v>
      </c>
      <c r="AU1469" s="70">
        <v>6.7923444274708089</v>
      </c>
      <c r="AV1469" s="114">
        <v>7.6073814256397911</v>
      </c>
      <c r="AW1469" s="70">
        <v>1</v>
      </c>
      <c r="AX1469" s="70">
        <v>0</v>
      </c>
      <c r="AY1469" s="69">
        <v>1</v>
      </c>
      <c r="AZ1469" s="69">
        <v>2.8000000000000001E-2</v>
      </c>
      <c r="BA1469" s="32">
        <v>3</v>
      </c>
      <c r="BB1469" s="32">
        <v>20</v>
      </c>
      <c r="BC1469" s="70">
        <v>1</v>
      </c>
      <c r="BD1469" s="70">
        <v>0</v>
      </c>
      <c r="BE1469" s="106">
        <f t="shared" si="334"/>
        <v>2.4815677485224859</v>
      </c>
      <c r="BF1469" s="106">
        <v>1376.05</v>
      </c>
      <c r="BG1469" s="106">
        <f t="shared" si="327"/>
        <v>0.34337584628935847</v>
      </c>
      <c r="BH1469" s="69">
        <v>0</v>
      </c>
      <c r="BI1469" s="69">
        <v>1</v>
      </c>
      <c r="BJ1469" s="69">
        <v>0</v>
      </c>
      <c r="BK1469" s="70">
        <v>1</v>
      </c>
      <c r="BL1469" s="70">
        <v>0</v>
      </c>
      <c r="BM1469" s="70">
        <v>1</v>
      </c>
      <c r="BN1469" s="70">
        <v>0</v>
      </c>
      <c r="BO1469" s="70">
        <v>1</v>
      </c>
      <c r="BP1469" s="70">
        <v>0</v>
      </c>
      <c r="BQ1469" s="70">
        <v>1</v>
      </c>
      <c r="BR1469" s="70">
        <v>0</v>
      </c>
      <c r="BS1469" s="70">
        <v>0</v>
      </c>
      <c r="BT1469" s="70">
        <v>0</v>
      </c>
      <c r="BU1469" s="70">
        <v>0</v>
      </c>
      <c r="BV1469" s="70">
        <v>1</v>
      </c>
      <c r="BW1469" s="70">
        <v>0</v>
      </c>
      <c r="BX1469" s="70">
        <v>0</v>
      </c>
      <c r="BY1469" s="70">
        <v>0.5</v>
      </c>
      <c r="BZ1469" s="70">
        <f t="shared" si="328"/>
        <v>0.5</v>
      </c>
      <c r="CA1469" s="114">
        <v>3.044522437723423</v>
      </c>
      <c r="CB1469" s="70" t="s">
        <v>1789</v>
      </c>
      <c r="CC1469" s="70">
        <v>1</v>
      </c>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c r="DD1469" s="70"/>
      <c r="DE1469" s="70"/>
      <c r="DF1469" s="70"/>
      <c r="DG1469" s="70"/>
      <c r="DH1469" s="70"/>
      <c r="DI1469" s="70"/>
      <c r="DJ1469" s="70"/>
      <c r="DK1469" s="70"/>
      <c r="DL1469" s="70"/>
      <c r="DM1469" s="70"/>
      <c r="DN1469" s="70"/>
      <c r="DO1469" s="70"/>
      <c r="DP1469" s="70"/>
      <c r="DQ1469" s="70"/>
      <c r="DR1469" s="70"/>
      <c r="DS1469" s="70"/>
      <c r="DT1469" s="70"/>
      <c r="DU1469" s="70"/>
      <c r="DV1469" s="70"/>
      <c r="DW1469" s="70"/>
      <c r="DX1469" s="70"/>
      <c r="DY1469" s="70"/>
      <c r="DZ1469" s="70"/>
      <c r="EA1469" s="70"/>
      <c r="EB1469" s="70"/>
      <c r="EC1469" s="70"/>
      <c r="ED1469" s="70"/>
      <c r="EE1469" s="70"/>
      <c r="EF1469" s="70"/>
      <c r="EG1469" s="70"/>
      <c r="EH1469" s="70"/>
      <c r="EI1469" s="70"/>
      <c r="EJ1469" s="70"/>
      <c r="EK1469" s="70"/>
      <c r="EL1469" s="70"/>
      <c r="EM1469" s="70"/>
      <c r="EN1469" s="70"/>
      <c r="EO1469" s="70"/>
      <c r="EP1469" s="70"/>
      <c r="EQ1469" s="70"/>
      <c r="ER1469" s="70"/>
      <c r="ES1469" s="70"/>
      <c r="ET1469" s="70"/>
      <c r="EU1469" s="70"/>
      <c r="EV1469" s="70"/>
      <c r="EW1469" s="70"/>
      <c r="EX1469" s="70"/>
      <c r="EY1469" s="70"/>
      <c r="EZ1469" s="70"/>
      <c r="FA1469" s="70"/>
      <c r="FB1469" s="70"/>
      <c r="FC1469" s="70"/>
      <c r="FD1469" s="70"/>
      <c r="FE1469" s="70"/>
      <c r="FF1469" s="70"/>
      <c r="FG1469" s="70"/>
      <c r="FH1469" s="70"/>
      <c r="FI1469" s="70"/>
      <c r="FJ1469" s="70"/>
      <c r="FK1469" s="70"/>
    </row>
    <row r="1470" spans="1:167" ht="15" customHeight="1" x14ac:dyDescent="0.3">
      <c r="A1470" s="17">
        <v>1469</v>
      </c>
      <c r="B1470" s="12">
        <v>35</v>
      </c>
      <c r="C1470" s="12" t="s">
        <v>228</v>
      </c>
      <c r="D1470" s="37">
        <v>0.57079999999999997</v>
      </c>
      <c r="E1470" s="68">
        <v>0.19520000000000001</v>
      </c>
      <c r="F1470" s="19">
        <f t="shared" si="329"/>
        <v>2.9241803278688523</v>
      </c>
      <c r="G1470" s="12" t="s">
        <v>353</v>
      </c>
      <c r="H1470" s="12">
        <f t="shared" si="332"/>
        <v>0.37559999999999993</v>
      </c>
      <c r="I1470" s="12">
        <f t="shared" si="333"/>
        <v>0.76600000000000001</v>
      </c>
      <c r="J1470" s="12" t="s">
        <v>63</v>
      </c>
      <c r="K1470" s="12">
        <f t="shared" si="321"/>
        <v>0.57079999999999997</v>
      </c>
      <c r="L1470" s="45">
        <f t="shared" si="330"/>
        <v>2.9241803278688523</v>
      </c>
      <c r="M1470" s="15">
        <f t="shared" si="322"/>
        <v>0.29017661563894509</v>
      </c>
      <c r="N1470" s="68">
        <f t="shared" si="323"/>
        <v>9.9233488739877515E-2</v>
      </c>
      <c r="O1470" s="68">
        <f t="shared" si="324"/>
        <v>10.077243203867573</v>
      </c>
      <c r="P1470" s="12">
        <f t="shared" si="325"/>
        <v>0.19094312689906756</v>
      </c>
      <c r="Q1470" s="12">
        <f t="shared" si="326"/>
        <v>0.38941010437882262</v>
      </c>
      <c r="R1470" s="113">
        <v>7.8563195714065879</v>
      </c>
      <c r="S1470" s="12" t="s">
        <v>1522</v>
      </c>
      <c r="T1470" s="12" t="s">
        <v>1794</v>
      </c>
      <c r="U1470" s="12" t="s">
        <v>1792</v>
      </c>
      <c r="V1470" s="68" t="s">
        <v>1805</v>
      </c>
      <c r="W1470" s="68">
        <v>0</v>
      </c>
      <c r="X1470" s="68">
        <v>0</v>
      </c>
      <c r="Y1470" s="68">
        <v>1</v>
      </c>
      <c r="Z1470" s="68">
        <v>0</v>
      </c>
      <c r="AA1470" s="68">
        <v>1</v>
      </c>
      <c r="AB1470" s="68">
        <v>1</v>
      </c>
      <c r="AC1470" s="68">
        <v>4</v>
      </c>
      <c r="AD1470" s="69">
        <v>6</v>
      </c>
      <c r="AE1470" s="68">
        <v>93</v>
      </c>
      <c r="AF1470" s="68">
        <v>0</v>
      </c>
      <c r="AG1470" s="68">
        <v>1</v>
      </c>
      <c r="AH1470" s="68">
        <v>0</v>
      </c>
      <c r="AI1470" s="68">
        <v>0</v>
      </c>
      <c r="AJ1470" s="68">
        <v>0</v>
      </c>
      <c r="AK1470" s="68">
        <v>0</v>
      </c>
      <c r="AL1470" s="68">
        <v>0</v>
      </c>
      <c r="AM1470" s="68">
        <v>0</v>
      </c>
      <c r="AN1470" s="68">
        <v>0</v>
      </c>
      <c r="AO1470" s="68">
        <v>0</v>
      </c>
      <c r="AP1470" s="113">
        <v>4.9487598903781684</v>
      </c>
      <c r="AQ1470" s="12">
        <v>1</v>
      </c>
      <c r="AR1470" s="113">
        <v>4.6051701859880918</v>
      </c>
      <c r="AS1470" s="12">
        <v>1</v>
      </c>
      <c r="AT1470" s="12">
        <v>0</v>
      </c>
      <c r="AU1470" s="12">
        <v>6.7923444274708089</v>
      </c>
      <c r="AV1470" s="113">
        <v>7.6073814256397911</v>
      </c>
      <c r="AW1470" s="12">
        <v>1</v>
      </c>
      <c r="AX1470" s="12">
        <v>0</v>
      </c>
      <c r="AY1470" s="68">
        <v>1</v>
      </c>
      <c r="AZ1470" s="68">
        <v>2.8000000000000001E-2</v>
      </c>
      <c r="BA1470" s="94">
        <v>3</v>
      </c>
      <c r="BB1470" s="94">
        <v>20</v>
      </c>
      <c r="BC1470" s="12">
        <v>1</v>
      </c>
      <c r="BD1470" s="12">
        <v>0</v>
      </c>
      <c r="BE1470" s="104">
        <f t="shared" si="334"/>
        <v>2.4815677485224859</v>
      </c>
      <c r="BF1470" s="104">
        <v>1376.05</v>
      </c>
      <c r="BG1470" s="104">
        <f t="shared" si="327"/>
        <v>0.34337584628935847</v>
      </c>
      <c r="BH1470" s="68">
        <v>0</v>
      </c>
      <c r="BI1470" s="68">
        <v>1</v>
      </c>
      <c r="BJ1470" s="68">
        <v>0</v>
      </c>
      <c r="BK1470" s="12">
        <v>1</v>
      </c>
      <c r="BL1470" s="12">
        <v>0</v>
      </c>
      <c r="BM1470" s="12">
        <v>1</v>
      </c>
      <c r="BN1470" s="12">
        <v>0</v>
      </c>
      <c r="BO1470" s="12">
        <v>1</v>
      </c>
      <c r="BP1470" s="12">
        <v>0</v>
      </c>
      <c r="BQ1470" s="12">
        <v>1</v>
      </c>
      <c r="BR1470" s="12">
        <v>0</v>
      </c>
      <c r="BS1470" s="12">
        <v>0</v>
      </c>
      <c r="BT1470" s="12">
        <v>0</v>
      </c>
      <c r="BU1470" s="12">
        <v>0</v>
      </c>
      <c r="BV1470" s="12">
        <v>1</v>
      </c>
      <c r="BW1470" s="12">
        <v>0</v>
      </c>
      <c r="BX1470" s="12">
        <v>0</v>
      </c>
      <c r="BY1470" s="12">
        <v>0.5</v>
      </c>
      <c r="BZ1470" s="12">
        <f t="shared" si="328"/>
        <v>0.5</v>
      </c>
      <c r="CA1470" s="113">
        <v>3.044522437723423</v>
      </c>
      <c r="CB1470" s="12" t="s">
        <v>1789</v>
      </c>
      <c r="CC1470" s="12">
        <v>1</v>
      </c>
    </row>
    <row r="1471" spans="1:167" ht="15" customHeight="1" x14ac:dyDescent="0.3">
      <c r="A1471" s="70">
        <v>1470</v>
      </c>
      <c r="B1471" s="12">
        <v>35</v>
      </c>
      <c r="C1471" s="12" t="s">
        <v>228</v>
      </c>
      <c r="D1471" s="37">
        <v>0.29849999999999999</v>
      </c>
      <c r="E1471" s="13">
        <v>0.17910000000000001</v>
      </c>
      <c r="F1471" s="19">
        <f t="shared" si="329"/>
        <v>1.6666666666666665</v>
      </c>
      <c r="G1471" s="12" t="s">
        <v>421</v>
      </c>
      <c r="H1471" s="12">
        <f t="shared" si="332"/>
        <v>0.11939999999999998</v>
      </c>
      <c r="I1471" s="12">
        <f t="shared" si="333"/>
        <v>0.47760000000000002</v>
      </c>
      <c r="J1471" s="12" t="s">
        <v>63</v>
      </c>
      <c r="K1471" s="12">
        <f t="shared" si="321"/>
        <v>0.29849999999999999</v>
      </c>
      <c r="L1471" s="45">
        <f t="shared" si="330"/>
        <v>1.6666666666666665</v>
      </c>
      <c r="M1471" s="15">
        <f t="shared" si="322"/>
        <v>0.17030067582254291</v>
      </c>
      <c r="N1471" s="13">
        <f t="shared" si="323"/>
        <v>0.10218040549352574</v>
      </c>
      <c r="O1471" s="68">
        <f t="shared" si="324"/>
        <v>9.7866121706021332</v>
      </c>
      <c r="P1471" s="12">
        <f t="shared" si="325"/>
        <v>6.8120270329017171E-2</v>
      </c>
      <c r="Q1471" s="12">
        <f t="shared" si="326"/>
        <v>0.27248108131606863</v>
      </c>
      <c r="R1471" s="113">
        <v>6.674561391814426</v>
      </c>
      <c r="S1471" s="12" t="s">
        <v>1522</v>
      </c>
      <c r="T1471" s="12" t="s">
        <v>1794</v>
      </c>
      <c r="U1471" s="12" t="s">
        <v>1793</v>
      </c>
      <c r="V1471" s="13" t="s">
        <v>1806</v>
      </c>
      <c r="W1471" s="68">
        <v>0</v>
      </c>
      <c r="X1471" s="68">
        <v>0</v>
      </c>
      <c r="Y1471" s="68">
        <v>1</v>
      </c>
      <c r="Z1471" s="68">
        <v>0</v>
      </c>
      <c r="AA1471" s="13">
        <v>1</v>
      </c>
      <c r="AB1471" s="13">
        <v>1</v>
      </c>
      <c r="AC1471" s="68">
        <v>4</v>
      </c>
      <c r="AD1471" s="68">
        <v>6</v>
      </c>
      <c r="AE1471" s="13">
        <v>93</v>
      </c>
      <c r="AF1471" s="13">
        <v>0</v>
      </c>
      <c r="AG1471" s="13">
        <v>1</v>
      </c>
      <c r="AH1471" s="13">
        <v>0</v>
      </c>
      <c r="AI1471" s="13">
        <v>0</v>
      </c>
      <c r="AJ1471" s="13">
        <v>0</v>
      </c>
      <c r="AK1471" s="13">
        <v>0</v>
      </c>
      <c r="AL1471" s="13">
        <v>0</v>
      </c>
      <c r="AM1471" s="68">
        <v>0</v>
      </c>
      <c r="AN1471" s="68">
        <v>0</v>
      </c>
      <c r="AO1471" s="68">
        <v>0</v>
      </c>
      <c r="AP1471" s="113">
        <v>4.9487598903781684</v>
      </c>
      <c r="AQ1471" s="12">
        <v>1</v>
      </c>
      <c r="AR1471" s="113">
        <v>4.6051701859880918</v>
      </c>
      <c r="AS1471" s="12">
        <v>1</v>
      </c>
      <c r="AT1471" s="12">
        <v>0</v>
      </c>
      <c r="AU1471" s="12">
        <v>6.7923444274708089</v>
      </c>
      <c r="AV1471" s="113">
        <v>7.6073814256397911</v>
      </c>
      <c r="AW1471" s="12">
        <v>1</v>
      </c>
      <c r="AX1471" s="12">
        <v>0</v>
      </c>
      <c r="AY1471" s="68">
        <v>1</v>
      </c>
      <c r="AZ1471" s="68">
        <v>2.8000000000000001E-2</v>
      </c>
      <c r="BA1471" s="94">
        <v>3</v>
      </c>
      <c r="BB1471" s="94">
        <v>20</v>
      </c>
      <c r="BC1471" s="12">
        <v>1</v>
      </c>
      <c r="BD1471" s="12">
        <v>0</v>
      </c>
      <c r="BE1471" s="104">
        <f t="shared" si="334"/>
        <v>2.4815677485224859</v>
      </c>
      <c r="BF1471" s="104">
        <v>1376.05</v>
      </c>
      <c r="BG1471" s="104">
        <f t="shared" si="327"/>
        <v>0.34337584628935847</v>
      </c>
      <c r="BH1471" s="68">
        <v>0</v>
      </c>
      <c r="BI1471" s="68">
        <v>1</v>
      </c>
      <c r="BJ1471" s="68">
        <v>0</v>
      </c>
      <c r="BK1471" s="12">
        <v>1</v>
      </c>
      <c r="BL1471" s="12">
        <v>0</v>
      </c>
      <c r="BM1471" s="12">
        <v>1</v>
      </c>
      <c r="BN1471" s="12">
        <v>0</v>
      </c>
      <c r="BO1471" s="12">
        <v>1</v>
      </c>
      <c r="BP1471" s="12">
        <v>0</v>
      </c>
      <c r="BQ1471" s="12">
        <v>1</v>
      </c>
      <c r="BR1471" s="12">
        <v>0</v>
      </c>
      <c r="BS1471" s="12">
        <v>0</v>
      </c>
      <c r="BT1471" s="12">
        <v>0</v>
      </c>
      <c r="BU1471" s="12">
        <v>0</v>
      </c>
      <c r="BV1471" s="12">
        <v>1</v>
      </c>
      <c r="BW1471" s="12">
        <v>0</v>
      </c>
      <c r="BX1471" s="12">
        <v>0</v>
      </c>
      <c r="BY1471" s="12">
        <v>0.5</v>
      </c>
      <c r="BZ1471" s="12">
        <f t="shared" si="328"/>
        <v>0.5</v>
      </c>
      <c r="CA1471" s="113">
        <v>3.044522437723423</v>
      </c>
      <c r="CB1471" s="12" t="s">
        <v>1789</v>
      </c>
      <c r="CC1471" s="12">
        <v>1</v>
      </c>
    </row>
    <row r="1472" spans="1:167" ht="15" customHeight="1" x14ac:dyDescent="0.3">
      <c r="A1472" s="70">
        <v>1471</v>
      </c>
      <c r="B1472" s="70">
        <v>35</v>
      </c>
      <c r="C1472" s="70" t="s">
        <v>228</v>
      </c>
      <c r="D1472" s="38">
        <v>4.0000000000000002E-4</v>
      </c>
      <c r="E1472" s="69">
        <v>0.1517</v>
      </c>
      <c r="F1472" s="19">
        <f t="shared" si="329"/>
        <v>2.6367831245880029E-3</v>
      </c>
      <c r="G1472" s="70"/>
      <c r="H1472" s="70">
        <f t="shared" si="332"/>
        <v>-0.15129999999999999</v>
      </c>
      <c r="I1472" s="70">
        <f t="shared" si="333"/>
        <v>0.15210000000000001</v>
      </c>
      <c r="J1472" s="70" t="s">
        <v>63</v>
      </c>
      <c r="K1472" s="70">
        <f t="shared" si="321"/>
        <v>4.0000000000000002E-4</v>
      </c>
      <c r="L1472" s="47">
        <f t="shared" si="330"/>
        <v>2.6367831245880029E-3</v>
      </c>
      <c r="M1472" s="18">
        <f t="shared" si="322"/>
        <v>2.7342166274739048E-4</v>
      </c>
      <c r="N1472" s="69">
        <f t="shared" si="323"/>
        <v>0.10369516559694783</v>
      </c>
      <c r="O1472" s="69">
        <f t="shared" si="324"/>
        <v>9.6436511214697749</v>
      </c>
      <c r="P1472" s="70">
        <f t="shared" si="325"/>
        <v>-0.10342174393420044</v>
      </c>
      <c r="Q1472" s="70">
        <f t="shared" si="326"/>
        <v>0.10396858725969522</v>
      </c>
      <c r="R1472" s="114">
        <v>7.4899708988348008</v>
      </c>
      <c r="S1472" s="70" t="s">
        <v>1522</v>
      </c>
      <c r="T1472" s="70" t="s">
        <v>1794</v>
      </c>
      <c r="U1472" s="70" t="s">
        <v>1530</v>
      </c>
      <c r="V1472" s="69" t="s">
        <v>1807</v>
      </c>
      <c r="W1472" s="69">
        <v>0</v>
      </c>
      <c r="X1472" s="69">
        <v>0</v>
      </c>
      <c r="Y1472" s="69">
        <v>1</v>
      </c>
      <c r="Z1472" s="69">
        <v>0</v>
      </c>
      <c r="AA1472" s="69">
        <v>1</v>
      </c>
      <c r="AB1472" s="69">
        <v>1</v>
      </c>
      <c r="AC1472" s="69">
        <v>4</v>
      </c>
      <c r="AD1472" s="69">
        <v>6</v>
      </c>
      <c r="AE1472" s="69">
        <v>93</v>
      </c>
      <c r="AF1472" s="69">
        <v>0</v>
      </c>
      <c r="AG1472" s="69">
        <v>1</v>
      </c>
      <c r="AH1472" s="69">
        <v>0</v>
      </c>
      <c r="AI1472" s="69">
        <v>0</v>
      </c>
      <c r="AJ1472" s="69">
        <v>0</v>
      </c>
      <c r="AK1472" s="69">
        <v>0</v>
      </c>
      <c r="AL1472" s="69">
        <v>0</v>
      </c>
      <c r="AM1472" s="69">
        <v>0</v>
      </c>
      <c r="AN1472" s="69">
        <v>0</v>
      </c>
      <c r="AO1472" s="69">
        <v>0</v>
      </c>
      <c r="AP1472" s="114">
        <v>4.9487598903781684</v>
      </c>
      <c r="AQ1472" s="70">
        <v>1</v>
      </c>
      <c r="AR1472" s="114">
        <v>4.6051701859880918</v>
      </c>
      <c r="AS1472" s="70">
        <v>1</v>
      </c>
      <c r="AT1472" s="70">
        <v>0</v>
      </c>
      <c r="AU1472" s="70">
        <v>6.7923444274708089</v>
      </c>
      <c r="AV1472" s="114">
        <v>7.6073814256397911</v>
      </c>
      <c r="AW1472" s="70">
        <v>1</v>
      </c>
      <c r="AX1472" s="70">
        <v>0</v>
      </c>
      <c r="AY1472" s="69">
        <v>1</v>
      </c>
      <c r="AZ1472" s="69">
        <v>2.8000000000000001E-2</v>
      </c>
      <c r="BA1472" s="32">
        <v>3</v>
      </c>
      <c r="BB1472" s="32">
        <v>20</v>
      </c>
      <c r="BC1472" s="70">
        <v>1</v>
      </c>
      <c r="BD1472" s="70">
        <v>0</v>
      </c>
      <c r="BE1472" s="106">
        <f t="shared" si="334"/>
        <v>2.4815677485224859</v>
      </c>
      <c r="BF1472" s="106">
        <v>1376.05</v>
      </c>
      <c r="BG1472" s="106">
        <f t="shared" si="327"/>
        <v>0.34337584628935847</v>
      </c>
      <c r="BH1472" s="69">
        <v>0</v>
      </c>
      <c r="BI1472" s="69">
        <v>1</v>
      </c>
      <c r="BJ1472" s="69">
        <v>0</v>
      </c>
      <c r="BK1472" s="70">
        <v>1</v>
      </c>
      <c r="BL1472" s="70">
        <v>0</v>
      </c>
      <c r="BM1472" s="70">
        <v>1</v>
      </c>
      <c r="BN1472" s="70">
        <v>0</v>
      </c>
      <c r="BO1472" s="70">
        <v>1</v>
      </c>
      <c r="BP1472" s="70">
        <v>0</v>
      </c>
      <c r="BQ1472" s="70">
        <v>1</v>
      </c>
      <c r="BR1472" s="70">
        <v>0</v>
      </c>
      <c r="BS1472" s="70">
        <v>0</v>
      </c>
      <c r="BT1472" s="70">
        <v>0</v>
      </c>
      <c r="BU1472" s="70">
        <v>0</v>
      </c>
      <c r="BV1472" s="70">
        <v>1</v>
      </c>
      <c r="BW1472" s="70">
        <v>0</v>
      </c>
      <c r="BX1472" s="70">
        <v>0</v>
      </c>
      <c r="BY1472" s="70">
        <v>0.5</v>
      </c>
      <c r="BZ1472" s="70">
        <f t="shared" si="328"/>
        <v>0.5</v>
      </c>
      <c r="CA1472" s="114">
        <v>3.044522437723423</v>
      </c>
      <c r="CB1472" s="70" t="s">
        <v>1789</v>
      </c>
      <c r="CC1472" s="70">
        <v>1</v>
      </c>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c r="DD1472" s="70"/>
      <c r="DE1472" s="70"/>
      <c r="DF1472" s="70"/>
      <c r="DG1472" s="70"/>
      <c r="DH1472" s="70"/>
      <c r="DI1472" s="70"/>
      <c r="DJ1472" s="70"/>
      <c r="DK1472" s="70"/>
      <c r="DL1472" s="70"/>
      <c r="DM1472" s="70"/>
      <c r="DN1472" s="70"/>
      <c r="DO1472" s="70"/>
      <c r="DP1472" s="70"/>
      <c r="DQ1472" s="70"/>
      <c r="DR1472" s="70"/>
      <c r="DS1472" s="70"/>
      <c r="DT1472" s="70"/>
      <c r="DU1472" s="70"/>
      <c r="DV1472" s="70"/>
      <c r="DW1472" s="70"/>
      <c r="DX1472" s="70"/>
      <c r="DY1472" s="70"/>
      <c r="DZ1472" s="70"/>
      <c r="EA1472" s="70"/>
      <c r="EB1472" s="70"/>
      <c r="EC1472" s="70"/>
      <c r="ED1472" s="70"/>
      <c r="EE1472" s="70"/>
      <c r="EF1472" s="70"/>
      <c r="EG1472" s="70"/>
      <c r="EH1472" s="70"/>
      <c r="EI1472" s="70"/>
      <c r="EJ1472" s="70"/>
      <c r="EK1472" s="70"/>
      <c r="EL1472" s="70"/>
      <c r="EM1472" s="70"/>
      <c r="EN1472" s="70"/>
      <c r="EO1472" s="70"/>
      <c r="EP1472" s="70"/>
      <c r="EQ1472" s="70"/>
      <c r="ER1472" s="70"/>
      <c r="ES1472" s="70"/>
      <c r="ET1472" s="70"/>
      <c r="EU1472" s="70"/>
      <c r="EV1472" s="70"/>
      <c r="EW1472" s="70"/>
      <c r="EX1472" s="70"/>
      <c r="EY1472" s="70"/>
      <c r="EZ1472" s="70"/>
      <c r="FA1472" s="70"/>
      <c r="FB1472" s="70"/>
      <c r="FC1472" s="70"/>
      <c r="FD1472" s="70"/>
      <c r="FE1472" s="70"/>
      <c r="FF1472" s="70"/>
      <c r="FG1472" s="70"/>
      <c r="FH1472" s="70"/>
      <c r="FI1472" s="70"/>
      <c r="FJ1472" s="70"/>
      <c r="FK1472" s="70"/>
    </row>
    <row r="1473" spans="1:167" s="71" customFormat="1" ht="15" customHeight="1" x14ac:dyDescent="0.3">
      <c r="A1473" s="71">
        <v>1472</v>
      </c>
      <c r="B1473" s="71">
        <v>36</v>
      </c>
      <c r="C1473" s="71" t="s">
        <v>230</v>
      </c>
      <c r="D1473" s="74">
        <v>11.172000000000001</v>
      </c>
      <c r="E1473" s="73">
        <v>2.2650000000000001</v>
      </c>
      <c r="F1473" s="66">
        <f t="shared" si="329"/>
        <v>4.9324503311258274</v>
      </c>
      <c r="G1473" s="71" t="s">
        <v>353</v>
      </c>
      <c r="H1473" s="71">
        <f t="shared" si="332"/>
        <v>8.907</v>
      </c>
      <c r="I1473" s="71">
        <f t="shared" si="333"/>
        <v>13.437000000000001</v>
      </c>
      <c r="J1473" s="71">
        <v>0.16</v>
      </c>
      <c r="K1473" s="71">
        <f t="shared" si="321"/>
        <v>11.172000000000001</v>
      </c>
      <c r="L1473" s="89">
        <f t="shared" si="330"/>
        <v>4.9324503311258274</v>
      </c>
      <c r="M1473" s="72">
        <f t="shared" si="322"/>
        <v>0.43372519369940543</v>
      </c>
      <c r="N1473" s="73">
        <f t="shared" si="323"/>
        <v>8.7933007852591602E-2</v>
      </c>
      <c r="O1473" s="73">
        <f t="shared" si="324"/>
        <v>11.372293799802364</v>
      </c>
      <c r="P1473" s="71">
        <f t="shared" si="325"/>
        <v>0.34579218584681382</v>
      </c>
      <c r="Q1473" s="71">
        <f t="shared" si="326"/>
        <v>0.52165820155199705</v>
      </c>
      <c r="R1473" s="116">
        <v>7.2923371761738771</v>
      </c>
      <c r="S1473" s="71" t="s">
        <v>1521</v>
      </c>
      <c r="T1473" s="71" t="s">
        <v>1828</v>
      </c>
      <c r="U1473" s="71" t="s">
        <v>1826</v>
      </c>
      <c r="V1473" s="73" t="s">
        <v>1830</v>
      </c>
      <c r="W1473" s="73">
        <v>0</v>
      </c>
      <c r="X1473" s="73">
        <v>0</v>
      </c>
      <c r="Y1473" s="73">
        <v>0</v>
      </c>
      <c r="Z1473" s="73">
        <v>1</v>
      </c>
      <c r="AA1473" s="73">
        <v>1</v>
      </c>
      <c r="AB1473" s="73">
        <v>1</v>
      </c>
      <c r="AC1473" s="73">
        <v>1</v>
      </c>
      <c r="AD1473" s="73">
        <v>2</v>
      </c>
      <c r="AE1473" s="73">
        <v>105</v>
      </c>
      <c r="AF1473" s="73">
        <v>0</v>
      </c>
      <c r="AG1473" s="73">
        <v>0</v>
      </c>
      <c r="AH1473" s="73">
        <v>0</v>
      </c>
      <c r="AI1473" s="73">
        <v>0</v>
      </c>
      <c r="AJ1473" s="73">
        <v>0</v>
      </c>
      <c r="AK1473" s="73">
        <v>0</v>
      </c>
      <c r="AL1473" s="73">
        <v>0</v>
      </c>
      <c r="AM1473" s="73">
        <v>0</v>
      </c>
      <c r="AN1473" s="73">
        <v>0</v>
      </c>
      <c r="AO1473" s="73">
        <v>1</v>
      </c>
      <c r="AP1473" s="116">
        <v>1.0986122886681098</v>
      </c>
      <c r="AQ1473" s="71">
        <v>1</v>
      </c>
      <c r="AR1473" s="116">
        <v>4.6821312271242199</v>
      </c>
      <c r="AS1473" s="71">
        <v>0</v>
      </c>
      <c r="AT1473" s="71">
        <v>1</v>
      </c>
      <c r="AU1473" s="71">
        <v>6.7923444274708089</v>
      </c>
      <c r="AV1473" s="116">
        <v>7.6088706291912596</v>
      </c>
      <c r="AW1473" s="71">
        <v>0</v>
      </c>
      <c r="AX1473" s="71">
        <v>1</v>
      </c>
      <c r="AY1473" s="73">
        <v>0</v>
      </c>
      <c r="AZ1473" s="103">
        <v>0.35399999999999998</v>
      </c>
      <c r="BA1473" s="84">
        <v>9</v>
      </c>
      <c r="BB1473" s="84">
        <v>22</v>
      </c>
      <c r="BC1473" s="71">
        <v>1</v>
      </c>
      <c r="BD1473" s="71">
        <v>0</v>
      </c>
      <c r="BE1473" s="107">
        <f t="shared" ref="BE1473:BE1494" si="335">LN(13.1)</f>
        <v>2.5726122302071057</v>
      </c>
      <c r="BF1473" s="107">
        <v>1567.66</v>
      </c>
      <c r="BG1473" s="107">
        <f t="shared" si="327"/>
        <v>0.34966611040876849</v>
      </c>
      <c r="BH1473" s="73">
        <v>1</v>
      </c>
      <c r="BI1473" s="73">
        <v>0</v>
      </c>
      <c r="BJ1473" s="73">
        <v>1</v>
      </c>
      <c r="BK1473" s="71">
        <v>1</v>
      </c>
      <c r="BL1473" s="71">
        <v>0</v>
      </c>
      <c r="BM1473" s="71">
        <v>0</v>
      </c>
      <c r="BN1473" s="71">
        <v>1</v>
      </c>
      <c r="BO1473" s="71">
        <v>1</v>
      </c>
      <c r="BP1473" s="71">
        <v>0</v>
      </c>
      <c r="BQ1473" s="71">
        <v>0</v>
      </c>
      <c r="BR1473" s="71">
        <v>0</v>
      </c>
      <c r="BS1473" s="71">
        <v>1</v>
      </c>
      <c r="BT1473" s="71">
        <v>0</v>
      </c>
      <c r="BU1473" s="71">
        <v>0</v>
      </c>
      <c r="BV1473" s="71">
        <v>0</v>
      </c>
      <c r="BW1473" s="71">
        <v>1</v>
      </c>
      <c r="BX1473" s="71">
        <v>0</v>
      </c>
      <c r="BY1473" s="71">
        <v>0.5</v>
      </c>
      <c r="BZ1473" s="71">
        <f t="shared" si="328"/>
        <v>0.5</v>
      </c>
      <c r="CA1473" s="116">
        <v>3.044522437723423</v>
      </c>
      <c r="CB1473" s="71" t="s">
        <v>1822</v>
      </c>
      <c r="CC1473" s="71">
        <v>1</v>
      </c>
      <c r="CD1473" s="71" t="s">
        <v>1810</v>
      </c>
      <c r="CE1473" s="71" t="s">
        <v>1811</v>
      </c>
      <c r="CF1473" s="71" t="s">
        <v>1812</v>
      </c>
      <c r="CG1473" s="71" t="s">
        <v>1820</v>
      </c>
      <c r="CH1473" s="71" t="s">
        <v>1817</v>
      </c>
      <c r="CI1473" s="102" t="s">
        <v>1823</v>
      </c>
    </row>
    <row r="1474" spans="1:167" ht="15" customHeight="1" x14ac:dyDescent="0.3">
      <c r="A1474" s="70">
        <v>1473</v>
      </c>
      <c r="B1474" s="12">
        <v>36</v>
      </c>
      <c r="C1474" s="12" t="s">
        <v>230</v>
      </c>
      <c r="D1474" s="37">
        <v>20.588999999999999</v>
      </c>
      <c r="E1474" s="13">
        <v>3.26</v>
      </c>
      <c r="F1474" s="19">
        <f t="shared" si="329"/>
        <v>6.3156441717791409</v>
      </c>
      <c r="G1474" s="12" t="s">
        <v>353</v>
      </c>
      <c r="H1474" s="12">
        <f t="shared" si="332"/>
        <v>17.329000000000001</v>
      </c>
      <c r="I1474" s="12">
        <f t="shared" si="333"/>
        <v>23.848999999999997</v>
      </c>
      <c r="J1474" s="12">
        <v>0.16</v>
      </c>
      <c r="K1474" s="12">
        <f t="shared" ref="K1474:K1537" si="336">IF(AA1474=1,D1474,-D1474)</f>
        <v>20.588999999999999</v>
      </c>
      <c r="L1474" s="45">
        <f t="shared" si="330"/>
        <v>6.3156441717791409</v>
      </c>
      <c r="M1474" s="15">
        <f t="shared" ref="M1474:M1537" si="337">L1474/SQRT(L1474^2+AE1474)</f>
        <v>0.52468953471618551</v>
      </c>
      <c r="N1474" s="13">
        <f t="shared" ref="N1474:N1537" si="338">SQRT((1-M1474^2)/AE1474)</f>
        <v>8.3077754294757639E-2</v>
      </c>
      <c r="O1474" s="68">
        <f t="shared" ref="O1474:O1537" si="339">1/N1474</f>
        <v>12.036916602873339</v>
      </c>
      <c r="P1474" s="12">
        <f t="shared" ref="P1474:P1537" si="340">M1474-N1474</f>
        <v>0.4416117804214279</v>
      </c>
      <c r="Q1474" s="12">
        <f t="shared" ref="Q1474:Q1537" si="341">M1474+N1474</f>
        <v>0.60776728901094312</v>
      </c>
      <c r="R1474" s="113">
        <v>9.5125908086033597</v>
      </c>
      <c r="S1474" s="12" t="s">
        <v>1521</v>
      </c>
      <c r="T1474" s="12" t="s">
        <v>1828</v>
      </c>
      <c r="U1474" s="12" t="s">
        <v>1827</v>
      </c>
      <c r="V1474" s="13" t="s">
        <v>1831</v>
      </c>
      <c r="W1474" s="68">
        <v>0</v>
      </c>
      <c r="X1474" s="68">
        <v>0</v>
      </c>
      <c r="Y1474" s="68">
        <v>0</v>
      </c>
      <c r="Z1474" s="68">
        <v>1</v>
      </c>
      <c r="AA1474" s="13">
        <v>1</v>
      </c>
      <c r="AB1474" s="13">
        <v>1</v>
      </c>
      <c r="AC1474" s="68">
        <v>1</v>
      </c>
      <c r="AD1474" s="13">
        <v>2</v>
      </c>
      <c r="AE1474" s="13">
        <v>105</v>
      </c>
      <c r="AF1474" s="13">
        <v>0</v>
      </c>
      <c r="AG1474" s="13">
        <v>0</v>
      </c>
      <c r="AH1474" s="13">
        <v>0</v>
      </c>
      <c r="AI1474" s="13">
        <v>0</v>
      </c>
      <c r="AJ1474" s="13">
        <v>0</v>
      </c>
      <c r="AK1474" s="13">
        <v>0</v>
      </c>
      <c r="AL1474" s="13">
        <v>0</v>
      </c>
      <c r="AM1474" s="68">
        <v>0</v>
      </c>
      <c r="AN1474" s="68">
        <v>0</v>
      </c>
      <c r="AO1474" s="68">
        <v>1</v>
      </c>
      <c r="AP1474" s="113">
        <v>1.0986122886681098</v>
      </c>
      <c r="AQ1474" s="12">
        <v>1</v>
      </c>
      <c r="AR1474" s="113">
        <v>4.6821312271242199</v>
      </c>
      <c r="AS1474" s="12">
        <v>0</v>
      </c>
      <c r="AT1474" s="12">
        <v>1</v>
      </c>
      <c r="AU1474" s="12">
        <v>6.7923444274708089</v>
      </c>
      <c r="AV1474" s="113">
        <v>7.6088706291912596</v>
      </c>
      <c r="AW1474" s="12">
        <v>0</v>
      </c>
      <c r="AX1474" s="12">
        <v>1</v>
      </c>
      <c r="AY1474" s="68">
        <v>0</v>
      </c>
      <c r="AZ1474" s="68">
        <v>0.35399999999999998</v>
      </c>
      <c r="BA1474" s="94">
        <v>9</v>
      </c>
      <c r="BB1474" s="94">
        <v>22</v>
      </c>
      <c r="BC1474" s="12">
        <v>1</v>
      </c>
      <c r="BD1474" s="12">
        <v>0</v>
      </c>
      <c r="BE1474" s="104">
        <f t="shared" si="335"/>
        <v>2.5726122302071057</v>
      </c>
      <c r="BF1474" s="104">
        <v>1567.66</v>
      </c>
      <c r="BG1474" s="104">
        <f t="shared" ref="BG1474:BG1537" si="342">BE1474/LN(BF1474)</f>
        <v>0.34966611040876849</v>
      </c>
      <c r="BH1474" s="68">
        <v>1</v>
      </c>
      <c r="BI1474" s="68">
        <v>0</v>
      </c>
      <c r="BJ1474" s="68">
        <v>1</v>
      </c>
      <c r="BK1474" s="12">
        <v>1</v>
      </c>
      <c r="BL1474" s="12">
        <v>0</v>
      </c>
      <c r="BM1474" s="12">
        <v>0</v>
      </c>
      <c r="BN1474" s="12">
        <v>1</v>
      </c>
      <c r="BO1474" s="12">
        <v>1</v>
      </c>
      <c r="BP1474" s="12">
        <v>0</v>
      </c>
      <c r="BQ1474" s="12">
        <v>0</v>
      </c>
      <c r="BR1474" s="12">
        <v>0</v>
      </c>
      <c r="BS1474" s="12">
        <v>1</v>
      </c>
      <c r="BT1474" s="12">
        <v>0</v>
      </c>
      <c r="BU1474" s="12">
        <v>0</v>
      </c>
      <c r="BV1474" s="12">
        <v>0</v>
      </c>
      <c r="BW1474" s="12">
        <v>1</v>
      </c>
      <c r="BX1474" s="12">
        <v>0</v>
      </c>
      <c r="BY1474" s="12">
        <v>0.5</v>
      </c>
      <c r="BZ1474" s="12">
        <f t="shared" ref="BZ1474:BZ1537" si="343">1-BY1474</f>
        <v>0.5</v>
      </c>
      <c r="CA1474" s="113">
        <v>3.044522437723423</v>
      </c>
      <c r="CB1474" s="12" t="s">
        <v>1822</v>
      </c>
      <c r="CC1474" s="12">
        <v>1</v>
      </c>
      <c r="CE1474" s="12" t="s">
        <v>1814</v>
      </c>
      <c r="CF1474" s="12" t="s">
        <v>1813</v>
      </c>
      <c r="CG1474" s="12" t="s">
        <v>17</v>
      </c>
      <c r="CH1474" s="12" t="s">
        <v>1818</v>
      </c>
      <c r="CI1474" s="12" t="s">
        <v>17</v>
      </c>
    </row>
    <row r="1475" spans="1:167" ht="15" customHeight="1" x14ac:dyDescent="0.3">
      <c r="A1475" s="70">
        <v>1474</v>
      </c>
      <c r="B1475" s="70">
        <v>36</v>
      </c>
      <c r="C1475" s="70" t="s">
        <v>230</v>
      </c>
      <c r="D1475" s="38">
        <v>11.172000000000001</v>
      </c>
      <c r="E1475" s="69">
        <v>2.2679999999999998</v>
      </c>
      <c r="F1475" s="19">
        <f t="shared" si="329"/>
        <v>4.9259259259259265</v>
      </c>
      <c r="G1475" s="70" t="s">
        <v>353</v>
      </c>
      <c r="H1475" s="70">
        <f t="shared" si="332"/>
        <v>8.9039999999999999</v>
      </c>
      <c r="I1475" s="70">
        <f t="shared" si="333"/>
        <v>13.440000000000001</v>
      </c>
      <c r="J1475" s="70">
        <v>0.16</v>
      </c>
      <c r="K1475" s="70">
        <f t="shared" si="336"/>
        <v>11.172000000000001</v>
      </c>
      <c r="L1475" s="45">
        <f t="shared" si="330"/>
        <v>4.9259259259259265</v>
      </c>
      <c r="M1475" s="18">
        <f t="shared" si="337"/>
        <v>0.43325923430017454</v>
      </c>
      <c r="N1475" s="69">
        <f t="shared" si="338"/>
        <v>8.7954882151163247E-2</v>
      </c>
      <c r="O1475" s="69">
        <f t="shared" si="339"/>
        <v>11.369465520758185</v>
      </c>
      <c r="P1475" s="70">
        <f t="shared" si="340"/>
        <v>0.34530435214901128</v>
      </c>
      <c r="Q1475" s="70">
        <f t="shared" si="341"/>
        <v>0.52121411645133775</v>
      </c>
      <c r="R1475" s="114">
        <v>9.5125908086033597</v>
      </c>
      <c r="S1475" s="70" t="s">
        <v>1522</v>
      </c>
      <c r="T1475" s="70" t="s">
        <v>1828</v>
      </c>
      <c r="U1475" s="70" t="s">
        <v>1826</v>
      </c>
      <c r="V1475" s="69" t="s">
        <v>1830</v>
      </c>
      <c r="W1475" s="69">
        <v>0</v>
      </c>
      <c r="X1475" s="69">
        <v>0</v>
      </c>
      <c r="Y1475" s="69">
        <v>0</v>
      </c>
      <c r="Z1475" s="69">
        <v>1</v>
      </c>
      <c r="AA1475" s="69">
        <v>1</v>
      </c>
      <c r="AB1475" s="69">
        <v>1</v>
      </c>
      <c r="AC1475" s="69">
        <v>2</v>
      </c>
      <c r="AD1475" s="69">
        <v>2</v>
      </c>
      <c r="AE1475" s="69">
        <v>105</v>
      </c>
      <c r="AF1475" s="69">
        <v>0</v>
      </c>
      <c r="AG1475" s="69">
        <v>0</v>
      </c>
      <c r="AH1475" s="69">
        <v>0</v>
      </c>
      <c r="AI1475" s="69">
        <v>0</v>
      </c>
      <c r="AJ1475" s="69">
        <v>0</v>
      </c>
      <c r="AK1475" s="69">
        <v>0</v>
      </c>
      <c r="AL1475" s="69">
        <v>0</v>
      </c>
      <c r="AM1475" s="69">
        <v>0</v>
      </c>
      <c r="AN1475" s="69">
        <v>0</v>
      </c>
      <c r="AO1475" s="69">
        <v>1</v>
      </c>
      <c r="AP1475" s="114">
        <v>1.0986122886681098</v>
      </c>
      <c r="AQ1475" s="70">
        <v>1</v>
      </c>
      <c r="AR1475" s="114">
        <v>4.6821312271242199</v>
      </c>
      <c r="AS1475" s="70">
        <v>0</v>
      </c>
      <c r="AT1475" s="70">
        <v>1</v>
      </c>
      <c r="AU1475" s="70">
        <v>6.7923444274708089</v>
      </c>
      <c r="AV1475" s="114">
        <v>7.6088706291912596</v>
      </c>
      <c r="AW1475" s="70">
        <v>0</v>
      </c>
      <c r="AX1475" s="70">
        <v>1</v>
      </c>
      <c r="AY1475" s="69">
        <v>0</v>
      </c>
      <c r="AZ1475" s="69">
        <v>0.35399999999999998</v>
      </c>
      <c r="BA1475" s="32">
        <v>9</v>
      </c>
      <c r="BB1475" s="32">
        <v>22</v>
      </c>
      <c r="BC1475" s="70">
        <v>1</v>
      </c>
      <c r="BD1475" s="70">
        <v>0</v>
      </c>
      <c r="BE1475" s="106">
        <f t="shared" si="335"/>
        <v>2.5726122302071057</v>
      </c>
      <c r="BF1475" s="106">
        <v>1567.66</v>
      </c>
      <c r="BG1475" s="106">
        <f t="shared" si="342"/>
        <v>0.34966611040876849</v>
      </c>
      <c r="BH1475" s="69">
        <v>1</v>
      </c>
      <c r="BI1475" s="69">
        <v>0</v>
      </c>
      <c r="BJ1475" s="69">
        <v>1</v>
      </c>
      <c r="BK1475" s="70">
        <v>1</v>
      </c>
      <c r="BL1475" s="70">
        <v>0</v>
      </c>
      <c r="BM1475" s="70">
        <v>0</v>
      </c>
      <c r="BN1475" s="70">
        <v>1</v>
      </c>
      <c r="BO1475" s="70">
        <v>1</v>
      </c>
      <c r="BP1475" s="70">
        <v>0</v>
      </c>
      <c r="BQ1475" s="70">
        <v>0</v>
      </c>
      <c r="BR1475" s="70">
        <v>0</v>
      </c>
      <c r="BS1475" s="70">
        <v>1</v>
      </c>
      <c r="BT1475" s="70">
        <v>0</v>
      </c>
      <c r="BU1475" s="70">
        <v>0</v>
      </c>
      <c r="BV1475" s="70">
        <v>0</v>
      </c>
      <c r="BW1475" s="70">
        <v>1</v>
      </c>
      <c r="BX1475" s="70">
        <v>0</v>
      </c>
      <c r="BY1475" s="70">
        <v>0.5</v>
      </c>
      <c r="BZ1475" s="70">
        <f t="shared" si="343"/>
        <v>0.5</v>
      </c>
      <c r="CA1475" s="114">
        <v>3.044522437723423</v>
      </c>
      <c r="CB1475" s="70" t="s">
        <v>1822</v>
      </c>
      <c r="CC1475" s="70">
        <v>1</v>
      </c>
      <c r="CD1475" s="70"/>
      <c r="CE1475" s="70"/>
      <c r="CF1475" s="70"/>
      <c r="CG1475" s="70"/>
      <c r="CH1475" s="70" t="s">
        <v>1819</v>
      </c>
      <c r="CI1475" s="53" t="s">
        <v>1327</v>
      </c>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c r="DD1475" s="70"/>
      <c r="DE1475" s="70"/>
      <c r="DF1475" s="70"/>
      <c r="DG1475" s="70"/>
      <c r="DH1475" s="70"/>
      <c r="DI1475" s="70"/>
      <c r="DJ1475" s="70"/>
      <c r="DK1475" s="70"/>
      <c r="DL1475" s="70"/>
      <c r="DM1475" s="70"/>
      <c r="DN1475" s="70"/>
      <c r="DO1475" s="70"/>
      <c r="DP1475" s="70"/>
      <c r="DQ1475" s="70"/>
      <c r="DR1475" s="70"/>
      <c r="DS1475" s="70"/>
      <c r="DT1475" s="70"/>
      <c r="DU1475" s="70"/>
      <c r="DV1475" s="70"/>
      <c r="DW1475" s="70"/>
      <c r="DX1475" s="70"/>
      <c r="DY1475" s="70"/>
      <c r="DZ1475" s="70"/>
      <c r="EA1475" s="70"/>
      <c r="EB1475" s="70"/>
      <c r="EC1475" s="70"/>
      <c r="ED1475" s="70"/>
      <c r="EE1475" s="70"/>
      <c r="EF1475" s="70"/>
      <c r="EG1475" s="70"/>
      <c r="EH1475" s="70"/>
      <c r="EI1475" s="70"/>
      <c r="EJ1475" s="70"/>
      <c r="EK1475" s="70"/>
      <c r="EL1475" s="70"/>
      <c r="EM1475" s="70"/>
      <c r="EN1475" s="70"/>
      <c r="EO1475" s="70"/>
      <c r="EP1475" s="70"/>
      <c r="EQ1475" s="70"/>
      <c r="ER1475" s="70"/>
      <c r="ES1475" s="70"/>
      <c r="ET1475" s="70"/>
      <c r="EU1475" s="70"/>
      <c r="EV1475" s="70"/>
      <c r="EW1475" s="70"/>
      <c r="EX1475" s="70"/>
      <c r="EY1475" s="70"/>
      <c r="EZ1475" s="70"/>
      <c r="FA1475" s="70"/>
      <c r="FB1475" s="70"/>
      <c r="FC1475" s="70"/>
      <c r="FD1475" s="70"/>
      <c r="FE1475" s="70"/>
      <c r="FF1475" s="70"/>
      <c r="FG1475" s="70"/>
      <c r="FH1475" s="70"/>
      <c r="FI1475" s="70"/>
      <c r="FJ1475" s="70"/>
      <c r="FK1475" s="70"/>
    </row>
    <row r="1476" spans="1:167" ht="15" customHeight="1" x14ac:dyDescent="0.3">
      <c r="A1476" s="17">
        <v>1475</v>
      </c>
      <c r="B1476" s="12">
        <v>36</v>
      </c>
      <c r="C1476" s="12" t="s">
        <v>230</v>
      </c>
      <c r="D1476" s="37">
        <v>20.588999999999999</v>
      </c>
      <c r="E1476" s="13">
        <v>3.286</v>
      </c>
      <c r="F1476" s="19">
        <f t="shared" si="329"/>
        <v>6.2656725502130248</v>
      </c>
      <c r="G1476" s="12" t="s">
        <v>353</v>
      </c>
      <c r="H1476" s="12">
        <f t="shared" si="332"/>
        <v>17.302999999999997</v>
      </c>
      <c r="I1476" s="12">
        <f t="shared" si="333"/>
        <v>23.875</v>
      </c>
      <c r="J1476" s="12">
        <v>0.16</v>
      </c>
      <c r="K1476" s="12">
        <f t="shared" si="336"/>
        <v>20.588999999999999</v>
      </c>
      <c r="L1476" s="45">
        <f t="shared" si="330"/>
        <v>6.2656725502130248</v>
      </c>
      <c r="M1476" s="15">
        <f t="shared" si="337"/>
        <v>0.52167107711816318</v>
      </c>
      <c r="N1476" s="13">
        <f t="shared" si="338"/>
        <v>8.3258592423638061E-2</v>
      </c>
      <c r="O1476" s="68">
        <f t="shared" si="339"/>
        <v>12.010772352621332</v>
      </c>
      <c r="P1476" s="12">
        <f t="shared" si="340"/>
        <v>0.4384124846945251</v>
      </c>
      <c r="Q1476" s="12">
        <f t="shared" si="341"/>
        <v>0.60492966954180127</v>
      </c>
      <c r="R1476" s="113">
        <v>9.5125908086033597</v>
      </c>
      <c r="S1476" s="12" t="s">
        <v>1522</v>
      </c>
      <c r="T1476" s="12" t="s">
        <v>1828</v>
      </c>
      <c r="U1476" s="12" t="s">
        <v>1827</v>
      </c>
      <c r="V1476" s="13" t="s">
        <v>1831</v>
      </c>
      <c r="W1476" s="68">
        <v>0</v>
      </c>
      <c r="X1476" s="68">
        <v>0</v>
      </c>
      <c r="Y1476" s="68">
        <v>0</v>
      </c>
      <c r="Z1476" s="68">
        <v>1</v>
      </c>
      <c r="AA1476" s="13">
        <v>1</v>
      </c>
      <c r="AB1476" s="13">
        <v>1</v>
      </c>
      <c r="AC1476" s="68">
        <v>2</v>
      </c>
      <c r="AD1476" s="13">
        <v>2</v>
      </c>
      <c r="AE1476" s="13">
        <v>105</v>
      </c>
      <c r="AF1476" s="13">
        <v>0</v>
      </c>
      <c r="AG1476" s="13">
        <v>0</v>
      </c>
      <c r="AH1476" s="13">
        <v>0</v>
      </c>
      <c r="AI1476" s="13">
        <v>0</v>
      </c>
      <c r="AJ1476" s="13">
        <v>0</v>
      </c>
      <c r="AK1476" s="13">
        <v>0</v>
      </c>
      <c r="AL1476" s="13">
        <v>0</v>
      </c>
      <c r="AM1476" s="68">
        <v>0</v>
      </c>
      <c r="AN1476" s="68">
        <v>0</v>
      </c>
      <c r="AO1476" s="69">
        <v>1</v>
      </c>
      <c r="AP1476" s="113">
        <v>1.0986122886681098</v>
      </c>
      <c r="AQ1476" s="12">
        <v>1</v>
      </c>
      <c r="AR1476" s="113">
        <v>4.6821312271242199</v>
      </c>
      <c r="AS1476" s="12">
        <v>0</v>
      </c>
      <c r="AT1476" s="12">
        <v>1</v>
      </c>
      <c r="AU1476" s="12">
        <v>6.7923444274708089</v>
      </c>
      <c r="AV1476" s="113">
        <v>7.6088706291912596</v>
      </c>
      <c r="AW1476" s="12">
        <v>0</v>
      </c>
      <c r="AX1476" s="12">
        <v>1</v>
      </c>
      <c r="AY1476" s="68">
        <v>0</v>
      </c>
      <c r="AZ1476" s="68">
        <v>0.35399999999999998</v>
      </c>
      <c r="BA1476" s="94">
        <v>9</v>
      </c>
      <c r="BB1476" s="94">
        <v>22</v>
      </c>
      <c r="BC1476" s="12">
        <v>1</v>
      </c>
      <c r="BD1476" s="12">
        <v>0</v>
      </c>
      <c r="BE1476" s="104">
        <f t="shared" si="335"/>
        <v>2.5726122302071057</v>
      </c>
      <c r="BF1476" s="104">
        <v>1567.66</v>
      </c>
      <c r="BG1476" s="104">
        <f t="shared" si="342"/>
        <v>0.34966611040876849</v>
      </c>
      <c r="BH1476" s="68">
        <v>1</v>
      </c>
      <c r="BI1476" s="68">
        <v>0</v>
      </c>
      <c r="BJ1476" s="68">
        <v>1</v>
      </c>
      <c r="BK1476" s="12">
        <v>1</v>
      </c>
      <c r="BL1476" s="12">
        <v>0</v>
      </c>
      <c r="BM1476" s="12">
        <v>0</v>
      </c>
      <c r="BN1476" s="12">
        <v>1</v>
      </c>
      <c r="BO1476" s="12">
        <v>1</v>
      </c>
      <c r="BP1476" s="12">
        <v>0</v>
      </c>
      <c r="BQ1476" s="12">
        <v>0</v>
      </c>
      <c r="BR1476" s="12">
        <v>0</v>
      </c>
      <c r="BS1476" s="12">
        <v>1</v>
      </c>
      <c r="BT1476" s="12">
        <v>0</v>
      </c>
      <c r="BU1476" s="12">
        <v>0</v>
      </c>
      <c r="BV1476" s="12">
        <v>0</v>
      </c>
      <c r="BW1476" s="12">
        <v>1</v>
      </c>
      <c r="BX1476" s="12">
        <v>0</v>
      </c>
      <c r="BY1476" s="12">
        <v>0.5</v>
      </c>
      <c r="BZ1476" s="12">
        <f t="shared" si="343"/>
        <v>0.5</v>
      </c>
      <c r="CA1476" s="113">
        <v>3.044522437723423</v>
      </c>
      <c r="CB1476" s="12" t="s">
        <v>1822</v>
      </c>
      <c r="CC1476" s="12">
        <v>1</v>
      </c>
      <c r="CI1476" s="12" t="s">
        <v>1815</v>
      </c>
    </row>
    <row r="1477" spans="1:167" ht="15" customHeight="1" x14ac:dyDescent="0.3">
      <c r="A1477" s="70">
        <v>1476</v>
      </c>
      <c r="B1477" s="12">
        <v>36</v>
      </c>
      <c r="C1477" s="12" t="s">
        <v>230</v>
      </c>
      <c r="D1477" s="37">
        <v>14.007999999999999</v>
      </c>
      <c r="E1477" s="68">
        <v>2.92</v>
      </c>
      <c r="F1477" s="19">
        <f t="shared" si="329"/>
        <v>4.7972602739726025</v>
      </c>
      <c r="G1477" s="12" t="s">
        <v>353</v>
      </c>
      <c r="H1477" s="12">
        <f t="shared" si="332"/>
        <v>11.087999999999999</v>
      </c>
      <c r="I1477" s="12">
        <f t="shared" si="333"/>
        <v>16.927999999999997</v>
      </c>
      <c r="J1477" s="12">
        <v>0.04</v>
      </c>
      <c r="K1477" s="12">
        <f t="shared" si="336"/>
        <v>14.007999999999999</v>
      </c>
      <c r="L1477" s="45">
        <f t="shared" si="330"/>
        <v>4.7972602739726025</v>
      </c>
      <c r="M1477" s="15">
        <f t="shared" si="337"/>
        <v>0.42399920871724417</v>
      </c>
      <c r="N1477" s="68">
        <f t="shared" si="338"/>
        <v>8.8383615752024067E-2</v>
      </c>
      <c r="O1477" s="68">
        <f t="shared" si="339"/>
        <v>11.31431421413758</v>
      </c>
      <c r="P1477" s="12">
        <f t="shared" si="340"/>
        <v>0.33561559296522009</v>
      </c>
      <c r="Q1477" s="12">
        <f t="shared" si="341"/>
        <v>0.51238282446926819</v>
      </c>
      <c r="R1477" s="113">
        <v>9.5125908086033597</v>
      </c>
      <c r="S1477" s="12" t="s">
        <v>1824</v>
      </c>
      <c r="T1477" s="12" t="s">
        <v>1829</v>
      </c>
      <c r="U1477" s="12" t="s">
        <v>1826</v>
      </c>
      <c r="V1477" s="68" t="s">
        <v>1832</v>
      </c>
      <c r="W1477" s="68">
        <v>0</v>
      </c>
      <c r="X1477" s="68">
        <v>0</v>
      </c>
      <c r="Y1477" s="68">
        <v>0</v>
      </c>
      <c r="Z1477" s="68">
        <v>1</v>
      </c>
      <c r="AA1477" s="68">
        <v>1</v>
      </c>
      <c r="AB1477" s="68">
        <v>1</v>
      </c>
      <c r="AC1477" s="68">
        <v>3</v>
      </c>
      <c r="AD1477" s="68">
        <v>2</v>
      </c>
      <c r="AE1477" s="68">
        <v>105</v>
      </c>
      <c r="AF1477" s="68">
        <v>0</v>
      </c>
      <c r="AG1477" s="68">
        <v>0</v>
      </c>
      <c r="AH1477" s="68">
        <v>0</v>
      </c>
      <c r="AI1477" s="68">
        <v>0</v>
      </c>
      <c r="AJ1477" s="68">
        <v>0</v>
      </c>
      <c r="AK1477" s="68">
        <v>0</v>
      </c>
      <c r="AL1477" s="68">
        <v>0</v>
      </c>
      <c r="AM1477" s="68">
        <v>0</v>
      </c>
      <c r="AN1477" s="68">
        <v>0</v>
      </c>
      <c r="AO1477" s="69">
        <v>1</v>
      </c>
      <c r="AP1477" s="113">
        <v>1.0986122886681098</v>
      </c>
      <c r="AQ1477" s="12">
        <v>1</v>
      </c>
      <c r="AR1477" s="113">
        <v>4.6821312271242199</v>
      </c>
      <c r="AS1477" s="12">
        <v>0</v>
      </c>
      <c r="AT1477" s="12">
        <v>1</v>
      </c>
      <c r="AU1477" s="12">
        <v>6.7923444274708089</v>
      </c>
      <c r="AV1477" s="113">
        <v>7.6088706291912596</v>
      </c>
      <c r="AW1477" s="12">
        <v>0</v>
      </c>
      <c r="AX1477" s="12">
        <v>1</v>
      </c>
      <c r="AY1477" s="68">
        <v>0</v>
      </c>
      <c r="AZ1477" s="68">
        <v>0.35399999999999998</v>
      </c>
      <c r="BA1477" s="94">
        <v>9</v>
      </c>
      <c r="BB1477" s="94">
        <v>22</v>
      </c>
      <c r="BC1477" s="12">
        <v>1</v>
      </c>
      <c r="BD1477" s="12">
        <v>0</v>
      </c>
      <c r="BE1477" s="104">
        <f t="shared" si="335"/>
        <v>2.5726122302071057</v>
      </c>
      <c r="BF1477" s="104">
        <v>1567.66</v>
      </c>
      <c r="BG1477" s="104">
        <f t="shared" si="342"/>
        <v>0.34966611040876849</v>
      </c>
      <c r="BH1477" s="68">
        <v>1</v>
      </c>
      <c r="BI1477" s="68">
        <v>0</v>
      </c>
      <c r="BJ1477" s="68">
        <v>1</v>
      </c>
      <c r="BK1477" s="12">
        <v>1</v>
      </c>
      <c r="BL1477" s="12">
        <v>0</v>
      </c>
      <c r="BM1477" s="12">
        <v>0</v>
      </c>
      <c r="BN1477" s="12">
        <v>1</v>
      </c>
      <c r="BO1477" s="12">
        <v>1</v>
      </c>
      <c r="BP1477" s="12">
        <v>0</v>
      </c>
      <c r="BQ1477" s="12">
        <v>0</v>
      </c>
      <c r="BR1477" s="12">
        <v>0</v>
      </c>
      <c r="BS1477" s="12">
        <v>1</v>
      </c>
      <c r="BT1477" s="12">
        <v>0</v>
      </c>
      <c r="BU1477" s="12">
        <v>0</v>
      </c>
      <c r="BV1477" s="12">
        <v>0</v>
      </c>
      <c r="BW1477" s="12">
        <v>1</v>
      </c>
      <c r="BX1477" s="12">
        <v>0</v>
      </c>
      <c r="BY1477" s="12">
        <v>0.5</v>
      </c>
      <c r="BZ1477" s="12">
        <f t="shared" si="343"/>
        <v>0.5</v>
      </c>
      <c r="CA1477" s="113">
        <v>3.044522437723423</v>
      </c>
      <c r="CB1477" s="12" t="s">
        <v>1822</v>
      </c>
      <c r="CC1477" s="12">
        <v>1</v>
      </c>
      <c r="CI1477" s="12" t="s">
        <v>1816</v>
      </c>
    </row>
    <row r="1478" spans="1:167" ht="15" customHeight="1" x14ac:dyDescent="0.3">
      <c r="A1478" s="70">
        <v>1477</v>
      </c>
      <c r="B1478" s="12">
        <v>36</v>
      </c>
      <c r="C1478" s="12" t="s">
        <v>230</v>
      </c>
      <c r="D1478" s="37">
        <v>7.6950000000000003</v>
      </c>
      <c r="E1478" s="68">
        <v>3.9689999999999999</v>
      </c>
      <c r="F1478" s="19">
        <f t="shared" si="329"/>
        <v>1.9387755102040818</v>
      </c>
      <c r="G1478" s="12" t="s">
        <v>421</v>
      </c>
      <c r="H1478" s="12">
        <f t="shared" si="332"/>
        <v>3.7260000000000004</v>
      </c>
      <c r="I1478" s="12">
        <f t="shared" si="333"/>
        <v>11.664</v>
      </c>
      <c r="J1478" s="12">
        <v>0.04</v>
      </c>
      <c r="K1478" s="12">
        <f t="shared" si="336"/>
        <v>7.6950000000000003</v>
      </c>
      <c r="L1478" s="45">
        <f t="shared" si="330"/>
        <v>1.9387755102040818</v>
      </c>
      <c r="M1478" s="15">
        <f t="shared" si="337"/>
        <v>0.18590677665416988</v>
      </c>
      <c r="N1478" s="68">
        <f t="shared" si="338"/>
        <v>9.5888758484782358E-2</v>
      </c>
      <c r="O1478" s="68">
        <f t="shared" si="339"/>
        <v>10.428751146660231</v>
      </c>
      <c r="P1478" s="12">
        <f t="shared" si="340"/>
        <v>9.0018018169387523E-2</v>
      </c>
      <c r="Q1478" s="12">
        <f t="shared" si="341"/>
        <v>0.28179553513895222</v>
      </c>
      <c r="R1478" s="113">
        <v>9.5125908086033597</v>
      </c>
      <c r="S1478" s="12" t="s">
        <v>1824</v>
      </c>
      <c r="T1478" s="12" t="s">
        <v>1829</v>
      </c>
      <c r="U1478" s="12" t="s">
        <v>1827</v>
      </c>
      <c r="V1478" s="68" t="s">
        <v>1833</v>
      </c>
      <c r="W1478" s="68">
        <v>0</v>
      </c>
      <c r="X1478" s="68">
        <v>0</v>
      </c>
      <c r="Y1478" s="68">
        <v>0</v>
      </c>
      <c r="Z1478" s="68">
        <v>1</v>
      </c>
      <c r="AA1478" s="68">
        <v>1</v>
      </c>
      <c r="AB1478" s="68">
        <v>1</v>
      </c>
      <c r="AC1478" s="68">
        <v>3</v>
      </c>
      <c r="AD1478" s="68">
        <v>2</v>
      </c>
      <c r="AE1478" s="68">
        <v>105</v>
      </c>
      <c r="AF1478" s="68">
        <v>0</v>
      </c>
      <c r="AG1478" s="68">
        <v>0</v>
      </c>
      <c r="AH1478" s="68">
        <v>0</v>
      </c>
      <c r="AI1478" s="68">
        <v>0</v>
      </c>
      <c r="AJ1478" s="68">
        <v>0</v>
      </c>
      <c r="AK1478" s="68">
        <v>0</v>
      </c>
      <c r="AL1478" s="68">
        <v>0</v>
      </c>
      <c r="AM1478" s="68">
        <v>0</v>
      </c>
      <c r="AN1478" s="68">
        <v>0</v>
      </c>
      <c r="AO1478" s="69">
        <v>1</v>
      </c>
      <c r="AP1478" s="113">
        <v>1.0986122886681098</v>
      </c>
      <c r="AQ1478" s="12">
        <v>1</v>
      </c>
      <c r="AR1478" s="113">
        <v>4.6821312271242199</v>
      </c>
      <c r="AS1478" s="12">
        <v>0</v>
      </c>
      <c r="AT1478" s="12">
        <v>1</v>
      </c>
      <c r="AU1478" s="12">
        <v>6.7923444274708089</v>
      </c>
      <c r="AV1478" s="113">
        <v>7.6088706291912596</v>
      </c>
      <c r="AW1478" s="12">
        <v>0</v>
      </c>
      <c r="AX1478" s="12">
        <v>1</v>
      </c>
      <c r="AY1478" s="68">
        <v>0</v>
      </c>
      <c r="AZ1478" s="68">
        <v>0.35399999999999998</v>
      </c>
      <c r="BA1478" s="94">
        <v>9</v>
      </c>
      <c r="BB1478" s="94">
        <v>22</v>
      </c>
      <c r="BC1478" s="12">
        <v>1</v>
      </c>
      <c r="BD1478" s="12">
        <v>0</v>
      </c>
      <c r="BE1478" s="104">
        <f t="shared" si="335"/>
        <v>2.5726122302071057</v>
      </c>
      <c r="BF1478" s="104">
        <v>1567.66</v>
      </c>
      <c r="BG1478" s="104">
        <f t="shared" si="342"/>
        <v>0.34966611040876849</v>
      </c>
      <c r="BH1478" s="68">
        <v>1</v>
      </c>
      <c r="BI1478" s="68">
        <v>0</v>
      </c>
      <c r="BJ1478" s="68">
        <v>1</v>
      </c>
      <c r="BK1478" s="12">
        <v>1</v>
      </c>
      <c r="BL1478" s="12">
        <v>0</v>
      </c>
      <c r="BM1478" s="12">
        <v>0</v>
      </c>
      <c r="BN1478" s="12">
        <v>1</v>
      </c>
      <c r="BO1478" s="12">
        <v>1</v>
      </c>
      <c r="BP1478" s="12">
        <v>0</v>
      </c>
      <c r="BQ1478" s="12">
        <v>0</v>
      </c>
      <c r="BR1478" s="12">
        <v>0</v>
      </c>
      <c r="BS1478" s="12">
        <v>1</v>
      </c>
      <c r="BT1478" s="12">
        <v>0</v>
      </c>
      <c r="BU1478" s="12">
        <v>0</v>
      </c>
      <c r="BV1478" s="12">
        <v>0</v>
      </c>
      <c r="BW1478" s="12">
        <v>1</v>
      </c>
      <c r="BX1478" s="12">
        <v>0</v>
      </c>
      <c r="BY1478" s="12">
        <v>0.5</v>
      </c>
      <c r="BZ1478" s="12">
        <f t="shared" si="343"/>
        <v>0.5</v>
      </c>
      <c r="CA1478" s="113">
        <v>3.044522437723423</v>
      </c>
      <c r="CB1478" s="12" t="s">
        <v>1822</v>
      </c>
      <c r="CC1478" s="12">
        <v>1</v>
      </c>
      <c r="CI1478" s="12" t="s">
        <v>1821</v>
      </c>
      <c r="CL1478" s="70"/>
      <c r="CM1478" s="70"/>
      <c r="CN1478" s="70"/>
      <c r="CO1478" s="70"/>
      <c r="CP1478" s="70"/>
      <c r="CQ1478" s="70"/>
      <c r="CR1478" s="70"/>
      <c r="CS1478" s="70"/>
      <c r="CT1478" s="70"/>
      <c r="CU1478" s="70"/>
      <c r="CV1478" s="70"/>
      <c r="CW1478" s="70"/>
      <c r="CX1478" s="70"/>
      <c r="CY1478" s="70"/>
      <c r="CZ1478" s="70"/>
      <c r="DA1478" s="70"/>
      <c r="DB1478" s="70"/>
      <c r="DC1478" s="70"/>
      <c r="DD1478" s="70"/>
      <c r="DE1478" s="70"/>
      <c r="DF1478" s="70"/>
      <c r="DG1478" s="70"/>
      <c r="DH1478" s="70"/>
      <c r="DI1478" s="70"/>
      <c r="DJ1478" s="70"/>
      <c r="DK1478" s="70"/>
      <c r="DL1478" s="70"/>
      <c r="DM1478" s="70"/>
      <c r="DN1478" s="70"/>
      <c r="DO1478" s="70"/>
      <c r="DP1478" s="70"/>
      <c r="DQ1478" s="70"/>
      <c r="DR1478" s="70"/>
      <c r="DS1478" s="70"/>
      <c r="DT1478" s="70"/>
      <c r="DU1478" s="70"/>
      <c r="DV1478" s="70"/>
      <c r="DW1478" s="70"/>
      <c r="DX1478" s="70"/>
      <c r="DY1478" s="70"/>
      <c r="DZ1478" s="70"/>
      <c r="EA1478" s="70"/>
      <c r="EB1478" s="70"/>
      <c r="EC1478" s="70"/>
      <c r="ED1478" s="70"/>
      <c r="EE1478" s="70"/>
      <c r="EF1478" s="70"/>
      <c r="EG1478" s="70"/>
      <c r="EH1478" s="70"/>
      <c r="EI1478" s="70"/>
      <c r="EJ1478" s="70"/>
      <c r="EK1478" s="70"/>
      <c r="EL1478" s="70"/>
      <c r="EM1478" s="70"/>
      <c r="EN1478" s="70"/>
      <c r="EO1478" s="70"/>
      <c r="EP1478" s="70"/>
      <c r="EQ1478" s="70"/>
      <c r="ER1478" s="70"/>
      <c r="ES1478" s="70"/>
      <c r="ET1478" s="70"/>
      <c r="EU1478" s="70"/>
      <c r="EV1478" s="70"/>
      <c r="EW1478" s="70"/>
      <c r="EX1478" s="70"/>
      <c r="EY1478" s="70"/>
      <c r="EZ1478" s="70"/>
      <c r="FA1478" s="70"/>
      <c r="FB1478" s="70"/>
      <c r="FC1478" s="70"/>
      <c r="FD1478" s="70"/>
      <c r="FE1478" s="70"/>
      <c r="FF1478" s="70"/>
      <c r="FG1478" s="70"/>
      <c r="FH1478" s="70"/>
      <c r="FI1478" s="70"/>
      <c r="FJ1478" s="70"/>
      <c r="FK1478" s="70"/>
    </row>
    <row r="1479" spans="1:167" ht="15" customHeight="1" x14ac:dyDescent="0.3">
      <c r="A1479" s="70">
        <v>1478</v>
      </c>
      <c r="B1479" s="70">
        <v>36</v>
      </c>
      <c r="C1479" s="70" t="s">
        <v>230</v>
      </c>
      <c r="D1479" s="38">
        <v>14.007999999999999</v>
      </c>
      <c r="E1479" s="69">
        <v>2.9089999999999998</v>
      </c>
      <c r="F1479" s="19">
        <f t="shared" si="329"/>
        <v>4.8154004812650397</v>
      </c>
      <c r="G1479" s="70" t="s">
        <v>353</v>
      </c>
      <c r="H1479" s="70">
        <f t="shared" si="332"/>
        <v>11.099</v>
      </c>
      <c r="I1479" s="70">
        <f t="shared" si="333"/>
        <v>16.916999999999998</v>
      </c>
      <c r="J1479" s="70">
        <v>0.04</v>
      </c>
      <c r="K1479" s="70">
        <f t="shared" si="336"/>
        <v>14.007999999999999</v>
      </c>
      <c r="L1479" s="47">
        <f t="shared" si="330"/>
        <v>4.8154004812650397</v>
      </c>
      <c r="M1479" s="18">
        <f t="shared" si="337"/>
        <v>0.42531293143010929</v>
      </c>
      <c r="N1479" s="69">
        <f t="shared" si="338"/>
        <v>8.8323480691760992E-2</v>
      </c>
      <c r="O1479" s="69">
        <f t="shared" si="339"/>
        <v>11.322017567331699</v>
      </c>
      <c r="P1479" s="70">
        <f t="shared" si="340"/>
        <v>0.3369894507383483</v>
      </c>
      <c r="Q1479" s="70">
        <f t="shared" si="341"/>
        <v>0.51363641212187028</v>
      </c>
      <c r="R1479" s="114">
        <v>9.5125908086033597</v>
      </c>
      <c r="S1479" s="70" t="s">
        <v>1825</v>
      </c>
      <c r="T1479" s="70" t="s">
        <v>1829</v>
      </c>
      <c r="U1479" s="70" t="s">
        <v>1826</v>
      </c>
      <c r="V1479" s="69" t="s">
        <v>1832</v>
      </c>
      <c r="W1479" s="69">
        <v>0</v>
      </c>
      <c r="X1479" s="69">
        <v>0</v>
      </c>
      <c r="Y1479" s="69">
        <v>0</v>
      </c>
      <c r="Z1479" s="69">
        <v>1</v>
      </c>
      <c r="AA1479" s="69">
        <v>1</v>
      </c>
      <c r="AB1479" s="69">
        <v>1</v>
      </c>
      <c r="AC1479" s="69">
        <v>4</v>
      </c>
      <c r="AD1479" s="69">
        <v>2</v>
      </c>
      <c r="AE1479" s="69">
        <v>105</v>
      </c>
      <c r="AF1479" s="69">
        <v>0</v>
      </c>
      <c r="AG1479" s="69">
        <v>0</v>
      </c>
      <c r="AH1479" s="69">
        <v>0</v>
      </c>
      <c r="AI1479" s="69">
        <v>0</v>
      </c>
      <c r="AJ1479" s="69">
        <v>0</v>
      </c>
      <c r="AK1479" s="69">
        <v>0</v>
      </c>
      <c r="AL1479" s="69">
        <v>0</v>
      </c>
      <c r="AM1479" s="69">
        <v>0</v>
      </c>
      <c r="AN1479" s="69">
        <v>0</v>
      </c>
      <c r="AO1479" s="69">
        <v>1</v>
      </c>
      <c r="AP1479" s="114">
        <v>1.0986122886681098</v>
      </c>
      <c r="AQ1479" s="70">
        <v>1</v>
      </c>
      <c r="AR1479" s="114">
        <v>4.6821312271242199</v>
      </c>
      <c r="AS1479" s="70">
        <v>0</v>
      </c>
      <c r="AT1479" s="70">
        <v>1</v>
      </c>
      <c r="AU1479" s="70">
        <v>6.7923444274708089</v>
      </c>
      <c r="AV1479" s="114">
        <v>7.6088706291912596</v>
      </c>
      <c r="AW1479" s="70">
        <v>0</v>
      </c>
      <c r="AX1479" s="70">
        <v>1</v>
      </c>
      <c r="AY1479" s="69">
        <v>0</v>
      </c>
      <c r="AZ1479" s="69">
        <v>0.35399999999999998</v>
      </c>
      <c r="BA1479" s="32">
        <v>9</v>
      </c>
      <c r="BB1479" s="32">
        <v>22</v>
      </c>
      <c r="BC1479" s="70">
        <v>1</v>
      </c>
      <c r="BD1479" s="70">
        <v>0</v>
      </c>
      <c r="BE1479" s="106">
        <f t="shared" si="335"/>
        <v>2.5726122302071057</v>
      </c>
      <c r="BF1479" s="106">
        <v>1567.66</v>
      </c>
      <c r="BG1479" s="106">
        <f t="shared" si="342"/>
        <v>0.34966611040876849</v>
      </c>
      <c r="BH1479" s="69">
        <v>1</v>
      </c>
      <c r="BI1479" s="69">
        <v>0</v>
      </c>
      <c r="BJ1479" s="69">
        <v>1</v>
      </c>
      <c r="BK1479" s="70">
        <v>1</v>
      </c>
      <c r="BL1479" s="70">
        <v>0</v>
      </c>
      <c r="BM1479" s="70">
        <v>0</v>
      </c>
      <c r="BN1479" s="70">
        <v>1</v>
      </c>
      <c r="BO1479" s="70">
        <v>1</v>
      </c>
      <c r="BP1479" s="70">
        <v>0</v>
      </c>
      <c r="BQ1479" s="70">
        <v>0</v>
      </c>
      <c r="BR1479" s="70">
        <v>0</v>
      </c>
      <c r="BS1479" s="70">
        <v>1</v>
      </c>
      <c r="BT1479" s="70">
        <v>0</v>
      </c>
      <c r="BU1479" s="70">
        <v>0</v>
      </c>
      <c r="BV1479" s="70">
        <v>0</v>
      </c>
      <c r="BW1479" s="70">
        <v>1</v>
      </c>
      <c r="BX1479" s="70">
        <v>0</v>
      </c>
      <c r="BY1479" s="70">
        <v>0.5</v>
      </c>
      <c r="BZ1479" s="70">
        <f t="shared" si="343"/>
        <v>0.5</v>
      </c>
      <c r="CA1479" s="114">
        <v>3.044522437723423</v>
      </c>
      <c r="CB1479" s="70" t="s">
        <v>1822</v>
      </c>
      <c r="CC1479" s="70">
        <v>1</v>
      </c>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c r="DD1479" s="70"/>
      <c r="DE1479" s="70"/>
      <c r="DF1479" s="70"/>
      <c r="DG1479" s="70"/>
      <c r="DH1479" s="70"/>
      <c r="DI1479" s="70"/>
      <c r="DJ1479" s="70"/>
      <c r="DK1479" s="70"/>
      <c r="DL1479" s="70"/>
      <c r="DM1479" s="70"/>
      <c r="DN1479" s="70"/>
      <c r="DO1479" s="70"/>
      <c r="DP1479" s="70"/>
      <c r="DQ1479" s="70"/>
      <c r="DR1479" s="70"/>
      <c r="DS1479" s="70"/>
      <c r="DT1479" s="70"/>
      <c r="DU1479" s="70"/>
      <c r="DV1479" s="70"/>
      <c r="DW1479" s="70"/>
      <c r="DX1479" s="70"/>
      <c r="DY1479" s="70"/>
      <c r="DZ1479" s="70"/>
      <c r="EA1479" s="70"/>
      <c r="EB1479" s="70"/>
      <c r="EC1479" s="70"/>
      <c r="ED1479" s="70"/>
      <c r="EE1479" s="70"/>
      <c r="EF1479" s="70"/>
      <c r="EG1479" s="70"/>
      <c r="EH1479" s="70"/>
      <c r="EI1479" s="70"/>
      <c r="EJ1479" s="70"/>
      <c r="EK1479" s="70"/>
      <c r="EL1479" s="70"/>
      <c r="EM1479" s="70"/>
      <c r="EN1479" s="70"/>
      <c r="EO1479" s="70"/>
      <c r="EP1479" s="70"/>
      <c r="EQ1479" s="70"/>
      <c r="ER1479" s="70"/>
      <c r="ES1479" s="70"/>
      <c r="ET1479" s="70"/>
      <c r="EU1479" s="70"/>
      <c r="EV1479" s="70"/>
      <c r="EW1479" s="70"/>
      <c r="EX1479" s="70"/>
      <c r="EY1479" s="70"/>
      <c r="EZ1479" s="70"/>
      <c r="FA1479" s="70"/>
      <c r="FB1479" s="70"/>
      <c r="FC1479" s="70"/>
      <c r="FD1479" s="70"/>
      <c r="FE1479" s="70"/>
      <c r="FF1479" s="70"/>
      <c r="FG1479" s="70"/>
      <c r="FH1479" s="70"/>
      <c r="FI1479" s="70"/>
      <c r="FJ1479" s="70"/>
      <c r="FK1479" s="70"/>
    </row>
    <row r="1480" spans="1:167" ht="15" customHeight="1" x14ac:dyDescent="0.3">
      <c r="A1480" s="17">
        <v>1479</v>
      </c>
      <c r="B1480" s="12">
        <v>36</v>
      </c>
      <c r="C1480" s="12" t="s">
        <v>230</v>
      </c>
      <c r="D1480" s="37">
        <v>7.6950000000000003</v>
      </c>
      <c r="E1480" s="68">
        <v>4.01</v>
      </c>
      <c r="F1480" s="19">
        <f t="shared" si="329"/>
        <v>1.9189526184538654</v>
      </c>
      <c r="G1480" s="12" t="s">
        <v>421</v>
      </c>
      <c r="H1480" s="12">
        <f t="shared" si="332"/>
        <v>3.6850000000000005</v>
      </c>
      <c r="I1480" s="12">
        <f t="shared" si="333"/>
        <v>11.705</v>
      </c>
      <c r="J1480" s="12">
        <v>0.04</v>
      </c>
      <c r="K1480" s="12">
        <f t="shared" si="336"/>
        <v>7.6950000000000003</v>
      </c>
      <c r="L1480" s="45">
        <f t="shared" si="330"/>
        <v>1.9189526184538654</v>
      </c>
      <c r="M1480" s="15">
        <f t="shared" si="337"/>
        <v>0.18407070813260834</v>
      </c>
      <c r="N1480" s="68">
        <f t="shared" si="338"/>
        <v>9.5922487278981075E-2</v>
      </c>
      <c r="O1480" s="68">
        <f t="shared" si="339"/>
        <v>10.42508413164474</v>
      </c>
      <c r="P1480" s="12">
        <f t="shared" si="340"/>
        <v>8.8148220853627265E-2</v>
      </c>
      <c r="Q1480" s="12">
        <f t="shared" si="341"/>
        <v>0.2799931954115894</v>
      </c>
      <c r="R1480" s="113">
        <v>9.0288184953527928</v>
      </c>
      <c r="S1480" s="12" t="s">
        <v>1825</v>
      </c>
      <c r="T1480" s="12" t="s">
        <v>1829</v>
      </c>
      <c r="U1480" s="12" t="s">
        <v>1827</v>
      </c>
      <c r="V1480" s="68" t="s">
        <v>1833</v>
      </c>
      <c r="W1480" s="68">
        <v>0</v>
      </c>
      <c r="X1480" s="68">
        <v>0</v>
      </c>
      <c r="Y1480" s="68">
        <v>0</v>
      </c>
      <c r="Z1480" s="68">
        <v>1</v>
      </c>
      <c r="AA1480" s="68">
        <v>1</v>
      </c>
      <c r="AB1480" s="68">
        <v>1</v>
      </c>
      <c r="AC1480" s="68">
        <v>4</v>
      </c>
      <c r="AD1480" s="68">
        <v>2</v>
      </c>
      <c r="AE1480" s="68">
        <v>105</v>
      </c>
      <c r="AF1480" s="68">
        <v>0</v>
      </c>
      <c r="AG1480" s="68">
        <v>0</v>
      </c>
      <c r="AH1480" s="68">
        <v>0</v>
      </c>
      <c r="AI1480" s="68">
        <v>0</v>
      </c>
      <c r="AJ1480" s="68">
        <v>0</v>
      </c>
      <c r="AK1480" s="68">
        <v>0</v>
      </c>
      <c r="AL1480" s="68">
        <v>0</v>
      </c>
      <c r="AM1480" s="68">
        <v>0</v>
      </c>
      <c r="AN1480" s="68">
        <v>0</v>
      </c>
      <c r="AO1480" s="69">
        <v>1</v>
      </c>
      <c r="AP1480" s="113">
        <v>1.0986122886681098</v>
      </c>
      <c r="AQ1480" s="12">
        <v>1</v>
      </c>
      <c r="AR1480" s="113">
        <v>4.6821312271242199</v>
      </c>
      <c r="AS1480" s="12">
        <v>0</v>
      </c>
      <c r="AT1480" s="12">
        <v>1</v>
      </c>
      <c r="AU1480" s="12">
        <v>6.7923444274708089</v>
      </c>
      <c r="AV1480" s="113">
        <v>7.6088706291912596</v>
      </c>
      <c r="AW1480" s="12">
        <v>0</v>
      </c>
      <c r="AX1480" s="12">
        <v>1</v>
      </c>
      <c r="AY1480" s="68">
        <v>0</v>
      </c>
      <c r="AZ1480" s="68">
        <v>0.35399999999999998</v>
      </c>
      <c r="BA1480" s="94">
        <v>9</v>
      </c>
      <c r="BB1480" s="94">
        <v>22</v>
      </c>
      <c r="BC1480" s="12">
        <v>1</v>
      </c>
      <c r="BD1480" s="12">
        <v>0</v>
      </c>
      <c r="BE1480" s="104">
        <f t="shared" si="335"/>
        <v>2.5726122302071057</v>
      </c>
      <c r="BF1480" s="104">
        <v>1567.66</v>
      </c>
      <c r="BG1480" s="104">
        <f t="shared" si="342"/>
        <v>0.34966611040876849</v>
      </c>
      <c r="BH1480" s="68">
        <v>1</v>
      </c>
      <c r="BI1480" s="68">
        <v>0</v>
      </c>
      <c r="BJ1480" s="68">
        <v>1</v>
      </c>
      <c r="BK1480" s="12">
        <v>1</v>
      </c>
      <c r="BL1480" s="12">
        <v>0</v>
      </c>
      <c r="BM1480" s="12">
        <v>0</v>
      </c>
      <c r="BN1480" s="12">
        <v>1</v>
      </c>
      <c r="BO1480" s="12">
        <v>1</v>
      </c>
      <c r="BP1480" s="12">
        <v>0</v>
      </c>
      <c r="BQ1480" s="12">
        <v>0</v>
      </c>
      <c r="BR1480" s="12">
        <v>0</v>
      </c>
      <c r="BS1480" s="12">
        <v>1</v>
      </c>
      <c r="BT1480" s="12">
        <v>0</v>
      </c>
      <c r="BU1480" s="12">
        <v>0</v>
      </c>
      <c r="BV1480" s="12">
        <v>0</v>
      </c>
      <c r="BW1480" s="12">
        <v>1</v>
      </c>
      <c r="BX1480" s="12">
        <v>0</v>
      </c>
      <c r="BY1480" s="12">
        <v>0.5</v>
      </c>
      <c r="BZ1480" s="12">
        <f t="shared" si="343"/>
        <v>0.5</v>
      </c>
      <c r="CA1480" s="113">
        <v>3.044522437723423</v>
      </c>
      <c r="CB1480" s="12" t="s">
        <v>1822</v>
      </c>
      <c r="CC1480" s="12">
        <v>1</v>
      </c>
    </row>
    <row r="1481" spans="1:167" ht="15" customHeight="1" x14ac:dyDescent="0.3">
      <c r="A1481" s="17">
        <v>1480</v>
      </c>
      <c r="B1481" s="12">
        <v>36</v>
      </c>
      <c r="C1481" s="12" t="s">
        <v>230</v>
      </c>
      <c r="D1481" s="37">
        <v>19.183</v>
      </c>
      <c r="E1481" s="13">
        <v>3.9630000000000001</v>
      </c>
      <c r="F1481" s="19">
        <f t="shared" si="329"/>
        <v>4.8405248549078976</v>
      </c>
      <c r="G1481" s="12" t="s">
        <v>353</v>
      </c>
      <c r="H1481" s="12">
        <f t="shared" si="332"/>
        <v>15.219999999999999</v>
      </c>
      <c r="I1481" s="12">
        <f t="shared" si="333"/>
        <v>23.146000000000001</v>
      </c>
      <c r="J1481" s="12">
        <v>0.02</v>
      </c>
      <c r="K1481" s="12">
        <f t="shared" si="336"/>
        <v>19.183</v>
      </c>
      <c r="L1481" s="45">
        <f t="shared" si="330"/>
        <v>4.8405248549078976</v>
      </c>
      <c r="M1481" s="15">
        <f t="shared" si="337"/>
        <v>0.16889118951729895</v>
      </c>
      <c r="N1481" s="13">
        <f t="shared" si="338"/>
        <v>3.4891090239120875E-2</v>
      </c>
      <c r="O1481" s="68">
        <f t="shared" si="339"/>
        <v>28.660612011451903</v>
      </c>
      <c r="P1481" s="12">
        <f t="shared" si="340"/>
        <v>0.13400009927817808</v>
      </c>
      <c r="Q1481" s="12">
        <f t="shared" si="341"/>
        <v>0.20378227975641983</v>
      </c>
      <c r="R1481" s="113">
        <v>9.0288184953527928</v>
      </c>
      <c r="S1481" s="12" t="s">
        <v>1523</v>
      </c>
      <c r="T1481" s="12" t="s">
        <v>1838</v>
      </c>
      <c r="U1481" s="12" t="s">
        <v>1827</v>
      </c>
      <c r="V1481" s="13" t="s">
        <v>1843</v>
      </c>
      <c r="W1481" s="68">
        <v>0</v>
      </c>
      <c r="X1481" s="68">
        <v>0</v>
      </c>
      <c r="Y1481" s="68">
        <v>0</v>
      </c>
      <c r="Z1481" s="68">
        <v>1</v>
      </c>
      <c r="AA1481" s="13">
        <v>1</v>
      </c>
      <c r="AB1481" s="13">
        <v>1</v>
      </c>
      <c r="AC1481" s="68">
        <v>1</v>
      </c>
      <c r="AD1481" s="13">
        <v>2</v>
      </c>
      <c r="AE1481" s="13">
        <v>798</v>
      </c>
      <c r="AF1481" s="13">
        <v>0</v>
      </c>
      <c r="AG1481" s="13">
        <v>0</v>
      </c>
      <c r="AH1481" s="13">
        <v>0</v>
      </c>
      <c r="AI1481" s="13">
        <v>0</v>
      </c>
      <c r="AJ1481" s="13">
        <v>0</v>
      </c>
      <c r="AK1481" s="13">
        <v>0</v>
      </c>
      <c r="AL1481" s="13">
        <v>0</v>
      </c>
      <c r="AM1481" s="68">
        <v>0</v>
      </c>
      <c r="AN1481" s="68">
        <v>0</v>
      </c>
      <c r="AO1481" s="69">
        <v>1</v>
      </c>
      <c r="AP1481" s="113">
        <v>2.0794415416798357</v>
      </c>
      <c r="AQ1481" s="12">
        <v>1</v>
      </c>
      <c r="AR1481" s="113">
        <v>6.6858609470683596</v>
      </c>
      <c r="AS1481" s="12">
        <v>0</v>
      </c>
      <c r="AT1481" s="12">
        <v>1</v>
      </c>
      <c r="AU1481" s="12">
        <v>6.7923444274708089</v>
      </c>
      <c r="AV1481" s="113">
        <v>7.6088706291912596</v>
      </c>
      <c r="AW1481" s="12">
        <v>0</v>
      </c>
      <c r="AX1481" s="12">
        <v>1</v>
      </c>
      <c r="AY1481" s="68">
        <v>0</v>
      </c>
      <c r="AZ1481" s="68">
        <v>0.35399999999999998</v>
      </c>
      <c r="BA1481" s="94">
        <v>9</v>
      </c>
      <c r="BB1481" s="94">
        <v>22</v>
      </c>
      <c r="BC1481" s="12">
        <v>1</v>
      </c>
      <c r="BD1481" s="12">
        <v>0</v>
      </c>
      <c r="BE1481" s="104">
        <f t="shared" si="335"/>
        <v>2.5726122302071057</v>
      </c>
      <c r="BF1481" s="104">
        <v>1567.66</v>
      </c>
      <c r="BG1481" s="104">
        <f t="shared" si="342"/>
        <v>0.34966611040876849</v>
      </c>
      <c r="BH1481" s="68">
        <v>1</v>
      </c>
      <c r="BI1481" s="68">
        <v>0</v>
      </c>
      <c r="BJ1481" s="68">
        <v>1</v>
      </c>
      <c r="BK1481" s="12">
        <v>1</v>
      </c>
      <c r="BL1481" s="12">
        <v>0</v>
      </c>
      <c r="BM1481" s="12">
        <v>0</v>
      </c>
      <c r="BN1481" s="12">
        <v>1</v>
      </c>
      <c r="BO1481" s="12">
        <v>1</v>
      </c>
      <c r="BP1481" s="12">
        <v>0</v>
      </c>
      <c r="BQ1481" s="12">
        <v>0</v>
      </c>
      <c r="BR1481" s="12">
        <v>0</v>
      </c>
      <c r="BS1481" s="12">
        <v>1</v>
      </c>
      <c r="BT1481" s="12">
        <v>0</v>
      </c>
      <c r="BU1481" s="12">
        <v>0</v>
      </c>
      <c r="BV1481" s="12">
        <v>0</v>
      </c>
      <c r="BW1481" s="12">
        <v>1</v>
      </c>
      <c r="BX1481" s="12">
        <v>0</v>
      </c>
      <c r="BY1481" s="12">
        <v>0.5</v>
      </c>
      <c r="BZ1481" s="12">
        <f t="shared" si="343"/>
        <v>0.5</v>
      </c>
      <c r="CA1481" s="113">
        <v>3.044522437723423</v>
      </c>
      <c r="CB1481" s="12" t="s">
        <v>1822</v>
      </c>
      <c r="CC1481" s="12">
        <v>1</v>
      </c>
      <c r="CI1481" s="49" t="s">
        <v>1834</v>
      </c>
    </row>
    <row r="1482" spans="1:167" ht="15" customHeight="1" x14ac:dyDescent="0.3">
      <c r="A1482" s="70">
        <v>1481</v>
      </c>
      <c r="B1482" s="12">
        <v>36</v>
      </c>
      <c r="C1482" s="12" t="s">
        <v>230</v>
      </c>
      <c r="D1482" s="37">
        <v>9.2210000000000001</v>
      </c>
      <c r="E1482" s="68">
        <v>3.8740000000000001</v>
      </c>
      <c r="F1482" s="19">
        <f t="shared" si="329"/>
        <v>2.3802271553949406</v>
      </c>
      <c r="G1482" s="12" t="s">
        <v>420</v>
      </c>
      <c r="H1482" s="12">
        <f t="shared" si="332"/>
        <v>5.3469999999999995</v>
      </c>
      <c r="I1482" s="12">
        <f t="shared" si="333"/>
        <v>13.095000000000001</v>
      </c>
      <c r="J1482" s="12">
        <v>0.02</v>
      </c>
      <c r="K1482" s="12">
        <f t="shared" si="336"/>
        <v>9.2210000000000001</v>
      </c>
      <c r="L1482" s="45">
        <f t="shared" si="330"/>
        <v>2.3802271553949406</v>
      </c>
      <c r="M1482" s="15">
        <f t="shared" si="337"/>
        <v>8.3961608127558041E-2</v>
      </c>
      <c r="N1482" s="68">
        <f t="shared" si="338"/>
        <v>3.5274619877037186E-2</v>
      </c>
      <c r="O1482" s="68">
        <f t="shared" si="339"/>
        <v>28.348994361551508</v>
      </c>
      <c r="P1482" s="12">
        <f t="shared" si="340"/>
        <v>4.8686988250520855E-2</v>
      </c>
      <c r="Q1482" s="12">
        <f t="shared" si="341"/>
        <v>0.11923622800459523</v>
      </c>
      <c r="R1482" s="113">
        <v>9.0288184953527928</v>
      </c>
      <c r="S1482" s="12" t="s">
        <v>1523</v>
      </c>
      <c r="T1482" s="12" t="s">
        <v>1838</v>
      </c>
      <c r="U1482" s="12" t="s">
        <v>1826</v>
      </c>
      <c r="V1482" s="68" t="s">
        <v>1844</v>
      </c>
      <c r="W1482" s="68">
        <v>0</v>
      </c>
      <c r="X1482" s="68">
        <v>0</v>
      </c>
      <c r="Y1482" s="68">
        <v>0</v>
      </c>
      <c r="Z1482" s="68">
        <v>1</v>
      </c>
      <c r="AA1482" s="68">
        <v>1</v>
      </c>
      <c r="AB1482" s="68">
        <v>1</v>
      </c>
      <c r="AC1482" s="68">
        <v>1</v>
      </c>
      <c r="AD1482" s="68">
        <v>2</v>
      </c>
      <c r="AE1482" s="68">
        <v>798</v>
      </c>
      <c r="AF1482" s="68">
        <v>0</v>
      </c>
      <c r="AG1482" s="68">
        <v>0</v>
      </c>
      <c r="AH1482" s="68">
        <v>0</v>
      </c>
      <c r="AI1482" s="68">
        <v>0</v>
      </c>
      <c r="AJ1482" s="68">
        <v>0</v>
      </c>
      <c r="AK1482" s="68">
        <v>0</v>
      </c>
      <c r="AL1482" s="68">
        <v>0</v>
      </c>
      <c r="AM1482" s="68">
        <v>0</v>
      </c>
      <c r="AN1482" s="68">
        <v>0</v>
      </c>
      <c r="AO1482" s="69">
        <v>1</v>
      </c>
      <c r="AP1482" s="113">
        <v>2.0794415416798357</v>
      </c>
      <c r="AQ1482" s="12">
        <v>1</v>
      </c>
      <c r="AR1482" s="113">
        <v>6.6858609470683596</v>
      </c>
      <c r="AS1482" s="12">
        <v>0</v>
      </c>
      <c r="AT1482" s="12">
        <v>1</v>
      </c>
      <c r="AU1482" s="12">
        <v>6.7923444274708089</v>
      </c>
      <c r="AV1482" s="113">
        <v>7.6088706291912596</v>
      </c>
      <c r="AW1482" s="12">
        <v>0</v>
      </c>
      <c r="AX1482" s="12">
        <v>1</v>
      </c>
      <c r="AY1482" s="68">
        <v>0</v>
      </c>
      <c r="AZ1482" s="68">
        <v>0.35399999999999998</v>
      </c>
      <c r="BA1482" s="94">
        <v>9</v>
      </c>
      <c r="BB1482" s="94">
        <v>22</v>
      </c>
      <c r="BC1482" s="12">
        <v>1</v>
      </c>
      <c r="BD1482" s="12">
        <v>0</v>
      </c>
      <c r="BE1482" s="104">
        <f t="shared" si="335"/>
        <v>2.5726122302071057</v>
      </c>
      <c r="BF1482" s="104">
        <v>1567.66</v>
      </c>
      <c r="BG1482" s="104">
        <f t="shared" si="342"/>
        <v>0.34966611040876849</v>
      </c>
      <c r="BH1482" s="68">
        <v>1</v>
      </c>
      <c r="BI1482" s="68">
        <v>0</v>
      </c>
      <c r="BJ1482" s="68">
        <v>1</v>
      </c>
      <c r="BK1482" s="12">
        <v>1</v>
      </c>
      <c r="BL1482" s="12">
        <v>0</v>
      </c>
      <c r="BM1482" s="12">
        <v>0</v>
      </c>
      <c r="BN1482" s="12">
        <v>1</v>
      </c>
      <c r="BO1482" s="12">
        <v>1</v>
      </c>
      <c r="BP1482" s="12">
        <v>0</v>
      </c>
      <c r="BQ1482" s="12">
        <v>0</v>
      </c>
      <c r="BR1482" s="12">
        <v>0</v>
      </c>
      <c r="BS1482" s="12">
        <v>1</v>
      </c>
      <c r="BT1482" s="12">
        <v>0</v>
      </c>
      <c r="BU1482" s="12">
        <v>0</v>
      </c>
      <c r="BV1482" s="12">
        <v>0</v>
      </c>
      <c r="BW1482" s="12">
        <v>1</v>
      </c>
      <c r="BX1482" s="12">
        <v>0</v>
      </c>
      <c r="BY1482" s="12">
        <v>0.5</v>
      </c>
      <c r="BZ1482" s="12">
        <f t="shared" si="343"/>
        <v>0.5</v>
      </c>
      <c r="CA1482" s="113">
        <v>3.044522437723423</v>
      </c>
      <c r="CB1482" s="12" t="s">
        <v>1822</v>
      </c>
      <c r="CC1482" s="12">
        <v>1</v>
      </c>
    </row>
    <row r="1483" spans="1:167" ht="15" customHeight="1" x14ac:dyDescent="0.3">
      <c r="A1483" s="70">
        <v>1482</v>
      </c>
      <c r="B1483" s="70">
        <v>36</v>
      </c>
      <c r="C1483" s="70" t="s">
        <v>230</v>
      </c>
      <c r="D1483" s="38">
        <v>27.35</v>
      </c>
      <c r="E1483" s="69">
        <v>8.2759999999999998</v>
      </c>
      <c r="F1483" s="19">
        <f t="shared" si="329"/>
        <v>3.3047365877235384</v>
      </c>
      <c r="G1483" s="70" t="s">
        <v>353</v>
      </c>
      <c r="H1483" s="70">
        <f t="shared" si="332"/>
        <v>19.074000000000002</v>
      </c>
      <c r="I1483" s="70">
        <f t="shared" si="333"/>
        <v>35.626000000000005</v>
      </c>
      <c r="J1483" s="70">
        <v>0.02</v>
      </c>
      <c r="K1483" s="70">
        <f t="shared" si="336"/>
        <v>27.35</v>
      </c>
      <c r="L1483" s="47">
        <f t="shared" si="330"/>
        <v>3.3047365877235384</v>
      </c>
      <c r="M1483" s="18">
        <f t="shared" si="337"/>
        <v>0.11641006613914379</v>
      </c>
      <c r="N1483" s="69">
        <f t="shared" si="338"/>
        <v>3.5225217819654618E-2</v>
      </c>
      <c r="O1483" s="69">
        <f t="shared" si="339"/>
        <v>28.388752771374772</v>
      </c>
      <c r="P1483" s="70">
        <f t="shared" si="340"/>
        <v>8.1184848319489161E-2</v>
      </c>
      <c r="Q1483" s="70">
        <f t="shared" si="341"/>
        <v>0.15163528395879841</v>
      </c>
      <c r="R1483" s="114">
        <v>9.0288184953527928</v>
      </c>
      <c r="S1483" s="70" t="s">
        <v>1840</v>
      </c>
      <c r="T1483" s="70" t="s">
        <v>1838</v>
      </c>
      <c r="U1483" s="70" t="s">
        <v>1827</v>
      </c>
      <c r="V1483" s="69" t="s">
        <v>1843</v>
      </c>
      <c r="W1483" s="69">
        <v>0</v>
      </c>
      <c r="X1483" s="69">
        <v>0</v>
      </c>
      <c r="Y1483" s="69">
        <v>0</v>
      </c>
      <c r="Z1483" s="69">
        <v>1</v>
      </c>
      <c r="AA1483" s="69">
        <v>1</v>
      </c>
      <c r="AB1483" s="69">
        <v>1</v>
      </c>
      <c r="AC1483" s="69">
        <v>2</v>
      </c>
      <c r="AD1483" s="69">
        <v>5</v>
      </c>
      <c r="AE1483" s="69">
        <v>795</v>
      </c>
      <c r="AF1483" s="69">
        <v>0</v>
      </c>
      <c r="AG1483" s="69">
        <v>0</v>
      </c>
      <c r="AH1483" s="69">
        <v>0</v>
      </c>
      <c r="AI1483" s="69">
        <v>0</v>
      </c>
      <c r="AJ1483" s="69">
        <v>0</v>
      </c>
      <c r="AK1483" s="69">
        <v>0</v>
      </c>
      <c r="AL1483" s="69">
        <v>0</v>
      </c>
      <c r="AM1483" s="69">
        <v>0</v>
      </c>
      <c r="AN1483" s="69">
        <v>0</v>
      </c>
      <c r="AO1483" s="69">
        <v>1</v>
      </c>
      <c r="AP1483" s="114">
        <v>2.0794415416798357</v>
      </c>
      <c r="AQ1483" s="70">
        <v>1</v>
      </c>
      <c r="AR1483" s="114">
        <v>6.6858609470683596</v>
      </c>
      <c r="AS1483" s="70">
        <v>0</v>
      </c>
      <c r="AT1483" s="70">
        <v>1</v>
      </c>
      <c r="AU1483" s="70">
        <v>6.7923444274708089</v>
      </c>
      <c r="AV1483" s="114">
        <v>7.6088706291912596</v>
      </c>
      <c r="AW1483" s="70">
        <v>0</v>
      </c>
      <c r="AX1483" s="70">
        <v>1</v>
      </c>
      <c r="AY1483" s="69">
        <v>0</v>
      </c>
      <c r="AZ1483" s="69">
        <v>0.35399999999999998</v>
      </c>
      <c r="BA1483" s="32">
        <v>9</v>
      </c>
      <c r="BB1483" s="32">
        <v>22</v>
      </c>
      <c r="BC1483" s="70">
        <v>1</v>
      </c>
      <c r="BD1483" s="70">
        <v>0</v>
      </c>
      <c r="BE1483" s="106">
        <f t="shared" si="335"/>
        <v>2.5726122302071057</v>
      </c>
      <c r="BF1483" s="106">
        <v>1567.66</v>
      </c>
      <c r="BG1483" s="106">
        <f t="shared" si="342"/>
        <v>0.34966611040876849</v>
      </c>
      <c r="BH1483" s="69">
        <v>1</v>
      </c>
      <c r="BI1483" s="69">
        <v>0</v>
      </c>
      <c r="BJ1483" s="69">
        <v>1</v>
      </c>
      <c r="BK1483" s="70">
        <v>1</v>
      </c>
      <c r="BL1483" s="70">
        <v>0</v>
      </c>
      <c r="BM1483" s="70">
        <v>0</v>
      </c>
      <c r="BN1483" s="70">
        <v>1</v>
      </c>
      <c r="BO1483" s="70">
        <v>1</v>
      </c>
      <c r="BP1483" s="70">
        <v>0</v>
      </c>
      <c r="BQ1483" s="70">
        <v>0</v>
      </c>
      <c r="BR1483" s="70">
        <v>0</v>
      </c>
      <c r="BS1483" s="70">
        <v>1</v>
      </c>
      <c r="BT1483" s="70">
        <v>0</v>
      </c>
      <c r="BU1483" s="70">
        <v>0</v>
      </c>
      <c r="BV1483" s="70">
        <v>0</v>
      </c>
      <c r="BW1483" s="70">
        <v>1</v>
      </c>
      <c r="BX1483" s="70">
        <v>0</v>
      </c>
      <c r="BY1483" s="70">
        <v>0.5</v>
      </c>
      <c r="BZ1483" s="70">
        <f t="shared" si="343"/>
        <v>0.5</v>
      </c>
      <c r="CA1483" s="114">
        <v>3.044522437723423</v>
      </c>
      <c r="CB1483" s="70" t="s">
        <v>1822</v>
      </c>
      <c r="CC1483" s="70">
        <v>1</v>
      </c>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c r="DD1483" s="70"/>
      <c r="DE1483" s="70"/>
      <c r="DF1483" s="70"/>
      <c r="DG1483" s="70"/>
      <c r="DH1483" s="70"/>
      <c r="DI1483" s="70"/>
      <c r="DJ1483" s="70"/>
      <c r="DK1483" s="70"/>
      <c r="DL1483" s="70"/>
      <c r="DM1483" s="70"/>
      <c r="DN1483" s="70"/>
      <c r="DO1483" s="70"/>
      <c r="DP1483" s="70"/>
      <c r="DQ1483" s="70"/>
      <c r="DR1483" s="70"/>
      <c r="DS1483" s="70"/>
      <c r="DT1483" s="70"/>
      <c r="DU1483" s="70"/>
      <c r="DV1483" s="70"/>
      <c r="DW1483" s="70"/>
      <c r="DX1483" s="70"/>
      <c r="DY1483" s="70"/>
      <c r="DZ1483" s="70"/>
      <c r="EA1483" s="70"/>
      <c r="EB1483" s="70"/>
      <c r="EC1483" s="70"/>
      <c r="ED1483" s="70"/>
      <c r="EE1483" s="70"/>
      <c r="EF1483" s="70"/>
      <c r="EG1483" s="70"/>
      <c r="EH1483" s="70"/>
      <c r="EI1483" s="70"/>
      <c r="EJ1483" s="70"/>
      <c r="EK1483" s="70"/>
      <c r="EL1483" s="70"/>
      <c r="EM1483" s="70"/>
      <c r="EN1483" s="70"/>
      <c r="EO1483" s="70"/>
      <c r="EP1483" s="70"/>
      <c r="EQ1483" s="70"/>
      <c r="ER1483" s="70"/>
      <c r="ES1483" s="70"/>
      <c r="ET1483" s="70"/>
      <c r="EU1483" s="70"/>
      <c r="EV1483" s="70"/>
      <c r="EW1483" s="70"/>
      <c r="EX1483" s="70"/>
      <c r="EY1483" s="70"/>
      <c r="EZ1483" s="70"/>
      <c r="FA1483" s="70"/>
      <c r="FB1483" s="70"/>
      <c r="FC1483" s="70"/>
      <c r="FD1483" s="70"/>
      <c r="FE1483" s="70"/>
      <c r="FF1483" s="70"/>
      <c r="FG1483" s="70"/>
      <c r="FH1483" s="70"/>
      <c r="FI1483" s="70"/>
      <c r="FJ1483" s="70"/>
      <c r="FK1483" s="70"/>
    </row>
    <row r="1484" spans="1:167" ht="15" customHeight="1" x14ac:dyDescent="0.3">
      <c r="A1484" s="70">
        <v>1483</v>
      </c>
      <c r="B1484" s="70">
        <v>36</v>
      </c>
      <c r="C1484" s="70" t="s">
        <v>230</v>
      </c>
      <c r="D1484" s="38">
        <v>0.114</v>
      </c>
      <c r="E1484" s="69">
        <v>6.7619999999999996</v>
      </c>
      <c r="F1484" s="19">
        <f t="shared" si="329"/>
        <v>1.6858917480035495E-2</v>
      </c>
      <c r="G1484" s="70"/>
      <c r="H1484" s="70">
        <f t="shared" si="332"/>
        <v>-6.6479999999999997</v>
      </c>
      <c r="I1484" s="70">
        <f t="shared" si="333"/>
        <v>6.8759999999999994</v>
      </c>
      <c r="J1484" s="70">
        <v>0.02</v>
      </c>
      <c r="K1484" s="70">
        <f t="shared" si="336"/>
        <v>0.114</v>
      </c>
      <c r="L1484" s="47">
        <f t="shared" si="330"/>
        <v>1.6858917480035495E-2</v>
      </c>
      <c r="M1484" s="18">
        <f t="shared" si="337"/>
        <v>5.97924078587648E-4</v>
      </c>
      <c r="N1484" s="69">
        <f t="shared" si="338"/>
        <v>3.5466338766751537E-2</v>
      </c>
      <c r="O1484" s="69">
        <f t="shared" si="339"/>
        <v>28.195749399920167</v>
      </c>
      <c r="P1484" s="70">
        <f t="shared" si="340"/>
        <v>-3.4868414688163887E-2</v>
      </c>
      <c r="Q1484" s="70">
        <f t="shared" si="341"/>
        <v>3.6064262845339187E-2</v>
      </c>
      <c r="R1484" s="114">
        <v>9.0288184953527928</v>
      </c>
      <c r="S1484" s="70" t="s">
        <v>1840</v>
      </c>
      <c r="T1484" s="70" t="s">
        <v>1838</v>
      </c>
      <c r="U1484" s="70" t="s">
        <v>1826</v>
      </c>
      <c r="V1484" s="69" t="s">
        <v>1844</v>
      </c>
      <c r="W1484" s="69">
        <v>0</v>
      </c>
      <c r="X1484" s="69">
        <v>0</v>
      </c>
      <c r="Y1484" s="69">
        <v>0</v>
      </c>
      <c r="Z1484" s="69">
        <v>1</v>
      </c>
      <c r="AA1484" s="69">
        <v>1</v>
      </c>
      <c r="AB1484" s="69">
        <v>1</v>
      </c>
      <c r="AC1484" s="69">
        <v>2</v>
      </c>
      <c r="AD1484" s="69">
        <v>5</v>
      </c>
      <c r="AE1484" s="69">
        <v>795</v>
      </c>
      <c r="AF1484" s="69">
        <v>0</v>
      </c>
      <c r="AG1484" s="69">
        <v>0</v>
      </c>
      <c r="AH1484" s="69">
        <v>0</v>
      </c>
      <c r="AI1484" s="69">
        <v>0</v>
      </c>
      <c r="AJ1484" s="69">
        <v>0</v>
      </c>
      <c r="AK1484" s="69">
        <v>0</v>
      </c>
      <c r="AL1484" s="69">
        <v>0</v>
      </c>
      <c r="AM1484" s="69">
        <v>0</v>
      </c>
      <c r="AN1484" s="69">
        <v>0</v>
      </c>
      <c r="AO1484" s="69">
        <v>1</v>
      </c>
      <c r="AP1484" s="114">
        <v>2.0794415416798357</v>
      </c>
      <c r="AQ1484" s="70">
        <v>1</v>
      </c>
      <c r="AR1484" s="114">
        <v>6.6858609470683596</v>
      </c>
      <c r="AS1484" s="70">
        <v>0</v>
      </c>
      <c r="AT1484" s="70">
        <v>1</v>
      </c>
      <c r="AU1484" s="70">
        <v>6.7923444274708089</v>
      </c>
      <c r="AV1484" s="114">
        <v>7.6088706291912596</v>
      </c>
      <c r="AW1484" s="70">
        <v>0</v>
      </c>
      <c r="AX1484" s="70">
        <v>1</v>
      </c>
      <c r="AY1484" s="69">
        <v>0</v>
      </c>
      <c r="AZ1484" s="69">
        <v>0.35399999999999998</v>
      </c>
      <c r="BA1484" s="32">
        <v>9</v>
      </c>
      <c r="BB1484" s="32">
        <v>22</v>
      </c>
      <c r="BC1484" s="70">
        <v>1</v>
      </c>
      <c r="BD1484" s="70">
        <v>0</v>
      </c>
      <c r="BE1484" s="106">
        <f t="shared" si="335"/>
        <v>2.5726122302071057</v>
      </c>
      <c r="BF1484" s="106">
        <v>1567.66</v>
      </c>
      <c r="BG1484" s="106">
        <f t="shared" si="342"/>
        <v>0.34966611040876849</v>
      </c>
      <c r="BH1484" s="69">
        <v>1</v>
      </c>
      <c r="BI1484" s="69">
        <v>0</v>
      </c>
      <c r="BJ1484" s="69">
        <v>1</v>
      </c>
      <c r="BK1484" s="70">
        <v>1</v>
      </c>
      <c r="BL1484" s="70">
        <v>0</v>
      </c>
      <c r="BM1484" s="70">
        <v>0</v>
      </c>
      <c r="BN1484" s="70">
        <v>1</v>
      </c>
      <c r="BO1484" s="70">
        <v>1</v>
      </c>
      <c r="BP1484" s="70">
        <v>0</v>
      </c>
      <c r="BQ1484" s="70">
        <v>0</v>
      </c>
      <c r="BR1484" s="70">
        <v>0</v>
      </c>
      <c r="BS1484" s="70">
        <v>1</v>
      </c>
      <c r="BT1484" s="70">
        <v>0</v>
      </c>
      <c r="BU1484" s="70">
        <v>0</v>
      </c>
      <c r="BV1484" s="70">
        <v>0</v>
      </c>
      <c r="BW1484" s="70">
        <v>1</v>
      </c>
      <c r="BX1484" s="70">
        <v>0</v>
      </c>
      <c r="BY1484" s="70">
        <v>0.5</v>
      </c>
      <c r="BZ1484" s="70">
        <f t="shared" si="343"/>
        <v>0.5</v>
      </c>
      <c r="CA1484" s="114">
        <v>3.044522437723423</v>
      </c>
      <c r="CB1484" s="70" t="s">
        <v>1822</v>
      </c>
      <c r="CC1484" s="70">
        <v>1</v>
      </c>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c r="DD1484" s="70"/>
      <c r="DE1484" s="70"/>
      <c r="DF1484" s="70"/>
      <c r="DG1484" s="70"/>
      <c r="DH1484" s="70"/>
      <c r="DI1484" s="70"/>
      <c r="DJ1484" s="70"/>
      <c r="DK1484" s="70"/>
      <c r="DL1484" s="70"/>
      <c r="DM1484" s="70"/>
      <c r="DN1484" s="70"/>
      <c r="DO1484" s="70"/>
      <c r="DP1484" s="70"/>
      <c r="DQ1484" s="70"/>
      <c r="DR1484" s="70"/>
      <c r="DS1484" s="70"/>
      <c r="DT1484" s="70"/>
      <c r="DU1484" s="70"/>
      <c r="DV1484" s="70"/>
      <c r="DW1484" s="70"/>
      <c r="DX1484" s="70"/>
      <c r="DY1484" s="70"/>
      <c r="DZ1484" s="70"/>
      <c r="EA1484" s="70"/>
      <c r="EB1484" s="70"/>
      <c r="EC1484" s="70"/>
      <c r="ED1484" s="70"/>
      <c r="EE1484" s="70"/>
      <c r="EF1484" s="70"/>
      <c r="EG1484" s="70"/>
      <c r="EH1484" s="70"/>
      <c r="EI1484" s="70"/>
      <c r="EJ1484" s="70"/>
      <c r="EK1484" s="70"/>
      <c r="EL1484" s="70"/>
      <c r="EM1484" s="70"/>
      <c r="EN1484" s="70"/>
      <c r="EO1484" s="70"/>
      <c r="EP1484" s="70"/>
      <c r="EQ1484" s="70"/>
      <c r="ER1484" s="70"/>
      <c r="ES1484" s="70"/>
      <c r="ET1484" s="70"/>
      <c r="EU1484" s="70"/>
      <c r="EV1484" s="70"/>
      <c r="EW1484" s="70"/>
      <c r="EX1484" s="70"/>
      <c r="EY1484" s="70"/>
      <c r="EZ1484" s="70"/>
      <c r="FA1484" s="70"/>
      <c r="FB1484" s="70"/>
      <c r="FC1484" s="70"/>
      <c r="FD1484" s="70"/>
      <c r="FE1484" s="70"/>
      <c r="FF1484" s="70"/>
      <c r="FG1484" s="70"/>
      <c r="FH1484" s="70"/>
      <c r="FI1484" s="70"/>
      <c r="FJ1484" s="70"/>
      <c r="FK1484" s="70"/>
    </row>
    <row r="1485" spans="1:167" ht="15" customHeight="1" x14ac:dyDescent="0.3">
      <c r="A1485" s="17">
        <v>1484</v>
      </c>
      <c r="B1485" s="70">
        <v>36</v>
      </c>
      <c r="C1485" s="70" t="s">
        <v>230</v>
      </c>
      <c r="D1485" s="38">
        <v>1.6439999999999999</v>
      </c>
      <c r="E1485" s="69">
        <v>1.58</v>
      </c>
      <c r="F1485" s="19">
        <f t="shared" si="329"/>
        <v>1.040506329113924</v>
      </c>
      <c r="G1485" s="70"/>
      <c r="H1485" s="70">
        <f t="shared" si="332"/>
        <v>6.3999999999999835E-2</v>
      </c>
      <c r="I1485" s="70">
        <f t="shared" si="333"/>
        <v>3.2240000000000002</v>
      </c>
      <c r="J1485" s="70">
        <v>0.02</v>
      </c>
      <c r="K1485" s="70">
        <f t="shared" si="336"/>
        <v>1.6439999999999999</v>
      </c>
      <c r="L1485" s="47">
        <f t="shared" si="330"/>
        <v>1.040506329113924</v>
      </c>
      <c r="M1485" s="18">
        <f t="shared" si="337"/>
        <v>3.687785444611838E-2</v>
      </c>
      <c r="N1485" s="69">
        <f t="shared" si="338"/>
        <v>3.544222020977314E-2</v>
      </c>
      <c r="O1485" s="69">
        <f t="shared" si="339"/>
        <v>28.21493670772497</v>
      </c>
      <c r="P1485" s="70">
        <f t="shared" si="340"/>
        <v>1.4356342363452401E-3</v>
      </c>
      <c r="Q1485" s="70">
        <f t="shared" si="341"/>
        <v>7.232007465589152E-2</v>
      </c>
      <c r="R1485" s="114">
        <v>9.0288184953527928</v>
      </c>
      <c r="S1485" s="70" t="s">
        <v>1840</v>
      </c>
      <c r="T1485" s="70" t="s">
        <v>1838</v>
      </c>
      <c r="U1485" s="70" t="s">
        <v>1835</v>
      </c>
      <c r="V1485" s="69" t="s">
        <v>1845</v>
      </c>
      <c r="W1485" s="69">
        <v>0</v>
      </c>
      <c r="X1485" s="69">
        <v>0</v>
      </c>
      <c r="Y1485" s="69">
        <v>0</v>
      </c>
      <c r="Z1485" s="69">
        <v>1</v>
      </c>
      <c r="AA1485" s="69">
        <v>1</v>
      </c>
      <c r="AB1485" s="69">
        <v>1</v>
      </c>
      <c r="AC1485" s="69">
        <v>2</v>
      </c>
      <c r="AD1485" s="69">
        <v>5</v>
      </c>
      <c r="AE1485" s="69">
        <v>795</v>
      </c>
      <c r="AF1485" s="69">
        <v>0</v>
      </c>
      <c r="AG1485" s="69">
        <v>0</v>
      </c>
      <c r="AH1485" s="69">
        <v>0</v>
      </c>
      <c r="AI1485" s="69">
        <v>0</v>
      </c>
      <c r="AJ1485" s="69">
        <v>0</v>
      </c>
      <c r="AK1485" s="69">
        <v>0</v>
      </c>
      <c r="AL1485" s="69">
        <v>0</v>
      </c>
      <c r="AM1485" s="69">
        <v>0</v>
      </c>
      <c r="AN1485" s="69">
        <v>0</v>
      </c>
      <c r="AO1485" s="69">
        <v>1</v>
      </c>
      <c r="AP1485" s="114">
        <v>2.0794415416798357</v>
      </c>
      <c r="AQ1485" s="70">
        <v>0</v>
      </c>
      <c r="AR1485" s="114">
        <v>6.6858609470683596</v>
      </c>
      <c r="AS1485" s="70">
        <v>0</v>
      </c>
      <c r="AT1485" s="70">
        <v>1</v>
      </c>
      <c r="AU1485" s="70">
        <v>6.7923444274708089</v>
      </c>
      <c r="AV1485" s="114">
        <v>7.6088706291912596</v>
      </c>
      <c r="AW1485" s="70">
        <v>0</v>
      </c>
      <c r="AX1485" s="70">
        <v>1</v>
      </c>
      <c r="AY1485" s="69">
        <v>0</v>
      </c>
      <c r="AZ1485" s="69">
        <v>0.35399999999999998</v>
      </c>
      <c r="BA1485" s="32">
        <v>9</v>
      </c>
      <c r="BB1485" s="32">
        <v>22</v>
      </c>
      <c r="BC1485" s="70">
        <v>1</v>
      </c>
      <c r="BD1485" s="70">
        <v>0</v>
      </c>
      <c r="BE1485" s="106">
        <f t="shared" si="335"/>
        <v>2.5726122302071057</v>
      </c>
      <c r="BF1485" s="106">
        <v>1567.66</v>
      </c>
      <c r="BG1485" s="106">
        <f t="shared" si="342"/>
        <v>0.34966611040876849</v>
      </c>
      <c r="BH1485" s="69">
        <v>1</v>
      </c>
      <c r="BI1485" s="69">
        <v>0</v>
      </c>
      <c r="BJ1485" s="69">
        <v>1</v>
      </c>
      <c r="BK1485" s="70">
        <v>1</v>
      </c>
      <c r="BL1485" s="70">
        <v>0</v>
      </c>
      <c r="BM1485" s="70">
        <v>0</v>
      </c>
      <c r="BN1485" s="70">
        <v>1</v>
      </c>
      <c r="BO1485" s="70">
        <v>1</v>
      </c>
      <c r="BP1485" s="70">
        <v>0</v>
      </c>
      <c r="BQ1485" s="70">
        <v>0</v>
      </c>
      <c r="BR1485" s="70">
        <v>0</v>
      </c>
      <c r="BS1485" s="70">
        <v>1</v>
      </c>
      <c r="BT1485" s="70">
        <v>0</v>
      </c>
      <c r="BU1485" s="70">
        <v>0</v>
      </c>
      <c r="BV1485" s="70">
        <v>0</v>
      </c>
      <c r="BW1485" s="70">
        <v>1</v>
      </c>
      <c r="BX1485" s="70">
        <v>0</v>
      </c>
      <c r="BY1485" s="70">
        <v>0.5</v>
      </c>
      <c r="BZ1485" s="70">
        <f t="shared" si="343"/>
        <v>0.5</v>
      </c>
      <c r="CA1485" s="114">
        <v>3.044522437723423</v>
      </c>
      <c r="CB1485" s="70" t="s">
        <v>1822</v>
      </c>
      <c r="CC1485" s="70">
        <v>1</v>
      </c>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c r="DD1485" s="70"/>
      <c r="DE1485" s="70"/>
      <c r="DF1485" s="70"/>
      <c r="DG1485" s="70"/>
      <c r="DH1485" s="70"/>
      <c r="DI1485" s="70"/>
      <c r="DJ1485" s="70"/>
      <c r="DK1485" s="70"/>
      <c r="DL1485" s="70"/>
      <c r="DM1485" s="70"/>
      <c r="DN1485" s="70"/>
      <c r="DO1485" s="70"/>
      <c r="DP1485" s="70"/>
      <c r="DQ1485" s="70"/>
      <c r="DR1485" s="70"/>
      <c r="DS1485" s="70"/>
      <c r="DT1485" s="70"/>
      <c r="DU1485" s="70"/>
      <c r="DV1485" s="70"/>
      <c r="DW1485" s="70"/>
      <c r="DX1485" s="70"/>
      <c r="DY1485" s="70"/>
      <c r="DZ1485" s="70"/>
      <c r="EA1485" s="70"/>
      <c r="EB1485" s="70"/>
      <c r="EC1485" s="70"/>
      <c r="ED1485" s="70"/>
      <c r="EE1485" s="70"/>
      <c r="EF1485" s="70"/>
      <c r="EG1485" s="70"/>
      <c r="EH1485" s="70"/>
      <c r="EI1485" s="70"/>
      <c r="EJ1485" s="70"/>
      <c r="EK1485" s="70"/>
      <c r="EL1485" s="70"/>
      <c r="EM1485" s="70"/>
      <c r="EN1485" s="70"/>
      <c r="EO1485" s="70"/>
      <c r="EP1485" s="70"/>
      <c r="EQ1485" s="70"/>
      <c r="ER1485" s="70"/>
      <c r="ES1485" s="70"/>
      <c r="ET1485" s="70"/>
      <c r="EU1485" s="70"/>
      <c r="EV1485" s="70"/>
      <c r="EW1485" s="70"/>
      <c r="EX1485" s="70"/>
      <c r="EY1485" s="70"/>
      <c r="EZ1485" s="70"/>
      <c r="FA1485" s="70"/>
      <c r="FB1485" s="70"/>
      <c r="FC1485" s="70"/>
      <c r="FD1485" s="70"/>
      <c r="FE1485" s="70"/>
      <c r="FF1485" s="70"/>
      <c r="FG1485" s="70"/>
      <c r="FH1485" s="70"/>
      <c r="FI1485" s="70"/>
      <c r="FJ1485" s="70"/>
      <c r="FK1485" s="70"/>
    </row>
    <row r="1486" spans="1:167" ht="15" customHeight="1" x14ac:dyDescent="0.3">
      <c r="A1486" s="17">
        <v>1485</v>
      </c>
      <c r="B1486" s="12">
        <v>36</v>
      </c>
      <c r="C1486" s="12" t="s">
        <v>230</v>
      </c>
      <c r="D1486" s="37">
        <v>4.9420000000000002</v>
      </c>
      <c r="E1486" s="13">
        <v>1.4890000000000001</v>
      </c>
      <c r="F1486" s="19">
        <f t="shared" si="329"/>
        <v>3.3190060443250502</v>
      </c>
      <c r="G1486" s="12" t="s">
        <v>353</v>
      </c>
      <c r="H1486" s="12">
        <f t="shared" si="332"/>
        <v>3.4530000000000003</v>
      </c>
      <c r="I1486" s="12">
        <f t="shared" si="333"/>
        <v>6.431</v>
      </c>
      <c r="J1486" s="12">
        <v>0.02</v>
      </c>
      <c r="K1486" s="12">
        <f t="shared" si="336"/>
        <v>4.9420000000000002</v>
      </c>
      <c r="L1486" s="45">
        <f t="shared" si="330"/>
        <v>3.3190060443250502</v>
      </c>
      <c r="M1486" s="15">
        <f t="shared" si="337"/>
        <v>0.11690585578764608</v>
      </c>
      <c r="N1486" s="13">
        <f t="shared" si="338"/>
        <v>3.5223152421652165E-2</v>
      </c>
      <c r="O1486" s="68">
        <f t="shared" si="339"/>
        <v>28.390417417189667</v>
      </c>
      <c r="P1486" s="12">
        <f t="shared" si="340"/>
        <v>8.1682703365993911E-2</v>
      </c>
      <c r="Q1486" s="12">
        <f t="shared" si="341"/>
        <v>0.15212900820929826</v>
      </c>
      <c r="R1486" s="113">
        <v>9.3052868492851371</v>
      </c>
      <c r="S1486" s="12" t="s">
        <v>1840</v>
      </c>
      <c r="T1486" s="12" t="s">
        <v>1838</v>
      </c>
      <c r="U1486" s="12" t="s">
        <v>1836</v>
      </c>
      <c r="V1486" s="13" t="s">
        <v>1846</v>
      </c>
      <c r="W1486" s="68">
        <v>0</v>
      </c>
      <c r="X1486" s="68">
        <v>0</v>
      </c>
      <c r="Y1486" s="68">
        <v>0</v>
      </c>
      <c r="Z1486" s="68">
        <v>1</v>
      </c>
      <c r="AA1486" s="13">
        <v>1</v>
      </c>
      <c r="AB1486" s="13">
        <v>1</v>
      </c>
      <c r="AC1486" s="68">
        <v>2</v>
      </c>
      <c r="AD1486" s="13">
        <v>5</v>
      </c>
      <c r="AE1486" s="13">
        <v>795</v>
      </c>
      <c r="AF1486" s="13">
        <v>0</v>
      </c>
      <c r="AG1486" s="13">
        <v>0</v>
      </c>
      <c r="AH1486" s="13">
        <v>0</v>
      </c>
      <c r="AI1486" s="13">
        <v>0</v>
      </c>
      <c r="AJ1486" s="13">
        <v>0</v>
      </c>
      <c r="AK1486" s="13">
        <v>0</v>
      </c>
      <c r="AL1486" s="13">
        <v>0</v>
      </c>
      <c r="AM1486" s="68">
        <v>0</v>
      </c>
      <c r="AN1486" s="68">
        <v>0</v>
      </c>
      <c r="AO1486" s="69">
        <v>1</v>
      </c>
      <c r="AP1486" s="113">
        <v>2.0794415416798357</v>
      </c>
      <c r="AQ1486" s="12">
        <v>1</v>
      </c>
      <c r="AR1486" s="113">
        <v>6.6858609470683596</v>
      </c>
      <c r="AS1486" s="12">
        <v>0</v>
      </c>
      <c r="AT1486" s="12">
        <v>1</v>
      </c>
      <c r="AU1486" s="12">
        <v>6.7923444274708089</v>
      </c>
      <c r="AV1486" s="113">
        <v>7.6088706291912596</v>
      </c>
      <c r="AW1486" s="12">
        <v>0</v>
      </c>
      <c r="AX1486" s="12">
        <v>1</v>
      </c>
      <c r="AY1486" s="68">
        <v>0</v>
      </c>
      <c r="AZ1486" s="68">
        <v>0.35399999999999998</v>
      </c>
      <c r="BA1486" s="94">
        <v>9</v>
      </c>
      <c r="BB1486" s="94">
        <v>22</v>
      </c>
      <c r="BC1486" s="12">
        <v>1</v>
      </c>
      <c r="BD1486" s="12">
        <v>0</v>
      </c>
      <c r="BE1486" s="104">
        <f t="shared" si="335"/>
        <v>2.5726122302071057</v>
      </c>
      <c r="BF1486" s="104">
        <v>1567.66</v>
      </c>
      <c r="BG1486" s="104">
        <f t="shared" si="342"/>
        <v>0.34966611040876849</v>
      </c>
      <c r="BH1486" s="68">
        <v>1</v>
      </c>
      <c r="BI1486" s="68">
        <v>0</v>
      </c>
      <c r="BJ1486" s="68">
        <v>1</v>
      </c>
      <c r="BK1486" s="12">
        <v>1</v>
      </c>
      <c r="BL1486" s="12">
        <v>0</v>
      </c>
      <c r="BM1486" s="12">
        <v>0</v>
      </c>
      <c r="BN1486" s="12">
        <v>1</v>
      </c>
      <c r="BO1486" s="12">
        <v>1</v>
      </c>
      <c r="BP1486" s="12">
        <v>0</v>
      </c>
      <c r="BQ1486" s="12">
        <v>0</v>
      </c>
      <c r="BR1486" s="12">
        <v>0</v>
      </c>
      <c r="BS1486" s="12">
        <v>1</v>
      </c>
      <c r="BT1486" s="12">
        <v>0</v>
      </c>
      <c r="BU1486" s="12">
        <v>0</v>
      </c>
      <c r="BV1486" s="12">
        <v>0</v>
      </c>
      <c r="BW1486" s="12">
        <v>1</v>
      </c>
      <c r="BX1486" s="12">
        <v>0</v>
      </c>
      <c r="BY1486" s="12">
        <v>0.5</v>
      </c>
      <c r="BZ1486" s="12">
        <f t="shared" si="343"/>
        <v>0.5</v>
      </c>
      <c r="CA1486" s="113">
        <v>3.044522437723423</v>
      </c>
      <c r="CB1486" s="12" t="s">
        <v>1822</v>
      </c>
      <c r="CC1486" s="12">
        <v>1</v>
      </c>
    </row>
    <row r="1487" spans="1:167" ht="15" customHeight="1" x14ac:dyDescent="0.3">
      <c r="A1487" s="17">
        <v>1486</v>
      </c>
      <c r="B1487" s="12">
        <v>36</v>
      </c>
      <c r="C1487" s="12" t="s">
        <v>230</v>
      </c>
      <c r="D1487" s="37">
        <v>-1.274</v>
      </c>
      <c r="E1487" s="68">
        <v>1.6639999999999999</v>
      </c>
      <c r="F1487" s="19">
        <f t="shared" si="329"/>
        <v>-0.765625</v>
      </c>
      <c r="H1487" s="12">
        <f t="shared" si="332"/>
        <v>-2.9379999999999997</v>
      </c>
      <c r="I1487" s="12">
        <f t="shared" si="333"/>
        <v>0.3899999999999999</v>
      </c>
      <c r="J1487" s="12">
        <v>0.02</v>
      </c>
      <c r="K1487" s="12">
        <f t="shared" si="336"/>
        <v>-1.274</v>
      </c>
      <c r="L1487" s="45">
        <f t="shared" si="330"/>
        <v>-0.765625</v>
      </c>
      <c r="M1487" s="15">
        <f t="shared" si="337"/>
        <v>-2.7143915231445007E-2</v>
      </c>
      <c r="N1487" s="68">
        <f t="shared" si="338"/>
        <v>3.5453277036989396E-2</v>
      </c>
      <c r="O1487" s="68">
        <f t="shared" si="339"/>
        <v>28.206137304505646</v>
      </c>
      <c r="P1487" s="12">
        <f t="shared" si="340"/>
        <v>-6.259719226843441E-2</v>
      </c>
      <c r="Q1487" s="12">
        <f t="shared" si="341"/>
        <v>8.3093618055443894E-3</v>
      </c>
      <c r="R1487" s="113">
        <v>9.3052868492851371</v>
      </c>
      <c r="S1487" s="12" t="s">
        <v>1840</v>
      </c>
      <c r="T1487" s="12" t="s">
        <v>1838</v>
      </c>
      <c r="U1487" s="12" t="s">
        <v>1837</v>
      </c>
      <c r="V1487" s="68" t="s">
        <v>1847</v>
      </c>
      <c r="W1487" s="68">
        <v>0</v>
      </c>
      <c r="X1487" s="68">
        <v>0</v>
      </c>
      <c r="Y1487" s="68">
        <v>0</v>
      </c>
      <c r="Z1487" s="68">
        <v>1</v>
      </c>
      <c r="AA1487" s="68">
        <v>1</v>
      </c>
      <c r="AB1487" s="68">
        <v>1</v>
      </c>
      <c r="AC1487" s="68">
        <v>2</v>
      </c>
      <c r="AD1487" s="68">
        <v>5</v>
      </c>
      <c r="AE1487" s="68">
        <v>795</v>
      </c>
      <c r="AF1487" s="68">
        <v>0</v>
      </c>
      <c r="AG1487" s="68">
        <v>0</v>
      </c>
      <c r="AH1487" s="68">
        <v>0</v>
      </c>
      <c r="AI1487" s="68">
        <v>0</v>
      </c>
      <c r="AJ1487" s="68">
        <v>0</v>
      </c>
      <c r="AK1487" s="68">
        <v>0</v>
      </c>
      <c r="AL1487" s="68">
        <v>0</v>
      </c>
      <c r="AM1487" s="68">
        <v>0</v>
      </c>
      <c r="AN1487" s="68">
        <v>0</v>
      </c>
      <c r="AO1487" s="69">
        <v>1</v>
      </c>
      <c r="AP1487" s="113">
        <v>2.0794415416798357</v>
      </c>
      <c r="AQ1487" s="12">
        <v>1</v>
      </c>
      <c r="AR1487" s="113">
        <v>6.6858609470683596</v>
      </c>
      <c r="AS1487" s="12">
        <v>0</v>
      </c>
      <c r="AT1487" s="12">
        <v>1</v>
      </c>
      <c r="AU1487" s="12">
        <v>6.7923444274708089</v>
      </c>
      <c r="AV1487" s="113">
        <v>7.6088706291912596</v>
      </c>
      <c r="AW1487" s="12">
        <v>0</v>
      </c>
      <c r="AX1487" s="12">
        <v>1</v>
      </c>
      <c r="AY1487" s="68">
        <v>0</v>
      </c>
      <c r="AZ1487" s="68">
        <v>0.35399999999999998</v>
      </c>
      <c r="BA1487" s="94">
        <v>9</v>
      </c>
      <c r="BB1487" s="94">
        <v>22</v>
      </c>
      <c r="BC1487" s="12">
        <v>1</v>
      </c>
      <c r="BD1487" s="12">
        <v>0</v>
      </c>
      <c r="BE1487" s="104">
        <f t="shared" si="335"/>
        <v>2.5726122302071057</v>
      </c>
      <c r="BF1487" s="104">
        <v>1567.66</v>
      </c>
      <c r="BG1487" s="104">
        <f t="shared" si="342"/>
        <v>0.34966611040876849</v>
      </c>
      <c r="BH1487" s="68">
        <v>1</v>
      </c>
      <c r="BI1487" s="68">
        <v>0</v>
      </c>
      <c r="BJ1487" s="68">
        <v>1</v>
      </c>
      <c r="BK1487" s="12">
        <v>1</v>
      </c>
      <c r="BL1487" s="12">
        <v>0</v>
      </c>
      <c r="BM1487" s="12">
        <v>0</v>
      </c>
      <c r="BN1487" s="12">
        <v>1</v>
      </c>
      <c r="BO1487" s="12">
        <v>1</v>
      </c>
      <c r="BP1487" s="12">
        <v>0</v>
      </c>
      <c r="BQ1487" s="12">
        <v>0</v>
      </c>
      <c r="BR1487" s="12">
        <v>0</v>
      </c>
      <c r="BS1487" s="12">
        <v>1</v>
      </c>
      <c r="BT1487" s="12">
        <v>0</v>
      </c>
      <c r="BU1487" s="12">
        <v>0</v>
      </c>
      <c r="BV1487" s="12">
        <v>0</v>
      </c>
      <c r="BW1487" s="12">
        <v>1</v>
      </c>
      <c r="BX1487" s="12">
        <v>0</v>
      </c>
      <c r="BY1487" s="12">
        <v>0.5</v>
      </c>
      <c r="BZ1487" s="12">
        <f t="shared" si="343"/>
        <v>0.5</v>
      </c>
      <c r="CA1487" s="113">
        <v>3.044522437723423</v>
      </c>
      <c r="CB1487" s="12" t="s">
        <v>1822</v>
      </c>
      <c r="CC1487" s="12">
        <v>1</v>
      </c>
    </row>
    <row r="1488" spans="1:167" ht="15" customHeight="1" x14ac:dyDescent="0.3">
      <c r="A1488" s="17">
        <v>1487</v>
      </c>
      <c r="B1488" s="12">
        <v>36</v>
      </c>
      <c r="C1488" s="12" t="s">
        <v>230</v>
      </c>
      <c r="D1488" s="37">
        <v>-4.548</v>
      </c>
      <c r="E1488" s="68">
        <v>0.95299999999999996</v>
      </c>
      <c r="F1488" s="19">
        <f t="shared" si="329"/>
        <v>-4.7722980062959079</v>
      </c>
      <c r="G1488" s="12" t="s">
        <v>353</v>
      </c>
      <c r="H1488" s="12">
        <f t="shared" si="332"/>
        <v>-5.5010000000000003</v>
      </c>
      <c r="I1488" s="12">
        <f t="shared" si="333"/>
        <v>-3.5950000000000002</v>
      </c>
      <c r="J1488" s="12">
        <v>0.02</v>
      </c>
      <c r="K1488" s="12">
        <f t="shared" si="336"/>
        <v>-4.548</v>
      </c>
      <c r="L1488" s="45">
        <f t="shared" si="330"/>
        <v>-4.7722980062959079</v>
      </c>
      <c r="M1488" s="15">
        <f t="shared" si="337"/>
        <v>-0.1665771935470641</v>
      </c>
      <c r="N1488" s="68">
        <f t="shared" si="338"/>
        <v>3.4905027583630628E-2</v>
      </c>
      <c r="O1488" s="68">
        <f t="shared" si="339"/>
        <v>28.64916802039626</v>
      </c>
      <c r="P1488" s="12">
        <f t="shared" si="340"/>
        <v>-0.20148222113069472</v>
      </c>
      <c r="Q1488" s="12">
        <f t="shared" si="341"/>
        <v>-0.13167216596343348</v>
      </c>
      <c r="R1488" s="113">
        <v>9.3052868492851371</v>
      </c>
      <c r="S1488" s="12" t="s">
        <v>1841</v>
      </c>
      <c r="T1488" s="12" t="s">
        <v>1839</v>
      </c>
      <c r="U1488" s="12" t="s">
        <v>1827</v>
      </c>
      <c r="V1488" s="68" t="s">
        <v>1848</v>
      </c>
      <c r="W1488" s="68">
        <v>0</v>
      </c>
      <c r="X1488" s="68">
        <v>0</v>
      </c>
      <c r="Y1488" s="68">
        <v>0</v>
      </c>
      <c r="Z1488" s="68">
        <v>1</v>
      </c>
      <c r="AA1488" s="68">
        <v>1</v>
      </c>
      <c r="AB1488" s="68">
        <v>1</v>
      </c>
      <c r="AC1488" s="68">
        <v>3</v>
      </c>
      <c r="AD1488" s="68">
        <v>2</v>
      </c>
      <c r="AE1488" s="68">
        <v>798</v>
      </c>
      <c r="AF1488" s="68">
        <v>0</v>
      </c>
      <c r="AG1488" s="68">
        <v>0</v>
      </c>
      <c r="AH1488" s="68">
        <v>0</v>
      </c>
      <c r="AI1488" s="68">
        <v>0</v>
      </c>
      <c r="AJ1488" s="68">
        <v>0</v>
      </c>
      <c r="AK1488" s="68">
        <v>0</v>
      </c>
      <c r="AL1488" s="68">
        <v>0</v>
      </c>
      <c r="AM1488" s="68">
        <v>0</v>
      </c>
      <c r="AN1488" s="68">
        <v>0</v>
      </c>
      <c r="AO1488" s="69">
        <v>1</v>
      </c>
      <c r="AP1488" s="113">
        <v>2.0794415416798357</v>
      </c>
      <c r="AQ1488" s="12">
        <v>1</v>
      </c>
      <c r="AR1488" s="113">
        <v>6.6858609470683596</v>
      </c>
      <c r="AS1488" s="12">
        <v>0</v>
      </c>
      <c r="AT1488" s="12">
        <v>1</v>
      </c>
      <c r="AU1488" s="12">
        <v>6.7923444274708089</v>
      </c>
      <c r="AV1488" s="113">
        <v>7.6088706291912596</v>
      </c>
      <c r="AW1488" s="12">
        <v>0</v>
      </c>
      <c r="AX1488" s="12">
        <v>1</v>
      </c>
      <c r="AY1488" s="68">
        <v>0</v>
      </c>
      <c r="AZ1488" s="68">
        <v>0.35399999999999998</v>
      </c>
      <c r="BA1488" s="94">
        <v>9</v>
      </c>
      <c r="BB1488" s="94">
        <v>22</v>
      </c>
      <c r="BC1488" s="12">
        <v>1</v>
      </c>
      <c r="BD1488" s="12">
        <v>0</v>
      </c>
      <c r="BE1488" s="104">
        <f t="shared" si="335"/>
        <v>2.5726122302071057</v>
      </c>
      <c r="BF1488" s="104">
        <v>1567.66</v>
      </c>
      <c r="BG1488" s="104">
        <f t="shared" si="342"/>
        <v>0.34966611040876849</v>
      </c>
      <c r="BH1488" s="68">
        <v>1</v>
      </c>
      <c r="BI1488" s="68">
        <v>0</v>
      </c>
      <c r="BJ1488" s="68">
        <v>1</v>
      </c>
      <c r="BK1488" s="12">
        <v>1</v>
      </c>
      <c r="BL1488" s="12">
        <v>0</v>
      </c>
      <c r="BM1488" s="12">
        <v>0</v>
      </c>
      <c r="BN1488" s="12">
        <v>1</v>
      </c>
      <c r="BO1488" s="12">
        <v>1</v>
      </c>
      <c r="BP1488" s="12">
        <v>0</v>
      </c>
      <c r="BQ1488" s="12">
        <v>0</v>
      </c>
      <c r="BR1488" s="12">
        <v>0</v>
      </c>
      <c r="BS1488" s="12">
        <v>1</v>
      </c>
      <c r="BT1488" s="12">
        <v>0</v>
      </c>
      <c r="BU1488" s="12">
        <v>0</v>
      </c>
      <c r="BV1488" s="12">
        <v>0</v>
      </c>
      <c r="BW1488" s="12">
        <v>1</v>
      </c>
      <c r="BX1488" s="12">
        <v>0</v>
      </c>
      <c r="BY1488" s="12">
        <v>0.5</v>
      </c>
      <c r="BZ1488" s="12">
        <f t="shared" si="343"/>
        <v>0.5</v>
      </c>
      <c r="CA1488" s="113">
        <v>3.044522437723423</v>
      </c>
      <c r="CB1488" s="12" t="s">
        <v>1822</v>
      </c>
      <c r="CC1488" s="12">
        <v>1</v>
      </c>
    </row>
    <row r="1489" spans="1:89" ht="15" customHeight="1" x14ac:dyDescent="0.3">
      <c r="A1489" s="17">
        <v>1488</v>
      </c>
      <c r="B1489" s="12">
        <v>36</v>
      </c>
      <c r="C1489" s="12" t="s">
        <v>230</v>
      </c>
      <c r="D1489" s="37">
        <v>2.6</v>
      </c>
      <c r="E1489" s="68">
        <v>0.997</v>
      </c>
      <c r="F1489" s="19">
        <f t="shared" ref="F1489:F1552" si="344">D1489/E1489</f>
        <v>2.6078234704112337</v>
      </c>
      <c r="G1489" s="12" t="s">
        <v>420</v>
      </c>
      <c r="H1489" s="12">
        <f t="shared" si="332"/>
        <v>1.6030000000000002</v>
      </c>
      <c r="I1489" s="12">
        <f t="shared" si="333"/>
        <v>3.597</v>
      </c>
      <c r="J1489" s="12">
        <v>0.02</v>
      </c>
      <c r="K1489" s="12">
        <f t="shared" si="336"/>
        <v>2.6</v>
      </c>
      <c r="L1489" s="45">
        <f t="shared" ref="L1489:L1552" si="345">K1489/E1489</f>
        <v>2.6078234704112337</v>
      </c>
      <c r="M1489" s="15">
        <f t="shared" si="337"/>
        <v>9.1925077622198606E-2</v>
      </c>
      <c r="N1489" s="13">
        <f t="shared" si="338"/>
        <v>3.5249731688204618E-2</v>
      </c>
      <c r="O1489" s="68">
        <f t="shared" si="339"/>
        <v>28.369010262129834</v>
      </c>
      <c r="P1489" s="12">
        <f t="shared" si="340"/>
        <v>5.6675345933993988E-2</v>
      </c>
      <c r="Q1489" s="12">
        <f t="shared" si="341"/>
        <v>0.12717480931040323</v>
      </c>
      <c r="R1489" s="113">
        <v>9.3052868492851371</v>
      </c>
      <c r="S1489" s="12" t="s">
        <v>1841</v>
      </c>
      <c r="T1489" s="12" t="s">
        <v>1839</v>
      </c>
      <c r="U1489" s="12" t="s">
        <v>1826</v>
      </c>
      <c r="V1489" s="13" t="s">
        <v>1849</v>
      </c>
      <c r="W1489" s="68">
        <v>0</v>
      </c>
      <c r="X1489" s="68">
        <v>0</v>
      </c>
      <c r="Y1489" s="68">
        <v>0</v>
      </c>
      <c r="Z1489" s="68">
        <v>1</v>
      </c>
      <c r="AA1489" s="13">
        <v>1</v>
      </c>
      <c r="AB1489" s="13">
        <v>1</v>
      </c>
      <c r="AC1489" s="68">
        <v>3</v>
      </c>
      <c r="AD1489" s="68">
        <v>2</v>
      </c>
      <c r="AE1489" s="13">
        <v>798</v>
      </c>
      <c r="AF1489" s="13">
        <v>0</v>
      </c>
      <c r="AG1489" s="13">
        <v>0</v>
      </c>
      <c r="AH1489" s="13">
        <v>0</v>
      </c>
      <c r="AI1489" s="13">
        <v>0</v>
      </c>
      <c r="AJ1489" s="13">
        <v>0</v>
      </c>
      <c r="AK1489" s="13">
        <v>0</v>
      </c>
      <c r="AL1489" s="13">
        <v>0</v>
      </c>
      <c r="AM1489" s="68">
        <v>0</v>
      </c>
      <c r="AN1489" s="68">
        <v>0</v>
      </c>
      <c r="AO1489" s="69">
        <v>1</v>
      </c>
      <c r="AP1489" s="113">
        <v>2.0794415416798357</v>
      </c>
      <c r="AQ1489" s="12">
        <v>1</v>
      </c>
      <c r="AR1489" s="113">
        <v>6.6858609470683596</v>
      </c>
      <c r="AS1489" s="12">
        <v>0</v>
      </c>
      <c r="AT1489" s="12">
        <v>1</v>
      </c>
      <c r="AU1489" s="12">
        <v>6.7923444274708089</v>
      </c>
      <c r="AV1489" s="113">
        <v>7.6088706291912596</v>
      </c>
      <c r="AW1489" s="12">
        <v>0</v>
      </c>
      <c r="AX1489" s="12">
        <v>1</v>
      </c>
      <c r="AY1489" s="68">
        <v>0</v>
      </c>
      <c r="AZ1489" s="68">
        <v>0.35399999999999998</v>
      </c>
      <c r="BA1489" s="94">
        <v>9</v>
      </c>
      <c r="BB1489" s="94">
        <v>22</v>
      </c>
      <c r="BC1489" s="12">
        <v>1</v>
      </c>
      <c r="BD1489" s="12">
        <v>0</v>
      </c>
      <c r="BE1489" s="104">
        <f t="shared" si="335"/>
        <v>2.5726122302071057</v>
      </c>
      <c r="BF1489" s="104">
        <v>1567.66</v>
      </c>
      <c r="BG1489" s="104">
        <f t="shared" si="342"/>
        <v>0.34966611040876849</v>
      </c>
      <c r="BH1489" s="68">
        <v>1</v>
      </c>
      <c r="BI1489" s="68">
        <v>0</v>
      </c>
      <c r="BJ1489" s="68">
        <v>1</v>
      </c>
      <c r="BK1489" s="12">
        <v>1</v>
      </c>
      <c r="BL1489" s="12">
        <v>0</v>
      </c>
      <c r="BM1489" s="12">
        <v>0</v>
      </c>
      <c r="BN1489" s="12">
        <v>1</v>
      </c>
      <c r="BO1489" s="12">
        <v>1</v>
      </c>
      <c r="BP1489" s="12">
        <v>0</v>
      </c>
      <c r="BQ1489" s="12">
        <v>0</v>
      </c>
      <c r="BR1489" s="12">
        <v>0</v>
      </c>
      <c r="BS1489" s="12">
        <v>1</v>
      </c>
      <c r="BT1489" s="12">
        <v>0</v>
      </c>
      <c r="BU1489" s="12">
        <v>0</v>
      </c>
      <c r="BV1489" s="12">
        <v>0</v>
      </c>
      <c r="BW1489" s="12">
        <v>1</v>
      </c>
      <c r="BX1489" s="12">
        <v>0</v>
      </c>
      <c r="BY1489" s="12">
        <v>0.5</v>
      </c>
      <c r="BZ1489" s="12">
        <f t="shared" si="343"/>
        <v>0.5</v>
      </c>
      <c r="CA1489" s="113">
        <v>3.044522437723423</v>
      </c>
      <c r="CB1489" s="12" t="s">
        <v>1822</v>
      </c>
      <c r="CC1489" s="12">
        <v>1</v>
      </c>
    </row>
    <row r="1490" spans="1:89" ht="15" customHeight="1" x14ac:dyDescent="0.3">
      <c r="A1490" s="17">
        <v>1489</v>
      </c>
      <c r="B1490" s="12">
        <v>36</v>
      </c>
      <c r="C1490" s="12" t="s">
        <v>230</v>
      </c>
      <c r="D1490" s="37">
        <v>-2.74</v>
      </c>
      <c r="E1490" s="68">
        <v>1.9870000000000001</v>
      </c>
      <c r="F1490" s="19">
        <f t="shared" si="344"/>
        <v>-1.3789632611977856</v>
      </c>
      <c r="H1490" s="12">
        <f t="shared" si="332"/>
        <v>-4.7270000000000003</v>
      </c>
      <c r="I1490" s="12">
        <f t="shared" si="333"/>
        <v>-0.75300000000000011</v>
      </c>
      <c r="J1490" s="12">
        <v>0.1</v>
      </c>
      <c r="K1490" s="12">
        <f t="shared" si="336"/>
        <v>-2.74</v>
      </c>
      <c r="L1490" s="45">
        <f t="shared" si="345"/>
        <v>-1.3789632611977856</v>
      </c>
      <c r="M1490" s="15">
        <f t="shared" si="337"/>
        <v>-4.8848402195486341E-2</v>
      </c>
      <c r="N1490" s="13">
        <f t="shared" si="338"/>
        <v>3.5424005533734079E-2</v>
      </c>
      <c r="O1490" s="68">
        <f t="shared" si="339"/>
        <v>28.22944455131438</v>
      </c>
      <c r="P1490" s="12">
        <f t="shared" si="340"/>
        <v>-8.4272407729220428E-2</v>
      </c>
      <c r="Q1490" s="12">
        <f t="shared" si="341"/>
        <v>-1.3424396661752262E-2</v>
      </c>
      <c r="R1490" s="113">
        <v>9.3052868492851371</v>
      </c>
      <c r="S1490" s="12" t="s">
        <v>1842</v>
      </c>
      <c r="T1490" s="12" t="s">
        <v>1839</v>
      </c>
      <c r="U1490" s="12" t="s">
        <v>1827</v>
      </c>
      <c r="V1490" s="13" t="s">
        <v>1848</v>
      </c>
      <c r="W1490" s="68">
        <v>0</v>
      </c>
      <c r="X1490" s="68">
        <v>0</v>
      </c>
      <c r="Y1490" s="68">
        <v>0</v>
      </c>
      <c r="Z1490" s="68">
        <v>1</v>
      </c>
      <c r="AA1490" s="13">
        <v>1</v>
      </c>
      <c r="AB1490" s="13">
        <v>1</v>
      </c>
      <c r="AC1490" s="68">
        <v>4</v>
      </c>
      <c r="AD1490" s="13">
        <v>5</v>
      </c>
      <c r="AE1490" s="13">
        <v>795</v>
      </c>
      <c r="AF1490" s="13">
        <v>0</v>
      </c>
      <c r="AG1490" s="13">
        <v>0</v>
      </c>
      <c r="AH1490" s="13">
        <v>0</v>
      </c>
      <c r="AI1490" s="13">
        <v>0</v>
      </c>
      <c r="AJ1490" s="13">
        <v>0</v>
      </c>
      <c r="AK1490" s="13">
        <v>0</v>
      </c>
      <c r="AL1490" s="13">
        <v>0</v>
      </c>
      <c r="AM1490" s="68">
        <v>0</v>
      </c>
      <c r="AN1490" s="68">
        <v>0</v>
      </c>
      <c r="AO1490" s="69">
        <v>1</v>
      </c>
      <c r="AP1490" s="113">
        <v>2.0794415416798357</v>
      </c>
      <c r="AQ1490" s="12">
        <v>1</v>
      </c>
      <c r="AR1490" s="113">
        <v>6.6858609470683596</v>
      </c>
      <c r="AS1490" s="12">
        <v>0</v>
      </c>
      <c r="AT1490" s="12">
        <v>1</v>
      </c>
      <c r="AU1490" s="12">
        <v>6.7923444274708089</v>
      </c>
      <c r="AV1490" s="113">
        <v>7.6088706291912596</v>
      </c>
      <c r="AW1490" s="12">
        <v>0</v>
      </c>
      <c r="AX1490" s="12">
        <v>1</v>
      </c>
      <c r="AY1490" s="68">
        <v>0</v>
      </c>
      <c r="AZ1490" s="68">
        <v>0.35399999999999998</v>
      </c>
      <c r="BA1490" s="94">
        <v>9</v>
      </c>
      <c r="BB1490" s="94">
        <v>22</v>
      </c>
      <c r="BC1490" s="12">
        <v>1</v>
      </c>
      <c r="BD1490" s="12">
        <v>0</v>
      </c>
      <c r="BE1490" s="104">
        <f t="shared" si="335"/>
        <v>2.5726122302071057</v>
      </c>
      <c r="BF1490" s="104">
        <v>1567.66</v>
      </c>
      <c r="BG1490" s="104">
        <f t="shared" si="342"/>
        <v>0.34966611040876849</v>
      </c>
      <c r="BH1490" s="68">
        <v>1</v>
      </c>
      <c r="BI1490" s="68">
        <v>0</v>
      </c>
      <c r="BJ1490" s="68">
        <v>1</v>
      </c>
      <c r="BK1490" s="12">
        <v>1</v>
      </c>
      <c r="BL1490" s="12">
        <v>0</v>
      </c>
      <c r="BM1490" s="12">
        <v>0</v>
      </c>
      <c r="BN1490" s="12">
        <v>1</v>
      </c>
      <c r="BO1490" s="12">
        <v>1</v>
      </c>
      <c r="BP1490" s="12">
        <v>0</v>
      </c>
      <c r="BQ1490" s="12">
        <v>0</v>
      </c>
      <c r="BR1490" s="12">
        <v>0</v>
      </c>
      <c r="BS1490" s="12">
        <v>1</v>
      </c>
      <c r="BT1490" s="12">
        <v>0</v>
      </c>
      <c r="BU1490" s="12">
        <v>0</v>
      </c>
      <c r="BV1490" s="12">
        <v>0</v>
      </c>
      <c r="BW1490" s="12">
        <v>1</v>
      </c>
      <c r="BX1490" s="12">
        <v>0</v>
      </c>
      <c r="BY1490" s="12">
        <v>0.5</v>
      </c>
      <c r="BZ1490" s="12">
        <f t="shared" si="343"/>
        <v>0.5</v>
      </c>
      <c r="CA1490" s="113">
        <v>3.044522437723423</v>
      </c>
      <c r="CB1490" s="12" t="s">
        <v>1822</v>
      </c>
      <c r="CC1490" s="12">
        <v>1</v>
      </c>
    </row>
    <row r="1491" spans="1:89" ht="15" customHeight="1" x14ac:dyDescent="0.3">
      <c r="A1491" s="17">
        <v>1490</v>
      </c>
      <c r="B1491" s="12">
        <v>36</v>
      </c>
      <c r="C1491" s="12" t="s">
        <v>230</v>
      </c>
      <c r="D1491" s="37">
        <v>0.27400000000000002</v>
      </c>
      <c r="E1491" s="68">
        <v>1.7450000000000001</v>
      </c>
      <c r="F1491" s="19">
        <f t="shared" si="344"/>
        <v>0.15702005730659027</v>
      </c>
      <c r="H1491" s="12">
        <f t="shared" si="332"/>
        <v>-1.4710000000000001</v>
      </c>
      <c r="I1491" s="12">
        <f t="shared" si="333"/>
        <v>2.0190000000000001</v>
      </c>
      <c r="J1491" s="12">
        <v>0.1</v>
      </c>
      <c r="K1491" s="12">
        <f t="shared" si="336"/>
        <v>0.27400000000000002</v>
      </c>
      <c r="L1491" s="45">
        <f t="shared" si="345"/>
        <v>0.15702005730659027</v>
      </c>
      <c r="M1491" s="15">
        <f t="shared" si="337"/>
        <v>5.5688411886547365E-3</v>
      </c>
      <c r="N1491" s="13">
        <f t="shared" si="338"/>
        <v>3.5465795161323047E-2</v>
      </c>
      <c r="O1491" s="68">
        <f t="shared" si="339"/>
        <v>28.196181573014396</v>
      </c>
      <c r="P1491" s="12">
        <f t="shared" si="340"/>
        <v>-2.9896953972668311E-2</v>
      </c>
      <c r="Q1491" s="12">
        <f t="shared" si="341"/>
        <v>4.1034636349977782E-2</v>
      </c>
      <c r="R1491" s="113">
        <v>9.3052868492851371</v>
      </c>
      <c r="S1491" s="12" t="s">
        <v>1842</v>
      </c>
      <c r="T1491" s="12" t="s">
        <v>1839</v>
      </c>
      <c r="U1491" s="12" t="s">
        <v>1826</v>
      </c>
      <c r="V1491" s="13" t="s">
        <v>1849</v>
      </c>
      <c r="W1491" s="68">
        <v>0</v>
      </c>
      <c r="X1491" s="68">
        <v>0</v>
      </c>
      <c r="Y1491" s="68">
        <v>0</v>
      </c>
      <c r="Z1491" s="68">
        <v>1</v>
      </c>
      <c r="AA1491" s="13">
        <v>1</v>
      </c>
      <c r="AB1491" s="13">
        <v>1</v>
      </c>
      <c r="AC1491" s="68">
        <v>4</v>
      </c>
      <c r="AD1491" s="69">
        <v>5</v>
      </c>
      <c r="AE1491" s="13">
        <v>795</v>
      </c>
      <c r="AF1491" s="13">
        <v>0</v>
      </c>
      <c r="AG1491" s="13">
        <v>0</v>
      </c>
      <c r="AH1491" s="13">
        <v>0</v>
      </c>
      <c r="AI1491" s="13">
        <v>0</v>
      </c>
      <c r="AJ1491" s="13">
        <v>0</v>
      </c>
      <c r="AK1491" s="13">
        <v>0</v>
      </c>
      <c r="AL1491" s="13">
        <v>0</v>
      </c>
      <c r="AM1491" s="68">
        <v>0</v>
      </c>
      <c r="AN1491" s="68">
        <v>0</v>
      </c>
      <c r="AO1491" s="69">
        <v>1</v>
      </c>
      <c r="AP1491" s="113">
        <v>2.0794415416798357</v>
      </c>
      <c r="AQ1491" s="12">
        <v>1</v>
      </c>
      <c r="AR1491" s="113">
        <v>6.6858609470683596</v>
      </c>
      <c r="AS1491" s="12">
        <v>0</v>
      </c>
      <c r="AT1491" s="12">
        <v>1</v>
      </c>
      <c r="AU1491" s="12">
        <v>6.7923444274708089</v>
      </c>
      <c r="AV1491" s="113">
        <v>7.6088706291912596</v>
      </c>
      <c r="AW1491" s="12">
        <v>0</v>
      </c>
      <c r="AX1491" s="12">
        <v>1</v>
      </c>
      <c r="AY1491" s="68">
        <v>0</v>
      </c>
      <c r="AZ1491" s="68">
        <v>0.35399999999999998</v>
      </c>
      <c r="BA1491" s="94">
        <v>9</v>
      </c>
      <c r="BB1491" s="94">
        <v>22</v>
      </c>
      <c r="BC1491" s="12">
        <v>1</v>
      </c>
      <c r="BD1491" s="12">
        <v>0</v>
      </c>
      <c r="BE1491" s="104">
        <f t="shared" si="335"/>
        <v>2.5726122302071057</v>
      </c>
      <c r="BF1491" s="104">
        <v>1567.66</v>
      </c>
      <c r="BG1491" s="104">
        <f t="shared" si="342"/>
        <v>0.34966611040876849</v>
      </c>
      <c r="BH1491" s="68">
        <v>1</v>
      </c>
      <c r="BI1491" s="68">
        <v>0</v>
      </c>
      <c r="BJ1491" s="68">
        <v>1</v>
      </c>
      <c r="BK1491" s="12">
        <v>1</v>
      </c>
      <c r="BL1491" s="12">
        <v>0</v>
      </c>
      <c r="BM1491" s="12">
        <v>0</v>
      </c>
      <c r="BN1491" s="12">
        <v>1</v>
      </c>
      <c r="BO1491" s="12">
        <v>1</v>
      </c>
      <c r="BP1491" s="12">
        <v>0</v>
      </c>
      <c r="BQ1491" s="12">
        <v>0</v>
      </c>
      <c r="BR1491" s="12">
        <v>0</v>
      </c>
      <c r="BS1491" s="12">
        <v>1</v>
      </c>
      <c r="BT1491" s="12">
        <v>0</v>
      </c>
      <c r="BU1491" s="12">
        <v>0</v>
      </c>
      <c r="BV1491" s="12">
        <v>0</v>
      </c>
      <c r="BW1491" s="12">
        <v>1</v>
      </c>
      <c r="BX1491" s="12">
        <v>0</v>
      </c>
      <c r="BY1491" s="12">
        <v>0.5</v>
      </c>
      <c r="BZ1491" s="12">
        <f t="shared" si="343"/>
        <v>0.5</v>
      </c>
      <c r="CA1491" s="113">
        <v>3.044522437723423</v>
      </c>
      <c r="CB1491" s="12" t="s">
        <v>1822</v>
      </c>
      <c r="CC1491" s="12">
        <v>1</v>
      </c>
    </row>
    <row r="1492" spans="1:89" ht="15" customHeight="1" x14ac:dyDescent="0.3">
      <c r="A1492" s="17">
        <v>1491</v>
      </c>
      <c r="B1492" s="12">
        <v>36</v>
      </c>
      <c r="C1492" s="12" t="s">
        <v>230</v>
      </c>
      <c r="D1492" s="37">
        <v>0.40600000000000003</v>
      </c>
      <c r="E1492" s="68">
        <v>0.4</v>
      </c>
      <c r="F1492" s="19">
        <f t="shared" si="344"/>
        <v>1.0149999999999999</v>
      </c>
      <c r="H1492" s="12">
        <f t="shared" si="332"/>
        <v>6.0000000000000053E-3</v>
      </c>
      <c r="I1492" s="12">
        <f t="shared" si="333"/>
        <v>0.80600000000000005</v>
      </c>
      <c r="J1492" s="12">
        <v>0.1</v>
      </c>
      <c r="K1492" s="12">
        <f t="shared" si="336"/>
        <v>0.40600000000000003</v>
      </c>
      <c r="L1492" s="45">
        <f t="shared" si="345"/>
        <v>1.0149999999999999</v>
      </c>
      <c r="M1492" s="15">
        <f t="shared" si="337"/>
        <v>3.5975038154671478E-2</v>
      </c>
      <c r="N1492" s="68">
        <f t="shared" si="338"/>
        <v>3.5443387344503925E-2</v>
      </c>
      <c r="O1492" s="68">
        <f t="shared" si="339"/>
        <v>28.214007602607609</v>
      </c>
      <c r="P1492" s="12">
        <f t="shared" si="340"/>
        <v>5.3165081016755267E-4</v>
      </c>
      <c r="Q1492" s="12">
        <f t="shared" si="341"/>
        <v>7.1418425499175403E-2</v>
      </c>
      <c r="R1492" s="113">
        <v>9.3052868492851371</v>
      </c>
      <c r="S1492" s="12" t="s">
        <v>1842</v>
      </c>
      <c r="T1492" s="12" t="s">
        <v>1839</v>
      </c>
      <c r="U1492" s="12" t="s">
        <v>1835</v>
      </c>
      <c r="V1492" s="68" t="s">
        <v>1850</v>
      </c>
      <c r="W1492" s="68">
        <v>0</v>
      </c>
      <c r="X1492" s="68">
        <v>0</v>
      </c>
      <c r="Y1492" s="68">
        <v>0</v>
      </c>
      <c r="Z1492" s="68">
        <v>1</v>
      </c>
      <c r="AA1492" s="68">
        <v>1</v>
      </c>
      <c r="AB1492" s="68">
        <v>1</v>
      </c>
      <c r="AC1492" s="68">
        <v>4</v>
      </c>
      <c r="AD1492" s="68">
        <v>5</v>
      </c>
      <c r="AE1492" s="68">
        <v>795</v>
      </c>
      <c r="AF1492" s="68">
        <v>0</v>
      </c>
      <c r="AG1492" s="68">
        <v>0</v>
      </c>
      <c r="AH1492" s="68">
        <v>0</v>
      </c>
      <c r="AI1492" s="68">
        <v>0</v>
      </c>
      <c r="AJ1492" s="68">
        <v>0</v>
      </c>
      <c r="AK1492" s="68">
        <v>0</v>
      </c>
      <c r="AL1492" s="68">
        <v>0</v>
      </c>
      <c r="AM1492" s="68">
        <v>0</v>
      </c>
      <c r="AN1492" s="68">
        <v>0</v>
      </c>
      <c r="AO1492" s="68">
        <v>1</v>
      </c>
      <c r="AP1492" s="113">
        <v>2.0794415416798357</v>
      </c>
      <c r="AQ1492" s="12">
        <v>0</v>
      </c>
      <c r="AR1492" s="113">
        <v>6.6858609470683596</v>
      </c>
      <c r="AS1492" s="12">
        <v>0</v>
      </c>
      <c r="AT1492" s="12">
        <v>1</v>
      </c>
      <c r="AU1492" s="12">
        <v>6.7923444274708089</v>
      </c>
      <c r="AV1492" s="113">
        <v>7.6088706291912596</v>
      </c>
      <c r="AW1492" s="12">
        <v>0</v>
      </c>
      <c r="AX1492" s="12">
        <v>1</v>
      </c>
      <c r="AY1492" s="68">
        <v>0</v>
      </c>
      <c r="AZ1492" s="68">
        <v>0.35399999999999998</v>
      </c>
      <c r="BA1492" s="94">
        <v>9</v>
      </c>
      <c r="BB1492" s="94">
        <v>22</v>
      </c>
      <c r="BC1492" s="12">
        <v>1</v>
      </c>
      <c r="BD1492" s="12">
        <v>0</v>
      </c>
      <c r="BE1492" s="104">
        <f t="shared" si="335"/>
        <v>2.5726122302071057</v>
      </c>
      <c r="BF1492" s="104">
        <v>1567.66</v>
      </c>
      <c r="BG1492" s="104">
        <f t="shared" si="342"/>
        <v>0.34966611040876849</v>
      </c>
      <c r="BH1492" s="68">
        <v>1</v>
      </c>
      <c r="BI1492" s="68">
        <v>0</v>
      </c>
      <c r="BJ1492" s="68">
        <v>1</v>
      </c>
      <c r="BK1492" s="12">
        <v>1</v>
      </c>
      <c r="BL1492" s="12">
        <v>0</v>
      </c>
      <c r="BM1492" s="12">
        <v>0</v>
      </c>
      <c r="BN1492" s="12">
        <v>1</v>
      </c>
      <c r="BO1492" s="12">
        <v>1</v>
      </c>
      <c r="BP1492" s="12">
        <v>0</v>
      </c>
      <c r="BQ1492" s="12">
        <v>0</v>
      </c>
      <c r="BR1492" s="12">
        <v>0</v>
      </c>
      <c r="BS1492" s="12">
        <v>1</v>
      </c>
      <c r="BT1492" s="12">
        <v>0</v>
      </c>
      <c r="BU1492" s="12">
        <v>0</v>
      </c>
      <c r="BV1492" s="12">
        <v>0</v>
      </c>
      <c r="BW1492" s="12">
        <v>1</v>
      </c>
      <c r="BX1492" s="12">
        <v>0</v>
      </c>
      <c r="BY1492" s="12">
        <v>0.5</v>
      </c>
      <c r="BZ1492" s="12">
        <f t="shared" si="343"/>
        <v>0.5</v>
      </c>
      <c r="CA1492" s="113">
        <v>3.044522437723423</v>
      </c>
      <c r="CB1492" s="12" t="s">
        <v>1822</v>
      </c>
      <c r="CC1492" s="12">
        <v>1</v>
      </c>
    </row>
    <row r="1493" spans="1:89" ht="15" customHeight="1" x14ac:dyDescent="0.3">
      <c r="A1493" s="17">
        <v>1492</v>
      </c>
      <c r="B1493" s="12">
        <v>36</v>
      </c>
      <c r="C1493" s="12" t="s">
        <v>230</v>
      </c>
      <c r="D1493" s="37">
        <v>1.248</v>
      </c>
      <c r="E1493" s="68">
        <v>0.38</v>
      </c>
      <c r="F1493" s="19">
        <f t="shared" si="344"/>
        <v>3.2842105263157895</v>
      </c>
      <c r="G1493" s="12" t="s">
        <v>353</v>
      </c>
      <c r="H1493" s="12">
        <f t="shared" si="332"/>
        <v>0.86799999999999999</v>
      </c>
      <c r="I1493" s="12">
        <f t="shared" si="333"/>
        <v>1.6280000000000001</v>
      </c>
      <c r="J1493" s="12">
        <v>0.1</v>
      </c>
      <c r="K1493" s="12">
        <f t="shared" si="336"/>
        <v>1.248</v>
      </c>
      <c r="L1493" s="45">
        <f t="shared" si="345"/>
        <v>3.2842105263157895</v>
      </c>
      <c r="M1493" s="15">
        <f t="shared" si="337"/>
        <v>0.11569673934726704</v>
      </c>
      <c r="N1493" s="68">
        <f t="shared" si="338"/>
        <v>3.5228173839712718E-2</v>
      </c>
      <c r="O1493" s="68">
        <f t="shared" si="339"/>
        <v>28.386370651796319</v>
      </c>
      <c r="P1493" s="12">
        <f t="shared" si="340"/>
        <v>8.0468565507554324E-2</v>
      </c>
      <c r="Q1493" s="12">
        <f t="shared" si="341"/>
        <v>0.15092491318697976</v>
      </c>
      <c r="R1493" s="113">
        <v>9.3052868492851371</v>
      </c>
      <c r="S1493" s="12" t="s">
        <v>1842</v>
      </c>
      <c r="T1493" s="12" t="s">
        <v>1839</v>
      </c>
      <c r="U1493" s="12" t="s">
        <v>1836</v>
      </c>
      <c r="V1493" s="68" t="s">
        <v>1851</v>
      </c>
      <c r="W1493" s="68">
        <v>0</v>
      </c>
      <c r="X1493" s="68">
        <v>0</v>
      </c>
      <c r="Y1493" s="68">
        <v>0</v>
      </c>
      <c r="Z1493" s="68">
        <v>1</v>
      </c>
      <c r="AA1493" s="68">
        <v>1</v>
      </c>
      <c r="AB1493" s="68">
        <v>1</v>
      </c>
      <c r="AC1493" s="68">
        <v>4</v>
      </c>
      <c r="AD1493" s="68">
        <v>5</v>
      </c>
      <c r="AE1493" s="68">
        <v>795</v>
      </c>
      <c r="AF1493" s="68">
        <v>0</v>
      </c>
      <c r="AG1493" s="68">
        <v>0</v>
      </c>
      <c r="AH1493" s="68">
        <v>0</v>
      </c>
      <c r="AI1493" s="68">
        <v>0</v>
      </c>
      <c r="AJ1493" s="68">
        <v>0</v>
      </c>
      <c r="AK1493" s="68">
        <v>0</v>
      </c>
      <c r="AL1493" s="68">
        <v>0</v>
      </c>
      <c r="AM1493" s="68">
        <v>0</v>
      </c>
      <c r="AN1493" s="68">
        <v>0</v>
      </c>
      <c r="AO1493" s="68">
        <v>1</v>
      </c>
      <c r="AP1493" s="113">
        <v>2.0794415416798357</v>
      </c>
      <c r="AQ1493" s="12">
        <v>1</v>
      </c>
      <c r="AR1493" s="113">
        <v>6.6858609470683596</v>
      </c>
      <c r="AS1493" s="12">
        <v>0</v>
      </c>
      <c r="AT1493" s="12">
        <v>1</v>
      </c>
      <c r="AU1493" s="12">
        <v>6.7923444274708089</v>
      </c>
      <c r="AV1493" s="113">
        <v>7.6088706291912596</v>
      </c>
      <c r="AW1493" s="12">
        <v>0</v>
      </c>
      <c r="AX1493" s="12">
        <v>1</v>
      </c>
      <c r="AY1493" s="68">
        <v>0</v>
      </c>
      <c r="AZ1493" s="68">
        <v>0.35399999999999998</v>
      </c>
      <c r="BA1493" s="94">
        <v>9</v>
      </c>
      <c r="BB1493" s="94">
        <v>22</v>
      </c>
      <c r="BC1493" s="12">
        <v>1</v>
      </c>
      <c r="BD1493" s="12">
        <v>0</v>
      </c>
      <c r="BE1493" s="104">
        <f t="shared" si="335"/>
        <v>2.5726122302071057</v>
      </c>
      <c r="BF1493" s="104">
        <v>1567.66</v>
      </c>
      <c r="BG1493" s="104">
        <f t="shared" si="342"/>
        <v>0.34966611040876849</v>
      </c>
      <c r="BH1493" s="68">
        <v>1</v>
      </c>
      <c r="BI1493" s="68">
        <v>0</v>
      </c>
      <c r="BJ1493" s="68">
        <v>1</v>
      </c>
      <c r="BK1493" s="12">
        <v>1</v>
      </c>
      <c r="BL1493" s="12">
        <v>0</v>
      </c>
      <c r="BM1493" s="12">
        <v>0</v>
      </c>
      <c r="BN1493" s="12">
        <v>1</v>
      </c>
      <c r="BO1493" s="12">
        <v>1</v>
      </c>
      <c r="BP1493" s="12">
        <v>0</v>
      </c>
      <c r="BQ1493" s="12">
        <v>0</v>
      </c>
      <c r="BR1493" s="12">
        <v>0</v>
      </c>
      <c r="BS1493" s="12">
        <v>1</v>
      </c>
      <c r="BT1493" s="12">
        <v>0</v>
      </c>
      <c r="BU1493" s="12">
        <v>0</v>
      </c>
      <c r="BV1493" s="12">
        <v>0</v>
      </c>
      <c r="BW1493" s="12">
        <v>1</v>
      </c>
      <c r="BX1493" s="12">
        <v>0</v>
      </c>
      <c r="BY1493" s="12">
        <v>0.5</v>
      </c>
      <c r="BZ1493" s="12">
        <f t="shared" si="343"/>
        <v>0.5</v>
      </c>
      <c r="CA1493" s="113">
        <v>3.044522437723423</v>
      </c>
      <c r="CB1493" s="12" t="s">
        <v>1822</v>
      </c>
      <c r="CC1493" s="12">
        <v>1</v>
      </c>
    </row>
    <row r="1494" spans="1:89" ht="15" customHeight="1" x14ac:dyDescent="0.3">
      <c r="A1494" s="70">
        <v>1493</v>
      </c>
      <c r="B1494" s="70">
        <v>36</v>
      </c>
      <c r="C1494" s="70" t="s">
        <v>230</v>
      </c>
      <c r="D1494" s="38">
        <v>-0.24</v>
      </c>
      <c r="E1494" s="69">
        <v>0.39200000000000002</v>
      </c>
      <c r="F1494" s="19">
        <f t="shared" si="344"/>
        <v>-0.61224489795918358</v>
      </c>
      <c r="G1494" s="70"/>
      <c r="H1494" s="70">
        <f t="shared" si="332"/>
        <v>-0.63200000000000001</v>
      </c>
      <c r="I1494" s="70">
        <f t="shared" si="333"/>
        <v>0.15200000000000002</v>
      </c>
      <c r="J1494" s="70">
        <v>0.1</v>
      </c>
      <c r="K1494" s="70">
        <f t="shared" si="336"/>
        <v>-0.24</v>
      </c>
      <c r="L1494" s="47">
        <f t="shared" si="345"/>
        <v>-0.61224489795918358</v>
      </c>
      <c r="M1494" s="18">
        <f t="shared" si="337"/>
        <v>-2.1708971535911132E-2</v>
      </c>
      <c r="N1494" s="69">
        <f t="shared" si="338"/>
        <v>3.5457986841988191E-2</v>
      </c>
      <c r="O1494" s="69">
        <f t="shared" si="339"/>
        <v>28.20239074644341</v>
      </c>
      <c r="P1494" s="70">
        <f t="shared" si="340"/>
        <v>-5.7166958377899327E-2</v>
      </c>
      <c r="Q1494" s="70">
        <f t="shared" si="341"/>
        <v>1.3749015306077059E-2</v>
      </c>
      <c r="R1494" s="114">
        <v>9.3052868492851371</v>
      </c>
      <c r="S1494" s="70" t="s">
        <v>1842</v>
      </c>
      <c r="T1494" s="70" t="s">
        <v>1839</v>
      </c>
      <c r="U1494" s="70" t="s">
        <v>1837</v>
      </c>
      <c r="V1494" s="69" t="s">
        <v>1852</v>
      </c>
      <c r="W1494" s="69">
        <v>0</v>
      </c>
      <c r="X1494" s="69">
        <v>0</v>
      </c>
      <c r="Y1494" s="69">
        <v>0</v>
      </c>
      <c r="Z1494" s="69">
        <v>1</v>
      </c>
      <c r="AA1494" s="69">
        <v>1</v>
      </c>
      <c r="AB1494" s="69">
        <v>1</v>
      </c>
      <c r="AC1494" s="69">
        <v>4</v>
      </c>
      <c r="AD1494" s="69">
        <v>5</v>
      </c>
      <c r="AE1494" s="69">
        <v>795</v>
      </c>
      <c r="AF1494" s="69">
        <v>0</v>
      </c>
      <c r="AG1494" s="69">
        <v>0</v>
      </c>
      <c r="AH1494" s="69">
        <v>0</v>
      </c>
      <c r="AI1494" s="69">
        <v>0</v>
      </c>
      <c r="AJ1494" s="69">
        <v>0</v>
      </c>
      <c r="AK1494" s="69">
        <v>0</v>
      </c>
      <c r="AL1494" s="69">
        <v>0</v>
      </c>
      <c r="AM1494" s="69">
        <v>0</v>
      </c>
      <c r="AN1494" s="69">
        <v>0</v>
      </c>
      <c r="AO1494" s="69">
        <v>1</v>
      </c>
      <c r="AP1494" s="114">
        <v>2.0794415416798357</v>
      </c>
      <c r="AQ1494" s="70">
        <v>1</v>
      </c>
      <c r="AR1494" s="114">
        <v>6.6858609470683596</v>
      </c>
      <c r="AS1494" s="70">
        <v>0</v>
      </c>
      <c r="AT1494" s="70">
        <v>1</v>
      </c>
      <c r="AU1494" s="70">
        <v>6.7923444274708089</v>
      </c>
      <c r="AV1494" s="114">
        <v>7.6088706291912596</v>
      </c>
      <c r="AW1494" s="70">
        <v>0</v>
      </c>
      <c r="AX1494" s="70">
        <v>1</v>
      </c>
      <c r="AY1494" s="69">
        <v>0</v>
      </c>
      <c r="AZ1494" s="69">
        <v>0.35399999999999998</v>
      </c>
      <c r="BA1494" s="32">
        <v>9</v>
      </c>
      <c r="BB1494" s="32">
        <v>22</v>
      </c>
      <c r="BC1494" s="70">
        <v>1</v>
      </c>
      <c r="BD1494" s="70">
        <v>0</v>
      </c>
      <c r="BE1494" s="106">
        <f t="shared" si="335"/>
        <v>2.5726122302071057</v>
      </c>
      <c r="BF1494" s="106">
        <v>1567.66</v>
      </c>
      <c r="BG1494" s="106">
        <f t="shared" si="342"/>
        <v>0.34966611040876849</v>
      </c>
      <c r="BH1494" s="69">
        <v>1</v>
      </c>
      <c r="BI1494" s="69">
        <v>0</v>
      </c>
      <c r="BJ1494" s="69">
        <v>1</v>
      </c>
      <c r="BK1494" s="70">
        <v>1</v>
      </c>
      <c r="BL1494" s="70">
        <v>0</v>
      </c>
      <c r="BM1494" s="70">
        <v>0</v>
      </c>
      <c r="BN1494" s="70">
        <v>1</v>
      </c>
      <c r="BO1494" s="70">
        <v>1</v>
      </c>
      <c r="BP1494" s="70">
        <v>0</v>
      </c>
      <c r="BQ1494" s="70">
        <v>0</v>
      </c>
      <c r="BR1494" s="70">
        <v>0</v>
      </c>
      <c r="BS1494" s="70">
        <v>1</v>
      </c>
      <c r="BT1494" s="70">
        <v>0</v>
      </c>
      <c r="BU1494" s="70">
        <v>0</v>
      </c>
      <c r="BV1494" s="70">
        <v>0</v>
      </c>
      <c r="BW1494" s="70">
        <v>1</v>
      </c>
      <c r="BX1494" s="70">
        <v>0</v>
      </c>
      <c r="BY1494" s="70">
        <v>0.5</v>
      </c>
      <c r="BZ1494" s="70">
        <f t="shared" si="343"/>
        <v>0.5</v>
      </c>
      <c r="CA1494" s="114">
        <v>3.044522437723423</v>
      </c>
      <c r="CB1494" s="70" t="s">
        <v>1822</v>
      </c>
      <c r="CC1494" s="70">
        <v>1</v>
      </c>
      <c r="CD1494" s="70"/>
      <c r="CE1494" s="70"/>
      <c r="CF1494" s="70"/>
      <c r="CG1494" s="70"/>
      <c r="CH1494" s="70"/>
      <c r="CI1494" s="70"/>
      <c r="CJ1494" s="70"/>
      <c r="CK1494" s="70"/>
    </row>
    <row r="1495" spans="1:89" s="71" customFormat="1" ht="15" customHeight="1" x14ac:dyDescent="0.3">
      <c r="A1495" s="71">
        <v>1494</v>
      </c>
      <c r="B1495" s="71">
        <v>37</v>
      </c>
      <c r="C1495" s="84" t="s">
        <v>285</v>
      </c>
      <c r="D1495" s="74">
        <v>-5.3999999999999999E-2</v>
      </c>
      <c r="E1495" s="73">
        <v>2.7E-2</v>
      </c>
      <c r="F1495" s="66">
        <f t="shared" si="344"/>
        <v>-2</v>
      </c>
      <c r="G1495" s="71" t="s">
        <v>420</v>
      </c>
      <c r="H1495" s="71">
        <f t="shared" si="332"/>
        <v>-8.1000000000000003E-2</v>
      </c>
      <c r="I1495" s="71">
        <f t="shared" si="333"/>
        <v>-2.7E-2</v>
      </c>
      <c r="J1495" s="71" t="s">
        <v>63</v>
      </c>
      <c r="K1495" s="71">
        <f t="shared" si="336"/>
        <v>-5.3999999999999999E-2</v>
      </c>
      <c r="L1495" s="89">
        <f t="shared" si="345"/>
        <v>-2</v>
      </c>
      <c r="M1495" s="72">
        <f t="shared" si="337"/>
        <v>-2.8024841018593059E-2</v>
      </c>
      <c r="N1495" s="73">
        <f t="shared" si="338"/>
        <v>1.401242050929653E-2</v>
      </c>
      <c r="O1495" s="73">
        <f t="shared" si="339"/>
        <v>71.365257653847223</v>
      </c>
      <c r="P1495" s="71">
        <f t="shared" si="340"/>
        <v>-4.2037261527889586E-2</v>
      </c>
      <c r="Q1495" s="71">
        <f t="shared" si="341"/>
        <v>-1.401242050929653E-2</v>
      </c>
      <c r="R1495" s="116">
        <v>9.3052868492851371</v>
      </c>
      <c r="S1495" s="71" t="s">
        <v>1869</v>
      </c>
      <c r="T1495" s="71" t="s">
        <v>1873</v>
      </c>
      <c r="U1495" s="71" t="s">
        <v>1877</v>
      </c>
      <c r="V1495" s="73" t="s">
        <v>1883</v>
      </c>
      <c r="W1495" s="73">
        <v>0</v>
      </c>
      <c r="X1495" s="73">
        <v>1</v>
      </c>
      <c r="Y1495" s="73">
        <v>0</v>
      </c>
      <c r="Z1495" s="73">
        <v>0</v>
      </c>
      <c r="AA1495" s="73">
        <v>1</v>
      </c>
      <c r="AB1495" s="73">
        <v>1</v>
      </c>
      <c r="AC1495" s="73">
        <v>1</v>
      </c>
      <c r="AD1495" s="73">
        <v>6</v>
      </c>
      <c r="AE1495" s="73">
        <v>5089</v>
      </c>
      <c r="AF1495" s="73">
        <v>0</v>
      </c>
      <c r="AG1495" s="73">
        <v>1</v>
      </c>
      <c r="AH1495" s="73">
        <v>0</v>
      </c>
      <c r="AI1495" s="73">
        <v>0</v>
      </c>
      <c r="AJ1495" s="73">
        <v>0</v>
      </c>
      <c r="AK1495" s="73">
        <v>0</v>
      </c>
      <c r="AL1495" s="73">
        <v>0</v>
      </c>
      <c r="AM1495" s="73">
        <v>0</v>
      </c>
      <c r="AN1495" s="73">
        <v>0</v>
      </c>
      <c r="AO1495" s="73">
        <v>0</v>
      </c>
      <c r="AP1495" s="116">
        <v>10.591320638272304</v>
      </c>
      <c r="AQ1495" s="71">
        <v>1</v>
      </c>
      <c r="AR1495" s="116">
        <v>8.5362111972519994</v>
      </c>
      <c r="AS1495" s="71">
        <v>0</v>
      </c>
      <c r="AT1495" s="71">
        <v>1</v>
      </c>
      <c r="AU1495" s="71">
        <v>6.7923444274708089</v>
      </c>
      <c r="AV1495" s="116">
        <v>7.6073814256397911</v>
      </c>
      <c r="AW1495" s="71">
        <v>0</v>
      </c>
      <c r="AX1495" s="71">
        <v>1</v>
      </c>
      <c r="AY1495" s="73">
        <v>1</v>
      </c>
      <c r="AZ1495" s="73">
        <v>3.8</v>
      </c>
      <c r="BA1495" s="84">
        <v>12</v>
      </c>
      <c r="BB1495" s="84">
        <v>28</v>
      </c>
      <c r="BC1495" s="71">
        <v>0</v>
      </c>
      <c r="BD1495" s="71">
        <v>0</v>
      </c>
      <c r="BE1495" s="107">
        <f t="shared" ref="BE1495:BE1522" si="346">LN(3.88)</f>
        <v>1.355835153635182</v>
      </c>
      <c r="BF1495" s="107">
        <v>1376.05</v>
      </c>
      <c r="BG1495" s="107">
        <f t="shared" si="342"/>
        <v>0.18760762972743175</v>
      </c>
      <c r="BH1495" s="73">
        <v>1</v>
      </c>
      <c r="BI1495" s="73">
        <v>0</v>
      </c>
      <c r="BJ1495" s="73">
        <v>1</v>
      </c>
      <c r="BK1495" s="71">
        <v>1</v>
      </c>
      <c r="BL1495" s="71">
        <v>0</v>
      </c>
      <c r="BM1495" s="71">
        <v>1</v>
      </c>
      <c r="BN1495" s="71">
        <v>0</v>
      </c>
      <c r="BO1495" s="71">
        <v>1</v>
      </c>
      <c r="BP1495" s="71">
        <v>0</v>
      </c>
      <c r="BQ1495" s="71">
        <v>1</v>
      </c>
      <c r="BR1495" s="71">
        <v>0</v>
      </c>
      <c r="BS1495" s="71">
        <v>0</v>
      </c>
      <c r="BT1495" s="71">
        <v>0</v>
      </c>
      <c r="BU1495" s="71">
        <v>0</v>
      </c>
      <c r="BV1495" s="71">
        <v>0</v>
      </c>
      <c r="BW1495" s="71">
        <v>0</v>
      </c>
      <c r="BX1495" s="71">
        <v>1</v>
      </c>
      <c r="BY1495" s="71">
        <v>0.5</v>
      </c>
      <c r="BZ1495" s="71">
        <f t="shared" si="343"/>
        <v>0.5</v>
      </c>
      <c r="CA1495" s="116">
        <v>3.044522437723423</v>
      </c>
      <c r="CB1495" s="71" t="s">
        <v>1856</v>
      </c>
      <c r="CC1495" s="71">
        <v>1</v>
      </c>
      <c r="CD1495" s="71" t="s">
        <v>1854</v>
      </c>
      <c r="CE1495" s="71" t="s">
        <v>1861</v>
      </c>
      <c r="CF1495" s="71" t="s">
        <v>1865</v>
      </c>
      <c r="CG1495" s="71" t="s">
        <v>1862</v>
      </c>
      <c r="CH1495" s="71" t="s">
        <v>1868</v>
      </c>
      <c r="CI1495" s="80" t="s">
        <v>1867</v>
      </c>
    </row>
    <row r="1496" spans="1:89" ht="15" customHeight="1" x14ac:dyDescent="0.3">
      <c r="A1496" s="70">
        <v>1495</v>
      </c>
      <c r="B1496" s="70">
        <v>37</v>
      </c>
      <c r="C1496" s="32" t="s">
        <v>285</v>
      </c>
      <c r="D1496" s="38">
        <v>7.0000000000000007E-2</v>
      </c>
      <c r="E1496" s="69">
        <v>3.5000000000000003E-2</v>
      </c>
      <c r="F1496" s="19">
        <f t="shared" si="344"/>
        <v>2</v>
      </c>
      <c r="G1496" s="70" t="s">
        <v>420</v>
      </c>
      <c r="H1496" s="70">
        <f t="shared" si="332"/>
        <v>3.5000000000000003E-2</v>
      </c>
      <c r="I1496" s="70">
        <f t="shared" si="333"/>
        <v>0.10500000000000001</v>
      </c>
      <c r="J1496" s="70" t="s">
        <v>63</v>
      </c>
      <c r="K1496" s="70">
        <f t="shared" si="336"/>
        <v>7.0000000000000007E-2</v>
      </c>
      <c r="L1496" s="47">
        <f t="shared" si="345"/>
        <v>2</v>
      </c>
      <c r="M1496" s="18">
        <f t="shared" si="337"/>
        <v>2.8024841018593059E-2</v>
      </c>
      <c r="N1496" s="69">
        <f t="shared" si="338"/>
        <v>1.401242050929653E-2</v>
      </c>
      <c r="O1496" s="69">
        <f t="shared" si="339"/>
        <v>71.365257653847223</v>
      </c>
      <c r="P1496" s="70">
        <f t="shared" si="340"/>
        <v>1.401242050929653E-2</v>
      </c>
      <c r="Q1496" s="70">
        <f t="shared" si="341"/>
        <v>4.2037261527889586E-2</v>
      </c>
      <c r="R1496" s="114">
        <v>9.3052868492851371</v>
      </c>
      <c r="S1496" s="70" t="s">
        <v>1869</v>
      </c>
      <c r="T1496" s="70" t="s">
        <v>1873</v>
      </c>
      <c r="U1496" s="70" t="s">
        <v>1878</v>
      </c>
      <c r="V1496" s="69" t="s">
        <v>1883</v>
      </c>
      <c r="W1496" s="69">
        <v>0</v>
      </c>
      <c r="X1496" s="69">
        <v>1</v>
      </c>
      <c r="Y1496" s="69">
        <v>0</v>
      </c>
      <c r="Z1496" s="69">
        <v>0</v>
      </c>
      <c r="AA1496" s="69">
        <v>1</v>
      </c>
      <c r="AB1496" s="69">
        <v>1</v>
      </c>
      <c r="AC1496" s="69">
        <v>1</v>
      </c>
      <c r="AD1496" s="69">
        <v>6</v>
      </c>
      <c r="AE1496" s="69">
        <v>5089</v>
      </c>
      <c r="AF1496" s="69">
        <v>0</v>
      </c>
      <c r="AG1496" s="69">
        <v>1</v>
      </c>
      <c r="AH1496" s="69">
        <v>0</v>
      </c>
      <c r="AI1496" s="69">
        <v>0</v>
      </c>
      <c r="AJ1496" s="69">
        <v>0</v>
      </c>
      <c r="AK1496" s="69">
        <v>0</v>
      </c>
      <c r="AL1496" s="69">
        <v>0</v>
      </c>
      <c r="AM1496" s="69">
        <v>0</v>
      </c>
      <c r="AN1496" s="69">
        <v>0</v>
      </c>
      <c r="AO1496" s="69">
        <v>0</v>
      </c>
      <c r="AP1496" s="114">
        <v>10.591320638272304</v>
      </c>
      <c r="AQ1496" s="70">
        <v>1</v>
      </c>
      <c r="AR1496" s="114">
        <v>8.5362111972519994</v>
      </c>
      <c r="AS1496" s="70">
        <v>0</v>
      </c>
      <c r="AT1496" s="70">
        <v>1</v>
      </c>
      <c r="AU1496" s="70">
        <v>6.7923444274708089</v>
      </c>
      <c r="AV1496" s="114">
        <v>7.6073814256397911</v>
      </c>
      <c r="AW1496" s="70">
        <v>0</v>
      </c>
      <c r="AX1496" s="70">
        <v>1</v>
      </c>
      <c r="AY1496" s="69">
        <v>1</v>
      </c>
      <c r="AZ1496" s="69">
        <v>3.8</v>
      </c>
      <c r="BA1496" s="32">
        <v>12</v>
      </c>
      <c r="BB1496" s="32">
        <v>28</v>
      </c>
      <c r="BC1496" s="70">
        <v>0</v>
      </c>
      <c r="BD1496" s="70">
        <v>0</v>
      </c>
      <c r="BE1496" s="106">
        <f t="shared" si="346"/>
        <v>1.355835153635182</v>
      </c>
      <c r="BF1496" s="106">
        <v>1376.05</v>
      </c>
      <c r="BG1496" s="106">
        <f t="shared" si="342"/>
        <v>0.18760762972743175</v>
      </c>
      <c r="BH1496" s="69">
        <v>1</v>
      </c>
      <c r="BI1496" s="69">
        <v>0</v>
      </c>
      <c r="BJ1496" s="69">
        <v>1</v>
      </c>
      <c r="BK1496" s="70">
        <v>1</v>
      </c>
      <c r="BL1496" s="70">
        <v>0</v>
      </c>
      <c r="BM1496" s="70">
        <v>1</v>
      </c>
      <c r="BN1496" s="70">
        <v>0</v>
      </c>
      <c r="BO1496" s="70">
        <v>1</v>
      </c>
      <c r="BP1496" s="70">
        <v>0</v>
      </c>
      <c r="BQ1496" s="70">
        <v>1</v>
      </c>
      <c r="BR1496" s="70">
        <v>0</v>
      </c>
      <c r="BS1496" s="70">
        <v>0</v>
      </c>
      <c r="BT1496" s="70">
        <v>0</v>
      </c>
      <c r="BU1496" s="70">
        <v>0</v>
      </c>
      <c r="BV1496" s="70">
        <v>0</v>
      </c>
      <c r="BW1496" s="70">
        <v>0</v>
      </c>
      <c r="BX1496" s="70">
        <v>1</v>
      </c>
      <c r="BY1496" s="70">
        <v>0.5</v>
      </c>
      <c r="BZ1496" s="70">
        <f t="shared" si="343"/>
        <v>0.5</v>
      </c>
      <c r="CA1496" s="114">
        <v>3.044522437723423</v>
      </c>
      <c r="CB1496" s="70" t="s">
        <v>1856</v>
      </c>
      <c r="CC1496" s="70">
        <v>1</v>
      </c>
      <c r="CD1496" s="70" t="s">
        <v>1855</v>
      </c>
      <c r="CE1496" s="70" t="s">
        <v>17</v>
      </c>
      <c r="CF1496" s="70"/>
      <c r="CG1496" s="70" t="s">
        <v>1863</v>
      </c>
      <c r="CH1496" s="70" t="s">
        <v>17</v>
      </c>
      <c r="CI1496" s="70"/>
      <c r="CJ1496" s="70"/>
      <c r="CK1496" s="70"/>
    </row>
    <row r="1497" spans="1:89" ht="15" customHeight="1" x14ac:dyDescent="0.3">
      <c r="A1497" s="70">
        <v>1496</v>
      </c>
      <c r="B1497" s="12">
        <v>37</v>
      </c>
      <c r="C1497" s="32" t="s">
        <v>285</v>
      </c>
      <c r="D1497" s="37">
        <v>-6.8000000000000005E-2</v>
      </c>
      <c r="E1497" s="13">
        <v>3.1E-2</v>
      </c>
      <c r="F1497" s="19">
        <f t="shared" si="344"/>
        <v>-2.1935483870967745</v>
      </c>
      <c r="G1497" s="12" t="s">
        <v>420</v>
      </c>
      <c r="H1497" s="12">
        <f t="shared" si="332"/>
        <v>-9.9000000000000005E-2</v>
      </c>
      <c r="I1497" s="12">
        <f t="shared" si="333"/>
        <v>-3.7000000000000005E-2</v>
      </c>
      <c r="J1497" s="12" t="s">
        <v>63</v>
      </c>
      <c r="K1497" s="12">
        <f t="shared" si="336"/>
        <v>-6.8000000000000005E-2</v>
      </c>
      <c r="L1497" s="45">
        <f t="shared" si="345"/>
        <v>-2.1935483870967745</v>
      </c>
      <c r="M1497" s="15">
        <f t="shared" si="337"/>
        <v>-3.0734473479478355E-2</v>
      </c>
      <c r="N1497" s="13">
        <f t="shared" si="338"/>
        <v>1.4011304086232777E-2</v>
      </c>
      <c r="O1497" s="68">
        <f t="shared" si="339"/>
        <v>71.370944049567782</v>
      </c>
      <c r="P1497" s="12">
        <f t="shared" si="340"/>
        <v>-4.4745777565711131E-2</v>
      </c>
      <c r="Q1497" s="12">
        <f t="shared" si="341"/>
        <v>-1.6723169393245578E-2</v>
      </c>
      <c r="R1497" s="113">
        <v>9.3052868492851371</v>
      </c>
      <c r="S1497" s="12" t="s">
        <v>1870</v>
      </c>
      <c r="T1497" s="12" t="s">
        <v>1873</v>
      </c>
      <c r="U1497" s="12" t="s">
        <v>1879</v>
      </c>
      <c r="V1497" s="13" t="s">
        <v>1884</v>
      </c>
      <c r="W1497" s="68">
        <v>0</v>
      </c>
      <c r="X1497" s="68">
        <v>1</v>
      </c>
      <c r="Y1497" s="68">
        <v>0</v>
      </c>
      <c r="Z1497" s="68">
        <v>0</v>
      </c>
      <c r="AA1497" s="13">
        <v>1</v>
      </c>
      <c r="AB1497" s="13">
        <v>1</v>
      </c>
      <c r="AC1497" s="68">
        <v>1</v>
      </c>
      <c r="AD1497" s="13">
        <v>6</v>
      </c>
      <c r="AE1497" s="13">
        <v>5089</v>
      </c>
      <c r="AF1497" s="13">
        <v>0</v>
      </c>
      <c r="AG1497" s="13">
        <v>1</v>
      </c>
      <c r="AH1497" s="13">
        <v>0</v>
      </c>
      <c r="AI1497" s="13">
        <v>0</v>
      </c>
      <c r="AJ1497" s="13">
        <v>0</v>
      </c>
      <c r="AK1497" s="13">
        <v>0</v>
      </c>
      <c r="AL1497" s="13">
        <v>0</v>
      </c>
      <c r="AM1497" s="68">
        <v>0</v>
      </c>
      <c r="AN1497" s="68">
        <v>0</v>
      </c>
      <c r="AO1497" s="68">
        <v>0</v>
      </c>
      <c r="AP1497" s="113">
        <v>10.591320638272304</v>
      </c>
      <c r="AQ1497" s="12">
        <v>1</v>
      </c>
      <c r="AR1497" s="113">
        <v>8.5362111972519994</v>
      </c>
      <c r="AS1497" s="12">
        <v>0</v>
      </c>
      <c r="AT1497" s="12">
        <v>1</v>
      </c>
      <c r="AU1497" s="12">
        <v>6.7923444274708089</v>
      </c>
      <c r="AV1497" s="113">
        <v>7.6073814256397911</v>
      </c>
      <c r="AW1497" s="12">
        <v>0</v>
      </c>
      <c r="AX1497" s="12">
        <v>1</v>
      </c>
      <c r="AY1497" s="68">
        <v>1</v>
      </c>
      <c r="AZ1497" s="68">
        <v>3.8</v>
      </c>
      <c r="BA1497" s="94">
        <v>12</v>
      </c>
      <c r="BB1497" s="94">
        <v>28</v>
      </c>
      <c r="BC1497" s="12">
        <v>0</v>
      </c>
      <c r="BD1497" s="12">
        <v>0</v>
      </c>
      <c r="BE1497" s="104">
        <f t="shared" si="346"/>
        <v>1.355835153635182</v>
      </c>
      <c r="BF1497" s="104">
        <v>1376.05</v>
      </c>
      <c r="BG1497" s="104">
        <f t="shared" si="342"/>
        <v>0.18760762972743175</v>
      </c>
      <c r="BH1497" s="68">
        <v>1</v>
      </c>
      <c r="BI1497" s="68">
        <v>0</v>
      </c>
      <c r="BJ1497" s="68">
        <v>1</v>
      </c>
      <c r="BK1497" s="12">
        <v>1</v>
      </c>
      <c r="BL1497" s="12">
        <v>0</v>
      </c>
      <c r="BM1497" s="12">
        <v>1</v>
      </c>
      <c r="BN1497" s="12">
        <v>0</v>
      </c>
      <c r="BO1497" s="12">
        <v>1</v>
      </c>
      <c r="BP1497" s="12">
        <v>0</v>
      </c>
      <c r="BQ1497" s="12">
        <v>1</v>
      </c>
      <c r="BR1497" s="12">
        <v>0</v>
      </c>
      <c r="BS1497" s="12">
        <v>0</v>
      </c>
      <c r="BT1497" s="12">
        <v>0</v>
      </c>
      <c r="BU1497" s="12">
        <v>0</v>
      </c>
      <c r="BV1497" s="12">
        <v>0</v>
      </c>
      <c r="BW1497" s="12">
        <v>0</v>
      </c>
      <c r="BX1497" s="12">
        <v>1</v>
      </c>
      <c r="BY1497" s="12">
        <v>0.5</v>
      </c>
      <c r="BZ1497" s="12">
        <f t="shared" si="343"/>
        <v>0.5</v>
      </c>
      <c r="CA1497" s="113">
        <v>3.044522437723423</v>
      </c>
      <c r="CB1497" s="12" t="s">
        <v>1856</v>
      </c>
      <c r="CC1497" s="12">
        <v>1</v>
      </c>
      <c r="CG1497" s="12" t="s">
        <v>1864</v>
      </c>
      <c r="CH1497" s="12" t="s">
        <v>17</v>
      </c>
      <c r="CI1497" s="46" t="s">
        <v>1327</v>
      </c>
    </row>
    <row r="1498" spans="1:89" ht="15" customHeight="1" x14ac:dyDescent="0.3">
      <c r="A1498" s="70">
        <v>1497</v>
      </c>
      <c r="B1498" s="12">
        <v>37</v>
      </c>
      <c r="C1498" s="32" t="s">
        <v>285</v>
      </c>
      <c r="D1498" s="37">
        <v>9.9000000000000005E-2</v>
      </c>
      <c r="E1498" s="68">
        <v>0.04</v>
      </c>
      <c r="F1498" s="19">
        <f t="shared" si="344"/>
        <v>2.4750000000000001</v>
      </c>
      <c r="G1498" s="12" t="s">
        <v>420</v>
      </c>
      <c r="H1498" s="12">
        <f t="shared" si="332"/>
        <v>5.9000000000000004E-2</v>
      </c>
      <c r="I1498" s="12">
        <f t="shared" si="333"/>
        <v>0.13900000000000001</v>
      </c>
      <c r="J1498" s="12" t="s">
        <v>63</v>
      </c>
      <c r="K1498" s="12">
        <f t="shared" si="336"/>
        <v>9.9000000000000005E-2</v>
      </c>
      <c r="L1498" s="45">
        <f t="shared" si="345"/>
        <v>2.4750000000000001</v>
      </c>
      <c r="M1498" s="15">
        <f t="shared" si="337"/>
        <v>3.467350581232502E-2</v>
      </c>
      <c r="N1498" s="68">
        <f t="shared" si="338"/>
        <v>1.4009497297909099E-2</v>
      </c>
      <c r="O1498" s="68">
        <f t="shared" si="339"/>
        <v>71.380148675944909</v>
      </c>
      <c r="P1498" s="12">
        <f t="shared" si="340"/>
        <v>2.0664008514415921E-2</v>
      </c>
      <c r="Q1498" s="12">
        <f t="shared" si="341"/>
        <v>4.8683003110234116E-2</v>
      </c>
      <c r="R1498" s="113">
        <v>9.3052868492851371</v>
      </c>
      <c r="S1498" s="12" t="s">
        <v>1870</v>
      </c>
      <c r="T1498" s="12" t="s">
        <v>1873</v>
      </c>
      <c r="U1498" s="12" t="s">
        <v>1880</v>
      </c>
      <c r="V1498" s="68" t="s">
        <v>1884</v>
      </c>
      <c r="W1498" s="68">
        <v>0</v>
      </c>
      <c r="X1498" s="68">
        <v>1</v>
      </c>
      <c r="Y1498" s="68">
        <v>0</v>
      </c>
      <c r="Z1498" s="68">
        <v>0</v>
      </c>
      <c r="AA1498" s="68">
        <v>1</v>
      </c>
      <c r="AB1498" s="68">
        <v>1</v>
      </c>
      <c r="AC1498" s="68">
        <v>1</v>
      </c>
      <c r="AD1498" s="68">
        <v>6</v>
      </c>
      <c r="AE1498" s="68">
        <v>5089</v>
      </c>
      <c r="AF1498" s="68">
        <v>0</v>
      </c>
      <c r="AG1498" s="68">
        <v>1</v>
      </c>
      <c r="AH1498" s="68">
        <v>0</v>
      </c>
      <c r="AI1498" s="68">
        <v>0</v>
      </c>
      <c r="AJ1498" s="68">
        <v>0</v>
      </c>
      <c r="AK1498" s="68">
        <v>0</v>
      </c>
      <c r="AL1498" s="68">
        <v>0</v>
      </c>
      <c r="AM1498" s="68">
        <v>0</v>
      </c>
      <c r="AN1498" s="68">
        <v>0</v>
      </c>
      <c r="AO1498" s="68">
        <v>0</v>
      </c>
      <c r="AP1498" s="113">
        <v>10.591320638272304</v>
      </c>
      <c r="AQ1498" s="12">
        <v>1</v>
      </c>
      <c r="AR1498" s="113">
        <v>8.5362111972519994</v>
      </c>
      <c r="AS1498" s="12">
        <v>0</v>
      </c>
      <c r="AT1498" s="12">
        <v>1</v>
      </c>
      <c r="AU1498" s="12">
        <v>6.7923444274708089</v>
      </c>
      <c r="AV1498" s="113">
        <v>7.6073814256397911</v>
      </c>
      <c r="AW1498" s="12">
        <v>0</v>
      </c>
      <c r="AX1498" s="12">
        <v>1</v>
      </c>
      <c r="AY1498" s="68">
        <v>1</v>
      </c>
      <c r="AZ1498" s="68">
        <v>3.8</v>
      </c>
      <c r="BA1498" s="94">
        <v>12</v>
      </c>
      <c r="BB1498" s="94">
        <v>28</v>
      </c>
      <c r="BC1498" s="12">
        <v>0</v>
      </c>
      <c r="BD1498" s="12">
        <v>0</v>
      </c>
      <c r="BE1498" s="104">
        <f t="shared" si="346"/>
        <v>1.355835153635182</v>
      </c>
      <c r="BF1498" s="104">
        <v>1376.05</v>
      </c>
      <c r="BG1498" s="104">
        <f t="shared" si="342"/>
        <v>0.18760762972743175</v>
      </c>
      <c r="BH1498" s="68">
        <v>1</v>
      </c>
      <c r="BI1498" s="68">
        <v>0</v>
      </c>
      <c r="BJ1498" s="68">
        <v>1</v>
      </c>
      <c r="BK1498" s="12">
        <v>1</v>
      </c>
      <c r="BL1498" s="12">
        <v>0</v>
      </c>
      <c r="BM1498" s="12">
        <v>1</v>
      </c>
      <c r="BN1498" s="12">
        <v>0</v>
      </c>
      <c r="BO1498" s="12">
        <v>1</v>
      </c>
      <c r="BP1498" s="12">
        <v>0</v>
      </c>
      <c r="BQ1498" s="12">
        <v>1</v>
      </c>
      <c r="BR1498" s="12">
        <v>0</v>
      </c>
      <c r="BS1498" s="12">
        <v>0</v>
      </c>
      <c r="BT1498" s="12">
        <v>0</v>
      </c>
      <c r="BU1498" s="12">
        <v>0</v>
      </c>
      <c r="BV1498" s="12">
        <v>0</v>
      </c>
      <c r="BW1498" s="12">
        <v>0</v>
      </c>
      <c r="BX1498" s="12">
        <v>1</v>
      </c>
      <c r="BY1498" s="12">
        <v>0.5</v>
      </c>
      <c r="BZ1498" s="12">
        <f t="shared" si="343"/>
        <v>0.5</v>
      </c>
      <c r="CA1498" s="113">
        <v>3.044522437723423</v>
      </c>
      <c r="CB1498" s="12" t="s">
        <v>1856</v>
      </c>
      <c r="CC1498" s="12">
        <v>1</v>
      </c>
      <c r="CI1498" s="12" t="s">
        <v>1858</v>
      </c>
    </row>
    <row r="1499" spans="1:89" ht="15" customHeight="1" x14ac:dyDescent="0.3">
      <c r="A1499" s="17">
        <v>1498</v>
      </c>
      <c r="B1499" s="12">
        <v>37</v>
      </c>
      <c r="C1499" s="32" t="s">
        <v>285</v>
      </c>
      <c r="D1499" s="37">
        <v>-4.1000000000000002E-2</v>
      </c>
      <c r="E1499" s="13">
        <v>3.1E-2</v>
      </c>
      <c r="F1499" s="19">
        <f t="shared" si="344"/>
        <v>-1.3225806451612905</v>
      </c>
      <c r="H1499" s="12">
        <f t="shared" si="332"/>
        <v>-7.2000000000000008E-2</v>
      </c>
      <c r="I1499" s="12">
        <f t="shared" si="333"/>
        <v>-1.0000000000000002E-2</v>
      </c>
      <c r="J1499" s="12" t="s">
        <v>63</v>
      </c>
      <c r="K1499" s="12">
        <f t="shared" si="336"/>
        <v>-4.1000000000000002E-2</v>
      </c>
      <c r="L1499" s="45">
        <f t="shared" si="345"/>
        <v>-1.3225806451612905</v>
      </c>
      <c r="M1499" s="15">
        <f t="shared" si="337"/>
        <v>-1.8536652617863782E-2</v>
      </c>
      <c r="N1499" s="13">
        <f t="shared" si="338"/>
        <v>1.4015517833018956E-2</v>
      </c>
      <c r="O1499" s="68">
        <f t="shared" si="339"/>
        <v>71.349486470211929</v>
      </c>
      <c r="P1499" s="12">
        <f t="shared" si="340"/>
        <v>-3.2552170450882739E-2</v>
      </c>
      <c r="Q1499" s="12">
        <f t="shared" si="341"/>
        <v>-4.5211347848448259E-3</v>
      </c>
      <c r="R1499" s="113">
        <v>9.3052868492851371</v>
      </c>
      <c r="S1499" s="12" t="s">
        <v>1870</v>
      </c>
      <c r="T1499" s="12" t="s">
        <v>1873</v>
      </c>
      <c r="U1499" s="12" t="s">
        <v>1881</v>
      </c>
      <c r="V1499" s="13" t="s">
        <v>1885</v>
      </c>
      <c r="W1499" s="68">
        <v>0</v>
      </c>
      <c r="X1499" s="68">
        <v>1</v>
      </c>
      <c r="Y1499" s="68">
        <v>0</v>
      </c>
      <c r="Z1499" s="68">
        <v>0</v>
      </c>
      <c r="AA1499" s="68">
        <v>1</v>
      </c>
      <c r="AB1499" s="68">
        <v>1</v>
      </c>
      <c r="AC1499" s="68">
        <v>1</v>
      </c>
      <c r="AD1499" s="68">
        <v>6</v>
      </c>
      <c r="AE1499" s="68">
        <v>5089</v>
      </c>
      <c r="AF1499" s="68">
        <v>0</v>
      </c>
      <c r="AG1499" s="13">
        <v>1</v>
      </c>
      <c r="AH1499" s="13">
        <v>0</v>
      </c>
      <c r="AI1499" s="13">
        <v>0</v>
      </c>
      <c r="AJ1499" s="13">
        <v>0</v>
      </c>
      <c r="AK1499" s="13">
        <v>0</v>
      </c>
      <c r="AL1499" s="13">
        <v>0</v>
      </c>
      <c r="AM1499" s="68">
        <v>0</v>
      </c>
      <c r="AN1499" s="68">
        <v>0</v>
      </c>
      <c r="AO1499" s="68">
        <v>0</v>
      </c>
      <c r="AP1499" s="113">
        <v>10.591320638272304</v>
      </c>
      <c r="AQ1499" s="12">
        <v>1</v>
      </c>
      <c r="AR1499" s="113">
        <v>8.5362111972519994</v>
      </c>
      <c r="AS1499" s="12">
        <v>0</v>
      </c>
      <c r="AT1499" s="12">
        <v>1</v>
      </c>
      <c r="AU1499" s="12">
        <v>6.7923444274708089</v>
      </c>
      <c r="AV1499" s="113">
        <v>7.6073814256397911</v>
      </c>
      <c r="AW1499" s="12">
        <v>0</v>
      </c>
      <c r="AX1499" s="12">
        <v>1</v>
      </c>
      <c r="AY1499" s="68">
        <v>1</v>
      </c>
      <c r="AZ1499" s="68">
        <v>3.8</v>
      </c>
      <c r="BA1499" s="94">
        <v>12</v>
      </c>
      <c r="BB1499" s="94">
        <v>28</v>
      </c>
      <c r="BC1499" s="12">
        <v>0</v>
      </c>
      <c r="BD1499" s="12">
        <v>0</v>
      </c>
      <c r="BE1499" s="104">
        <f t="shared" si="346"/>
        <v>1.355835153635182</v>
      </c>
      <c r="BF1499" s="104">
        <v>1376.05</v>
      </c>
      <c r="BG1499" s="104">
        <f t="shared" si="342"/>
        <v>0.18760762972743175</v>
      </c>
      <c r="BH1499" s="68">
        <v>1</v>
      </c>
      <c r="BI1499" s="68">
        <v>0</v>
      </c>
      <c r="BJ1499" s="68">
        <v>1</v>
      </c>
      <c r="BK1499" s="12">
        <v>1</v>
      </c>
      <c r="BL1499" s="12">
        <v>0</v>
      </c>
      <c r="BM1499" s="12">
        <v>1</v>
      </c>
      <c r="BN1499" s="12">
        <v>0</v>
      </c>
      <c r="BO1499" s="12">
        <v>1</v>
      </c>
      <c r="BP1499" s="12">
        <v>0</v>
      </c>
      <c r="BQ1499" s="12">
        <v>1</v>
      </c>
      <c r="BR1499" s="12">
        <v>0</v>
      </c>
      <c r="BS1499" s="12">
        <v>0</v>
      </c>
      <c r="BT1499" s="12">
        <v>0</v>
      </c>
      <c r="BU1499" s="12">
        <v>0</v>
      </c>
      <c r="BV1499" s="12">
        <v>0</v>
      </c>
      <c r="BW1499" s="12">
        <v>0</v>
      </c>
      <c r="BX1499" s="12">
        <v>1</v>
      </c>
      <c r="BY1499" s="12">
        <v>0.5</v>
      </c>
      <c r="BZ1499" s="12">
        <f t="shared" si="343"/>
        <v>0.5</v>
      </c>
      <c r="CA1499" s="113">
        <v>3.044522437723423</v>
      </c>
      <c r="CB1499" s="12" t="s">
        <v>1856</v>
      </c>
      <c r="CC1499" s="12">
        <v>1</v>
      </c>
      <c r="CI1499" s="12" t="s">
        <v>1859</v>
      </c>
    </row>
    <row r="1500" spans="1:89" ht="15" customHeight="1" x14ac:dyDescent="0.3">
      <c r="A1500" s="70">
        <v>1499</v>
      </c>
      <c r="B1500" s="12">
        <v>37</v>
      </c>
      <c r="C1500" s="32" t="s">
        <v>285</v>
      </c>
      <c r="D1500" s="37">
        <v>4.2000000000000003E-2</v>
      </c>
      <c r="E1500" s="68">
        <v>4.1000000000000002E-2</v>
      </c>
      <c r="F1500" s="19">
        <f t="shared" si="344"/>
        <v>1.024390243902439</v>
      </c>
      <c r="H1500" s="12">
        <f t="shared" si="332"/>
        <v>1.0000000000000009E-3</v>
      </c>
      <c r="I1500" s="12">
        <f t="shared" si="333"/>
        <v>8.3000000000000004E-2</v>
      </c>
      <c r="J1500" s="12" t="s">
        <v>63</v>
      </c>
      <c r="K1500" s="12">
        <f t="shared" si="336"/>
        <v>4.2000000000000003E-2</v>
      </c>
      <c r="L1500" s="45">
        <f t="shared" si="345"/>
        <v>1.024390243902439</v>
      </c>
      <c r="M1500" s="15">
        <f t="shared" si="337"/>
        <v>1.4358346712916545E-2</v>
      </c>
      <c r="N1500" s="68">
        <f t="shared" si="338"/>
        <v>1.4016481314989962E-2</v>
      </c>
      <c r="O1500" s="68">
        <f t="shared" si="339"/>
        <v>71.344581962275186</v>
      </c>
      <c r="P1500" s="12">
        <f t="shared" si="340"/>
        <v>3.4186539792658253E-4</v>
      </c>
      <c r="Q1500" s="12">
        <f t="shared" si="341"/>
        <v>2.8374828027906508E-2</v>
      </c>
      <c r="R1500" s="113">
        <v>9.3052868492851371</v>
      </c>
      <c r="S1500" s="12" t="s">
        <v>1870</v>
      </c>
      <c r="T1500" s="12" t="s">
        <v>1873</v>
      </c>
      <c r="U1500" s="12" t="s">
        <v>1882</v>
      </c>
      <c r="V1500" s="68" t="s">
        <v>1885</v>
      </c>
      <c r="W1500" s="68">
        <v>0</v>
      </c>
      <c r="X1500" s="68">
        <v>1</v>
      </c>
      <c r="Y1500" s="68">
        <v>0</v>
      </c>
      <c r="Z1500" s="68">
        <v>0</v>
      </c>
      <c r="AA1500" s="68">
        <v>1</v>
      </c>
      <c r="AB1500" s="68">
        <v>1</v>
      </c>
      <c r="AC1500" s="68">
        <v>1</v>
      </c>
      <c r="AD1500" s="68">
        <v>6</v>
      </c>
      <c r="AE1500" s="68">
        <v>5089</v>
      </c>
      <c r="AF1500" s="68">
        <v>0</v>
      </c>
      <c r="AG1500" s="68">
        <v>1</v>
      </c>
      <c r="AH1500" s="68">
        <v>0</v>
      </c>
      <c r="AI1500" s="68">
        <v>0</v>
      </c>
      <c r="AJ1500" s="68">
        <v>0</v>
      </c>
      <c r="AK1500" s="68">
        <v>0</v>
      </c>
      <c r="AL1500" s="68">
        <v>0</v>
      </c>
      <c r="AM1500" s="68">
        <v>0</v>
      </c>
      <c r="AN1500" s="68">
        <v>0</v>
      </c>
      <c r="AO1500" s="68">
        <v>0</v>
      </c>
      <c r="AP1500" s="113">
        <v>10.591320638272304</v>
      </c>
      <c r="AQ1500" s="12">
        <v>1</v>
      </c>
      <c r="AR1500" s="113">
        <v>8.5362111972519994</v>
      </c>
      <c r="AS1500" s="12">
        <v>0</v>
      </c>
      <c r="AT1500" s="12">
        <v>1</v>
      </c>
      <c r="AU1500" s="12">
        <v>6.7923444274708089</v>
      </c>
      <c r="AV1500" s="113">
        <v>7.6073814256397911</v>
      </c>
      <c r="AW1500" s="12">
        <v>0</v>
      </c>
      <c r="AX1500" s="12">
        <v>1</v>
      </c>
      <c r="AY1500" s="68">
        <v>1</v>
      </c>
      <c r="AZ1500" s="68">
        <v>3.8</v>
      </c>
      <c r="BA1500" s="94">
        <v>12</v>
      </c>
      <c r="BB1500" s="94">
        <v>28</v>
      </c>
      <c r="BC1500" s="12">
        <v>0</v>
      </c>
      <c r="BD1500" s="12">
        <v>0</v>
      </c>
      <c r="BE1500" s="104">
        <f t="shared" si="346"/>
        <v>1.355835153635182</v>
      </c>
      <c r="BF1500" s="104">
        <v>1376.05</v>
      </c>
      <c r="BG1500" s="104">
        <f t="shared" si="342"/>
        <v>0.18760762972743175</v>
      </c>
      <c r="BH1500" s="68">
        <v>1</v>
      </c>
      <c r="BI1500" s="68">
        <v>0</v>
      </c>
      <c r="BJ1500" s="68">
        <v>1</v>
      </c>
      <c r="BK1500" s="12">
        <v>1</v>
      </c>
      <c r="BL1500" s="12">
        <v>0</v>
      </c>
      <c r="BM1500" s="12">
        <v>1</v>
      </c>
      <c r="BN1500" s="12">
        <v>0</v>
      </c>
      <c r="BO1500" s="12">
        <v>1</v>
      </c>
      <c r="BP1500" s="12">
        <v>0</v>
      </c>
      <c r="BQ1500" s="12">
        <v>1</v>
      </c>
      <c r="BR1500" s="12">
        <v>0</v>
      </c>
      <c r="BS1500" s="12">
        <v>0</v>
      </c>
      <c r="BT1500" s="12">
        <v>0</v>
      </c>
      <c r="BU1500" s="12">
        <v>0</v>
      </c>
      <c r="BV1500" s="12">
        <v>0</v>
      </c>
      <c r="BW1500" s="12">
        <v>0</v>
      </c>
      <c r="BX1500" s="12">
        <v>1</v>
      </c>
      <c r="BY1500" s="12">
        <v>0.5</v>
      </c>
      <c r="BZ1500" s="12">
        <f t="shared" si="343"/>
        <v>0.5</v>
      </c>
      <c r="CA1500" s="113">
        <v>3.044522437723423</v>
      </c>
      <c r="CB1500" s="12" t="s">
        <v>1856</v>
      </c>
      <c r="CC1500" s="12">
        <v>1</v>
      </c>
      <c r="CI1500" s="12" t="s">
        <v>1860</v>
      </c>
    </row>
    <row r="1501" spans="1:89" ht="15" customHeight="1" x14ac:dyDescent="0.3">
      <c r="A1501" s="17">
        <v>1500</v>
      </c>
      <c r="B1501" s="12">
        <v>37</v>
      </c>
      <c r="C1501" s="32" t="s">
        <v>285</v>
      </c>
      <c r="D1501" s="37">
        <v>-0.40400000000000003</v>
      </c>
      <c r="E1501" s="68">
        <v>0.20399999999999999</v>
      </c>
      <c r="F1501" s="19">
        <f t="shared" si="344"/>
        <v>-1.9803921568627454</v>
      </c>
      <c r="G1501" s="12" t="s">
        <v>420</v>
      </c>
      <c r="H1501" s="12">
        <f t="shared" si="332"/>
        <v>-0.60799999999999998</v>
      </c>
      <c r="I1501" s="12">
        <f t="shared" si="333"/>
        <v>-0.20000000000000004</v>
      </c>
      <c r="J1501" s="12" t="s">
        <v>63</v>
      </c>
      <c r="K1501" s="12">
        <f t="shared" si="336"/>
        <v>-0.40400000000000003</v>
      </c>
      <c r="L1501" s="45">
        <f t="shared" si="345"/>
        <v>-1.9803921568627454</v>
      </c>
      <c r="M1501" s="15">
        <f t="shared" si="337"/>
        <v>-2.7750300303719437E-2</v>
      </c>
      <c r="N1501" s="68">
        <f t="shared" si="338"/>
        <v>1.4012527876135555E-2</v>
      </c>
      <c r="O1501" s="68">
        <f t="shared" si="339"/>
        <v>71.364710838725912</v>
      </c>
      <c r="P1501" s="12">
        <f t="shared" si="340"/>
        <v>-4.1762828179854994E-2</v>
      </c>
      <c r="Q1501" s="12">
        <f t="shared" si="341"/>
        <v>-1.3737772427583882E-2</v>
      </c>
      <c r="R1501" s="113">
        <v>9.3052868492851371</v>
      </c>
      <c r="S1501" s="12" t="s">
        <v>1869</v>
      </c>
      <c r="T1501" s="12" t="s">
        <v>1874</v>
      </c>
      <c r="U1501" s="12" t="s">
        <v>1877</v>
      </c>
      <c r="V1501" s="68" t="s">
        <v>1886</v>
      </c>
      <c r="W1501" s="68">
        <v>0</v>
      </c>
      <c r="X1501" s="68">
        <v>1</v>
      </c>
      <c r="Y1501" s="68">
        <v>0</v>
      </c>
      <c r="Z1501" s="68">
        <v>0</v>
      </c>
      <c r="AA1501" s="68">
        <v>1</v>
      </c>
      <c r="AB1501" s="68">
        <v>1</v>
      </c>
      <c r="AC1501" s="68">
        <v>4</v>
      </c>
      <c r="AD1501" s="73">
        <v>6</v>
      </c>
      <c r="AE1501" s="68">
        <v>5089</v>
      </c>
      <c r="AF1501" s="68">
        <v>0</v>
      </c>
      <c r="AG1501" s="68">
        <v>1</v>
      </c>
      <c r="AH1501" s="68">
        <v>0</v>
      </c>
      <c r="AI1501" s="68">
        <v>0</v>
      </c>
      <c r="AJ1501" s="68">
        <v>0</v>
      </c>
      <c r="AK1501" s="68">
        <v>0</v>
      </c>
      <c r="AL1501" s="68">
        <v>0</v>
      </c>
      <c r="AM1501" s="68">
        <v>0</v>
      </c>
      <c r="AN1501" s="68">
        <v>0</v>
      </c>
      <c r="AO1501" s="68">
        <v>0</v>
      </c>
      <c r="AP1501" s="113">
        <v>10.591320638272304</v>
      </c>
      <c r="AQ1501" s="12">
        <v>1</v>
      </c>
      <c r="AR1501" s="113">
        <v>8.5362111972519994</v>
      </c>
      <c r="AS1501" s="12">
        <v>0</v>
      </c>
      <c r="AT1501" s="12">
        <v>1</v>
      </c>
      <c r="AU1501" s="12">
        <v>6.7923444274708089</v>
      </c>
      <c r="AV1501" s="113">
        <v>7.6073814256397911</v>
      </c>
      <c r="AW1501" s="12">
        <v>0</v>
      </c>
      <c r="AX1501" s="12">
        <v>1</v>
      </c>
      <c r="AY1501" s="68">
        <v>1</v>
      </c>
      <c r="AZ1501" s="68">
        <v>3.8</v>
      </c>
      <c r="BA1501" s="94">
        <v>12</v>
      </c>
      <c r="BB1501" s="94">
        <v>28</v>
      </c>
      <c r="BC1501" s="12">
        <v>0</v>
      </c>
      <c r="BD1501" s="12">
        <v>0</v>
      </c>
      <c r="BE1501" s="104">
        <f t="shared" si="346"/>
        <v>1.355835153635182</v>
      </c>
      <c r="BF1501" s="104">
        <v>1376.05</v>
      </c>
      <c r="BG1501" s="104">
        <f t="shared" si="342"/>
        <v>0.18760762972743175</v>
      </c>
      <c r="BH1501" s="68">
        <v>1</v>
      </c>
      <c r="BI1501" s="68">
        <v>0</v>
      </c>
      <c r="BJ1501" s="68">
        <v>1</v>
      </c>
      <c r="BK1501" s="12">
        <v>1</v>
      </c>
      <c r="BL1501" s="12">
        <v>0</v>
      </c>
      <c r="BM1501" s="12">
        <v>1</v>
      </c>
      <c r="BN1501" s="12">
        <v>0</v>
      </c>
      <c r="BO1501" s="12">
        <v>1</v>
      </c>
      <c r="BP1501" s="12">
        <v>0</v>
      </c>
      <c r="BQ1501" s="12">
        <v>1</v>
      </c>
      <c r="BR1501" s="12">
        <v>0</v>
      </c>
      <c r="BS1501" s="12">
        <v>0</v>
      </c>
      <c r="BT1501" s="12">
        <v>0</v>
      </c>
      <c r="BU1501" s="12">
        <v>0</v>
      </c>
      <c r="BV1501" s="12">
        <v>0</v>
      </c>
      <c r="BW1501" s="12">
        <v>0</v>
      </c>
      <c r="BX1501" s="12">
        <v>1</v>
      </c>
      <c r="BY1501" s="12">
        <v>0.5</v>
      </c>
      <c r="BZ1501" s="12">
        <f t="shared" si="343"/>
        <v>0.5</v>
      </c>
      <c r="CA1501" s="113">
        <v>3.044522437723423</v>
      </c>
      <c r="CB1501" s="12" t="s">
        <v>1856</v>
      </c>
      <c r="CC1501" s="12">
        <v>1</v>
      </c>
      <c r="CI1501" s="12" t="s">
        <v>1857</v>
      </c>
    </row>
    <row r="1502" spans="1:89" ht="15" customHeight="1" x14ac:dyDescent="0.3">
      <c r="A1502" s="17">
        <v>1501</v>
      </c>
      <c r="B1502" s="12">
        <v>37</v>
      </c>
      <c r="C1502" s="32" t="s">
        <v>285</v>
      </c>
      <c r="D1502" s="37">
        <v>0.49299999999999999</v>
      </c>
      <c r="E1502" s="68">
        <v>0.27100000000000002</v>
      </c>
      <c r="F1502" s="19">
        <f t="shared" si="344"/>
        <v>1.8191881918819186</v>
      </c>
      <c r="G1502" s="12" t="s">
        <v>421</v>
      </c>
      <c r="H1502" s="12">
        <f t="shared" si="332"/>
        <v>0.22199999999999998</v>
      </c>
      <c r="I1502" s="12">
        <f t="shared" si="333"/>
        <v>0.76400000000000001</v>
      </c>
      <c r="J1502" s="12" t="s">
        <v>63</v>
      </c>
      <c r="K1502" s="12">
        <f t="shared" si="336"/>
        <v>0.49299999999999999</v>
      </c>
      <c r="L1502" s="45">
        <f t="shared" si="345"/>
        <v>1.8191881918819186</v>
      </c>
      <c r="M1502" s="15">
        <f t="shared" si="337"/>
        <v>2.5492958270006163E-2</v>
      </c>
      <c r="N1502" s="68">
        <f t="shared" si="338"/>
        <v>1.4013370570327933E-2</v>
      </c>
      <c r="O1502" s="68">
        <f t="shared" si="339"/>
        <v>71.36041932105978</v>
      </c>
      <c r="P1502" s="12">
        <f t="shared" si="340"/>
        <v>1.147958769967823E-2</v>
      </c>
      <c r="Q1502" s="12">
        <f t="shared" si="341"/>
        <v>3.9506328840334094E-2</v>
      </c>
      <c r="R1502" s="113">
        <v>8.8384067470768102</v>
      </c>
      <c r="S1502" s="12" t="s">
        <v>1869</v>
      </c>
      <c r="T1502" s="12" t="s">
        <v>1874</v>
      </c>
      <c r="U1502" s="12" t="s">
        <v>1878</v>
      </c>
      <c r="V1502" s="68" t="s">
        <v>1886</v>
      </c>
      <c r="W1502" s="68">
        <v>0</v>
      </c>
      <c r="X1502" s="68">
        <v>1</v>
      </c>
      <c r="Y1502" s="68">
        <v>0</v>
      </c>
      <c r="Z1502" s="68">
        <v>0</v>
      </c>
      <c r="AA1502" s="68">
        <v>1</v>
      </c>
      <c r="AB1502" s="68">
        <v>1</v>
      </c>
      <c r="AC1502" s="68">
        <v>4</v>
      </c>
      <c r="AD1502" s="68">
        <v>6</v>
      </c>
      <c r="AE1502" s="68">
        <v>5089</v>
      </c>
      <c r="AF1502" s="68">
        <v>0</v>
      </c>
      <c r="AG1502" s="68">
        <v>1</v>
      </c>
      <c r="AH1502" s="68">
        <v>0</v>
      </c>
      <c r="AI1502" s="68">
        <v>0</v>
      </c>
      <c r="AJ1502" s="68">
        <v>0</v>
      </c>
      <c r="AK1502" s="68">
        <v>0</v>
      </c>
      <c r="AL1502" s="68">
        <v>0</v>
      </c>
      <c r="AM1502" s="68">
        <v>0</v>
      </c>
      <c r="AN1502" s="68">
        <v>0</v>
      </c>
      <c r="AO1502" s="68">
        <v>0</v>
      </c>
      <c r="AP1502" s="113">
        <v>10.591320638272304</v>
      </c>
      <c r="AQ1502" s="12">
        <v>1</v>
      </c>
      <c r="AR1502" s="113">
        <v>8.5362111972519994</v>
      </c>
      <c r="AS1502" s="12">
        <v>0</v>
      </c>
      <c r="AT1502" s="12">
        <v>1</v>
      </c>
      <c r="AU1502" s="12">
        <v>6.7923444274708089</v>
      </c>
      <c r="AV1502" s="113">
        <v>7.6073814256397911</v>
      </c>
      <c r="AW1502" s="12">
        <v>0</v>
      </c>
      <c r="AX1502" s="12">
        <v>1</v>
      </c>
      <c r="AY1502" s="68">
        <v>1</v>
      </c>
      <c r="AZ1502" s="68">
        <v>3.8</v>
      </c>
      <c r="BA1502" s="94">
        <v>12</v>
      </c>
      <c r="BB1502" s="94">
        <v>28</v>
      </c>
      <c r="BC1502" s="12">
        <v>0</v>
      </c>
      <c r="BD1502" s="12">
        <v>0</v>
      </c>
      <c r="BE1502" s="104">
        <f t="shared" si="346"/>
        <v>1.355835153635182</v>
      </c>
      <c r="BF1502" s="104">
        <v>1376.05</v>
      </c>
      <c r="BG1502" s="104">
        <f t="shared" si="342"/>
        <v>0.18760762972743175</v>
      </c>
      <c r="BH1502" s="68">
        <v>1</v>
      </c>
      <c r="BI1502" s="68">
        <v>0</v>
      </c>
      <c r="BJ1502" s="68">
        <v>1</v>
      </c>
      <c r="BK1502" s="12">
        <v>1</v>
      </c>
      <c r="BL1502" s="12">
        <v>0</v>
      </c>
      <c r="BM1502" s="12">
        <v>1</v>
      </c>
      <c r="BN1502" s="12">
        <v>0</v>
      </c>
      <c r="BO1502" s="12">
        <v>1</v>
      </c>
      <c r="BP1502" s="12">
        <v>0</v>
      </c>
      <c r="BQ1502" s="12">
        <v>1</v>
      </c>
      <c r="BR1502" s="12">
        <v>0</v>
      </c>
      <c r="BS1502" s="12">
        <v>0</v>
      </c>
      <c r="BT1502" s="12">
        <v>0</v>
      </c>
      <c r="BU1502" s="12">
        <v>0</v>
      </c>
      <c r="BV1502" s="12">
        <v>0</v>
      </c>
      <c r="BW1502" s="12">
        <v>0</v>
      </c>
      <c r="BX1502" s="12">
        <v>1</v>
      </c>
      <c r="BY1502" s="12">
        <v>0.5</v>
      </c>
      <c r="BZ1502" s="12">
        <f t="shared" si="343"/>
        <v>0.5</v>
      </c>
      <c r="CA1502" s="113">
        <v>3.044522437723423</v>
      </c>
      <c r="CB1502" s="12" t="s">
        <v>1856</v>
      </c>
      <c r="CC1502" s="12">
        <v>1</v>
      </c>
    </row>
    <row r="1503" spans="1:89" ht="15" customHeight="1" x14ac:dyDescent="0.3">
      <c r="A1503" s="70">
        <v>1502</v>
      </c>
      <c r="B1503" s="12">
        <v>37</v>
      </c>
      <c r="C1503" s="32" t="s">
        <v>285</v>
      </c>
      <c r="D1503" s="37">
        <v>-0.52300000000000002</v>
      </c>
      <c r="E1503" s="68">
        <v>0.23400000000000001</v>
      </c>
      <c r="F1503" s="19">
        <f t="shared" si="344"/>
        <v>-2.2350427350427351</v>
      </c>
      <c r="G1503" s="12" t="s">
        <v>420</v>
      </c>
      <c r="H1503" s="12">
        <f t="shared" si="332"/>
        <v>-0.75700000000000001</v>
      </c>
      <c r="I1503" s="12">
        <f t="shared" si="333"/>
        <v>-0.28900000000000003</v>
      </c>
      <c r="J1503" s="12" t="s">
        <v>63</v>
      </c>
      <c r="K1503" s="12">
        <f t="shared" si="336"/>
        <v>-0.52300000000000002</v>
      </c>
      <c r="L1503" s="45">
        <f t="shared" si="345"/>
        <v>-2.2350427350427351</v>
      </c>
      <c r="M1503" s="15">
        <f t="shared" si="337"/>
        <v>-3.1315298554903413E-2</v>
      </c>
      <c r="N1503" s="68">
        <f t="shared" si="338"/>
        <v>1.4011051361084891E-2</v>
      </c>
      <c r="O1503" s="68">
        <f t="shared" si="339"/>
        <v>71.372231407091846</v>
      </c>
      <c r="P1503" s="12">
        <f t="shared" si="340"/>
        <v>-4.5326349915988301E-2</v>
      </c>
      <c r="Q1503" s="12">
        <f t="shared" si="341"/>
        <v>-1.7304247193818522E-2</v>
      </c>
      <c r="R1503" s="113">
        <v>8.8384067470768102</v>
      </c>
      <c r="S1503" s="12" t="s">
        <v>1870</v>
      </c>
      <c r="T1503" s="12" t="s">
        <v>1874</v>
      </c>
      <c r="U1503" s="12" t="s">
        <v>1879</v>
      </c>
      <c r="V1503" s="68" t="s">
        <v>1887</v>
      </c>
      <c r="W1503" s="68">
        <v>0</v>
      </c>
      <c r="X1503" s="68">
        <v>1</v>
      </c>
      <c r="Y1503" s="68">
        <v>0</v>
      </c>
      <c r="Z1503" s="68">
        <v>0</v>
      </c>
      <c r="AA1503" s="68">
        <v>1</v>
      </c>
      <c r="AB1503" s="68">
        <v>1</v>
      </c>
      <c r="AC1503" s="68">
        <v>4</v>
      </c>
      <c r="AD1503" s="68">
        <v>6</v>
      </c>
      <c r="AE1503" s="68">
        <v>5089</v>
      </c>
      <c r="AF1503" s="68">
        <v>0</v>
      </c>
      <c r="AG1503" s="68">
        <v>1</v>
      </c>
      <c r="AH1503" s="68">
        <v>0</v>
      </c>
      <c r="AI1503" s="68">
        <v>0</v>
      </c>
      <c r="AJ1503" s="68">
        <v>0</v>
      </c>
      <c r="AK1503" s="68">
        <v>0</v>
      </c>
      <c r="AL1503" s="68">
        <v>0</v>
      </c>
      <c r="AM1503" s="68">
        <v>0</v>
      </c>
      <c r="AN1503" s="68">
        <v>0</v>
      </c>
      <c r="AO1503" s="68">
        <v>0</v>
      </c>
      <c r="AP1503" s="113">
        <v>10.591320638272304</v>
      </c>
      <c r="AQ1503" s="12">
        <v>1</v>
      </c>
      <c r="AR1503" s="113">
        <v>8.5362111972519994</v>
      </c>
      <c r="AS1503" s="12">
        <v>0</v>
      </c>
      <c r="AT1503" s="12">
        <v>1</v>
      </c>
      <c r="AU1503" s="12">
        <v>6.7923444274708089</v>
      </c>
      <c r="AV1503" s="113">
        <v>7.6073814256397911</v>
      </c>
      <c r="AW1503" s="12">
        <v>0</v>
      </c>
      <c r="AX1503" s="12">
        <v>1</v>
      </c>
      <c r="AY1503" s="68">
        <v>1</v>
      </c>
      <c r="AZ1503" s="68">
        <v>3.8</v>
      </c>
      <c r="BA1503" s="94">
        <v>12</v>
      </c>
      <c r="BB1503" s="94">
        <v>28</v>
      </c>
      <c r="BC1503" s="12">
        <v>0</v>
      </c>
      <c r="BD1503" s="12">
        <v>0</v>
      </c>
      <c r="BE1503" s="104">
        <f t="shared" si="346"/>
        <v>1.355835153635182</v>
      </c>
      <c r="BF1503" s="104">
        <v>1376.05</v>
      </c>
      <c r="BG1503" s="104">
        <f t="shared" si="342"/>
        <v>0.18760762972743175</v>
      </c>
      <c r="BH1503" s="68">
        <v>1</v>
      </c>
      <c r="BI1503" s="68">
        <v>0</v>
      </c>
      <c r="BJ1503" s="68">
        <v>1</v>
      </c>
      <c r="BK1503" s="12">
        <v>1</v>
      </c>
      <c r="BL1503" s="12">
        <v>0</v>
      </c>
      <c r="BM1503" s="12">
        <v>1</v>
      </c>
      <c r="BN1503" s="12">
        <v>0</v>
      </c>
      <c r="BO1503" s="12">
        <v>1</v>
      </c>
      <c r="BP1503" s="12">
        <v>0</v>
      </c>
      <c r="BQ1503" s="12">
        <v>1</v>
      </c>
      <c r="BR1503" s="12">
        <v>0</v>
      </c>
      <c r="BS1503" s="12">
        <v>0</v>
      </c>
      <c r="BT1503" s="12">
        <v>0</v>
      </c>
      <c r="BU1503" s="12">
        <v>0</v>
      </c>
      <c r="BV1503" s="12">
        <v>0</v>
      </c>
      <c r="BW1503" s="12">
        <v>0</v>
      </c>
      <c r="BX1503" s="12">
        <v>1</v>
      </c>
      <c r="BY1503" s="12">
        <v>0.5</v>
      </c>
      <c r="BZ1503" s="12">
        <f t="shared" si="343"/>
        <v>0.5</v>
      </c>
      <c r="CA1503" s="113">
        <v>3.044522437723423</v>
      </c>
      <c r="CB1503" s="12" t="s">
        <v>1856</v>
      </c>
      <c r="CC1503" s="12">
        <v>1</v>
      </c>
      <c r="CI1503" s="12" t="s">
        <v>1866</v>
      </c>
    </row>
    <row r="1504" spans="1:89" ht="15" customHeight="1" x14ac:dyDescent="0.3">
      <c r="A1504" s="17">
        <v>1503</v>
      </c>
      <c r="B1504" s="12">
        <v>37</v>
      </c>
      <c r="C1504" s="32" t="s">
        <v>285</v>
      </c>
      <c r="D1504" s="37">
        <v>0.70099999999999996</v>
      </c>
      <c r="E1504" s="68">
        <v>0.309</v>
      </c>
      <c r="F1504" s="19">
        <f t="shared" si="344"/>
        <v>2.2686084142394822</v>
      </c>
      <c r="G1504" s="12" t="s">
        <v>420</v>
      </c>
      <c r="H1504" s="12">
        <f t="shared" si="332"/>
        <v>0.39199999999999996</v>
      </c>
      <c r="I1504" s="12">
        <f t="shared" si="333"/>
        <v>1.01</v>
      </c>
      <c r="J1504" s="12" t="s">
        <v>63</v>
      </c>
      <c r="K1504" s="12">
        <f t="shared" si="336"/>
        <v>0.70099999999999996</v>
      </c>
      <c r="L1504" s="45">
        <f t="shared" si="345"/>
        <v>2.2686084142394822</v>
      </c>
      <c r="M1504" s="15">
        <f t="shared" si="337"/>
        <v>3.178511739007623E-2</v>
      </c>
      <c r="N1504" s="68">
        <f t="shared" si="338"/>
        <v>1.4010843471517197E-2</v>
      </c>
      <c r="O1504" s="68">
        <f t="shared" si="339"/>
        <v>71.373290411309739</v>
      </c>
      <c r="P1504" s="12">
        <f t="shared" si="340"/>
        <v>1.7774273918559035E-2</v>
      </c>
      <c r="Q1504" s="12">
        <f t="shared" si="341"/>
        <v>4.5795960861593425E-2</v>
      </c>
      <c r="R1504" s="113">
        <v>8.8384067470768102</v>
      </c>
      <c r="S1504" s="12" t="s">
        <v>1870</v>
      </c>
      <c r="T1504" s="12" t="s">
        <v>1874</v>
      </c>
      <c r="U1504" s="12" t="s">
        <v>1880</v>
      </c>
      <c r="V1504" s="68" t="s">
        <v>1887</v>
      </c>
      <c r="W1504" s="68">
        <v>0</v>
      </c>
      <c r="X1504" s="68">
        <v>1</v>
      </c>
      <c r="Y1504" s="68">
        <v>0</v>
      </c>
      <c r="Z1504" s="68">
        <v>0</v>
      </c>
      <c r="AA1504" s="68">
        <v>1</v>
      </c>
      <c r="AB1504" s="68">
        <v>1</v>
      </c>
      <c r="AC1504" s="68">
        <v>4</v>
      </c>
      <c r="AD1504" s="68">
        <v>6</v>
      </c>
      <c r="AE1504" s="68">
        <v>5089</v>
      </c>
      <c r="AF1504" s="68">
        <v>0</v>
      </c>
      <c r="AG1504" s="68">
        <v>1</v>
      </c>
      <c r="AH1504" s="68">
        <v>0</v>
      </c>
      <c r="AI1504" s="68">
        <v>0</v>
      </c>
      <c r="AJ1504" s="68">
        <v>0</v>
      </c>
      <c r="AK1504" s="68">
        <v>0</v>
      </c>
      <c r="AL1504" s="68">
        <v>0</v>
      </c>
      <c r="AM1504" s="68">
        <v>0</v>
      </c>
      <c r="AN1504" s="68">
        <v>0</v>
      </c>
      <c r="AO1504" s="68">
        <v>0</v>
      </c>
      <c r="AP1504" s="113">
        <v>10.591320638272304</v>
      </c>
      <c r="AQ1504" s="12">
        <v>1</v>
      </c>
      <c r="AR1504" s="113">
        <v>8.5362111972519994</v>
      </c>
      <c r="AS1504" s="12">
        <v>0</v>
      </c>
      <c r="AT1504" s="12">
        <v>1</v>
      </c>
      <c r="AU1504" s="12">
        <v>6.7923444274708089</v>
      </c>
      <c r="AV1504" s="113">
        <v>7.6073814256397911</v>
      </c>
      <c r="AW1504" s="12">
        <v>0</v>
      </c>
      <c r="AX1504" s="12">
        <v>1</v>
      </c>
      <c r="AY1504" s="68">
        <v>1</v>
      </c>
      <c r="AZ1504" s="68">
        <v>3.8</v>
      </c>
      <c r="BA1504" s="94">
        <v>12</v>
      </c>
      <c r="BB1504" s="94">
        <v>28</v>
      </c>
      <c r="BC1504" s="12">
        <v>0</v>
      </c>
      <c r="BD1504" s="12">
        <v>0</v>
      </c>
      <c r="BE1504" s="104">
        <f t="shared" si="346"/>
        <v>1.355835153635182</v>
      </c>
      <c r="BF1504" s="104">
        <v>1376.05</v>
      </c>
      <c r="BG1504" s="104">
        <f t="shared" si="342"/>
        <v>0.18760762972743175</v>
      </c>
      <c r="BH1504" s="68">
        <v>1</v>
      </c>
      <c r="BI1504" s="68">
        <v>0</v>
      </c>
      <c r="BJ1504" s="68">
        <v>1</v>
      </c>
      <c r="BK1504" s="12">
        <v>1</v>
      </c>
      <c r="BL1504" s="12">
        <v>0</v>
      </c>
      <c r="BM1504" s="12">
        <v>1</v>
      </c>
      <c r="BN1504" s="12">
        <v>0</v>
      </c>
      <c r="BO1504" s="12">
        <v>1</v>
      </c>
      <c r="BP1504" s="12">
        <v>0</v>
      </c>
      <c r="BQ1504" s="12">
        <v>1</v>
      </c>
      <c r="BR1504" s="12">
        <v>0</v>
      </c>
      <c r="BS1504" s="12">
        <v>0</v>
      </c>
      <c r="BT1504" s="12">
        <v>0</v>
      </c>
      <c r="BU1504" s="12">
        <v>0</v>
      </c>
      <c r="BV1504" s="12">
        <v>0</v>
      </c>
      <c r="BW1504" s="12">
        <v>0</v>
      </c>
      <c r="BX1504" s="12">
        <v>1</v>
      </c>
      <c r="BY1504" s="12">
        <v>0.5</v>
      </c>
      <c r="BZ1504" s="12">
        <f t="shared" si="343"/>
        <v>0.5</v>
      </c>
      <c r="CA1504" s="113">
        <v>3.044522437723423</v>
      </c>
      <c r="CB1504" s="12" t="s">
        <v>1856</v>
      </c>
      <c r="CC1504" s="12">
        <v>1</v>
      </c>
    </row>
    <row r="1505" spans="1:167" ht="15" customHeight="1" x14ac:dyDescent="0.3">
      <c r="A1505" s="17">
        <v>1504</v>
      </c>
      <c r="B1505" s="12">
        <v>37</v>
      </c>
      <c r="C1505" s="32" t="s">
        <v>285</v>
      </c>
      <c r="D1505" s="37">
        <v>-0.28899999999999998</v>
      </c>
      <c r="E1505" s="68">
        <v>0.23799999999999999</v>
      </c>
      <c r="F1505" s="19">
        <f t="shared" si="344"/>
        <v>-1.2142857142857142</v>
      </c>
      <c r="H1505" s="12">
        <f t="shared" si="332"/>
        <v>-0.52699999999999991</v>
      </c>
      <c r="I1505" s="12">
        <f t="shared" si="333"/>
        <v>-5.099999999999999E-2</v>
      </c>
      <c r="J1505" s="12" t="s">
        <v>63</v>
      </c>
      <c r="K1505" s="12">
        <f t="shared" si="336"/>
        <v>-0.28899999999999998</v>
      </c>
      <c r="L1505" s="45">
        <f t="shared" si="345"/>
        <v>-1.2142857142857142</v>
      </c>
      <c r="M1505" s="15">
        <f t="shared" si="337"/>
        <v>-1.7019302324985108E-2</v>
      </c>
      <c r="N1505" s="68">
        <f t="shared" si="338"/>
        <v>1.4015896032340677E-2</v>
      </c>
      <c r="O1505" s="68">
        <f t="shared" si="339"/>
        <v>71.34756120426205</v>
      </c>
      <c r="P1505" s="12">
        <f t="shared" si="340"/>
        <v>-3.1035198357325787E-2</v>
      </c>
      <c r="Q1505" s="12">
        <f t="shared" si="341"/>
        <v>-3.0034062926444314E-3</v>
      </c>
      <c r="R1505" s="113">
        <v>8.8384067470768102</v>
      </c>
      <c r="S1505" s="12" t="s">
        <v>1870</v>
      </c>
      <c r="T1505" s="12" t="s">
        <v>1874</v>
      </c>
      <c r="U1505" s="12" t="s">
        <v>1881</v>
      </c>
      <c r="V1505" s="68" t="s">
        <v>1888</v>
      </c>
      <c r="W1505" s="68">
        <v>0</v>
      </c>
      <c r="X1505" s="68">
        <v>1</v>
      </c>
      <c r="Y1505" s="68">
        <v>0</v>
      </c>
      <c r="Z1505" s="68">
        <v>0</v>
      </c>
      <c r="AA1505" s="68">
        <v>1</v>
      </c>
      <c r="AB1505" s="68">
        <v>1</v>
      </c>
      <c r="AC1505" s="68">
        <v>4</v>
      </c>
      <c r="AD1505" s="68">
        <v>6</v>
      </c>
      <c r="AE1505" s="68">
        <v>5089</v>
      </c>
      <c r="AF1505" s="68">
        <v>0</v>
      </c>
      <c r="AG1505" s="68">
        <v>1</v>
      </c>
      <c r="AH1505" s="68">
        <v>0</v>
      </c>
      <c r="AI1505" s="68">
        <v>0</v>
      </c>
      <c r="AJ1505" s="68">
        <v>0</v>
      </c>
      <c r="AK1505" s="68">
        <v>0</v>
      </c>
      <c r="AL1505" s="68">
        <v>0</v>
      </c>
      <c r="AM1505" s="68">
        <v>0</v>
      </c>
      <c r="AN1505" s="68">
        <v>0</v>
      </c>
      <c r="AO1505" s="68">
        <v>0</v>
      </c>
      <c r="AP1505" s="113">
        <v>10.591320638272304</v>
      </c>
      <c r="AQ1505" s="12">
        <v>1</v>
      </c>
      <c r="AR1505" s="113">
        <v>8.5362111972519994</v>
      </c>
      <c r="AS1505" s="12">
        <v>0</v>
      </c>
      <c r="AT1505" s="12">
        <v>1</v>
      </c>
      <c r="AU1505" s="12">
        <v>6.7923444274708089</v>
      </c>
      <c r="AV1505" s="113">
        <v>7.6073814256397911</v>
      </c>
      <c r="AW1505" s="12">
        <v>0</v>
      </c>
      <c r="AX1505" s="12">
        <v>1</v>
      </c>
      <c r="AY1505" s="68">
        <v>1</v>
      </c>
      <c r="AZ1505" s="68">
        <v>3.8</v>
      </c>
      <c r="BA1505" s="94">
        <v>12</v>
      </c>
      <c r="BB1505" s="94">
        <v>28</v>
      </c>
      <c r="BC1505" s="12">
        <v>0</v>
      </c>
      <c r="BD1505" s="12">
        <v>0</v>
      </c>
      <c r="BE1505" s="104">
        <f t="shared" si="346"/>
        <v>1.355835153635182</v>
      </c>
      <c r="BF1505" s="104">
        <v>1376.05</v>
      </c>
      <c r="BG1505" s="104">
        <f t="shared" si="342"/>
        <v>0.18760762972743175</v>
      </c>
      <c r="BH1505" s="68">
        <v>1</v>
      </c>
      <c r="BI1505" s="68">
        <v>0</v>
      </c>
      <c r="BJ1505" s="68">
        <v>1</v>
      </c>
      <c r="BK1505" s="12">
        <v>1</v>
      </c>
      <c r="BL1505" s="12">
        <v>0</v>
      </c>
      <c r="BM1505" s="12">
        <v>1</v>
      </c>
      <c r="BN1505" s="12">
        <v>0</v>
      </c>
      <c r="BO1505" s="12">
        <v>1</v>
      </c>
      <c r="BP1505" s="12">
        <v>0</v>
      </c>
      <c r="BQ1505" s="12">
        <v>1</v>
      </c>
      <c r="BR1505" s="12">
        <v>0</v>
      </c>
      <c r="BS1505" s="12">
        <v>0</v>
      </c>
      <c r="BT1505" s="12">
        <v>0</v>
      </c>
      <c r="BU1505" s="12">
        <v>0</v>
      </c>
      <c r="BV1505" s="12">
        <v>0</v>
      </c>
      <c r="BW1505" s="12">
        <v>0</v>
      </c>
      <c r="BX1505" s="12">
        <v>1</v>
      </c>
      <c r="BY1505" s="12">
        <v>0.5</v>
      </c>
      <c r="BZ1505" s="12">
        <f t="shared" si="343"/>
        <v>0.5</v>
      </c>
      <c r="CA1505" s="113">
        <v>3.044522437723423</v>
      </c>
      <c r="CB1505" s="12" t="s">
        <v>1856</v>
      </c>
      <c r="CC1505" s="12">
        <v>1</v>
      </c>
    </row>
    <row r="1506" spans="1:167" ht="15" customHeight="1" x14ac:dyDescent="0.3">
      <c r="A1506" s="70">
        <v>1505</v>
      </c>
      <c r="B1506" s="70">
        <v>37</v>
      </c>
      <c r="C1506" s="32" t="s">
        <v>285</v>
      </c>
      <c r="D1506" s="38">
        <v>0.29199999999999998</v>
      </c>
      <c r="E1506" s="69">
        <v>0.316</v>
      </c>
      <c r="F1506" s="19">
        <f t="shared" si="344"/>
        <v>0.92405063291139233</v>
      </c>
      <c r="G1506" s="70"/>
      <c r="H1506" s="70">
        <f t="shared" ref="H1506:H1569" si="347">D1506-E1506</f>
        <v>-2.4000000000000021E-2</v>
      </c>
      <c r="I1506" s="70">
        <f t="shared" ref="I1506:I1569" si="348">D1506+E1506</f>
        <v>0.60799999999999998</v>
      </c>
      <c r="J1506" s="70" t="s">
        <v>63</v>
      </c>
      <c r="K1506" s="70">
        <f t="shared" si="336"/>
        <v>0.29199999999999998</v>
      </c>
      <c r="L1506" s="47">
        <f t="shared" si="345"/>
        <v>0.92405063291139233</v>
      </c>
      <c r="M1506" s="18">
        <f t="shared" si="337"/>
        <v>1.2952187175637495E-2</v>
      </c>
      <c r="N1506" s="69">
        <f t="shared" si="338"/>
        <v>1.4016750505141945E-2</v>
      </c>
      <c r="O1506" s="69">
        <f t="shared" si="339"/>
        <v>71.343211797424601</v>
      </c>
      <c r="P1506" s="70">
        <f t="shared" si="340"/>
        <v>-1.0645633295044508E-3</v>
      </c>
      <c r="Q1506" s="70">
        <f t="shared" si="341"/>
        <v>2.6968937680779438E-2</v>
      </c>
      <c r="R1506" s="114">
        <v>8.8384067470768102</v>
      </c>
      <c r="S1506" s="70" t="s">
        <v>1870</v>
      </c>
      <c r="T1506" s="70" t="s">
        <v>1874</v>
      </c>
      <c r="U1506" s="70" t="s">
        <v>1882</v>
      </c>
      <c r="V1506" s="69" t="s">
        <v>1888</v>
      </c>
      <c r="W1506" s="69">
        <v>0</v>
      </c>
      <c r="X1506" s="69">
        <v>1</v>
      </c>
      <c r="Y1506" s="69">
        <v>0</v>
      </c>
      <c r="Z1506" s="69">
        <v>0</v>
      </c>
      <c r="AA1506" s="69">
        <v>1</v>
      </c>
      <c r="AB1506" s="69">
        <v>1</v>
      </c>
      <c r="AC1506" s="69">
        <v>4</v>
      </c>
      <c r="AD1506" s="69">
        <v>6</v>
      </c>
      <c r="AE1506" s="69">
        <v>5089</v>
      </c>
      <c r="AF1506" s="69">
        <v>0</v>
      </c>
      <c r="AG1506" s="69">
        <v>1</v>
      </c>
      <c r="AH1506" s="69">
        <v>0</v>
      </c>
      <c r="AI1506" s="69">
        <v>0</v>
      </c>
      <c r="AJ1506" s="69">
        <v>0</v>
      </c>
      <c r="AK1506" s="69">
        <v>0</v>
      </c>
      <c r="AL1506" s="69">
        <v>0</v>
      </c>
      <c r="AM1506" s="69">
        <v>0</v>
      </c>
      <c r="AN1506" s="69">
        <v>0</v>
      </c>
      <c r="AO1506" s="69">
        <v>0</v>
      </c>
      <c r="AP1506" s="114">
        <v>10.591320638272304</v>
      </c>
      <c r="AQ1506" s="70">
        <v>1</v>
      </c>
      <c r="AR1506" s="114">
        <v>8.5362111972519994</v>
      </c>
      <c r="AS1506" s="70">
        <v>0</v>
      </c>
      <c r="AT1506" s="70">
        <v>1</v>
      </c>
      <c r="AU1506" s="70">
        <v>6.7923444274708089</v>
      </c>
      <c r="AV1506" s="114">
        <v>7.6073814256397911</v>
      </c>
      <c r="AW1506" s="70">
        <v>0</v>
      </c>
      <c r="AX1506" s="70">
        <v>1</v>
      </c>
      <c r="AY1506" s="69">
        <v>1</v>
      </c>
      <c r="AZ1506" s="69">
        <v>3.8</v>
      </c>
      <c r="BA1506" s="32">
        <v>12</v>
      </c>
      <c r="BB1506" s="32">
        <v>28</v>
      </c>
      <c r="BC1506" s="70">
        <v>0</v>
      </c>
      <c r="BD1506" s="70">
        <v>0</v>
      </c>
      <c r="BE1506" s="106">
        <f t="shared" si="346"/>
        <v>1.355835153635182</v>
      </c>
      <c r="BF1506" s="106">
        <v>1376.05</v>
      </c>
      <c r="BG1506" s="106">
        <f t="shared" si="342"/>
        <v>0.18760762972743175</v>
      </c>
      <c r="BH1506" s="69">
        <v>1</v>
      </c>
      <c r="BI1506" s="69">
        <v>0</v>
      </c>
      <c r="BJ1506" s="69">
        <v>1</v>
      </c>
      <c r="BK1506" s="70">
        <v>1</v>
      </c>
      <c r="BL1506" s="70">
        <v>0</v>
      </c>
      <c r="BM1506" s="70">
        <v>1</v>
      </c>
      <c r="BN1506" s="70">
        <v>0</v>
      </c>
      <c r="BO1506" s="70">
        <v>1</v>
      </c>
      <c r="BP1506" s="70">
        <v>0</v>
      </c>
      <c r="BQ1506" s="70">
        <v>1</v>
      </c>
      <c r="BR1506" s="70">
        <v>0</v>
      </c>
      <c r="BS1506" s="70">
        <v>0</v>
      </c>
      <c r="BT1506" s="70">
        <v>0</v>
      </c>
      <c r="BU1506" s="70">
        <v>0</v>
      </c>
      <c r="BV1506" s="70">
        <v>0</v>
      </c>
      <c r="BW1506" s="70">
        <v>0</v>
      </c>
      <c r="BX1506" s="70">
        <v>1</v>
      </c>
      <c r="BY1506" s="70">
        <v>0.5</v>
      </c>
      <c r="BZ1506" s="70">
        <f t="shared" si="343"/>
        <v>0.5</v>
      </c>
      <c r="CA1506" s="114">
        <v>3.044522437723423</v>
      </c>
      <c r="CB1506" s="70" t="s">
        <v>1856</v>
      </c>
      <c r="CC1506" s="70">
        <v>1</v>
      </c>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c r="DD1506" s="70"/>
      <c r="DE1506" s="70"/>
      <c r="DF1506" s="70"/>
      <c r="DG1506" s="70"/>
      <c r="DH1506" s="70"/>
      <c r="DI1506" s="70"/>
      <c r="DJ1506" s="70"/>
      <c r="DK1506" s="70"/>
      <c r="DL1506" s="70"/>
      <c r="DM1506" s="70"/>
      <c r="DN1506" s="70"/>
      <c r="DO1506" s="70"/>
      <c r="DP1506" s="70"/>
      <c r="DQ1506" s="70"/>
      <c r="DR1506" s="70"/>
      <c r="DS1506" s="70"/>
      <c r="DT1506" s="70"/>
      <c r="DU1506" s="70"/>
      <c r="DV1506" s="70"/>
      <c r="DW1506" s="70"/>
      <c r="DX1506" s="70"/>
      <c r="DY1506" s="70"/>
      <c r="DZ1506" s="70"/>
      <c r="EA1506" s="70"/>
      <c r="EB1506" s="70"/>
      <c r="EC1506" s="70"/>
      <c r="ED1506" s="70"/>
      <c r="EE1506" s="70"/>
      <c r="EF1506" s="70"/>
      <c r="EG1506" s="70"/>
      <c r="EH1506" s="70"/>
      <c r="EI1506" s="70"/>
      <c r="EJ1506" s="70"/>
      <c r="EK1506" s="70"/>
      <c r="EL1506" s="70"/>
      <c r="EM1506" s="70"/>
      <c r="EN1506" s="70"/>
      <c r="EO1506" s="70"/>
      <c r="EP1506" s="70"/>
      <c r="EQ1506" s="70"/>
      <c r="ER1506" s="70"/>
      <c r="ES1506" s="70"/>
      <c r="ET1506" s="70"/>
      <c r="EU1506" s="70"/>
      <c r="EV1506" s="70"/>
      <c r="EW1506" s="70"/>
      <c r="EX1506" s="70"/>
      <c r="EY1506" s="70"/>
      <c r="EZ1506" s="70"/>
      <c r="FA1506" s="70"/>
      <c r="FB1506" s="70"/>
      <c r="FC1506" s="70"/>
      <c r="FD1506" s="70"/>
      <c r="FE1506" s="70"/>
      <c r="FF1506" s="70"/>
      <c r="FG1506" s="70"/>
      <c r="FH1506" s="70"/>
      <c r="FI1506" s="70"/>
      <c r="FJ1506" s="70"/>
      <c r="FK1506" s="70"/>
    </row>
    <row r="1507" spans="1:167" ht="15" customHeight="1" x14ac:dyDescent="0.3">
      <c r="A1507" s="70">
        <v>1506</v>
      </c>
      <c r="B1507" s="70">
        <v>37</v>
      </c>
      <c r="C1507" s="32" t="s">
        <v>285</v>
      </c>
      <c r="D1507" s="38">
        <v>3.1E-2</v>
      </c>
      <c r="E1507" s="69">
        <v>2.5000000000000001E-2</v>
      </c>
      <c r="F1507" s="19">
        <f t="shared" si="344"/>
        <v>1.24</v>
      </c>
      <c r="G1507" s="70"/>
      <c r="H1507" s="70">
        <f t="shared" si="347"/>
        <v>5.9999999999999984E-3</v>
      </c>
      <c r="I1507" s="70">
        <f t="shared" si="348"/>
        <v>5.6000000000000001E-2</v>
      </c>
      <c r="J1507" s="70" t="s">
        <v>63</v>
      </c>
      <c r="K1507" s="70">
        <f t="shared" si="336"/>
        <v>-3.1E-2</v>
      </c>
      <c r="L1507" s="47">
        <f t="shared" si="345"/>
        <v>-1.24</v>
      </c>
      <c r="M1507" s="18">
        <f t="shared" si="337"/>
        <v>-1.7379603346833493E-2</v>
      </c>
      <c r="N1507" s="69">
        <f t="shared" si="338"/>
        <v>1.4015809150672172E-2</v>
      </c>
      <c r="O1507" s="69">
        <f t="shared" si="339"/>
        <v>71.348003475920748</v>
      </c>
      <c r="P1507" s="70">
        <f t="shared" si="340"/>
        <v>-3.1395412497505666E-2</v>
      </c>
      <c r="Q1507" s="70">
        <f t="shared" si="341"/>
        <v>-3.3637941961613214E-3</v>
      </c>
      <c r="R1507" s="114">
        <v>8.8384067470768102</v>
      </c>
      <c r="S1507" s="70" t="s">
        <v>1869</v>
      </c>
      <c r="T1507" s="70" t="s">
        <v>1875</v>
      </c>
      <c r="U1507" s="70" t="s">
        <v>1877</v>
      </c>
      <c r="V1507" s="69" t="s">
        <v>1889</v>
      </c>
      <c r="W1507" s="69">
        <v>0</v>
      </c>
      <c r="X1507" s="69">
        <v>1</v>
      </c>
      <c r="Y1507" s="69">
        <v>0</v>
      </c>
      <c r="Z1507" s="69">
        <v>0</v>
      </c>
      <c r="AA1507" s="69">
        <v>0</v>
      </c>
      <c r="AB1507" s="69">
        <v>1</v>
      </c>
      <c r="AC1507" s="69">
        <v>5</v>
      </c>
      <c r="AD1507" s="69">
        <v>6</v>
      </c>
      <c r="AE1507" s="69">
        <v>5089</v>
      </c>
      <c r="AF1507" s="69">
        <v>0</v>
      </c>
      <c r="AG1507" s="69">
        <v>1</v>
      </c>
      <c r="AH1507" s="69">
        <v>0</v>
      </c>
      <c r="AI1507" s="69">
        <v>0</v>
      </c>
      <c r="AJ1507" s="69">
        <v>0</v>
      </c>
      <c r="AK1507" s="69">
        <v>0</v>
      </c>
      <c r="AL1507" s="69">
        <v>0</v>
      </c>
      <c r="AM1507" s="69">
        <v>0</v>
      </c>
      <c r="AN1507" s="69">
        <v>0</v>
      </c>
      <c r="AO1507" s="69">
        <v>0</v>
      </c>
      <c r="AP1507" s="114">
        <v>10.591320638272304</v>
      </c>
      <c r="AQ1507" s="70">
        <v>1</v>
      </c>
      <c r="AR1507" s="114">
        <v>8.5362111972519994</v>
      </c>
      <c r="AS1507" s="70">
        <v>0</v>
      </c>
      <c r="AT1507" s="70">
        <v>1</v>
      </c>
      <c r="AU1507" s="70">
        <v>6.7923444274708089</v>
      </c>
      <c r="AV1507" s="114">
        <v>7.6073814256397911</v>
      </c>
      <c r="AW1507" s="70">
        <v>0</v>
      </c>
      <c r="AX1507" s="70">
        <v>1</v>
      </c>
      <c r="AY1507" s="69">
        <v>1</v>
      </c>
      <c r="AZ1507" s="69">
        <v>3.8</v>
      </c>
      <c r="BA1507" s="32">
        <v>12</v>
      </c>
      <c r="BB1507" s="32">
        <v>28</v>
      </c>
      <c r="BC1507" s="70">
        <v>0</v>
      </c>
      <c r="BD1507" s="70">
        <v>0</v>
      </c>
      <c r="BE1507" s="106">
        <f t="shared" si="346"/>
        <v>1.355835153635182</v>
      </c>
      <c r="BF1507" s="106">
        <v>1376.05</v>
      </c>
      <c r="BG1507" s="106">
        <f t="shared" si="342"/>
        <v>0.18760762972743175</v>
      </c>
      <c r="BH1507" s="69">
        <v>1</v>
      </c>
      <c r="BI1507" s="69">
        <v>0</v>
      </c>
      <c r="BJ1507" s="69">
        <v>1</v>
      </c>
      <c r="BK1507" s="70">
        <v>1</v>
      </c>
      <c r="BL1507" s="70">
        <v>0</v>
      </c>
      <c r="BM1507" s="70">
        <v>1</v>
      </c>
      <c r="BN1507" s="70">
        <v>0</v>
      </c>
      <c r="BO1507" s="70">
        <v>1</v>
      </c>
      <c r="BP1507" s="70">
        <v>0</v>
      </c>
      <c r="BQ1507" s="70">
        <v>1</v>
      </c>
      <c r="BR1507" s="70">
        <v>0</v>
      </c>
      <c r="BS1507" s="70">
        <v>0</v>
      </c>
      <c r="BT1507" s="70">
        <v>0</v>
      </c>
      <c r="BU1507" s="70">
        <v>0</v>
      </c>
      <c r="BV1507" s="70">
        <v>0</v>
      </c>
      <c r="BW1507" s="70">
        <v>0</v>
      </c>
      <c r="BX1507" s="70">
        <v>1</v>
      </c>
      <c r="BY1507" s="70">
        <v>0.5</v>
      </c>
      <c r="BZ1507" s="70">
        <f t="shared" si="343"/>
        <v>0.5</v>
      </c>
      <c r="CA1507" s="114">
        <v>3.044522437723423</v>
      </c>
      <c r="CB1507" s="70" t="s">
        <v>1856</v>
      </c>
      <c r="CC1507" s="70">
        <v>1</v>
      </c>
      <c r="CD1507" s="70"/>
      <c r="CE1507" s="70"/>
      <c r="CF1507" s="70"/>
      <c r="CG1507" s="70"/>
      <c r="CH1507" s="70"/>
      <c r="CI1507" s="70"/>
      <c r="CJ1507" s="70"/>
      <c r="CK1507" s="70"/>
    </row>
    <row r="1508" spans="1:167" ht="15" customHeight="1" x14ac:dyDescent="0.3">
      <c r="A1508" s="17">
        <v>1507</v>
      </c>
      <c r="B1508" s="12">
        <v>37</v>
      </c>
      <c r="C1508" s="32" t="s">
        <v>285</v>
      </c>
      <c r="D1508" s="37">
        <v>-0.06</v>
      </c>
      <c r="E1508" s="68">
        <v>3.7999999999999999E-2</v>
      </c>
      <c r="F1508" s="19">
        <f t="shared" si="344"/>
        <v>-1.5789473684210527</v>
      </c>
      <c r="H1508" s="12">
        <f t="shared" si="347"/>
        <v>-9.8000000000000004E-2</v>
      </c>
      <c r="I1508" s="12">
        <f t="shared" si="348"/>
        <v>-2.1999999999999999E-2</v>
      </c>
      <c r="J1508" s="12" t="s">
        <v>63</v>
      </c>
      <c r="K1508" s="12">
        <f t="shared" si="336"/>
        <v>0.06</v>
      </c>
      <c r="L1508" s="45">
        <f t="shared" si="345"/>
        <v>1.5789473684210527</v>
      </c>
      <c r="M1508" s="15">
        <f t="shared" si="337"/>
        <v>2.2128148387003041E-2</v>
      </c>
      <c r="N1508" s="68">
        <f t="shared" si="338"/>
        <v>1.4014493978435258E-2</v>
      </c>
      <c r="O1508" s="68">
        <f t="shared" si="339"/>
        <v>71.354699037920724</v>
      </c>
      <c r="P1508" s="12">
        <f t="shared" si="340"/>
        <v>8.1136544085677834E-3</v>
      </c>
      <c r="Q1508" s="12">
        <f t="shared" si="341"/>
        <v>3.61426423654383E-2</v>
      </c>
      <c r="R1508" s="113">
        <v>8.8384067470768102</v>
      </c>
      <c r="S1508" s="12" t="s">
        <v>1869</v>
      </c>
      <c r="T1508" s="12" t="s">
        <v>1875</v>
      </c>
      <c r="U1508" s="12" t="s">
        <v>1878</v>
      </c>
      <c r="V1508" s="68" t="s">
        <v>1889</v>
      </c>
      <c r="W1508" s="68">
        <v>0</v>
      </c>
      <c r="X1508" s="68">
        <v>1</v>
      </c>
      <c r="Y1508" s="68">
        <v>0</v>
      </c>
      <c r="Z1508" s="68">
        <v>0</v>
      </c>
      <c r="AA1508" s="68">
        <v>0</v>
      </c>
      <c r="AB1508" s="68">
        <v>1</v>
      </c>
      <c r="AC1508" s="68">
        <v>5</v>
      </c>
      <c r="AD1508" s="69">
        <v>6</v>
      </c>
      <c r="AE1508" s="68">
        <v>5089</v>
      </c>
      <c r="AF1508" s="68">
        <v>0</v>
      </c>
      <c r="AG1508" s="68">
        <v>1</v>
      </c>
      <c r="AH1508" s="68">
        <v>0</v>
      </c>
      <c r="AI1508" s="68">
        <v>0</v>
      </c>
      <c r="AJ1508" s="68">
        <v>0</v>
      </c>
      <c r="AK1508" s="68">
        <v>0</v>
      </c>
      <c r="AL1508" s="68">
        <v>0</v>
      </c>
      <c r="AM1508" s="68">
        <v>0</v>
      </c>
      <c r="AN1508" s="68">
        <v>0</v>
      </c>
      <c r="AO1508" s="68">
        <v>0</v>
      </c>
      <c r="AP1508" s="113">
        <v>10.591320638272304</v>
      </c>
      <c r="AQ1508" s="12">
        <v>1</v>
      </c>
      <c r="AR1508" s="113">
        <v>8.5362111972519994</v>
      </c>
      <c r="AS1508" s="12">
        <v>0</v>
      </c>
      <c r="AT1508" s="12">
        <v>1</v>
      </c>
      <c r="AU1508" s="12">
        <v>6.7923444274708089</v>
      </c>
      <c r="AV1508" s="113">
        <v>7.6073814256397911</v>
      </c>
      <c r="AW1508" s="12">
        <v>0</v>
      </c>
      <c r="AX1508" s="12">
        <v>1</v>
      </c>
      <c r="AY1508" s="68">
        <v>1</v>
      </c>
      <c r="AZ1508" s="68">
        <v>3.8</v>
      </c>
      <c r="BA1508" s="94">
        <v>12</v>
      </c>
      <c r="BB1508" s="94">
        <v>28</v>
      </c>
      <c r="BC1508" s="12">
        <v>0</v>
      </c>
      <c r="BD1508" s="12">
        <v>0</v>
      </c>
      <c r="BE1508" s="104">
        <f t="shared" si="346"/>
        <v>1.355835153635182</v>
      </c>
      <c r="BF1508" s="104">
        <v>1376.05</v>
      </c>
      <c r="BG1508" s="104">
        <f t="shared" si="342"/>
        <v>0.18760762972743175</v>
      </c>
      <c r="BH1508" s="68">
        <v>1</v>
      </c>
      <c r="BI1508" s="68">
        <v>0</v>
      </c>
      <c r="BJ1508" s="68">
        <v>1</v>
      </c>
      <c r="BK1508" s="12">
        <v>1</v>
      </c>
      <c r="BL1508" s="12">
        <v>0</v>
      </c>
      <c r="BM1508" s="12">
        <v>1</v>
      </c>
      <c r="BN1508" s="12">
        <v>0</v>
      </c>
      <c r="BO1508" s="12">
        <v>1</v>
      </c>
      <c r="BP1508" s="12">
        <v>0</v>
      </c>
      <c r="BQ1508" s="12">
        <v>1</v>
      </c>
      <c r="BR1508" s="12">
        <v>0</v>
      </c>
      <c r="BS1508" s="12">
        <v>0</v>
      </c>
      <c r="BT1508" s="12">
        <v>0</v>
      </c>
      <c r="BU1508" s="12">
        <v>0</v>
      </c>
      <c r="BV1508" s="12">
        <v>0</v>
      </c>
      <c r="BW1508" s="12">
        <v>0</v>
      </c>
      <c r="BX1508" s="12">
        <v>1</v>
      </c>
      <c r="BY1508" s="12">
        <v>0.5</v>
      </c>
      <c r="BZ1508" s="12">
        <f t="shared" si="343"/>
        <v>0.5</v>
      </c>
      <c r="CA1508" s="113">
        <v>3.044522437723423</v>
      </c>
      <c r="CB1508" s="12" t="s">
        <v>1856</v>
      </c>
      <c r="CC1508" s="12">
        <v>1</v>
      </c>
    </row>
    <row r="1509" spans="1:167" ht="15" customHeight="1" x14ac:dyDescent="0.3">
      <c r="A1509" s="70">
        <v>1508</v>
      </c>
      <c r="B1509" s="70">
        <v>37</v>
      </c>
      <c r="C1509" s="32" t="s">
        <v>285</v>
      </c>
      <c r="D1509" s="38">
        <v>5.5E-2</v>
      </c>
      <c r="E1509" s="69">
        <v>2.9000000000000001E-2</v>
      </c>
      <c r="F1509" s="19">
        <f t="shared" si="344"/>
        <v>1.896551724137931</v>
      </c>
      <c r="G1509" s="70" t="s">
        <v>421</v>
      </c>
      <c r="H1509" s="70">
        <f t="shared" si="347"/>
        <v>2.5999999999999999E-2</v>
      </c>
      <c r="I1509" s="70">
        <f t="shared" si="348"/>
        <v>8.4000000000000005E-2</v>
      </c>
      <c r="J1509" s="70" t="s">
        <v>63</v>
      </c>
      <c r="K1509" s="70">
        <f t="shared" si="336"/>
        <v>-5.5E-2</v>
      </c>
      <c r="L1509" s="47">
        <f t="shared" si="345"/>
        <v>-1.896551724137931</v>
      </c>
      <c r="M1509" s="18">
        <f t="shared" si="337"/>
        <v>-2.6576332004805012E-2</v>
      </c>
      <c r="N1509" s="69">
        <f t="shared" si="338"/>
        <v>1.4012975057079009E-2</v>
      </c>
      <c r="O1509" s="69">
        <f t="shared" si="339"/>
        <v>71.362433453760033</v>
      </c>
      <c r="P1509" s="70">
        <f t="shared" si="340"/>
        <v>-4.0589307061884017E-2</v>
      </c>
      <c r="Q1509" s="70">
        <f t="shared" si="341"/>
        <v>-1.2563356947726003E-2</v>
      </c>
      <c r="R1509" s="114">
        <v>9.3052868492851371</v>
      </c>
      <c r="S1509" s="70" t="s">
        <v>1870</v>
      </c>
      <c r="T1509" s="70" t="s">
        <v>1875</v>
      </c>
      <c r="U1509" s="70" t="s">
        <v>1879</v>
      </c>
      <c r="V1509" s="69" t="s">
        <v>1890</v>
      </c>
      <c r="W1509" s="69">
        <v>0</v>
      </c>
      <c r="X1509" s="69">
        <v>1</v>
      </c>
      <c r="Y1509" s="69">
        <v>0</v>
      </c>
      <c r="Z1509" s="69">
        <v>0</v>
      </c>
      <c r="AA1509" s="69">
        <v>0</v>
      </c>
      <c r="AB1509" s="69">
        <v>1</v>
      </c>
      <c r="AC1509" s="69">
        <v>5</v>
      </c>
      <c r="AD1509" s="69">
        <v>6</v>
      </c>
      <c r="AE1509" s="69">
        <v>5089</v>
      </c>
      <c r="AF1509" s="69">
        <v>0</v>
      </c>
      <c r="AG1509" s="69">
        <v>1</v>
      </c>
      <c r="AH1509" s="69">
        <v>0</v>
      </c>
      <c r="AI1509" s="69">
        <v>0</v>
      </c>
      <c r="AJ1509" s="69">
        <v>0</v>
      </c>
      <c r="AK1509" s="69">
        <v>0</v>
      </c>
      <c r="AL1509" s="69">
        <v>0</v>
      </c>
      <c r="AM1509" s="69">
        <v>0</v>
      </c>
      <c r="AN1509" s="69">
        <v>0</v>
      </c>
      <c r="AO1509" s="69">
        <v>0</v>
      </c>
      <c r="AP1509" s="114">
        <v>10.591320638272304</v>
      </c>
      <c r="AQ1509" s="70">
        <v>1</v>
      </c>
      <c r="AR1509" s="114">
        <v>8.5362111972519994</v>
      </c>
      <c r="AS1509" s="70">
        <v>0</v>
      </c>
      <c r="AT1509" s="70">
        <v>1</v>
      </c>
      <c r="AU1509" s="70">
        <v>6.7923444274708089</v>
      </c>
      <c r="AV1509" s="114">
        <v>7.6073814256397911</v>
      </c>
      <c r="AW1509" s="70">
        <v>0</v>
      </c>
      <c r="AX1509" s="70">
        <v>1</v>
      </c>
      <c r="AY1509" s="69">
        <v>1</v>
      </c>
      <c r="AZ1509" s="69">
        <v>3.8</v>
      </c>
      <c r="BA1509" s="32">
        <v>12</v>
      </c>
      <c r="BB1509" s="32">
        <v>28</v>
      </c>
      <c r="BC1509" s="70">
        <v>0</v>
      </c>
      <c r="BD1509" s="70">
        <v>0</v>
      </c>
      <c r="BE1509" s="106">
        <f t="shared" si="346"/>
        <v>1.355835153635182</v>
      </c>
      <c r="BF1509" s="106">
        <v>1376.05</v>
      </c>
      <c r="BG1509" s="106">
        <f t="shared" si="342"/>
        <v>0.18760762972743175</v>
      </c>
      <c r="BH1509" s="69">
        <v>1</v>
      </c>
      <c r="BI1509" s="69">
        <v>0</v>
      </c>
      <c r="BJ1509" s="69">
        <v>1</v>
      </c>
      <c r="BK1509" s="70">
        <v>1</v>
      </c>
      <c r="BL1509" s="70">
        <v>0</v>
      </c>
      <c r="BM1509" s="70">
        <v>1</v>
      </c>
      <c r="BN1509" s="70">
        <v>0</v>
      </c>
      <c r="BO1509" s="70">
        <v>1</v>
      </c>
      <c r="BP1509" s="70">
        <v>0</v>
      </c>
      <c r="BQ1509" s="70">
        <v>1</v>
      </c>
      <c r="BR1509" s="70">
        <v>0</v>
      </c>
      <c r="BS1509" s="70">
        <v>0</v>
      </c>
      <c r="BT1509" s="70">
        <v>0</v>
      </c>
      <c r="BU1509" s="70">
        <v>0</v>
      </c>
      <c r="BV1509" s="70">
        <v>0</v>
      </c>
      <c r="BW1509" s="70">
        <v>0</v>
      </c>
      <c r="BX1509" s="70">
        <v>1</v>
      </c>
      <c r="BY1509" s="70">
        <v>0.5</v>
      </c>
      <c r="BZ1509" s="70">
        <f t="shared" si="343"/>
        <v>0.5</v>
      </c>
      <c r="CA1509" s="114">
        <v>3.044522437723423</v>
      </c>
      <c r="CB1509" s="70" t="s">
        <v>1856</v>
      </c>
      <c r="CC1509" s="70">
        <v>1</v>
      </c>
      <c r="CD1509" s="70"/>
      <c r="CE1509" s="70"/>
      <c r="CI1509" s="70"/>
      <c r="CK1509" s="70"/>
      <c r="CL1509" s="70"/>
      <c r="CM1509" s="70"/>
      <c r="CN1509" s="70"/>
      <c r="CO1509" s="70"/>
      <c r="CP1509" s="70"/>
      <c r="CQ1509" s="70"/>
      <c r="CR1509" s="70"/>
      <c r="CS1509" s="70"/>
      <c r="CT1509" s="70"/>
      <c r="CU1509" s="70"/>
      <c r="CV1509" s="70"/>
      <c r="CW1509" s="70"/>
      <c r="CX1509" s="70"/>
      <c r="CY1509" s="70"/>
      <c r="CZ1509" s="70"/>
      <c r="DA1509" s="70"/>
      <c r="DB1509" s="70"/>
      <c r="DC1509" s="70"/>
      <c r="DD1509" s="70"/>
      <c r="DE1509" s="70"/>
      <c r="DF1509" s="70"/>
      <c r="DG1509" s="70"/>
      <c r="DH1509" s="70"/>
      <c r="DI1509" s="70"/>
      <c r="DJ1509" s="70"/>
      <c r="DK1509" s="70"/>
      <c r="DL1509" s="70"/>
      <c r="DM1509" s="70"/>
      <c r="DN1509" s="70"/>
      <c r="DO1509" s="70"/>
      <c r="DP1509" s="70"/>
      <c r="DQ1509" s="70"/>
      <c r="DR1509" s="70"/>
      <c r="DS1509" s="70"/>
      <c r="DT1509" s="70"/>
      <c r="DU1509" s="70"/>
      <c r="DV1509" s="70"/>
      <c r="DW1509" s="70"/>
      <c r="DX1509" s="70"/>
      <c r="DY1509" s="70"/>
      <c r="DZ1509" s="70"/>
      <c r="EA1509" s="70"/>
      <c r="EB1509" s="70"/>
      <c r="EC1509" s="70"/>
      <c r="ED1509" s="70"/>
      <c r="EE1509" s="70"/>
      <c r="EF1509" s="70"/>
      <c r="EG1509" s="70"/>
      <c r="EH1509" s="70"/>
      <c r="EI1509" s="70"/>
      <c r="EJ1509" s="70"/>
      <c r="EK1509" s="70"/>
      <c r="EL1509" s="70"/>
      <c r="EM1509" s="70"/>
      <c r="EN1509" s="70"/>
      <c r="EO1509" s="70"/>
      <c r="EP1509" s="70"/>
      <c r="EQ1509" s="70"/>
      <c r="ER1509" s="70"/>
      <c r="ES1509" s="70"/>
      <c r="ET1509" s="70"/>
      <c r="EU1509" s="70"/>
      <c r="EV1509" s="70"/>
      <c r="EW1509" s="70"/>
      <c r="EX1509" s="70"/>
      <c r="EY1509" s="70"/>
      <c r="EZ1509" s="70"/>
      <c r="FA1509" s="70"/>
      <c r="FB1509" s="70"/>
      <c r="FC1509" s="70"/>
      <c r="FD1509" s="70"/>
      <c r="FE1509" s="70"/>
      <c r="FF1509" s="70"/>
      <c r="FG1509" s="70"/>
      <c r="FH1509" s="70"/>
      <c r="FI1509" s="70"/>
      <c r="FJ1509" s="70"/>
      <c r="FK1509" s="70"/>
    </row>
    <row r="1510" spans="1:167" ht="15" customHeight="1" x14ac:dyDescent="0.3">
      <c r="A1510" s="70">
        <v>1509</v>
      </c>
      <c r="B1510" s="12">
        <v>37</v>
      </c>
      <c r="C1510" s="32" t="s">
        <v>285</v>
      </c>
      <c r="D1510" s="37">
        <v>-9.9000000000000005E-2</v>
      </c>
      <c r="E1510" s="13">
        <v>4.4999999999999998E-2</v>
      </c>
      <c r="F1510" s="19">
        <f t="shared" si="344"/>
        <v>-2.2000000000000002</v>
      </c>
      <c r="G1510" s="12" t="s">
        <v>420</v>
      </c>
      <c r="H1510" s="12">
        <f t="shared" si="347"/>
        <v>-0.14400000000000002</v>
      </c>
      <c r="I1510" s="12">
        <f t="shared" si="348"/>
        <v>-5.4000000000000006E-2</v>
      </c>
      <c r="J1510" s="12" t="s">
        <v>63</v>
      </c>
      <c r="K1510" s="12">
        <f t="shared" si="336"/>
        <v>9.9000000000000005E-2</v>
      </c>
      <c r="L1510" s="45">
        <f t="shared" si="345"/>
        <v>2.2000000000000002</v>
      </c>
      <c r="M1510" s="15">
        <f t="shared" si="337"/>
        <v>3.0824783224678118E-2</v>
      </c>
      <c r="N1510" s="13">
        <f t="shared" si="338"/>
        <v>1.4011265102126415E-2</v>
      </c>
      <c r="O1510" s="68">
        <f t="shared" si="339"/>
        <v>71.37114262781563</v>
      </c>
      <c r="P1510" s="12">
        <f t="shared" si="340"/>
        <v>1.6813518122551704E-2</v>
      </c>
      <c r="Q1510" s="12">
        <f t="shared" si="341"/>
        <v>4.4836048326804531E-2</v>
      </c>
      <c r="R1510" s="113">
        <v>9.3052868492851371</v>
      </c>
      <c r="S1510" s="12" t="s">
        <v>1870</v>
      </c>
      <c r="T1510" s="12" t="s">
        <v>1875</v>
      </c>
      <c r="U1510" s="12" t="s">
        <v>1880</v>
      </c>
      <c r="V1510" s="13" t="s">
        <v>1890</v>
      </c>
      <c r="W1510" s="68">
        <v>0</v>
      </c>
      <c r="X1510" s="68">
        <v>1</v>
      </c>
      <c r="Y1510" s="68">
        <v>0</v>
      </c>
      <c r="Z1510" s="68">
        <v>0</v>
      </c>
      <c r="AA1510" s="13">
        <v>0</v>
      </c>
      <c r="AB1510" s="13">
        <v>1</v>
      </c>
      <c r="AC1510" s="68">
        <v>5</v>
      </c>
      <c r="AD1510" s="68">
        <v>6</v>
      </c>
      <c r="AE1510" s="13">
        <v>5089</v>
      </c>
      <c r="AF1510" s="13">
        <v>0</v>
      </c>
      <c r="AG1510" s="13">
        <v>1</v>
      </c>
      <c r="AH1510" s="13">
        <v>0</v>
      </c>
      <c r="AI1510" s="13">
        <v>0</v>
      </c>
      <c r="AJ1510" s="13">
        <v>0</v>
      </c>
      <c r="AK1510" s="13">
        <v>0</v>
      </c>
      <c r="AL1510" s="13">
        <v>0</v>
      </c>
      <c r="AM1510" s="68">
        <v>0</v>
      </c>
      <c r="AN1510" s="68">
        <v>0</v>
      </c>
      <c r="AO1510" s="68">
        <v>0</v>
      </c>
      <c r="AP1510" s="113">
        <v>10.591320638272304</v>
      </c>
      <c r="AQ1510" s="12">
        <v>1</v>
      </c>
      <c r="AR1510" s="113">
        <v>8.5362111972519994</v>
      </c>
      <c r="AS1510" s="12">
        <v>0</v>
      </c>
      <c r="AT1510" s="12">
        <v>1</v>
      </c>
      <c r="AU1510" s="12">
        <v>6.7923444274708089</v>
      </c>
      <c r="AV1510" s="113">
        <v>7.6073814256397911</v>
      </c>
      <c r="AW1510" s="12">
        <v>0</v>
      </c>
      <c r="AX1510" s="12">
        <v>1</v>
      </c>
      <c r="AY1510" s="68">
        <v>1</v>
      </c>
      <c r="AZ1510" s="68">
        <v>3.8</v>
      </c>
      <c r="BA1510" s="94">
        <v>12</v>
      </c>
      <c r="BB1510" s="94">
        <v>28</v>
      </c>
      <c r="BC1510" s="12">
        <v>0</v>
      </c>
      <c r="BD1510" s="12">
        <v>0</v>
      </c>
      <c r="BE1510" s="104">
        <f t="shared" si="346"/>
        <v>1.355835153635182</v>
      </c>
      <c r="BF1510" s="104">
        <v>1376.05</v>
      </c>
      <c r="BG1510" s="104">
        <f t="shared" si="342"/>
        <v>0.18760762972743175</v>
      </c>
      <c r="BH1510" s="68">
        <v>1</v>
      </c>
      <c r="BI1510" s="68">
        <v>0</v>
      </c>
      <c r="BJ1510" s="68">
        <v>1</v>
      </c>
      <c r="BK1510" s="12">
        <v>1</v>
      </c>
      <c r="BL1510" s="12">
        <v>0</v>
      </c>
      <c r="BM1510" s="12">
        <v>1</v>
      </c>
      <c r="BN1510" s="12">
        <v>0</v>
      </c>
      <c r="BO1510" s="12">
        <v>1</v>
      </c>
      <c r="BP1510" s="12">
        <v>0</v>
      </c>
      <c r="BQ1510" s="12">
        <v>1</v>
      </c>
      <c r="BR1510" s="12">
        <v>0</v>
      </c>
      <c r="BS1510" s="12">
        <v>0</v>
      </c>
      <c r="BT1510" s="12">
        <v>0</v>
      </c>
      <c r="BU1510" s="12">
        <v>0</v>
      </c>
      <c r="BV1510" s="12">
        <v>0</v>
      </c>
      <c r="BW1510" s="12">
        <v>0</v>
      </c>
      <c r="BX1510" s="12">
        <v>1</v>
      </c>
      <c r="BY1510" s="12">
        <v>0.5</v>
      </c>
      <c r="BZ1510" s="12">
        <f t="shared" si="343"/>
        <v>0.5</v>
      </c>
      <c r="CA1510" s="113">
        <v>3.044522437723423</v>
      </c>
      <c r="CB1510" s="12" t="s">
        <v>1856</v>
      </c>
      <c r="CC1510" s="12">
        <v>1</v>
      </c>
    </row>
    <row r="1511" spans="1:167" ht="15" customHeight="1" x14ac:dyDescent="0.3">
      <c r="A1511" s="70">
        <v>1510</v>
      </c>
      <c r="B1511" s="12">
        <v>37</v>
      </c>
      <c r="C1511" s="32" t="s">
        <v>285</v>
      </c>
      <c r="D1511" s="37">
        <v>8.0000000000000002E-3</v>
      </c>
      <c r="E1511" s="68">
        <v>2.8000000000000001E-2</v>
      </c>
      <c r="F1511" s="19">
        <f t="shared" si="344"/>
        <v>0.2857142857142857</v>
      </c>
      <c r="H1511" s="12">
        <f t="shared" si="347"/>
        <v>-0.02</v>
      </c>
      <c r="I1511" s="12">
        <f t="shared" si="348"/>
        <v>3.6000000000000004E-2</v>
      </c>
      <c r="J1511" s="12" t="s">
        <v>63</v>
      </c>
      <c r="K1511" s="12">
        <f t="shared" si="336"/>
        <v>-8.0000000000000002E-3</v>
      </c>
      <c r="L1511" s="45">
        <f t="shared" si="345"/>
        <v>-0.2857142857142857</v>
      </c>
      <c r="M1511" s="15">
        <f t="shared" si="337"/>
        <v>-4.0050896979294589E-3</v>
      </c>
      <c r="N1511" s="68">
        <f t="shared" si="338"/>
        <v>1.4017813942753109E-2</v>
      </c>
      <c r="O1511" s="68">
        <f t="shared" si="339"/>
        <v>71.337799466012839</v>
      </c>
      <c r="P1511" s="12">
        <f t="shared" si="340"/>
        <v>-1.8022903640682569E-2</v>
      </c>
      <c r="Q1511" s="12">
        <f t="shared" si="341"/>
        <v>1.001272424482365E-2</v>
      </c>
      <c r="R1511" s="113">
        <v>9.3052868492851371</v>
      </c>
      <c r="S1511" s="12" t="s">
        <v>1870</v>
      </c>
      <c r="T1511" s="12" t="s">
        <v>1875</v>
      </c>
      <c r="U1511" s="12" t="s">
        <v>1881</v>
      </c>
      <c r="V1511" s="68" t="s">
        <v>1891</v>
      </c>
      <c r="W1511" s="68">
        <v>0</v>
      </c>
      <c r="X1511" s="68">
        <v>1</v>
      </c>
      <c r="Y1511" s="68">
        <v>0</v>
      </c>
      <c r="Z1511" s="68">
        <v>0</v>
      </c>
      <c r="AA1511" s="68">
        <v>0</v>
      </c>
      <c r="AB1511" s="68">
        <v>1</v>
      </c>
      <c r="AC1511" s="68">
        <v>5</v>
      </c>
      <c r="AD1511" s="68">
        <v>6</v>
      </c>
      <c r="AE1511" s="68">
        <v>5089</v>
      </c>
      <c r="AF1511" s="68">
        <v>0</v>
      </c>
      <c r="AG1511" s="68">
        <v>1</v>
      </c>
      <c r="AH1511" s="68">
        <v>0</v>
      </c>
      <c r="AI1511" s="68">
        <v>0</v>
      </c>
      <c r="AJ1511" s="68">
        <v>0</v>
      </c>
      <c r="AK1511" s="68">
        <v>0</v>
      </c>
      <c r="AL1511" s="68">
        <v>0</v>
      </c>
      <c r="AM1511" s="68">
        <v>0</v>
      </c>
      <c r="AN1511" s="68">
        <v>0</v>
      </c>
      <c r="AO1511" s="68">
        <v>0</v>
      </c>
      <c r="AP1511" s="113">
        <v>10.591320638272304</v>
      </c>
      <c r="AQ1511" s="12">
        <v>1</v>
      </c>
      <c r="AR1511" s="113">
        <v>8.5362111972519994</v>
      </c>
      <c r="AS1511" s="12">
        <v>0</v>
      </c>
      <c r="AT1511" s="12">
        <v>1</v>
      </c>
      <c r="AU1511" s="12">
        <v>6.7923444274708089</v>
      </c>
      <c r="AV1511" s="113">
        <v>7.6073814256397911</v>
      </c>
      <c r="AW1511" s="12">
        <v>0</v>
      </c>
      <c r="AX1511" s="12">
        <v>1</v>
      </c>
      <c r="AY1511" s="68">
        <v>1</v>
      </c>
      <c r="AZ1511" s="68">
        <v>3.8</v>
      </c>
      <c r="BA1511" s="94">
        <v>12</v>
      </c>
      <c r="BB1511" s="94">
        <v>28</v>
      </c>
      <c r="BC1511" s="12">
        <v>0</v>
      </c>
      <c r="BD1511" s="12">
        <v>0</v>
      </c>
      <c r="BE1511" s="104">
        <f t="shared" si="346"/>
        <v>1.355835153635182</v>
      </c>
      <c r="BF1511" s="104">
        <v>1376.05</v>
      </c>
      <c r="BG1511" s="104">
        <f t="shared" si="342"/>
        <v>0.18760762972743175</v>
      </c>
      <c r="BH1511" s="68">
        <v>1</v>
      </c>
      <c r="BI1511" s="68">
        <v>0</v>
      </c>
      <c r="BJ1511" s="68">
        <v>1</v>
      </c>
      <c r="BK1511" s="12">
        <v>1</v>
      </c>
      <c r="BL1511" s="12">
        <v>0</v>
      </c>
      <c r="BM1511" s="12">
        <v>1</v>
      </c>
      <c r="BN1511" s="12">
        <v>0</v>
      </c>
      <c r="BO1511" s="12">
        <v>1</v>
      </c>
      <c r="BP1511" s="12">
        <v>0</v>
      </c>
      <c r="BQ1511" s="12">
        <v>1</v>
      </c>
      <c r="BR1511" s="12">
        <v>0</v>
      </c>
      <c r="BS1511" s="12">
        <v>0</v>
      </c>
      <c r="BT1511" s="12">
        <v>0</v>
      </c>
      <c r="BU1511" s="12">
        <v>0</v>
      </c>
      <c r="BV1511" s="12">
        <v>0</v>
      </c>
      <c r="BW1511" s="12">
        <v>0</v>
      </c>
      <c r="BX1511" s="12">
        <v>1</v>
      </c>
      <c r="BY1511" s="12">
        <v>0.5</v>
      </c>
      <c r="BZ1511" s="12">
        <f t="shared" si="343"/>
        <v>0.5</v>
      </c>
      <c r="CA1511" s="113">
        <v>3.044522437723423</v>
      </c>
      <c r="CB1511" s="12" t="s">
        <v>1856</v>
      </c>
      <c r="CC1511" s="12">
        <v>1</v>
      </c>
    </row>
    <row r="1512" spans="1:167" ht="15" customHeight="1" x14ac:dyDescent="0.3">
      <c r="A1512" s="70">
        <v>1511</v>
      </c>
      <c r="B1512" s="12">
        <v>37</v>
      </c>
      <c r="C1512" s="32" t="s">
        <v>285</v>
      </c>
      <c r="D1512" s="37">
        <v>-2.1999999999999999E-2</v>
      </c>
      <c r="E1512" s="68">
        <v>4.3999999999999997E-2</v>
      </c>
      <c r="F1512" s="19">
        <f t="shared" si="344"/>
        <v>-0.5</v>
      </c>
      <c r="H1512" s="12">
        <f t="shared" si="347"/>
        <v>-6.6000000000000003E-2</v>
      </c>
      <c r="I1512" s="12">
        <f t="shared" si="348"/>
        <v>2.1999999999999999E-2</v>
      </c>
      <c r="J1512" s="12" t="s">
        <v>63</v>
      </c>
      <c r="K1512" s="12">
        <f t="shared" si="336"/>
        <v>2.1999999999999999E-2</v>
      </c>
      <c r="L1512" s="45">
        <f t="shared" si="345"/>
        <v>0.5</v>
      </c>
      <c r="M1512" s="15">
        <f t="shared" si="337"/>
        <v>7.0087910327970068E-3</v>
      </c>
      <c r="N1512" s="68">
        <f t="shared" si="338"/>
        <v>1.4017582065594014E-2</v>
      </c>
      <c r="O1512" s="68">
        <f t="shared" si="339"/>
        <v>71.338979527324327</v>
      </c>
      <c r="P1512" s="12">
        <f t="shared" si="340"/>
        <v>-7.0087910327970068E-3</v>
      </c>
      <c r="Q1512" s="12">
        <f t="shared" si="341"/>
        <v>2.1026373098391019E-2</v>
      </c>
      <c r="R1512" s="113">
        <v>9.3052868492851371</v>
      </c>
      <c r="S1512" s="12" t="s">
        <v>1870</v>
      </c>
      <c r="T1512" s="12" t="s">
        <v>1875</v>
      </c>
      <c r="U1512" s="12" t="s">
        <v>1882</v>
      </c>
      <c r="V1512" s="68" t="s">
        <v>1891</v>
      </c>
      <c r="W1512" s="68">
        <v>0</v>
      </c>
      <c r="X1512" s="68">
        <v>1</v>
      </c>
      <c r="Y1512" s="68">
        <v>0</v>
      </c>
      <c r="Z1512" s="68">
        <v>0</v>
      </c>
      <c r="AA1512" s="68">
        <v>0</v>
      </c>
      <c r="AB1512" s="68">
        <v>1</v>
      </c>
      <c r="AC1512" s="68">
        <v>5</v>
      </c>
      <c r="AD1512" s="68">
        <v>6</v>
      </c>
      <c r="AE1512" s="68">
        <v>5089</v>
      </c>
      <c r="AF1512" s="68">
        <v>0</v>
      </c>
      <c r="AG1512" s="68">
        <v>1</v>
      </c>
      <c r="AH1512" s="68">
        <v>0</v>
      </c>
      <c r="AI1512" s="68">
        <v>0</v>
      </c>
      <c r="AJ1512" s="68">
        <v>0</v>
      </c>
      <c r="AK1512" s="68">
        <v>0</v>
      </c>
      <c r="AL1512" s="68">
        <v>0</v>
      </c>
      <c r="AM1512" s="68">
        <v>0</v>
      </c>
      <c r="AN1512" s="68">
        <v>0</v>
      </c>
      <c r="AO1512" s="68">
        <v>0</v>
      </c>
      <c r="AP1512" s="113">
        <v>10.591320638272304</v>
      </c>
      <c r="AQ1512" s="12">
        <v>1</v>
      </c>
      <c r="AR1512" s="113">
        <v>8.5362111972519994</v>
      </c>
      <c r="AS1512" s="12">
        <v>0</v>
      </c>
      <c r="AT1512" s="12">
        <v>1</v>
      </c>
      <c r="AU1512" s="12">
        <v>6.7923444274708089</v>
      </c>
      <c r="AV1512" s="113">
        <v>7.6073814256397911</v>
      </c>
      <c r="AW1512" s="12">
        <v>0</v>
      </c>
      <c r="AX1512" s="12">
        <v>1</v>
      </c>
      <c r="AY1512" s="68">
        <v>1</v>
      </c>
      <c r="AZ1512" s="68">
        <v>3.8</v>
      </c>
      <c r="BA1512" s="94">
        <v>12</v>
      </c>
      <c r="BB1512" s="94">
        <v>28</v>
      </c>
      <c r="BC1512" s="12">
        <v>0</v>
      </c>
      <c r="BD1512" s="12">
        <v>0</v>
      </c>
      <c r="BE1512" s="104">
        <f t="shared" si="346"/>
        <v>1.355835153635182</v>
      </c>
      <c r="BF1512" s="104">
        <v>1376.05</v>
      </c>
      <c r="BG1512" s="104">
        <f t="shared" si="342"/>
        <v>0.18760762972743175</v>
      </c>
      <c r="BH1512" s="68">
        <v>1</v>
      </c>
      <c r="BI1512" s="68">
        <v>0</v>
      </c>
      <c r="BJ1512" s="68">
        <v>1</v>
      </c>
      <c r="BK1512" s="12">
        <v>1</v>
      </c>
      <c r="BL1512" s="12">
        <v>0</v>
      </c>
      <c r="BM1512" s="12">
        <v>1</v>
      </c>
      <c r="BN1512" s="12">
        <v>0</v>
      </c>
      <c r="BO1512" s="12">
        <v>1</v>
      </c>
      <c r="BP1512" s="12">
        <v>0</v>
      </c>
      <c r="BQ1512" s="12">
        <v>1</v>
      </c>
      <c r="BR1512" s="12">
        <v>0</v>
      </c>
      <c r="BS1512" s="12">
        <v>0</v>
      </c>
      <c r="BT1512" s="12">
        <v>0</v>
      </c>
      <c r="BU1512" s="12">
        <v>0</v>
      </c>
      <c r="BV1512" s="12">
        <v>0</v>
      </c>
      <c r="BW1512" s="12">
        <v>0</v>
      </c>
      <c r="BX1512" s="12">
        <v>1</v>
      </c>
      <c r="BY1512" s="12">
        <v>0.5</v>
      </c>
      <c r="BZ1512" s="12">
        <f t="shared" si="343"/>
        <v>0.5</v>
      </c>
      <c r="CA1512" s="113">
        <v>3.044522437723423</v>
      </c>
      <c r="CB1512" s="12" t="s">
        <v>1856</v>
      </c>
      <c r="CC1512" s="12">
        <v>1</v>
      </c>
    </row>
    <row r="1513" spans="1:167" ht="15" customHeight="1" x14ac:dyDescent="0.3">
      <c r="A1513" s="70">
        <v>1512</v>
      </c>
      <c r="B1513" s="70">
        <v>37</v>
      </c>
      <c r="C1513" s="32" t="s">
        <v>285</v>
      </c>
      <c r="D1513" s="38">
        <v>6.0999999999999999E-2</v>
      </c>
      <c r="E1513" s="69">
        <v>2.5999999999999999E-2</v>
      </c>
      <c r="F1513" s="19">
        <f t="shared" si="344"/>
        <v>2.3461538461538463</v>
      </c>
      <c r="G1513" s="70" t="s">
        <v>420</v>
      </c>
      <c r="H1513" s="70">
        <f t="shared" si="347"/>
        <v>3.5000000000000003E-2</v>
      </c>
      <c r="I1513" s="70">
        <f t="shared" si="348"/>
        <v>8.6999999999999994E-2</v>
      </c>
      <c r="J1513" s="70" t="s">
        <v>63</v>
      </c>
      <c r="K1513" s="70">
        <f t="shared" si="336"/>
        <v>-6.0999999999999999E-2</v>
      </c>
      <c r="L1513" s="47">
        <f t="shared" si="345"/>
        <v>-2.3461538461538463</v>
      </c>
      <c r="M1513" s="18">
        <f t="shared" si="337"/>
        <v>-3.3950553618415764E-2</v>
      </c>
      <c r="N1513" s="69">
        <f t="shared" si="338"/>
        <v>1.4470727771783768E-2</v>
      </c>
      <c r="O1513" s="69">
        <f t="shared" si="339"/>
        <v>69.105024693359468</v>
      </c>
      <c r="P1513" s="70">
        <f t="shared" si="340"/>
        <v>-4.8421281390199536E-2</v>
      </c>
      <c r="Q1513" s="70">
        <f t="shared" si="341"/>
        <v>-1.9479825846631996E-2</v>
      </c>
      <c r="R1513" s="114">
        <v>9.3052868492851371</v>
      </c>
      <c r="S1513" s="70" t="s">
        <v>1871</v>
      </c>
      <c r="T1513" s="70" t="s">
        <v>1876</v>
      </c>
      <c r="U1513" s="70" t="s">
        <v>1877</v>
      </c>
      <c r="V1513" s="69" t="s">
        <v>1892</v>
      </c>
      <c r="W1513" s="69">
        <v>0</v>
      </c>
      <c r="X1513" s="69">
        <v>1</v>
      </c>
      <c r="Y1513" s="69">
        <v>0</v>
      </c>
      <c r="Z1513" s="69">
        <v>0</v>
      </c>
      <c r="AA1513" s="69">
        <v>0</v>
      </c>
      <c r="AB1513" s="69">
        <v>1</v>
      </c>
      <c r="AC1513" s="69">
        <v>6</v>
      </c>
      <c r="AD1513" s="69">
        <v>6</v>
      </c>
      <c r="AE1513" s="69">
        <v>4770</v>
      </c>
      <c r="AF1513" s="69">
        <v>0</v>
      </c>
      <c r="AG1513" s="69">
        <v>1</v>
      </c>
      <c r="AH1513" s="69">
        <v>0</v>
      </c>
      <c r="AI1513" s="69">
        <v>0</v>
      </c>
      <c r="AJ1513" s="69">
        <v>0</v>
      </c>
      <c r="AK1513" s="69">
        <v>0</v>
      </c>
      <c r="AL1513" s="69">
        <v>0</v>
      </c>
      <c r="AM1513" s="69">
        <v>0</v>
      </c>
      <c r="AN1513" s="69">
        <v>0</v>
      </c>
      <c r="AO1513" s="69">
        <v>0</v>
      </c>
      <c r="AP1513" s="114">
        <v>10.591320638272304</v>
      </c>
      <c r="AQ1513" s="70">
        <v>1</v>
      </c>
      <c r="AR1513" s="114">
        <v>8.4715680133899625</v>
      </c>
      <c r="AS1513" s="70">
        <v>0</v>
      </c>
      <c r="AT1513" s="70">
        <v>1</v>
      </c>
      <c r="AU1513" s="70">
        <v>6.7923444274708089</v>
      </c>
      <c r="AV1513" s="114">
        <v>7.6073814256397911</v>
      </c>
      <c r="AW1513" s="70">
        <v>0</v>
      </c>
      <c r="AX1513" s="70">
        <v>1</v>
      </c>
      <c r="AY1513" s="69">
        <v>1</v>
      </c>
      <c r="AZ1513" s="69">
        <v>3.8</v>
      </c>
      <c r="BA1513" s="32">
        <v>12</v>
      </c>
      <c r="BB1513" s="32">
        <v>28</v>
      </c>
      <c r="BC1513" s="70">
        <v>0</v>
      </c>
      <c r="BD1513" s="70">
        <v>0</v>
      </c>
      <c r="BE1513" s="106">
        <f t="shared" si="346"/>
        <v>1.355835153635182</v>
      </c>
      <c r="BF1513" s="106">
        <v>1376.05</v>
      </c>
      <c r="BG1513" s="106">
        <f t="shared" si="342"/>
        <v>0.18760762972743175</v>
      </c>
      <c r="BH1513" s="69">
        <v>1</v>
      </c>
      <c r="BI1513" s="69">
        <v>0</v>
      </c>
      <c r="BJ1513" s="69">
        <v>1</v>
      </c>
      <c r="BK1513" s="70">
        <v>1</v>
      </c>
      <c r="BL1513" s="70">
        <v>0</v>
      </c>
      <c r="BM1513" s="70">
        <v>1</v>
      </c>
      <c r="BN1513" s="70">
        <v>0</v>
      </c>
      <c r="BO1513" s="70">
        <v>1</v>
      </c>
      <c r="BP1513" s="70">
        <v>0</v>
      </c>
      <c r="BQ1513" s="70">
        <v>1</v>
      </c>
      <c r="BR1513" s="70">
        <v>0</v>
      </c>
      <c r="BS1513" s="70">
        <v>0</v>
      </c>
      <c r="BT1513" s="70">
        <v>0</v>
      </c>
      <c r="BU1513" s="70">
        <v>0</v>
      </c>
      <c r="BV1513" s="70">
        <v>0</v>
      </c>
      <c r="BW1513" s="70">
        <v>0</v>
      </c>
      <c r="BX1513" s="70">
        <v>1</v>
      </c>
      <c r="BY1513" s="70">
        <v>0.5</v>
      </c>
      <c r="BZ1513" s="70">
        <f t="shared" si="343"/>
        <v>0.5</v>
      </c>
      <c r="CA1513" s="114">
        <v>3.044522437723423</v>
      </c>
      <c r="CB1513" s="70" t="s">
        <v>1856</v>
      </c>
      <c r="CC1513" s="70">
        <v>1</v>
      </c>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c r="DD1513" s="70"/>
      <c r="DE1513" s="70"/>
      <c r="DF1513" s="70"/>
      <c r="DG1513" s="70"/>
      <c r="DH1513" s="70"/>
      <c r="DI1513" s="70"/>
      <c r="DJ1513" s="70"/>
      <c r="DK1513" s="70"/>
      <c r="DL1513" s="70"/>
      <c r="DM1513" s="70"/>
      <c r="DN1513" s="70"/>
      <c r="DO1513" s="70"/>
      <c r="DP1513" s="70"/>
      <c r="DQ1513" s="70"/>
      <c r="DR1513" s="70"/>
      <c r="DS1513" s="70"/>
      <c r="DT1513" s="70"/>
      <c r="DU1513" s="70"/>
      <c r="DV1513" s="70"/>
      <c r="DW1513" s="70"/>
      <c r="DX1513" s="70"/>
      <c r="DY1513" s="70"/>
      <c r="DZ1513" s="70"/>
      <c r="EA1513" s="70"/>
      <c r="EB1513" s="70"/>
      <c r="EC1513" s="70"/>
      <c r="ED1513" s="70"/>
      <c r="EE1513" s="70"/>
      <c r="EF1513" s="70"/>
      <c r="EG1513" s="70"/>
      <c r="EH1513" s="70"/>
      <c r="EI1513" s="70"/>
      <c r="EJ1513" s="70"/>
      <c r="EK1513" s="70"/>
      <c r="EL1513" s="70"/>
      <c r="EM1513" s="70"/>
      <c r="EN1513" s="70"/>
      <c r="EO1513" s="70"/>
      <c r="EP1513" s="70"/>
      <c r="EQ1513" s="70"/>
      <c r="ER1513" s="70"/>
      <c r="ES1513" s="70"/>
      <c r="ET1513" s="70"/>
      <c r="EU1513" s="70"/>
      <c r="EV1513" s="70"/>
      <c r="EW1513" s="70"/>
      <c r="EX1513" s="70"/>
      <c r="EY1513" s="70"/>
      <c r="EZ1513" s="70"/>
      <c r="FA1513" s="70"/>
      <c r="FB1513" s="70"/>
      <c r="FC1513" s="70"/>
      <c r="FD1513" s="70"/>
      <c r="FE1513" s="70"/>
      <c r="FF1513" s="70"/>
      <c r="FG1513" s="70"/>
      <c r="FH1513" s="70"/>
      <c r="FI1513" s="70"/>
      <c r="FJ1513" s="70"/>
      <c r="FK1513" s="70"/>
    </row>
    <row r="1514" spans="1:167" ht="15" customHeight="1" x14ac:dyDescent="0.3">
      <c r="A1514" s="70">
        <v>1513</v>
      </c>
      <c r="B1514" s="12">
        <v>37</v>
      </c>
      <c r="C1514" s="32" t="s">
        <v>285</v>
      </c>
      <c r="D1514" s="37">
        <v>-8.7999999999999995E-2</v>
      </c>
      <c r="E1514" s="68">
        <v>4.1000000000000002E-2</v>
      </c>
      <c r="F1514" s="19">
        <f t="shared" si="344"/>
        <v>-2.1463414634146338</v>
      </c>
      <c r="G1514" s="12" t="s">
        <v>420</v>
      </c>
      <c r="H1514" s="12">
        <f t="shared" si="347"/>
        <v>-0.129</v>
      </c>
      <c r="I1514" s="12">
        <f t="shared" si="348"/>
        <v>-4.6999999999999993E-2</v>
      </c>
      <c r="J1514" s="12" t="s">
        <v>63</v>
      </c>
      <c r="K1514" s="12">
        <f t="shared" si="336"/>
        <v>8.7999999999999995E-2</v>
      </c>
      <c r="L1514" s="45">
        <f t="shared" si="345"/>
        <v>2.1463414634146338</v>
      </c>
      <c r="M1514" s="15">
        <f t="shared" si="337"/>
        <v>3.1062042540671204E-2</v>
      </c>
      <c r="N1514" s="68">
        <f t="shared" si="338"/>
        <v>1.4472088001903633E-2</v>
      </c>
      <c r="O1514" s="68">
        <f t="shared" si="339"/>
        <v>69.098529518923726</v>
      </c>
      <c r="P1514" s="12">
        <f t="shared" si="340"/>
        <v>1.6589954538767569E-2</v>
      </c>
      <c r="Q1514" s="12">
        <f t="shared" si="341"/>
        <v>4.5534130542574838E-2</v>
      </c>
      <c r="R1514" s="113">
        <v>9.3052868492851371</v>
      </c>
      <c r="S1514" s="12" t="s">
        <v>1871</v>
      </c>
      <c r="T1514" s="12" t="s">
        <v>1876</v>
      </c>
      <c r="U1514" s="12" t="s">
        <v>1878</v>
      </c>
      <c r="V1514" s="68" t="s">
        <v>1892</v>
      </c>
      <c r="W1514" s="68">
        <v>0</v>
      </c>
      <c r="X1514" s="68">
        <v>1</v>
      </c>
      <c r="Y1514" s="68">
        <v>0</v>
      </c>
      <c r="Z1514" s="68">
        <v>0</v>
      </c>
      <c r="AA1514" s="68">
        <v>0</v>
      </c>
      <c r="AB1514" s="68">
        <v>1</v>
      </c>
      <c r="AC1514" s="68">
        <v>6</v>
      </c>
      <c r="AD1514" s="68">
        <v>6</v>
      </c>
      <c r="AE1514" s="68">
        <v>4770</v>
      </c>
      <c r="AF1514" s="68">
        <v>0</v>
      </c>
      <c r="AG1514" s="68">
        <v>1</v>
      </c>
      <c r="AH1514" s="68">
        <v>0</v>
      </c>
      <c r="AI1514" s="68">
        <v>0</v>
      </c>
      <c r="AJ1514" s="68">
        <v>0</v>
      </c>
      <c r="AK1514" s="68">
        <v>0</v>
      </c>
      <c r="AL1514" s="68">
        <v>0</v>
      </c>
      <c r="AM1514" s="68">
        <v>0</v>
      </c>
      <c r="AN1514" s="68">
        <v>0</v>
      </c>
      <c r="AO1514" s="68">
        <v>0</v>
      </c>
      <c r="AP1514" s="113">
        <v>10.591320638272304</v>
      </c>
      <c r="AQ1514" s="12">
        <v>1</v>
      </c>
      <c r="AR1514" s="113">
        <v>8.4715680133899625</v>
      </c>
      <c r="AS1514" s="12">
        <v>0</v>
      </c>
      <c r="AT1514" s="12">
        <v>1</v>
      </c>
      <c r="AU1514" s="12">
        <v>6.7923444274708089</v>
      </c>
      <c r="AV1514" s="113">
        <v>7.6073814256397911</v>
      </c>
      <c r="AW1514" s="12">
        <v>0</v>
      </c>
      <c r="AX1514" s="12">
        <v>1</v>
      </c>
      <c r="AY1514" s="68">
        <v>1</v>
      </c>
      <c r="AZ1514" s="68">
        <v>3.8</v>
      </c>
      <c r="BA1514" s="94">
        <v>12</v>
      </c>
      <c r="BB1514" s="94">
        <v>28</v>
      </c>
      <c r="BC1514" s="12">
        <v>0</v>
      </c>
      <c r="BD1514" s="12">
        <v>0</v>
      </c>
      <c r="BE1514" s="104">
        <f t="shared" si="346"/>
        <v>1.355835153635182</v>
      </c>
      <c r="BF1514" s="104">
        <v>1376.05</v>
      </c>
      <c r="BG1514" s="104">
        <f t="shared" si="342"/>
        <v>0.18760762972743175</v>
      </c>
      <c r="BH1514" s="68">
        <v>1</v>
      </c>
      <c r="BI1514" s="68">
        <v>0</v>
      </c>
      <c r="BJ1514" s="68">
        <v>1</v>
      </c>
      <c r="BK1514" s="12">
        <v>1</v>
      </c>
      <c r="BL1514" s="12">
        <v>0</v>
      </c>
      <c r="BM1514" s="12">
        <v>1</v>
      </c>
      <c r="BN1514" s="12">
        <v>0</v>
      </c>
      <c r="BO1514" s="12">
        <v>1</v>
      </c>
      <c r="BP1514" s="12">
        <v>0</v>
      </c>
      <c r="BQ1514" s="12">
        <v>1</v>
      </c>
      <c r="BR1514" s="12">
        <v>0</v>
      </c>
      <c r="BS1514" s="12">
        <v>0</v>
      </c>
      <c r="BT1514" s="12">
        <v>0</v>
      </c>
      <c r="BU1514" s="12">
        <v>0</v>
      </c>
      <c r="BV1514" s="12">
        <v>0</v>
      </c>
      <c r="BW1514" s="12">
        <v>0</v>
      </c>
      <c r="BX1514" s="12">
        <v>1</v>
      </c>
      <c r="BY1514" s="12">
        <v>0.5</v>
      </c>
      <c r="BZ1514" s="12">
        <f t="shared" si="343"/>
        <v>0.5</v>
      </c>
      <c r="CA1514" s="113">
        <v>3.044522437723423</v>
      </c>
      <c r="CB1514" s="12" t="s">
        <v>1856</v>
      </c>
      <c r="CC1514" s="12">
        <v>1</v>
      </c>
    </row>
    <row r="1515" spans="1:167" ht="15" customHeight="1" x14ac:dyDescent="0.3">
      <c r="A1515" s="70">
        <v>1514</v>
      </c>
      <c r="B1515" s="12">
        <v>37</v>
      </c>
      <c r="C1515" s="32" t="s">
        <v>285</v>
      </c>
      <c r="D1515" s="37">
        <v>6.7000000000000004E-2</v>
      </c>
      <c r="E1515" s="68">
        <v>0.03</v>
      </c>
      <c r="F1515" s="19">
        <f t="shared" si="344"/>
        <v>2.2333333333333334</v>
      </c>
      <c r="G1515" s="12" t="s">
        <v>420</v>
      </c>
      <c r="H1515" s="12">
        <f t="shared" si="347"/>
        <v>3.7000000000000005E-2</v>
      </c>
      <c r="I1515" s="12">
        <f t="shared" si="348"/>
        <v>9.7000000000000003E-2</v>
      </c>
      <c r="J1515" s="12" t="s">
        <v>63</v>
      </c>
      <c r="K1515" s="12">
        <f t="shared" si="336"/>
        <v>-6.7000000000000004E-2</v>
      </c>
      <c r="L1515" s="45">
        <f t="shared" si="345"/>
        <v>-2.2333333333333334</v>
      </c>
      <c r="M1515" s="15">
        <f t="shared" si="337"/>
        <v>-3.2319707066296548E-2</v>
      </c>
      <c r="N1515" s="68">
        <f t="shared" si="338"/>
        <v>1.4471510626699945E-2</v>
      </c>
      <c r="O1515" s="68">
        <f t="shared" si="339"/>
        <v>69.101286368473481</v>
      </c>
      <c r="P1515" s="12">
        <f t="shared" si="340"/>
        <v>-4.679121769299649E-2</v>
      </c>
      <c r="Q1515" s="12">
        <f t="shared" si="341"/>
        <v>-1.7848196439596602E-2</v>
      </c>
      <c r="R1515" s="113">
        <v>9.3052868492851371</v>
      </c>
      <c r="S1515" s="12" t="s">
        <v>1872</v>
      </c>
      <c r="T1515" s="12" t="s">
        <v>1876</v>
      </c>
      <c r="U1515" s="12" t="s">
        <v>1879</v>
      </c>
      <c r="V1515" s="68" t="s">
        <v>1893</v>
      </c>
      <c r="W1515" s="68">
        <v>0</v>
      </c>
      <c r="X1515" s="68">
        <v>1</v>
      </c>
      <c r="Y1515" s="68">
        <v>0</v>
      </c>
      <c r="Z1515" s="68">
        <v>0</v>
      </c>
      <c r="AA1515" s="68">
        <v>0</v>
      </c>
      <c r="AB1515" s="68">
        <v>1</v>
      </c>
      <c r="AC1515" s="68">
        <v>6</v>
      </c>
      <c r="AD1515" s="68">
        <v>6</v>
      </c>
      <c r="AE1515" s="68">
        <v>4770</v>
      </c>
      <c r="AF1515" s="68">
        <v>0</v>
      </c>
      <c r="AG1515" s="68">
        <v>1</v>
      </c>
      <c r="AH1515" s="68">
        <v>0</v>
      </c>
      <c r="AI1515" s="68">
        <v>0</v>
      </c>
      <c r="AJ1515" s="68">
        <v>0</v>
      </c>
      <c r="AK1515" s="68">
        <v>0</v>
      </c>
      <c r="AL1515" s="68">
        <v>0</v>
      </c>
      <c r="AM1515" s="68">
        <v>0</v>
      </c>
      <c r="AN1515" s="68">
        <v>0</v>
      </c>
      <c r="AO1515" s="68">
        <v>0</v>
      </c>
      <c r="AP1515" s="113">
        <v>10.591320638272304</v>
      </c>
      <c r="AQ1515" s="12">
        <v>1</v>
      </c>
      <c r="AR1515" s="113">
        <v>8.4715680133899625</v>
      </c>
      <c r="AS1515" s="12">
        <v>0</v>
      </c>
      <c r="AT1515" s="12">
        <v>1</v>
      </c>
      <c r="AU1515" s="12">
        <v>6.7923444274708089</v>
      </c>
      <c r="AV1515" s="113">
        <v>7.6073814256397911</v>
      </c>
      <c r="AW1515" s="12">
        <v>0</v>
      </c>
      <c r="AX1515" s="12">
        <v>1</v>
      </c>
      <c r="AY1515" s="68">
        <v>1</v>
      </c>
      <c r="AZ1515" s="68">
        <v>3.8</v>
      </c>
      <c r="BA1515" s="94">
        <v>12</v>
      </c>
      <c r="BB1515" s="94">
        <v>28</v>
      </c>
      <c r="BC1515" s="12">
        <v>0</v>
      </c>
      <c r="BD1515" s="12">
        <v>0</v>
      </c>
      <c r="BE1515" s="104">
        <f t="shared" si="346"/>
        <v>1.355835153635182</v>
      </c>
      <c r="BF1515" s="104">
        <v>1376.05</v>
      </c>
      <c r="BG1515" s="104">
        <f t="shared" si="342"/>
        <v>0.18760762972743175</v>
      </c>
      <c r="BH1515" s="68">
        <v>1</v>
      </c>
      <c r="BI1515" s="68">
        <v>0</v>
      </c>
      <c r="BJ1515" s="68">
        <v>1</v>
      </c>
      <c r="BK1515" s="12">
        <v>1</v>
      </c>
      <c r="BL1515" s="12">
        <v>0</v>
      </c>
      <c r="BM1515" s="12">
        <v>1</v>
      </c>
      <c r="BN1515" s="12">
        <v>0</v>
      </c>
      <c r="BO1515" s="12">
        <v>1</v>
      </c>
      <c r="BP1515" s="12">
        <v>0</v>
      </c>
      <c r="BQ1515" s="12">
        <v>1</v>
      </c>
      <c r="BR1515" s="12">
        <v>0</v>
      </c>
      <c r="BS1515" s="12">
        <v>0</v>
      </c>
      <c r="BT1515" s="12">
        <v>0</v>
      </c>
      <c r="BU1515" s="12">
        <v>0</v>
      </c>
      <c r="BV1515" s="12">
        <v>0</v>
      </c>
      <c r="BW1515" s="12">
        <v>0</v>
      </c>
      <c r="BX1515" s="12">
        <v>1</v>
      </c>
      <c r="BY1515" s="12">
        <v>0.5</v>
      </c>
      <c r="BZ1515" s="12">
        <f t="shared" si="343"/>
        <v>0.5</v>
      </c>
      <c r="CA1515" s="113">
        <v>3.044522437723423</v>
      </c>
      <c r="CB1515" s="12" t="s">
        <v>1856</v>
      </c>
      <c r="CC1515" s="12">
        <v>1</v>
      </c>
    </row>
    <row r="1516" spans="1:167" ht="15" customHeight="1" x14ac:dyDescent="0.3">
      <c r="A1516" s="17">
        <v>1515</v>
      </c>
      <c r="B1516" s="12">
        <v>37</v>
      </c>
      <c r="C1516" s="32" t="s">
        <v>285</v>
      </c>
      <c r="D1516" s="37">
        <v>-0.10299999999999999</v>
      </c>
      <c r="E1516" s="68">
        <v>4.7E-2</v>
      </c>
      <c r="F1516" s="19">
        <f t="shared" si="344"/>
        <v>-2.1914893617021276</v>
      </c>
      <c r="G1516" s="12" t="s">
        <v>420</v>
      </c>
      <c r="H1516" s="12">
        <f t="shared" si="347"/>
        <v>-0.15</v>
      </c>
      <c r="I1516" s="12">
        <f t="shared" si="348"/>
        <v>-5.5999999999999994E-2</v>
      </c>
      <c r="J1516" s="12" t="s">
        <v>63</v>
      </c>
      <c r="K1516" s="12">
        <f t="shared" si="336"/>
        <v>0.10299999999999999</v>
      </c>
      <c r="L1516" s="45">
        <f t="shared" si="345"/>
        <v>2.1914893617021276</v>
      </c>
      <c r="M1516" s="15">
        <f t="shared" si="337"/>
        <v>3.1714776469017596E-2</v>
      </c>
      <c r="N1516" s="68">
        <f t="shared" si="338"/>
        <v>1.4471791204309E-2</v>
      </c>
      <c r="O1516" s="68">
        <f t="shared" si="339"/>
        <v>69.099946639794553</v>
      </c>
      <c r="P1516" s="12">
        <f t="shared" si="340"/>
        <v>1.7242985264708598E-2</v>
      </c>
      <c r="Q1516" s="12">
        <f t="shared" si="341"/>
        <v>4.6186567673326594E-2</v>
      </c>
      <c r="R1516" s="113">
        <v>8.8384067470768102</v>
      </c>
      <c r="S1516" s="12" t="s">
        <v>1872</v>
      </c>
      <c r="T1516" s="12" t="s">
        <v>1876</v>
      </c>
      <c r="U1516" s="12" t="s">
        <v>1880</v>
      </c>
      <c r="V1516" s="68" t="s">
        <v>1893</v>
      </c>
      <c r="W1516" s="68">
        <v>0</v>
      </c>
      <c r="X1516" s="68">
        <v>1</v>
      </c>
      <c r="Y1516" s="68">
        <v>0</v>
      </c>
      <c r="Z1516" s="68">
        <v>0</v>
      </c>
      <c r="AA1516" s="68">
        <v>0</v>
      </c>
      <c r="AB1516" s="68">
        <v>1</v>
      </c>
      <c r="AC1516" s="68">
        <v>6</v>
      </c>
      <c r="AD1516" s="68">
        <v>6</v>
      </c>
      <c r="AE1516" s="68">
        <v>4770</v>
      </c>
      <c r="AF1516" s="68">
        <v>0</v>
      </c>
      <c r="AG1516" s="68">
        <v>1</v>
      </c>
      <c r="AH1516" s="68">
        <v>0</v>
      </c>
      <c r="AI1516" s="68">
        <v>0</v>
      </c>
      <c r="AJ1516" s="68">
        <v>0</v>
      </c>
      <c r="AK1516" s="68">
        <v>0</v>
      </c>
      <c r="AL1516" s="68">
        <v>0</v>
      </c>
      <c r="AM1516" s="68">
        <v>0</v>
      </c>
      <c r="AN1516" s="68">
        <v>0</v>
      </c>
      <c r="AO1516" s="68">
        <v>0</v>
      </c>
      <c r="AP1516" s="113">
        <v>10.591320638272304</v>
      </c>
      <c r="AQ1516" s="12">
        <v>1</v>
      </c>
      <c r="AR1516" s="113">
        <v>8.4715680133899625</v>
      </c>
      <c r="AS1516" s="12">
        <v>0</v>
      </c>
      <c r="AT1516" s="12">
        <v>1</v>
      </c>
      <c r="AU1516" s="12">
        <v>6.7923444274708089</v>
      </c>
      <c r="AV1516" s="113">
        <v>7.6073814256397911</v>
      </c>
      <c r="AW1516" s="12">
        <v>0</v>
      </c>
      <c r="AX1516" s="12">
        <v>1</v>
      </c>
      <c r="AY1516" s="68">
        <v>1</v>
      </c>
      <c r="AZ1516" s="68">
        <v>3.8</v>
      </c>
      <c r="BA1516" s="94">
        <v>12</v>
      </c>
      <c r="BB1516" s="94">
        <v>28</v>
      </c>
      <c r="BC1516" s="12">
        <v>0</v>
      </c>
      <c r="BD1516" s="12">
        <v>0</v>
      </c>
      <c r="BE1516" s="104">
        <f t="shared" si="346"/>
        <v>1.355835153635182</v>
      </c>
      <c r="BF1516" s="104">
        <v>1376.05</v>
      </c>
      <c r="BG1516" s="104">
        <f t="shared" si="342"/>
        <v>0.18760762972743175</v>
      </c>
      <c r="BH1516" s="68">
        <v>1</v>
      </c>
      <c r="BI1516" s="68">
        <v>0</v>
      </c>
      <c r="BJ1516" s="68">
        <v>1</v>
      </c>
      <c r="BK1516" s="12">
        <v>1</v>
      </c>
      <c r="BL1516" s="12">
        <v>0</v>
      </c>
      <c r="BM1516" s="12">
        <v>1</v>
      </c>
      <c r="BN1516" s="12">
        <v>0</v>
      </c>
      <c r="BO1516" s="12">
        <v>1</v>
      </c>
      <c r="BP1516" s="12">
        <v>0</v>
      </c>
      <c r="BQ1516" s="12">
        <v>1</v>
      </c>
      <c r="BR1516" s="12">
        <v>0</v>
      </c>
      <c r="BS1516" s="12">
        <v>0</v>
      </c>
      <c r="BT1516" s="12">
        <v>0</v>
      </c>
      <c r="BU1516" s="12">
        <v>0</v>
      </c>
      <c r="BV1516" s="12">
        <v>0</v>
      </c>
      <c r="BW1516" s="12">
        <v>0</v>
      </c>
      <c r="BX1516" s="12">
        <v>1</v>
      </c>
      <c r="BY1516" s="12">
        <v>0.5</v>
      </c>
      <c r="BZ1516" s="12">
        <f t="shared" si="343"/>
        <v>0.5</v>
      </c>
      <c r="CA1516" s="113">
        <v>3.044522437723423</v>
      </c>
      <c r="CB1516" s="12" t="s">
        <v>1856</v>
      </c>
      <c r="CC1516" s="12">
        <v>1</v>
      </c>
    </row>
    <row r="1517" spans="1:167" ht="15" customHeight="1" x14ac:dyDescent="0.3">
      <c r="A1517" s="17">
        <v>1516</v>
      </c>
      <c r="B1517" s="12">
        <v>37</v>
      </c>
      <c r="C1517" s="32" t="s">
        <v>285</v>
      </c>
      <c r="D1517" s="37">
        <v>5.3999999999999999E-2</v>
      </c>
      <c r="E1517" s="13">
        <v>0.03</v>
      </c>
      <c r="F1517" s="19">
        <f t="shared" si="344"/>
        <v>1.8</v>
      </c>
      <c r="G1517" s="12" t="s">
        <v>421</v>
      </c>
      <c r="H1517" s="12">
        <f t="shared" si="347"/>
        <v>2.4E-2</v>
      </c>
      <c r="I1517" s="12">
        <f t="shared" si="348"/>
        <v>8.3999999999999991E-2</v>
      </c>
      <c r="J1517" s="12" t="s">
        <v>63</v>
      </c>
      <c r="K1517" s="12">
        <f t="shared" si="336"/>
        <v>-5.3999999999999999E-2</v>
      </c>
      <c r="L1517" s="45">
        <f t="shared" si="345"/>
        <v>-1.8</v>
      </c>
      <c r="M1517" s="15">
        <f t="shared" si="337"/>
        <v>-2.6053487713507021E-2</v>
      </c>
      <c r="N1517" s="13">
        <f t="shared" si="338"/>
        <v>1.4474159840837232E-2</v>
      </c>
      <c r="O1517" s="68">
        <f t="shared" si="339"/>
        <v>69.088638718677899</v>
      </c>
      <c r="P1517" s="12">
        <f t="shared" si="340"/>
        <v>-4.0527647554344251E-2</v>
      </c>
      <c r="Q1517" s="12">
        <f t="shared" si="341"/>
        <v>-1.1579327872669789E-2</v>
      </c>
      <c r="R1517" s="113">
        <v>8.8384067470768102</v>
      </c>
      <c r="S1517" s="12" t="s">
        <v>1872</v>
      </c>
      <c r="T1517" s="12" t="s">
        <v>1876</v>
      </c>
      <c r="U1517" s="12" t="s">
        <v>1881</v>
      </c>
      <c r="V1517" s="13" t="s">
        <v>1894</v>
      </c>
      <c r="W1517" s="68">
        <v>0</v>
      </c>
      <c r="X1517" s="68">
        <v>1</v>
      </c>
      <c r="Y1517" s="68">
        <v>0</v>
      </c>
      <c r="Z1517" s="68">
        <v>0</v>
      </c>
      <c r="AA1517" s="13">
        <v>0</v>
      </c>
      <c r="AB1517" s="13">
        <v>1</v>
      </c>
      <c r="AC1517" s="68">
        <v>6</v>
      </c>
      <c r="AD1517" s="68">
        <v>6</v>
      </c>
      <c r="AE1517" s="13">
        <v>4770</v>
      </c>
      <c r="AF1517" s="13">
        <v>0</v>
      </c>
      <c r="AG1517" s="13">
        <v>1</v>
      </c>
      <c r="AH1517" s="13">
        <v>0</v>
      </c>
      <c r="AI1517" s="13">
        <v>0</v>
      </c>
      <c r="AJ1517" s="13">
        <v>0</v>
      </c>
      <c r="AK1517" s="13">
        <v>0</v>
      </c>
      <c r="AL1517" s="13">
        <v>0</v>
      </c>
      <c r="AM1517" s="68">
        <v>0</v>
      </c>
      <c r="AN1517" s="68">
        <v>0</v>
      </c>
      <c r="AO1517" s="68">
        <v>0</v>
      </c>
      <c r="AP1517" s="113">
        <v>10.591320638272304</v>
      </c>
      <c r="AQ1517" s="12">
        <v>1</v>
      </c>
      <c r="AR1517" s="113">
        <v>8.4715680133899625</v>
      </c>
      <c r="AS1517" s="12">
        <v>0</v>
      </c>
      <c r="AT1517" s="12">
        <v>1</v>
      </c>
      <c r="AU1517" s="12">
        <v>6.7923444274708089</v>
      </c>
      <c r="AV1517" s="113">
        <v>7.6073814256397911</v>
      </c>
      <c r="AW1517" s="12">
        <v>0</v>
      </c>
      <c r="AX1517" s="12">
        <v>1</v>
      </c>
      <c r="AY1517" s="68">
        <v>1</v>
      </c>
      <c r="AZ1517" s="68">
        <v>3.8</v>
      </c>
      <c r="BA1517" s="94">
        <v>12</v>
      </c>
      <c r="BB1517" s="94">
        <v>28</v>
      </c>
      <c r="BC1517" s="12">
        <v>0</v>
      </c>
      <c r="BD1517" s="12">
        <v>0</v>
      </c>
      <c r="BE1517" s="104">
        <f t="shared" si="346"/>
        <v>1.355835153635182</v>
      </c>
      <c r="BF1517" s="104">
        <v>1376.05</v>
      </c>
      <c r="BG1517" s="104">
        <f t="shared" si="342"/>
        <v>0.18760762972743175</v>
      </c>
      <c r="BH1517" s="68">
        <v>1</v>
      </c>
      <c r="BI1517" s="68">
        <v>0</v>
      </c>
      <c r="BJ1517" s="68">
        <v>1</v>
      </c>
      <c r="BK1517" s="12">
        <v>1</v>
      </c>
      <c r="BL1517" s="12">
        <v>0</v>
      </c>
      <c r="BM1517" s="12">
        <v>1</v>
      </c>
      <c r="BN1517" s="12">
        <v>0</v>
      </c>
      <c r="BO1517" s="12">
        <v>1</v>
      </c>
      <c r="BP1517" s="12">
        <v>0</v>
      </c>
      <c r="BQ1517" s="12">
        <v>1</v>
      </c>
      <c r="BR1517" s="12">
        <v>0</v>
      </c>
      <c r="BS1517" s="12">
        <v>0</v>
      </c>
      <c r="BT1517" s="12">
        <v>0</v>
      </c>
      <c r="BU1517" s="12">
        <v>0</v>
      </c>
      <c r="BV1517" s="12">
        <v>0</v>
      </c>
      <c r="BW1517" s="12">
        <v>0</v>
      </c>
      <c r="BX1517" s="12">
        <v>1</v>
      </c>
      <c r="BY1517" s="12">
        <v>0.5</v>
      </c>
      <c r="BZ1517" s="12">
        <f t="shared" si="343"/>
        <v>0.5</v>
      </c>
      <c r="CA1517" s="113">
        <v>3.044522437723423</v>
      </c>
      <c r="CB1517" s="12" t="s">
        <v>1856</v>
      </c>
      <c r="CC1517" s="12">
        <v>1</v>
      </c>
    </row>
    <row r="1518" spans="1:167" ht="15" customHeight="1" x14ac:dyDescent="0.3">
      <c r="A1518" s="17">
        <v>1517</v>
      </c>
      <c r="B1518" s="12">
        <v>37</v>
      </c>
      <c r="C1518" s="32" t="s">
        <v>285</v>
      </c>
      <c r="D1518" s="37">
        <v>-7.3999999999999996E-2</v>
      </c>
      <c r="E1518" s="13">
        <v>4.7E-2</v>
      </c>
      <c r="F1518" s="19">
        <f t="shared" si="344"/>
        <v>-1.5744680851063828</v>
      </c>
      <c r="H1518" s="12">
        <f t="shared" si="347"/>
        <v>-0.121</v>
      </c>
      <c r="I1518" s="12">
        <f t="shared" si="348"/>
        <v>-2.6999999999999996E-2</v>
      </c>
      <c r="J1518" s="12" t="s">
        <v>63</v>
      </c>
      <c r="K1518" s="12">
        <f t="shared" si="336"/>
        <v>7.3999999999999996E-2</v>
      </c>
      <c r="L1518" s="45">
        <f t="shared" si="345"/>
        <v>1.5744680851063828</v>
      </c>
      <c r="M1518" s="15">
        <f t="shared" si="337"/>
        <v>2.2790919704284207E-2</v>
      </c>
      <c r="N1518" s="13">
        <f t="shared" si="338"/>
        <v>1.4475313866234567E-2</v>
      </c>
      <c r="O1518" s="68">
        <f t="shared" si="339"/>
        <v>69.083130717643499</v>
      </c>
      <c r="P1518" s="12">
        <f t="shared" si="340"/>
        <v>8.3156058380496403E-3</v>
      </c>
      <c r="Q1518" s="12">
        <f t="shared" si="341"/>
        <v>3.7266233570518774E-2</v>
      </c>
      <c r="R1518" s="113">
        <v>8.8384067470768102</v>
      </c>
      <c r="S1518" s="12" t="s">
        <v>1872</v>
      </c>
      <c r="T1518" s="12" t="s">
        <v>1876</v>
      </c>
      <c r="U1518" s="12" t="s">
        <v>1882</v>
      </c>
      <c r="V1518" s="13" t="s">
        <v>1894</v>
      </c>
      <c r="W1518" s="68">
        <v>0</v>
      </c>
      <c r="X1518" s="68">
        <v>1</v>
      </c>
      <c r="Y1518" s="68">
        <v>0</v>
      </c>
      <c r="Z1518" s="68">
        <v>0</v>
      </c>
      <c r="AA1518" s="13">
        <v>0</v>
      </c>
      <c r="AB1518" s="13">
        <v>1</v>
      </c>
      <c r="AC1518" s="68">
        <v>6</v>
      </c>
      <c r="AD1518" s="68">
        <v>6</v>
      </c>
      <c r="AE1518" s="13">
        <v>4770</v>
      </c>
      <c r="AF1518" s="13">
        <v>0</v>
      </c>
      <c r="AG1518" s="13">
        <v>1</v>
      </c>
      <c r="AH1518" s="13">
        <v>0</v>
      </c>
      <c r="AI1518" s="13">
        <v>0</v>
      </c>
      <c r="AJ1518" s="13">
        <v>0</v>
      </c>
      <c r="AK1518" s="13">
        <v>0</v>
      </c>
      <c r="AL1518" s="13">
        <v>0</v>
      </c>
      <c r="AM1518" s="68">
        <v>0</v>
      </c>
      <c r="AN1518" s="68">
        <v>0</v>
      </c>
      <c r="AO1518" s="68">
        <v>0</v>
      </c>
      <c r="AP1518" s="113">
        <v>10.591320638272304</v>
      </c>
      <c r="AQ1518" s="12">
        <v>1</v>
      </c>
      <c r="AR1518" s="113">
        <v>8.4715680133899625</v>
      </c>
      <c r="AS1518" s="12">
        <v>0</v>
      </c>
      <c r="AT1518" s="12">
        <v>1</v>
      </c>
      <c r="AU1518" s="12">
        <v>6.7923444274708089</v>
      </c>
      <c r="AV1518" s="113">
        <v>7.6073814256397911</v>
      </c>
      <c r="AW1518" s="12">
        <v>0</v>
      </c>
      <c r="AX1518" s="12">
        <v>1</v>
      </c>
      <c r="AY1518" s="68">
        <v>1</v>
      </c>
      <c r="AZ1518" s="68">
        <v>3.8</v>
      </c>
      <c r="BA1518" s="94">
        <v>12</v>
      </c>
      <c r="BB1518" s="94">
        <v>28</v>
      </c>
      <c r="BC1518" s="12">
        <v>0</v>
      </c>
      <c r="BD1518" s="12">
        <v>0</v>
      </c>
      <c r="BE1518" s="104">
        <f t="shared" si="346"/>
        <v>1.355835153635182</v>
      </c>
      <c r="BF1518" s="104">
        <v>1376.05</v>
      </c>
      <c r="BG1518" s="104">
        <f t="shared" si="342"/>
        <v>0.18760762972743175</v>
      </c>
      <c r="BH1518" s="68">
        <v>1</v>
      </c>
      <c r="BI1518" s="68">
        <v>0</v>
      </c>
      <c r="BJ1518" s="68">
        <v>1</v>
      </c>
      <c r="BK1518" s="12">
        <v>1</v>
      </c>
      <c r="BL1518" s="12">
        <v>0</v>
      </c>
      <c r="BM1518" s="12">
        <v>1</v>
      </c>
      <c r="BN1518" s="12">
        <v>0</v>
      </c>
      <c r="BO1518" s="12">
        <v>1</v>
      </c>
      <c r="BP1518" s="12">
        <v>0</v>
      </c>
      <c r="BQ1518" s="12">
        <v>1</v>
      </c>
      <c r="BR1518" s="12">
        <v>0</v>
      </c>
      <c r="BS1518" s="12">
        <v>0</v>
      </c>
      <c r="BT1518" s="12">
        <v>0</v>
      </c>
      <c r="BU1518" s="12">
        <v>0</v>
      </c>
      <c r="BV1518" s="12">
        <v>0</v>
      </c>
      <c r="BW1518" s="12">
        <v>0</v>
      </c>
      <c r="BX1518" s="12">
        <v>1</v>
      </c>
      <c r="BY1518" s="12">
        <v>0.5</v>
      </c>
      <c r="BZ1518" s="12">
        <f t="shared" si="343"/>
        <v>0.5</v>
      </c>
      <c r="CA1518" s="113">
        <v>3.044522437723423</v>
      </c>
      <c r="CB1518" s="12" t="s">
        <v>1856</v>
      </c>
      <c r="CC1518" s="12">
        <v>1</v>
      </c>
    </row>
    <row r="1519" spans="1:167" ht="15" customHeight="1" x14ac:dyDescent="0.3">
      <c r="A1519" s="17">
        <v>1518</v>
      </c>
      <c r="B1519" s="12">
        <v>37</v>
      </c>
      <c r="C1519" s="32" t="s">
        <v>285</v>
      </c>
      <c r="D1519" s="37">
        <v>-1E-3</v>
      </c>
      <c r="E1519" s="68">
        <v>2E-3</v>
      </c>
      <c r="F1519" s="19">
        <f t="shared" si="344"/>
        <v>-0.5</v>
      </c>
      <c r="H1519" s="12">
        <f t="shared" si="347"/>
        <v>-3.0000000000000001E-3</v>
      </c>
      <c r="I1519" s="12">
        <f t="shared" si="348"/>
        <v>1E-3</v>
      </c>
      <c r="J1519" s="12" t="s">
        <v>63</v>
      </c>
      <c r="K1519" s="12">
        <f t="shared" si="336"/>
        <v>-1E-3</v>
      </c>
      <c r="L1519" s="45">
        <f t="shared" si="345"/>
        <v>-0.5</v>
      </c>
      <c r="M1519" s="15">
        <f t="shared" si="337"/>
        <v>-3.1787063460303419E-3</v>
      </c>
      <c r="N1519" s="68">
        <f t="shared" si="338"/>
        <v>6.3574126920606837E-3</v>
      </c>
      <c r="O1519" s="68">
        <f t="shared" si="339"/>
        <v>157.29669418013845</v>
      </c>
      <c r="P1519" s="12">
        <f t="shared" si="340"/>
        <v>-9.536119038091026E-3</v>
      </c>
      <c r="Q1519" s="12">
        <f t="shared" si="341"/>
        <v>3.1787063460303419E-3</v>
      </c>
      <c r="R1519" s="113">
        <v>8.8384067470768102</v>
      </c>
      <c r="S1519" s="12" t="s">
        <v>1895</v>
      </c>
      <c r="T1519" s="12" t="s">
        <v>1873</v>
      </c>
      <c r="U1519" s="12" t="s">
        <v>1879</v>
      </c>
      <c r="V1519" s="68" t="s">
        <v>1896</v>
      </c>
      <c r="W1519" s="68">
        <v>0</v>
      </c>
      <c r="X1519" s="68">
        <v>1</v>
      </c>
      <c r="Y1519" s="68">
        <v>0</v>
      </c>
      <c r="Z1519" s="68">
        <v>0</v>
      </c>
      <c r="AA1519" s="68">
        <v>1</v>
      </c>
      <c r="AB1519" s="68">
        <v>1</v>
      </c>
      <c r="AC1519" s="68">
        <v>1</v>
      </c>
      <c r="AD1519" s="68">
        <v>2</v>
      </c>
      <c r="AE1519" s="68">
        <v>24742</v>
      </c>
      <c r="AF1519" s="68">
        <v>0</v>
      </c>
      <c r="AG1519" s="68">
        <v>1</v>
      </c>
      <c r="AH1519" s="68">
        <v>0</v>
      </c>
      <c r="AI1519" s="68">
        <v>0</v>
      </c>
      <c r="AJ1519" s="68">
        <v>0</v>
      </c>
      <c r="AK1519" s="68">
        <v>0</v>
      </c>
      <c r="AL1519" s="68">
        <v>0</v>
      </c>
      <c r="AM1519" s="68">
        <v>0</v>
      </c>
      <c r="AN1519" s="68">
        <v>0</v>
      </c>
      <c r="AO1519" s="68">
        <v>0</v>
      </c>
      <c r="AP1519" s="113">
        <v>10.591320638272304</v>
      </c>
      <c r="AQ1519" s="12">
        <v>1</v>
      </c>
      <c r="AR1519" s="113">
        <v>10.116378727385987</v>
      </c>
      <c r="AS1519" s="12">
        <v>0</v>
      </c>
      <c r="AT1519" s="12">
        <v>1</v>
      </c>
      <c r="AU1519" s="12">
        <v>6.7923444274708089</v>
      </c>
      <c r="AV1519" s="113">
        <v>7.6073814256397911</v>
      </c>
      <c r="AW1519" s="12">
        <v>0</v>
      </c>
      <c r="AX1519" s="12">
        <v>1</v>
      </c>
      <c r="AY1519" s="68">
        <v>1</v>
      </c>
      <c r="AZ1519" s="68">
        <v>3.8</v>
      </c>
      <c r="BA1519" s="94">
        <v>12</v>
      </c>
      <c r="BB1519" s="94">
        <v>28</v>
      </c>
      <c r="BC1519" s="12">
        <v>0</v>
      </c>
      <c r="BD1519" s="12">
        <v>0</v>
      </c>
      <c r="BE1519" s="104">
        <f t="shared" si="346"/>
        <v>1.355835153635182</v>
      </c>
      <c r="BF1519" s="104">
        <v>1376.05</v>
      </c>
      <c r="BG1519" s="104">
        <f t="shared" si="342"/>
        <v>0.18760762972743175</v>
      </c>
      <c r="BH1519" s="68">
        <v>1</v>
      </c>
      <c r="BI1519" s="68">
        <v>0</v>
      </c>
      <c r="BJ1519" s="68">
        <v>1</v>
      </c>
      <c r="BK1519" s="12">
        <v>1</v>
      </c>
      <c r="BL1519" s="12">
        <v>0</v>
      </c>
      <c r="BM1519" s="12">
        <v>1</v>
      </c>
      <c r="BN1519" s="12">
        <v>0</v>
      </c>
      <c r="BO1519" s="12">
        <v>1</v>
      </c>
      <c r="BP1519" s="12">
        <v>0</v>
      </c>
      <c r="BQ1519" s="12">
        <v>1</v>
      </c>
      <c r="BR1519" s="12">
        <v>0</v>
      </c>
      <c r="BS1519" s="12">
        <v>0</v>
      </c>
      <c r="BT1519" s="12">
        <v>0</v>
      </c>
      <c r="BU1519" s="12">
        <v>0</v>
      </c>
      <c r="BV1519" s="12">
        <v>0</v>
      </c>
      <c r="BW1519" s="12">
        <v>0</v>
      </c>
      <c r="BX1519" s="12">
        <v>1</v>
      </c>
      <c r="BY1519" s="12">
        <v>0.5</v>
      </c>
      <c r="BZ1519" s="12">
        <f t="shared" si="343"/>
        <v>0.5</v>
      </c>
      <c r="CA1519" s="113">
        <v>3.044522437723423</v>
      </c>
      <c r="CB1519" s="12" t="s">
        <v>1856</v>
      </c>
      <c r="CC1519" s="12">
        <v>1</v>
      </c>
      <c r="CI1519" s="46" t="s">
        <v>1900</v>
      </c>
    </row>
    <row r="1520" spans="1:167" ht="15" customHeight="1" x14ac:dyDescent="0.3">
      <c r="A1520" s="17">
        <v>1519</v>
      </c>
      <c r="B1520" s="12">
        <v>37</v>
      </c>
      <c r="C1520" s="32" t="s">
        <v>285</v>
      </c>
      <c r="D1520" s="37">
        <v>6.0000000000000001E-3</v>
      </c>
      <c r="E1520" s="68">
        <v>2E-3</v>
      </c>
      <c r="F1520" s="19">
        <f t="shared" si="344"/>
        <v>3</v>
      </c>
      <c r="G1520" s="12" t="s">
        <v>420</v>
      </c>
      <c r="H1520" s="12">
        <f t="shared" si="347"/>
        <v>4.0000000000000001E-3</v>
      </c>
      <c r="I1520" s="12">
        <f t="shared" si="348"/>
        <v>8.0000000000000002E-3</v>
      </c>
      <c r="J1520" s="12" t="s">
        <v>63</v>
      </c>
      <c r="K1520" s="12">
        <f t="shared" si="336"/>
        <v>6.0000000000000001E-3</v>
      </c>
      <c r="L1520" s="45">
        <f t="shared" si="345"/>
        <v>3</v>
      </c>
      <c r="M1520" s="15">
        <f t="shared" si="337"/>
        <v>1.9068866559175519E-2</v>
      </c>
      <c r="N1520" s="68">
        <f t="shared" si="338"/>
        <v>6.3562888530585056E-3</v>
      </c>
      <c r="O1520" s="68">
        <f t="shared" si="339"/>
        <v>157.3245054020511</v>
      </c>
      <c r="P1520" s="12">
        <f t="shared" si="340"/>
        <v>1.2712577706117013E-2</v>
      </c>
      <c r="Q1520" s="12">
        <f t="shared" si="341"/>
        <v>2.5425155412234023E-2</v>
      </c>
      <c r="R1520" s="113">
        <v>8.8384067470768102</v>
      </c>
      <c r="S1520" s="12" t="s">
        <v>1895</v>
      </c>
      <c r="T1520" s="12" t="s">
        <v>1873</v>
      </c>
      <c r="U1520" s="12" t="s">
        <v>1881</v>
      </c>
      <c r="V1520" s="68" t="s">
        <v>1897</v>
      </c>
      <c r="W1520" s="68">
        <v>0</v>
      </c>
      <c r="X1520" s="68">
        <v>1</v>
      </c>
      <c r="Y1520" s="68">
        <v>0</v>
      </c>
      <c r="Z1520" s="68">
        <v>0</v>
      </c>
      <c r="AA1520" s="68">
        <v>1</v>
      </c>
      <c r="AB1520" s="68">
        <v>1</v>
      </c>
      <c r="AC1520" s="68">
        <v>1</v>
      </c>
      <c r="AD1520" s="68">
        <v>2</v>
      </c>
      <c r="AE1520" s="68">
        <v>24742</v>
      </c>
      <c r="AF1520" s="68">
        <v>0</v>
      </c>
      <c r="AG1520" s="68">
        <v>1</v>
      </c>
      <c r="AH1520" s="68">
        <v>0</v>
      </c>
      <c r="AI1520" s="68">
        <v>0</v>
      </c>
      <c r="AJ1520" s="68">
        <v>0</v>
      </c>
      <c r="AK1520" s="68">
        <v>0</v>
      </c>
      <c r="AL1520" s="68">
        <v>0</v>
      </c>
      <c r="AM1520" s="68">
        <v>0</v>
      </c>
      <c r="AN1520" s="68">
        <v>0</v>
      </c>
      <c r="AO1520" s="68">
        <v>0</v>
      </c>
      <c r="AP1520" s="113">
        <v>10.591320638272304</v>
      </c>
      <c r="AQ1520" s="12">
        <v>1</v>
      </c>
      <c r="AR1520" s="113">
        <v>10.116378727385987</v>
      </c>
      <c r="AS1520" s="12">
        <v>0</v>
      </c>
      <c r="AT1520" s="12">
        <v>1</v>
      </c>
      <c r="AU1520" s="12">
        <v>6.7923444274708089</v>
      </c>
      <c r="AV1520" s="113">
        <v>7.6073814256397911</v>
      </c>
      <c r="AW1520" s="12">
        <v>0</v>
      </c>
      <c r="AX1520" s="12">
        <v>1</v>
      </c>
      <c r="AY1520" s="68">
        <v>1</v>
      </c>
      <c r="AZ1520" s="68">
        <v>3.8</v>
      </c>
      <c r="BA1520" s="94">
        <v>12</v>
      </c>
      <c r="BB1520" s="94">
        <v>28</v>
      </c>
      <c r="BC1520" s="12">
        <v>0</v>
      </c>
      <c r="BD1520" s="12">
        <v>0</v>
      </c>
      <c r="BE1520" s="104">
        <f t="shared" si="346"/>
        <v>1.355835153635182</v>
      </c>
      <c r="BF1520" s="104">
        <v>1376.05</v>
      </c>
      <c r="BG1520" s="104">
        <f t="shared" si="342"/>
        <v>0.18760762972743175</v>
      </c>
      <c r="BH1520" s="68">
        <v>1</v>
      </c>
      <c r="BI1520" s="68">
        <v>0</v>
      </c>
      <c r="BJ1520" s="68">
        <v>1</v>
      </c>
      <c r="BK1520" s="12">
        <v>1</v>
      </c>
      <c r="BL1520" s="12">
        <v>0</v>
      </c>
      <c r="BM1520" s="12">
        <v>1</v>
      </c>
      <c r="BN1520" s="12">
        <v>0</v>
      </c>
      <c r="BO1520" s="12">
        <v>1</v>
      </c>
      <c r="BP1520" s="12">
        <v>0</v>
      </c>
      <c r="BQ1520" s="12">
        <v>1</v>
      </c>
      <c r="BR1520" s="12">
        <v>0</v>
      </c>
      <c r="BS1520" s="12">
        <v>0</v>
      </c>
      <c r="BT1520" s="12">
        <v>0</v>
      </c>
      <c r="BU1520" s="12">
        <v>0</v>
      </c>
      <c r="BV1520" s="12">
        <v>0</v>
      </c>
      <c r="BW1520" s="12">
        <v>0</v>
      </c>
      <c r="BX1520" s="12">
        <v>1</v>
      </c>
      <c r="BY1520" s="12">
        <v>0.5</v>
      </c>
      <c r="BZ1520" s="12">
        <f t="shared" si="343"/>
        <v>0.5</v>
      </c>
      <c r="CA1520" s="113">
        <v>3.044522437723423</v>
      </c>
      <c r="CB1520" s="12" t="s">
        <v>1856</v>
      </c>
      <c r="CC1520" s="12">
        <v>1</v>
      </c>
    </row>
    <row r="1521" spans="1:167" ht="15" customHeight="1" x14ac:dyDescent="0.3">
      <c r="A1521" s="70">
        <v>1520</v>
      </c>
      <c r="B1521" s="70">
        <v>37</v>
      </c>
      <c r="C1521" s="32" t="s">
        <v>285</v>
      </c>
      <c r="D1521" s="38">
        <v>-4.0000000000000001E-3</v>
      </c>
      <c r="E1521" s="69">
        <v>1.7000000000000001E-2</v>
      </c>
      <c r="F1521" s="19">
        <f t="shared" si="344"/>
        <v>-0.23529411764705882</v>
      </c>
      <c r="G1521" s="70"/>
      <c r="H1521" s="70">
        <f t="shared" si="347"/>
        <v>-2.1000000000000001E-2</v>
      </c>
      <c r="I1521" s="70">
        <f t="shared" si="348"/>
        <v>1.3000000000000001E-2</v>
      </c>
      <c r="J1521" s="70" t="s">
        <v>63</v>
      </c>
      <c r="K1521" s="70">
        <f t="shared" si="336"/>
        <v>-4.0000000000000001E-3</v>
      </c>
      <c r="L1521" s="47">
        <f t="shared" si="345"/>
        <v>-0.23529411764705882</v>
      </c>
      <c r="M1521" s="18">
        <f t="shared" si="337"/>
        <v>-1.4958676935832704E-3</v>
      </c>
      <c r="N1521" s="69">
        <f t="shared" si="338"/>
        <v>6.3574376977289003E-3</v>
      </c>
      <c r="O1521" s="69">
        <f t="shared" si="339"/>
        <v>157.29607548607751</v>
      </c>
      <c r="P1521" s="70">
        <f t="shared" si="340"/>
        <v>-7.8533053913121716E-3</v>
      </c>
      <c r="Q1521" s="70">
        <f t="shared" si="341"/>
        <v>4.86157000414563E-3</v>
      </c>
      <c r="R1521" s="114">
        <v>8.8384067470768102</v>
      </c>
      <c r="S1521" s="70" t="s">
        <v>1895</v>
      </c>
      <c r="T1521" s="70" t="s">
        <v>1874</v>
      </c>
      <c r="U1521" s="70" t="s">
        <v>1879</v>
      </c>
      <c r="V1521" s="69" t="s">
        <v>1898</v>
      </c>
      <c r="W1521" s="69">
        <v>0</v>
      </c>
      <c r="X1521" s="69">
        <v>1</v>
      </c>
      <c r="Y1521" s="69">
        <v>0</v>
      </c>
      <c r="Z1521" s="69">
        <v>0</v>
      </c>
      <c r="AA1521" s="69">
        <v>1</v>
      </c>
      <c r="AB1521" s="69">
        <v>1</v>
      </c>
      <c r="AC1521" s="69">
        <v>4</v>
      </c>
      <c r="AD1521" s="69">
        <v>2</v>
      </c>
      <c r="AE1521" s="69">
        <v>24742</v>
      </c>
      <c r="AF1521" s="69">
        <v>0</v>
      </c>
      <c r="AG1521" s="69">
        <v>1</v>
      </c>
      <c r="AH1521" s="69">
        <v>0</v>
      </c>
      <c r="AI1521" s="69">
        <v>0</v>
      </c>
      <c r="AJ1521" s="69">
        <v>0</v>
      </c>
      <c r="AK1521" s="69">
        <v>0</v>
      </c>
      <c r="AL1521" s="69">
        <v>0</v>
      </c>
      <c r="AM1521" s="69">
        <v>0</v>
      </c>
      <c r="AN1521" s="69">
        <v>0</v>
      </c>
      <c r="AO1521" s="69">
        <v>0</v>
      </c>
      <c r="AP1521" s="114">
        <v>10.591320638272304</v>
      </c>
      <c r="AQ1521" s="70">
        <v>1</v>
      </c>
      <c r="AR1521" s="114">
        <v>10.116378727385987</v>
      </c>
      <c r="AS1521" s="70">
        <v>0</v>
      </c>
      <c r="AT1521" s="70">
        <v>1</v>
      </c>
      <c r="AU1521" s="70">
        <v>6.7923444274708089</v>
      </c>
      <c r="AV1521" s="114">
        <v>7.6073814256397911</v>
      </c>
      <c r="AW1521" s="70">
        <v>0</v>
      </c>
      <c r="AX1521" s="70">
        <v>1</v>
      </c>
      <c r="AY1521" s="69">
        <v>1</v>
      </c>
      <c r="AZ1521" s="69">
        <v>3.8</v>
      </c>
      <c r="BA1521" s="32">
        <v>12</v>
      </c>
      <c r="BB1521" s="32">
        <v>28</v>
      </c>
      <c r="BC1521" s="70">
        <v>0</v>
      </c>
      <c r="BD1521" s="70">
        <v>0</v>
      </c>
      <c r="BE1521" s="106">
        <f t="shared" si="346"/>
        <v>1.355835153635182</v>
      </c>
      <c r="BF1521" s="106">
        <v>1376.05</v>
      </c>
      <c r="BG1521" s="106">
        <f t="shared" si="342"/>
        <v>0.18760762972743175</v>
      </c>
      <c r="BH1521" s="69">
        <v>1</v>
      </c>
      <c r="BI1521" s="69">
        <v>0</v>
      </c>
      <c r="BJ1521" s="69">
        <v>1</v>
      </c>
      <c r="BK1521" s="70">
        <v>1</v>
      </c>
      <c r="BL1521" s="70">
        <v>0</v>
      </c>
      <c r="BM1521" s="70">
        <v>1</v>
      </c>
      <c r="BN1521" s="70">
        <v>0</v>
      </c>
      <c r="BO1521" s="70">
        <v>1</v>
      </c>
      <c r="BP1521" s="70">
        <v>0</v>
      </c>
      <c r="BQ1521" s="70">
        <v>1</v>
      </c>
      <c r="BR1521" s="70">
        <v>0</v>
      </c>
      <c r="BS1521" s="70">
        <v>0</v>
      </c>
      <c r="BT1521" s="70">
        <v>0</v>
      </c>
      <c r="BU1521" s="70">
        <v>0</v>
      </c>
      <c r="BV1521" s="70">
        <v>0</v>
      </c>
      <c r="BW1521" s="70">
        <v>0</v>
      </c>
      <c r="BX1521" s="70">
        <v>1</v>
      </c>
      <c r="BY1521" s="70">
        <v>0.5</v>
      </c>
      <c r="BZ1521" s="70">
        <f t="shared" si="343"/>
        <v>0.5</v>
      </c>
      <c r="CA1521" s="114">
        <v>3.044522437723423</v>
      </c>
      <c r="CB1521" s="70" t="s">
        <v>1856</v>
      </c>
      <c r="CC1521" s="70">
        <v>1</v>
      </c>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c r="DD1521" s="70"/>
      <c r="DE1521" s="70"/>
      <c r="DF1521" s="70"/>
      <c r="DG1521" s="70"/>
      <c r="DH1521" s="70"/>
      <c r="DI1521" s="70"/>
      <c r="DJ1521" s="70"/>
      <c r="DK1521" s="70"/>
      <c r="DL1521" s="70"/>
      <c r="DM1521" s="70"/>
      <c r="DN1521" s="70"/>
      <c r="DO1521" s="70"/>
      <c r="DP1521" s="70"/>
      <c r="DQ1521" s="70"/>
      <c r="DR1521" s="70"/>
      <c r="DS1521" s="70"/>
      <c r="DT1521" s="70"/>
      <c r="DU1521" s="70"/>
      <c r="DV1521" s="70"/>
      <c r="DW1521" s="70"/>
      <c r="DX1521" s="70"/>
      <c r="DY1521" s="70"/>
      <c r="DZ1521" s="70"/>
      <c r="EA1521" s="70"/>
      <c r="EB1521" s="70"/>
      <c r="EC1521" s="70"/>
      <c r="ED1521" s="70"/>
      <c r="EE1521" s="70"/>
      <c r="EF1521" s="70"/>
      <c r="EG1521" s="70"/>
      <c r="EH1521" s="70"/>
      <c r="EI1521" s="70"/>
      <c r="EJ1521" s="70"/>
      <c r="EK1521" s="70"/>
      <c r="EL1521" s="70"/>
      <c r="EM1521" s="70"/>
      <c r="EN1521" s="70"/>
      <c r="EO1521" s="70"/>
      <c r="EP1521" s="70"/>
      <c r="EQ1521" s="70"/>
      <c r="ER1521" s="70"/>
      <c r="ES1521" s="70"/>
      <c r="ET1521" s="70"/>
      <c r="EU1521" s="70"/>
      <c r="EV1521" s="70"/>
      <c r="EW1521" s="70"/>
      <c r="EX1521" s="70"/>
      <c r="EY1521" s="70"/>
      <c r="EZ1521" s="70"/>
      <c r="FA1521" s="70"/>
      <c r="FB1521" s="70"/>
      <c r="FC1521" s="70"/>
      <c r="FD1521" s="70"/>
      <c r="FE1521" s="70"/>
      <c r="FF1521" s="70"/>
      <c r="FG1521" s="70"/>
      <c r="FH1521" s="70"/>
      <c r="FI1521" s="70"/>
      <c r="FJ1521" s="70"/>
      <c r="FK1521" s="70"/>
    </row>
    <row r="1522" spans="1:167" s="40" customFormat="1" ht="15" customHeight="1" x14ac:dyDescent="0.3">
      <c r="A1522" s="75">
        <v>1521</v>
      </c>
      <c r="B1522" s="75">
        <v>37</v>
      </c>
      <c r="C1522" s="52" t="s">
        <v>285</v>
      </c>
      <c r="D1522" s="76">
        <v>3.7999999999999999E-2</v>
      </c>
      <c r="E1522" s="77">
        <v>1.7999999999999999E-2</v>
      </c>
      <c r="F1522" s="79">
        <f t="shared" si="344"/>
        <v>2.1111111111111112</v>
      </c>
      <c r="G1522" s="75" t="s">
        <v>420</v>
      </c>
      <c r="H1522" s="75">
        <f t="shared" si="347"/>
        <v>0.02</v>
      </c>
      <c r="I1522" s="75">
        <f t="shared" si="348"/>
        <v>5.5999999999999994E-2</v>
      </c>
      <c r="J1522" s="75" t="s">
        <v>63</v>
      </c>
      <c r="K1522" s="75">
        <f t="shared" si="336"/>
        <v>3.7999999999999999E-2</v>
      </c>
      <c r="L1522" s="88">
        <f t="shared" si="345"/>
        <v>2.1111111111111112</v>
      </c>
      <c r="M1522" s="78">
        <f t="shared" si="337"/>
        <v>1.3420063750413339E-2</v>
      </c>
      <c r="N1522" s="77">
        <f t="shared" si="338"/>
        <v>6.3568723028273703E-3</v>
      </c>
      <c r="O1522" s="77">
        <f t="shared" si="339"/>
        <v>157.31006576225013</v>
      </c>
      <c r="P1522" s="75">
        <f t="shared" si="340"/>
        <v>7.0631914475859682E-3</v>
      </c>
      <c r="Q1522" s="75">
        <f t="shared" si="341"/>
        <v>1.9776936053240709E-2</v>
      </c>
      <c r="R1522" s="115">
        <v>8.8384067470768102</v>
      </c>
      <c r="S1522" s="75" t="s">
        <v>1895</v>
      </c>
      <c r="T1522" s="75" t="s">
        <v>1874</v>
      </c>
      <c r="U1522" s="75" t="s">
        <v>1881</v>
      </c>
      <c r="V1522" s="77" t="s">
        <v>1899</v>
      </c>
      <c r="W1522" s="77">
        <v>0</v>
      </c>
      <c r="X1522" s="77">
        <v>1</v>
      </c>
      <c r="Y1522" s="77">
        <v>0</v>
      </c>
      <c r="Z1522" s="77">
        <v>0</v>
      </c>
      <c r="AA1522" s="77">
        <v>1</v>
      </c>
      <c r="AB1522" s="77">
        <v>1</v>
      </c>
      <c r="AC1522" s="77">
        <v>4</v>
      </c>
      <c r="AD1522" s="77">
        <v>2</v>
      </c>
      <c r="AE1522" s="77">
        <v>24742</v>
      </c>
      <c r="AF1522" s="77">
        <v>0</v>
      </c>
      <c r="AG1522" s="77">
        <v>1</v>
      </c>
      <c r="AH1522" s="77">
        <v>0</v>
      </c>
      <c r="AI1522" s="77">
        <v>0</v>
      </c>
      <c r="AJ1522" s="77">
        <v>0</v>
      </c>
      <c r="AK1522" s="77">
        <v>0</v>
      </c>
      <c r="AL1522" s="77">
        <v>0</v>
      </c>
      <c r="AM1522" s="77">
        <v>0</v>
      </c>
      <c r="AN1522" s="77">
        <v>0</v>
      </c>
      <c r="AO1522" s="77">
        <v>0</v>
      </c>
      <c r="AP1522" s="115">
        <v>10.591320638272304</v>
      </c>
      <c r="AQ1522" s="75">
        <v>1</v>
      </c>
      <c r="AR1522" s="115">
        <v>10.116378727385987</v>
      </c>
      <c r="AS1522" s="75">
        <v>0</v>
      </c>
      <c r="AT1522" s="75">
        <v>1</v>
      </c>
      <c r="AU1522" s="75">
        <v>6.7923444274708089</v>
      </c>
      <c r="AV1522" s="115">
        <v>7.6073814256397911</v>
      </c>
      <c r="AW1522" s="75">
        <v>0</v>
      </c>
      <c r="AX1522" s="75">
        <v>1</v>
      </c>
      <c r="AY1522" s="77">
        <v>1</v>
      </c>
      <c r="AZ1522" s="77">
        <v>3.8</v>
      </c>
      <c r="BA1522" s="52">
        <v>12</v>
      </c>
      <c r="BB1522" s="52">
        <v>28</v>
      </c>
      <c r="BC1522" s="75">
        <v>0</v>
      </c>
      <c r="BD1522" s="75">
        <v>0</v>
      </c>
      <c r="BE1522" s="105">
        <f t="shared" si="346"/>
        <v>1.355835153635182</v>
      </c>
      <c r="BF1522" s="105">
        <v>1376.05</v>
      </c>
      <c r="BG1522" s="105">
        <f t="shared" si="342"/>
        <v>0.18760762972743175</v>
      </c>
      <c r="BH1522" s="77">
        <v>1</v>
      </c>
      <c r="BI1522" s="77">
        <v>0</v>
      </c>
      <c r="BJ1522" s="77">
        <v>1</v>
      </c>
      <c r="BK1522" s="75">
        <v>1</v>
      </c>
      <c r="BL1522" s="75">
        <v>0</v>
      </c>
      <c r="BM1522" s="75">
        <v>1</v>
      </c>
      <c r="BN1522" s="75">
        <v>0</v>
      </c>
      <c r="BO1522" s="75">
        <v>1</v>
      </c>
      <c r="BP1522" s="75">
        <v>0</v>
      </c>
      <c r="BQ1522" s="75">
        <v>1</v>
      </c>
      <c r="BR1522" s="75">
        <v>0</v>
      </c>
      <c r="BS1522" s="75">
        <v>0</v>
      </c>
      <c r="BT1522" s="75">
        <v>0</v>
      </c>
      <c r="BU1522" s="75">
        <v>0</v>
      </c>
      <c r="BV1522" s="75">
        <v>0</v>
      </c>
      <c r="BW1522" s="75">
        <v>0</v>
      </c>
      <c r="BX1522" s="75">
        <v>1</v>
      </c>
      <c r="BY1522" s="75">
        <v>0.5</v>
      </c>
      <c r="BZ1522" s="75">
        <f t="shared" si="343"/>
        <v>0.5</v>
      </c>
      <c r="CA1522" s="115">
        <v>3.044522437723423</v>
      </c>
      <c r="CB1522" s="75" t="s">
        <v>1856</v>
      </c>
      <c r="CC1522" s="75">
        <v>1</v>
      </c>
      <c r="CD1522" s="75"/>
      <c r="CE1522" s="75"/>
      <c r="CF1522" s="75"/>
      <c r="CG1522" s="75"/>
      <c r="CH1522" s="75"/>
      <c r="CI1522" s="75"/>
      <c r="CJ1522" s="75"/>
      <c r="CK1522" s="75"/>
      <c r="CL1522" s="75"/>
      <c r="CM1522" s="75"/>
      <c r="CN1522" s="75"/>
      <c r="CO1522" s="75"/>
      <c r="CP1522" s="75"/>
      <c r="CQ1522" s="75"/>
      <c r="CR1522" s="75"/>
      <c r="CS1522" s="75"/>
      <c r="CT1522" s="75"/>
      <c r="CU1522" s="75"/>
      <c r="CV1522" s="75"/>
      <c r="CW1522" s="75"/>
      <c r="CX1522" s="75"/>
      <c r="CY1522" s="75"/>
      <c r="CZ1522" s="75"/>
      <c r="DA1522" s="75"/>
      <c r="DB1522" s="75"/>
      <c r="DC1522" s="75"/>
      <c r="DD1522" s="75"/>
      <c r="DE1522" s="75"/>
      <c r="DF1522" s="75"/>
      <c r="DG1522" s="75"/>
      <c r="DH1522" s="75"/>
      <c r="DI1522" s="75"/>
      <c r="DJ1522" s="75"/>
      <c r="DK1522" s="75"/>
      <c r="DL1522" s="75"/>
      <c r="DM1522" s="75"/>
      <c r="DN1522" s="75"/>
      <c r="DO1522" s="75"/>
      <c r="DP1522" s="75"/>
      <c r="DQ1522" s="75"/>
      <c r="DR1522" s="75"/>
      <c r="DS1522" s="75"/>
      <c r="DT1522" s="75"/>
      <c r="DU1522" s="75"/>
      <c r="DV1522" s="75"/>
      <c r="DW1522" s="75"/>
      <c r="DX1522" s="75"/>
      <c r="DY1522" s="75"/>
      <c r="DZ1522" s="75"/>
      <c r="EA1522" s="75"/>
      <c r="EB1522" s="75"/>
      <c r="EC1522" s="75"/>
      <c r="ED1522" s="75"/>
      <c r="EE1522" s="75"/>
      <c r="EF1522" s="75"/>
      <c r="EG1522" s="75"/>
      <c r="EH1522" s="75"/>
      <c r="EI1522" s="75"/>
      <c r="EJ1522" s="75"/>
      <c r="EK1522" s="75"/>
      <c r="EL1522" s="75"/>
      <c r="EM1522" s="75"/>
      <c r="EN1522" s="75"/>
      <c r="EO1522" s="75"/>
      <c r="EP1522" s="75"/>
      <c r="EQ1522" s="75"/>
      <c r="ER1522" s="75"/>
      <c r="ES1522" s="75"/>
      <c r="ET1522" s="75"/>
      <c r="EU1522" s="75"/>
      <c r="EV1522" s="75"/>
      <c r="EW1522" s="75"/>
      <c r="EX1522" s="75"/>
      <c r="EY1522" s="75"/>
      <c r="EZ1522" s="75"/>
      <c r="FA1522" s="75"/>
      <c r="FB1522" s="75"/>
      <c r="FC1522" s="75"/>
      <c r="FD1522" s="75"/>
      <c r="FE1522" s="75"/>
      <c r="FF1522" s="75"/>
      <c r="FG1522" s="75"/>
      <c r="FH1522" s="75"/>
      <c r="FI1522" s="75"/>
      <c r="FJ1522" s="75"/>
      <c r="FK1522" s="75"/>
    </row>
    <row r="1523" spans="1:167" ht="15" customHeight="1" x14ac:dyDescent="0.3">
      <c r="A1523" s="17">
        <v>1522</v>
      </c>
      <c r="B1523" s="12">
        <v>38</v>
      </c>
      <c r="C1523" s="69" t="s">
        <v>288</v>
      </c>
      <c r="D1523" s="37">
        <v>0.76900000000000002</v>
      </c>
      <c r="E1523" s="68">
        <v>1.6180000000000001</v>
      </c>
      <c r="F1523" s="19">
        <f t="shared" si="344"/>
        <v>0.47527812113720641</v>
      </c>
      <c r="H1523" s="12">
        <f t="shared" si="347"/>
        <v>-0.84900000000000009</v>
      </c>
      <c r="I1523" s="12">
        <f t="shared" si="348"/>
        <v>2.387</v>
      </c>
      <c r="J1523" s="12">
        <v>2.8500000000000001E-2</v>
      </c>
      <c r="K1523" s="12">
        <f t="shared" si="336"/>
        <v>0.76900000000000002</v>
      </c>
      <c r="L1523" s="45">
        <f t="shared" si="345"/>
        <v>0.47527812113720641</v>
      </c>
      <c r="M1523" s="15">
        <f t="shared" si="337"/>
        <v>1.7158771777933183E-2</v>
      </c>
      <c r="N1523" s="13">
        <f t="shared" si="338"/>
        <v>3.6102591335105197E-2</v>
      </c>
      <c r="O1523" s="68">
        <f t="shared" si="339"/>
        <v>27.698842742837318</v>
      </c>
      <c r="P1523" s="12">
        <f t="shared" si="340"/>
        <v>-1.8943819557172014E-2</v>
      </c>
      <c r="Q1523" s="12">
        <f t="shared" si="341"/>
        <v>5.3261363113038376E-2</v>
      </c>
      <c r="R1523" s="113">
        <v>6.6450909695056444</v>
      </c>
      <c r="S1523" s="12" t="s">
        <v>1912</v>
      </c>
      <c r="T1523" s="12" t="s">
        <v>1912</v>
      </c>
      <c r="U1523" s="12" t="s">
        <v>1913</v>
      </c>
      <c r="V1523" s="13" t="s">
        <v>1921</v>
      </c>
      <c r="W1523" s="68">
        <v>0</v>
      </c>
      <c r="X1523" s="68">
        <v>0</v>
      </c>
      <c r="Y1523" s="68">
        <v>0</v>
      </c>
      <c r="Z1523" s="68">
        <v>1</v>
      </c>
      <c r="AA1523" s="13">
        <v>1</v>
      </c>
      <c r="AB1523" s="13">
        <v>1</v>
      </c>
      <c r="AC1523" s="68">
        <v>1</v>
      </c>
      <c r="AD1523" s="13">
        <v>3</v>
      </c>
      <c r="AE1523" s="13">
        <v>767</v>
      </c>
      <c r="AF1523" s="13">
        <v>0</v>
      </c>
      <c r="AG1523" s="13">
        <v>1</v>
      </c>
      <c r="AH1523" s="13">
        <v>0</v>
      </c>
      <c r="AI1523" s="13">
        <v>0</v>
      </c>
      <c r="AJ1523" s="13">
        <v>0</v>
      </c>
      <c r="AK1523" s="13">
        <v>0</v>
      </c>
      <c r="AL1523" s="13">
        <v>0</v>
      </c>
      <c r="AM1523" s="68">
        <v>0</v>
      </c>
      <c r="AN1523" s="68">
        <v>0</v>
      </c>
      <c r="AO1523" s="68">
        <v>0</v>
      </c>
      <c r="AP1523" s="113">
        <v>6.6476883735633292</v>
      </c>
      <c r="AQ1523" s="12">
        <v>1</v>
      </c>
      <c r="AR1523" s="113">
        <v>6.6476883735633292</v>
      </c>
      <c r="AS1523" s="12">
        <v>0</v>
      </c>
      <c r="AT1523" s="12">
        <v>1</v>
      </c>
      <c r="AU1523" s="12">
        <v>7.2861917147023822</v>
      </c>
      <c r="AV1523" s="113">
        <v>7.605641213889256</v>
      </c>
      <c r="AW1523" s="12">
        <v>0</v>
      </c>
      <c r="AX1523" s="12">
        <v>1</v>
      </c>
      <c r="AY1523" s="68">
        <v>1</v>
      </c>
      <c r="AZ1523" s="68">
        <v>3.8</v>
      </c>
      <c r="BA1523" s="94">
        <v>344</v>
      </c>
      <c r="BB1523" s="94">
        <v>18</v>
      </c>
      <c r="BC1523" s="12">
        <v>1</v>
      </c>
      <c r="BD1523" s="12">
        <v>0</v>
      </c>
      <c r="BE1523" s="104">
        <f t="shared" ref="BE1523:BE1540" si="349">LN(85)</f>
        <v>4.4426512564903167</v>
      </c>
      <c r="BF1523" s="104">
        <v>44.2</v>
      </c>
      <c r="BG1523" s="104">
        <f t="shared" si="342"/>
        <v>1.1725980386041246</v>
      </c>
      <c r="BH1523" s="68">
        <v>1</v>
      </c>
      <c r="BI1523" s="68">
        <v>1</v>
      </c>
      <c r="BJ1523" s="68">
        <v>0</v>
      </c>
      <c r="BK1523" s="12">
        <v>1</v>
      </c>
      <c r="BL1523" s="12">
        <v>0</v>
      </c>
      <c r="BM1523" s="12">
        <v>0</v>
      </c>
      <c r="BN1523" s="12">
        <v>1</v>
      </c>
      <c r="BO1523" s="12">
        <v>1</v>
      </c>
      <c r="BP1523" s="12">
        <v>0</v>
      </c>
      <c r="BQ1523" s="12">
        <v>1</v>
      </c>
      <c r="BR1523" s="12">
        <v>0</v>
      </c>
      <c r="BS1523" s="12">
        <v>0</v>
      </c>
      <c r="BT1523" s="12">
        <v>0</v>
      </c>
      <c r="BU1523" s="12">
        <v>0</v>
      </c>
      <c r="BV1523" s="12">
        <v>0</v>
      </c>
      <c r="BW1523" s="12">
        <v>1</v>
      </c>
      <c r="BX1523" s="12">
        <v>0</v>
      </c>
      <c r="BY1523" s="12">
        <v>0.5</v>
      </c>
      <c r="BZ1523" s="12">
        <f t="shared" si="343"/>
        <v>0.5</v>
      </c>
      <c r="CA1523" s="113">
        <v>2.9957322735539909</v>
      </c>
      <c r="CB1523" s="12" t="s">
        <v>1904</v>
      </c>
      <c r="CC1523" s="12">
        <v>0</v>
      </c>
      <c r="CD1523" s="12" t="s">
        <v>1903</v>
      </c>
      <c r="CE1523" s="12" t="s">
        <v>1906</v>
      </c>
      <c r="CF1523" s="12" t="s">
        <v>1905</v>
      </c>
      <c r="CG1523" s="12" t="s">
        <v>1911</v>
      </c>
      <c r="CH1523" s="12" t="s">
        <v>1902</v>
      </c>
      <c r="CI1523" s="46" t="s">
        <v>1920</v>
      </c>
    </row>
    <row r="1524" spans="1:167" ht="15" customHeight="1" x14ac:dyDescent="0.3">
      <c r="A1524" s="17">
        <v>1523</v>
      </c>
      <c r="B1524" s="12">
        <v>38</v>
      </c>
      <c r="C1524" s="69" t="s">
        <v>288</v>
      </c>
      <c r="D1524" s="37">
        <v>0.378</v>
      </c>
      <c r="E1524" s="68">
        <v>1.528</v>
      </c>
      <c r="F1524" s="19">
        <f t="shared" si="344"/>
        <v>0.24738219895287958</v>
      </c>
      <c r="H1524" s="12">
        <f t="shared" si="347"/>
        <v>-1.1499999999999999</v>
      </c>
      <c r="I1524" s="12">
        <f t="shared" si="348"/>
        <v>1.9060000000000001</v>
      </c>
      <c r="J1524" s="12">
        <v>2.8500000000000001E-2</v>
      </c>
      <c r="K1524" s="12">
        <f t="shared" si="336"/>
        <v>0.378</v>
      </c>
      <c r="L1524" s="45">
        <f t="shared" si="345"/>
        <v>0.24738219895287958</v>
      </c>
      <c r="M1524" s="15">
        <f t="shared" si="337"/>
        <v>8.9320971578449124E-3</v>
      </c>
      <c r="N1524" s="68">
        <f t="shared" si="338"/>
        <v>3.6106466817955096E-2</v>
      </c>
      <c r="O1524" s="68">
        <f t="shared" si="339"/>
        <v>27.695869691207726</v>
      </c>
      <c r="P1524" s="12">
        <f t="shared" si="340"/>
        <v>-2.7174369660110186E-2</v>
      </c>
      <c r="Q1524" s="12">
        <f t="shared" si="341"/>
        <v>4.5038563975800007E-2</v>
      </c>
      <c r="R1524" s="113">
        <v>7.1670378769122198</v>
      </c>
      <c r="S1524" s="12" t="s">
        <v>1912</v>
      </c>
      <c r="T1524" s="12" t="s">
        <v>1912</v>
      </c>
      <c r="U1524" s="12" t="s">
        <v>1914</v>
      </c>
      <c r="V1524" s="68" t="s">
        <v>1922</v>
      </c>
      <c r="W1524" s="68">
        <v>0</v>
      </c>
      <c r="X1524" s="68">
        <v>0</v>
      </c>
      <c r="Y1524" s="68">
        <v>0</v>
      </c>
      <c r="Z1524" s="68">
        <v>1</v>
      </c>
      <c r="AA1524" s="68">
        <v>1</v>
      </c>
      <c r="AB1524" s="68">
        <v>1</v>
      </c>
      <c r="AC1524" s="68">
        <v>1</v>
      </c>
      <c r="AD1524" s="68">
        <v>3</v>
      </c>
      <c r="AE1524" s="68">
        <v>767</v>
      </c>
      <c r="AF1524" s="68">
        <v>0</v>
      </c>
      <c r="AG1524" s="68">
        <v>1</v>
      </c>
      <c r="AH1524" s="68">
        <v>0</v>
      </c>
      <c r="AI1524" s="68">
        <v>0</v>
      </c>
      <c r="AJ1524" s="68">
        <v>0</v>
      </c>
      <c r="AK1524" s="68">
        <v>0</v>
      </c>
      <c r="AL1524" s="68">
        <v>0</v>
      </c>
      <c r="AM1524" s="68">
        <v>0</v>
      </c>
      <c r="AN1524" s="68">
        <v>0</v>
      </c>
      <c r="AO1524" s="68">
        <v>0</v>
      </c>
      <c r="AP1524" s="113">
        <v>6.6476883735633292</v>
      </c>
      <c r="AQ1524" s="12">
        <v>1</v>
      </c>
      <c r="AR1524" s="113">
        <v>6.6476883735633292</v>
      </c>
      <c r="AS1524" s="12">
        <v>0</v>
      </c>
      <c r="AT1524" s="12">
        <v>1</v>
      </c>
      <c r="AU1524" s="12">
        <v>7.2861917147023822</v>
      </c>
      <c r="AV1524" s="113">
        <v>7.605641213889256</v>
      </c>
      <c r="AW1524" s="12">
        <v>0</v>
      </c>
      <c r="AX1524" s="12">
        <v>1</v>
      </c>
      <c r="AY1524" s="68">
        <v>1</v>
      </c>
      <c r="AZ1524" s="68">
        <v>3.8</v>
      </c>
      <c r="BA1524" s="94">
        <v>344</v>
      </c>
      <c r="BB1524" s="94">
        <v>18</v>
      </c>
      <c r="BC1524" s="12">
        <v>1</v>
      </c>
      <c r="BD1524" s="12">
        <v>0</v>
      </c>
      <c r="BE1524" s="104">
        <f t="shared" si="349"/>
        <v>4.4426512564903167</v>
      </c>
      <c r="BF1524" s="104">
        <v>44.2</v>
      </c>
      <c r="BG1524" s="104">
        <f t="shared" si="342"/>
        <v>1.1725980386041246</v>
      </c>
      <c r="BH1524" s="68">
        <v>1</v>
      </c>
      <c r="BI1524" s="68">
        <v>1</v>
      </c>
      <c r="BJ1524" s="68">
        <v>0</v>
      </c>
      <c r="BK1524" s="12">
        <v>1</v>
      </c>
      <c r="BL1524" s="12">
        <v>0</v>
      </c>
      <c r="BM1524" s="12">
        <v>0</v>
      </c>
      <c r="BN1524" s="12">
        <v>1</v>
      </c>
      <c r="BO1524" s="12">
        <v>1</v>
      </c>
      <c r="BP1524" s="12">
        <v>0</v>
      </c>
      <c r="BQ1524" s="12">
        <v>1</v>
      </c>
      <c r="BR1524" s="12">
        <v>0</v>
      </c>
      <c r="BS1524" s="12">
        <v>0</v>
      </c>
      <c r="BT1524" s="12">
        <v>0</v>
      </c>
      <c r="BU1524" s="12">
        <v>0</v>
      </c>
      <c r="BV1524" s="12">
        <v>0</v>
      </c>
      <c r="BW1524" s="12">
        <v>1</v>
      </c>
      <c r="BX1524" s="12">
        <v>0</v>
      </c>
      <c r="BY1524" s="12">
        <v>0.5</v>
      </c>
      <c r="BZ1524" s="12">
        <f t="shared" si="343"/>
        <v>0.5</v>
      </c>
      <c r="CA1524" s="113">
        <v>2.9957322735539909</v>
      </c>
      <c r="CB1524" s="12" t="s">
        <v>1904</v>
      </c>
      <c r="CC1524" s="12">
        <v>0</v>
      </c>
    </row>
    <row r="1525" spans="1:167" ht="15" customHeight="1" x14ac:dyDescent="0.3">
      <c r="A1525" s="17">
        <v>1524</v>
      </c>
      <c r="B1525" s="12">
        <v>38</v>
      </c>
      <c r="C1525" s="69" t="s">
        <v>288</v>
      </c>
      <c r="D1525" s="37">
        <v>7.4820000000000002</v>
      </c>
      <c r="E1525" s="68">
        <v>2.448</v>
      </c>
      <c r="F1525" s="19">
        <f t="shared" si="344"/>
        <v>3.0563725490196081</v>
      </c>
      <c r="G1525" s="12" t="s">
        <v>353</v>
      </c>
      <c r="H1525" s="12">
        <f t="shared" si="347"/>
        <v>5.0340000000000007</v>
      </c>
      <c r="I1525" s="12">
        <f t="shared" si="348"/>
        <v>9.93</v>
      </c>
      <c r="J1525" s="12">
        <v>2.8500000000000001E-2</v>
      </c>
      <c r="K1525" s="12">
        <f t="shared" si="336"/>
        <v>7.4820000000000002</v>
      </c>
      <c r="L1525" s="45">
        <f t="shared" si="345"/>
        <v>3.0563725490196081</v>
      </c>
      <c r="M1525" s="15">
        <f t="shared" si="337"/>
        <v>0.10969325240237093</v>
      </c>
      <c r="N1525" s="68">
        <f t="shared" si="338"/>
        <v>3.5890013616814223E-2</v>
      </c>
      <c r="O1525" s="68">
        <f t="shared" si="339"/>
        <v>27.862903889551799</v>
      </c>
      <c r="P1525" s="12">
        <f t="shared" si="340"/>
        <v>7.380323878555671E-2</v>
      </c>
      <c r="Q1525" s="12">
        <f t="shared" si="341"/>
        <v>0.14558326601918514</v>
      </c>
      <c r="R1525" s="113">
        <v>6.5652649700353614</v>
      </c>
      <c r="S1525" s="12" t="s">
        <v>1912</v>
      </c>
      <c r="T1525" s="12" t="s">
        <v>1912</v>
      </c>
      <c r="U1525" s="12" t="s">
        <v>1915</v>
      </c>
      <c r="V1525" s="68" t="s">
        <v>1923</v>
      </c>
      <c r="W1525" s="68">
        <v>0</v>
      </c>
      <c r="X1525" s="68">
        <v>0</v>
      </c>
      <c r="Y1525" s="68">
        <v>0</v>
      </c>
      <c r="Z1525" s="68">
        <v>1</v>
      </c>
      <c r="AA1525" s="68">
        <v>1</v>
      </c>
      <c r="AB1525" s="68">
        <v>1</v>
      </c>
      <c r="AC1525" s="68">
        <v>1</v>
      </c>
      <c r="AD1525" s="68">
        <v>3</v>
      </c>
      <c r="AE1525" s="68">
        <v>767</v>
      </c>
      <c r="AF1525" s="68">
        <v>0</v>
      </c>
      <c r="AG1525" s="68">
        <v>1</v>
      </c>
      <c r="AH1525" s="68">
        <v>0</v>
      </c>
      <c r="AI1525" s="68">
        <v>0</v>
      </c>
      <c r="AJ1525" s="68">
        <v>0</v>
      </c>
      <c r="AK1525" s="68">
        <v>0</v>
      </c>
      <c r="AL1525" s="68">
        <v>0</v>
      </c>
      <c r="AM1525" s="68">
        <v>0</v>
      </c>
      <c r="AN1525" s="68">
        <v>0</v>
      </c>
      <c r="AO1525" s="68">
        <v>0</v>
      </c>
      <c r="AP1525" s="113">
        <v>6.6476883735633292</v>
      </c>
      <c r="AQ1525" s="12">
        <v>1</v>
      </c>
      <c r="AR1525" s="113">
        <v>6.6476883735633292</v>
      </c>
      <c r="AS1525" s="12">
        <v>0</v>
      </c>
      <c r="AT1525" s="12">
        <v>1</v>
      </c>
      <c r="AU1525" s="12">
        <v>7.2861917147023822</v>
      </c>
      <c r="AV1525" s="113">
        <v>7.605641213889256</v>
      </c>
      <c r="AW1525" s="12">
        <v>0</v>
      </c>
      <c r="AX1525" s="12">
        <v>1</v>
      </c>
      <c r="AY1525" s="68">
        <v>1</v>
      </c>
      <c r="AZ1525" s="68">
        <v>3.8</v>
      </c>
      <c r="BA1525" s="94">
        <v>344</v>
      </c>
      <c r="BB1525" s="94">
        <v>18</v>
      </c>
      <c r="BC1525" s="12">
        <v>1</v>
      </c>
      <c r="BD1525" s="12">
        <v>0</v>
      </c>
      <c r="BE1525" s="104">
        <f t="shared" si="349"/>
        <v>4.4426512564903167</v>
      </c>
      <c r="BF1525" s="104">
        <v>44.2</v>
      </c>
      <c r="BG1525" s="104">
        <f t="shared" si="342"/>
        <v>1.1725980386041246</v>
      </c>
      <c r="BH1525" s="68">
        <v>1</v>
      </c>
      <c r="BI1525" s="68">
        <v>1</v>
      </c>
      <c r="BJ1525" s="68">
        <v>0</v>
      </c>
      <c r="BK1525" s="12">
        <v>1</v>
      </c>
      <c r="BL1525" s="12">
        <v>0</v>
      </c>
      <c r="BM1525" s="12">
        <v>0</v>
      </c>
      <c r="BN1525" s="12">
        <v>1</v>
      </c>
      <c r="BO1525" s="12">
        <v>1</v>
      </c>
      <c r="BP1525" s="12">
        <v>0</v>
      </c>
      <c r="BQ1525" s="12">
        <v>1</v>
      </c>
      <c r="BR1525" s="12">
        <v>0</v>
      </c>
      <c r="BS1525" s="12">
        <v>0</v>
      </c>
      <c r="BT1525" s="12">
        <v>0</v>
      </c>
      <c r="BU1525" s="12">
        <v>0</v>
      </c>
      <c r="BV1525" s="12">
        <v>0</v>
      </c>
      <c r="BW1525" s="12">
        <v>1</v>
      </c>
      <c r="BX1525" s="12">
        <v>0</v>
      </c>
      <c r="BY1525" s="12">
        <v>0.5</v>
      </c>
      <c r="BZ1525" s="12">
        <f t="shared" si="343"/>
        <v>0.5</v>
      </c>
      <c r="CA1525" s="113">
        <v>2.9957322735539909</v>
      </c>
      <c r="CB1525" s="12" t="s">
        <v>1904</v>
      </c>
      <c r="CC1525" s="12">
        <v>0</v>
      </c>
      <c r="CI1525" s="46" t="s">
        <v>1327</v>
      </c>
    </row>
    <row r="1526" spans="1:167" ht="15" customHeight="1" x14ac:dyDescent="0.3">
      <c r="A1526" s="17">
        <v>1525</v>
      </c>
      <c r="B1526" s="12">
        <v>38</v>
      </c>
      <c r="C1526" s="69" t="s">
        <v>288</v>
      </c>
      <c r="D1526" s="37">
        <v>1.1870000000000001</v>
      </c>
      <c r="E1526" s="68">
        <v>1.7589999999999999</v>
      </c>
      <c r="F1526" s="19">
        <f t="shared" si="344"/>
        <v>0.67481523592950543</v>
      </c>
      <c r="H1526" s="12">
        <f t="shared" si="347"/>
        <v>-0.57199999999999984</v>
      </c>
      <c r="I1526" s="12">
        <f t="shared" si="348"/>
        <v>2.9459999999999997</v>
      </c>
      <c r="J1526" s="12">
        <v>6.3100000000000003E-2</v>
      </c>
      <c r="K1526" s="12">
        <f t="shared" si="336"/>
        <v>1.1870000000000001</v>
      </c>
      <c r="L1526" s="45">
        <f t="shared" si="345"/>
        <v>0.67481523592950543</v>
      </c>
      <c r="M1526" s="15">
        <f t="shared" si="337"/>
        <v>2.4616895480823426E-2</v>
      </c>
      <c r="N1526" s="13">
        <f t="shared" si="338"/>
        <v>3.6479460110167145E-2</v>
      </c>
      <c r="O1526" s="68">
        <f t="shared" si="339"/>
        <v>27.412686398867269</v>
      </c>
      <c r="P1526" s="12">
        <f t="shared" si="340"/>
        <v>-1.1862564629343719E-2</v>
      </c>
      <c r="Q1526" s="12">
        <f t="shared" si="341"/>
        <v>6.1096355590990567E-2</v>
      </c>
      <c r="R1526" s="113">
        <v>6.6450909695056444</v>
      </c>
      <c r="S1526" s="12" t="s">
        <v>1912</v>
      </c>
      <c r="T1526" s="12" t="s">
        <v>1912</v>
      </c>
      <c r="U1526" s="12" t="s">
        <v>1913</v>
      </c>
      <c r="V1526" s="13" t="s">
        <v>1921</v>
      </c>
      <c r="W1526" s="68">
        <v>0</v>
      </c>
      <c r="X1526" s="68">
        <v>0</v>
      </c>
      <c r="Y1526" s="68">
        <v>0</v>
      </c>
      <c r="Z1526" s="68">
        <v>1</v>
      </c>
      <c r="AA1526" s="13">
        <v>1</v>
      </c>
      <c r="AB1526" s="13">
        <v>1</v>
      </c>
      <c r="AC1526" s="68">
        <v>2</v>
      </c>
      <c r="AD1526" s="13">
        <v>13</v>
      </c>
      <c r="AE1526" s="13">
        <v>751</v>
      </c>
      <c r="AF1526" s="13">
        <v>0</v>
      </c>
      <c r="AG1526" s="13">
        <v>1</v>
      </c>
      <c r="AH1526" s="13">
        <v>0</v>
      </c>
      <c r="AI1526" s="13">
        <v>0</v>
      </c>
      <c r="AJ1526" s="13">
        <v>0</v>
      </c>
      <c r="AK1526" s="13">
        <v>0</v>
      </c>
      <c r="AL1526" s="13">
        <v>0</v>
      </c>
      <c r="AM1526" s="68">
        <v>0</v>
      </c>
      <c r="AN1526" s="68">
        <v>0</v>
      </c>
      <c r="AO1526" s="68">
        <v>0</v>
      </c>
      <c r="AP1526" s="113">
        <v>6.6476883735633292</v>
      </c>
      <c r="AQ1526" s="12">
        <v>1</v>
      </c>
      <c r="AR1526" s="113">
        <v>6.6398758338265358</v>
      </c>
      <c r="AS1526" s="12">
        <v>0</v>
      </c>
      <c r="AT1526" s="12">
        <v>1</v>
      </c>
      <c r="AU1526" s="12">
        <v>7.2861917147023822</v>
      </c>
      <c r="AV1526" s="113">
        <v>7.605641213889256</v>
      </c>
      <c r="AW1526" s="12">
        <v>0</v>
      </c>
      <c r="AX1526" s="12">
        <v>1</v>
      </c>
      <c r="AY1526" s="68">
        <v>1</v>
      </c>
      <c r="AZ1526" s="68">
        <v>3.8</v>
      </c>
      <c r="BA1526" s="94">
        <v>344</v>
      </c>
      <c r="BB1526" s="94">
        <v>18</v>
      </c>
      <c r="BC1526" s="12">
        <v>1</v>
      </c>
      <c r="BD1526" s="12">
        <v>0</v>
      </c>
      <c r="BE1526" s="104">
        <f t="shared" si="349"/>
        <v>4.4426512564903167</v>
      </c>
      <c r="BF1526" s="104">
        <v>44.2</v>
      </c>
      <c r="BG1526" s="104">
        <f t="shared" si="342"/>
        <v>1.1725980386041246</v>
      </c>
      <c r="BH1526" s="68">
        <v>1</v>
      </c>
      <c r="BI1526" s="68">
        <v>1</v>
      </c>
      <c r="BJ1526" s="68">
        <v>0</v>
      </c>
      <c r="BK1526" s="12">
        <v>1</v>
      </c>
      <c r="BL1526" s="12">
        <v>0</v>
      </c>
      <c r="BM1526" s="12">
        <v>0</v>
      </c>
      <c r="BN1526" s="12">
        <v>1</v>
      </c>
      <c r="BO1526" s="12">
        <v>1</v>
      </c>
      <c r="BP1526" s="12">
        <v>0</v>
      </c>
      <c r="BQ1526" s="12">
        <v>1</v>
      </c>
      <c r="BR1526" s="12">
        <v>0</v>
      </c>
      <c r="BS1526" s="12">
        <v>0</v>
      </c>
      <c r="BT1526" s="12">
        <v>0</v>
      </c>
      <c r="BU1526" s="12">
        <v>0</v>
      </c>
      <c r="BV1526" s="12">
        <v>0</v>
      </c>
      <c r="BW1526" s="12">
        <v>1</v>
      </c>
      <c r="BX1526" s="12">
        <v>0</v>
      </c>
      <c r="BY1526" s="12">
        <v>0.5</v>
      </c>
      <c r="BZ1526" s="12">
        <f t="shared" si="343"/>
        <v>0.5</v>
      </c>
      <c r="CA1526" s="113">
        <v>2.9957322735539909</v>
      </c>
      <c r="CB1526" s="12" t="s">
        <v>1904</v>
      </c>
      <c r="CC1526" s="12">
        <v>0</v>
      </c>
      <c r="CI1526" s="12" t="s">
        <v>1908</v>
      </c>
    </row>
    <row r="1527" spans="1:167" ht="15" customHeight="1" x14ac:dyDescent="0.3">
      <c r="A1527" s="70">
        <v>1526</v>
      </c>
      <c r="B1527" s="70">
        <v>38</v>
      </c>
      <c r="C1527" s="69" t="s">
        <v>288</v>
      </c>
      <c r="D1527" s="38">
        <v>0.82599999999999996</v>
      </c>
      <c r="E1527" s="69">
        <v>1.53</v>
      </c>
      <c r="F1527" s="19">
        <f t="shared" si="344"/>
        <v>0.5398692810457516</v>
      </c>
      <c r="G1527" s="70"/>
      <c r="H1527" s="70">
        <f t="shared" si="347"/>
        <v>-0.70400000000000007</v>
      </c>
      <c r="I1527" s="70">
        <f t="shared" si="348"/>
        <v>2.3559999999999999</v>
      </c>
      <c r="J1527" s="70">
        <v>6.3100000000000003E-2</v>
      </c>
      <c r="K1527" s="70">
        <f t="shared" si="336"/>
        <v>0.82599999999999996</v>
      </c>
      <c r="L1527" s="47">
        <f t="shared" si="345"/>
        <v>0.5398692810457516</v>
      </c>
      <c r="M1527" s="18">
        <f t="shared" si="337"/>
        <v>1.9696288219050624E-2</v>
      </c>
      <c r="N1527" s="69">
        <f t="shared" si="338"/>
        <v>3.6483439437224527E-2</v>
      </c>
      <c r="O1527" s="69">
        <f t="shared" si="339"/>
        <v>27.409696438315709</v>
      </c>
      <c r="P1527" s="70">
        <f t="shared" si="340"/>
        <v>-1.6787151218173903E-2</v>
      </c>
      <c r="Q1527" s="70">
        <f t="shared" si="341"/>
        <v>5.6179727656275151E-2</v>
      </c>
      <c r="R1527" s="114">
        <v>7.1670378769122198</v>
      </c>
      <c r="S1527" s="70" t="s">
        <v>1912</v>
      </c>
      <c r="T1527" s="70" t="s">
        <v>1912</v>
      </c>
      <c r="U1527" s="70" t="s">
        <v>1914</v>
      </c>
      <c r="V1527" s="69" t="s">
        <v>1922</v>
      </c>
      <c r="W1527" s="69">
        <v>0</v>
      </c>
      <c r="X1527" s="69">
        <v>0</v>
      </c>
      <c r="Y1527" s="69">
        <v>0</v>
      </c>
      <c r="Z1527" s="69">
        <v>1</v>
      </c>
      <c r="AA1527" s="69">
        <v>1</v>
      </c>
      <c r="AB1527" s="69">
        <v>1</v>
      </c>
      <c r="AC1527" s="69">
        <v>2</v>
      </c>
      <c r="AD1527" s="69">
        <v>13</v>
      </c>
      <c r="AE1527" s="69">
        <v>751</v>
      </c>
      <c r="AF1527" s="69">
        <v>0</v>
      </c>
      <c r="AG1527" s="69">
        <v>1</v>
      </c>
      <c r="AH1527" s="69">
        <v>0</v>
      </c>
      <c r="AI1527" s="69">
        <v>0</v>
      </c>
      <c r="AJ1527" s="69">
        <v>0</v>
      </c>
      <c r="AK1527" s="69">
        <v>0</v>
      </c>
      <c r="AL1527" s="69">
        <v>0</v>
      </c>
      <c r="AM1527" s="69">
        <v>0</v>
      </c>
      <c r="AN1527" s="69">
        <v>0</v>
      </c>
      <c r="AO1527" s="69">
        <v>0</v>
      </c>
      <c r="AP1527" s="114">
        <v>6.6476883735633292</v>
      </c>
      <c r="AQ1527" s="70">
        <v>1</v>
      </c>
      <c r="AR1527" s="114">
        <v>6.6398758338265358</v>
      </c>
      <c r="AS1527" s="70">
        <v>0</v>
      </c>
      <c r="AT1527" s="70">
        <v>1</v>
      </c>
      <c r="AU1527" s="70">
        <v>7.2861917147023822</v>
      </c>
      <c r="AV1527" s="114">
        <v>7.605641213889256</v>
      </c>
      <c r="AW1527" s="70">
        <v>0</v>
      </c>
      <c r="AX1527" s="70">
        <v>1</v>
      </c>
      <c r="AY1527" s="69">
        <v>1</v>
      </c>
      <c r="AZ1527" s="69">
        <v>3.8</v>
      </c>
      <c r="BA1527" s="32">
        <v>344</v>
      </c>
      <c r="BB1527" s="32">
        <v>18</v>
      </c>
      <c r="BC1527" s="70">
        <v>1</v>
      </c>
      <c r="BD1527" s="70">
        <v>0</v>
      </c>
      <c r="BE1527" s="106">
        <f t="shared" si="349"/>
        <v>4.4426512564903167</v>
      </c>
      <c r="BF1527" s="106">
        <v>44.2</v>
      </c>
      <c r="BG1527" s="106">
        <f t="shared" si="342"/>
        <v>1.1725980386041246</v>
      </c>
      <c r="BH1527" s="69">
        <v>1</v>
      </c>
      <c r="BI1527" s="69">
        <v>1</v>
      </c>
      <c r="BJ1527" s="69">
        <v>0</v>
      </c>
      <c r="BK1527" s="70">
        <v>1</v>
      </c>
      <c r="BL1527" s="70">
        <v>0</v>
      </c>
      <c r="BM1527" s="70">
        <v>0</v>
      </c>
      <c r="BN1527" s="70">
        <v>1</v>
      </c>
      <c r="BO1527" s="70">
        <v>1</v>
      </c>
      <c r="BP1527" s="70">
        <v>0</v>
      </c>
      <c r="BQ1527" s="70">
        <v>1</v>
      </c>
      <c r="BR1527" s="70">
        <v>0</v>
      </c>
      <c r="BS1527" s="70">
        <v>0</v>
      </c>
      <c r="BT1527" s="70">
        <v>0</v>
      </c>
      <c r="BU1527" s="70">
        <v>0</v>
      </c>
      <c r="BV1527" s="70">
        <v>0</v>
      </c>
      <c r="BW1527" s="70">
        <v>1</v>
      </c>
      <c r="BX1527" s="70">
        <v>0</v>
      </c>
      <c r="BY1527" s="70">
        <v>0.5</v>
      </c>
      <c r="BZ1527" s="70">
        <f t="shared" si="343"/>
        <v>0.5</v>
      </c>
      <c r="CA1527" s="114">
        <v>2.9957322735539909</v>
      </c>
      <c r="CB1527" s="70" t="s">
        <v>1904</v>
      </c>
      <c r="CC1527" s="70">
        <v>0</v>
      </c>
      <c r="CD1527" s="70"/>
      <c r="CE1527" s="70"/>
      <c r="CF1527" s="70"/>
      <c r="CG1527" s="70"/>
      <c r="CH1527" s="70"/>
      <c r="CI1527" s="70" t="s">
        <v>1909</v>
      </c>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c r="DD1527" s="70"/>
      <c r="DE1527" s="70"/>
      <c r="DF1527" s="70"/>
      <c r="DG1527" s="70"/>
      <c r="DH1527" s="70"/>
      <c r="DI1527" s="70"/>
      <c r="DJ1527" s="70"/>
      <c r="DK1527" s="70"/>
      <c r="DL1527" s="70"/>
      <c r="DM1527" s="70"/>
      <c r="DN1527" s="70"/>
      <c r="DO1527" s="70"/>
      <c r="DP1527" s="70"/>
      <c r="DQ1527" s="70"/>
      <c r="DR1527" s="70"/>
      <c r="DS1527" s="70"/>
      <c r="DT1527" s="70"/>
      <c r="DU1527" s="70"/>
      <c r="DV1527" s="70"/>
      <c r="DW1527" s="70"/>
      <c r="DX1527" s="70"/>
      <c r="DY1527" s="70"/>
      <c r="DZ1527" s="70"/>
      <c r="EA1527" s="70"/>
      <c r="EB1527" s="70"/>
      <c r="EC1527" s="70"/>
      <c r="ED1527" s="70"/>
      <c r="EE1527" s="70"/>
      <c r="EF1527" s="70"/>
      <c r="EG1527" s="70"/>
      <c r="EH1527" s="70"/>
      <c r="EI1527" s="70"/>
      <c r="EJ1527" s="70"/>
      <c r="EK1527" s="70"/>
      <c r="EL1527" s="70"/>
      <c r="EM1527" s="70"/>
      <c r="EN1527" s="70"/>
      <c r="EO1527" s="70"/>
      <c r="EP1527" s="70"/>
      <c r="EQ1527" s="70"/>
      <c r="ER1527" s="70"/>
      <c r="ES1527" s="70"/>
      <c r="ET1527" s="70"/>
      <c r="EU1527" s="70"/>
      <c r="EV1527" s="70"/>
      <c r="EW1527" s="70"/>
      <c r="EX1527" s="70"/>
      <c r="EY1527" s="70"/>
      <c r="EZ1527" s="70"/>
      <c r="FA1527" s="70"/>
      <c r="FB1527" s="70"/>
      <c r="FC1527" s="70"/>
      <c r="FD1527" s="70"/>
      <c r="FE1527" s="70"/>
      <c r="FF1527" s="70"/>
      <c r="FG1527" s="70"/>
      <c r="FH1527" s="70"/>
      <c r="FI1527" s="70"/>
      <c r="FJ1527" s="70"/>
      <c r="FK1527" s="70"/>
    </row>
    <row r="1528" spans="1:167" ht="15" customHeight="1" x14ac:dyDescent="0.3">
      <c r="A1528" s="70">
        <v>1527</v>
      </c>
      <c r="B1528" s="70">
        <v>38</v>
      </c>
      <c r="C1528" s="69" t="s">
        <v>288</v>
      </c>
      <c r="D1528" s="38">
        <v>8.0220000000000002</v>
      </c>
      <c r="E1528" s="69">
        <v>2.6389999999999998</v>
      </c>
      <c r="F1528" s="19">
        <f t="shared" si="344"/>
        <v>3.0397877984084882</v>
      </c>
      <c r="G1528" s="70" t="s">
        <v>353</v>
      </c>
      <c r="H1528" s="70">
        <f t="shared" si="347"/>
        <v>5.3830000000000009</v>
      </c>
      <c r="I1528" s="70">
        <f t="shared" si="348"/>
        <v>10.661</v>
      </c>
      <c r="J1528" s="70">
        <v>6.3100000000000003E-2</v>
      </c>
      <c r="K1528" s="70">
        <f t="shared" si="336"/>
        <v>8.0220000000000002</v>
      </c>
      <c r="L1528" s="47">
        <f t="shared" si="345"/>
        <v>3.0397877984084882</v>
      </c>
      <c r="M1528" s="18">
        <f t="shared" si="337"/>
        <v>0.1102472640963942</v>
      </c>
      <c r="N1528" s="69">
        <f t="shared" si="338"/>
        <v>3.6268079026475226E-2</v>
      </c>
      <c r="O1528" s="69">
        <f t="shared" si="339"/>
        <v>27.572455637091036</v>
      </c>
      <c r="P1528" s="70">
        <f t="shared" si="340"/>
        <v>7.3979185069918962E-2</v>
      </c>
      <c r="Q1528" s="70">
        <f t="shared" si="341"/>
        <v>0.14651534312286943</v>
      </c>
      <c r="R1528" s="114">
        <v>6.5652649700353614</v>
      </c>
      <c r="S1528" s="70" t="s">
        <v>1912</v>
      </c>
      <c r="T1528" s="70" t="s">
        <v>1912</v>
      </c>
      <c r="U1528" s="70" t="s">
        <v>1915</v>
      </c>
      <c r="V1528" s="69" t="s">
        <v>1923</v>
      </c>
      <c r="W1528" s="69">
        <v>0</v>
      </c>
      <c r="X1528" s="69">
        <v>0</v>
      </c>
      <c r="Y1528" s="69">
        <v>0</v>
      </c>
      <c r="Z1528" s="69">
        <v>1</v>
      </c>
      <c r="AA1528" s="69">
        <v>1</v>
      </c>
      <c r="AB1528" s="69">
        <v>1</v>
      </c>
      <c r="AC1528" s="69">
        <v>2</v>
      </c>
      <c r="AD1528" s="69">
        <v>13</v>
      </c>
      <c r="AE1528" s="69">
        <v>751</v>
      </c>
      <c r="AF1528" s="69">
        <v>0</v>
      </c>
      <c r="AG1528" s="69">
        <v>1</v>
      </c>
      <c r="AH1528" s="69">
        <v>0</v>
      </c>
      <c r="AI1528" s="69">
        <v>0</v>
      </c>
      <c r="AJ1528" s="69">
        <v>0</v>
      </c>
      <c r="AK1528" s="69">
        <v>0</v>
      </c>
      <c r="AL1528" s="69">
        <v>0</v>
      </c>
      <c r="AM1528" s="69">
        <v>0</v>
      </c>
      <c r="AN1528" s="69">
        <v>0</v>
      </c>
      <c r="AO1528" s="69">
        <v>0</v>
      </c>
      <c r="AP1528" s="114">
        <v>6.6476883735633292</v>
      </c>
      <c r="AQ1528" s="70">
        <v>1</v>
      </c>
      <c r="AR1528" s="114">
        <v>6.6398758338265358</v>
      </c>
      <c r="AS1528" s="70">
        <v>0</v>
      </c>
      <c r="AT1528" s="70">
        <v>1</v>
      </c>
      <c r="AU1528" s="70">
        <v>7.2861917147023822</v>
      </c>
      <c r="AV1528" s="114">
        <v>7.605641213889256</v>
      </c>
      <c r="AW1528" s="70">
        <v>0</v>
      </c>
      <c r="AX1528" s="70">
        <v>1</v>
      </c>
      <c r="AY1528" s="69">
        <v>1</v>
      </c>
      <c r="AZ1528" s="69">
        <v>3.8</v>
      </c>
      <c r="BA1528" s="32">
        <v>344</v>
      </c>
      <c r="BB1528" s="32">
        <v>18</v>
      </c>
      <c r="BC1528" s="70">
        <v>1</v>
      </c>
      <c r="BD1528" s="70">
        <v>0</v>
      </c>
      <c r="BE1528" s="106">
        <f t="shared" si="349"/>
        <v>4.4426512564903167</v>
      </c>
      <c r="BF1528" s="106">
        <v>44.2</v>
      </c>
      <c r="BG1528" s="106">
        <f t="shared" si="342"/>
        <v>1.1725980386041246</v>
      </c>
      <c r="BH1528" s="69">
        <v>1</v>
      </c>
      <c r="BI1528" s="69">
        <v>1</v>
      </c>
      <c r="BJ1528" s="69">
        <v>0</v>
      </c>
      <c r="BK1528" s="70">
        <v>1</v>
      </c>
      <c r="BL1528" s="70">
        <v>0</v>
      </c>
      <c r="BM1528" s="70">
        <v>0</v>
      </c>
      <c r="BN1528" s="70">
        <v>1</v>
      </c>
      <c r="BO1528" s="70">
        <v>1</v>
      </c>
      <c r="BP1528" s="70">
        <v>0</v>
      </c>
      <c r="BQ1528" s="70">
        <v>1</v>
      </c>
      <c r="BR1528" s="70">
        <v>0</v>
      </c>
      <c r="BS1528" s="70">
        <v>0</v>
      </c>
      <c r="BT1528" s="70">
        <v>0</v>
      </c>
      <c r="BU1528" s="70">
        <v>0</v>
      </c>
      <c r="BV1528" s="70">
        <v>0</v>
      </c>
      <c r="BW1528" s="70">
        <v>1</v>
      </c>
      <c r="BX1528" s="70">
        <v>0</v>
      </c>
      <c r="BY1528" s="70">
        <v>0.5</v>
      </c>
      <c r="BZ1528" s="70">
        <f t="shared" si="343"/>
        <v>0.5</v>
      </c>
      <c r="CA1528" s="114">
        <v>2.9957322735539909</v>
      </c>
      <c r="CB1528" s="70" t="s">
        <v>1904</v>
      </c>
      <c r="CC1528" s="70">
        <v>0</v>
      </c>
      <c r="CD1528" s="70"/>
      <c r="CE1528" s="70"/>
      <c r="CF1528" s="70"/>
      <c r="CG1528" s="70"/>
      <c r="CH1528" s="70"/>
      <c r="CI1528" s="70" t="s">
        <v>1910</v>
      </c>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c r="DD1528" s="70"/>
      <c r="DE1528" s="70"/>
      <c r="DF1528" s="70"/>
      <c r="DG1528" s="70"/>
      <c r="DH1528" s="70"/>
      <c r="DI1528" s="70"/>
      <c r="DJ1528" s="70"/>
      <c r="DK1528" s="70"/>
      <c r="DL1528" s="70"/>
      <c r="DM1528" s="70"/>
      <c r="DN1528" s="70"/>
      <c r="DO1528" s="70"/>
      <c r="DP1528" s="70"/>
      <c r="DQ1528" s="70"/>
      <c r="DR1528" s="70"/>
      <c r="DS1528" s="70"/>
      <c r="DT1528" s="70"/>
      <c r="DU1528" s="70"/>
      <c r="DV1528" s="70"/>
      <c r="DW1528" s="70"/>
      <c r="DX1528" s="70"/>
      <c r="DY1528" s="70"/>
      <c r="DZ1528" s="70"/>
      <c r="EA1528" s="70"/>
      <c r="EB1528" s="70"/>
      <c r="EC1528" s="70"/>
      <c r="ED1528" s="70"/>
      <c r="EE1528" s="70"/>
      <c r="EF1528" s="70"/>
      <c r="EG1528" s="70"/>
      <c r="EH1528" s="70"/>
      <c r="EI1528" s="70"/>
      <c r="EJ1528" s="70"/>
      <c r="EK1528" s="70"/>
      <c r="EL1528" s="70"/>
      <c r="EM1528" s="70"/>
      <c r="EN1528" s="70"/>
      <c r="EO1528" s="70"/>
      <c r="EP1528" s="70"/>
      <c r="EQ1528" s="70"/>
      <c r="ER1528" s="70"/>
      <c r="ES1528" s="70"/>
      <c r="ET1528" s="70"/>
      <c r="EU1528" s="70"/>
      <c r="EV1528" s="70"/>
      <c r="EW1528" s="70"/>
      <c r="EX1528" s="70"/>
      <c r="EY1528" s="70"/>
      <c r="EZ1528" s="70"/>
      <c r="FA1528" s="70"/>
      <c r="FB1528" s="70"/>
      <c r="FC1528" s="70"/>
      <c r="FD1528" s="70"/>
      <c r="FE1528" s="70"/>
      <c r="FF1528" s="70"/>
      <c r="FG1528" s="70"/>
      <c r="FH1528" s="70"/>
      <c r="FI1528" s="70"/>
      <c r="FJ1528" s="70"/>
      <c r="FK1528" s="70"/>
    </row>
    <row r="1529" spans="1:167" ht="15" customHeight="1" x14ac:dyDescent="0.3">
      <c r="A1529" s="70">
        <v>1528</v>
      </c>
      <c r="B1529" s="12">
        <v>38</v>
      </c>
      <c r="C1529" s="69" t="s">
        <v>288</v>
      </c>
      <c r="D1529" s="37">
        <v>-0.65300000000000002</v>
      </c>
      <c r="E1529" s="68">
        <v>1.8480000000000001</v>
      </c>
      <c r="F1529" s="19">
        <f t="shared" si="344"/>
        <v>-0.35335497835497837</v>
      </c>
      <c r="H1529" s="12">
        <f t="shared" si="347"/>
        <v>-2.5010000000000003</v>
      </c>
      <c r="I1529" s="12">
        <f t="shared" si="348"/>
        <v>1.1950000000000001</v>
      </c>
      <c r="J1529" s="12">
        <v>5.2600000000000001E-2</v>
      </c>
      <c r="K1529" s="12">
        <f t="shared" si="336"/>
        <v>-0.65300000000000002</v>
      </c>
      <c r="L1529" s="45">
        <f t="shared" si="345"/>
        <v>-0.35335497835497837</v>
      </c>
      <c r="M1529" s="15">
        <f t="shared" si="337"/>
        <v>-1.3086100805193436E-2</v>
      </c>
      <c r="N1529" s="68">
        <f t="shared" si="338"/>
        <v>3.7033865678403471E-2</v>
      </c>
      <c r="O1529" s="68">
        <f t="shared" si="339"/>
        <v>27.0023121184229</v>
      </c>
      <c r="P1529" s="12">
        <f t="shared" si="340"/>
        <v>-5.0119966483596907E-2</v>
      </c>
      <c r="Q1529" s="12">
        <f t="shared" si="341"/>
        <v>2.3947764873210035E-2</v>
      </c>
      <c r="R1529" s="113">
        <v>5.780743515792329</v>
      </c>
      <c r="S1529" s="12" t="s">
        <v>1916</v>
      </c>
      <c r="T1529" s="12" t="s">
        <v>1916</v>
      </c>
      <c r="U1529" s="12" t="s">
        <v>1913</v>
      </c>
      <c r="V1529" s="68" t="s">
        <v>1924</v>
      </c>
      <c r="W1529" s="68">
        <v>0</v>
      </c>
      <c r="X1529" s="68">
        <v>0</v>
      </c>
      <c r="Y1529" s="68">
        <v>0</v>
      </c>
      <c r="Z1529" s="68">
        <v>1</v>
      </c>
      <c r="AA1529" s="68">
        <v>1</v>
      </c>
      <c r="AB1529" s="68">
        <v>1</v>
      </c>
      <c r="AC1529" s="68">
        <v>3</v>
      </c>
      <c r="AD1529" s="68">
        <v>13</v>
      </c>
      <c r="AE1529" s="68">
        <v>729</v>
      </c>
      <c r="AF1529" s="68">
        <v>0</v>
      </c>
      <c r="AG1529" s="68">
        <v>1</v>
      </c>
      <c r="AH1529" s="68">
        <v>0</v>
      </c>
      <c r="AI1529" s="68">
        <v>0</v>
      </c>
      <c r="AJ1529" s="68">
        <v>0</v>
      </c>
      <c r="AK1529" s="68">
        <v>0</v>
      </c>
      <c r="AL1529" s="68">
        <v>0</v>
      </c>
      <c r="AM1529" s="68">
        <v>0</v>
      </c>
      <c r="AN1529" s="68">
        <v>0</v>
      </c>
      <c r="AO1529" s="68">
        <v>0</v>
      </c>
      <c r="AP1529" s="113">
        <v>6.6476883735633292</v>
      </c>
      <c r="AQ1529" s="12">
        <v>1</v>
      </c>
      <c r="AR1529" s="113">
        <v>6.6106960447177592</v>
      </c>
      <c r="AS1529" s="12">
        <v>0</v>
      </c>
      <c r="AT1529" s="12">
        <v>1</v>
      </c>
      <c r="AU1529" s="12">
        <v>7.2861917147023822</v>
      </c>
      <c r="AV1529" s="113">
        <v>7.605641213889256</v>
      </c>
      <c r="AW1529" s="12">
        <v>0</v>
      </c>
      <c r="AX1529" s="12">
        <v>1</v>
      </c>
      <c r="AY1529" s="68">
        <v>1</v>
      </c>
      <c r="AZ1529" s="68">
        <v>3.8</v>
      </c>
      <c r="BA1529" s="94">
        <v>344</v>
      </c>
      <c r="BB1529" s="94">
        <v>18</v>
      </c>
      <c r="BC1529" s="12">
        <v>1</v>
      </c>
      <c r="BD1529" s="12">
        <v>0</v>
      </c>
      <c r="BE1529" s="104">
        <f t="shared" si="349"/>
        <v>4.4426512564903167</v>
      </c>
      <c r="BF1529" s="104">
        <v>44.2</v>
      </c>
      <c r="BG1529" s="104">
        <f t="shared" si="342"/>
        <v>1.1725980386041246</v>
      </c>
      <c r="BH1529" s="68">
        <v>1</v>
      </c>
      <c r="BI1529" s="68">
        <v>1</v>
      </c>
      <c r="BJ1529" s="68">
        <v>0</v>
      </c>
      <c r="BK1529" s="12">
        <v>1</v>
      </c>
      <c r="BL1529" s="12">
        <v>0</v>
      </c>
      <c r="BM1529" s="12">
        <v>0</v>
      </c>
      <c r="BN1529" s="12">
        <v>1</v>
      </c>
      <c r="BO1529" s="12">
        <v>1</v>
      </c>
      <c r="BP1529" s="12">
        <v>0</v>
      </c>
      <c r="BQ1529" s="12">
        <v>1</v>
      </c>
      <c r="BR1529" s="12">
        <v>0</v>
      </c>
      <c r="BS1529" s="12">
        <v>0</v>
      </c>
      <c r="BT1529" s="12">
        <v>0</v>
      </c>
      <c r="BU1529" s="12">
        <v>0</v>
      </c>
      <c r="BV1529" s="12">
        <v>0</v>
      </c>
      <c r="BW1529" s="12">
        <v>1</v>
      </c>
      <c r="BX1529" s="12">
        <v>0</v>
      </c>
      <c r="BY1529" s="12">
        <v>0.5</v>
      </c>
      <c r="BZ1529" s="12">
        <f t="shared" si="343"/>
        <v>0.5</v>
      </c>
      <c r="CA1529" s="113">
        <v>2.9957322735539909</v>
      </c>
      <c r="CB1529" s="12" t="s">
        <v>1904</v>
      </c>
      <c r="CC1529" s="12">
        <v>0</v>
      </c>
      <c r="CI1529" s="12" t="s">
        <v>1907</v>
      </c>
    </row>
    <row r="1530" spans="1:167" ht="15" customHeight="1" x14ac:dyDescent="0.3">
      <c r="A1530" s="17">
        <v>1529</v>
      </c>
      <c r="B1530" s="12">
        <v>38</v>
      </c>
      <c r="C1530" s="69" t="s">
        <v>288</v>
      </c>
      <c r="D1530" s="37">
        <v>-0.13500000000000001</v>
      </c>
      <c r="E1530" s="68">
        <v>1.603</v>
      </c>
      <c r="F1530" s="19">
        <f t="shared" si="344"/>
        <v>-8.4217092950717415E-2</v>
      </c>
      <c r="H1530" s="12">
        <f t="shared" si="347"/>
        <v>-1.738</v>
      </c>
      <c r="I1530" s="12">
        <f t="shared" si="348"/>
        <v>1.468</v>
      </c>
      <c r="J1530" s="12">
        <v>5.2600000000000001E-2</v>
      </c>
      <c r="K1530" s="12">
        <f t="shared" si="336"/>
        <v>-0.13500000000000001</v>
      </c>
      <c r="L1530" s="45">
        <f t="shared" si="345"/>
        <v>-8.4217092950717415E-2</v>
      </c>
      <c r="M1530" s="15">
        <f t="shared" si="337"/>
        <v>-3.1191364175987917E-3</v>
      </c>
      <c r="N1530" s="68">
        <f t="shared" si="338"/>
        <v>3.7036856869710089E-2</v>
      </c>
      <c r="O1530" s="68">
        <f t="shared" si="339"/>
        <v>27.000131342620264</v>
      </c>
      <c r="P1530" s="12">
        <f t="shared" si="340"/>
        <v>-4.0155993287308879E-2</v>
      </c>
      <c r="Q1530" s="12">
        <f t="shared" si="341"/>
        <v>3.3917720452111298E-2</v>
      </c>
      <c r="R1530" s="113">
        <v>5.780743515792329</v>
      </c>
      <c r="S1530" s="12" t="s">
        <v>1916</v>
      </c>
      <c r="T1530" s="12" t="s">
        <v>1916</v>
      </c>
      <c r="U1530" s="12" t="s">
        <v>1914</v>
      </c>
      <c r="V1530" s="68" t="s">
        <v>1925</v>
      </c>
      <c r="W1530" s="68">
        <v>0</v>
      </c>
      <c r="X1530" s="68">
        <v>0</v>
      </c>
      <c r="Y1530" s="68">
        <v>0</v>
      </c>
      <c r="Z1530" s="68">
        <v>1</v>
      </c>
      <c r="AA1530" s="68">
        <v>1</v>
      </c>
      <c r="AB1530" s="68">
        <v>1</v>
      </c>
      <c r="AC1530" s="68">
        <v>3</v>
      </c>
      <c r="AD1530" s="68">
        <v>13</v>
      </c>
      <c r="AE1530" s="68">
        <v>729</v>
      </c>
      <c r="AF1530" s="68">
        <v>0</v>
      </c>
      <c r="AG1530" s="68">
        <v>1</v>
      </c>
      <c r="AH1530" s="68">
        <v>0</v>
      </c>
      <c r="AI1530" s="68">
        <v>0</v>
      </c>
      <c r="AJ1530" s="68">
        <v>0</v>
      </c>
      <c r="AK1530" s="68">
        <v>0</v>
      </c>
      <c r="AL1530" s="68">
        <v>0</v>
      </c>
      <c r="AM1530" s="68">
        <v>0</v>
      </c>
      <c r="AN1530" s="68">
        <v>0</v>
      </c>
      <c r="AO1530" s="68">
        <v>0</v>
      </c>
      <c r="AP1530" s="113">
        <v>6.6476883735633292</v>
      </c>
      <c r="AQ1530" s="12">
        <v>1</v>
      </c>
      <c r="AR1530" s="113">
        <v>6.6106960447177592</v>
      </c>
      <c r="AS1530" s="12">
        <v>0</v>
      </c>
      <c r="AT1530" s="12">
        <v>1</v>
      </c>
      <c r="AU1530" s="12">
        <v>7.2861917147023822</v>
      </c>
      <c r="AV1530" s="113">
        <v>7.605641213889256</v>
      </c>
      <c r="AW1530" s="12">
        <v>0</v>
      </c>
      <c r="AX1530" s="12">
        <v>1</v>
      </c>
      <c r="AY1530" s="68">
        <v>1</v>
      </c>
      <c r="AZ1530" s="68">
        <v>3.8</v>
      </c>
      <c r="BA1530" s="94">
        <v>344</v>
      </c>
      <c r="BB1530" s="94">
        <v>18</v>
      </c>
      <c r="BC1530" s="12">
        <v>1</v>
      </c>
      <c r="BD1530" s="12">
        <v>0</v>
      </c>
      <c r="BE1530" s="104">
        <f t="shared" si="349"/>
        <v>4.4426512564903167</v>
      </c>
      <c r="BF1530" s="104">
        <v>44.2</v>
      </c>
      <c r="BG1530" s="104">
        <f t="shared" si="342"/>
        <v>1.1725980386041246</v>
      </c>
      <c r="BH1530" s="68">
        <v>1</v>
      </c>
      <c r="BI1530" s="68">
        <v>1</v>
      </c>
      <c r="BJ1530" s="68">
        <v>0</v>
      </c>
      <c r="BK1530" s="12">
        <v>1</v>
      </c>
      <c r="BL1530" s="12">
        <v>0</v>
      </c>
      <c r="BM1530" s="12">
        <v>0</v>
      </c>
      <c r="BN1530" s="12">
        <v>1</v>
      </c>
      <c r="BO1530" s="12">
        <v>1</v>
      </c>
      <c r="BP1530" s="12">
        <v>0</v>
      </c>
      <c r="BQ1530" s="12">
        <v>1</v>
      </c>
      <c r="BR1530" s="12">
        <v>0</v>
      </c>
      <c r="BS1530" s="12">
        <v>0</v>
      </c>
      <c r="BT1530" s="12">
        <v>0</v>
      </c>
      <c r="BU1530" s="12">
        <v>0</v>
      </c>
      <c r="BV1530" s="12">
        <v>0</v>
      </c>
      <c r="BW1530" s="12">
        <v>1</v>
      </c>
      <c r="BX1530" s="12">
        <v>0</v>
      </c>
      <c r="BY1530" s="12">
        <v>0.5</v>
      </c>
      <c r="BZ1530" s="12">
        <f t="shared" si="343"/>
        <v>0.5</v>
      </c>
      <c r="CA1530" s="113">
        <v>2.9957322735539909</v>
      </c>
      <c r="CB1530" s="12" t="s">
        <v>1904</v>
      </c>
      <c r="CC1530" s="12">
        <v>0</v>
      </c>
    </row>
    <row r="1531" spans="1:167" ht="15" customHeight="1" x14ac:dyDescent="0.3">
      <c r="A1531" s="17">
        <v>1530</v>
      </c>
      <c r="B1531" s="12">
        <v>38</v>
      </c>
      <c r="C1531" s="69" t="s">
        <v>288</v>
      </c>
      <c r="D1531" s="37">
        <v>6.2830000000000004</v>
      </c>
      <c r="E1531" s="68">
        <v>2.4510000000000001</v>
      </c>
      <c r="F1531" s="19">
        <f t="shared" si="344"/>
        <v>2.5634434924520604</v>
      </c>
      <c r="G1531" s="12" t="s">
        <v>420</v>
      </c>
      <c r="H1531" s="12">
        <f t="shared" si="347"/>
        <v>3.8320000000000003</v>
      </c>
      <c r="I1531" s="12">
        <f t="shared" si="348"/>
        <v>8.734</v>
      </c>
      <c r="J1531" s="12">
        <v>5.2600000000000001E-2</v>
      </c>
      <c r="K1531" s="12">
        <f t="shared" si="336"/>
        <v>6.2830000000000004</v>
      </c>
      <c r="L1531" s="45">
        <f t="shared" si="345"/>
        <v>2.5634434924520604</v>
      </c>
      <c r="M1531" s="15">
        <f t="shared" si="337"/>
        <v>9.4517315339045255E-2</v>
      </c>
      <c r="N1531" s="68">
        <f t="shared" si="338"/>
        <v>3.687123028744229E-2</v>
      </c>
      <c r="O1531" s="68">
        <f t="shared" si="339"/>
        <v>27.121416676475341</v>
      </c>
      <c r="P1531" s="12">
        <f t="shared" si="340"/>
        <v>5.7646085051602965E-2</v>
      </c>
      <c r="Q1531" s="12">
        <f t="shared" si="341"/>
        <v>0.13138854562648755</v>
      </c>
      <c r="R1531" s="113">
        <v>6.6450909695056444</v>
      </c>
      <c r="S1531" s="12" t="s">
        <v>1916</v>
      </c>
      <c r="T1531" s="12" t="s">
        <v>1916</v>
      </c>
      <c r="U1531" s="12" t="s">
        <v>1915</v>
      </c>
      <c r="V1531" s="68" t="s">
        <v>1926</v>
      </c>
      <c r="W1531" s="68">
        <v>0</v>
      </c>
      <c r="X1531" s="68">
        <v>0</v>
      </c>
      <c r="Y1531" s="68">
        <v>0</v>
      </c>
      <c r="Z1531" s="68">
        <v>1</v>
      </c>
      <c r="AA1531" s="68">
        <v>1</v>
      </c>
      <c r="AB1531" s="68">
        <v>1</v>
      </c>
      <c r="AC1531" s="68">
        <v>3</v>
      </c>
      <c r="AD1531" s="68">
        <v>13</v>
      </c>
      <c r="AE1531" s="68">
        <v>729</v>
      </c>
      <c r="AF1531" s="68">
        <v>0</v>
      </c>
      <c r="AG1531" s="68">
        <v>1</v>
      </c>
      <c r="AH1531" s="68">
        <v>0</v>
      </c>
      <c r="AI1531" s="68">
        <v>0</v>
      </c>
      <c r="AJ1531" s="68">
        <v>0</v>
      </c>
      <c r="AK1531" s="68">
        <v>0</v>
      </c>
      <c r="AL1531" s="68">
        <v>0</v>
      </c>
      <c r="AM1531" s="68">
        <v>0</v>
      </c>
      <c r="AN1531" s="68">
        <v>0</v>
      </c>
      <c r="AO1531" s="68">
        <v>0</v>
      </c>
      <c r="AP1531" s="113">
        <v>6.6476883735633292</v>
      </c>
      <c r="AQ1531" s="12">
        <v>1</v>
      </c>
      <c r="AR1531" s="113">
        <v>6.6106960447177592</v>
      </c>
      <c r="AS1531" s="12">
        <v>0</v>
      </c>
      <c r="AT1531" s="12">
        <v>1</v>
      </c>
      <c r="AU1531" s="12">
        <v>7.2861917147023822</v>
      </c>
      <c r="AV1531" s="113">
        <v>7.605641213889256</v>
      </c>
      <c r="AW1531" s="12">
        <v>0</v>
      </c>
      <c r="AX1531" s="12">
        <v>1</v>
      </c>
      <c r="AY1531" s="68">
        <v>1</v>
      </c>
      <c r="AZ1531" s="68">
        <v>3.8</v>
      </c>
      <c r="BA1531" s="94">
        <v>344</v>
      </c>
      <c r="BB1531" s="94">
        <v>18</v>
      </c>
      <c r="BC1531" s="12">
        <v>1</v>
      </c>
      <c r="BD1531" s="12">
        <v>0</v>
      </c>
      <c r="BE1531" s="104">
        <f t="shared" si="349"/>
        <v>4.4426512564903167</v>
      </c>
      <c r="BF1531" s="104">
        <v>44.2</v>
      </c>
      <c r="BG1531" s="104">
        <f t="shared" si="342"/>
        <v>1.1725980386041246</v>
      </c>
      <c r="BH1531" s="68">
        <v>1</v>
      </c>
      <c r="BI1531" s="68">
        <v>1</v>
      </c>
      <c r="BJ1531" s="68">
        <v>0</v>
      </c>
      <c r="BK1531" s="12">
        <v>1</v>
      </c>
      <c r="BL1531" s="12">
        <v>0</v>
      </c>
      <c r="BM1531" s="12">
        <v>0</v>
      </c>
      <c r="BN1531" s="12">
        <v>1</v>
      </c>
      <c r="BO1531" s="12">
        <v>1</v>
      </c>
      <c r="BP1531" s="12">
        <v>0</v>
      </c>
      <c r="BQ1531" s="12">
        <v>1</v>
      </c>
      <c r="BR1531" s="12">
        <v>0</v>
      </c>
      <c r="BS1531" s="12">
        <v>0</v>
      </c>
      <c r="BT1531" s="12">
        <v>0</v>
      </c>
      <c r="BU1531" s="12">
        <v>0</v>
      </c>
      <c r="BV1531" s="12">
        <v>0</v>
      </c>
      <c r="BW1531" s="12">
        <v>1</v>
      </c>
      <c r="BX1531" s="12">
        <v>0</v>
      </c>
      <c r="BY1531" s="12">
        <v>0.5</v>
      </c>
      <c r="BZ1531" s="12">
        <f t="shared" si="343"/>
        <v>0.5</v>
      </c>
      <c r="CA1531" s="113">
        <v>2.9957322735539909</v>
      </c>
      <c r="CB1531" s="12" t="s">
        <v>1904</v>
      </c>
      <c r="CC1531" s="12">
        <v>0</v>
      </c>
    </row>
    <row r="1532" spans="1:167" ht="15" customHeight="1" x14ac:dyDescent="0.3">
      <c r="A1532" s="17">
        <v>1531</v>
      </c>
      <c r="B1532" s="12">
        <v>38</v>
      </c>
      <c r="C1532" s="69" t="s">
        <v>288</v>
      </c>
      <c r="D1532" s="37">
        <v>-3.0000000000000001E-3</v>
      </c>
      <c r="E1532" s="68">
        <v>6.7000000000000004E-2</v>
      </c>
      <c r="F1532" s="19">
        <f t="shared" si="344"/>
        <v>-4.4776119402985072E-2</v>
      </c>
      <c r="H1532" s="12">
        <f t="shared" si="347"/>
        <v>-7.0000000000000007E-2</v>
      </c>
      <c r="I1532" s="12">
        <f t="shared" si="348"/>
        <v>6.4000000000000001E-2</v>
      </c>
      <c r="J1532" s="12">
        <v>4.99E-2</v>
      </c>
      <c r="K1532" s="12">
        <f t="shared" si="336"/>
        <v>-3.0000000000000001E-3</v>
      </c>
      <c r="L1532" s="45">
        <f t="shared" si="345"/>
        <v>-4.4776119402985072E-2</v>
      </c>
      <c r="M1532" s="15">
        <f t="shared" si="337"/>
        <v>-1.6339016216523324E-3</v>
      </c>
      <c r="N1532" s="68">
        <f t="shared" si="338"/>
        <v>3.6490469550235424E-2</v>
      </c>
      <c r="O1532" s="68">
        <f t="shared" si="339"/>
        <v>27.404415792000911</v>
      </c>
      <c r="P1532" s="12">
        <f t="shared" si="340"/>
        <v>-3.8124371171887758E-2</v>
      </c>
      <c r="Q1532" s="12">
        <f t="shared" si="341"/>
        <v>3.485656792858309E-2</v>
      </c>
      <c r="R1532" s="113">
        <v>6.9593985121339754</v>
      </c>
      <c r="S1532" s="50" t="s">
        <v>1917</v>
      </c>
      <c r="T1532" s="50" t="s">
        <v>1917</v>
      </c>
      <c r="U1532" s="12" t="s">
        <v>1913</v>
      </c>
      <c r="V1532" s="68" t="s">
        <v>1927</v>
      </c>
      <c r="W1532" s="68">
        <v>0</v>
      </c>
      <c r="X1532" s="68">
        <v>0</v>
      </c>
      <c r="Y1532" s="68">
        <v>0</v>
      </c>
      <c r="Z1532" s="68">
        <v>1</v>
      </c>
      <c r="AA1532" s="68">
        <v>1</v>
      </c>
      <c r="AB1532" s="68">
        <v>1</v>
      </c>
      <c r="AC1532" s="68">
        <v>4</v>
      </c>
      <c r="AD1532" s="68">
        <v>13</v>
      </c>
      <c r="AE1532" s="68">
        <v>751</v>
      </c>
      <c r="AF1532" s="68">
        <v>0</v>
      </c>
      <c r="AG1532" s="68">
        <v>1</v>
      </c>
      <c r="AH1532" s="68">
        <v>0</v>
      </c>
      <c r="AI1532" s="68">
        <v>0</v>
      </c>
      <c r="AJ1532" s="68">
        <v>0</v>
      </c>
      <c r="AK1532" s="68">
        <v>0</v>
      </c>
      <c r="AL1532" s="68">
        <v>0</v>
      </c>
      <c r="AM1532" s="68">
        <v>0</v>
      </c>
      <c r="AN1532" s="68">
        <v>0</v>
      </c>
      <c r="AO1532" s="68">
        <v>0</v>
      </c>
      <c r="AP1532" s="113">
        <v>6.6476883735633292</v>
      </c>
      <c r="AQ1532" s="12">
        <v>1</v>
      </c>
      <c r="AR1532" s="113">
        <v>6.6398758338265358</v>
      </c>
      <c r="AS1532" s="12">
        <v>0</v>
      </c>
      <c r="AT1532" s="12">
        <v>1</v>
      </c>
      <c r="AU1532" s="12">
        <v>7.2861917147023822</v>
      </c>
      <c r="AV1532" s="113">
        <v>7.605641213889256</v>
      </c>
      <c r="AW1532" s="12">
        <v>0</v>
      </c>
      <c r="AX1532" s="12">
        <v>1</v>
      </c>
      <c r="AY1532" s="68">
        <v>1</v>
      </c>
      <c r="AZ1532" s="68">
        <v>3.8</v>
      </c>
      <c r="BA1532" s="94">
        <v>344</v>
      </c>
      <c r="BB1532" s="94">
        <v>18</v>
      </c>
      <c r="BC1532" s="12">
        <v>1</v>
      </c>
      <c r="BD1532" s="12">
        <v>0</v>
      </c>
      <c r="BE1532" s="104">
        <f t="shared" si="349"/>
        <v>4.4426512564903167</v>
      </c>
      <c r="BF1532" s="104">
        <v>44.2</v>
      </c>
      <c r="BG1532" s="104">
        <f t="shared" si="342"/>
        <v>1.1725980386041246</v>
      </c>
      <c r="BH1532" s="68">
        <v>1</v>
      </c>
      <c r="BI1532" s="68">
        <v>1</v>
      </c>
      <c r="BJ1532" s="68">
        <v>0</v>
      </c>
      <c r="BK1532" s="12">
        <v>1</v>
      </c>
      <c r="BL1532" s="12">
        <v>0</v>
      </c>
      <c r="BM1532" s="12">
        <v>0</v>
      </c>
      <c r="BN1532" s="12">
        <v>1</v>
      </c>
      <c r="BO1532" s="12">
        <v>1</v>
      </c>
      <c r="BP1532" s="12">
        <v>0</v>
      </c>
      <c r="BQ1532" s="12">
        <v>1</v>
      </c>
      <c r="BR1532" s="12">
        <v>0</v>
      </c>
      <c r="BS1532" s="12">
        <v>0</v>
      </c>
      <c r="BT1532" s="12">
        <v>0</v>
      </c>
      <c r="BU1532" s="12">
        <v>0</v>
      </c>
      <c r="BV1532" s="12">
        <v>0</v>
      </c>
      <c r="BW1532" s="12">
        <v>1</v>
      </c>
      <c r="BX1532" s="12">
        <v>0</v>
      </c>
      <c r="BY1532" s="12">
        <v>0.5</v>
      </c>
      <c r="BZ1532" s="12">
        <f t="shared" si="343"/>
        <v>0.5</v>
      </c>
      <c r="CA1532" s="113">
        <v>2.9957322735539909</v>
      </c>
      <c r="CB1532" s="12" t="s">
        <v>1904</v>
      </c>
      <c r="CC1532" s="12">
        <v>0</v>
      </c>
    </row>
    <row r="1533" spans="1:167" ht="15" customHeight="1" x14ac:dyDescent="0.3">
      <c r="A1533" s="70">
        <v>1532</v>
      </c>
      <c r="B1533" s="12">
        <v>38</v>
      </c>
      <c r="C1533" s="69" t="s">
        <v>288</v>
      </c>
      <c r="D1533" s="37">
        <v>-2.5000000000000001E-2</v>
      </c>
      <c r="E1533" s="68">
        <v>6.6000000000000003E-2</v>
      </c>
      <c r="F1533" s="19">
        <f t="shared" si="344"/>
        <v>-0.37878787878787878</v>
      </c>
      <c r="H1533" s="12">
        <f t="shared" si="347"/>
        <v>-9.0999999999999998E-2</v>
      </c>
      <c r="I1533" s="12">
        <f t="shared" si="348"/>
        <v>4.1000000000000002E-2</v>
      </c>
      <c r="J1533" s="12">
        <v>4.99E-2</v>
      </c>
      <c r="K1533" s="12">
        <f t="shared" si="336"/>
        <v>-2.5000000000000001E-2</v>
      </c>
      <c r="L1533" s="45">
        <f t="shared" si="345"/>
        <v>-0.37878787878787878</v>
      </c>
      <c r="M1533" s="15">
        <f t="shared" si="337"/>
        <v>-1.3820845818033597E-2</v>
      </c>
      <c r="N1533" s="68">
        <f t="shared" si="338"/>
        <v>3.6487032959608701E-2</v>
      </c>
      <c r="O1533" s="68">
        <f t="shared" si="339"/>
        <v>27.406996921536596</v>
      </c>
      <c r="P1533" s="12">
        <f t="shared" si="340"/>
        <v>-5.0307878777642298E-2</v>
      </c>
      <c r="Q1533" s="12">
        <f t="shared" si="341"/>
        <v>2.2666187141575103E-2</v>
      </c>
      <c r="R1533" s="113">
        <v>6.3189681137464344</v>
      </c>
      <c r="S1533" s="50" t="s">
        <v>1917</v>
      </c>
      <c r="T1533" s="50" t="s">
        <v>1917</v>
      </c>
      <c r="U1533" s="12" t="s">
        <v>1914</v>
      </c>
      <c r="V1533" s="68" t="s">
        <v>1928</v>
      </c>
      <c r="W1533" s="68">
        <v>0</v>
      </c>
      <c r="X1533" s="68">
        <v>0</v>
      </c>
      <c r="Y1533" s="68">
        <v>0</v>
      </c>
      <c r="Z1533" s="68">
        <v>1</v>
      </c>
      <c r="AA1533" s="68">
        <v>1</v>
      </c>
      <c r="AB1533" s="68">
        <v>1</v>
      </c>
      <c r="AC1533" s="68">
        <v>4</v>
      </c>
      <c r="AD1533" s="68">
        <v>13</v>
      </c>
      <c r="AE1533" s="68">
        <v>751</v>
      </c>
      <c r="AF1533" s="68">
        <v>0</v>
      </c>
      <c r="AG1533" s="68">
        <v>1</v>
      </c>
      <c r="AH1533" s="68">
        <v>0</v>
      </c>
      <c r="AI1533" s="68">
        <v>0</v>
      </c>
      <c r="AJ1533" s="68">
        <v>0</v>
      </c>
      <c r="AK1533" s="68">
        <v>0</v>
      </c>
      <c r="AL1533" s="68">
        <v>0</v>
      </c>
      <c r="AM1533" s="68">
        <v>0</v>
      </c>
      <c r="AN1533" s="68">
        <v>0</v>
      </c>
      <c r="AO1533" s="68">
        <v>0</v>
      </c>
      <c r="AP1533" s="113">
        <v>6.6476883735633292</v>
      </c>
      <c r="AQ1533" s="12">
        <v>1</v>
      </c>
      <c r="AR1533" s="113">
        <v>6.6398758338265358</v>
      </c>
      <c r="AS1533" s="12">
        <v>0</v>
      </c>
      <c r="AT1533" s="12">
        <v>1</v>
      </c>
      <c r="AU1533" s="12">
        <v>7.2861917147023822</v>
      </c>
      <c r="AV1533" s="113">
        <v>7.605641213889256</v>
      </c>
      <c r="AW1533" s="12">
        <v>0</v>
      </c>
      <c r="AX1533" s="12">
        <v>1</v>
      </c>
      <c r="AY1533" s="68">
        <v>1</v>
      </c>
      <c r="AZ1533" s="68">
        <v>3.8</v>
      </c>
      <c r="BA1533" s="94">
        <v>344</v>
      </c>
      <c r="BB1533" s="94">
        <v>18</v>
      </c>
      <c r="BC1533" s="12">
        <v>1</v>
      </c>
      <c r="BD1533" s="12">
        <v>0</v>
      </c>
      <c r="BE1533" s="104">
        <f t="shared" si="349"/>
        <v>4.4426512564903167</v>
      </c>
      <c r="BF1533" s="104">
        <v>44.2</v>
      </c>
      <c r="BG1533" s="104">
        <f t="shared" si="342"/>
        <v>1.1725980386041246</v>
      </c>
      <c r="BH1533" s="68">
        <v>1</v>
      </c>
      <c r="BI1533" s="68">
        <v>1</v>
      </c>
      <c r="BJ1533" s="68">
        <v>0</v>
      </c>
      <c r="BK1533" s="12">
        <v>1</v>
      </c>
      <c r="BL1533" s="12">
        <v>0</v>
      </c>
      <c r="BM1533" s="12">
        <v>0</v>
      </c>
      <c r="BN1533" s="12">
        <v>1</v>
      </c>
      <c r="BO1533" s="12">
        <v>1</v>
      </c>
      <c r="BP1533" s="12">
        <v>0</v>
      </c>
      <c r="BQ1533" s="12">
        <v>1</v>
      </c>
      <c r="BR1533" s="12">
        <v>0</v>
      </c>
      <c r="BS1533" s="12">
        <v>0</v>
      </c>
      <c r="BT1533" s="12">
        <v>0</v>
      </c>
      <c r="BU1533" s="12">
        <v>0</v>
      </c>
      <c r="BV1533" s="12">
        <v>0</v>
      </c>
      <c r="BW1533" s="12">
        <v>1</v>
      </c>
      <c r="BX1533" s="12">
        <v>0</v>
      </c>
      <c r="BY1533" s="12">
        <v>0.5</v>
      </c>
      <c r="BZ1533" s="12">
        <f t="shared" si="343"/>
        <v>0.5</v>
      </c>
      <c r="CA1533" s="113">
        <v>2.9957322735539909</v>
      </c>
      <c r="CB1533" s="12" t="s">
        <v>1904</v>
      </c>
      <c r="CC1533" s="12">
        <v>0</v>
      </c>
    </row>
    <row r="1534" spans="1:167" ht="15" customHeight="1" x14ac:dyDescent="0.3">
      <c r="A1534" s="70">
        <v>1533</v>
      </c>
      <c r="B1534" s="70">
        <v>38</v>
      </c>
      <c r="C1534" s="69" t="s">
        <v>288</v>
      </c>
      <c r="D1534" s="38">
        <v>0.114</v>
      </c>
      <c r="E1534" s="69">
        <v>6.6000000000000003E-2</v>
      </c>
      <c r="F1534" s="19">
        <f t="shared" si="344"/>
        <v>1.7272727272727273</v>
      </c>
      <c r="G1534" s="70" t="s">
        <v>421</v>
      </c>
      <c r="H1534" s="70">
        <f t="shared" si="347"/>
        <v>4.8000000000000001E-2</v>
      </c>
      <c r="I1534" s="70">
        <f t="shared" si="348"/>
        <v>0.18</v>
      </c>
      <c r="J1534" s="70">
        <v>4.99E-2</v>
      </c>
      <c r="K1534" s="70">
        <f t="shared" si="336"/>
        <v>0.114</v>
      </c>
      <c r="L1534" s="47">
        <f t="shared" si="345"/>
        <v>1.7272727272727273</v>
      </c>
      <c r="M1534" s="18">
        <f t="shared" si="337"/>
        <v>6.2904252094774543E-2</v>
      </c>
      <c r="N1534" s="69">
        <f t="shared" si="338"/>
        <v>3.6418251212764208E-2</v>
      </c>
      <c r="O1534" s="69">
        <f t="shared" si="339"/>
        <v>27.458759459858708</v>
      </c>
      <c r="P1534" s="70">
        <f t="shared" si="340"/>
        <v>2.6486000882010335E-2</v>
      </c>
      <c r="Q1534" s="70">
        <f t="shared" si="341"/>
        <v>9.9322503307538751E-2</v>
      </c>
      <c r="R1534" s="114">
        <v>6.6871086078665147</v>
      </c>
      <c r="S1534" s="122" t="s">
        <v>1917</v>
      </c>
      <c r="T1534" s="122" t="s">
        <v>1917</v>
      </c>
      <c r="U1534" s="70" t="s">
        <v>1915</v>
      </c>
      <c r="V1534" s="69" t="s">
        <v>1929</v>
      </c>
      <c r="W1534" s="69">
        <v>0</v>
      </c>
      <c r="X1534" s="69">
        <v>0</v>
      </c>
      <c r="Y1534" s="69">
        <v>0</v>
      </c>
      <c r="Z1534" s="69">
        <v>1</v>
      </c>
      <c r="AA1534" s="69">
        <v>1</v>
      </c>
      <c r="AB1534" s="69">
        <v>1</v>
      </c>
      <c r="AC1534" s="69">
        <v>4</v>
      </c>
      <c r="AD1534" s="69">
        <v>13</v>
      </c>
      <c r="AE1534" s="69">
        <v>751</v>
      </c>
      <c r="AF1534" s="69">
        <v>0</v>
      </c>
      <c r="AG1534" s="69">
        <v>1</v>
      </c>
      <c r="AH1534" s="69">
        <v>0</v>
      </c>
      <c r="AI1534" s="69">
        <v>0</v>
      </c>
      <c r="AJ1534" s="69">
        <v>0</v>
      </c>
      <c r="AK1534" s="69">
        <v>0</v>
      </c>
      <c r="AL1534" s="69">
        <v>0</v>
      </c>
      <c r="AM1534" s="69">
        <v>0</v>
      </c>
      <c r="AN1534" s="69">
        <v>0</v>
      </c>
      <c r="AO1534" s="69">
        <v>0</v>
      </c>
      <c r="AP1534" s="114">
        <v>6.6476883735633292</v>
      </c>
      <c r="AQ1534" s="70">
        <v>1</v>
      </c>
      <c r="AR1534" s="114">
        <v>6.6398758338265358</v>
      </c>
      <c r="AS1534" s="70">
        <v>0</v>
      </c>
      <c r="AT1534" s="70">
        <v>1</v>
      </c>
      <c r="AU1534" s="70">
        <v>7.2861917147023822</v>
      </c>
      <c r="AV1534" s="114">
        <v>7.605641213889256</v>
      </c>
      <c r="AW1534" s="70">
        <v>0</v>
      </c>
      <c r="AX1534" s="70">
        <v>1</v>
      </c>
      <c r="AY1534" s="69">
        <v>1</v>
      </c>
      <c r="AZ1534" s="69">
        <v>3.8</v>
      </c>
      <c r="BA1534" s="32">
        <v>344</v>
      </c>
      <c r="BB1534" s="32">
        <v>18</v>
      </c>
      <c r="BC1534" s="70">
        <v>1</v>
      </c>
      <c r="BD1534" s="70">
        <v>0</v>
      </c>
      <c r="BE1534" s="106">
        <f t="shared" si="349"/>
        <v>4.4426512564903167</v>
      </c>
      <c r="BF1534" s="106">
        <v>44.2</v>
      </c>
      <c r="BG1534" s="106">
        <f t="shared" si="342"/>
        <v>1.1725980386041246</v>
      </c>
      <c r="BH1534" s="69">
        <v>1</v>
      </c>
      <c r="BI1534" s="69">
        <v>1</v>
      </c>
      <c r="BJ1534" s="69">
        <v>0</v>
      </c>
      <c r="BK1534" s="70">
        <v>1</v>
      </c>
      <c r="BL1534" s="70">
        <v>0</v>
      </c>
      <c r="BM1534" s="70">
        <v>0</v>
      </c>
      <c r="BN1534" s="70">
        <v>1</v>
      </c>
      <c r="BO1534" s="70">
        <v>1</v>
      </c>
      <c r="BP1534" s="70">
        <v>0</v>
      </c>
      <c r="BQ1534" s="70">
        <v>1</v>
      </c>
      <c r="BR1534" s="70">
        <v>0</v>
      </c>
      <c r="BS1534" s="70">
        <v>0</v>
      </c>
      <c r="BT1534" s="70">
        <v>0</v>
      </c>
      <c r="BU1534" s="70">
        <v>0</v>
      </c>
      <c r="BV1534" s="70">
        <v>0</v>
      </c>
      <c r="BW1534" s="70">
        <v>1</v>
      </c>
      <c r="BX1534" s="70">
        <v>0</v>
      </c>
      <c r="BY1534" s="70">
        <v>0.5</v>
      </c>
      <c r="BZ1534" s="70">
        <f t="shared" si="343"/>
        <v>0.5</v>
      </c>
      <c r="CA1534" s="114">
        <v>2.9957322735539909</v>
      </c>
      <c r="CB1534" s="70" t="s">
        <v>1904</v>
      </c>
      <c r="CC1534" s="70">
        <v>0</v>
      </c>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c r="DD1534" s="70"/>
      <c r="DE1534" s="70"/>
      <c r="DF1534" s="70"/>
      <c r="DG1534" s="70"/>
      <c r="DH1534" s="70"/>
      <c r="DI1534" s="70"/>
      <c r="DJ1534" s="70"/>
      <c r="DK1534" s="70"/>
      <c r="DL1534" s="70"/>
      <c r="DM1534" s="70"/>
      <c r="DN1534" s="70"/>
      <c r="DO1534" s="70"/>
      <c r="DP1534" s="70"/>
      <c r="DQ1534" s="70"/>
      <c r="DR1534" s="70"/>
      <c r="DS1534" s="70"/>
      <c r="DT1534" s="70"/>
      <c r="DU1534" s="70"/>
      <c r="DV1534" s="70"/>
      <c r="DW1534" s="70"/>
      <c r="DX1534" s="70"/>
      <c r="DY1534" s="70"/>
      <c r="DZ1534" s="70"/>
      <c r="EA1534" s="70"/>
      <c r="EB1534" s="70"/>
      <c r="EC1534" s="70"/>
      <c r="ED1534" s="70"/>
      <c r="EE1534" s="70"/>
      <c r="EF1534" s="70"/>
      <c r="EG1534" s="70"/>
      <c r="EH1534" s="70"/>
      <c r="EI1534" s="70"/>
      <c r="EJ1534" s="70"/>
      <c r="EK1534" s="70"/>
      <c r="EL1534" s="70"/>
      <c r="EM1534" s="70"/>
      <c r="EN1534" s="70"/>
      <c r="EO1534" s="70"/>
      <c r="EP1534" s="70"/>
      <c r="EQ1534" s="70"/>
      <c r="ER1534" s="70"/>
      <c r="ES1534" s="70"/>
      <c r="ET1534" s="70"/>
      <c r="EU1534" s="70"/>
      <c r="EV1534" s="70"/>
      <c r="EW1534" s="70"/>
      <c r="EX1534" s="70"/>
      <c r="EY1534" s="70"/>
      <c r="EZ1534" s="70"/>
      <c r="FA1534" s="70"/>
      <c r="FB1534" s="70"/>
      <c r="FC1534" s="70"/>
      <c r="FD1534" s="70"/>
      <c r="FE1534" s="70"/>
      <c r="FF1534" s="70"/>
      <c r="FG1534" s="70"/>
      <c r="FH1534" s="70"/>
      <c r="FI1534" s="70"/>
      <c r="FJ1534" s="70"/>
      <c r="FK1534" s="70"/>
    </row>
    <row r="1535" spans="1:167" ht="15" customHeight="1" x14ac:dyDescent="0.3">
      <c r="A1535" s="17">
        <v>1534</v>
      </c>
      <c r="B1535" s="12">
        <v>38</v>
      </c>
      <c r="C1535" s="69" t="s">
        <v>288</v>
      </c>
      <c r="D1535" s="37">
        <v>0.01</v>
      </c>
      <c r="E1535" s="68">
        <v>6.3E-2</v>
      </c>
      <c r="F1535" s="19">
        <f t="shared" si="344"/>
        <v>0.15873015873015872</v>
      </c>
      <c r="H1535" s="12">
        <f t="shared" si="347"/>
        <v>-5.2999999999999999E-2</v>
      </c>
      <c r="I1535" s="12">
        <f t="shared" si="348"/>
        <v>7.2999999999999995E-2</v>
      </c>
      <c r="J1535" s="12">
        <v>4.82E-2</v>
      </c>
      <c r="K1535" s="12">
        <f t="shared" si="336"/>
        <v>0.01</v>
      </c>
      <c r="L1535" s="45">
        <f t="shared" si="345"/>
        <v>0.15873015873015872</v>
      </c>
      <c r="M1535" s="15">
        <f t="shared" si="337"/>
        <v>5.7920485975415312E-3</v>
      </c>
      <c r="N1535" s="13">
        <f t="shared" si="338"/>
        <v>3.648990616451165E-2</v>
      </c>
      <c r="O1535" s="68">
        <f t="shared" si="339"/>
        <v>27.404838902341506</v>
      </c>
      <c r="P1535" s="12">
        <f t="shared" si="340"/>
        <v>-3.0697857566970119E-2</v>
      </c>
      <c r="Q1535" s="12">
        <f t="shared" si="341"/>
        <v>4.2281954762053181E-2</v>
      </c>
      <c r="R1535" s="113">
        <v>6.3189681137464344</v>
      </c>
      <c r="S1535" s="50" t="s">
        <v>1918</v>
      </c>
      <c r="T1535" s="50" t="s">
        <v>1918</v>
      </c>
      <c r="U1535" s="12" t="s">
        <v>1913</v>
      </c>
      <c r="V1535" s="13" t="s">
        <v>1930</v>
      </c>
      <c r="W1535" s="68">
        <v>0</v>
      </c>
      <c r="X1535" s="68">
        <v>0</v>
      </c>
      <c r="Y1535" s="68">
        <v>0</v>
      </c>
      <c r="Z1535" s="68">
        <v>1</v>
      </c>
      <c r="AA1535" s="13">
        <v>1</v>
      </c>
      <c r="AB1535" s="13">
        <v>1</v>
      </c>
      <c r="AC1535" s="68">
        <v>5</v>
      </c>
      <c r="AD1535" s="68">
        <v>13</v>
      </c>
      <c r="AE1535" s="13">
        <v>751</v>
      </c>
      <c r="AF1535" s="13">
        <v>0</v>
      </c>
      <c r="AG1535" s="13">
        <v>1</v>
      </c>
      <c r="AH1535" s="13">
        <v>0</v>
      </c>
      <c r="AI1535" s="13">
        <v>0</v>
      </c>
      <c r="AJ1535" s="13">
        <v>0</v>
      </c>
      <c r="AK1535" s="13">
        <v>0</v>
      </c>
      <c r="AL1535" s="13">
        <v>0</v>
      </c>
      <c r="AM1535" s="68">
        <v>0</v>
      </c>
      <c r="AN1535" s="68">
        <v>0</v>
      </c>
      <c r="AO1535" s="68">
        <v>0</v>
      </c>
      <c r="AP1535" s="113">
        <v>6.6476883735633292</v>
      </c>
      <c r="AQ1535" s="12">
        <v>1</v>
      </c>
      <c r="AR1535" s="113">
        <v>6.6398758338265358</v>
      </c>
      <c r="AS1535" s="12">
        <v>0</v>
      </c>
      <c r="AT1535" s="12">
        <v>1</v>
      </c>
      <c r="AU1535" s="12">
        <v>7.2861917147023822</v>
      </c>
      <c r="AV1535" s="113">
        <v>7.605641213889256</v>
      </c>
      <c r="AW1535" s="12">
        <v>0</v>
      </c>
      <c r="AX1535" s="12">
        <v>1</v>
      </c>
      <c r="AY1535" s="68">
        <v>1</v>
      </c>
      <c r="AZ1535" s="68">
        <v>3.8</v>
      </c>
      <c r="BA1535" s="94">
        <v>344</v>
      </c>
      <c r="BB1535" s="94">
        <v>18</v>
      </c>
      <c r="BC1535" s="12">
        <v>1</v>
      </c>
      <c r="BD1535" s="12">
        <v>0</v>
      </c>
      <c r="BE1535" s="104">
        <f t="shared" si="349"/>
        <v>4.4426512564903167</v>
      </c>
      <c r="BF1535" s="104">
        <v>44.2</v>
      </c>
      <c r="BG1535" s="104">
        <f t="shared" si="342"/>
        <v>1.1725980386041246</v>
      </c>
      <c r="BH1535" s="68">
        <v>1</v>
      </c>
      <c r="BI1535" s="68">
        <v>1</v>
      </c>
      <c r="BJ1535" s="68">
        <v>0</v>
      </c>
      <c r="BK1535" s="12">
        <v>1</v>
      </c>
      <c r="BL1535" s="12">
        <v>0</v>
      </c>
      <c r="BM1535" s="12">
        <v>0</v>
      </c>
      <c r="BN1535" s="12">
        <v>1</v>
      </c>
      <c r="BO1535" s="12">
        <v>1</v>
      </c>
      <c r="BP1535" s="12">
        <v>0</v>
      </c>
      <c r="BQ1535" s="12">
        <v>1</v>
      </c>
      <c r="BR1535" s="12">
        <v>0</v>
      </c>
      <c r="BS1535" s="12">
        <v>0</v>
      </c>
      <c r="BT1535" s="12">
        <v>0</v>
      </c>
      <c r="BU1535" s="12">
        <v>0</v>
      </c>
      <c r="BV1535" s="12">
        <v>0</v>
      </c>
      <c r="BW1535" s="12">
        <v>1</v>
      </c>
      <c r="BX1535" s="12">
        <v>0</v>
      </c>
      <c r="BY1535" s="12">
        <v>0.5</v>
      </c>
      <c r="BZ1535" s="12">
        <f t="shared" si="343"/>
        <v>0.5</v>
      </c>
      <c r="CA1535" s="113">
        <v>2.9957322735539909</v>
      </c>
      <c r="CB1535" s="12" t="s">
        <v>1904</v>
      </c>
      <c r="CC1535" s="12">
        <v>0</v>
      </c>
    </row>
    <row r="1536" spans="1:167" ht="15" customHeight="1" x14ac:dyDescent="0.3">
      <c r="A1536" s="17">
        <v>1535</v>
      </c>
      <c r="B1536" s="12">
        <v>38</v>
      </c>
      <c r="C1536" s="69" t="s">
        <v>288</v>
      </c>
      <c r="D1536" s="37">
        <v>-1.7999999999999999E-2</v>
      </c>
      <c r="E1536" s="68">
        <v>0.06</v>
      </c>
      <c r="F1536" s="19">
        <f t="shared" si="344"/>
        <v>-0.3</v>
      </c>
      <c r="H1536" s="12">
        <f t="shared" si="347"/>
        <v>-7.8E-2</v>
      </c>
      <c r="I1536" s="12">
        <f t="shared" si="348"/>
        <v>4.1999999999999996E-2</v>
      </c>
      <c r="J1536" s="12">
        <v>4.82E-2</v>
      </c>
      <c r="K1536" s="12">
        <f t="shared" si="336"/>
        <v>-1.7999999999999999E-2</v>
      </c>
      <c r="L1536" s="45">
        <f t="shared" si="345"/>
        <v>-0.3</v>
      </c>
      <c r="M1536" s="15">
        <f t="shared" si="337"/>
        <v>-1.0946499581761472E-2</v>
      </c>
      <c r="N1536" s="68">
        <f t="shared" si="338"/>
        <v>3.6488331939204907E-2</v>
      </c>
      <c r="O1536" s="68">
        <f t="shared" si="339"/>
        <v>27.40602123621742</v>
      </c>
      <c r="P1536" s="12">
        <f t="shared" si="340"/>
        <v>-4.7434831520966378E-2</v>
      </c>
      <c r="Q1536" s="12">
        <f t="shared" si="341"/>
        <v>2.5541832357443436E-2</v>
      </c>
      <c r="R1536" s="113">
        <v>6.6871086078665147</v>
      </c>
      <c r="S1536" s="50" t="s">
        <v>1918</v>
      </c>
      <c r="T1536" s="50" t="s">
        <v>1918</v>
      </c>
      <c r="U1536" s="12" t="s">
        <v>1914</v>
      </c>
      <c r="V1536" s="68" t="s">
        <v>1931</v>
      </c>
      <c r="W1536" s="68">
        <v>0</v>
      </c>
      <c r="X1536" s="68">
        <v>0</v>
      </c>
      <c r="Y1536" s="68">
        <v>0</v>
      </c>
      <c r="Z1536" s="68">
        <v>1</v>
      </c>
      <c r="AA1536" s="68">
        <v>1</v>
      </c>
      <c r="AB1536" s="68">
        <v>1</v>
      </c>
      <c r="AC1536" s="68">
        <v>5</v>
      </c>
      <c r="AD1536" s="68">
        <v>13</v>
      </c>
      <c r="AE1536" s="68">
        <v>751</v>
      </c>
      <c r="AF1536" s="68">
        <v>0</v>
      </c>
      <c r="AG1536" s="68">
        <v>1</v>
      </c>
      <c r="AH1536" s="68">
        <v>0</v>
      </c>
      <c r="AI1536" s="68">
        <v>0</v>
      </c>
      <c r="AJ1536" s="68">
        <v>0</v>
      </c>
      <c r="AK1536" s="68">
        <v>0</v>
      </c>
      <c r="AL1536" s="68">
        <v>0</v>
      </c>
      <c r="AM1536" s="68">
        <v>0</v>
      </c>
      <c r="AN1536" s="68">
        <v>0</v>
      </c>
      <c r="AO1536" s="68">
        <v>0</v>
      </c>
      <c r="AP1536" s="113">
        <v>6.6476883735633292</v>
      </c>
      <c r="AQ1536" s="12">
        <v>1</v>
      </c>
      <c r="AR1536" s="113">
        <v>6.6398758338265358</v>
      </c>
      <c r="AS1536" s="12">
        <v>0</v>
      </c>
      <c r="AT1536" s="12">
        <v>1</v>
      </c>
      <c r="AU1536" s="12">
        <v>7.2861917147023822</v>
      </c>
      <c r="AV1536" s="113">
        <v>7.605641213889256</v>
      </c>
      <c r="AW1536" s="12">
        <v>0</v>
      </c>
      <c r="AX1536" s="12">
        <v>1</v>
      </c>
      <c r="AY1536" s="68">
        <v>1</v>
      </c>
      <c r="AZ1536" s="68">
        <v>3.8</v>
      </c>
      <c r="BA1536" s="94">
        <v>344</v>
      </c>
      <c r="BB1536" s="94">
        <v>18</v>
      </c>
      <c r="BC1536" s="12">
        <v>1</v>
      </c>
      <c r="BD1536" s="12">
        <v>0</v>
      </c>
      <c r="BE1536" s="104">
        <f t="shared" si="349"/>
        <v>4.4426512564903167</v>
      </c>
      <c r="BF1536" s="104">
        <v>44.2</v>
      </c>
      <c r="BG1536" s="104">
        <f t="shared" si="342"/>
        <v>1.1725980386041246</v>
      </c>
      <c r="BH1536" s="68">
        <v>1</v>
      </c>
      <c r="BI1536" s="68">
        <v>1</v>
      </c>
      <c r="BJ1536" s="68">
        <v>0</v>
      </c>
      <c r="BK1536" s="12">
        <v>1</v>
      </c>
      <c r="BL1536" s="12">
        <v>0</v>
      </c>
      <c r="BM1536" s="12">
        <v>0</v>
      </c>
      <c r="BN1536" s="12">
        <v>1</v>
      </c>
      <c r="BO1536" s="12">
        <v>1</v>
      </c>
      <c r="BP1536" s="12">
        <v>0</v>
      </c>
      <c r="BQ1536" s="12">
        <v>1</v>
      </c>
      <c r="BR1536" s="12">
        <v>0</v>
      </c>
      <c r="BS1536" s="12">
        <v>0</v>
      </c>
      <c r="BT1536" s="12">
        <v>0</v>
      </c>
      <c r="BU1536" s="12">
        <v>0</v>
      </c>
      <c r="BV1536" s="12">
        <v>0</v>
      </c>
      <c r="BW1536" s="12">
        <v>1</v>
      </c>
      <c r="BX1536" s="12">
        <v>0</v>
      </c>
      <c r="BY1536" s="12">
        <v>0.5</v>
      </c>
      <c r="BZ1536" s="12">
        <f t="shared" si="343"/>
        <v>0.5</v>
      </c>
      <c r="CA1536" s="113">
        <v>2.9957322735539909</v>
      </c>
      <c r="CB1536" s="12" t="s">
        <v>1904</v>
      </c>
      <c r="CC1536" s="12">
        <v>0</v>
      </c>
    </row>
    <row r="1537" spans="1:167" ht="15" customHeight="1" x14ac:dyDescent="0.3">
      <c r="A1537" s="70">
        <v>1536</v>
      </c>
      <c r="B1537" s="12">
        <v>38</v>
      </c>
      <c r="C1537" s="69" t="s">
        <v>288</v>
      </c>
      <c r="D1537" s="37">
        <v>0.128</v>
      </c>
      <c r="E1537" s="68">
        <v>6.5000000000000002E-2</v>
      </c>
      <c r="F1537" s="19">
        <f t="shared" si="344"/>
        <v>1.9692307692307691</v>
      </c>
      <c r="G1537" s="12" t="s">
        <v>421</v>
      </c>
      <c r="H1537" s="12">
        <f t="shared" si="347"/>
        <v>6.3E-2</v>
      </c>
      <c r="I1537" s="12">
        <f t="shared" si="348"/>
        <v>0.193</v>
      </c>
      <c r="J1537" s="12">
        <v>4.82E-2</v>
      </c>
      <c r="K1537" s="12">
        <f t="shared" si="336"/>
        <v>0.128</v>
      </c>
      <c r="L1537" s="45">
        <f t="shared" si="345"/>
        <v>1.9692307692307691</v>
      </c>
      <c r="M1537" s="15">
        <f t="shared" si="337"/>
        <v>7.1673442810657961E-2</v>
      </c>
      <c r="N1537" s="68">
        <f t="shared" si="338"/>
        <v>3.6396670177287246E-2</v>
      </c>
      <c r="O1537" s="68">
        <f t="shared" si="339"/>
        <v>27.475040852062172</v>
      </c>
      <c r="P1537" s="12">
        <f t="shared" si="340"/>
        <v>3.5276772633370715E-2</v>
      </c>
      <c r="Q1537" s="12">
        <f t="shared" si="341"/>
        <v>0.10807011298794521</v>
      </c>
      <c r="R1537" s="113">
        <v>6.0258659738253142</v>
      </c>
      <c r="S1537" s="50" t="s">
        <v>1918</v>
      </c>
      <c r="T1537" s="50" t="s">
        <v>1918</v>
      </c>
      <c r="U1537" s="12" t="s">
        <v>1915</v>
      </c>
      <c r="V1537" s="68" t="s">
        <v>1932</v>
      </c>
      <c r="W1537" s="68">
        <v>0</v>
      </c>
      <c r="X1537" s="68">
        <v>0</v>
      </c>
      <c r="Y1537" s="68">
        <v>0</v>
      </c>
      <c r="Z1537" s="68">
        <v>1</v>
      </c>
      <c r="AA1537" s="68">
        <v>1</v>
      </c>
      <c r="AB1537" s="68">
        <v>1</v>
      </c>
      <c r="AC1537" s="68">
        <v>5</v>
      </c>
      <c r="AD1537" s="68">
        <v>13</v>
      </c>
      <c r="AE1537" s="68">
        <v>751</v>
      </c>
      <c r="AF1537" s="68">
        <v>0</v>
      </c>
      <c r="AG1537" s="68">
        <v>1</v>
      </c>
      <c r="AH1537" s="68">
        <v>0</v>
      </c>
      <c r="AI1537" s="68">
        <v>0</v>
      </c>
      <c r="AJ1537" s="68">
        <v>0</v>
      </c>
      <c r="AK1537" s="68">
        <v>0</v>
      </c>
      <c r="AL1537" s="68">
        <v>0</v>
      </c>
      <c r="AM1537" s="68">
        <v>0</v>
      </c>
      <c r="AN1537" s="68">
        <v>0</v>
      </c>
      <c r="AO1537" s="68">
        <v>0</v>
      </c>
      <c r="AP1537" s="113">
        <v>6.6476883735633292</v>
      </c>
      <c r="AQ1537" s="12">
        <v>1</v>
      </c>
      <c r="AR1537" s="113">
        <v>6.6398758338265358</v>
      </c>
      <c r="AS1537" s="12">
        <v>0</v>
      </c>
      <c r="AT1537" s="12">
        <v>1</v>
      </c>
      <c r="AU1537" s="12">
        <v>7.2861917147023822</v>
      </c>
      <c r="AV1537" s="113">
        <v>7.605641213889256</v>
      </c>
      <c r="AW1537" s="12">
        <v>0</v>
      </c>
      <c r="AX1537" s="12">
        <v>1</v>
      </c>
      <c r="AY1537" s="68">
        <v>1</v>
      </c>
      <c r="AZ1537" s="68">
        <v>3.8</v>
      </c>
      <c r="BA1537" s="94">
        <v>344</v>
      </c>
      <c r="BB1537" s="94">
        <v>18</v>
      </c>
      <c r="BC1537" s="12">
        <v>1</v>
      </c>
      <c r="BD1537" s="12">
        <v>0</v>
      </c>
      <c r="BE1537" s="104">
        <f t="shared" si="349"/>
        <v>4.4426512564903167</v>
      </c>
      <c r="BF1537" s="104">
        <v>44.2</v>
      </c>
      <c r="BG1537" s="104">
        <f t="shared" si="342"/>
        <v>1.1725980386041246</v>
      </c>
      <c r="BH1537" s="68">
        <v>1</v>
      </c>
      <c r="BI1537" s="68">
        <v>1</v>
      </c>
      <c r="BJ1537" s="68">
        <v>0</v>
      </c>
      <c r="BK1537" s="12">
        <v>1</v>
      </c>
      <c r="BL1537" s="12">
        <v>0</v>
      </c>
      <c r="BM1537" s="12">
        <v>0</v>
      </c>
      <c r="BN1537" s="12">
        <v>1</v>
      </c>
      <c r="BO1537" s="12">
        <v>1</v>
      </c>
      <c r="BP1537" s="12">
        <v>0</v>
      </c>
      <c r="BQ1537" s="12">
        <v>1</v>
      </c>
      <c r="BR1537" s="12">
        <v>0</v>
      </c>
      <c r="BS1537" s="12">
        <v>0</v>
      </c>
      <c r="BT1537" s="12">
        <v>0</v>
      </c>
      <c r="BU1537" s="12">
        <v>0</v>
      </c>
      <c r="BV1537" s="12">
        <v>0</v>
      </c>
      <c r="BW1537" s="12">
        <v>1</v>
      </c>
      <c r="BX1537" s="12">
        <v>0</v>
      </c>
      <c r="BY1537" s="12">
        <v>0.5</v>
      </c>
      <c r="BZ1537" s="12">
        <f t="shared" si="343"/>
        <v>0.5</v>
      </c>
      <c r="CA1537" s="113">
        <v>2.9957322735539909</v>
      </c>
      <c r="CB1537" s="12" t="s">
        <v>1904</v>
      </c>
      <c r="CC1537" s="12">
        <v>0</v>
      </c>
    </row>
    <row r="1538" spans="1:167" ht="15" customHeight="1" x14ac:dyDescent="0.3">
      <c r="A1538" s="17">
        <v>1537</v>
      </c>
      <c r="B1538" s="12">
        <v>38</v>
      </c>
      <c r="C1538" s="69" t="s">
        <v>288</v>
      </c>
      <c r="D1538" s="37">
        <v>3.1E-2</v>
      </c>
      <c r="E1538" s="68">
        <v>4.2000000000000003E-2</v>
      </c>
      <c r="F1538" s="19">
        <f t="shared" si="344"/>
        <v>0.73809523809523803</v>
      </c>
      <c r="H1538" s="12">
        <f t="shared" si="347"/>
        <v>-1.1000000000000003E-2</v>
      </c>
      <c r="I1538" s="12">
        <f t="shared" si="348"/>
        <v>7.3000000000000009E-2</v>
      </c>
      <c r="J1538" s="12">
        <v>2.6700000000000002E-2</v>
      </c>
      <c r="K1538" s="12">
        <f t="shared" ref="K1538:K1601" si="350">IF(AA1538=1,D1538,-D1538)</f>
        <v>3.1E-2</v>
      </c>
      <c r="L1538" s="45">
        <f t="shared" si="345"/>
        <v>0.73809523809523803</v>
      </c>
      <c r="M1538" s="15">
        <f t="shared" ref="M1538:M1601" si="351">L1538/SQRT(L1538^2+AE1538)</f>
        <v>2.6923714136845082E-2</v>
      </c>
      <c r="N1538" s="68">
        <f t="shared" ref="N1538:N1601" si="352">SQRT((1-M1538^2)/AE1538)</f>
        <v>3.6477290120886886E-2</v>
      </c>
      <c r="O1538" s="68">
        <f t="shared" ref="O1538:O1601" si="353">1/N1538</f>
        <v>27.414317145982295</v>
      </c>
      <c r="P1538" s="12">
        <f t="shared" ref="P1538:P1601" si="354">M1538-N1538</f>
        <v>-9.5535759840418046E-3</v>
      </c>
      <c r="Q1538" s="12">
        <f t="shared" ref="Q1538:Q1601" si="355">M1538+N1538</f>
        <v>6.3401004257731972E-2</v>
      </c>
      <c r="R1538" s="113">
        <v>6.5624440936937196</v>
      </c>
      <c r="S1538" s="50" t="s">
        <v>1919</v>
      </c>
      <c r="T1538" s="50" t="s">
        <v>1919</v>
      </c>
      <c r="U1538" s="12" t="s">
        <v>1913</v>
      </c>
      <c r="V1538" s="68" t="s">
        <v>1933</v>
      </c>
      <c r="W1538" s="68">
        <v>0</v>
      </c>
      <c r="X1538" s="68">
        <v>0</v>
      </c>
      <c r="Y1538" s="68">
        <v>0</v>
      </c>
      <c r="Z1538" s="68">
        <v>1</v>
      </c>
      <c r="AA1538" s="68">
        <v>1</v>
      </c>
      <c r="AB1538" s="68">
        <v>1</v>
      </c>
      <c r="AC1538" s="68">
        <v>6</v>
      </c>
      <c r="AD1538" s="68">
        <v>13</v>
      </c>
      <c r="AE1538" s="68">
        <v>751</v>
      </c>
      <c r="AF1538" s="68">
        <v>0</v>
      </c>
      <c r="AG1538" s="68">
        <v>1</v>
      </c>
      <c r="AH1538" s="68">
        <v>0</v>
      </c>
      <c r="AI1538" s="68">
        <v>0</v>
      </c>
      <c r="AJ1538" s="68">
        <v>0</v>
      </c>
      <c r="AK1538" s="68">
        <v>0</v>
      </c>
      <c r="AL1538" s="68">
        <v>0</v>
      </c>
      <c r="AM1538" s="68">
        <v>0</v>
      </c>
      <c r="AN1538" s="68">
        <v>0</v>
      </c>
      <c r="AO1538" s="68">
        <v>0</v>
      </c>
      <c r="AP1538" s="113">
        <v>6.6476883735633292</v>
      </c>
      <c r="AQ1538" s="12">
        <v>1</v>
      </c>
      <c r="AR1538" s="113">
        <v>6.6398758338265358</v>
      </c>
      <c r="AS1538" s="12">
        <v>0</v>
      </c>
      <c r="AT1538" s="12">
        <v>1</v>
      </c>
      <c r="AU1538" s="12">
        <v>7.2861917147023822</v>
      </c>
      <c r="AV1538" s="113">
        <v>7.605641213889256</v>
      </c>
      <c r="AW1538" s="12">
        <v>0</v>
      </c>
      <c r="AX1538" s="12">
        <v>1</v>
      </c>
      <c r="AY1538" s="68">
        <v>1</v>
      </c>
      <c r="AZ1538" s="68">
        <v>3.8</v>
      </c>
      <c r="BA1538" s="94">
        <v>344</v>
      </c>
      <c r="BB1538" s="94">
        <v>18</v>
      </c>
      <c r="BC1538" s="12">
        <v>1</v>
      </c>
      <c r="BD1538" s="12">
        <v>0</v>
      </c>
      <c r="BE1538" s="104">
        <f t="shared" si="349"/>
        <v>4.4426512564903167</v>
      </c>
      <c r="BF1538" s="104">
        <v>44.2</v>
      </c>
      <c r="BG1538" s="104">
        <f t="shared" ref="BG1538:BG1601" si="356">BE1538/LN(BF1538)</f>
        <v>1.1725980386041246</v>
      </c>
      <c r="BH1538" s="68">
        <v>1</v>
      </c>
      <c r="BI1538" s="68">
        <v>1</v>
      </c>
      <c r="BJ1538" s="68">
        <v>0</v>
      </c>
      <c r="BK1538" s="12">
        <v>1</v>
      </c>
      <c r="BL1538" s="12">
        <v>0</v>
      </c>
      <c r="BM1538" s="12">
        <v>0</v>
      </c>
      <c r="BN1538" s="12">
        <v>1</v>
      </c>
      <c r="BO1538" s="12">
        <v>1</v>
      </c>
      <c r="BP1538" s="12">
        <v>0</v>
      </c>
      <c r="BQ1538" s="12">
        <v>1</v>
      </c>
      <c r="BR1538" s="12">
        <v>0</v>
      </c>
      <c r="BS1538" s="12">
        <v>0</v>
      </c>
      <c r="BT1538" s="12">
        <v>0</v>
      </c>
      <c r="BU1538" s="12">
        <v>0</v>
      </c>
      <c r="BV1538" s="12">
        <v>0</v>
      </c>
      <c r="BW1538" s="12">
        <v>1</v>
      </c>
      <c r="BX1538" s="12">
        <v>0</v>
      </c>
      <c r="BY1538" s="12">
        <v>0.5</v>
      </c>
      <c r="BZ1538" s="12">
        <f t="shared" ref="BZ1538:BZ1601" si="357">1-BY1538</f>
        <v>0.5</v>
      </c>
      <c r="CA1538" s="113">
        <v>2.9957322735539909</v>
      </c>
      <c r="CB1538" s="12" t="s">
        <v>1904</v>
      </c>
      <c r="CC1538" s="12">
        <v>0</v>
      </c>
    </row>
    <row r="1539" spans="1:167" ht="15" customHeight="1" x14ac:dyDescent="0.3">
      <c r="A1539" s="70">
        <v>1538</v>
      </c>
      <c r="B1539" s="12">
        <v>38</v>
      </c>
      <c r="C1539" s="69" t="s">
        <v>288</v>
      </c>
      <c r="D1539" s="37">
        <v>1.0999999999999999E-2</v>
      </c>
      <c r="E1539" s="68">
        <v>0.04</v>
      </c>
      <c r="F1539" s="19">
        <f t="shared" si="344"/>
        <v>0.27499999999999997</v>
      </c>
      <c r="H1539" s="12">
        <f t="shared" si="347"/>
        <v>-2.9000000000000001E-2</v>
      </c>
      <c r="I1539" s="12">
        <f t="shared" si="348"/>
        <v>5.1000000000000004E-2</v>
      </c>
      <c r="J1539" s="12">
        <v>2.6700000000000002E-2</v>
      </c>
      <c r="K1539" s="12">
        <f t="shared" si="350"/>
        <v>1.0999999999999999E-2</v>
      </c>
      <c r="L1539" s="45">
        <f t="shared" si="345"/>
        <v>0.27499999999999997</v>
      </c>
      <c r="M1539" s="15">
        <f t="shared" si="351"/>
        <v>1.0034387307065259E-2</v>
      </c>
      <c r="N1539" s="68">
        <f t="shared" si="352"/>
        <v>3.6488681116600946E-2</v>
      </c>
      <c r="O1539" s="68">
        <f t="shared" si="353"/>
        <v>27.405758975076754</v>
      </c>
      <c r="P1539" s="12">
        <f t="shared" si="354"/>
        <v>-2.6454293809535685E-2</v>
      </c>
      <c r="Q1539" s="12">
        <f t="shared" si="355"/>
        <v>4.6523068423666207E-2</v>
      </c>
      <c r="R1539" s="113">
        <v>9.6959097243260093</v>
      </c>
      <c r="S1539" s="50" t="s">
        <v>1919</v>
      </c>
      <c r="T1539" s="50" t="s">
        <v>1919</v>
      </c>
      <c r="U1539" s="12" t="s">
        <v>1914</v>
      </c>
      <c r="V1539" s="68" t="s">
        <v>1934</v>
      </c>
      <c r="W1539" s="68">
        <v>0</v>
      </c>
      <c r="X1539" s="68">
        <v>0</v>
      </c>
      <c r="Y1539" s="68">
        <v>0</v>
      </c>
      <c r="Z1539" s="68">
        <v>1</v>
      </c>
      <c r="AA1539" s="68">
        <v>1</v>
      </c>
      <c r="AB1539" s="68">
        <v>1</v>
      </c>
      <c r="AC1539" s="68">
        <v>6</v>
      </c>
      <c r="AD1539" s="68">
        <v>13</v>
      </c>
      <c r="AE1539" s="68">
        <v>751</v>
      </c>
      <c r="AF1539" s="68">
        <v>0</v>
      </c>
      <c r="AG1539" s="68">
        <v>1</v>
      </c>
      <c r="AH1539" s="68">
        <v>0</v>
      </c>
      <c r="AI1539" s="68">
        <v>0</v>
      </c>
      <c r="AJ1539" s="68">
        <v>0</v>
      </c>
      <c r="AK1539" s="68">
        <v>0</v>
      </c>
      <c r="AL1539" s="68">
        <v>0</v>
      </c>
      <c r="AM1539" s="68">
        <v>0</v>
      </c>
      <c r="AN1539" s="68">
        <v>0</v>
      </c>
      <c r="AO1539" s="68">
        <v>0</v>
      </c>
      <c r="AP1539" s="113">
        <v>6.6476883735633292</v>
      </c>
      <c r="AQ1539" s="12">
        <v>1</v>
      </c>
      <c r="AR1539" s="113">
        <v>6.6398758338265358</v>
      </c>
      <c r="AS1539" s="12">
        <v>0</v>
      </c>
      <c r="AT1539" s="12">
        <v>1</v>
      </c>
      <c r="AU1539" s="12">
        <v>5.1929568508902104</v>
      </c>
      <c r="AV1539" s="113">
        <v>7.605641213889256</v>
      </c>
      <c r="AW1539" s="12">
        <v>0</v>
      </c>
      <c r="AX1539" s="12">
        <v>1</v>
      </c>
      <c r="AY1539" s="68">
        <v>1</v>
      </c>
      <c r="AZ1539" s="68">
        <v>3.8</v>
      </c>
      <c r="BA1539" s="94">
        <v>344</v>
      </c>
      <c r="BB1539" s="94">
        <v>18</v>
      </c>
      <c r="BC1539" s="12">
        <v>1</v>
      </c>
      <c r="BD1539" s="12">
        <v>0</v>
      </c>
      <c r="BE1539" s="104">
        <f t="shared" si="349"/>
        <v>4.4426512564903167</v>
      </c>
      <c r="BF1539" s="104">
        <v>44.2</v>
      </c>
      <c r="BG1539" s="104">
        <f t="shared" si="356"/>
        <v>1.1725980386041246</v>
      </c>
      <c r="BH1539" s="68">
        <v>1</v>
      </c>
      <c r="BI1539" s="68">
        <v>1</v>
      </c>
      <c r="BJ1539" s="68">
        <v>0</v>
      </c>
      <c r="BK1539" s="12">
        <v>1</v>
      </c>
      <c r="BL1539" s="12">
        <v>0</v>
      </c>
      <c r="BM1539" s="12">
        <v>0</v>
      </c>
      <c r="BN1539" s="12">
        <v>1</v>
      </c>
      <c r="BO1539" s="12">
        <v>1</v>
      </c>
      <c r="BP1539" s="12">
        <v>0</v>
      </c>
      <c r="BQ1539" s="12">
        <v>1</v>
      </c>
      <c r="BR1539" s="12">
        <v>0</v>
      </c>
      <c r="BS1539" s="12">
        <v>0</v>
      </c>
      <c r="BT1539" s="12">
        <v>0</v>
      </c>
      <c r="BU1539" s="12">
        <v>0</v>
      </c>
      <c r="BV1539" s="12">
        <v>0</v>
      </c>
      <c r="BW1539" s="12">
        <v>1</v>
      </c>
      <c r="BX1539" s="12">
        <v>0</v>
      </c>
      <c r="BY1539" s="12">
        <v>0.41799999999999998</v>
      </c>
      <c r="BZ1539" s="12">
        <f t="shared" si="357"/>
        <v>0.58200000000000007</v>
      </c>
      <c r="CA1539" s="113">
        <v>2.9957322735539909</v>
      </c>
      <c r="CB1539" s="12" t="s">
        <v>1904</v>
      </c>
      <c r="CC1539" s="12">
        <v>0</v>
      </c>
    </row>
    <row r="1540" spans="1:167" ht="15" customHeight="1" x14ac:dyDescent="0.3">
      <c r="A1540" s="70">
        <v>1539</v>
      </c>
      <c r="B1540" s="12">
        <v>38</v>
      </c>
      <c r="C1540" s="69" t="s">
        <v>288</v>
      </c>
      <c r="D1540" s="37">
        <v>0.10100000000000001</v>
      </c>
      <c r="E1540" s="68">
        <v>4.9000000000000002E-2</v>
      </c>
      <c r="F1540" s="19">
        <f t="shared" si="344"/>
        <v>2.0612244897959182</v>
      </c>
      <c r="G1540" s="12" t="s">
        <v>420</v>
      </c>
      <c r="H1540" s="12">
        <f t="shared" si="347"/>
        <v>5.2000000000000005E-2</v>
      </c>
      <c r="I1540" s="12">
        <f t="shared" si="348"/>
        <v>0.15000000000000002</v>
      </c>
      <c r="J1540" s="12">
        <v>2.6700000000000002E-2</v>
      </c>
      <c r="K1540" s="12">
        <f t="shared" si="350"/>
        <v>0.10100000000000001</v>
      </c>
      <c r="L1540" s="45">
        <f t="shared" si="345"/>
        <v>2.0612244897959182</v>
      </c>
      <c r="M1540" s="15">
        <f t="shared" si="351"/>
        <v>7.5003290335129258E-2</v>
      </c>
      <c r="N1540" s="68">
        <f t="shared" si="352"/>
        <v>3.6387734915062711E-2</v>
      </c>
      <c r="O1540" s="68">
        <f t="shared" si="353"/>
        <v>27.48178754006614</v>
      </c>
      <c r="P1540" s="12">
        <f t="shared" si="354"/>
        <v>3.8615555420066547E-2</v>
      </c>
      <c r="Q1540" s="12">
        <f t="shared" si="355"/>
        <v>0.11139102525019197</v>
      </c>
      <c r="R1540" s="113">
        <v>9.6959097243260093</v>
      </c>
      <c r="S1540" s="50" t="s">
        <v>1919</v>
      </c>
      <c r="T1540" s="50" t="s">
        <v>1919</v>
      </c>
      <c r="U1540" s="12" t="s">
        <v>1915</v>
      </c>
      <c r="V1540" s="68" t="s">
        <v>1935</v>
      </c>
      <c r="W1540" s="68">
        <v>0</v>
      </c>
      <c r="X1540" s="68">
        <v>0</v>
      </c>
      <c r="Y1540" s="68">
        <v>0</v>
      </c>
      <c r="Z1540" s="68">
        <v>1</v>
      </c>
      <c r="AA1540" s="68">
        <v>1</v>
      </c>
      <c r="AB1540" s="68">
        <v>1</v>
      </c>
      <c r="AC1540" s="68">
        <v>6</v>
      </c>
      <c r="AD1540" s="68">
        <v>13</v>
      </c>
      <c r="AE1540" s="68">
        <v>751</v>
      </c>
      <c r="AF1540" s="68">
        <v>0</v>
      </c>
      <c r="AG1540" s="68">
        <v>1</v>
      </c>
      <c r="AH1540" s="68">
        <v>0</v>
      </c>
      <c r="AI1540" s="68">
        <v>0</v>
      </c>
      <c r="AJ1540" s="68">
        <v>0</v>
      </c>
      <c r="AK1540" s="68">
        <v>0</v>
      </c>
      <c r="AL1540" s="68">
        <v>0</v>
      </c>
      <c r="AM1540" s="68">
        <v>0</v>
      </c>
      <c r="AN1540" s="68">
        <v>0</v>
      </c>
      <c r="AO1540" s="68">
        <v>0</v>
      </c>
      <c r="AP1540" s="113">
        <v>6.6476883735633292</v>
      </c>
      <c r="AQ1540" s="12">
        <v>1</v>
      </c>
      <c r="AR1540" s="113">
        <v>6.6398758338265358</v>
      </c>
      <c r="AS1540" s="12">
        <v>0</v>
      </c>
      <c r="AT1540" s="12">
        <v>1</v>
      </c>
      <c r="AU1540" s="12">
        <v>5.1929568508902104</v>
      </c>
      <c r="AV1540" s="113">
        <v>7.605641213889256</v>
      </c>
      <c r="AW1540" s="12">
        <v>0</v>
      </c>
      <c r="AX1540" s="12">
        <v>1</v>
      </c>
      <c r="AY1540" s="68">
        <v>1</v>
      </c>
      <c r="AZ1540" s="68">
        <v>3.8</v>
      </c>
      <c r="BA1540" s="94">
        <v>344</v>
      </c>
      <c r="BB1540" s="94">
        <v>18</v>
      </c>
      <c r="BC1540" s="12">
        <v>1</v>
      </c>
      <c r="BD1540" s="12">
        <v>0</v>
      </c>
      <c r="BE1540" s="104">
        <f t="shared" si="349"/>
        <v>4.4426512564903167</v>
      </c>
      <c r="BF1540" s="104">
        <v>44.2</v>
      </c>
      <c r="BG1540" s="104">
        <f t="shared" si="356"/>
        <v>1.1725980386041246</v>
      </c>
      <c r="BH1540" s="68">
        <v>1</v>
      </c>
      <c r="BI1540" s="68">
        <v>1</v>
      </c>
      <c r="BJ1540" s="68">
        <v>0</v>
      </c>
      <c r="BK1540" s="12">
        <v>1</v>
      </c>
      <c r="BL1540" s="12">
        <v>0</v>
      </c>
      <c r="BM1540" s="12">
        <v>0</v>
      </c>
      <c r="BN1540" s="12">
        <v>1</v>
      </c>
      <c r="BO1540" s="12">
        <v>1</v>
      </c>
      <c r="BP1540" s="12">
        <v>0</v>
      </c>
      <c r="BQ1540" s="12">
        <v>1</v>
      </c>
      <c r="BR1540" s="12">
        <v>0</v>
      </c>
      <c r="BS1540" s="12">
        <v>0</v>
      </c>
      <c r="BT1540" s="12">
        <v>0</v>
      </c>
      <c r="BU1540" s="12">
        <v>0</v>
      </c>
      <c r="BV1540" s="12">
        <v>0</v>
      </c>
      <c r="BW1540" s="12">
        <v>1</v>
      </c>
      <c r="BX1540" s="12">
        <v>0</v>
      </c>
      <c r="BY1540" s="12">
        <v>0.41799999999999998</v>
      </c>
      <c r="BZ1540" s="12">
        <f t="shared" si="357"/>
        <v>0.58200000000000007</v>
      </c>
      <c r="CA1540" s="113">
        <v>2.9957322735539909</v>
      </c>
      <c r="CB1540" s="12" t="s">
        <v>1904</v>
      </c>
      <c r="CC1540" s="12">
        <v>0</v>
      </c>
    </row>
    <row r="1541" spans="1:167" s="71" customFormat="1" ht="15" customHeight="1" x14ac:dyDescent="0.3">
      <c r="A1541" s="71">
        <v>1540</v>
      </c>
      <c r="B1541" s="71">
        <v>39</v>
      </c>
      <c r="C1541" s="73" t="s">
        <v>290</v>
      </c>
      <c r="D1541" s="74">
        <v>0.34899999999999998</v>
      </c>
      <c r="E1541" s="73">
        <v>0.155</v>
      </c>
      <c r="F1541" s="66">
        <f t="shared" si="344"/>
        <v>2.2516129032258063</v>
      </c>
      <c r="G1541" s="71" t="s">
        <v>420</v>
      </c>
      <c r="H1541" s="71">
        <f t="shared" si="347"/>
        <v>0.19399999999999998</v>
      </c>
      <c r="I1541" s="71">
        <f t="shared" si="348"/>
        <v>0.504</v>
      </c>
      <c r="J1541" s="71">
        <v>0.21199999999999999</v>
      </c>
      <c r="K1541" s="71">
        <f t="shared" si="350"/>
        <v>0.34899999999999998</v>
      </c>
      <c r="L1541" s="89">
        <f t="shared" si="345"/>
        <v>2.2516129032258063</v>
      </c>
      <c r="M1541" s="72">
        <f t="shared" si="351"/>
        <v>0.15800509825780187</v>
      </c>
      <c r="N1541" s="73">
        <f t="shared" si="352"/>
        <v>7.0174184039997978E-2</v>
      </c>
      <c r="O1541" s="73">
        <f t="shared" si="353"/>
        <v>14.250254757932328</v>
      </c>
      <c r="P1541" s="71">
        <f t="shared" si="354"/>
        <v>8.7830914217803896E-2</v>
      </c>
      <c r="Q1541" s="71">
        <f t="shared" si="355"/>
        <v>0.22817928229779985</v>
      </c>
      <c r="R1541" s="117">
        <v>9.6959097243260093</v>
      </c>
      <c r="S1541" s="85" t="s">
        <v>1069</v>
      </c>
      <c r="T1541" s="71" t="s">
        <v>1952</v>
      </c>
      <c r="U1541" s="71" t="s">
        <v>1951</v>
      </c>
      <c r="V1541" s="73" t="s">
        <v>1957</v>
      </c>
      <c r="W1541" s="73">
        <v>1</v>
      </c>
      <c r="X1541" s="73">
        <v>0</v>
      </c>
      <c r="Y1541" s="73">
        <v>0</v>
      </c>
      <c r="Z1541" s="73">
        <v>0</v>
      </c>
      <c r="AA1541" s="85">
        <v>1</v>
      </c>
      <c r="AB1541" s="85">
        <v>1</v>
      </c>
      <c r="AC1541" s="85">
        <v>1</v>
      </c>
      <c r="AD1541" s="85">
        <v>1</v>
      </c>
      <c r="AE1541" s="85">
        <v>198</v>
      </c>
      <c r="AF1541" s="85">
        <v>0</v>
      </c>
      <c r="AG1541" s="73">
        <v>1</v>
      </c>
      <c r="AH1541" s="73">
        <v>0</v>
      </c>
      <c r="AI1541" s="73">
        <v>0</v>
      </c>
      <c r="AJ1541" s="73">
        <v>0</v>
      </c>
      <c r="AK1541" s="73">
        <v>0</v>
      </c>
      <c r="AL1541" s="73">
        <v>0</v>
      </c>
      <c r="AM1541" s="73">
        <v>0</v>
      </c>
      <c r="AN1541" s="73">
        <v>0</v>
      </c>
      <c r="AO1541" s="73">
        <v>0</v>
      </c>
      <c r="AP1541" s="117">
        <v>5.472270673671475</v>
      </c>
      <c r="AQ1541" s="85">
        <v>1</v>
      </c>
      <c r="AR1541" s="117">
        <v>5.2983173665480363</v>
      </c>
      <c r="AS1541" s="85">
        <v>0</v>
      </c>
      <c r="AT1541" s="85">
        <v>1</v>
      </c>
      <c r="AU1541" s="85">
        <v>5.1929568508902104</v>
      </c>
      <c r="AV1541" s="117">
        <v>7.6058900010531216</v>
      </c>
      <c r="AW1541" s="85">
        <v>0</v>
      </c>
      <c r="AX1541" s="85">
        <v>1</v>
      </c>
      <c r="AY1541" s="85">
        <v>1</v>
      </c>
      <c r="AZ1541" s="85">
        <v>3.8</v>
      </c>
      <c r="BA1541" s="95">
        <v>28</v>
      </c>
      <c r="BB1541" s="95">
        <v>24</v>
      </c>
      <c r="BC1541" s="85">
        <v>1</v>
      </c>
      <c r="BD1541" s="85">
        <v>0</v>
      </c>
      <c r="BE1541" s="107">
        <f t="shared" ref="BE1541:BE1564" si="358">LN(1294)</f>
        <v>7.1654934750608454</v>
      </c>
      <c r="BF1541" s="107">
        <v>1621.51</v>
      </c>
      <c r="BG1541" s="107">
        <f t="shared" si="356"/>
        <v>0.96947420301081033</v>
      </c>
      <c r="BH1541" s="85">
        <v>1</v>
      </c>
      <c r="BI1541" s="85">
        <v>1</v>
      </c>
      <c r="BJ1541" s="85">
        <v>0</v>
      </c>
      <c r="BK1541" s="85">
        <v>0</v>
      </c>
      <c r="BL1541" s="85">
        <v>1</v>
      </c>
      <c r="BM1541" s="85">
        <v>1</v>
      </c>
      <c r="BN1541" s="85">
        <v>0</v>
      </c>
      <c r="BO1541" s="85">
        <v>0</v>
      </c>
      <c r="BP1541" s="85">
        <v>1</v>
      </c>
      <c r="BQ1541" s="85">
        <v>0</v>
      </c>
      <c r="BR1541" s="85">
        <v>0</v>
      </c>
      <c r="BS1541" s="85">
        <v>0</v>
      </c>
      <c r="BT1541" s="85">
        <v>0</v>
      </c>
      <c r="BU1541" s="85">
        <v>1</v>
      </c>
      <c r="BV1541" s="85">
        <v>1</v>
      </c>
      <c r="BW1541" s="85">
        <v>0</v>
      </c>
      <c r="BX1541" s="85">
        <v>0</v>
      </c>
      <c r="BY1541" s="86">
        <v>0.41799999999999998</v>
      </c>
      <c r="BZ1541" s="86">
        <f t="shared" si="357"/>
        <v>0.58200000000000007</v>
      </c>
      <c r="CA1541" s="117">
        <v>2.9957322735539909</v>
      </c>
      <c r="CB1541" s="85" t="s">
        <v>1939</v>
      </c>
      <c r="CC1541" s="85">
        <v>1</v>
      </c>
      <c r="CD1541" s="71" t="s">
        <v>1940</v>
      </c>
      <c r="CE1541" s="71" t="s">
        <v>1947</v>
      </c>
      <c r="CF1541" s="71" t="s">
        <v>1945</v>
      </c>
      <c r="CG1541" s="71" t="s">
        <v>1949</v>
      </c>
      <c r="CH1541" s="71" t="s">
        <v>1941</v>
      </c>
      <c r="CI1541" s="80" t="s">
        <v>1956</v>
      </c>
    </row>
    <row r="1542" spans="1:167" ht="15" customHeight="1" x14ac:dyDescent="0.3">
      <c r="A1542" s="17">
        <v>1541</v>
      </c>
      <c r="B1542" s="12">
        <v>39</v>
      </c>
      <c r="C1542" s="69" t="s">
        <v>290</v>
      </c>
      <c r="D1542" s="37">
        <v>0.376</v>
      </c>
      <c r="E1542" s="68">
        <v>0.153</v>
      </c>
      <c r="F1542" s="19">
        <f t="shared" si="344"/>
        <v>2.4575163398692812</v>
      </c>
      <c r="G1542" s="12" t="s">
        <v>420</v>
      </c>
      <c r="H1542" s="12">
        <f t="shared" si="347"/>
        <v>0.223</v>
      </c>
      <c r="I1542" s="12">
        <f t="shared" si="348"/>
        <v>0.52900000000000003</v>
      </c>
      <c r="J1542" s="12">
        <v>0.25900000000000001</v>
      </c>
      <c r="K1542" s="12">
        <f t="shared" si="350"/>
        <v>0.376</v>
      </c>
      <c r="L1542" s="45">
        <f t="shared" si="345"/>
        <v>2.4575163398692812</v>
      </c>
      <c r="M1542" s="15">
        <f t="shared" si="351"/>
        <v>0.17204395176493309</v>
      </c>
      <c r="N1542" s="68">
        <f t="shared" si="352"/>
        <v>7.0007246329879674E-2</v>
      </c>
      <c r="O1542" s="68">
        <f t="shared" si="353"/>
        <v>14.284235595954183</v>
      </c>
      <c r="P1542" s="12">
        <f t="shared" si="354"/>
        <v>0.10203670543505342</v>
      </c>
      <c r="Q1542" s="12">
        <f t="shared" si="355"/>
        <v>0.24205119809481276</v>
      </c>
      <c r="R1542" s="112">
        <v>9.6959097243260093</v>
      </c>
      <c r="S1542" s="81" t="s">
        <v>1069</v>
      </c>
      <c r="T1542" s="12" t="s">
        <v>1952</v>
      </c>
      <c r="U1542" s="12" t="s">
        <v>1951</v>
      </c>
      <c r="V1542" s="68" t="s">
        <v>1957</v>
      </c>
      <c r="W1542" s="68">
        <v>1</v>
      </c>
      <c r="X1542" s="68">
        <v>0</v>
      </c>
      <c r="Y1542" s="68">
        <v>0</v>
      </c>
      <c r="Z1542" s="68">
        <v>0</v>
      </c>
      <c r="AA1542" s="81">
        <v>1</v>
      </c>
      <c r="AB1542" s="81">
        <v>1</v>
      </c>
      <c r="AC1542" s="68">
        <v>2</v>
      </c>
      <c r="AD1542" s="81">
        <v>1</v>
      </c>
      <c r="AE1542" s="81">
        <v>198</v>
      </c>
      <c r="AF1542" s="81">
        <v>0</v>
      </c>
      <c r="AG1542" s="68">
        <v>1</v>
      </c>
      <c r="AH1542" s="68">
        <v>0</v>
      </c>
      <c r="AI1542" s="68">
        <v>0</v>
      </c>
      <c r="AJ1542" s="68">
        <v>0</v>
      </c>
      <c r="AK1542" s="68">
        <v>0</v>
      </c>
      <c r="AL1542" s="68">
        <v>0</v>
      </c>
      <c r="AM1542" s="68">
        <v>0</v>
      </c>
      <c r="AN1542" s="68">
        <v>0</v>
      </c>
      <c r="AO1542" s="68">
        <v>0</v>
      </c>
      <c r="AP1542" s="112">
        <v>5.472270673671475</v>
      </c>
      <c r="AQ1542" s="81">
        <v>1</v>
      </c>
      <c r="AR1542" s="112">
        <v>5.2983173665480363</v>
      </c>
      <c r="AS1542" s="81">
        <v>0</v>
      </c>
      <c r="AT1542" s="81">
        <v>1</v>
      </c>
      <c r="AU1542" s="81">
        <v>5.1929568508902104</v>
      </c>
      <c r="AV1542" s="112">
        <v>7.6058900010531216</v>
      </c>
      <c r="AW1542" s="81">
        <v>0</v>
      </c>
      <c r="AX1542" s="81">
        <v>1</v>
      </c>
      <c r="AY1542" s="68">
        <v>1</v>
      </c>
      <c r="AZ1542" s="81">
        <v>3.8</v>
      </c>
      <c r="BA1542" s="96">
        <v>28</v>
      </c>
      <c r="BB1542" s="96">
        <v>24</v>
      </c>
      <c r="BC1542" s="81">
        <v>1</v>
      </c>
      <c r="BD1542" s="81">
        <v>0</v>
      </c>
      <c r="BE1542" s="104">
        <f t="shared" si="358"/>
        <v>7.1654934750608454</v>
      </c>
      <c r="BF1542" s="104">
        <v>1621.51</v>
      </c>
      <c r="BG1542" s="104">
        <f t="shared" si="356"/>
        <v>0.96947420301081033</v>
      </c>
      <c r="BH1542" s="81">
        <v>1</v>
      </c>
      <c r="BI1542" s="81">
        <v>1</v>
      </c>
      <c r="BJ1542" s="81">
        <v>0</v>
      </c>
      <c r="BK1542" s="81">
        <v>0</v>
      </c>
      <c r="BL1542" s="81">
        <v>1</v>
      </c>
      <c r="BM1542" s="81">
        <v>1</v>
      </c>
      <c r="BN1542" s="81">
        <v>0</v>
      </c>
      <c r="BO1542" s="81">
        <v>0</v>
      </c>
      <c r="BP1542" s="81">
        <v>1</v>
      </c>
      <c r="BQ1542" s="81">
        <v>0</v>
      </c>
      <c r="BR1542" s="81">
        <v>0</v>
      </c>
      <c r="BS1542" s="81">
        <v>0</v>
      </c>
      <c r="BT1542" s="81">
        <v>0</v>
      </c>
      <c r="BU1542" s="81">
        <v>1</v>
      </c>
      <c r="BV1542" s="81">
        <v>1</v>
      </c>
      <c r="BW1542" s="81">
        <v>0</v>
      </c>
      <c r="BX1542" s="81">
        <v>0</v>
      </c>
      <c r="BY1542" s="54">
        <v>0.41799999999999998</v>
      </c>
      <c r="BZ1542" s="54">
        <f t="shared" si="357"/>
        <v>0.58200000000000007</v>
      </c>
      <c r="CA1542" s="112">
        <v>2.9957322735539909</v>
      </c>
      <c r="CB1542" s="81" t="s">
        <v>1939</v>
      </c>
      <c r="CC1542" s="81">
        <v>1</v>
      </c>
      <c r="CH1542" s="12" t="s">
        <v>1942</v>
      </c>
      <c r="CI1542" s="12" t="s">
        <v>1946</v>
      </c>
    </row>
    <row r="1543" spans="1:167" ht="15" customHeight="1" x14ac:dyDescent="0.3">
      <c r="A1543" s="70">
        <v>1542</v>
      </c>
      <c r="B1543" s="70">
        <v>39</v>
      </c>
      <c r="C1543" s="69" t="s">
        <v>290</v>
      </c>
      <c r="D1543" s="38">
        <v>0.38</v>
      </c>
      <c r="E1543" s="69">
        <v>0.14699999999999999</v>
      </c>
      <c r="F1543" s="19">
        <f t="shared" si="344"/>
        <v>2.5850340136054424</v>
      </c>
      <c r="G1543" s="70" t="s">
        <v>420</v>
      </c>
      <c r="H1543" s="70">
        <f t="shared" si="347"/>
        <v>0.23300000000000001</v>
      </c>
      <c r="I1543" s="70">
        <f t="shared" si="348"/>
        <v>0.52700000000000002</v>
      </c>
      <c r="J1543" s="70">
        <v>0.33400000000000002</v>
      </c>
      <c r="K1543" s="70">
        <f t="shared" si="350"/>
        <v>0.38</v>
      </c>
      <c r="L1543" s="47">
        <f t="shared" si="345"/>
        <v>2.5850340136054424</v>
      </c>
      <c r="M1543" s="18">
        <f t="shared" si="351"/>
        <v>0.18068662697845475</v>
      </c>
      <c r="N1543" s="69">
        <f t="shared" si="352"/>
        <v>6.9897195173244331E-2</v>
      </c>
      <c r="O1543" s="69">
        <f t="shared" si="353"/>
        <v>14.30672572084532</v>
      </c>
      <c r="P1543" s="70">
        <f t="shared" si="354"/>
        <v>0.11078943180521042</v>
      </c>
      <c r="Q1543" s="70">
        <f t="shared" si="355"/>
        <v>0.25058382215169905</v>
      </c>
      <c r="R1543" s="65">
        <v>9.6959097243260093</v>
      </c>
      <c r="S1543" s="119" t="s">
        <v>1069</v>
      </c>
      <c r="T1543" s="70" t="s">
        <v>1952</v>
      </c>
      <c r="U1543" s="70" t="s">
        <v>1951</v>
      </c>
      <c r="V1543" s="69" t="s">
        <v>1957</v>
      </c>
      <c r="W1543" s="69">
        <v>1</v>
      </c>
      <c r="X1543" s="69">
        <v>0</v>
      </c>
      <c r="Y1543" s="69">
        <v>0</v>
      </c>
      <c r="Z1543" s="69">
        <v>0</v>
      </c>
      <c r="AA1543" s="119">
        <v>1</v>
      </c>
      <c r="AB1543" s="119">
        <v>1</v>
      </c>
      <c r="AC1543" s="69">
        <v>3</v>
      </c>
      <c r="AD1543" s="119">
        <v>1</v>
      </c>
      <c r="AE1543" s="119">
        <v>198</v>
      </c>
      <c r="AF1543" s="119">
        <v>0</v>
      </c>
      <c r="AG1543" s="69">
        <v>1</v>
      </c>
      <c r="AH1543" s="69">
        <v>0</v>
      </c>
      <c r="AI1543" s="69">
        <v>0</v>
      </c>
      <c r="AJ1543" s="69">
        <v>0</v>
      </c>
      <c r="AK1543" s="69">
        <v>0</v>
      </c>
      <c r="AL1543" s="69">
        <v>0</v>
      </c>
      <c r="AM1543" s="69">
        <v>0</v>
      </c>
      <c r="AN1543" s="69">
        <v>0</v>
      </c>
      <c r="AO1543" s="69">
        <v>0</v>
      </c>
      <c r="AP1543" s="65">
        <v>5.472270673671475</v>
      </c>
      <c r="AQ1543" s="119">
        <v>1</v>
      </c>
      <c r="AR1543" s="65">
        <v>5.2983173665480363</v>
      </c>
      <c r="AS1543" s="119">
        <v>0</v>
      </c>
      <c r="AT1543" s="119">
        <v>1</v>
      </c>
      <c r="AU1543" s="119">
        <v>5.1929568508902104</v>
      </c>
      <c r="AV1543" s="65">
        <v>7.6058900010531216</v>
      </c>
      <c r="AW1543" s="119">
        <v>0</v>
      </c>
      <c r="AX1543" s="119">
        <v>1</v>
      </c>
      <c r="AY1543" s="69">
        <v>1</v>
      </c>
      <c r="AZ1543" s="119">
        <v>3.8</v>
      </c>
      <c r="BA1543" s="120">
        <v>28</v>
      </c>
      <c r="BB1543" s="120">
        <v>24</v>
      </c>
      <c r="BC1543" s="119">
        <v>1</v>
      </c>
      <c r="BD1543" s="119">
        <v>0</v>
      </c>
      <c r="BE1543" s="106">
        <f t="shared" si="358"/>
        <v>7.1654934750608454</v>
      </c>
      <c r="BF1543" s="106">
        <v>1621.51</v>
      </c>
      <c r="BG1543" s="106">
        <f t="shared" si="356"/>
        <v>0.96947420301081033</v>
      </c>
      <c r="BH1543" s="119">
        <v>1</v>
      </c>
      <c r="BI1543" s="119">
        <v>1</v>
      </c>
      <c r="BJ1543" s="119">
        <v>0</v>
      </c>
      <c r="BK1543" s="119">
        <v>0</v>
      </c>
      <c r="BL1543" s="119">
        <v>1</v>
      </c>
      <c r="BM1543" s="119">
        <v>1</v>
      </c>
      <c r="BN1543" s="119">
        <v>0</v>
      </c>
      <c r="BO1543" s="119">
        <v>0</v>
      </c>
      <c r="BP1543" s="119">
        <v>1</v>
      </c>
      <c r="BQ1543" s="119">
        <v>0</v>
      </c>
      <c r="BR1543" s="119">
        <v>0</v>
      </c>
      <c r="BS1543" s="119">
        <v>0</v>
      </c>
      <c r="BT1543" s="119">
        <v>0</v>
      </c>
      <c r="BU1543" s="119">
        <v>1</v>
      </c>
      <c r="BV1543" s="119">
        <v>1</v>
      </c>
      <c r="BW1543" s="119">
        <v>0</v>
      </c>
      <c r="BX1543" s="119">
        <v>0</v>
      </c>
      <c r="BY1543" s="121">
        <v>0.41799999999999998</v>
      </c>
      <c r="BZ1543" s="121">
        <f t="shared" si="357"/>
        <v>0.58200000000000007</v>
      </c>
      <c r="CA1543" s="65">
        <v>2.9957322735539909</v>
      </c>
      <c r="CB1543" s="119" t="s">
        <v>1939</v>
      </c>
      <c r="CC1543" s="119">
        <v>1</v>
      </c>
      <c r="CD1543" s="70"/>
      <c r="CE1543" s="70"/>
      <c r="CF1543" s="70"/>
      <c r="CG1543" s="70"/>
      <c r="CH1543" s="70" t="s">
        <v>1943</v>
      </c>
      <c r="CI1543" s="70" t="s">
        <v>17</v>
      </c>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c r="DD1543" s="70"/>
      <c r="DE1543" s="70"/>
      <c r="DF1543" s="70"/>
      <c r="DG1543" s="70"/>
      <c r="DH1543" s="70"/>
      <c r="DI1543" s="70"/>
      <c r="DJ1543" s="70"/>
      <c r="DK1543" s="70"/>
      <c r="DL1543" s="70"/>
      <c r="DM1543" s="70"/>
      <c r="DN1543" s="70"/>
      <c r="DO1543" s="70"/>
      <c r="DP1543" s="70"/>
      <c r="DQ1543" s="70"/>
      <c r="DR1543" s="70"/>
      <c r="DS1543" s="70"/>
      <c r="DT1543" s="70"/>
      <c r="DU1543" s="70"/>
      <c r="DV1543" s="70"/>
      <c r="DW1543" s="70"/>
      <c r="DX1543" s="70"/>
      <c r="DY1543" s="70"/>
      <c r="DZ1543" s="70"/>
      <c r="EA1543" s="70"/>
      <c r="EB1543" s="70"/>
      <c r="EC1543" s="70"/>
      <c r="ED1543" s="70"/>
      <c r="EE1543" s="70"/>
      <c r="EF1543" s="70"/>
      <c r="EG1543" s="70"/>
      <c r="EH1543" s="70"/>
      <c r="EI1543" s="70"/>
      <c r="EJ1543" s="70"/>
      <c r="EK1543" s="70"/>
      <c r="EL1543" s="70"/>
      <c r="EM1543" s="70"/>
      <c r="EN1543" s="70"/>
      <c r="EO1543" s="70"/>
      <c r="EP1543" s="70"/>
      <c r="EQ1543" s="70"/>
      <c r="ER1543" s="70"/>
      <c r="ES1543" s="70"/>
      <c r="ET1543" s="70"/>
      <c r="EU1543" s="70"/>
      <c r="EV1543" s="70"/>
      <c r="EW1543" s="70"/>
      <c r="EX1543" s="70"/>
      <c r="EY1543" s="70"/>
      <c r="EZ1543" s="70"/>
      <c r="FA1543" s="70"/>
      <c r="FB1543" s="70"/>
      <c r="FC1543" s="70"/>
      <c r="FD1543" s="70"/>
      <c r="FE1543" s="70"/>
      <c r="FF1543" s="70"/>
      <c r="FG1543" s="70"/>
      <c r="FH1543" s="70"/>
      <c r="FI1543" s="70"/>
      <c r="FJ1543" s="70"/>
      <c r="FK1543" s="70"/>
    </row>
    <row r="1544" spans="1:167" ht="15" customHeight="1" x14ac:dyDescent="0.3">
      <c r="A1544" s="70">
        <v>1543</v>
      </c>
      <c r="B1544" s="70">
        <v>39</v>
      </c>
      <c r="C1544" s="69" t="s">
        <v>290</v>
      </c>
      <c r="D1544" s="38">
        <v>0.35599999999999998</v>
      </c>
      <c r="E1544" s="69">
        <v>0.157</v>
      </c>
      <c r="F1544" s="19">
        <f t="shared" si="344"/>
        <v>2.2675159235668789</v>
      </c>
      <c r="G1544" s="70" t="s">
        <v>420</v>
      </c>
      <c r="H1544" s="70">
        <f t="shared" si="347"/>
        <v>0.19899999999999998</v>
      </c>
      <c r="I1544" s="70">
        <f t="shared" si="348"/>
        <v>0.51300000000000001</v>
      </c>
      <c r="J1544" s="70">
        <v>0.36099999999999999</v>
      </c>
      <c r="K1544" s="70">
        <f t="shared" si="350"/>
        <v>0.35599999999999998</v>
      </c>
      <c r="L1544" s="45">
        <f t="shared" si="345"/>
        <v>2.2675159235668789</v>
      </c>
      <c r="M1544" s="15">
        <f t="shared" si="351"/>
        <v>0.15909293017830048</v>
      </c>
      <c r="N1544" s="13">
        <f t="shared" si="352"/>
        <v>7.0161769769643764E-2</v>
      </c>
      <c r="O1544" s="68">
        <f t="shared" si="353"/>
        <v>14.252776166895673</v>
      </c>
      <c r="P1544" s="12">
        <f t="shared" si="354"/>
        <v>8.8931160408656715E-2</v>
      </c>
      <c r="Q1544" s="12">
        <f t="shared" si="355"/>
        <v>0.22925469994794423</v>
      </c>
      <c r="R1544" s="65">
        <v>9.6959097243260093</v>
      </c>
      <c r="S1544" s="119" t="s">
        <v>1069</v>
      </c>
      <c r="T1544" s="70" t="s">
        <v>1952</v>
      </c>
      <c r="U1544" s="70" t="s">
        <v>1951</v>
      </c>
      <c r="V1544" s="69" t="s">
        <v>1957</v>
      </c>
      <c r="W1544" s="69">
        <v>1</v>
      </c>
      <c r="X1544" s="69">
        <v>0</v>
      </c>
      <c r="Y1544" s="69">
        <v>0</v>
      </c>
      <c r="Z1544" s="69">
        <v>0</v>
      </c>
      <c r="AA1544" s="119">
        <v>1</v>
      </c>
      <c r="AB1544" s="119">
        <v>1</v>
      </c>
      <c r="AC1544" s="69">
        <v>4</v>
      </c>
      <c r="AD1544" s="119">
        <v>1</v>
      </c>
      <c r="AE1544" s="119">
        <v>198</v>
      </c>
      <c r="AF1544" s="119">
        <v>0</v>
      </c>
      <c r="AG1544" s="69">
        <v>1</v>
      </c>
      <c r="AH1544" s="69">
        <v>0</v>
      </c>
      <c r="AI1544" s="69">
        <v>0</v>
      </c>
      <c r="AJ1544" s="69">
        <v>0</v>
      </c>
      <c r="AK1544" s="69">
        <v>0</v>
      </c>
      <c r="AL1544" s="69">
        <v>0</v>
      </c>
      <c r="AM1544" s="69">
        <v>0</v>
      </c>
      <c r="AN1544" s="69">
        <v>0</v>
      </c>
      <c r="AO1544" s="69">
        <v>0</v>
      </c>
      <c r="AP1544" s="65">
        <v>5.472270673671475</v>
      </c>
      <c r="AQ1544" s="119">
        <v>1</v>
      </c>
      <c r="AR1544" s="65">
        <v>5.2983173665480363</v>
      </c>
      <c r="AS1544" s="119">
        <v>0</v>
      </c>
      <c r="AT1544" s="119">
        <v>1</v>
      </c>
      <c r="AU1544" s="119">
        <v>5.1929568508902104</v>
      </c>
      <c r="AV1544" s="65">
        <v>7.6058900010531216</v>
      </c>
      <c r="AW1544" s="119">
        <v>0</v>
      </c>
      <c r="AX1544" s="119">
        <v>1</v>
      </c>
      <c r="AY1544" s="69">
        <v>1</v>
      </c>
      <c r="AZ1544" s="119">
        <v>3.8</v>
      </c>
      <c r="BA1544" s="120">
        <v>28</v>
      </c>
      <c r="BB1544" s="120">
        <v>24</v>
      </c>
      <c r="BC1544" s="119">
        <v>1</v>
      </c>
      <c r="BD1544" s="119">
        <v>0</v>
      </c>
      <c r="BE1544" s="106">
        <f t="shared" si="358"/>
        <v>7.1654934750608454</v>
      </c>
      <c r="BF1544" s="106">
        <v>1621.51</v>
      </c>
      <c r="BG1544" s="106">
        <f t="shared" si="356"/>
        <v>0.96947420301081033</v>
      </c>
      <c r="BH1544" s="119">
        <v>1</v>
      </c>
      <c r="BI1544" s="119">
        <v>1</v>
      </c>
      <c r="BJ1544" s="119">
        <v>0</v>
      </c>
      <c r="BK1544" s="119">
        <v>0</v>
      </c>
      <c r="BL1544" s="119">
        <v>1</v>
      </c>
      <c r="BM1544" s="119">
        <v>1</v>
      </c>
      <c r="BN1544" s="119">
        <v>0</v>
      </c>
      <c r="BO1544" s="119">
        <v>0</v>
      </c>
      <c r="BP1544" s="119">
        <v>1</v>
      </c>
      <c r="BQ1544" s="119">
        <v>0</v>
      </c>
      <c r="BR1544" s="119">
        <v>0</v>
      </c>
      <c r="BS1544" s="119">
        <v>0</v>
      </c>
      <c r="BT1544" s="119">
        <v>0</v>
      </c>
      <c r="BU1544" s="119">
        <v>1</v>
      </c>
      <c r="BV1544" s="119">
        <v>1</v>
      </c>
      <c r="BW1544" s="119">
        <v>0</v>
      </c>
      <c r="BX1544" s="119">
        <v>0</v>
      </c>
      <c r="BY1544" s="121">
        <v>0.41799999999999998</v>
      </c>
      <c r="BZ1544" s="121">
        <f t="shared" si="357"/>
        <v>0.58200000000000007</v>
      </c>
      <c r="CA1544" s="65">
        <v>2.9957322735539909</v>
      </c>
      <c r="CB1544" s="119" t="s">
        <v>1939</v>
      </c>
      <c r="CC1544" s="119">
        <v>1</v>
      </c>
      <c r="CD1544" s="70"/>
      <c r="CE1544" s="70"/>
      <c r="CF1544" s="70"/>
      <c r="CG1544" s="70"/>
      <c r="CH1544" s="70" t="s">
        <v>1944</v>
      </c>
      <c r="CI1544" s="53" t="s">
        <v>1327</v>
      </c>
      <c r="CJ1544" s="70"/>
      <c r="CK1544" s="70"/>
    </row>
    <row r="1545" spans="1:167" ht="15" customHeight="1" x14ac:dyDescent="0.3">
      <c r="A1545" s="17">
        <v>1544</v>
      </c>
      <c r="B1545" s="12">
        <v>39</v>
      </c>
      <c r="C1545" s="69" t="s">
        <v>290</v>
      </c>
      <c r="D1545" s="37">
        <v>0.64200000000000002</v>
      </c>
      <c r="E1545" s="13">
        <v>0.17799999999999999</v>
      </c>
      <c r="F1545" s="19">
        <f t="shared" si="344"/>
        <v>3.606741573033708</v>
      </c>
      <c r="G1545" s="12" t="s">
        <v>353</v>
      </c>
      <c r="H1545" s="12">
        <f t="shared" si="347"/>
        <v>0.46400000000000002</v>
      </c>
      <c r="I1545" s="12">
        <f t="shared" si="348"/>
        <v>0.82000000000000006</v>
      </c>
      <c r="J1545" s="12">
        <v>0.44400000000000001</v>
      </c>
      <c r="K1545" s="12">
        <f t="shared" si="350"/>
        <v>0.64200000000000002</v>
      </c>
      <c r="L1545" s="45">
        <f t="shared" si="345"/>
        <v>3.606741573033708</v>
      </c>
      <c r="M1545" s="15">
        <f t="shared" si="351"/>
        <v>0.37002715898132377</v>
      </c>
      <c r="N1545" s="13">
        <f t="shared" si="352"/>
        <v>0.10259319984217385</v>
      </c>
      <c r="O1545" s="68">
        <f t="shared" si="353"/>
        <v>9.7472347245077504</v>
      </c>
      <c r="P1545" s="12">
        <f t="shared" si="354"/>
        <v>0.26743395913914991</v>
      </c>
      <c r="Q1545" s="12">
        <f t="shared" si="355"/>
        <v>0.47262035882349762</v>
      </c>
      <c r="R1545" s="113">
        <v>9.6959097243260093</v>
      </c>
      <c r="S1545" s="12" t="s">
        <v>1954</v>
      </c>
      <c r="T1545" s="12" t="s">
        <v>1952</v>
      </c>
      <c r="U1545" s="12" t="s">
        <v>1951</v>
      </c>
      <c r="V1545" s="68" t="s">
        <v>1958</v>
      </c>
      <c r="W1545" s="68">
        <v>1</v>
      </c>
      <c r="X1545" s="68">
        <v>0</v>
      </c>
      <c r="Y1545" s="68">
        <v>0</v>
      </c>
      <c r="Z1545" s="68">
        <v>0</v>
      </c>
      <c r="AA1545" s="81">
        <v>1</v>
      </c>
      <c r="AB1545" s="81">
        <v>1</v>
      </c>
      <c r="AC1545" s="68">
        <v>5</v>
      </c>
      <c r="AD1545" s="81">
        <v>1</v>
      </c>
      <c r="AE1545" s="81">
        <v>82</v>
      </c>
      <c r="AF1545" s="81">
        <v>0</v>
      </c>
      <c r="AG1545" s="13">
        <v>1</v>
      </c>
      <c r="AH1545" s="13">
        <v>0</v>
      </c>
      <c r="AI1545" s="13">
        <v>0</v>
      </c>
      <c r="AJ1545" s="13">
        <v>0</v>
      </c>
      <c r="AK1545" s="13">
        <v>0</v>
      </c>
      <c r="AL1545" s="13">
        <v>0</v>
      </c>
      <c r="AM1545" s="68">
        <v>0</v>
      </c>
      <c r="AN1545" s="68">
        <v>0</v>
      </c>
      <c r="AO1545" s="68">
        <v>0</v>
      </c>
      <c r="AP1545" s="112">
        <v>5.472270673671475</v>
      </c>
      <c r="AQ1545" s="81">
        <v>1</v>
      </c>
      <c r="AR1545" s="113">
        <v>4.4308167988433134</v>
      </c>
      <c r="AS1545" s="81">
        <v>0</v>
      </c>
      <c r="AT1545" s="81">
        <v>1</v>
      </c>
      <c r="AU1545" s="81">
        <v>5.1929568508902104</v>
      </c>
      <c r="AV1545" s="112">
        <v>7.6058900010531216</v>
      </c>
      <c r="AW1545" s="81">
        <v>0</v>
      </c>
      <c r="AX1545" s="81">
        <v>1</v>
      </c>
      <c r="AY1545" s="68">
        <v>1</v>
      </c>
      <c r="AZ1545" s="81">
        <v>3.8</v>
      </c>
      <c r="BA1545" s="96">
        <v>28</v>
      </c>
      <c r="BB1545" s="96">
        <v>24</v>
      </c>
      <c r="BC1545" s="81">
        <v>1</v>
      </c>
      <c r="BD1545" s="81">
        <v>0</v>
      </c>
      <c r="BE1545" s="104">
        <f t="shared" si="358"/>
        <v>7.1654934750608454</v>
      </c>
      <c r="BF1545" s="104">
        <v>1621.51</v>
      </c>
      <c r="BG1545" s="104">
        <f t="shared" si="356"/>
        <v>0.96947420301081033</v>
      </c>
      <c r="BH1545" s="81">
        <v>1</v>
      </c>
      <c r="BI1545" s="81">
        <v>1</v>
      </c>
      <c r="BJ1545" s="81">
        <v>0</v>
      </c>
      <c r="BK1545" s="81">
        <v>0</v>
      </c>
      <c r="BL1545" s="81">
        <v>1</v>
      </c>
      <c r="BM1545" s="81">
        <v>1</v>
      </c>
      <c r="BN1545" s="81">
        <v>0</v>
      </c>
      <c r="BO1545" s="81">
        <v>0</v>
      </c>
      <c r="BP1545" s="81">
        <v>1</v>
      </c>
      <c r="BQ1545" s="81">
        <v>0</v>
      </c>
      <c r="BR1545" s="81">
        <v>0</v>
      </c>
      <c r="BS1545" s="81">
        <v>0</v>
      </c>
      <c r="BT1545" s="81">
        <v>0</v>
      </c>
      <c r="BU1545" s="81">
        <v>1</v>
      </c>
      <c r="BV1545" s="81">
        <v>1</v>
      </c>
      <c r="BW1545" s="81">
        <v>0</v>
      </c>
      <c r="BX1545" s="81">
        <v>0</v>
      </c>
      <c r="BY1545" s="54">
        <v>0.41799999999999998</v>
      </c>
      <c r="BZ1545" s="54">
        <f t="shared" si="357"/>
        <v>0.58200000000000007</v>
      </c>
      <c r="CA1545" s="112">
        <v>2.9957322735539909</v>
      </c>
      <c r="CB1545" s="81" t="s">
        <v>1939</v>
      </c>
      <c r="CC1545" s="81">
        <v>1</v>
      </c>
      <c r="CI1545" s="12" t="s">
        <v>1948</v>
      </c>
    </row>
    <row r="1546" spans="1:167" ht="15" customHeight="1" x14ac:dyDescent="0.3">
      <c r="A1546" s="17">
        <v>1545</v>
      </c>
      <c r="B1546" s="12">
        <v>39</v>
      </c>
      <c r="C1546" s="69" t="s">
        <v>290</v>
      </c>
      <c r="D1546" s="37">
        <v>0.65100000000000002</v>
      </c>
      <c r="E1546" s="13">
        <v>0.17599999999999999</v>
      </c>
      <c r="F1546" s="19">
        <f t="shared" si="344"/>
        <v>3.6988636363636367</v>
      </c>
      <c r="G1546" s="12" t="s">
        <v>353</v>
      </c>
      <c r="H1546" s="12">
        <f t="shared" si="347"/>
        <v>0.47500000000000003</v>
      </c>
      <c r="I1546" s="12">
        <f t="shared" si="348"/>
        <v>0.82699999999999996</v>
      </c>
      <c r="J1546" s="12">
        <v>0.46</v>
      </c>
      <c r="K1546" s="12">
        <f t="shared" si="350"/>
        <v>0.65100000000000002</v>
      </c>
      <c r="L1546" s="45">
        <f t="shared" si="345"/>
        <v>3.6988636363636367</v>
      </c>
      <c r="M1546" s="15">
        <f t="shared" si="351"/>
        <v>0.37814130959771647</v>
      </c>
      <c r="N1546" s="13">
        <f t="shared" si="352"/>
        <v>0.10223175190353008</v>
      </c>
      <c r="O1546" s="68">
        <f t="shared" si="353"/>
        <v>9.7816967955673846</v>
      </c>
      <c r="P1546" s="12">
        <f t="shared" si="354"/>
        <v>0.2759095576941864</v>
      </c>
      <c r="Q1546" s="12">
        <f t="shared" si="355"/>
        <v>0.48037306150124653</v>
      </c>
      <c r="R1546" s="113">
        <v>9.6959097243260093</v>
      </c>
      <c r="S1546" s="12" t="s">
        <v>1954</v>
      </c>
      <c r="T1546" s="12" t="s">
        <v>1952</v>
      </c>
      <c r="U1546" s="12" t="s">
        <v>1951</v>
      </c>
      <c r="V1546" s="68" t="s">
        <v>1958</v>
      </c>
      <c r="W1546" s="68">
        <v>1</v>
      </c>
      <c r="X1546" s="68">
        <v>0</v>
      </c>
      <c r="Y1546" s="68">
        <v>0</v>
      </c>
      <c r="Z1546" s="68">
        <v>0</v>
      </c>
      <c r="AA1546" s="81">
        <v>1</v>
      </c>
      <c r="AB1546" s="81">
        <v>1</v>
      </c>
      <c r="AC1546" s="68">
        <v>6</v>
      </c>
      <c r="AD1546" s="81">
        <v>1</v>
      </c>
      <c r="AE1546" s="81">
        <v>82</v>
      </c>
      <c r="AF1546" s="81">
        <v>0</v>
      </c>
      <c r="AG1546" s="13">
        <v>1</v>
      </c>
      <c r="AH1546" s="13">
        <v>0</v>
      </c>
      <c r="AI1546" s="13">
        <v>0</v>
      </c>
      <c r="AJ1546" s="13">
        <v>0</v>
      </c>
      <c r="AK1546" s="13">
        <v>0</v>
      </c>
      <c r="AL1546" s="13">
        <v>0</v>
      </c>
      <c r="AM1546" s="68">
        <v>0</v>
      </c>
      <c r="AN1546" s="68">
        <v>0</v>
      </c>
      <c r="AO1546" s="68">
        <v>0</v>
      </c>
      <c r="AP1546" s="112">
        <v>5.472270673671475</v>
      </c>
      <c r="AQ1546" s="81">
        <v>1</v>
      </c>
      <c r="AR1546" s="113">
        <v>4.4308167988433134</v>
      </c>
      <c r="AS1546" s="81">
        <v>0</v>
      </c>
      <c r="AT1546" s="81">
        <v>1</v>
      </c>
      <c r="AU1546" s="81">
        <v>5.1929568508902104</v>
      </c>
      <c r="AV1546" s="112">
        <v>7.6058900010531216</v>
      </c>
      <c r="AW1546" s="81">
        <v>0</v>
      </c>
      <c r="AX1546" s="81">
        <v>1</v>
      </c>
      <c r="AY1546" s="68">
        <v>1</v>
      </c>
      <c r="AZ1546" s="81">
        <v>3.8</v>
      </c>
      <c r="BA1546" s="96">
        <v>28</v>
      </c>
      <c r="BB1546" s="96">
        <v>24</v>
      </c>
      <c r="BC1546" s="81">
        <v>1</v>
      </c>
      <c r="BD1546" s="81">
        <v>0</v>
      </c>
      <c r="BE1546" s="104">
        <f t="shared" si="358"/>
        <v>7.1654934750608454</v>
      </c>
      <c r="BF1546" s="104">
        <v>1621.51</v>
      </c>
      <c r="BG1546" s="104">
        <f t="shared" si="356"/>
        <v>0.96947420301081033</v>
      </c>
      <c r="BH1546" s="81">
        <v>1</v>
      </c>
      <c r="BI1546" s="81">
        <v>1</v>
      </c>
      <c r="BJ1546" s="81">
        <v>0</v>
      </c>
      <c r="BK1546" s="81">
        <v>0</v>
      </c>
      <c r="BL1546" s="81">
        <v>1</v>
      </c>
      <c r="BM1546" s="81">
        <v>1</v>
      </c>
      <c r="BN1546" s="81">
        <v>0</v>
      </c>
      <c r="BO1546" s="81">
        <v>0</v>
      </c>
      <c r="BP1546" s="81">
        <v>1</v>
      </c>
      <c r="BQ1546" s="81">
        <v>0</v>
      </c>
      <c r="BR1546" s="81">
        <v>0</v>
      </c>
      <c r="BS1546" s="81">
        <v>0</v>
      </c>
      <c r="BT1546" s="81">
        <v>0</v>
      </c>
      <c r="BU1546" s="81">
        <v>1</v>
      </c>
      <c r="BV1546" s="81">
        <v>1</v>
      </c>
      <c r="BW1546" s="81">
        <v>0</v>
      </c>
      <c r="BX1546" s="81">
        <v>0</v>
      </c>
      <c r="BY1546" s="54">
        <v>0.41799999999999998</v>
      </c>
      <c r="BZ1546" s="54">
        <f t="shared" si="357"/>
        <v>0.58200000000000007</v>
      </c>
      <c r="CA1546" s="112">
        <v>2.9957322735539909</v>
      </c>
      <c r="CB1546" s="81" t="s">
        <v>1939</v>
      </c>
      <c r="CC1546" s="81">
        <v>1</v>
      </c>
      <c r="CI1546" s="12" t="s">
        <v>1950</v>
      </c>
    </row>
    <row r="1547" spans="1:167" ht="15" customHeight="1" x14ac:dyDescent="0.3">
      <c r="A1547" s="70">
        <v>1546</v>
      </c>
      <c r="B1547" s="70">
        <v>39</v>
      </c>
      <c r="C1547" s="69" t="s">
        <v>290</v>
      </c>
      <c r="D1547" s="38">
        <v>0.63</v>
      </c>
      <c r="E1547" s="69">
        <v>0.182</v>
      </c>
      <c r="F1547" s="19">
        <f t="shared" si="344"/>
        <v>3.4615384615384617</v>
      </c>
      <c r="G1547" s="70" t="s">
        <v>353</v>
      </c>
      <c r="H1547" s="70">
        <f t="shared" si="347"/>
        <v>0.44800000000000001</v>
      </c>
      <c r="I1547" s="70">
        <f t="shared" si="348"/>
        <v>0.81200000000000006</v>
      </c>
      <c r="J1547" s="70">
        <v>0.48199999999999998</v>
      </c>
      <c r="K1547" s="70">
        <f t="shared" si="350"/>
        <v>0.63</v>
      </c>
      <c r="L1547" s="47">
        <f t="shared" si="345"/>
        <v>3.4615384615384617</v>
      </c>
      <c r="M1547" s="18">
        <f t="shared" si="351"/>
        <v>0.35706414797228303</v>
      </c>
      <c r="N1547" s="69">
        <f t="shared" si="352"/>
        <v>0.10315186496977066</v>
      </c>
      <c r="O1547" s="69">
        <f t="shared" si="353"/>
        <v>9.6944442089637128</v>
      </c>
      <c r="P1547" s="70">
        <f t="shared" si="354"/>
        <v>0.25391228300251234</v>
      </c>
      <c r="Q1547" s="70">
        <f t="shared" si="355"/>
        <v>0.46021601294205372</v>
      </c>
      <c r="R1547" s="114">
        <v>9.6959097243260093</v>
      </c>
      <c r="S1547" s="70" t="s">
        <v>1954</v>
      </c>
      <c r="T1547" s="70" t="s">
        <v>1952</v>
      </c>
      <c r="U1547" s="70" t="s">
        <v>1951</v>
      </c>
      <c r="V1547" s="69" t="s">
        <v>1958</v>
      </c>
      <c r="W1547" s="69">
        <v>1</v>
      </c>
      <c r="X1547" s="69">
        <v>0</v>
      </c>
      <c r="Y1547" s="69">
        <v>0</v>
      </c>
      <c r="Z1547" s="69">
        <v>0</v>
      </c>
      <c r="AA1547" s="119">
        <v>1</v>
      </c>
      <c r="AB1547" s="119">
        <v>1</v>
      </c>
      <c r="AC1547" s="69">
        <v>7</v>
      </c>
      <c r="AD1547" s="119">
        <v>1</v>
      </c>
      <c r="AE1547" s="119">
        <v>82</v>
      </c>
      <c r="AF1547" s="119">
        <v>0</v>
      </c>
      <c r="AG1547" s="69">
        <v>1</v>
      </c>
      <c r="AH1547" s="69">
        <v>0</v>
      </c>
      <c r="AI1547" s="69">
        <v>0</v>
      </c>
      <c r="AJ1547" s="69">
        <v>0</v>
      </c>
      <c r="AK1547" s="69">
        <v>0</v>
      </c>
      <c r="AL1547" s="69">
        <v>0</v>
      </c>
      <c r="AM1547" s="69">
        <v>0</v>
      </c>
      <c r="AN1547" s="69">
        <v>0</v>
      </c>
      <c r="AO1547" s="69">
        <v>0</v>
      </c>
      <c r="AP1547" s="65">
        <v>5.472270673671475</v>
      </c>
      <c r="AQ1547" s="119">
        <v>1</v>
      </c>
      <c r="AR1547" s="114">
        <v>4.4308167988433134</v>
      </c>
      <c r="AS1547" s="119">
        <v>0</v>
      </c>
      <c r="AT1547" s="119">
        <v>1</v>
      </c>
      <c r="AU1547" s="119">
        <v>5.1929568508902104</v>
      </c>
      <c r="AV1547" s="65">
        <v>7.6058900010531216</v>
      </c>
      <c r="AW1547" s="119">
        <v>0</v>
      </c>
      <c r="AX1547" s="119">
        <v>1</v>
      </c>
      <c r="AY1547" s="69">
        <v>1</v>
      </c>
      <c r="AZ1547" s="119">
        <v>3.8</v>
      </c>
      <c r="BA1547" s="120">
        <v>28</v>
      </c>
      <c r="BB1547" s="120">
        <v>24</v>
      </c>
      <c r="BC1547" s="119">
        <v>1</v>
      </c>
      <c r="BD1547" s="119">
        <v>0</v>
      </c>
      <c r="BE1547" s="106">
        <f t="shared" si="358"/>
        <v>7.1654934750608454</v>
      </c>
      <c r="BF1547" s="106">
        <v>1621.51</v>
      </c>
      <c r="BG1547" s="106">
        <f t="shared" si="356"/>
        <v>0.96947420301081033</v>
      </c>
      <c r="BH1547" s="119">
        <v>1</v>
      </c>
      <c r="BI1547" s="119">
        <v>1</v>
      </c>
      <c r="BJ1547" s="119">
        <v>0</v>
      </c>
      <c r="BK1547" s="119">
        <v>0</v>
      </c>
      <c r="BL1547" s="119">
        <v>1</v>
      </c>
      <c r="BM1547" s="119">
        <v>1</v>
      </c>
      <c r="BN1547" s="119">
        <v>0</v>
      </c>
      <c r="BO1547" s="119">
        <v>0</v>
      </c>
      <c r="BP1547" s="119">
        <v>1</v>
      </c>
      <c r="BQ1547" s="119">
        <v>0</v>
      </c>
      <c r="BR1547" s="119">
        <v>0</v>
      </c>
      <c r="BS1547" s="119">
        <v>0</v>
      </c>
      <c r="BT1547" s="119">
        <v>0</v>
      </c>
      <c r="BU1547" s="119">
        <v>1</v>
      </c>
      <c r="BV1547" s="119">
        <v>1</v>
      </c>
      <c r="BW1547" s="119">
        <v>0</v>
      </c>
      <c r="BX1547" s="119">
        <v>0</v>
      </c>
      <c r="BY1547" s="121">
        <v>0.41799999999999998</v>
      </c>
      <c r="BZ1547" s="121">
        <f t="shared" si="357"/>
        <v>0.58200000000000007</v>
      </c>
      <c r="CA1547" s="65">
        <v>2.9957322735539909</v>
      </c>
      <c r="CB1547" s="119" t="s">
        <v>1939</v>
      </c>
      <c r="CC1547" s="119">
        <v>1</v>
      </c>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c r="DD1547" s="70"/>
      <c r="DE1547" s="70"/>
      <c r="DF1547" s="70"/>
      <c r="DG1547" s="70"/>
      <c r="DH1547" s="70"/>
      <c r="DI1547" s="70"/>
      <c r="DJ1547" s="70"/>
      <c r="DK1547" s="70"/>
      <c r="DL1547" s="70"/>
      <c r="DM1547" s="70"/>
      <c r="DN1547" s="70"/>
      <c r="DO1547" s="70"/>
      <c r="DP1547" s="70"/>
      <c r="DQ1547" s="70"/>
      <c r="DR1547" s="70"/>
      <c r="DS1547" s="70"/>
      <c r="DT1547" s="70"/>
      <c r="DU1547" s="70"/>
      <c r="DV1547" s="70"/>
      <c r="DW1547" s="70"/>
      <c r="DX1547" s="70"/>
      <c r="DY1547" s="70"/>
      <c r="DZ1547" s="70"/>
      <c r="EA1547" s="70"/>
      <c r="EB1547" s="70"/>
      <c r="EC1547" s="70"/>
      <c r="ED1547" s="70"/>
      <c r="EE1547" s="70"/>
      <c r="EF1547" s="70"/>
      <c r="EG1547" s="70"/>
      <c r="EH1547" s="70"/>
      <c r="EI1547" s="70"/>
      <c r="EJ1547" s="70"/>
      <c r="EK1547" s="70"/>
      <c r="EL1547" s="70"/>
      <c r="EM1547" s="70"/>
      <c r="EN1547" s="70"/>
      <c r="EO1547" s="70"/>
      <c r="EP1547" s="70"/>
      <c r="EQ1547" s="70"/>
      <c r="ER1547" s="70"/>
      <c r="ES1547" s="70"/>
      <c r="ET1547" s="70"/>
      <c r="EU1547" s="70"/>
      <c r="EV1547" s="70"/>
      <c r="EW1547" s="70"/>
      <c r="EX1547" s="70"/>
      <c r="EY1547" s="70"/>
      <c r="EZ1547" s="70"/>
      <c r="FA1547" s="70"/>
      <c r="FB1547" s="70"/>
      <c r="FC1547" s="70"/>
      <c r="FD1547" s="70"/>
      <c r="FE1547" s="70"/>
      <c r="FF1547" s="70"/>
      <c r="FG1547" s="70"/>
      <c r="FH1547" s="70"/>
      <c r="FI1547" s="70"/>
      <c r="FJ1547" s="70"/>
      <c r="FK1547" s="70"/>
    </row>
    <row r="1548" spans="1:167" ht="15" customHeight="1" x14ac:dyDescent="0.3">
      <c r="A1548" s="70">
        <v>1547</v>
      </c>
      <c r="B1548" s="70">
        <v>39</v>
      </c>
      <c r="C1548" s="69" t="s">
        <v>290</v>
      </c>
      <c r="D1548" s="38">
        <v>0.54500000000000004</v>
      </c>
      <c r="E1548" s="69">
        <v>0.191</v>
      </c>
      <c r="F1548" s="19">
        <f t="shared" si="344"/>
        <v>2.8534031413612566</v>
      </c>
      <c r="G1548" s="70" t="s">
        <v>353</v>
      </c>
      <c r="H1548" s="70">
        <f t="shared" si="347"/>
        <v>0.35400000000000004</v>
      </c>
      <c r="I1548" s="70">
        <f t="shared" si="348"/>
        <v>0.73599999999999999</v>
      </c>
      <c r="J1548" s="70">
        <v>0.52100000000000002</v>
      </c>
      <c r="K1548" s="70">
        <f t="shared" si="350"/>
        <v>0.54500000000000004</v>
      </c>
      <c r="L1548" s="45">
        <f t="shared" si="345"/>
        <v>2.8534031413612566</v>
      </c>
      <c r="M1548" s="18">
        <f t="shared" si="351"/>
        <v>0.30053825347588486</v>
      </c>
      <c r="N1548" s="69">
        <f t="shared" si="352"/>
        <v>0.10532625030072297</v>
      </c>
      <c r="O1548" s="69">
        <f t="shared" si="353"/>
        <v>9.4943093212265985</v>
      </c>
      <c r="P1548" s="70">
        <f t="shared" si="354"/>
        <v>0.19521200317516191</v>
      </c>
      <c r="Q1548" s="70">
        <f t="shared" si="355"/>
        <v>0.40586450377660782</v>
      </c>
      <c r="R1548" s="114">
        <v>9.6959097243260093</v>
      </c>
      <c r="S1548" s="70" t="s">
        <v>1954</v>
      </c>
      <c r="T1548" s="70" t="s">
        <v>1952</v>
      </c>
      <c r="U1548" s="70" t="s">
        <v>1951</v>
      </c>
      <c r="V1548" s="69" t="s">
        <v>1958</v>
      </c>
      <c r="W1548" s="69">
        <v>1</v>
      </c>
      <c r="X1548" s="69">
        <v>0</v>
      </c>
      <c r="Y1548" s="69">
        <v>0</v>
      </c>
      <c r="Z1548" s="69">
        <v>0</v>
      </c>
      <c r="AA1548" s="119">
        <v>1</v>
      </c>
      <c r="AB1548" s="119">
        <v>1</v>
      </c>
      <c r="AC1548" s="69">
        <v>8</v>
      </c>
      <c r="AD1548" s="119">
        <v>1</v>
      </c>
      <c r="AE1548" s="119">
        <v>82</v>
      </c>
      <c r="AF1548" s="119">
        <v>0</v>
      </c>
      <c r="AG1548" s="69">
        <v>1</v>
      </c>
      <c r="AH1548" s="69">
        <v>0</v>
      </c>
      <c r="AI1548" s="69">
        <v>0</v>
      </c>
      <c r="AJ1548" s="69">
        <v>0</v>
      </c>
      <c r="AK1548" s="69">
        <v>0</v>
      </c>
      <c r="AL1548" s="69">
        <v>0</v>
      </c>
      <c r="AM1548" s="69">
        <v>0</v>
      </c>
      <c r="AN1548" s="69">
        <v>0</v>
      </c>
      <c r="AO1548" s="69">
        <v>0</v>
      </c>
      <c r="AP1548" s="65">
        <v>5.472270673671475</v>
      </c>
      <c r="AQ1548" s="119">
        <v>1</v>
      </c>
      <c r="AR1548" s="114">
        <v>4.4308167988433134</v>
      </c>
      <c r="AS1548" s="119">
        <v>0</v>
      </c>
      <c r="AT1548" s="119">
        <v>1</v>
      </c>
      <c r="AU1548" s="119">
        <v>5.1929568508902104</v>
      </c>
      <c r="AV1548" s="65">
        <v>7.6058900010531216</v>
      </c>
      <c r="AW1548" s="119">
        <v>0</v>
      </c>
      <c r="AX1548" s="119">
        <v>1</v>
      </c>
      <c r="AY1548" s="69">
        <v>1</v>
      </c>
      <c r="AZ1548" s="119">
        <v>3.8</v>
      </c>
      <c r="BA1548" s="120">
        <v>28</v>
      </c>
      <c r="BB1548" s="120">
        <v>24</v>
      </c>
      <c r="BC1548" s="119">
        <v>1</v>
      </c>
      <c r="BD1548" s="119">
        <v>0</v>
      </c>
      <c r="BE1548" s="106">
        <f t="shared" si="358"/>
        <v>7.1654934750608454</v>
      </c>
      <c r="BF1548" s="106">
        <v>1621.51</v>
      </c>
      <c r="BG1548" s="106">
        <f t="shared" si="356"/>
        <v>0.96947420301081033</v>
      </c>
      <c r="BH1548" s="119">
        <v>1</v>
      </c>
      <c r="BI1548" s="119">
        <v>1</v>
      </c>
      <c r="BJ1548" s="119">
        <v>0</v>
      </c>
      <c r="BK1548" s="119">
        <v>0</v>
      </c>
      <c r="BL1548" s="119">
        <v>1</v>
      </c>
      <c r="BM1548" s="119">
        <v>1</v>
      </c>
      <c r="BN1548" s="119">
        <v>0</v>
      </c>
      <c r="BO1548" s="119">
        <v>0</v>
      </c>
      <c r="BP1548" s="119">
        <v>1</v>
      </c>
      <c r="BQ1548" s="119">
        <v>0</v>
      </c>
      <c r="BR1548" s="119">
        <v>0</v>
      </c>
      <c r="BS1548" s="119">
        <v>0</v>
      </c>
      <c r="BT1548" s="119">
        <v>0</v>
      </c>
      <c r="BU1548" s="119">
        <v>1</v>
      </c>
      <c r="BV1548" s="119">
        <v>1</v>
      </c>
      <c r="BW1548" s="119">
        <v>0</v>
      </c>
      <c r="BX1548" s="119">
        <v>0</v>
      </c>
      <c r="BY1548" s="121">
        <v>0.41799999999999998</v>
      </c>
      <c r="BZ1548" s="121">
        <f t="shared" si="357"/>
        <v>0.58200000000000007</v>
      </c>
      <c r="CA1548" s="65">
        <v>2.9957322735539909</v>
      </c>
      <c r="CB1548" s="119" t="s">
        <v>1939</v>
      </c>
      <c r="CC1548" s="119">
        <v>1</v>
      </c>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c r="DD1548" s="70"/>
      <c r="DE1548" s="70"/>
      <c r="DF1548" s="70"/>
      <c r="DG1548" s="70"/>
      <c r="DH1548" s="70"/>
      <c r="DI1548" s="70"/>
      <c r="DJ1548" s="70"/>
      <c r="DK1548" s="70"/>
      <c r="DL1548" s="70"/>
      <c r="DM1548" s="70"/>
      <c r="DN1548" s="70"/>
      <c r="DO1548" s="70"/>
      <c r="DP1548" s="70"/>
      <c r="DQ1548" s="70"/>
      <c r="DR1548" s="70"/>
      <c r="DS1548" s="70"/>
      <c r="DT1548" s="70"/>
      <c r="DU1548" s="70"/>
      <c r="DV1548" s="70"/>
      <c r="DW1548" s="70"/>
      <c r="DX1548" s="70"/>
      <c r="DY1548" s="70"/>
      <c r="DZ1548" s="70"/>
      <c r="EA1548" s="70"/>
      <c r="EB1548" s="70"/>
      <c r="EC1548" s="70"/>
      <c r="ED1548" s="70"/>
      <c r="EE1548" s="70"/>
      <c r="EF1548" s="70"/>
      <c r="EG1548" s="70"/>
      <c r="EH1548" s="70"/>
      <c r="EI1548" s="70"/>
      <c r="EJ1548" s="70"/>
      <c r="EK1548" s="70"/>
      <c r="EL1548" s="70"/>
      <c r="EM1548" s="70"/>
      <c r="EN1548" s="70"/>
      <c r="EO1548" s="70"/>
      <c r="EP1548" s="70"/>
      <c r="EQ1548" s="70"/>
      <c r="ER1548" s="70"/>
      <c r="ES1548" s="70"/>
      <c r="ET1548" s="70"/>
      <c r="EU1548" s="70"/>
      <c r="EV1548" s="70"/>
      <c r="EW1548" s="70"/>
      <c r="EX1548" s="70"/>
      <c r="EY1548" s="70"/>
      <c r="EZ1548" s="70"/>
      <c r="FA1548" s="70"/>
      <c r="FB1548" s="70"/>
      <c r="FC1548" s="70"/>
      <c r="FD1548" s="70"/>
      <c r="FE1548" s="70"/>
      <c r="FF1548" s="70"/>
      <c r="FG1548" s="70"/>
      <c r="FH1548" s="70"/>
      <c r="FI1548" s="70"/>
      <c r="FJ1548" s="70"/>
      <c r="FK1548" s="70"/>
    </row>
    <row r="1549" spans="1:167" ht="15" customHeight="1" x14ac:dyDescent="0.3">
      <c r="A1549" s="17">
        <v>1548</v>
      </c>
      <c r="B1549" s="12">
        <v>39</v>
      </c>
      <c r="C1549" s="69" t="s">
        <v>290</v>
      </c>
      <c r="D1549" s="37">
        <v>-4.7E-2</v>
      </c>
      <c r="E1549" s="68">
        <v>0.249</v>
      </c>
      <c r="F1549" s="19">
        <f t="shared" si="344"/>
        <v>-0.18875502008032127</v>
      </c>
      <c r="H1549" s="12">
        <f t="shared" si="347"/>
        <v>-0.29599999999999999</v>
      </c>
      <c r="I1549" s="12">
        <f t="shared" si="348"/>
        <v>0.20200000000000001</v>
      </c>
      <c r="J1549" s="12">
        <v>6.2E-2</v>
      </c>
      <c r="K1549" s="12">
        <f t="shared" si="350"/>
        <v>-4.7E-2</v>
      </c>
      <c r="L1549" s="45">
        <f t="shared" si="345"/>
        <v>-0.18875502008032127</v>
      </c>
      <c r="M1549" s="15">
        <f t="shared" si="351"/>
        <v>-1.7675765476573877E-2</v>
      </c>
      <c r="N1549" s="68">
        <f t="shared" si="352"/>
        <v>9.3643949014189279E-2</v>
      </c>
      <c r="O1549" s="68">
        <f t="shared" si="353"/>
        <v>10.678746577085043</v>
      </c>
      <c r="P1549" s="12">
        <f t="shared" si="354"/>
        <v>-0.11131971449076315</v>
      </c>
      <c r="Q1549" s="12">
        <f t="shared" si="355"/>
        <v>7.5968183537615405E-2</v>
      </c>
      <c r="R1549" s="113">
        <v>9.6959097243260093</v>
      </c>
      <c r="S1549" s="12" t="s">
        <v>1955</v>
      </c>
      <c r="T1549" s="12" t="s">
        <v>1952</v>
      </c>
      <c r="U1549" s="12" t="s">
        <v>1951</v>
      </c>
      <c r="V1549" s="68" t="s">
        <v>1959</v>
      </c>
      <c r="W1549" s="68">
        <v>1</v>
      </c>
      <c r="X1549" s="68">
        <v>0</v>
      </c>
      <c r="Y1549" s="68">
        <v>0</v>
      </c>
      <c r="Z1549" s="68">
        <v>0</v>
      </c>
      <c r="AA1549" s="81">
        <v>1</v>
      </c>
      <c r="AB1549" s="81">
        <v>1</v>
      </c>
      <c r="AC1549" s="68">
        <v>9</v>
      </c>
      <c r="AD1549" s="81">
        <v>1</v>
      </c>
      <c r="AE1549" s="81">
        <v>114</v>
      </c>
      <c r="AF1549" s="81">
        <v>0</v>
      </c>
      <c r="AG1549" s="68">
        <v>1</v>
      </c>
      <c r="AH1549" s="68">
        <v>0</v>
      </c>
      <c r="AI1549" s="68">
        <v>0</v>
      </c>
      <c r="AJ1549" s="68">
        <v>0</v>
      </c>
      <c r="AK1549" s="68">
        <v>0</v>
      </c>
      <c r="AL1549" s="68">
        <v>0</v>
      </c>
      <c r="AM1549" s="68">
        <v>0</v>
      </c>
      <c r="AN1549" s="68">
        <v>0</v>
      </c>
      <c r="AO1549" s="68">
        <v>0</v>
      </c>
      <c r="AP1549" s="112">
        <v>5.472270673671475</v>
      </c>
      <c r="AQ1549" s="81">
        <v>1</v>
      </c>
      <c r="AR1549" s="113">
        <v>4.7535901911063645</v>
      </c>
      <c r="AS1549" s="81">
        <v>0</v>
      </c>
      <c r="AT1549" s="81">
        <v>1</v>
      </c>
      <c r="AU1549" s="81">
        <v>5.1929568508902104</v>
      </c>
      <c r="AV1549" s="112">
        <v>7.6058900010531216</v>
      </c>
      <c r="AW1549" s="81">
        <v>0</v>
      </c>
      <c r="AX1549" s="81">
        <v>1</v>
      </c>
      <c r="AY1549" s="68">
        <v>1</v>
      </c>
      <c r="AZ1549" s="81">
        <v>3.8</v>
      </c>
      <c r="BA1549" s="96">
        <v>28</v>
      </c>
      <c r="BB1549" s="96">
        <v>24</v>
      </c>
      <c r="BC1549" s="81">
        <v>1</v>
      </c>
      <c r="BD1549" s="81">
        <v>0</v>
      </c>
      <c r="BE1549" s="104">
        <f t="shared" si="358"/>
        <v>7.1654934750608454</v>
      </c>
      <c r="BF1549" s="104">
        <v>1621.51</v>
      </c>
      <c r="BG1549" s="104">
        <f t="shared" si="356"/>
        <v>0.96947420301081033</v>
      </c>
      <c r="BH1549" s="81">
        <v>1</v>
      </c>
      <c r="BI1549" s="81">
        <v>1</v>
      </c>
      <c r="BJ1549" s="81">
        <v>0</v>
      </c>
      <c r="BK1549" s="81">
        <v>0</v>
      </c>
      <c r="BL1549" s="81">
        <v>1</v>
      </c>
      <c r="BM1549" s="81">
        <v>1</v>
      </c>
      <c r="BN1549" s="81">
        <v>0</v>
      </c>
      <c r="BO1549" s="81">
        <v>0</v>
      </c>
      <c r="BP1549" s="81">
        <v>1</v>
      </c>
      <c r="BQ1549" s="81">
        <v>0</v>
      </c>
      <c r="BR1549" s="81">
        <v>0</v>
      </c>
      <c r="BS1549" s="81">
        <v>0</v>
      </c>
      <c r="BT1549" s="81">
        <v>0</v>
      </c>
      <c r="BU1549" s="81">
        <v>1</v>
      </c>
      <c r="BV1549" s="81">
        <v>1</v>
      </c>
      <c r="BW1549" s="81">
        <v>0</v>
      </c>
      <c r="BX1549" s="81">
        <v>0</v>
      </c>
      <c r="BY1549" s="54">
        <v>0.41799999999999998</v>
      </c>
      <c r="BZ1549" s="54">
        <f t="shared" si="357"/>
        <v>0.58200000000000007</v>
      </c>
      <c r="CA1549" s="112">
        <v>2.9957322735539909</v>
      </c>
      <c r="CB1549" s="81" t="s">
        <v>1939</v>
      </c>
      <c r="CC1549" s="81">
        <v>1</v>
      </c>
    </row>
    <row r="1550" spans="1:167" ht="15" customHeight="1" x14ac:dyDescent="0.3">
      <c r="A1550" s="17">
        <v>1549</v>
      </c>
      <c r="B1550" s="70">
        <v>39</v>
      </c>
      <c r="C1550" s="69" t="s">
        <v>290</v>
      </c>
      <c r="D1550" s="38">
        <v>-1.2999999999999999E-2</v>
      </c>
      <c r="E1550" s="69">
        <v>0.25600000000000001</v>
      </c>
      <c r="F1550" s="19">
        <f t="shared" si="344"/>
        <v>-5.078125E-2</v>
      </c>
      <c r="G1550" s="70"/>
      <c r="H1550" s="70">
        <f t="shared" si="347"/>
        <v>-0.26900000000000002</v>
      </c>
      <c r="I1550" s="70">
        <f t="shared" si="348"/>
        <v>0.24299999999999999</v>
      </c>
      <c r="J1550" s="70">
        <v>0.16</v>
      </c>
      <c r="K1550" s="70">
        <f t="shared" si="350"/>
        <v>-1.2999999999999999E-2</v>
      </c>
      <c r="L1550" s="45">
        <f t="shared" si="345"/>
        <v>-5.078125E-2</v>
      </c>
      <c r="M1550" s="18">
        <f t="shared" si="351"/>
        <v>-4.7560460327072309E-3</v>
      </c>
      <c r="N1550" s="69">
        <f t="shared" si="352"/>
        <v>9.3657521874850103E-2</v>
      </c>
      <c r="O1550" s="69">
        <f t="shared" si="353"/>
        <v>10.677199011695508</v>
      </c>
      <c r="P1550" s="70">
        <f t="shared" si="354"/>
        <v>-9.8413567907557328E-2</v>
      </c>
      <c r="Q1550" s="70">
        <f t="shared" si="355"/>
        <v>8.8901475842142877E-2</v>
      </c>
      <c r="R1550" s="114">
        <v>9.6959097243260093</v>
      </c>
      <c r="S1550" s="70" t="s">
        <v>1955</v>
      </c>
      <c r="T1550" s="70" t="s">
        <v>1952</v>
      </c>
      <c r="U1550" s="70" t="s">
        <v>1951</v>
      </c>
      <c r="V1550" s="69" t="s">
        <v>1959</v>
      </c>
      <c r="W1550" s="69">
        <v>1</v>
      </c>
      <c r="X1550" s="69">
        <v>0</v>
      </c>
      <c r="Y1550" s="69">
        <v>0</v>
      </c>
      <c r="Z1550" s="69">
        <v>0</v>
      </c>
      <c r="AA1550" s="119">
        <v>1</v>
      </c>
      <c r="AB1550" s="119">
        <v>1</v>
      </c>
      <c r="AC1550" s="69">
        <v>10</v>
      </c>
      <c r="AD1550" s="119">
        <v>1</v>
      </c>
      <c r="AE1550" s="119">
        <v>114</v>
      </c>
      <c r="AF1550" s="119">
        <v>0</v>
      </c>
      <c r="AG1550" s="69">
        <v>1</v>
      </c>
      <c r="AH1550" s="69">
        <v>0</v>
      </c>
      <c r="AI1550" s="69">
        <v>0</v>
      </c>
      <c r="AJ1550" s="69">
        <v>0</v>
      </c>
      <c r="AK1550" s="69">
        <v>0</v>
      </c>
      <c r="AL1550" s="69">
        <v>0</v>
      </c>
      <c r="AM1550" s="69">
        <v>0</v>
      </c>
      <c r="AN1550" s="69">
        <v>0</v>
      </c>
      <c r="AO1550" s="69">
        <v>0</v>
      </c>
      <c r="AP1550" s="65">
        <v>5.472270673671475</v>
      </c>
      <c r="AQ1550" s="119">
        <v>1</v>
      </c>
      <c r="AR1550" s="114">
        <v>4.7535901911063645</v>
      </c>
      <c r="AS1550" s="119">
        <v>0</v>
      </c>
      <c r="AT1550" s="119">
        <v>1</v>
      </c>
      <c r="AU1550" s="119">
        <v>5.1929568508902104</v>
      </c>
      <c r="AV1550" s="65">
        <v>7.6058900010531216</v>
      </c>
      <c r="AW1550" s="119">
        <v>0</v>
      </c>
      <c r="AX1550" s="119">
        <v>1</v>
      </c>
      <c r="AY1550" s="69">
        <v>1</v>
      </c>
      <c r="AZ1550" s="119">
        <v>3.8</v>
      </c>
      <c r="BA1550" s="120">
        <v>28</v>
      </c>
      <c r="BB1550" s="120">
        <v>24</v>
      </c>
      <c r="BC1550" s="119">
        <v>1</v>
      </c>
      <c r="BD1550" s="119">
        <v>0</v>
      </c>
      <c r="BE1550" s="106">
        <f t="shared" si="358"/>
        <v>7.1654934750608454</v>
      </c>
      <c r="BF1550" s="106">
        <v>1621.51</v>
      </c>
      <c r="BG1550" s="106">
        <f t="shared" si="356"/>
        <v>0.96947420301081033</v>
      </c>
      <c r="BH1550" s="119">
        <v>1</v>
      </c>
      <c r="BI1550" s="119">
        <v>1</v>
      </c>
      <c r="BJ1550" s="119">
        <v>0</v>
      </c>
      <c r="BK1550" s="119">
        <v>0</v>
      </c>
      <c r="BL1550" s="119">
        <v>1</v>
      </c>
      <c r="BM1550" s="119">
        <v>1</v>
      </c>
      <c r="BN1550" s="119">
        <v>0</v>
      </c>
      <c r="BO1550" s="119">
        <v>0</v>
      </c>
      <c r="BP1550" s="119">
        <v>1</v>
      </c>
      <c r="BQ1550" s="119">
        <v>0</v>
      </c>
      <c r="BR1550" s="119">
        <v>0</v>
      </c>
      <c r="BS1550" s="119">
        <v>0</v>
      </c>
      <c r="BT1550" s="119">
        <v>0</v>
      </c>
      <c r="BU1550" s="119">
        <v>1</v>
      </c>
      <c r="BV1550" s="119">
        <v>1</v>
      </c>
      <c r="BW1550" s="119">
        <v>0</v>
      </c>
      <c r="BX1550" s="119">
        <v>0</v>
      </c>
      <c r="BY1550" s="121">
        <v>0.41799999999999998</v>
      </c>
      <c r="BZ1550" s="121">
        <f t="shared" si="357"/>
        <v>0.58200000000000007</v>
      </c>
      <c r="CA1550" s="65">
        <v>2.9957322735539909</v>
      </c>
      <c r="CB1550" s="119" t="s">
        <v>1939</v>
      </c>
      <c r="CC1550" s="119">
        <v>1</v>
      </c>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c r="DD1550" s="70"/>
      <c r="DE1550" s="70"/>
      <c r="DF1550" s="70"/>
      <c r="DG1550" s="70"/>
      <c r="DH1550" s="70"/>
      <c r="DI1550" s="70"/>
      <c r="DJ1550" s="70"/>
      <c r="DK1550" s="70"/>
      <c r="DL1550" s="70"/>
      <c r="DM1550" s="70"/>
      <c r="DN1550" s="70"/>
      <c r="DO1550" s="70"/>
      <c r="DP1550" s="70"/>
      <c r="DQ1550" s="70"/>
      <c r="DR1550" s="70"/>
      <c r="DS1550" s="70"/>
      <c r="DT1550" s="70"/>
      <c r="DU1550" s="70"/>
      <c r="DV1550" s="70"/>
      <c r="DW1550" s="70"/>
      <c r="DX1550" s="70"/>
      <c r="DY1550" s="70"/>
      <c r="DZ1550" s="70"/>
      <c r="EA1550" s="70"/>
      <c r="EB1550" s="70"/>
      <c r="EC1550" s="70"/>
      <c r="ED1550" s="70"/>
      <c r="EE1550" s="70"/>
      <c r="EF1550" s="70"/>
      <c r="EG1550" s="70"/>
      <c r="EH1550" s="70"/>
      <c r="EI1550" s="70"/>
      <c r="EJ1550" s="70"/>
      <c r="EK1550" s="70"/>
      <c r="EL1550" s="70"/>
      <c r="EM1550" s="70"/>
      <c r="EN1550" s="70"/>
      <c r="EO1550" s="70"/>
      <c r="EP1550" s="70"/>
      <c r="EQ1550" s="70"/>
      <c r="ER1550" s="70"/>
      <c r="ES1550" s="70"/>
      <c r="ET1550" s="70"/>
      <c r="EU1550" s="70"/>
      <c r="EV1550" s="70"/>
      <c r="EW1550" s="70"/>
      <c r="EX1550" s="70"/>
      <c r="EY1550" s="70"/>
      <c r="EZ1550" s="70"/>
      <c r="FA1550" s="70"/>
      <c r="FB1550" s="70"/>
      <c r="FC1550" s="70"/>
      <c r="FD1550" s="70"/>
      <c r="FE1550" s="70"/>
      <c r="FF1550" s="70"/>
      <c r="FG1550" s="70"/>
      <c r="FH1550" s="70"/>
      <c r="FI1550" s="70"/>
      <c r="FJ1550" s="70"/>
      <c r="FK1550" s="70"/>
    </row>
    <row r="1551" spans="1:167" ht="15" customHeight="1" x14ac:dyDescent="0.3">
      <c r="A1551" s="70">
        <v>1550</v>
      </c>
      <c r="B1551" s="12">
        <v>39</v>
      </c>
      <c r="C1551" s="69" t="s">
        <v>290</v>
      </c>
      <c r="D1551" s="37">
        <v>3.5000000000000003E-2</v>
      </c>
      <c r="E1551" s="68">
        <v>0.223</v>
      </c>
      <c r="F1551" s="19">
        <f t="shared" si="344"/>
        <v>0.15695067264573992</v>
      </c>
      <c r="H1551" s="12">
        <f t="shared" si="347"/>
        <v>-0.188</v>
      </c>
      <c r="I1551" s="12">
        <f t="shared" si="348"/>
        <v>0.25800000000000001</v>
      </c>
      <c r="J1551" s="12">
        <v>0.29099999999999998</v>
      </c>
      <c r="K1551" s="12">
        <f t="shared" si="350"/>
        <v>3.5000000000000003E-2</v>
      </c>
      <c r="L1551" s="45">
        <f t="shared" si="345"/>
        <v>0.15695067264573992</v>
      </c>
      <c r="M1551" s="15">
        <f t="shared" si="351"/>
        <v>1.4698189379839985E-2</v>
      </c>
      <c r="N1551" s="68">
        <f t="shared" si="352"/>
        <v>9.3648463762980472E-2</v>
      </c>
      <c r="O1551" s="68">
        <f t="shared" si="353"/>
        <v>10.678231759689615</v>
      </c>
      <c r="P1551" s="12">
        <f t="shared" si="354"/>
        <v>-7.8950274383140492E-2</v>
      </c>
      <c r="Q1551" s="12">
        <f t="shared" si="355"/>
        <v>0.10834665314282045</v>
      </c>
      <c r="R1551" s="113">
        <v>9.6959097243260093</v>
      </c>
      <c r="S1551" s="12" t="s">
        <v>1955</v>
      </c>
      <c r="T1551" s="12" t="s">
        <v>1952</v>
      </c>
      <c r="U1551" s="12" t="s">
        <v>1951</v>
      </c>
      <c r="V1551" s="68" t="s">
        <v>1959</v>
      </c>
      <c r="W1551" s="68">
        <v>1</v>
      </c>
      <c r="X1551" s="68">
        <v>0</v>
      </c>
      <c r="Y1551" s="68">
        <v>0</v>
      </c>
      <c r="Z1551" s="68">
        <v>0</v>
      </c>
      <c r="AA1551" s="81">
        <v>1</v>
      </c>
      <c r="AB1551" s="81">
        <v>1</v>
      </c>
      <c r="AC1551" s="68">
        <v>11</v>
      </c>
      <c r="AD1551" s="81">
        <v>1</v>
      </c>
      <c r="AE1551" s="81">
        <v>114</v>
      </c>
      <c r="AF1551" s="81">
        <v>0</v>
      </c>
      <c r="AG1551" s="68">
        <v>1</v>
      </c>
      <c r="AH1551" s="68">
        <v>0</v>
      </c>
      <c r="AI1551" s="68">
        <v>0</v>
      </c>
      <c r="AJ1551" s="68">
        <v>0</v>
      </c>
      <c r="AK1551" s="68">
        <v>0</v>
      </c>
      <c r="AL1551" s="68">
        <v>0</v>
      </c>
      <c r="AM1551" s="68">
        <v>0</v>
      </c>
      <c r="AN1551" s="68">
        <v>0</v>
      </c>
      <c r="AO1551" s="68">
        <v>0</v>
      </c>
      <c r="AP1551" s="112">
        <v>5.472270673671475</v>
      </c>
      <c r="AQ1551" s="81">
        <v>1</v>
      </c>
      <c r="AR1551" s="113">
        <v>4.7535901911063645</v>
      </c>
      <c r="AS1551" s="81">
        <v>0</v>
      </c>
      <c r="AT1551" s="81">
        <v>1</v>
      </c>
      <c r="AU1551" s="81">
        <v>5.1929568508902104</v>
      </c>
      <c r="AV1551" s="112">
        <v>7.6058900010531216</v>
      </c>
      <c r="AW1551" s="81">
        <v>0</v>
      </c>
      <c r="AX1551" s="81">
        <v>1</v>
      </c>
      <c r="AY1551" s="68">
        <v>1</v>
      </c>
      <c r="AZ1551" s="81">
        <v>3.8</v>
      </c>
      <c r="BA1551" s="96">
        <v>28</v>
      </c>
      <c r="BB1551" s="96">
        <v>24</v>
      </c>
      <c r="BC1551" s="81">
        <v>1</v>
      </c>
      <c r="BD1551" s="81">
        <v>0</v>
      </c>
      <c r="BE1551" s="104">
        <f t="shared" si="358"/>
        <v>7.1654934750608454</v>
      </c>
      <c r="BF1551" s="104">
        <v>1621.51</v>
      </c>
      <c r="BG1551" s="104">
        <f t="shared" si="356"/>
        <v>0.96947420301081033</v>
      </c>
      <c r="BH1551" s="81">
        <v>1</v>
      </c>
      <c r="BI1551" s="81">
        <v>1</v>
      </c>
      <c r="BJ1551" s="81">
        <v>0</v>
      </c>
      <c r="BK1551" s="81">
        <v>0</v>
      </c>
      <c r="BL1551" s="81">
        <v>1</v>
      </c>
      <c r="BM1551" s="81">
        <v>1</v>
      </c>
      <c r="BN1551" s="81">
        <v>0</v>
      </c>
      <c r="BO1551" s="81">
        <v>0</v>
      </c>
      <c r="BP1551" s="81">
        <v>1</v>
      </c>
      <c r="BQ1551" s="81">
        <v>0</v>
      </c>
      <c r="BR1551" s="81">
        <v>0</v>
      </c>
      <c r="BS1551" s="81">
        <v>0</v>
      </c>
      <c r="BT1551" s="81">
        <v>0</v>
      </c>
      <c r="BU1551" s="81">
        <v>1</v>
      </c>
      <c r="BV1551" s="81">
        <v>1</v>
      </c>
      <c r="BW1551" s="81">
        <v>0</v>
      </c>
      <c r="BX1551" s="81">
        <v>0</v>
      </c>
      <c r="BY1551" s="54">
        <v>0.41799999999999998</v>
      </c>
      <c r="BZ1551" s="54">
        <f t="shared" si="357"/>
        <v>0.58200000000000007</v>
      </c>
      <c r="CA1551" s="112">
        <v>2.9957322735539909</v>
      </c>
      <c r="CB1551" s="81" t="s">
        <v>1939</v>
      </c>
      <c r="CC1551" s="81">
        <v>1</v>
      </c>
    </row>
    <row r="1552" spans="1:167" ht="15" customHeight="1" x14ac:dyDescent="0.3">
      <c r="A1552" s="17">
        <v>1551</v>
      </c>
      <c r="B1552" s="12">
        <v>39</v>
      </c>
      <c r="C1552" s="69" t="s">
        <v>290</v>
      </c>
      <c r="D1552" s="37">
        <v>-1.2999999999999999E-2</v>
      </c>
      <c r="E1552" s="68">
        <v>0.26500000000000001</v>
      </c>
      <c r="F1552" s="19">
        <f t="shared" si="344"/>
        <v>-4.9056603773584902E-2</v>
      </c>
      <c r="H1552" s="12">
        <f t="shared" si="347"/>
        <v>-0.27800000000000002</v>
      </c>
      <c r="I1552" s="12">
        <f t="shared" si="348"/>
        <v>0.252</v>
      </c>
      <c r="J1552" s="12">
        <v>0.35</v>
      </c>
      <c r="K1552" s="12">
        <f t="shared" si="350"/>
        <v>-1.2999999999999999E-2</v>
      </c>
      <c r="L1552" s="45">
        <f t="shared" si="345"/>
        <v>-4.9056603773584902E-2</v>
      </c>
      <c r="M1552" s="15">
        <f t="shared" si="351"/>
        <v>-4.5945234107247464E-3</v>
      </c>
      <c r="N1552" s="68">
        <f t="shared" si="352"/>
        <v>9.3657592603235224E-2</v>
      </c>
      <c r="O1552" s="68">
        <f t="shared" si="353"/>
        <v>10.677190948483304</v>
      </c>
      <c r="P1552" s="12">
        <f t="shared" si="354"/>
        <v>-9.8252116013959973E-2</v>
      </c>
      <c r="Q1552" s="12">
        <f t="shared" si="355"/>
        <v>8.9063069192510474E-2</v>
      </c>
      <c r="R1552" s="113">
        <v>9.6959097243260093</v>
      </c>
      <c r="S1552" s="12" t="s">
        <v>1955</v>
      </c>
      <c r="T1552" s="12" t="s">
        <v>1952</v>
      </c>
      <c r="U1552" s="12" t="s">
        <v>1951</v>
      </c>
      <c r="V1552" s="68" t="s">
        <v>1959</v>
      </c>
      <c r="W1552" s="68">
        <v>1</v>
      </c>
      <c r="X1552" s="68">
        <v>0</v>
      </c>
      <c r="Y1552" s="68">
        <v>0</v>
      </c>
      <c r="Z1552" s="68">
        <v>0</v>
      </c>
      <c r="AA1552" s="81">
        <v>1</v>
      </c>
      <c r="AB1552" s="81">
        <v>1</v>
      </c>
      <c r="AC1552" s="68">
        <v>12</v>
      </c>
      <c r="AD1552" s="81">
        <v>1</v>
      </c>
      <c r="AE1552" s="81">
        <v>114</v>
      </c>
      <c r="AF1552" s="81">
        <v>0</v>
      </c>
      <c r="AG1552" s="68">
        <v>1</v>
      </c>
      <c r="AH1552" s="68">
        <v>0</v>
      </c>
      <c r="AI1552" s="68">
        <v>0</v>
      </c>
      <c r="AJ1552" s="68">
        <v>0</v>
      </c>
      <c r="AK1552" s="68">
        <v>0</v>
      </c>
      <c r="AL1552" s="68">
        <v>0</v>
      </c>
      <c r="AM1552" s="68">
        <v>0</v>
      </c>
      <c r="AN1552" s="68">
        <v>0</v>
      </c>
      <c r="AO1552" s="68">
        <v>0</v>
      </c>
      <c r="AP1552" s="112">
        <v>5.472270673671475</v>
      </c>
      <c r="AQ1552" s="81">
        <v>1</v>
      </c>
      <c r="AR1552" s="113">
        <v>4.7535901911063645</v>
      </c>
      <c r="AS1552" s="81">
        <v>0</v>
      </c>
      <c r="AT1552" s="81">
        <v>1</v>
      </c>
      <c r="AU1552" s="81">
        <v>5.1929568508902104</v>
      </c>
      <c r="AV1552" s="112">
        <v>7.6058900010531216</v>
      </c>
      <c r="AW1552" s="81">
        <v>0</v>
      </c>
      <c r="AX1552" s="81">
        <v>1</v>
      </c>
      <c r="AY1552" s="68">
        <v>1</v>
      </c>
      <c r="AZ1552" s="81">
        <v>3.8</v>
      </c>
      <c r="BA1552" s="96">
        <v>28</v>
      </c>
      <c r="BB1552" s="96">
        <v>24</v>
      </c>
      <c r="BC1552" s="81">
        <v>1</v>
      </c>
      <c r="BD1552" s="81">
        <v>0</v>
      </c>
      <c r="BE1552" s="104">
        <f t="shared" si="358"/>
        <v>7.1654934750608454</v>
      </c>
      <c r="BF1552" s="104">
        <v>1621.51</v>
      </c>
      <c r="BG1552" s="104">
        <f t="shared" si="356"/>
        <v>0.96947420301081033</v>
      </c>
      <c r="BH1552" s="81">
        <v>1</v>
      </c>
      <c r="BI1552" s="81">
        <v>1</v>
      </c>
      <c r="BJ1552" s="81">
        <v>0</v>
      </c>
      <c r="BK1552" s="81">
        <v>0</v>
      </c>
      <c r="BL1552" s="81">
        <v>1</v>
      </c>
      <c r="BM1552" s="81">
        <v>1</v>
      </c>
      <c r="BN1552" s="81">
        <v>0</v>
      </c>
      <c r="BO1552" s="81">
        <v>0</v>
      </c>
      <c r="BP1552" s="81">
        <v>1</v>
      </c>
      <c r="BQ1552" s="81">
        <v>0</v>
      </c>
      <c r="BR1552" s="81">
        <v>0</v>
      </c>
      <c r="BS1552" s="81">
        <v>0</v>
      </c>
      <c r="BT1552" s="81">
        <v>0</v>
      </c>
      <c r="BU1552" s="81">
        <v>1</v>
      </c>
      <c r="BV1552" s="81">
        <v>1</v>
      </c>
      <c r="BW1552" s="81">
        <v>0</v>
      </c>
      <c r="BX1552" s="81">
        <v>0</v>
      </c>
      <c r="BY1552" s="54">
        <v>0.41799999999999998</v>
      </c>
      <c r="BZ1552" s="54">
        <f t="shared" si="357"/>
        <v>0.58200000000000007</v>
      </c>
      <c r="CA1552" s="112">
        <v>2.9957322735539909</v>
      </c>
      <c r="CB1552" s="81" t="s">
        <v>1939</v>
      </c>
      <c r="CC1552" s="81">
        <v>1</v>
      </c>
    </row>
    <row r="1553" spans="1:167" ht="15" customHeight="1" x14ac:dyDescent="0.3">
      <c r="A1553" s="17">
        <v>1552</v>
      </c>
      <c r="B1553" s="12">
        <v>39</v>
      </c>
      <c r="C1553" s="69" t="s">
        <v>290</v>
      </c>
      <c r="D1553" s="37">
        <v>0.38600000000000001</v>
      </c>
      <c r="E1553" s="68">
        <v>0.184</v>
      </c>
      <c r="F1553" s="19">
        <f t="shared" ref="F1553:F1616" si="359">D1553/E1553</f>
        <v>2.097826086956522</v>
      </c>
      <c r="G1553" s="12" t="s">
        <v>420</v>
      </c>
      <c r="H1553" s="12">
        <f t="shared" si="347"/>
        <v>0.20200000000000001</v>
      </c>
      <c r="I1553" s="12">
        <f t="shared" si="348"/>
        <v>0.57000000000000006</v>
      </c>
      <c r="J1553" s="12">
        <v>0.14099999999999999</v>
      </c>
      <c r="K1553" s="12">
        <f t="shared" si="350"/>
        <v>0.38600000000000001</v>
      </c>
      <c r="L1553" s="45">
        <f t="shared" ref="L1553:L1616" si="360">K1553/E1553</f>
        <v>2.097826086956522</v>
      </c>
      <c r="M1553" s="15">
        <f t="shared" si="351"/>
        <v>0.16118018798225003</v>
      </c>
      <c r="N1553" s="68">
        <f t="shared" si="352"/>
        <v>7.6832006706564787E-2</v>
      </c>
      <c r="O1553" s="68">
        <f t="shared" si="353"/>
        <v>13.015409109632907</v>
      </c>
      <c r="P1553" s="12">
        <f t="shared" si="354"/>
        <v>8.4348181275685247E-2</v>
      </c>
      <c r="Q1553" s="12">
        <f t="shared" si="355"/>
        <v>0.23801219468881482</v>
      </c>
      <c r="R1553" s="113">
        <v>9.6959097243260093</v>
      </c>
      <c r="S1553" s="81" t="s">
        <v>1069</v>
      </c>
      <c r="T1553" s="12" t="s">
        <v>1953</v>
      </c>
      <c r="U1553" s="12" t="s">
        <v>1951</v>
      </c>
      <c r="V1553" s="68" t="s">
        <v>1960</v>
      </c>
      <c r="W1553" s="68">
        <v>1</v>
      </c>
      <c r="X1553" s="68">
        <v>0</v>
      </c>
      <c r="Y1553" s="68">
        <v>0</v>
      </c>
      <c r="Z1553" s="68">
        <v>0</v>
      </c>
      <c r="AA1553" s="81">
        <v>1</v>
      </c>
      <c r="AB1553" s="81">
        <v>1</v>
      </c>
      <c r="AC1553" s="81">
        <v>1</v>
      </c>
      <c r="AD1553" s="81">
        <v>1</v>
      </c>
      <c r="AE1553" s="81">
        <v>165</v>
      </c>
      <c r="AF1553" s="81">
        <v>0</v>
      </c>
      <c r="AG1553" s="68">
        <v>1</v>
      </c>
      <c r="AH1553" s="68">
        <v>0</v>
      </c>
      <c r="AI1553" s="68">
        <v>0</v>
      </c>
      <c r="AJ1553" s="68">
        <v>0</v>
      </c>
      <c r="AK1553" s="68">
        <v>0</v>
      </c>
      <c r="AL1553" s="68">
        <v>0</v>
      </c>
      <c r="AM1553" s="68">
        <v>0</v>
      </c>
      <c r="AN1553" s="68">
        <v>0</v>
      </c>
      <c r="AO1553" s="68">
        <v>0</v>
      </c>
      <c r="AP1553" s="112">
        <v>5.472270673671475</v>
      </c>
      <c r="AQ1553" s="81">
        <v>1</v>
      </c>
      <c r="AR1553" s="113">
        <v>5.1179938124167554</v>
      </c>
      <c r="AS1553" s="81">
        <v>0</v>
      </c>
      <c r="AT1553" s="81">
        <v>1</v>
      </c>
      <c r="AU1553" s="81">
        <v>5.1929568508902104</v>
      </c>
      <c r="AV1553" s="112">
        <v>7.6058900010531216</v>
      </c>
      <c r="AW1553" s="81">
        <v>0</v>
      </c>
      <c r="AX1553" s="81">
        <v>1</v>
      </c>
      <c r="AY1553" s="81">
        <v>1</v>
      </c>
      <c r="AZ1553" s="81">
        <v>3.8</v>
      </c>
      <c r="BA1553" s="96">
        <v>28</v>
      </c>
      <c r="BB1553" s="96">
        <v>24</v>
      </c>
      <c r="BC1553" s="81">
        <v>1</v>
      </c>
      <c r="BD1553" s="81">
        <v>0</v>
      </c>
      <c r="BE1553" s="104">
        <f t="shared" si="358"/>
        <v>7.1654934750608454</v>
      </c>
      <c r="BF1553" s="104">
        <v>1621.51</v>
      </c>
      <c r="BG1553" s="104">
        <f t="shared" si="356"/>
        <v>0.96947420301081033</v>
      </c>
      <c r="BH1553" s="81">
        <v>1</v>
      </c>
      <c r="BI1553" s="81">
        <v>1</v>
      </c>
      <c r="BJ1553" s="81">
        <v>0</v>
      </c>
      <c r="BK1553" s="81">
        <v>0</v>
      </c>
      <c r="BL1553" s="81">
        <v>1</v>
      </c>
      <c r="BM1553" s="81">
        <v>1</v>
      </c>
      <c r="BN1553" s="81">
        <v>0</v>
      </c>
      <c r="BO1553" s="81">
        <v>0</v>
      </c>
      <c r="BP1553" s="81">
        <v>1</v>
      </c>
      <c r="BQ1553" s="81">
        <v>0</v>
      </c>
      <c r="BR1553" s="81">
        <v>0</v>
      </c>
      <c r="BS1553" s="81">
        <v>0</v>
      </c>
      <c r="BT1553" s="81">
        <v>0</v>
      </c>
      <c r="BU1553" s="81">
        <v>1</v>
      </c>
      <c r="BV1553" s="81">
        <v>1</v>
      </c>
      <c r="BW1553" s="81">
        <v>0</v>
      </c>
      <c r="BX1553" s="81">
        <v>0</v>
      </c>
      <c r="BY1553" s="54">
        <v>0.41799999999999998</v>
      </c>
      <c r="BZ1553" s="54">
        <f t="shared" si="357"/>
        <v>0.58200000000000007</v>
      </c>
      <c r="CA1553" s="112">
        <v>2.9957322735539909</v>
      </c>
      <c r="CB1553" s="81" t="s">
        <v>1939</v>
      </c>
      <c r="CC1553" s="81">
        <v>1</v>
      </c>
      <c r="CI1553" s="46" t="s">
        <v>1645</v>
      </c>
    </row>
    <row r="1554" spans="1:167" ht="15" customHeight="1" x14ac:dyDescent="0.3">
      <c r="A1554" s="70">
        <v>1553</v>
      </c>
      <c r="B1554" s="70">
        <v>39</v>
      </c>
      <c r="C1554" s="69" t="s">
        <v>290</v>
      </c>
      <c r="D1554" s="38">
        <v>0.40699999999999997</v>
      </c>
      <c r="E1554" s="69">
        <v>0.187</v>
      </c>
      <c r="F1554" s="19">
        <f t="shared" si="359"/>
        <v>2.1764705882352939</v>
      </c>
      <c r="G1554" s="70" t="s">
        <v>420</v>
      </c>
      <c r="H1554" s="70">
        <f t="shared" si="347"/>
        <v>0.21999999999999997</v>
      </c>
      <c r="I1554" s="70">
        <f t="shared" si="348"/>
        <v>0.59399999999999997</v>
      </c>
      <c r="J1554" s="70">
        <v>0.159</v>
      </c>
      <c r="K1554" s="70">
        <f t="shared" si="350"/>
        <v>0.40699999999999997</v>
      </c>
      <c r="L1554" s="47">
        <f t="shared" si="360"/>
        <v>2.1764705882352939</v>
      </c>
      <c r="M1554" s="18">
        <f t="shared" si="351"/>
        <v>0.16705693560386853</v>
      </c>
      <c r="N1554" s="69">
        <f t="shared" si="352"/>
        <v>7.6755889331507163E-2</v>
      </c>
      <c r="O1554" s="69">
        <f t="shared" si="353"/>
        <v>13.02831624660122</v>
      </c>
      <c r="P1554" s="70">
        <f t="shared" si="354"/>
        <v>9.0301046272361365E-2</v>
      </c>
      <c r="Q1554" s="70">
        <f t="shared" si="355"/>
        <v>0.2438128249353757</v>
      </c>
      <c r="R1554" s="114">
        <v>9.6959097243260093</v>
      </c>
      <c r="S1554" s="119" t="s">
        <v>1069</v>
      </c>
      <c r="T1554" s="70" t="s">
        <v>1953</v>
      </c>
      <c r="U1554" s="70" t="s">
        <v>1951</v>
      </c>
      <c r="V1554" s="69" t="s">
        <v>1960</v>
      </c>
      <c r="W1554" s="69">
        <v>1</v>
      </c>
      <c r="X1554" s="69">
        <v>0</v>
      </c>
      <c r="Y1554" s="69">
        <v>0</v>
      </c>
      <c r="Z1554" s="69">
        <v>0</v>
      </c>
      <c r="AA1554" s="119">
        <v>1</v>
      </c>
      <c r="AB1554" s="119">
        <v>1</v>
      </c>
      <c r="AC1554" s="69">
        <v>2</v>
      </c>
      <c r="AD1554" s="119">
        <v>1</v>
      </c>
      <c r="AE1554" s="119">
        <v>165</v>
      </c>
      <c r="AF1554" s="119">
        <v>0</v>
      </c>
      <c r="AG1554" s="69">
        <v>1</v>
      </c>
      <c r="AH1554" s="69">
        <v>0</v>
      </c>
      <c r="AI1554" s="69">
        <v>0</v>
      </c>
      <c r="AJ1554" s="69">
        <v>0</v>
      </c>
      <c r="AK1554" s="69">
        <v>0</v>
      </c>
      <c r="AL1554" s="69">
        <v>0</v>
      </c>
      <c r="AM1554" s="69">
        <v>0</v>
      </c>
      <c r="AN1554" s="69">
        <v>0</v>
      </c>
      <c r="AO1554" s="69">
        <v>0</v>
      </c>
      <c r="AP1554" s="65">
        <v>5.472270673671475</v>
      </c>
      <c r="AQ1554" s="119">
        <v>1</v>
      </c>
      <c r="AR1554" s="114">
        <v>5.1179938124167554</v>
      </c>
      <c r="AS1554" s="119">
        <v>0</v>
      </c>
      <c r="AT1554" s="119">
        <v>1</v>
      </c>
      <c r="AU1554" s="119">
        <v>5.1929568508902104</v>
      </c>
      <c r="AV1554" s="65">
        <v>7.6058900010531216</v>
      </c>
      <c r="AW1554" s="119">
        <v>0</v>
      </c>
      <c r="AX1554" s="119">
        <v>1</v>
      </c>
      <c r="AY1554" s="69">
        <v>1</v>
      </c>
      <c r="AZ1554" s="119">
        <v>3.8</v>
      </c>
      <c r="BA1554" s="120">
        <v>28</v>
      </c>
      <c r="BB1554" s="120">
        <v>24</v>
      </c>
      <c r="BC1554" s="119">
        <v>1</v>
      </c>
      <c r="BD1554" s="119">
        <v>0</v>
      </c>
      <c r="BE1554" s="106">
        <f t="shared" si="358"/>
        <v>7.1654934750608454</v>
      </c>
      <c r="BF1554" s="106">
        <v>1621.51</v>
      </c>
      <c r="BG1554" s="106">
        <f t="shared" si="356"/>
        <v>0.96947420301081033</v>
      </c>
      <c r="BH1554" s="119">
        <v>1</v>
      </c>
      <c r="BI1554" s="119">
        <v>1</v>
      </c>
      <c r="BJ1554" s="119">
        <v>0</v>
      </c>
      <c r="BK1554" s="119">
        <v>0</v>
      </c>
      <c r="BL1554" s="119">
        <v>1</v>
      </c>
      <c r="BM1554" s="119">
        <v>1</v>
      </c>
      <c r="BN1554" s="119">
        <v>0</v>
      </c>
      <c r="BO1554" s="119">
        <v>0</v>
      </c>
      <c r="BP1554" s="119">
        <v>1</v>
      </c>
      <c r="BQ1554" s="119">
        <v>0</v>
      </c>
      <c r="BR1554" s="119">
        <v>0</v>
      </c>
      <c r="BS1554" s="119">
        <v>0</v>
      </c>
      <c r="BT1554" s="119">
        <v>0</v>
      </c>
      <c r="BU1554" s="119">
        <v>1</v>
      </c>
      <c r="BV1554" s="119">
        <v>1</v>
      </c>
      <c r="BW1554" s="119">
        <v>0</v>
      </c>
      <c r="BX1554" s="119">
        <v>0</v>
      </c>
      <c r="BY1554" s="121">
        <v>0.41799999999999998</v>
      </c>
      <c r="BZ1554" s="121">
        <f t="shared" si="357"/>
        <v>0.58200000000000007</v>
      </c>
      <c r="CA1554" s="65">
        <v>2.9957322735539909</v>
      </c>
      <c r="CB1554" s="119" t="s">
        <v>1939</v>
      </c>
      <c r="CC1554" s="119">
        <v>1</v>
      </c>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c r="DD1554" s="70"/>
      <c r="DE1554" s="70"/>
      <c r="DF1554" s="70"/>
      <c r="DG1554" s="70"/>
      <c r="DH1554" s="70"/>
      <c r="DI1554" s="70"/>
      <c r="DJ1554" s="70"/>
      <c r="DK1554" s="70"/>
      <c r="DL1554" s="70"/>
      <c r="DM1554" s="70"/>
      <c r="DN1554" s="70"/>
      <c r="DO1554" s="70"/>
      <c r="DP1554" s="70"/>
      <c r="DQ1554" s="70"/>
      <c r="DR1554" s="70"/>
      <c r="DS1554" s="70"/>
      <c r="DT1554" s="70"/>
      <c r="DU1554" s="70"/>
      <c r="DV1554" s="70"/>
      <c r="DW1554" s="70"/>
      <c r="DX1554" s="70"/>
      <c r="DY1554" s="70"/>
      <c r="DZ1554" s="70"/>
      <c r="EA1554" s="70"/>
      <c r="EB1554" s="70"/>
      <c r="EC1554" s="70"/>
      <c r="ED1554" s="70"/>
      <c r="EE1554" s="70"/>
      <c r="EF1554" s="70"/>
      <c r="EG1554" s="70"/>
      <c r="EH1554" s="70"/>
      <c r="EI1554" s="70"/>
      <c r="EJ1554" s="70"/>
      <c r="EK1554" s="70"/>
      <c r="EL1554" s="70"/>
      <c r="EM1554" s="70"/>
      <c r="EN1554" s="70"/>
      <c r="EO1554" s="70"/>
      <c r="EP1554" s="70"/>
      <c r="EQ1554" s="70"/>
      <c r="ER1554" s="70"/>
      <c r="ES1554" s="70"/>
      <c r="ET1554" s="70"/>
      <c r="EU1554" s="70"/>
      <c r="EV1554" s="70"/>
      <c r="EW1554" s="70"/>
      <c r="EX1554" s="70"/>
      <c r="EY1554" s="70"/>
      <c r="EZ1554" s="70"/>
      <c r="FA1554" s="70"/>
      <c r="FB1554" s="70"/>
      <c r="FC1554" s="70"/>
      <c r="FD1554" s="70"/>
      <c r="FE1554" s="70"/>
      <c r="FF1554" s="70"/>
      <c r="FG1554" s="70"/>
      <c r="FH1554" s="70"/>
      <c r="FI1554" s="70"/>
      <c r="FJ1554" s="70"/>
      <c r="FK1554" s="70"/>
    </row>
    <row r="1555" spans="1:167" ht="15" customHeight="1" x14ac:dyDescent="0.3">
      <c r="A1555" s="70">
        <v>1554</v>
      </c>
      <c r="B1555" s="70">
        <v>39</v>
      </c>
      <c r="C1555" s="69" t="s">
        <v>290</v>
      </c>
      <c r="D1555" s="38">
        <v>0.41399999999999998</v>
      </c>
      <c r="E1555" s="69">
        <v>0.187</v>
      </c>
      <c r="F1555" s="19">
        <f t="shared" si="359"/>
        <v>2.213903743315508</v>
      </c>
      <c r="G1555" s="70" t="s">
        <v>420</v>
      </c>
      <c r="H1555" s="70">
        <f t="shared" si="347"/>
        <v>0.22699999999999998</v>
      </c>
      <c r="I1555" s="70">
        <f t="shared" si="348"/>
        <v>0.60099999999999998</v>
      </c>
      <c r="J1555" s="70">
        <v>0.191</v>
      </c>
      <c r="K1555" s="70">
        <f t="shared" si="350"/>
        <v>0.41399999999999998</v>
      </c>
      <c r="L1555" s="47">
        <f t="shared" si="360"/>
        <v>2.213903743315508</v>
      </c>
      <c r="M1555" s="18">
        <f t="shared" si="351"/>
        <v>0.16984794412662141</v>
      </c>
      <c r="N1555" s="69">
        <f t="shared" si="352"/>
        <v>7.67187573712034E-2</v>
      </c>
      <c r="O1555" s="69">
        <f t="shared" si="353"/>
        <v>13.034621965544932</v>
      </c>
      <c r="P1555" s="70">
        <f t="shared" si="354"/>
        <v>9.3129186755418009E-2</v>
      </c>
      <c r="Q1555" s="70">
        <f t="shared" si="355"/>
        <v>0.24656670149782481</v>
      </c>
      <c r="R1555" s="114">
        <v>9.6959097243260093</v>
      </c>
      <c r="S1555" s="119" t="s">
        <v>1069</v>
      </c>
      <c r="T1555" s="70" t="s">
        <v>1953</v>
      </c>
      <c r="U1555" s="70" t="s">
        <v>1951</v>
      </c>
      <c r="V1555" s="69" t="s">
        <v>1960</v>
      </c>
      <c r="W1555" s="69">
        <v>1</v>
      </c>
      <c r="X1555" s="69">
        <v>0</v>
      </c>
      <c r="Y1555" s="69">
        <v>0</v>
      </c>
      <c r="Z1555" s="69">
        <v>0</v>
      </c>
      <c r="AA1555" s="119">
        <v>1</v>
      </c>
      <c r="AB1555" s="119">
        <v>1</v>
      </c>
      <c r="AC1555" s="69">
        <v>3</v>
      </c>
      <c r="AD1555" s="119">
        <v>1</v>
      </c>
      <c r="AE1555" s="119">
        <v>165</v>
      </c>
      <c r="AF1555" s="119">
        <v>0</v>
      </c>
      <c r="AG1555" s="69">
        <v>1</v>
      </c>
      <c r="AH1555" s="69">
        <v>0</v>
      </c>
      <c r="AI1555" s="69">
        <v>0</v>
      </c>
      <c r="AJ1555" s="69">
        <v>0</v>
      </c>
      <c r="AK1555" s="69">
        <v>0</v>
      </c>
      <c r="AL1555" s="69">
        <v>0</v>
      </c>
      <c r="AM1555" s="69">
        <v>0</v>
      </c>
      <c r="AN1555" s="69">
        <v>0</v>
      </c>
      <c r="AO1555" s="69">
        <v>0</v>
      </c>
      <c r="AP1555" s="65">
        <v>5.472270673671475</v>
      </c>
      <c r="AQ1555" s="119">
        <v>1</v>
      </c>
      <c r="AR1555" s="114">
        <v>5.1179938124167554</v>
      </c>
      <c r="AS1555" s="119">
        <v>0</v>
      </c>
      <c r="AT1555" s="119">
        <v>1</v>
      </c>
      <c r="AU1555" s="119">
        <v>5.1929568508902104</v>
      </c>
      <c r="AV1555" s="65">
        <v>7.6058900010531216</v>
      </c>
      <c r="AW1555" s="119">
        <v>0</v>
      </c>
      <c r="AX1555" s="119">
        <v>1</v>
      </c>
      <c r="AY1555" s="69">
        <v>1</v>
      </c>
      <c r="AZ1555" s="119">
        <v>3.8</v>
      </c>
      <c r="BA1555" s="120">
        <v>28</v>
      </c>
      <c r="BB1555" s="120">
        <v>24</v>
      </c>
      <c r="BC1555" s="119">
        <v>1</v>
      </c>
      <c r="BD1555" s="119">
        <v>0</v>
      </c>
      <c r="BE1555" s="106">
        <f t="shared" si="358"/>
        <v>7.1654934750608454</v>
      </c>
      <c r="BF1555" s="106">
        <v>1621.51</v>
      </c>
      <c r="BG1555" s="106">
        <f t="shared" si="356"/>
        <v>0.96947420301081033</v>
      </c>
      <c r="BH1555" s="119">
        <v>1</v>
      </c>
      <c r="BI1555" s="119">
        <v>1</v>
      </c>
      <c r="BJ1555" s="119">
        <v>0</v>
      </c>
      <c r="BK1555" s="119">
        <v>0</v>
      </c>
      <c r="BL1555" s="119">
        <v>1</v>
      </c>
      <c r="BM1555" s="119">
        <v>1</v>
      </c>
      <c r="BN1555" s="119">
        <v>0</v>
      </c>
      <c r="BO1555" s="119">
        <v>0</v>
      </c>
      <c r="BP1555" s="119">
        <v>1</v>
      </c>
      <c r="BQ1555" s="119">
        <v>0</v>
      </c>
      <c r="BR1555" s="119">
        <v>0</v>
      </c>
      <c r="BS1555" s="119">
        <v>0</v>
      </c>
      <c r="BT1555" s="119">
        <v>0</v>
      </c>
      <c r="BU1555" s="119">
        <v>1</v>
      </c>
      <c r="BV1555" s="119">
        <v>1</v>
      </c>
      <c r="BW1555" s="119">
        <v>0</v>
      </c>
      <c r="BX1555" s="119">
        <v>0</v>
      </c>
      <c r="BY1555" s="121">
        <v>0.41799999999999998</v>
      </c>
      <c r="BZ1555" s="121">
        <f t="shared" si="357"/>
        <v>0.58200000000000007</v>
      </c>
      <c r="CA1555" s="65">
        <v>2.9957322735539909</v>
      </c>
      <c r="CB1555" s="119" t="s">
        <v>1939</v>
      </c>
      <c r="CC1555" s="119">
        <v>1</v>
      </c>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c r="DD1555" s="70"/>
      <c r="DE1555" s="70"/>
      <c r="DF1555" s="70"/>
      <c r="DG1555" s="70"/>
      <c r="DH1555" s="70"/>
      <c r="DI1555" s="70"/>
      <c r="DJ1555" s="70"/>
      <c r="DK1555" s="70"/>
      <c r="DL1555" s="70"/>
      <c r="DM1555" s="70"/>
      <c r="DN1555" s="70"/>
      <c r="DO1555" s="70"/>
      <c r="DP1555" s="70"/>
      <c r="DQ1555" s="70"/>
      <c r="DR1555" s="70"/>
      <c r="DS1555" s="70"/>
      <c r="DT1555" s="70"/>
      <c r="DU1555" s="70"/>
      <c r="DV1555" s="70"/>
      <c r="DW1555" s="70"/>
      <c r="DX1555" s="70"/>
      <c r="DY1555" s="70"/>
      <c r="DZ1555" s="70"/>
      <c r="EA1555" s="70"/>
      <c r="EB1555" s="70"/>
      <c r="EC1555" s="70"/>
      <c r="ED1555" s="70"/>
      <c r="EE1555" s="70"/>
      <c r="EF1555" s="70"/>
      <c r="EG1555" s="70"/>
      <c r="EH1555" s="70"/>
      <c r="EI1555" s="70"/>
      <c r="EJ1555" s="70"/>
      <c r="EK1555" s="70"/>
      <c r="EL1555" s="70"/>
      <c r="EM1555" s="70"/>
      <c r="EN1555" s="70"/>
      <c r="EO1555" s="70"/>
      <c r="EP1555" s="70"/>
      <c r="EQ1555" s="70"/>
      <c r="ER1555" s="70"/>
      <c r="ES1555" s="70"/>
      <c r="ET1555" s="70"/>
      <c r="EU1555" s="70"/>
      <c r="EV1555" s="70"/>
      <c r="EW1555" s="70"/>
      <c r="EX1555" s="70"/>
      <c r="EY1555" s="70"/>
      <c r="EZ1555" s="70"/>
      <c r="FA1555" s="70"/>
      <c r="FB1555" s="70"/>
      <c r="FC1555" s="70"/>
      <c r="FD1555" s="70"/>
      <c r="FE1555" s="70"/>
      <c r="FF1555" s="70"/>
      <c r="FG1555" s="70"/>
      <c r="FH1555" s="70"/>
      <c r="FI1555" s="70"/>
      <c r="FJ1555" s="70"/>
      <c r="FK1555" s="70"/>
    </row>
    <row r="1556" spans="1:167" ht="15" customHeight="1" x14ac:dyDescent="0.3">
      <c r="A1556" s="17">
        <v>1555</v>
      </c>
      <c r="B1556" s="12">
        <v>39</v>
      </c>
      <c r="C1556" s="69" t="s">
        <v>290</v>
      </c>
      <c r="D1556" s="37">
        <v>0.35799999999999998</v>
      </c>
      <c r="E1556" s="68">
        <v>0.19700000000000001</v>
      </c>
      <c r="F1556" s="19">
        <f t="shared" si="359"/>
        <v>1.8172588832487309</v>
      </c>
      <c r="G1556" s="12" t="s">
        <v>1588</v>
      </c>
      <c r="H1556" s="12">
        <f t="shared" si="347"/>
        <v>0.16099999999999998</v>
      </c>
      <c r="I1556" s="12">
        <f t="shared" si="348"/>
        <v>0.55499999999999994</v>
      </c>
      <c r="J1556" s="12">
        <v>0.215</v>
      </c>
      <c r="K1556" s="12">
        <f t="shared" si="350"/>
        <v>0.35799999999999998</v>
      </c>
      <c r="L1556" s="45">
        <f t="shared" si="360"/>
        <v>1.8172588832487309</v>
      </c>
      <c r="M1556" s="15">
        <f t="shared" si="351"/>
        <v>0.14007854027861158</v>
      </c>
      <c r="N1556" s="68">
        <f t="shared" si="352"/>
        <v>7.7082325237113086E-2</v>
      </c>
      <c r="O1556" s="68">
        <f t="shared" si="353"/>
        <v>12.973142635797482</v>
      </c>
      <c r="P1556" s="12">
        <f t="shared" si="354"/>
        <v>6.2996215041498493E-2</v>
      </c>
      <c r="Q1556" s="12">
        <f t="shared" si="355"/>
        <v>0.21716086551572467</v>
      </c>
      <c r="R1556" s="113">
        <v>9.6959097243260093</v>
      </c>
      <c r="S1556" s="81" t="s">
        <v>1069</v>
      </c>
      <c r="T1556" s="12" t="s">
        <v>1953</v>
      </c>
      <c r="U1556" s="12" t="s">
        <v>1951</v>
      </c>
      <c r="V1556" s="68" t="s">
        <v>1960</v>
      </c>
      <c r="W1556" s="68">
        <v>1</v>
      </c>
      <c r="X1556" s="68">
        <v>0</v>
      </c>
      <c r="Y1556" s="68">
        <v>0</v>
      </c>
      <c r="Z1556" s="68">
        <v>0</v>
      </c>
      <c r="AA1556" s="81">
        <v>1</v>
      </c>
      <c r="AB1556" s="81">
        <v>1</v>
      </c>
      <c r="AC1556" s="68">
        <v>4</v>
      </c>
      <c r="AD1556" s="81">
        <v>1</v>
      </c>
      <c r="AE1556" s="81">
        <v>165</v>
      </c>
      <c r="AF1556" s="81">
        <v>0</v>
      </c>
      <c r="AG1556" s="68">
        <v>1</v>
      </c>
      <c r="AH1556" s="68">
        <v>0</v>
      </c>
      <c r="AI1556" s="68">
        <v>0</v>
      </c>
      <c r="AJ1556" s="68">
        <v>0</v>
      </c>
      <c r="AK1556" s="68">
        <v>0</v>
      </c>
      <c r="AL1556" s="68">
        <v>0</v>
      </c>
      <c r="AM1556" s="68">
        <v>0</v>
      </c>
      <c r="AN1556" s="68">
        <v>0</v>
      </c>
      <c r="AO1556" s="68">
        <v>0</v>
      </c>
      <c r="AP1556" s="112">
        <v>5.472270673671475</v>
      </c>
      <c r="AQ1556" s="81">
        <v>1</v>
      </c>
      <c r="AR1556" s="113">
        <v>5.1179938124167554</v>
      </c>
      <c r="AS1556" s="81">
        <v>0</v>
      </c>
      <c r="AT1556" s="81">
        <v>1</v>
      </c>
      <c r="AU1556" s="81">
        <v>5.1929568508902104</v>
      </c>
      <c r="AV1556" s="112">
        <v>7.6058900010531216</v>
      </c>
      <c r="AW1556" s="81">
        <v>0</v>
      </c>
      <c r="AX1556" s="81">
        <v>1</v>
      </c>
      <c r="AY1556" s="68">
        <v>1</v>
      </c>
      <c r="AZ1556" s="81">
        <v>3.8</v>
      </c>
      <c r="BA1556" s="96">
        <v>28</v>
      </c>
      <c r="BB1556" s="96">
        <v>24</v>
      </c>
      <c r="BC1556" s="81">
        <v>1</v>
      </c>
      <c r="BD1556" s="81">
        <v>0</v>
      </c>
      <c r="BE1556" s="104">
        <f t="shared" si="358"/>
        <v>7.1654934750608454</v>
      </c>
      <c r="BF1556" s="104">
        <v>1621.51</v>
      </c>
      <c r="BG1556" s="104">
        <f t="shared" si="356"/>
        <v>0.96947420301081033</v>
      </c>
      <c r="BH1556" s="81">
        <v>1</v>
      </c>
      <c r="BI1556" s="81">
        <v>1</v>
      </c>
      <c r="BJ1556" s="81">
        <v>0</v>
      </c>
      <c r="BK1556" s="81">
        <v>0</v>
      </c>
      <c r="BL1556" s="81">
        <v>1</v>
      </c>
      <c r="BM1556" s="81">
        <v>1</v>
      </c>
      <c r="BN1556" s="81">
        <v>0</v>
      </c>
      <c r="BO1556" s="81">
        <v>0</v>
      </c>
      <c r="BP1556" s="81">
        <v>1</v>
      </c>
      <c r="BQ1556" s="81">
        <v>0</v>
      </c>
      <c r="BR1556" s="81">
        <v>0</v>
      </c>
      <c r="BS1556" s="81">
        <v>0</v>
      </c>
      <c r="BT1556" s="81">
        <v>0</v>
      </c>
      <c r="BU1556" s="81">
        <v>1</v>
      </c>
      <c r="BV1556" s="81">
        <v>1</v>
      </c>
      <c r="BW1556" s="81">
        <v>0</v>
      </c>
      <c r="BX1556" s="81">
        <v>0</v>
      </c>
      <c r="BY1556" s="54">
        <v>0.41799999999999998</v>
      </c>
      <c r="BZ1556" s="54">
        <f t="shared" si="357"/>
        <v>0.58200000000000007</v>
      </c>
      <c r="CA1556" s="112">
        <v>2.9957322735539909</v>
      </c>
      <c r="CB1556" s="81" t="s">
        <v>1939</v>
      </c>
      <c r="CC1556" s="81">
        <v>1</v>
      </c>
    </row>
    <row r="1557" spans="1:167" ht="15" customHeight="1" x14ac:dyDescent="0.3">
      <c r="A1557" s="70">
        <v>1556</v>
      </c>
      <c r="B1557" s="12">
        <v>39</v>
      </c>
      <c r="C1557" s="69" t="s">
        <v>290</v>
      </c>
      <c r="D1557" s="37">
        <v>0.61399999999999999</v>
      </c>
      <c r="E1557" s="68">
        <v>0.23699999999999999</v>
      </c>
      <c r="F1557" s="19">
        <f t="shared" si="359"/>
        <v>2.590717299578059</v>
      </c>
      <c r="G1557" s="12" t="s">
        <v>420</v>
      </c>
      <c r="H1557" s="12">
        <f t="shared" si="347"/>
        <v>0.377</v>
      </c>
      <c r="I1557" s="12">
        <f t="shared" si="348"/>
        <v>0.85099999999999998</v>
      </c>
      <c r="J1557" s="12">
        <v>0.16200000000000001</v>
      </c>
      <c r="K1557" s="12">
        <f t="shared" si="350"/>
        <v>0.61399999999999999</v>
      </c>
      <c r="L1557" s="45">
        <f t="shared" si="360"/>
        <v>2.590717299578059</v>
      </c>
      <c r="M1557" s="15">
        <f t="shared" si="351"/>
        <v>0.2957936815607764</v>
      </c>
      <c r="N1557" s="68">
        <f t="shared" si="352"/>
        <v>0.11417443408779156</v>
      </c>
      <c r="O1557" s="68">
        <f t="shared" si="353"/>
        <v>8.7585281940707951</v>
      </c>
      <c r="P1557" s="12">
        <f t="shared" si="354"/>
        <v>0.18161924747298486</v>
      </c>
      <c r="Q1557" s="12">
        <f t="shared" si="355"/>
        <v>0.40996811564856794</v>
      </c>
      <c r="R1557" s="113">
        <v>9.6959097243260093</v>
      </c>
      <c r="S1557" s="12" t="s">
        <v>1954</v>
      </c>
      <c r="T1557" s="12" t="s">
        <v>1953</v>
      </c>
      <c r="U1557" s="12" t="s">
        <v>1951</v>
      </c>
      <c r="V1557" s="68" t="s">
        <v>1961</v>
      </c>
      <c r="W1557" s="68">
        <v>1</v>
      </c>
      <c r="X1557" s="68">
        <v>0</v>
      </c>
      <c r="Y1557" s="68">
        <v>0</v>
      </c>
      <c r="Z1557" s="68">
        <v>0</v>
      </c>
      <c r="AA1557" s="81">
        <v>1</v>
      </c>
      <c r="AB1557" s="81">
        <v>1</v>
      </c>
      <c r="AC1557" s="68">
        <v>5</v>
      </c>
      <c r="AD1557" s="81">
        <v>1</v>
      </c>
      <c r="AE1557" s="81">
        <v>70</v>
      </c>
      <c r="AF1557" s="81">
        <v>0</v>
      </c>
      <c r="AG1557" s="68">
        <v>1</v>
      </c>
      <c r="AH1557" s="68">
        <v>0</v>
      </c>
      <c r="AI1557" s="68">
        <v>0</v>
      </c>
      <c r="AJ1557" s="68">
        <v>0</v>
      </c>
      <c r="AK1557" s="68">
        <v>0</v>
      </c>
      <c r="AL1557" s="68">
        <v>0</v>
      </c>
      <c r="AM1557" s="68">
        <v>0</v>
      </c>
      <c r="AN1557" s="68">
        <v>0</v>
      </c>
      <c r="AO1557" s="68">
        <v>0</v>
      </c>
      <c r="AP1557" s="112">
        <v>5.472270673671475</v>
      </c>
      <c r="AQ1557" s="81">
        <v>1</v>
      </c>
      <c r="AR1557" s="113">
        <v>4.2766661190160553</v>
      </c>
      <c r="AS1557" s="81">
        <v>0</v>
      </c>
      <c r="AT1557" s="81">
        <v>1</v>
      </c>
      <c r="AU1557" s="81">
        <v>5.1929568508902104</v>
      </c>
      <c r="AV1557" s="112">
        <v>7.6058900010531216</v>
      </c>
      <c r="AW1557" s="81">
        <v>0</v>
      </c>
      <c r="AX1557" s="81">
        <v>1</v>
      </c>
      <c r="AY1557" s="68">
        <v>1</v>
      </c>
      <c r="AZ1557" s="81">
        <v>3.8</v>
      </c>
      <c r="BA1557" s="96">
        <v>28</v>
      </c>
      <c r="BB1557" s="96">
        <v>24</v>
      </c>
      <c r="BC1557" s="81">
        <v>1</v>
      </c>
      <c r="BD1557" s="81">
        <v>0</v>
      </c>
      <c r="BE1557" s="104">
        <f t="shared" si="358"/>
        <v>7.1654934750608454</v>
      </c>
      <c r="BF1557" s="104">
        <v>1621.51</v>
      </c>
      <c r="BG1557" s="104">
        <f t="shared" si="356"/>
        <v>0.96947420301081033</v>
      </c>
      <c r="BH1557" s="81">
        <v>1</v>
      </c>
      <c r="BI1557" s="81">
        <v>1</v>
      </c>
      <c r="BJ1557" s="81">
        <v>0</v>
      </c>
      <c r="BK1557" s="81">
        <v>0</v>
      </c>
      <c r="BL1557" s="81">
        <v>1</v>
      </c>
      <c r="BM1557" s="81">
        <v>1</v>
      </c>
      <c r="BN1557" s="81">
        <v>0</v>
      </c>
      <c r="BO1557" s="81">
        <v>0</v>
      </c>
      <c r="BP1557" s="81">
        <v>1</v>
      </c>
      <c r="BQ1557" s="81">
        <v>0</v>
      </c>
      <c r="BR1557" s="81">
        <v>0</v>
      </c>
      <c r="BS1557" s="81">
        <v>0</v>
      </c>
      <c r="BT1557" s="81">
        <v>0</v>
      </c>
      <c r="BU1557" s="81">
        <v>1</v>
      </c>
      <c r="BV1557" s="81">
        <v>1</v>
      </c>
      <c r="BW1557" s="81">
        <v>0</v>
      </c>
      <c r="BX1557" s="81">
        <v>0</v>
      </c>
      <c r="BY1557" s="54">
        <v>0.41799999999999998</v>
      </c>
      <c r="BZ1557" s="54">
        <f t="shared" si="357"/>
        <v>0.58200000000000007</v>
      </c>
      <c r="CA1557" s="112">
        <v>2.9957322735539909</v>
      </c>
      <c r="CB1557" s="81" t="s">
        <v>1939</v>
      </c>
      <c r="CC1557" s="81">
        <v>1</v>
      </c>
    </row>
    <row r="1558" spans="1:167" ht="15" customHeight="1" x14ac:dyDescent="0.3">
      <c r="A1558" s="17">
        <v>1557</v>
      </c>
      <c r="B1558" s="12">
        <v>39</v>
      </c>
      <c r="C1558" s="69" t="s">
        <v>290</v>
      </c>
      <c r="D1558" s="37">
        <v>0.625</v>
      </c>
      <c r="E1558" s="13">
        <v>0.24</v>
      </c>
      <c r="F1558" s="19">
        <f t="shared" si="359"/>
        <v>2.604166666666667</v>
      </c>
      <c r="G1558" s="12" t="s">
        <v>420</v>
      </c>
      <c r="H1558" s="12">
        <f t="shared" si="347"/>
        <v>0.38500000000000001</v>
      </c>
      <c r="I1558" s="12">
        <f t="shared" si="348"/>
        <v>0.86499999999999999</v>
      </c>
      <c r="J1558" s="12">
        <v>0.17199999999999999</v>
      </c>
      <c r="K1558" s="12">
        <f t="shared" si="350"/>
        <v>0.625</v>
      </c>
      <c r="L1558" s="45">
        <f t="shared" si="360"/>
        <v>2.604166666666667</v>
      </c>
      <c r="M1558" s="15">
        <f t="shared" si="351"/>
        <v>0.29719394648059066</v>
      </c>
      <c r="N1558" s="13">
        <f t="shared" si="352"/>
        <v>0.11412247544854681</v>
      </c>
      <c r="O1558" s="68">
        <f t="shared" si="353"/>
        <v>8.7625158503581471</v>
      </c>
      <c r="P1558" s="12">
        <f t="shared" si="354"/>
        <v>0.18307147103204385</v>
      </c>
      <c r="Q1558" s="12">
        <f t="shared" si="355"/>
        <v>0.41131642192913748</v>
      </c>
      <c r="R1558" s="113">
        <v>9.6959097243260093</v>
      </c>
      <c r="S1558" s="12" t="s">
        <v>1954</v>
      </c>
      <c r="T1558" s="12" t="s">
        <v>1953</v>
      </c>
      <c r="U1558" s="12" t="s">
        <v>1951</v>
      </c>
      <c r="V1558" s="13" t="s">
        <v>1961</v>
      </c>
      <c r="W1558" s="68">
        <v>1</v>
      </c>
      <c r="X1558" s="68">
        <v>0</v>
      </c>
      <c r="Y1558" s="68">
        <v>0</v>
      </c>
      <c r="Z1558" s="68">
        <v>0</v>
      </c>
      <c r="AA1558" s="81">
        <v>1</v>
      </c>
      <c r="AB1558" s="81">
        <v>1</v>
      </c>
      <c r="AC1558" s="68">
        <v>6</v>
      </c>
      <c r="AD1558" s="81">
        <v>1</v>
      </c>
      <c r="AE1558" s="81">
        <v>70</v>
      </c>
      <c r="AF1558" s="81">
        <v>0</v>
      </c>
      <c r="AG1558" s="13">
        <v>1</v>
      </c>
      <c r="AH1558" s="13">
        <v>0</v>
      </c>
      <c r="AI1558" s="13">
        <v>0</v>
      </c>
      <c r="AJ1558" s="13">
        <v>0</v>
      </c>
      <c r="AK1558" s="13">
        <v>0</v>
      </c>
      <c r="AL1558" s="13">
        <v>0</v>
      </c>
      <c r="AM1558" s="68">
        <v>0</v>
      </c>
      <c r="AN1558" s="68">
        <v>0</v>
      </c>
      <c r="AO1558" s="68">
        <v>0</v>
      </c>
      <c r="AP1558" s="112">
        <v>5.472270673671475</v>
      </c>
      <c r="AQ1558" s="81">
        <v>1</v>
      </c>
      <c r="AR1558" s="113">
        <v>4.2766661190160553</v>
      </c>
      <c r="AS1558" s="81">
        <v>0</v>
      </c>
      <c r="AT1558" s="81">
        <v>1</v>
      </c>
      <c r="AU1558" s="81">
        <v>5.1929568508902104</v>
      </c>
      <c r="AV1558" s="112">
        <v>7.6058900010531216</v>
      </c>
      <c r="AW1558" s="81">
        <v>0</v>
      </c>
      <c r="AX1558" s="81">
        <v>1</v>
      </c>
      <c r="AY1558" s="68">
        <v>1</v>
      </c>
      <c r="AZ1558" s="81">
        <v>3.8</v>
      </c>
      <c r="BA1558" s="96">
        <v>28</v>
      </c>
      <c r="BB1558" s="96">
        <v>24</v>
      </c>
      <c r="BC1558" s="81">
        <v>1</v>
      </c>
      <c r="BD1558" s="81">
        <v>0</v>
      </c>
      <c r="BE1558" s="104">
        <f t="shared" si="358"/>
        <v>7.1654934750608454</v>
      </c>
      <c r="BF1558" s="104">
        <v>1621.51</v>
      </c>
      <c r="BG1558" s="104">
        <f t="shared" si="356"/>
        <v>0.96947420301081033</v>
      </c>
      <c r="BH1558" s="81">
        <v>1</v>
      </c>
      <c r="BI1558" s="81">
        <v>1</v>
      </c>
      <c r="BJ1558" s="81">
        <v>0</v>
      </c>
      <c r="BK1558" s="81">
        <v>0</v>
      </c>
      <c r="BL1558" s="81">
        <v>1</v>
      </c>
      <c r="BM1558" s="81">
        <v>1</v>
      </c>
      <c r="BN1558" s="81">
        <v>0</v>
      </c>
      <c r="BO1558" s="81">
        <v>0</v>
      </c>
      <c r="BP1558" s="81">
        <v>1</v>
      </c>
      <c r="BQ1558" s="81">
        <v>0</v>
      </c>
      <c r="BR1558" s="81">
        <v>0</v>
      </c>
      <c r="BS1558" s="81">
        <v>0</v>
      </c>
      <c r="BT1558" s="81">
        <v>0</v>
      </c>
      <c r="BU1558" s="81">
        <v>1</v>
      </c>
      <c r="BV1558" s="81">
        <v>1</v>
      </c>
      <c r="BW1558" s="81">
        <v>0</v>
      </c>
      <c r="BX1558" s="81">
        <v>0</v>
      </c>
      <c r="BY1558" s="54">
        <v>0.41799999999999998</v>
      </c>
      <c r="BZ1558" s="54">
        <f t="shared" si="357"/>
        <v>0.58200000000000007</v>
      </c>
      <c r="CA1558" s="112">
        <v>2.9957322735539909</v>
      </c>
      <c r="CB1558" s="81" t="s">
        <v>1939</v>
      </c>
      <c r="CC1558" s="81">
        <v>1</v>
      </c>
    </row>
    <row r="1559" spans="1:167" ht="15" customHeight="1" x14ac:dyDescent="0.3">
      <c r="A1559" s="17">
        <v>1558</v>
      </c>
      <c r="B1559" s="12">
        <v>39</v>
      </c>
      <c r="C1559" s="69" t="s">
        <v>290</v>
      </c>
      <c r="D1559" s="37">
        <v>0.64800000000000002</v>
      </c>
      <c r="E1559" s="13">
        <v>0.24199999999999999</v>
      </c>
      <c r="F1559" s="19">
        <f t="shared" si="359"/>
        <v>2.6776859504132231</v>
      </c>
      <c r="G1559" s="12" t="s">
        <v>353</v>
      </c>
      <c r="H1559" s="12">
        <f t="shared" si="347"/>
        <v>0.40600000000000003</v>
      </c>
      <c r="I1559" s="12">
        <f t="shared" si="348"/>
        <v>0.89</v>
      </c>
      <c r="J1559" s="12">
        <v>0.17599999999999999</v>
      </c>
      <c r="K1559" s="12">
        <f t="shared" si="350"/>
        <v>0.64800000000000002</v>
      </c>
      <c r="L1559" s="45">
        <f t="shared" si="360"/>
        <v>2.6776859504132231</v>
      </c>
      <c r="M1559" s="15">
        <f t="shared" si="351"/>
        <v>0.30481433259817059</v>
      </c>
      <c r="N1559" s="13">
        <f t="shared" si="352"/>
        <v>0.11383498223573654</v>
      </c>
      <c r="O1559" s="68">
        <f t="shared" si="353"/>
        <v>8.7846458123842623</v>
      </c>
      <c r="P1559" s="12">
        <f t="shared" si="354"/>
        <v>0.19097935036243405</v>
      </c>
      <c r="Q1559" s="12">
        <f t="shared" si="355"/>
        <v>0.4186493148339071</v>
      </c>
      <c r="R1559" s="113">
        <v>9.2412574746109044</v>
      </c>
      <c r="S1559" s="12" t="s">
        <v>1954</v>
      </c>
      <c r="T1559" s="12" t="s">
        <v>1953</v>
      </c>
      <c r="U1559" s="12" t="s">
        <v>1951</v>
      </c>
      <c r="V1559" s="13" t="s">
        <v>1961</v>
      </c>
      <c r="W1559" s="68">
        <v>1</v>
      </c>
      <c r="X1559" s="68">
        <v>0</v>
      </c>
      <c r="Y1559" s="68">
        <v>0</v>
      </c>
      <c r="Z1559" s="68">
        <v>0</v>
      </c>
      <c r="AA1559" s="81">
        <v>1</v>
      </c>
      <c r="AB1559" s="81">
        <v>1</v>
      </c>
      <c r="AC1559" s="68">
        <v>7</v>
      </c>
      <c r="AD1559" s="119">
        <v>1</v>
      </c>
      <c r="AE1559" s="81">
        <v>70</v>
      </c>
      <c r="AF1559" s="81">
        <v>0</v>
      </c>
      <c r="AG1559" s="13">
        <v>1</v>
      </c>
      <c r="AH1559" s="13">
        <v>0</v>
      </c>
      <c r="AI1559" s="13">
        <v>0</v>
      </c>
      <c r="AJ1559" s="13">
        <v>0</v>
      </c>
      <c r="AK1559" s="13">
        <v>0</v>
      </c>
      <c r="AL1559" s="13">
        <v>0</v>
      </c>
      <c r="AM1559" s="68">
        <v>0</v>
      </c>
      <c r="AN1559" s="68">
        <v>0</v>
      </c>
      <c r="AO1559" s="68">
        <v>0</v>
      </c>
      <c r="AP1559" s="112">
        <v>5.472270673671475</v>
      </c>
      <c r="AQ1559" s="81">
        <v>1</v>
      </c>
      <c r="AR1559" s="113">
        <v>4.2766661190160553</v>
      </c>
      <c r="AS1559" s="81">
        <v>0</v>
      </c>
      <c r="AT1559" s="81">
        <v>1</v>
      </c>
      <c r="AU1559" s="81">
        <v>5.1929568508902104</v>
      </c>
      <c r="AV1559" s="112">
        <v>7.6058900010531216</v>
      </c>
      <c r="AW1559" s="81">
        <v>0</v>
      </c>
      <c r="AX1559" s="81">
        <v>1</v>
      </c>
      <c r="AY1559" s="68">
        <v>1</v>
      </c>
      <c r="AZ1559" s="81">
        <v>3.8</v>
      </c>
      <c r="BA1559" s="96">
        <v>28</v>
      </c>
      <c r="BB1559" s="96">
        <v>24</v>
      </c>
      <c r="BC1559" s="81">
        <v>1</v>
      </c>
      <c r="BD1559" s="81">
        <v>0</v>
      </c>
      <c r="BE1559" s="104">
        <f t="shared" si="358"/>
        <v>7.1654934750608454</v>
      </c>
      <c r="BF1559" s="104">
        <v>1621.51</v>
      </c>
      <c r="BG1559" s="104">
        <f t="shared" si="356"/>
        <v>0.96947420301081033</v>
      </c>
      <c r="BH1559" s="81">
        <v>1</v>
      </c>
      <c r="BI1559" s="81">
        <v>1</v>
      </c>
      <c r="BJ1559" s="81">
        <v>0</v>
      </c>
      <c r="BK1559" s="81">
        <v>0</v>
      </c>
      <c r="BL1559" s="81">
        <v>1</v>
      </c>
      <c r="BM1559" s="81">
        <v>1</v>
      </c>
      <c r="BN1559" s="81">
        <v>0</v>
      </c>
      <c r="BO1559" s="81">
        <v>0</v>
      </c>
      <c r="BP1559" s="81">
        <v>1</v>
      </c>
      <c r="BQ1559" s="81">
        <v>0</v>
      </c>
      <c r="BR1559" s="81">
        <v>0</v>
      </c>
      <c r="BS1559" s="81">
        <v>0</v>
      </c>
      <c r="BT1559" s="81">
        <v>0</v>
      </c>
      <c r="BU1559" s="81">
        <v>1</v>
      </c>
      <c r="BV1559" s="81">
        <v>1</v>
      </c>
      <c r="BW1559" s="81">
        <v>0</v>
      </c>
      <c r="BX1559" s="81">
        <v>0</v>
      </c>
      <c r="BY1559" s="54">
        <v>0.41799999999999998</v>
      </c>
      <c r="BZ1559" s="54">
        <f t="shared" si="357"/>
        <v>0.58200000000000007</v>
      </c>
      <c r="CA1559" s="112">
        <v>2.9957322735539909</v>
      </c>
      <c r="CB1559" s="81" t="s">
        <v>1939</v>
      </c>
      <c r="CC1559" s="81">
        <v>1</v>
      </c>
    </row>
    <row r="1560" spans="1:167" ht="15" customHeight="1" x14ac:dyDescent="0.3">
      <c r="A1560" s="17">
        <v>1559</v>
      </c>
      <c r="B1560" s="12">
        <v>39</v>
      </c>
      <c r="C1560" s="69" t="s">
        <v>290</v>
      </c>
      <c r="D1560" s="37">
        <v>0.52900000000000003</v>
      </c>
      <c r="E1560" s="68">
        <v>0.26200000000000001</v>
      </c>
      <c r="F1560" s="19">
        <f t="shared" si="359"/>
        <v>2.0190839694656488</v>
      </c>
      <c r="G1560" s="12" t="s">
        <v>420</v>
      </c>
      <c r="H1560" s="12">
        <f t="shared" si="347"/>
        <v>0.26700000000000002</v>
      </c>
      <c r="I1560" s="12">
        <f t="shared" si="348"/>
        <v>0.79100000000000004</v>
      </c>
      <c r="J1560" s="12">
        <v>0.26</v>
      </c>
      <c r="K1560" s="12">
        <f t="shared" si="350"/>
        <v>0.52900000000000003</v>
      </c>
      <c r="L1560" s="45">
        <f t="shared" si="360"/>
        <v>2.0190839694656488</v>
      </c>
      <c r="M1560" s="15">
        <f t="shared" si="351"/>
        <v>0.23459219942020806</v>
      </c>
      <c r="N1560" s="68">
        <f t="shared" si="352"/>
        <v>0.11618744092267394</v>
      </c>
      <c r="O1560" s="68">
        <f t="shared" si="353"/>
        <v>8.6067822137982066</v>
      </c>
      <c r="P1560" s="12">
        <f t="shared" si="354"/>
        <v>0.11840475849753412</v>
      </c>
      <c r="Q1560" s="12">
        <f t="shared" si="355"/>
        <v>0.350779640342882</v>
      </c>
      <c r="R1560" s="113">
        <v>9.2412574746109044</v>
      </c>
      <c r="S1560" s="12" t="s">
        <v>1954</v>
      </c>
      <c r="T1560" s="12" t="s">
        <v>1953</v>
      </c>
      <c r="U1560" s="12" t="s">
        <v>1951</v>
      </c>
      <c r="V1560" s="68" t="s">
        <v>1961</v>
      </c>
      <c r="W1560" s="68">
        <v>1</v>
      </c>
      <c r="X1560" s="68">
        <v>0</v>
      </c>
      <c r="Y1560" s="68">
        <v>0</v>
      </c>
      <c r="Z1560" s="68">
        <v>0</v>
      </c>
      <c r="AA1560" s="81">
        <v>1</v>
      </c>
      <c r="AB1560" s="81">
        <v>1</v>
      </c>
      <c r="AC1560" s="68">
        <v>8</v>
      </c>
      <c r="AD1560" s="81">
        <v>1</v>
      </c>
      <c r="AE1560" s="81">
        <v>70</v>
      </c>
      <c r="AF1560" s="81">
        <v>0</v>
      </c>
      <c r="AG1560" s="68">
        <v>1</v>
      </c>
      <c r="AH1560" s="68">
        <v>0</v>
      </c>
      <c r="AI1560" s="68">
        <v>0</v>
      </c>
      <c r="AJ1560" s="68">
        <v>0</v>
      </c>
      <c r="AK1560" s="68">
        <v>0</v>
      </c>
      <c r="AL1560" s="68">
        <v>0</v>
      </c>
      <c r="AM1560" s="68">
        <v>0</v>
      </c>
      <c r="AN1560" s="68">
        <v>0</v>
      </c>
      <c r="AO1560" s="68">
        <v>0</v>
      </c>
      <c r="AP1560" s="112">
        <v>5.472270673671475</v>
      </c>
      <c r="AQ1560" s="81">
        <v>1</v>
      </c>
      <c r="AR1560" s="113">
        <v>4.2766661190160553</v>
      </c>
      <c r="AS1560" s="81">
        <v>0</v>
      </c>
      <c r="AT1560" s="81">
        <v>1</v>
      </c>
      <c r="AU1560" s="81">
        <v>5.1929568508902104</v>
      </c>
      <c r="AV1560" s="112">
        <v>7.6058900010531216</v>
      </c>
      <c r="AW1560" s="81">
        <v>0</v>
      </c>
      <c r="AX1560" s="81">
        <v>1</v>
      </c>
      <c r="AY1560" s="68">
        <v>1</v>
      </c>
      <c r="AZ1560" s="81">
        <v>3.8</v>
      </c>
      <c r="BA1560" s="96">
        <v>28</v>
      </c>
      <c r="BB1560" s="96">
        <v>24</v>
      </c>
      <c r="BC1560" s="81">
        <v>1</v>
      </c>
      <c r="BD1560" s="81">
        <v>0</v>
      </c>
      <c r="BE1560" s="104">
        <f t="shared" si="358"/>
        <v>7.1654934750608454</v>
      </c>
      <c r="BF1560" s="104">
        <v>1621.51</v>
      </c>
      <c r="BG1560" s="104">
        <f t="shared" si="356"/>
        <v>0.96947420301081033</v>
      </c>
      <c r="BH1560" s="81">
        <v>1</v>
      </c>
      <c r="BI1560" s="81">
        <v>1</v>
      </c>
      <c r="BJ1560" s="81">
        <v>0</v>
      </c>
      <c r="BK1560" s="81">
        <v>0</v>
      </c>
      <c r="BL1560" s="81">
        <v>1</v>
      </c>
      <c r="BM1560" s="81">
        <v>1</v>
      </c>
      <c r="BN1560" s="81">
        <v>0</v>
      </c>
      <c r="BO1560" s="81">
        <v>0</v>
      </c>
      <c r="BP1560" s="81">
        <v>1</v>
      </c>
      <c r="BQ1560" s="81">
        <v>0</v>
      </c>
      <c r="BR1560" s="81">
        <v>0</v>
      </c>
      <c r="BS1560" s="81">
        <v>0</v>
      </c>
      <c r="BT1560" s="81">
        <v>0</v>
      </c>
      <c r="BU1560" s="81">
        <v>1</v>
      </c>
      <c r="BV1560" s="81">
        <v>1</v>
      </c>
      <c r="BW1560" s="81">
        <v>0</v>
      </c>
      <c r="BX1560" s="81">
        <v>0</v>
      </c>
      <c r="BY1560" s="54">
        <v>0.41799999999999998</v>
      </c>
      <c r="BZ1560" s="54">
        <f t="shared" si="357"/>
        <v>0.58200000000000007</v>
      </c>
      <c r="CA1560" s="112">
        <v>2.9957322735539909</v>
      </c>
      <c r="CB1560" s="81" t="s">
        <v>1939</v>
      </c>
      <c r="CC1560" s="81">
        <v>1</v>
      </c>
    </row>
    <row r="1561" spans="1:167" ht="15" customHeight="1" x14ac:dyDescent="0.3">
      <c r="A1561" s="70">
        <v>1560</v>
      </c>
      <c r="B1561" s="12">
        <v>39</v>
      </c>
      <c r="C1561" s="69" t="s">
        <v>290</v>
      </c>
      <c r="D1561" s="37">
        <v>-2.9000000000000001E-2</v>
      </c>
      <c r="E1561" s="68">
        <v>0.27600000000000002</v>
      </c>
      <c r="F1561" s="19">
        <f t="shared" si="359"/>
        <v>-0.10507246376811594</v>
      </c>
      <c r="H1561" s="12">
        <f t="shared" si="347"/>
        <v>-0.30500000000000005</v>
      </c>
      <c r="I1561" s="12">
        <f t="shared" si="348"/>
        <v>0.24700000000000003</v>
      </c>
      <c r="J1561" s="12">
        <v>0.11600000000000001</v>
      </c>
      <c r="K1561" s="12">
        <f t="shared" si="350"/>
        <v>-2.9000000000000001E-2</v>
      </c>
      <c r="L1561" s="45">
        <f t="shared" si="360"/>
        <v>-0.10507246376811594</v>
      </c>
      <c r="M1561" s="15">
        <f t="shared" si="351"/>
        <v>-1.0894860280859916E-2</v>
      </c>
      <c r="N1561" s="68">
        <f t="shared" si="352"/>
        <v>0.10368901508680473</v>
      </c>
      <c r="O1561" s="68">
        <f t="shared" si="353"/>
        <v>9.64422315288496</v>
      </c>
      <c r="P1561" s="12">
        <f t="shared" si="354"/>
        <v>-0.11458387536766464</v>
      </c>
      <c r="Q1561" s="12">
        <f t="shared" si="355"/>
        <v>9.2794154805944815E-2</v>
      </c>
      <c r="R1561" s="113">
        <v>8.5177930114882052</v>
      </c>
      <c r="S1561" s="12" t="s">
        <v>1955</v>
      </c>
      <c r="T1561" s="12" t="s">
        <v>1953</v>
      </c>
      <c r="U1561" s="12" t="s">
        <v>1951</v>
      </c>
      <c r="V1561" s="68" t="s">
        <v>1962</v>
      </c>
      <c r="W1561" s="68">
        <v>1</v>
      </c>
      <c r="X1561" s="68">
        <v>0</v>
      </c>
      <c r="Y1561" s="68">
        <v>0</v>
      </c>
      <c r="Z1561" s="68">
        <v>0</v>
      </c>
      <c r="AA1561" s="81">
        <v>1</v>
      </c>
      <c r="AB1561" s="81">
        <v>1</v>
      </c>
      <c r="AC1561" s="68">
        <v>9</v>
      </c>
      <c r="AD1561" s="81">
        <v>1</v>
      </c>
      <c r="AE1561" s="81">
        <v>93</v>
      </c>
      <c r="AF1561" s="81">
        <v>0</v>
      </c>
      <c r="AG1561" s="68">
        <v>1</v>
      </c>
      <c r="AH1561" s="68">
        <v>0</v>
      </c>
      <c r="AI1561" s="68">
        <v>0</v>
      </c>
      <c r="AJ1561" s="68">
        <v>0</v>
      </c>
      <c r="AK1561" s="68">
        <v>0</v>
      </c>
      <c r="AL1561" s="68">
        <v>0</v>
      </c>
      <c r="AM1561" s="68">
        <v>0</v>
      </c>
      <c r="AN1561" s="68">
        <v>0</v>
      </c>
      <c r="AO1561" s="68">
        <v>0</v>
      </c>
      <c r="AP1561" s="112">
        <v>5.472270673671475</v>
      </c>
      <c r="AQ1561" s="81">
        <v>1</v>
      </c>
      <c r="AR1561" s="113">
        <v>4.5538768916005408</v>
      </c>
      <c r="AS1561" s="81">
        <v>0</v>
      </c>
      <c r="AT1561" s="81">
        <v>1</v>
      </c>
      <c r="AU1561" s="81">
        <v>5.1929568508902104</v>
      </c>
      <c r="AV1561" s="112">
        <v>7.6058900010531216</v>
      </c>
      <c r="AW1561" s="81">
        <v>0</v>
      </c>
      <c r="AX1561" s="81">
        <v>1</v>
      </c>
      <c r="AY1561" s="68">
        <v>1</v>
      </c>
      <c r="AZ1561" s="81">
        <v>3.8</v>
      </c>
      <c r="BA1561" s="96">
        <v>28</v>
      </c>
      <c r="BB1561" s="96">
        <v>24</v>
      </c>
      <c r="BC1561" s="81">
        <v>1</v>
      </c>
      <c r="BD1561" s="81">
        <v>0</v>
      </c>
      <c r="BE1561" s="104">
        <f t="shared" si="358"/>
        <v>7.1654934750608454</v>
      </c>
      <c r="BF1561" s="104">
        <v>1621.51</v>
      </c>
      <c r="BG1561" s="104">
        <f t="shared" si="356"/>
        <v>0.96947420301081033</v>
      </c>
      <c r="BH1561" s="81">
        <v>1</v>
      </c>
      <c r="BI1561" s="81">
        <v>1</v>
      </c>
      <c r="BJ1561" s="81">
        <v>0</v>
      </c>
      <c r="BK1561" s="81">
        <v>0</v>
      </c>
      <c r="BL1561" s="81">
        <v>1</v>
      </c>
      <c r="BM1561" s="81">
        <v>1</v>
      </c>
      <c r="BN1561" s="81">
        <v>0</v>
      </c>
      <c r="BO1561" s="81">
        <v>0</v>
      </c>
      <c r="BP1561" s="81">
        <v>1</v>
      </c>
      <c r="BQ1561" s="81">
        <v>0</v>
      </c>
      <c r="BR1561" s="81">
        <v>0</v>
      </c>
      <c r="BS1561" s="81">
        <v>0</v>
      </c>
      <c r="BT1561" s="81">
        <v>0</v>
      </c>
      <c r="BU1561" s="81">
        <v>1</v>
      </c>
      <c r="BV1561" s="81">
        <v>1</v>
      </c>
      <c r="BW1561" s="81">
        <v>0</v>
      </c>
      <c r="BX1561" s="81">
        <v>0</v>
      </c>
      <c r="BY1561" s="54">
        <v>0.41799999999999998</v>
      </c>
      <c r="BZ1561" s="54">
        <f t="shared" si="357"/>
        <v>0.58200000000000007</v>
      </c>
      <c r="CA1561" s="112">
        <v>2.9957322735539909</v>
      </c>
      <c r="CB1561" s="81" t="s">
        <v>1939</v>
      </c>
      <c r="CC1561" s="81">
        <v>1</v>
      </c>
    </row>
    <row r="1562" spans="1:167" ht="15" customHeight="1" x14ac:dyDescent="0.3">
      <c r="A1562" s="17">
        <v>1561</v>
      </c>
      <c r="B1562" s="12">
        <v>39</v>
      </c>
      <c r="C1562" s="69" t="s">
        <v>290</v>
      </c>
      <c r="D1562" s="37">
        <v>-1.2E-2</v>
      </c>
      <c r="E1562" s="68">
        <v>0.28299999999999997</v>
      </c>
      <c r="F1562" s="19">
        <f t="shared" si="359"/>
        <v>-4.2402826855123678E-2</v>
      </c>
      <c r="H1562" s="12">
        <f t="shared" si="347"/>
        <v>-0.29499999999999998</v>
      </c>
      <c r="I1562" s="12">
        <f t="shared" si="348"/>
        <v>0.27099999999999996</v>
      </c>
      <c r="J1562" s="12">
        <v>0.155</v>
      </c>
      <c r="K1562" s="12">
        <f t="shared" si="350"/>
        <v>-1.2E-2</v>
      </c>
      <c r="L1562" s="45">
        <f t="shared" si="360"/>
        <v>-4.2402826855123678E-2</v>
      </c>
      <c r="M1562" s="15">
        <f t="shared" si="351"/>
        <v>-4.3969258134738572E-3</v>
      </c>
      <c r="N1562" s="68">
        <f t="shared" si="352"/>
        <v>0.10369416710109179</v>
      </c>
      <c r="O1562" s="68">
        <f t="shared" si="353"/>
        <v>9.6437439824855016</v>
      </c>
      <c r="P1562" s="12">
        <f t="shared" si="354"/>
        <v>-0.10809109291456565</v>
      </c>
      <c r="Q1562" s="12">
        <f t="shared" si="355"/>
        <v>9.9297241287617938E-2</v>
      </c>
      <c r="R1562" s="113">
        <v>8.5177930114882052</v>
      </c>
      <c r="S1562" s="12" t="s">
        <v>1955</v>
      </c>
      <c r="T1562" s="12" t="s">
        <v>1953</v>
      </c>
      <c r="U1562" s="12" t="s">
        <v>1951</v>
      </c>
      <c r="V1562" s="68" t="s">
        <v>1962</v>
      </c>
      <c r="W1562" s="68">
        <v>1</v>
      </c>
      <c r="X1562" s="68">
        <v>0</v>
      </c>
      <c r="Y1562" s="68">
        <v>0</v>
      </c>
      <c r="Z1562" s="68">
        <v>0</v>
      </c>
      <c r="AA1562" s="81">
        <v>1</v>
      </c>
      <c r="AB1562" s="81">
        <v>1</v>
      </c>
      <c r="AC1562" s="68">
        <v>10</v>
      </c>
      <c r="AD1562" s="81">
        <v>1</v>
      </c>
      <c r="AE1562" s="81">
        <v>93</v>
      </c>
      <c r="AF1562" s="81">
        <v>0</v>
      </c>
      <c r="AG1562" s="68">
        <v>1</v>
      </c>
      <c r="AH1562" s="68">
        <v>0</v>
      </c>
      <c r="AI1562" s="68">
        <v>0</v>
      </c>
      <c r="AJ1562" s="68">
        <v>0</v>
      </c>
      <c r="AK1562" s="68">
        <v>0</v>
      </c>
      <c r="AL1562" s="68">
        <v>0</v>
      </c>
      <c r="AM1562" s="68">
        <v>0</v>
      </c>
      <c r="AN1562" s="68">
        <v>0</v>
      </c>
      <c r="AO1562" s="68">
        <v>0</v>
      </c>
      <c r="AP1562" s="112">
        <v>5.472270673671475</v>
      </c>
      <c r="AQ1562" s="81">
        <v>1</v>
      </c>
      <c r="AR1562" s="113">
        <v>4.5538768916005408</v>
      </c>
      <c r="AS1562" s="81">
        <v>0</v>
      </c>
      <c r="AT1562" s="81">
        <v>1</v>
      </c>
      <c r="AU1562" s="81">
        <v>5.1929568508902104</v>
      </c>
      <c r="AV1562" s="112">
        <v>7.6058900010531216</v>
      </c>
      <c r="AW1562" s="81">
        <v>0</v>
      </c>
      <c r="AX1562" s="81">
        <v>1</v>
      </c>
      <c r="AY1562" s="68">
        <v>1</v>
      </c>
      <c r="AZ1562" s="81">
        <v>3.8</v>
      </c>
      <c r="BA1562" s="96">
        <v>28</v>
      </c>
      <c r="BB1562" s="96">
        <v>24</v>
      </c>
      <c r="BC1562" s="81">
        <v>1</v>
      </c>
      <c r="BD1562" s="81">
        <v>0</v>
      </c>
      <c r="BE1562" s="104">
        <f t="shared" si="358"/>
        <v>7.1654934750608454</v>
      </c>
      <c r="BF1562" s="104">
        <v>1621.51</v>
      </c>
      <c r="BG1562" s="104">
        <f t="shared" si="356"/>
        <v>0.96947420301081033</v>
      </c>
      <c r="BH1562" s="81">
        <v>1</v>
      </c>
      <c r="BI1562" s="81">
        <v>1</v>
      </c>
      <c r="BJ1562" s="81">
        <v>0</v>
      </c>
      <c r="BK1562" s="81">
        <v>0</v>
      </c>
      <c r="BL1562" s="81">
        <v>1</v>
      </c>
      <c r="BM1562" s="81">
        <v>1</v>
      </c>
      <c r="BN1562" s="81">
        <v>0</v>
      </c>
      <c r="BO1562" s="81">
        <v>0</v>
      </c>
      <c r="BP1562" s="81">
        <v>1</v>
      </c>
      <c r="BQ1562" s="81">
        <v>0</v>
      </c>
      <c r="BR1562" s="81">
        <v>0</v>
      </c>
      <c r="BS1562" s="81">
        <v>0</v>
      </c>
      <c r="BT1562" s="81">
        <v>0</v>
      </c>
      <c r="BU1562" s="81">
        <v>1</v>
      </c>
      <c r="BV1562" s="81">
        <v>1</v>
      </c>
      <c r="BW1562" s="81">
        <v>0</v>
      </c>
      <c r="BX1562" s="81">
        <v>0</v>
      </c>
      <c r="BY1562" s="54">
        <v>0.41799999999999998</v>
      </c>
      <c r="BZ1562" s="54">
        <f t="shared" si="357"/>
        <v>0.58200000000000007</v>
      </c>
      <c r="CA1562" s="112">
        <v>2.9957322735539909</v>
      </c>
      <c r="CB1562" s="81" t="s">
        <v>1939</v>
      </c>
      <c r="CC1562" s="81">
        <v>1</v>
      </c>
    </row>
    <row r="1563" spans="1:167" ht="15" customHeight="1" x14ac:dyDescent="0.3">
      <c r="A1563" s="70">
        <v>1562</v>
      </c>
      <c r="B1563" s="70">
        <v>39</v>
      </c>
      <c r="C1563" s="69" t="s">
        <v>290</v>
      </c>
      <c r="D1563" s="38">
        <v>-4.4999999999999998E-2</v>
      </c>
      <c r="E1563" s="69">
        <v>0.23799999999999999</v>
      </c>
      <c r="F1563" s="19">
        <f t="shared" si="359"/>
        <v>-0.18907563025210083</v>
      </c>
      <c r="G1563" s="70"/>
      <c r="H1563" s="70">
        <f t="shared" si="347"/>
        <v>-0.28299999999999997</v>
      </c>
      <c r="I1563" s="70">
        <f t="shared" si="348"/>
        <v>0.193</v>
      </c>
      <c r="J1563" s="70">
        <v>0.25600000000000001</v>
      </c>
      <c r="K1563" s="70">
        <f t="shared" si="350"/>
        <v>-4.4999999999999998E-2</v>
      </c>
      <c r="L1563" s="47">
        <f t="shared" si="360"/>
        <v>-0.18907563025210083</v>
      </c>
      <c r="M1563" s="18">
        <f t="shared" si="351"/>
        <v>-1.960246224945492E-2</v>
      </c>
      <c r="N1563" s="69">
        <f t="shared" si="352"/>
        <v>0.10367524478600601</v>
      </c>
      <c r="O1563" s="69">
        <f t="shared" si="353"/>
        <v>9.6455041130028665</v>
      </c>
      <c r="P1563" s="70">
        <f t="shared" si="354"/>
        <v>-0.12327770703546093</v>
      </c>
      <c r="Q1563" s="70">
        <f t="shared" si="355"/>
        <v>8.4072782536551094E-2</v>
      </c>
      <c r="R1563" s="114">
        <v>9.6959097243260093</v>
      </c>
      <c r="S1563" s="70" t="s">
        <v>1955</v>
      </c>
      <c r="T1563" s="70" t="s">
        <v>1953</v>
      </c>
      <c r="U1563" s="70" t="s">
        <v>1951</v>
      </c>
      <c r="V1563" s="69" t="s">
        <v>1962</v>
      </c>
      <c r="W1563" s="69">
        <v>1</v>
      </c>
      <c r="X1563" s="69">
        <v>0</v>
      </c>
      <c r="Y1563" s="69">
        <v>0</v>
      </c>
      <c r="Z1563" s="69">
        <v>0</v>
      </c>
      <c r="AA1563" s="119">
        <v>1</v>
      </c>
      <c r="AB1563" s="119">
        <v>1</v>
      </c>
      <c r="AC1563" s="69">
        <v>11</v>
      </c>
      <c r="AD1563" s="119">
        <v>1</v>
      </c>
      <c r="AE1563" s="119">
        <v>93</v>
      </c>
      <c r="AF1563" s="119">
        <v>0</v>
      </c>
      <c r="AG1563" s="69">
        <v>1</v>
      </c>
      <c r="AH1563" s="69">
        <v>0</v>
      </c>
      <c r="AI1563" s="69">
        <v>0</v>
      </c>
      <c r="AJ1563" s="69">
        <v>0</v>
      </c>
      <c r="AK1563" s="69">
        <v>0</v>
      </c>
      <c r="AL1563" s="69">
        <v>0</v>
      </c>
      <c r="AM1563" s="69">
        <v>0</v>
      </c>
      <c r="AN1563" s="69">
        <v>0</v>
      </c>
      <c r="AO1563" s="69">
        <v>0</v>
      </c>
      <c r="AP1563" s="65">
        <v>5.472270673671475</v>
      </c>
      <c r="AQ1563" s="119">
        <v>1</v>
      </c>
      <c r="AR1563" s="114">
        <v>4.5538768916005408</v>
      </c>
      <c r="AS1563" s="119">
        <v>0</v>
      </c>
      <c r="AT1563" s="119">
        <v>1</v>
      </c>
      <c r="AU1563" s="119">
        <v>5.1929568508902104</v>
      </c>
      <c r="AV1563" s="65">
        <v>7.6058900010531216</v>
      </c>
      <c r="AW1563" s="119">
        <v>0</v>
      </c>
      <c r="AX1563" s="119">
        <v>1</v>
      </c>
      <c r="AY1563" s="69">
        <v>1</v>
      </c>
      <c r="AZ1563" s="119">
        <v>3.8</v>
      </c>
      <c r="BA1563" s="120">
        <v>28</v>
      </c>
      <c r="BB1563" s="120">
        <v>24</v>
      </c>
      <c r="BC1563" s="119">
        <v>1</v>
      </c>
      <c r="BD1563" s="119">
        <v>0</v>
      </c>
      <c r="BE1563" s="106">
        <f t="shared" si="358"/>
        <v>7.1654934750608454</v>
      </c>
      <c r="BF1563" s="106">
        <v>1621.51</v>
      </c>
      <c r="BG1563" s="106">
        <f t="shared" si="356"/>
        <v>0.96947420301081033</v>
      </c>
      <c r="BH1563" s="119">
        <v>1</v>
      </c>
      <c r="BI1563" s="119">
        <v>1</v>
      </c>
      <c r="BJ1563" s="119">
        <v>0</v>
      </c>
      <c r="BK1563" s="119">
        <v>0</v>
      </c>
      <c r="BL1563" s="119">
        <v>1</v>
      </c>
      <c r="BM1563" s="119">
        <v>1</v>
      </c>
      <c r="BN1563" s="119">
        <v>0</v>
      </c>
      <c r="BO1563" s="119">
        <v>0</v>
      </c>
      <c r="BP1563" s="119">
        <v>1</v>
      </c>
      <c r="BQ1563" s="119">
        <v>0</v>
      </c>
      <c r="BR1563" s="119">
        <v>0</v>
      </c>
      <c r="BS1563" s="119">
        <v>0</v>
      </c>
      <c r="BT1563" s="119">
        <v>0</v>
      </c>
      <c r="BU1563" s="119">
        <v>1</v>
      </c>
      <c r="BV1563" s="119">
        <v>1</v>
      </c>
      <c r="BW1563" s="119">
        <v>0</v>
      </c>
      <c r="BX1563" s="119">
        <v>0</v>
      </c>
      <c r="BY1563" s="121">
        <v>0.41799999999999998</v>
      </c>
      <c r="BZ1563" s="121">
        <f t="shared" si="357"/>
        <v>0.58200000000000007</v>
      </c>
      <c r="CA1563" s="65">
        <v>2.9957322735539909</v>
      </c>
      <c r="CB1563" s="119" t="s">
        <v>1939</v>
      </c>
      <c r="CC1563" s="119">
        <v>1</v>
      </c>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c r="DD1563" s="70"/>
      <c r="DE1563" s="70"/>
      <c r="DF1563" s="70"/>
      <c r="DG1563" s="70"/>
      <c r="DH1563" s="70"/>
      <c r="DI1563" s="70"/>
      <c r="DJ1563" s="70"/>
      <c r="DK1563" s="70"/>
      <c r="DL1563" s="70"/>
      <c r="DM1563" s="70"/>
      <c r="DN1563" s="70"/>
      <c r="DO1563" s="70"/>
      <c r="DP1563" s="70"/>
      <c r="DQ1563" s="70"/>
      <c r="DR1563" s="70"/>
      <c r="DS1563" s="70"/>
      <c r="DT1563" s="70"/>
      <c r="DU1563" s="70"/>
      <c r="DV1563" s="70"/>
      <c r="DW1563" s="70"/>
      <c r="DX1563" s="70"/>
      <c r="DY1563" s="70"/>
      <c r="DZ1563" s="70"/>
      <c r="EA1563" s="70"/>
      <c r="EB1563" s="70"/>
      <c r="EC1563" s="70"/>
      <c r="ED1563" s="70"/>
      <c r="EE1563" s="70"/>
      <c r="EF1563" s="70"/>
      <c r="EG1563" s="70"/>
      <c r="EH1563" s="70"/>
      <c r="EI1563" s="70"/>
      <c r="EJ1563" s="70"/>
      <c r="EK1563" s="70"/>
      <c r="EL1563" s="70"/>
      <c r="EM1563" s="70"/>
      <c r="EN1563" s="70"/>
      <c r="EO1563" s="70"/>
      <c r="EP1563" s="70"/>
      <c r="EQ1563" s="70"/>
      <c r="ER1563" s="70"/>
      <c r="ES1563" s="70"/>
      <c r="ET1563" s="70"/>
      <c r="EU1563" s="70"/>
      <c r="EV1563" s="70"/>
      <c r="EW1563" s="70"/>
      <c r="EX1563" s="70"/>
      <c r="EY1563" s="70"/>
      <c r="EZ1563" s="70"/>
      <c r="FA1563" s="70"/>
      <c r="FB1563" s="70"/>
      <c r="FC1563" s="70"/>
      <c r="FD1563" s="70"/>
      <c r="FE1563" s="70"/>
      <c r="FF1563" s="70"/>
      <c r="FG1563" s="70"/>
      <c r="FH1563" s="70"/>
      <c r="FI1563" s="70"/>
      <c r="FJ1563" s="70"/>
      <c r="FK1563" s="70"/>
    </row>
    <row r="1564" spans="1:167" s="40" customFormat="1" ht="15" customHeight="1" x14ac:dyDescent="0.3">
      <c r="A1564" s="75">
        <v>1563</v>
      </c>
      <c r="B1564" s="75">
        <v>39</v>
      </c>
      <c r="C1564" s="77" t="s">
        <v>290</v>
      </c>
      <c r="D1564" s="76">
        <v>-8.7999999999999995E-2</v>
      </c>
      <c r="E1564" s="77">
        <v>0.28799999999999998</v>
      </c>
      <c r="F1564" s="79">
        <f t="shared" si="359"/>
        <v>-0.30555555555555558</v>
      </c>
      <c r="G1564" s="75"/>
      <c r="H1564" s="75">
        <f t="shared" si="347"/>
        <v>-0.376</v>
      </c>
      <c r="I1564" s="75">
        <f t="shared" si="348"/>
        <v>0.19999999999999998</v>
      </c>
      <c r="J1564" s="75">
        <v>0.28899999999999998</v>
      </c>
      <c r="K1564" s="75">
        <f t="shared" si="350"/>
        <v>-8.7999999999999995E-2</v>
      </c>
      <c r="L1564" s="88">
        <f t="shared" si="360"/>
        <v>-0.30555555555555558</v>
      </c>
      <c r="M1564" s="78">
        <f t="shared" si="351"/>
        <v>-3.1668742724036657E-2</v>
      </c>
      <c r="N1564" s="77">
        <f t="shared" si="352"/>
        <v>0.10364315800593814</v>
      </c>
      <c r="O1564" s="77">
        <f t="shared" si="353"/>
        <v>9.648490254829035</v>
      </c>
      <c r="P1564" s="75">
        <f t="shared" si="354"/>
        <v>-0.13531190072997479</v>
      </c>
      <c r="Q1564" s="75">
        <f t="shared" si="355"/>
        <v>7.1974415281901488E-2</v>
      </c>
      <c r="R1564" s="115">
        <v>9.6959097243260093</v>
      </c>
      <c r="S1564" s="75" t="s">
        <v>1955</v>
      </c>
      <c r="T1564" s="75" t="s">
        <v>1953</v>
      </c>
      <c r="U1564" s="75" t="s">
        <v>1951</v>
      </c>
      <c r="V1564" s="77" t="s">
        <v>1962</v>
      </c>
      <c r="W1564" s="77">
        <v>1</v>
      </c>
      <c r="X1564" s="77">
        <v>0</v>
      </c>
      <c r="Y1564" s="77">
        <v>0</v>
      </c>
      <c r="Z1564" s="77">
        <v>0</v>
      </c>
      <c r="AA1564" s="55">
        <v>1</v>
      </c>
      <c r="AB1564" s="55">
        <v>1</v>
      </c>
      <c r="AC1564" s="77">
        <v>12</v>
      </c>
      <c r="AD1564" s="55">
        <v>1</v>
      </c>
      <c r="AE1564" s="55">
        <v>93</v>
      </c>
      <c r="AF1564" s="55">
        <v>0</v>
      </c>
      <c r="AG1564" s="77">
        <v>1</v>
      </c>
      <c r="AH1564" s="77">
        <v>0</v>
      </c>
      <c r="AI1564" s="77">
        <v>0</v>
      </c>
      <c r="AJ1564" s="77">
        <v>0</v>
      </c>
      <c r="AK1564" s="77">
        <v>0</v>
      </c>
      <c r="AL1564" s="77">
        <v>0</v>
      </c>
      <c r="AM1564" s="77">
        <v>0</v>
      </c>
      <c r="AN1564" s="77">
        <v>0</v>
      </c>
      <c r="AO1564" s="77">
        <v>0</v>
      </c>
      <c r="AP1564" s="101">
        <v>5.472270673671475</v>
      </c>
      <c r="AQ1564" s="55">
        <v>1</v>
      </c>
      <c r="AR1564" s="115">
        <v>4.5538768916005408</v>
      </c>
      <c r="AS1564" s="55">
        <v>0</v>
      </c>
      <c r="AT1564" s="55">
        <v>1</v>
      </c>
      <c r="AU1564" s="55">
        <v>5.1929568508902104</v>
      </c>
      <c r="AV1564" s="101">
        <v>7.6058900010531216</v>
      </c>
      <c r="AW1564" s="55">
        <v>0</v>
      </c>
      <c r="AX1564" s="55">
        <v>1</v>
      </c>
      <c r="AY1564" s="77">
        <v>1</v>
      </c>
      <c r="AZ1564" s="55">
        <v>3.8</v>
      </c>
      <c r="BA1564" s="97">
        <v>28</v>
      </c>
      <c r="BB1564" s="97">
        <v>24</v>
      </c>
      <c r="BC1564" s="55">
        <v>1</v>
      </c>
      <c r="BD1564" s="55">
        <v>0</v>
      </c>
      <c r="BE1564" s="105">
        <f t="shared" si="358"/>
        <v>7.1654934750608454</v>
      </c>
      <c r="BF1564" s="105">
        <v>1621.51</v>
      </c>
      <c r="BG1564" s="105">
        <f t="shared" si="356"/>
        <v>0.96947420301081033</v>
      </c>
      <c r="BH1564" s="55">
        <v>1</v>
      </c>
      <c r="BI1564" s="55">
        <v>1</v>
      </c>
      <c r="BJ1564" s="55">
        <v>0</v>
      </c>
      <c r="BK1564" s="55">
        <v>0</v>
      </c>
      <c r="BL1564" s="55">
        <v>1</v>
      </c>
      <c r="BM1564" s="55">
        <v>1</v>
      </c>
      <c r="BN1564" s="55">
        <v>0</v>
      </c>
      <c r="BO1564" s="55">
        <v>0</v>
      </c>
      <c r="BP1564" s="55">
        <v>1</v>
      </c>
      <c r="BQ1564" s="55">
        <v>0</v>
      </c>
      <c r="BR1564" s="55">
        <v>0</v>
      </c>
      <c r="BS1564" s="55">
        <v>0</v>
      </c>
      <c r="BT1564" s="55">
        <v>0</v>
      </c>
      <c r="BU1564" s="55">
        <v>1</v>
      </c>
      <c r="BV1564" s="55">
        <v>1</v>
      </c>
      <c r="BW1564" s="55">
        <v>0</v>
      </c>
      <c r="BX1564" s="55">
        <v>0</v>
      </c>
      <c r="BY1564" s="56">
        <v>0.41799999999999998</v>
      </c>
      <c r="BZ1564" s="56">
        <f t="shared" si="357"/>
        <v>0.58200000000000007</v>
      </c>
      <c r="CA1564" s="101">
        <v>2.9957322735539909</v>
      </c>
      <c r="CB1564" s="55" t="s">
        <v>1939</v>
      </c>
      <c r="CC1564" s="55">
        <v>1</v>
      </c>
      <c r="CD1564" s="75"/>
      <c r="CE1564" s="75"/>
      <c r="CF1564" s="75"/>
      <c r="CG1564" s="75"/>
      <c r="CH1564" s="75"/>
      <c r="CI1564" s="75"/>
      <c r="CJ1564" s="75"/>
      <c r="CK1564" s="75"/>
      <c r="CL1564" s="77"/>
      <c r="CM1564" s="77"/>
      <c r="CN1564" s="77"/>
      <c r="CO1564" s="77"/>
      <c r="CP1564" s="77"/>
      <c r="CQ1564" s="77"/>
      <c r="CR1564" s="77"/>
      <c r="CS1564" s="77"/>
      <c r="CT1564" s="77"/>
      <c r="CU1564" s="77"/>
      <c r="CV1564" s="77"/>
      <c r="CW1564" s="77"/>
      <c r="CX1564" s="77"/>
      <c r="CY1564" s="77"/>
      <c r="CZ1564" s="77"/>
      <c r="DA1564" s="77"/>
      <c r="DB1564" s="77"/>
      <c r="DC1564" s="77"/>
      <c r="DD1564" s="77"/>
      <c r="DE1564" s="77"/>
      <c r="DF1564" s="77"/>
      <c r="DG1564" s="77"/>
      <c r="DH1564" s="77"/>
      <c r="DI1564" s="77"/>
      <c r="DJ1564" s="77"/>
      <c r="DK1564" s="77"/>
      <c r="DL1564" s="77"/>
      <c r="DM1564" s="77"/>
      <c r="DN1564" s="77"/>
      <c r="DO1564" s="77"/>
      <c r="DP1564" s="77"/>
      <c r="DQ1564" s="77"/>
      <c r="DR1564" s="77"/>
      <c r="DS1564" s="77"/>
      <c r="DT1564" s="77"/>
      <c r="DU1564" s="77"/>
      <c r="DV1564" s="77"/>
      <c r="DW1564" s="77"/>
      <c r="DX1564" s="77"/>
      <c r="DY1564" s="77"/>
      <c r="DZ1564" s="77"/>
      <c r="EA1564" s="77"/>
      <c r="EB1564" s="77"/>
      <c r="EC1564" s="77"/>
      <c r="ED1564" s="77"/>
      <c r="EE1564" s="77"/>
      <c r="EF1564" s="77"/>
      <c r="EG1564" s="77"/>
      <c r="EH1564" s="77"/>
      <c r="EI1564" s="77"/>
      <c r="EJ1564" s="77"/>
      <c r="EK1564" s="77"/>
      <c r="EL1564" s="77"/>
      <c r="EM1564" s="77"/>
      <c r="EN1564" s="77"/>
      <c r="EO1564" s="77"/>
      <c r="EP1564" s="77"/>
      <c r="EQ1564" s="77"/>
      <c r="ER1564" s="77"/>
      <c r="ES1564" s="77"/>
      <c r="ET1564" s="77"/>
      <c r="EU1564" s="77"/>
      <c r="EV1564" s="77"/>
      <c r="EW1564" s="77"/>
      <c r="EX1564" s="77"/>
      <c r="EY1564" s="77"/>
      <c r="EZ1564" s="77"/>
      <c r="FA1564" s="77"/>
      <c r="FB1564" s="77"/>
      <c r="FC1564" s="77"/>
      <c r="FD1564" s="77"/>
      <c r="FE1564" s="77"/>
      <c r="FF1564" s="77"/>
      <c r="FG1564" s="77"/>
      <c r="FH1564" s="77"/>
      <c r="FI1564" s="77"/>
      <c r="FJ1564" s="77"/>
      <c r="FK1564" s="77"/>
    </row>
    <row r="1565" spans="1:167" ht="15" customHeight="1" x14ac:dyDescent="0.3">
      <c r="A1565" s="70">
        <v>1564</v>
      </c>
      <c r="B1565" s="12">
        <v>40</v>
      </c>
      <c r="C1565" s="69" t="s">
        <v>292</v>
      </c>
      <c r="D1565" s="37">
        <v>-0.26</v>
      </c>
      <c r="E1565" s="68">
        <v>0.11</v>
      </c>
      <c r="F1565" s="19">
        <f t="shared" si="359"/>
        <v>-2.3636363636363638</v>
      </c>
      <c r="G1565" s="12" t="s">
        <v>420</v>
      </c>
      <c r="H1565" s="12">
        <f t="shared" si="347"/>
        <v>-0.37</v>
      </c>
      <c r="I1565" s="12">
        <f t="shared" si="348"/>
        <v>-0.15000000000000002</v>
      </c>
      <c r="J1565" s="12">
        <v>0.1</v>
      </c>
      <c r="K1565" s="12">
        <f t="shared" si="350"/>
        <v>-0.26</v>
      </c>
      <c r="L1565" s="45">
        <f t="shared" si="360"/>
        <v>-2.3636363636363638</v>
      </c>
      <c r="M1565" s="15">
        <f t="shared" si="351"/>
        <v>-0.33232434559437013</v>
      </c>
      <c r="N1565" s="68">
        <f t="shared" si="352"/>
        <v>0.14059876159761814</v>
      </c>
      <c r="O1565" s="68">
        <f t="shared" si="353"/>
        <v>7.1124381796613267</v>
      </c>
      <c r="P1565" s="12">
        <f t="shared" si="354"/>
        <v>-0.47292310719198827</v>
      </c>
      <c r="Q1565" s="12">
        <f t="shared" si="355"/>
        <v>-0.19172558399675199</v>
      </c>
      <c r="R1565" s="113">
        <v>9.6959097243260093</v>
      </c>
      <c r="S1565" s="12" t="s">
        <v>1976</v>
      </c>
      <c r="T1565" s="12" t="s">
        <v>1980</v>
      </c>
      <c r="U1565" s="12" t="s">
        <v>709</v>
      </c>
      <c r="V1565" s="68" t="s">
        <v>1981</v>
      </c>
      <c r="W1565" s="68">
        <v>0</v>
      </c>
      <c r="X1565" s="68">
        <v>0</v>
      </c>
      <c r="Y1565" s="68">
        <v>1</v>
      </c>
      <c r="Z1565" s="68">
        <v>0</v>
      </c>
      <c r="AA1565" s="68">
        <v>1</v>
      </c>
      <c r="AB1565" s="68">
        <v>1</v>
      </c>
      <c r="AC1565" s="68">
        <v>1</v>
      </c>
      <c r="AD1565" s="68">
        <v>1</v>
      </c>
      <c r="AE1565" s="68">
        <v>45</v>
      </c>
      <c r="AF1565" s="68">
        <v>0</v>
      </c>
      <c r="AG1565" s="68">
        <v>1</v>
      </c>
      <c r="AH1565" s="68">
        <v>0</v>
      </c>
      <c r="AI1565" s="68">
        <v>0</v>
      </c>
      <c r="AJ1565" s="68">
        <v>0</v>
      </c>
      <c r="AK1565" s="68">
        <v>0</v>
      </c>
      <c r="AL1565" s="68">
        <v>0</v>
      </c>
      <c r="AM1565" s="68">
        <v>0</v>
      </c>
      <c r="AN1565" s="68">
        <v>0</v>
      </c>
      <c r="AO1565" s="68">
        <v>0</v>
      </c>
      <c r="AP1565" s="113">
        <v>5.916202062607435</v>
      </c>
      <c r="AQ1565" s="12">
        <v>1</v>
      </c>
      <c r="AR1565" s="113">
        <v>3.8501476017100584</v>
      </c>
      <c r="AS1565" s="12">
        <v>1</v>
      </c>
      <c r="AT1565" s="12">
        <v>0</v>
      </c>
      <c r="AU1565" s="12">
        <v>5.1929568508902104</v>
      </c>
      <c r="AV1565" s="113">
        <v>7.6058900010531216</v>
      </c>
      <c r="AW1565" s="12">
        <v>1</v>
      </c>
      <c r="AX1565" s="12">
        <v>0</v>
      </c>
      <c r="AY1565" s="68">
        <v>1</v>
      </c>
      <c r="AZ1565" s="68">
        <v>3.8</v>
      </c>
      <c r="BA1565" s="94">
        <v>204</v>
      </c>
      <c r="BB1565" s="94">
        <v>3</v>
      </c>
      <c r="BC1565" s="12">
        <v>1</v>
      </c>
      <c r="BD1565" s="12">
        <v>0</v>
      </c>
      <c r="BE1565" s="104">
        <f>LN(10.5)</f>
        <v>2.3513752571634776</v>
      </c>
      <c r="BF1565" s="104">
        <v>1486.31</v>
      </c>
      <c r="BG1565" s="104">
        <f t="shared" si="356"/>
        <v>0.32192751584956514</v>
      </c>
      <c r="BH1565" s="68">
        <v>1</v>
      </c>
      <c r="BI1565" s="68">
        <v>1</v>
      </c>
      <c r="BJ1565" s="68">
        <v>0</v>
      </c>
      <c r="BK1565" s="12">
        <v>1</v>
      </c>
      <c r="BL1565" s="12">
        <v>0</v>
      </c>
      <c r="BM1565" s="12">
        <v>1</v>
      </c>
      <c r="BN1565" s="12">
        <v>0</v>
      </c>
      <c r="BO1565" s="12">
        <v>1</v>
      </c>
      <c r="BP1565" s="12">
        <v>0</v>
      </c>
      <c r="BQ1565" s="12">
        <v>1</v>
      </c>
      <c r="BR1565" s="12">
        <v>0</v>
      </c>
      <c r="BS1565" s="12">
        <v>0</v>
      </c>
      <c r="BT1565" s="12">
        <v>0</v>
      </c>
      <c r="BU1565" s="12">
        <v>0</v>
      </c>
      <c r="BV1565" s="12">
        <v>1</v>
      </c>
      <c r="BW1565" s="12">
        <v>0</v>
      </c>
      <c r="BX1565" s="12">
        <v>0</v>
      </c>
      <c r="BY1565" s="12">
        <v>0.41799999999999998</v>
      </c>
      <c r="BZ1565" s="12">
        <f t="shared" si="357"/>
        <v>0.58200000000000007</v>
      </c>
      <c r="CA1565" s="113">
        <v>2.9957322735539909</v>
      </c>
      <c r="CB1565" s="12" t="s">
        <v>1972</v>
      </c>
      <c r="CC1565" s="12">
        <v>1</v>
      </c>
      <c r="CD1565" s="12" t="s">
        <v>1964</v>
      </c>
      <c r="CE1565" s="12" t="s">
        <v>1966</v>
      </c>
      <c r="CF1565" s="12" t="s">
        <v>1973</v>
      </c>
      <c r="CG1565" s="12" t="s">
        <v>1971</v>
      </c>
      <c r="CH1565" s="12" t="s">
        <v>1963</v>
      </c>
      <c r="CI1565" s="46" t="s">
        <v>1979</v>
      </c>
      <c r="CJ1565" s="12" t="s">
        <v>1967</v>
      </c>
      <c r="CK1565" s="12" t="s">
        <v>1974</v>
      </c>
      <c r="CL1565" s="68"/>
      <c r="CM1565" s="68"/>
      <c r="CN1565" s="68"/>
      <c r="CO1565" s="68"/>
      <c r="CP1565" s="68"/>
      <c r="CQ1565" s="68"/>
      <c r="CR1565" s="68"/>
      <c r="CS1565" s="68"/>
      <c r="CT1565" s="68"/>
      <c r="CU1565" s="68"/>
      <c r="CV1565" s="68"/>
      <c r="CW1565" s="68"/>
      <c r="CX1565" s="68"/>
      <c r="CY1565" s="68"/>
      <c r="CZ1565" s="68"/>
      <c r="DA1565" s="68"/>
      <c r="DB1565" s="68"/>
      <c r="DC1565" s="68"/>
      <c r="DD1565" s="68"/>
      <c r="DE1565" s="68"/>
      <c r="DF1565" s="68"/>
      <c r="DG1565" s="68"/>
      <c r="DH1565" s="68"/>
      <c r="DI1565" s="68"/>
      <c r="DJ1565" s="68"/>
      <c r="DK1565" s="68"/>
      <c r="DL1565" s="68"/>
      <c r="DM1565" s="68"/>
      <c r="DN1565" s="68"/>
      <c r="DO1565" s="68"/>
      <c r="DP1565" s="68"/>
      <c r="DQ1565" s="68"/>
      <c r="DR1565" s="68"/>
      <c r="DS1565" s="68"/>
      <c r="DT1565" s="68"/>
      <c r="DU1565" s="68"/>
      <c r="DV1565" s="68"/>
      <c r="DW1565" s="68"/>
      <c r="DX1565" s="68"/>
      <c r="DY1565" s="68"/>
      <c r="DZ1565" s="68"/>
      <c r="EA1565" s="68"/>
      <c r="EB1565" s="68"/>
      <c r="EC1565" s="68"/>
      <c r="ED1565" s="68"/>
      <c r="EE1565" s="68"/>
      <c r="EF1565" s="68"/>
      <c r="EG1565" s="68"/>
      <c r="EH1565" s="68"/>
      <c r="EI1565" s="68"/>
      <c r="EJ1565" s="68"/>
      <c r="EK1565" s="68"/>
      <c r="EL1565" s="68"/>
      <c r="EM1565" s="68"/>
      <c r="EN1565" s="68"/>
      <c r="EO1565" s="68"/>
      <c r="EP1565" s="68"/>
      <c r="EQ1565" s="68"/>
      <c r="ER1565" s="68"/>
      <c r="ES1565" s="68"/>
      <c r="ET1565" s="68"/>
      <c r="EU1565" s="68"/>
      <c r="EV1565" s="68"/>
      <c r="EW1565" s="68"/>
      <c r="EX1565" s="68"/>
      <c r="EY1565" s="68"/>
      <c r="EZ1565" s="68"/>
      <c r="FA1565" s="68"/>
      <c r="FB1565" s="68"/>
      <c r="FC1565" s="68"/>
      <c r="FD1565" s="68"/>
      <c r="FE1565" s="68"/>
      <c r="FF1565" s="68"/>
      <c r="FG1565" s="68"/>
      <c r="FH1565" s="68"/>
      <c r="FI1565" s="68"/>
      <c r="FJ1565" s="68"/>
      <c r="FK1565" s="68"/>
    </row>
    <row r="1566" spans="1:167" ht="15" customHeight="1" x14ac:dyDescent="0.3">
      <c r="A1566" s="70">
        <v>1565</v>
      </c>
      <c r="B1566" s="12">
        <v>40</v>
      </c>
      <c r="C1566" s="69" t="s">
        <v>292</v>
      </c>
      <c r="D1566" s="37">
        <v>-0.28000000000000003</v>
      </c>
      <c r="E1566" s="13">
        <v>0.1</v>
      </c>
      <c r="F1566" s="19">
        <f t="shared" si="359"/>
        <v>-2.8000000000000003</v>
      </c>
      <c r="G1566" s="12" t="s">
        <v>420</v>
      </c>
      <c r="H1566" s="12">
        <f t="shared" si="347"/>
        <v>-0.38</v>
      </c>
      <c r="I1566" s="12">
        <f t="shared" si="348"/>
        <v>-0.18000000000000002</v>
      </c>
      <c r="J1566" s="12">
        <v>0.12</v>
      </c>
      <c r="K1566" s="12">
        <f t="shared" si="350"/>
        <v>-0.28000000000000003</v>
      </c>
      <c r="L1566" s="45">
        <f t="shared" si="360"/>
        <v>-2.8000000000000003</v>
      </c>
      <c r="M1566" s="15">
        <f t="shared" si="351"/>
        <v>-0.35043832202523123</v>
      </c>
      <c r="N1566" s="13">
        <f t="shared" si="352"/>
        <v>0.12515654358043971</v>
      </c>
      <c r="O1566" s="68">
        <f t="shared" si="353"/>
        <v>7.9899937421752725</v>
      </c>
      <c r="P1566" s="12">
        <f t="shared" si="354"/>
        <v>-0.47559486560567094</v>
      </c>
      <c r="Q1566" s="12">
        <f t="shared" si="355"/>
        <v>-0.22528177844479153</v>
      </c>
      <c r="R1566" s="113">
        <v>9.6959097243260093</v>
      </c>
      <c r="S1566" s="12" t="s">
        <v>1977</v>
      </c>
      <c r="T1566" s="12" t="s">
        <v>1980</v>
      </c>
      <c r="U1566" s="12" t="s">
        <v>709</v>
      </c>
      <c r="V1566" s="13" t="s">
        <v>1982</v>
      </c>
      <c r="W1566" s="68">
        <v>0</v>
      </c>
      <c r="X1566" s="68">
        <v>0</v>
      </c>
      <c r="Y1566" s="68">
        <v>1</v>
      </c>
      <c r="Z1566" s="68">
        <v>0</v>
      </c>
      <c r="AA1566" s="13">
        <v>1</v>
      </c>
      <c r="AB1566" s="13">
        <v>1</v>
      </c>
      <c r="AC1566" s="68">
        <v>2</v>
      </c>
      <c r="AD1566" s="68">
        <v>1</v>
      </c>
      <c r="AE1566" s="13">
        <v>56</v>
      </c>
      <c r="AF1566" s="13">
        <v>0</v>
      </c>
      <c r="AG1566" s="13">
        <v>1</v>
      </c>
      <c r="AH1566" s="13">
        <v>0</v>
      </c>
      <c r="AI1566" s="13">
        <v>0</v>
      </c>
      <c r="AJ1566" s="13">
        <v>0</v>
      </c>
      <c r="AK1566" s="13">
        <v>0</v>
      </c>
      <c r="AL1566" s="13">
        <v>0</v>
      </c>
      <c r="AM1566" s="68">
        <v>0</v>
      </c>
      <c r="AN1566" s="68">
        <v>0</v>
      </c>
      <c r="AO1566" s="68">
        <v>0</v>
      </c>
      <c r="AP1566" s="113">
        <v>5.916202062607435</v>
      </c>
      <c r="AQ1566" s="12">
        <v>1</v>
      </c>
      <c r="AR1566" s="113">
        <v>4.0604430105464191</v>
      </c>
      <c r="AS1566" s="12">
        <v>1</v>
      </c>
      <c r="AT1566" s="12">
        <v>0</v>
      </c>
      <c r="AU1566" s="12">
        <v>5.1929568508902104</v>
      </c>
      <c r="AV1566" s="113">
        <v>7.6058900010531216</v>
      </c>
      <c r="AW1566" s="12">
        <v>1</v>
      </c>
      <c r="AX1566" s="12">
        <v>0</v>
      </c>
      <c r="AY1566" s="68">
        <v>1</v>
      </c>
      <c r="AZ1566" s="68">
        <v>3.8</v>
      </c>
      <c r="BA1566" s="94">
        <v>204</v>
      </c>
      <c r="BB1566" s="94">
        <v>3</v>
      </c>
      <c r="BC1566" s="12">
        <v>1</v>
      </c>
      <c r="BD1566" s="12">
        <v>0</v>
      </c>
      <c r="BE1566" s="104">
        <f>LN(10.5)</f>
        <v>2.3513752571634776</v>
      </c>
      <c r="BF1566" s="104">
        <v>1486.31</v>
      </c>
      <c r="BG1566" s="104">
        <f t="shared" si="356"/>
        <v>0.32192751584956514</v>
      </c>
      <c r="BH1566" s="68">
        <v>1</v>
      </c>
      <c r="BI1566" s="68">
        <v>1</v>
      </c>
      <c r="BJ1566" s="68">
        <v>0</v>
      </c>
      <c r="BK1566" s="12">
        <v>1</v>
      </c>
      <c r="BL1566" s="12">
        <v>0</v>
      </c>
      <c r="BM1566" s="12">
        <v>1</v>
      </c>
      <c r="BN1566" s="12">
        <v>0</v>
      </c>
      <c r="BO1566" s="12">
        <v>1</v>
      </c>
      <c r="BP1566" s="12">
        <v>0</v>
      </c>
      <c r="BQ1566" s="12">
        <v>1</v>
      </c>
      <c r="BR1566" s="12">
        <v>0</v>
      </c>
      <c r="BS1566" s="12">
        <v>0</v>
      </c>
      <c r="BT1566" s="12">
        <v>0</v>
      </c>
      <c r="BU1566" s="12">
        <v>0</v>
      </c>
      <c r="BV1566" s="12">
        <v>1</v>
      </c>
      <c r="BW1566" s="12">
        <v>0</v>
      </c>
      <c r="BX1566" s="12">
        <v>0</v>
      </c>
      <c r="BY1566" s="12">
        <v>0.41799999999999998</v>
      </c>
      <c r="BZ1566" s="12">
        <f t="shared" si="357"/>
        <v>0.58200000000000007</v>
      </c>
      <c r="CA1566" s="113">
        <v>2.9957322735539909</v>
      </c>
      <c r="CB1566" s="12" t="s">
        <v>1972</v>
      </c>
      <c r="CC1566" s="12">
        <v>1</v>
      </c>
      <c r="CD1566" s="12" t="s">
        <v>1965</v>
      </c>
      <c r="CE1566" s="12" t="s">
        <v>17</v>
      </c>
      <c r="CI1566" s="46"/>
      <c r="CJ1566" s="12" t="s">
        <v>1968</v>
      </c>
      <c r="CK1566" s="12" t="s">
        <v>1975</v>
      </c>
      <c r="CL1566" s="68"/>
      <c r="CM1566" s="68"/>
      <c r="CN1566" s="68"/>
      <c r="CO1566" s="68"/>
      <c r="CP1566" s="68"/>
      <c r="CQ1566" s="68"/>
      <c r="CR1566" s="68"/>
      <c r="CS1566" s="68"/>
      <c r="CT1566" s="68"/>
      <c r="CU1566" s="68"/>
      <c r="CV1566" s="68"/>
      <c r="CW1566" s="68"/>
      <c r="CX1566" s="68"/>
      <c r="CY1566" s="68"/>
      <c r="CZ1566" s="68"/>
      <c r="DA1566" s="68"/>
      <c r="DB1566" s="68"/>
      <c r="DC1566" s="68"/>
      <c r="DD1566" s="68"/>
      <c r="DE1566" s="68"/>
      <c r="DF1566" s="68"/>
      <c r="DG1566" s="68"/>
      <c r="DH1566" s="68"/>
      <c r="DI1566" s="68"/>
      <c r="DJ1566" s="68"/>
      <c r="DK1566" s="68"/>
      <c r="DL1566" s="68"/>
      <c r="DM1566" s="68"/>
      <c r="DN1566" s="68"/>
      <c r="DO1566" s="68"/>
      <c r="DP1566" s="68"/>
      <c r="DQ1566" s="68"/>
      <c r="DR1566" s="68"/>
      <c r="DS1566" s="68"/>
      <c r="DT1566" s="68"/>
      <c r="DU1566" s="68"/>
      <c r="DV1566" s="68"/>
      <c r="DW1566" s="68"/>
      <c r="DX1566" s="68"/>
      <c r="DY1566" s="68"/>
      <c r="DZ1566" s="68"/>
      <c r="EA1566" s="68"/>
      <c r="EB1566" s="68"/>
      <c r="EC1566" s="68"/>
      <c r="ED1566" s="68"/>
      <c r="EE1566" s="68"/>
      <c r="EF1566" s="68"/>
      <c r="EG1566" s="68"/>
      <c r="EH1566" s="68"/>
      <c r="EI1566" s="68"/>
      <c r="EJ1566" s="68"/>
      <c r="EK1566" s="68"/>
      <c r="EL1566" s="68"/>
      <c r="EM1566" s="68"/>
      <c r="EN1566" s="68"/>
      <c r="EO1566" s="68"/>
      <c r="EP1566" s="68"/>
      <c r="EQ1566" s="68"/>
      <c r="ER1566" s="68"/>
      <c r="ES1566" s="68"/>
      <c r="ET1566" s="68"/>
      <c r="EU1566" s="68"/>
      <c r="EV1566" s="68"/>
      <c r="EW1566" s="68"/>
      <c r="EX1566" s="68"/>
      <c r="EY1566" s="68"/>
      <c r="EZ1566" s="68"/>
      <c r="FA1566" s="68"/>
      <c r="FB1566" s="68"/>
      <c r="FC1566" s="68"/>
      <c r="FD1566" s="68"/>
      <c r="FE1566" s="68"/>
      <c r="FF1566" s="68"/>
      <c r="FG1566" s="68"/>
      <c r="FH1566" s="68"/>
      <c r="FI1566" s="68"/>
      <c r="FJ1566" s="68"/>
      <c r="FK1566" s="68"/>
    </row>
    <row r="1567" spans="1:167" s="40" customFormat="1" ht="15" customHeight="1" x14ac:dyDescent="0.3">
      <c r="A1567" s="75">
        <v>1566</v>
      </c>
      <c r="B1567" s="75">
        <v>40</v>
      </c>
      <c r="C1567" s="77" t="s">
        <v>292</v>
      </c>
      <c r="D1567" s="76">
        <v>0.13</v>
      </c>
      <c r="E1567" s="77">
        <v>0.09</v>
      </c>
      <c r="F1567" s="79">
        <f t="shared" si="359"/>
        <v>1.4444444444444446</v>
      </c>
      <c r="G1567" s="75"/>
      <c r="H1567" s="75">
        <f t="shared" si="347"/>
        <v>4.0000000000000008E-2</v>
      </c>
      <c r="I1567" s="75">
        <f t="shared" si="348"/>
        <v>0.22</v>
      </c>
      <c r="J1567" s="75">
        <v>0.05</v>
      </c>
      <c r="K1567" s="75">
        <f t="shared" si="350"/>
        <v>0.13</v>
      </c>
      <c r="L1567" s="88">
        <f t="shared" si="360"/>
        <v>1.4444444444444446</v>
      </c>
      <c r="M1567" s="78">
        <f t="shared" si="351"/>
        <v>0.21050043999620208</v>
      </c>
      <c r="N1567" s="77">
        <f t="shared" si="352"/>
        <v>0.14573107384352449</v>
      </c>
      <c r="O1567" s="77">
        <f t="shared" si="353"/>
        <v>6.8619545140642266</v>
      </c>
      <c r="P1567" s="75">
        <f t="shared" si="354"/>
        <v>6.4769366152677588E-2</v>
      </c>
      <c r="Q1567" s="75">
        <f t="shared" si="355"/>
        <v>0.35623151383972657</v>
      </c>
      <c r="R1567" s="115">
        <v>9.6959097243260093</v>
      </c>
      <c r="S1567" s="75" t="s">
        <v>1978</v>
      </c>
      <c r="T1567" s="75" t="s">
        <v>1980</v>
      </c>
      <c r="U1567" s="75" t="s">
        <v>709</v>
      </c>
      <c r="V1567" s="77" t="s">
        <v>1983</v>
      </c>
      <c r="W1567" s="77">
        <v>0</v>
      </c>
      <c r="X1567" s="77">
        <v>0</v>
      </c>
      <c r="Y1567" s="77">
        <v>1</v>
      </c>
      <c r="Z1567" s="77">
        <v>0</v>
      </c>
      <c r="AA1567" s="77">
        <v>1</v>
      </c>
      <c r="AB1567" s="77">
        <v>1</v>
      </c>
      <c r="AC1567" s="77">
        <v>3</v>
      </c>
      <c r="AD1567" s="77">
        <v>1</v>
      </c>
      <c r="AE1567" s="77">
        <v>45</v>
      </c>
      <c r="AF1567" s="77">
        <v>0</v>
      </c>
      <c r="AG1567" s="77">
        <v>1</v>
      </c>
      <c r="AH1567" s="77">
        <v>0</v>
      </c>
      <c r="AI1567" s="77">
        <v>0</v>
      </c>
      <c r="AJ1567" s="77">
        <v>0</v>
      </c>
      <c r="AK1567" s="77">
        <v>0</v>
      </c>
      <c r="AL1567" s="77">
        <v>0</v>
      </c>
      <c r="AM1567" s="77">
        <v>0</v>
      </c>
      <c r="AN1567" s="77">
        <v>0</v>
      </c>
      <c r="AO1567" s="77">
        <v>0</v>
      </c>
      <c r="AP1567" s="115">
        <v>5.916202062607435</v>
      </c>
      <c r="AQ1567" s="75">
        <v>1</v>
      </c>
      <c r="AR1567" s="115">
        <v>3.8501476017100584</v>
      </c>
      <c r="AS1567" s="75">
        <v>1</v>
      </c>
      <c r="AT1567" s="75">
        <v>0</v>
      </c>
      <c r="AU1567" s="75">
        <v>5.1929568508902104</v>
      </c>
      <c r="AV1567" s="115">
        <v>7.6058900010531216</v>
      </c>
      <c r="AW1567" s="75">
        <v>1</v>
      </c>
      <c r="AX1567" s="75">
        <v>0</v>
      </c>
      <c r="AY1567" s="77">
        <v>1</v>
      </c>
      <c r="AZ1567" s="77">
        <v>3.8</v>
      </c>
      <c r="BA1567" s="52">
        <v>204</v>
      </c>
      <c r="BB1567" s="52">
        <v>3</v>
      </c>
      <c r="BC1567" s="75">
        <v>1</v>
      </c>
      <c r="BD1567" s="75">
        <v>0</v>
      </c>
      <c r="BE1567" s="105">
        <f>LN(10.5)</f>
        <v>2.3513752571634776</v>
      </c>
      <c r="BF1567" s="105">
        <v>1486.31</v>
      </c>
      <c r="BG1567" s="105">
        <f t="shared" si="356"/>
        <v>0.32192751584956514</v>
      </c>
      <c r="BH1567" s="77">
        <v>1</v>
      </c>
      <c r="BI1567" s="77">
        <v>1</v>
      </c>
      <c r="BJ1567" s="77">
        <v>0</v>
      </c>
      <c r="BK1567" s="75">
        <v>1</v>
      </c>
      <c r="BL1567" s="75">
        <v>0</v>
      </c>
      <c r="BM1567" s="75">
        <v>1</v>
      </c>
      <c r="BN1567" s="75">
        <v>0</v>
      </c>
      <c r="BO1567" s="75">
        <v>1</v>
      </c>
      <c r="BP1567" s="75">
        <v>0</v>
      </c>
      <c r="BQ1567" s="75">
        <v>1</v>
      </c>
      <c r="BR1567" s="75">
        <v>0</v>
      </c>
      <c r="BS1567" s="75">
        <v>0</v>
      </c>
      <c r="BT1567" s="75">
        <v>0</v>
      </c>
      <c r="BU1567" s="75">
        <v>0</v>
      </c>
      <c r="BV1567" s="75">
        <v>1</v>
      </c>
      <c r="BW1567" s="75">
        <v>0</v>
      </c>
      <c r="BX1567" s="75">
        <v>0</v>
      </c>
      <c r="BY1567" s="75">
        <v>0.41799999999999998</v>
      </c>
      <c r="BZ1567" s="75">
        <f t="shared" si="357"/>
        <v>0.58200000000000007</v>
      </c>
      <c r="CA1567" s="115">
        <v>2.9957322735539909</v>
      </c>
      <c r="CB1567" s="75" t="s">
        <v>1972</v>
      </c>
      <c r="CC1567" s="75">
        <v>1</v>
      </c>
      <c r="CD1567" s="75"/>
      <c r="CE1567" s="75"/>
      <c r="CF1567" s="70" t="s">
        <v>1970</v>
      </c>
      <c r="CG1567" s="70"/>
      <c r="CH1567" s="70"/>
      <c r="CI1567" s="75"/>
      <c r="CJ1567" s="70" t="s">
        <v>1969</v>
      </c>
      <c r="CK1567" s="75"/>
      <c r="CL1567" s="77"/>
      <c r="CM1567" s="77"/>
      <c r="CN1567" s="77"/>
      <c r="CO1567" s="77"/>
      <c r="CP1567" s="77"/>
      <c r="CQ1567" s="77"/>
      <c r="CR1567" s="77"/>
      <c r="CS1567" s="77"/>
      <c r="CT1567" s="77"/>
      <c r="CU1567" s="77"/>
      <c r="CV1567" s="77"/>
      <c r="CW1567" s="77"/>
      <c r="CX1567" s="77"/>
      <c r="CY1567" s="77"/>
      <c r="CZ1567" s="77"/>
      <c r="DA1567" s="77"/>
      <c r="DB1567" s="77"/>
      <c r="DC1567" s="77"/>
      <c r="DD1567" s="77"/>
      <c r="DE1567" s="77"/>
      <c r="DF1567" s="77"/>
      <c r="DG1567" s="77"/>
      <c r="DH1567" s="77"/>
      <c r="DI1567" s="77"/>
      <c r="DJ1567" s="77"/>
      <c r="DK1567" s="77"/>
      <c r="DL1567" s="77"/>
      <c r="DM1567" s="77"/>
      <c r="DN1567" s="77"/>
      <c r="DO1567" s="77"/>
      <c r="DP1567" s="77"/>
      <c r="DQ1567" s="77"/>
      <c r="DR1567" s="77"/>
      <c r="DS1567" s="77"/>
      <c r="DT1567" s="77"/>
      <c r="DU1567" s="77"/>
      <c r="DV1567" s="77"/>
      <c r="DW1567" s="77"/>
      <c r="DX1567" s="77"/>
      <c r="DY1567" s="77"/>
      <c r="DZ1567" s="77"/>
      <c r="EA1567" s="77"/>
      <c r="EB1567" s="77"/>
      <c r="EC1567" s="77"/>
      <c r="ED1567" s="77"/>
      <c r="EE1567" s="77"/>
      <c r="EF1567" s="77"/>
      <c r="EG1567" s="77"/>
      <c r="EH1567" s="77"/>
      <c r="EI1567" s="77"/>
      <c r="EJ1567" s="77"/>
      <c r="EK1567" s="77"/>
      <c r="EL1567" s="77"/>
      <c r="EM1567" s="77"/>
      <c r="EN1567" s="77"/>
      <c r="EO1567" s="77"/>
      <c r="EP1567" s="77"/>
      <c r="EQ1567" s="77"/>
      <c r="ER1567" s="77"/>
      <c r="ES1567" s="77"/>
      <c r="ET1567" s="77"/>
      <c r="EU1567" s="77"/>
      <c r="EV1567" s="77"/>
      <c r="EW1567" s="77"/>
      <c r="EX1567" s="77"/>
      <c r="EY1567" s="77"/>
      <c r="EZ1567" s="77"/>
      <c r="FA1567" s="77"/>
      <c r="FB1567" s="77"/>
      <c r="FC1567" s="77"/>
      <c r="FD1567" s="77"/>
      <c r="FE1567" s="77"/>
      <c r="FF1567" s="77"/>
      <c r="FG1567" s="77"/>
      <c r="FH1567" s="77"/>
      <c r="FI1567" s="77"/>
      <c r="FJ1567" s="77"/>
      <c r="FK1567" s="77"/>
    </row>
    <row r="1568" spans="1:167" ht="15" customHeight="1" x14ac:dyDescent="0.3">
      <c r="A1568" s="70">
        <v>1567</v>
      </c>
      <c r="B1568" s="12">
        <v>41</v>
      </c>
      <c r="C1568" s="69" t="s">
        <v>294</v>
      </c>
      <c r="D1568" s="37">
        <v>0.23599999999999999</v>
      </c>
      <c r="E1568" s="68">
        <v>6.5000000000000002E-2</v>
      </c>
      <c r="F1568" s="19">
        <f t="shared" si="359"/>
        <v>3.6307692307692303</v>
      </c>
      <c r="G1568" s="12" t="s">
        <v>353</v>
      </c>
      <c r="H1568" s="12">
        <f t="shared" si="347"/>
        <v>0.17099999999999999</v>
      </c>
      <c r="I1568" s="12">
        <f t="shared" si="348"/>
        <v>0.30099999999999999</v>
      </c>
      <c r="J1568" s="12">
        <v>1.2999999999999999E-2</v>
      </c>
      <c r="K1568" s="12">
        <f t="shared" si="350"/>
        <v>0.23599999999999999</v>
      </c>
      <c r="L1568" s="45">
        <f t="shared" si="360"/>
        <v>3.6307692307692303</v>
      </c>
      <c r="M1568" s="15">
        <f t="shared" si="351"/>
        <v>0.13185960564229374</v>
      </c>
      <c r="N1568" s="68">
        <f t="shared" si="352"/>
        <v>3.6317264265885996E-2</v>
      </c>
      <c r="O1568" s="68">
        <f t="shared" si="353"/>
        <v>27.535113677032466</v>
      </c>
      <c r="P1568" s="12">
        <f t="shared" si="354"/>
        <v>9.5542341376407741E-2</v>
      </c>
      <c r="Q1568" s="12">
        <f t="shared" si="355"/>
        <v>0.16817686990817973</v>
      </c>
      <c r="R1568" s="113">
        <v>9.6959097243260093</v>
      </c>
      <c r="S1568" s="12" t="s">
        <v>2001</v>
      </c>
      <c r="T1568" s="12" t="s">
        <v>1998</v>
      </c>
      <c r="U1568" s="12" t="s">
        <v>568</v>
      </c>
      <c r="V1568" s="68" t="s">
        <v>2003</v>
      </c>
      <c r="W1568" s="68">
        <v>1</v>
      </c>
      <c r="X1568" s="68">
        <v>0</v>
      </c>
      <c r="Y1568" s="68">
        <v>0</v>
      </c>
      <c r="Z1568" s="68">
        <v>0</v>
      </c>
      <c r="AA1568" s="68">
        <v>1</v>
      </c>
      <c r="AB1568" s="68">
        <v>1</v>
      </c>
      <c r="AC1568" s="68">
        <v>1</v>
      </c>
      <c r="AD1568" s="68">
        <v>1</v>
      </c>
      <c r="AE1568" s="68">
        <v>745</v>
      </c>
      <c r="AF1568" s="68">
        <v>0</v>
      </c>
      <c r="AG1568" s="68">
        <v>1</v>
      </c>
      <c r="AH1568" s="68">
        <v>0</v>
      </c>
      <c r="AI1568" s="68">
        <v>0</v>
      </c>
      <c r="AJ1568" s="68">
        <v>0</v>
      </c>
      <c r="AK1568" s="68">
        <v>0</v>
      </c>
      <c r="AL1568" s="68">
        <v>0</v>
      </c>
      <c r="AM1568" s="68">
        <v>0</v>
      </c>
      <c r="AN1568" s="68">
        <v>0</v>
      </c>
      <c r="AO1568" s="68">
        <v>0</v>
      </c>
      <c r="AP1568" s="113">
        <v>8.4867339839315292</v>
      </c>
      <c r="AQ1568" s="12">
        <v>1</v>
      </c>
      <c r="AR1568" s="113">
        <v>6.6160651851328174</v>
      </c>
      <c r="AS1568" s="12">
        <v>0</v>
      </c>
      <c r="AT1568" s="12">
        <v>1</v>
      </c>
      <c r="AU1568" s="12">
        <v>5.1929568508902104</v>
      </c>
      <c r="AV1568" s="113">
        <v>7.605641213889256</v>
      </c>
      <c r="AW1568" s="12">
        <v>0</v>
      </c>
      <c r="AX1568" s="12">
        <v>1</v>
      </c>
      <c r="AY1568" s="68">
        <v>0</v>
      </c>
      <c r="AZ1568" s="68">
        <v>3.8</v>
      </c>
      <c r="BA1568" s="94">
        <v>48</v>
      </c>
      <c r="BB1568" s="94">
        <v>34</v>
      </c>
      <c r="BC1568" s="12">
        <v>1</v>
      </c>
      <c r="BD1568" s="12">
        <v>0</v>
      </c>
      <c r="BE1568" s="104">
        <f>LN(8.658)</f>
        <v>2.1584837490197888</v>
      </c>
      <c r="BF1568" s="104">
        <v>153.19999999999999</v>
      </c>
      <c r="BG1568" s="104">
        <f t="shared" si="356"/>
        <v>0.42897326228086807</v>
      </c>
      <c r="BH1568" s="68">
        <v>0</v>
      </c>
      <c r="BI1568" s="68">
        <v>1</v>
      </c>
      <c r="BJ1568" s="68">
        <v>0</v>
      </c>
      <c r="BK1568" s="12">
        <v>1</v>
      </c>
      <c r="BL1568" s="12">
        <v>0</v>
      </c>
      <c r="BM1568" s="12">
        <v>1</v>
      </c>
      <c r="BN1568" s="12">
        <v>0</v>
      </c>
      <c r="BO1568" s="12">
        <v>0</v>
      </c>
      <c r="BP1568" s="12">
        <v>1</v>
      </c>
      <c r="BQ1568" s="12">
        <v>0</v>
      </c>
      <c r="BR1568" s="12">
        <v>0</v>
      </c>
      <c r="BS1568" s="12">
        <v>0</v>
      </c>
      <c r="BT1568" s="12">
        <v>0</v>
      </c>
      <c r="BU1568" s="12">
        <v>1</v>
      </c>
      <c r="BV1568" s="12">
        <v>1</v>
      </c>
      <c r="BW1568" s="12">
        <v>0</v>
      </c>
      <c r="BX1568" s="12">
        <v>0</v>
      </c>
      <c r="BY1568" s="12">
        <v>0.41799999999999998</v>
      </c>
      <c r="BZ1568" s="12">
        <f t="shared" si="357"/>
        <v>0.58200000000000007</v>
      </c>
      <c r="CA1568" s="113">
        <v>2.9957322735539909</v>
      </c>
      <c r="CB1568" s="12" t="s">
        <v>1987</v>
      </c>
      <c r="CC1568" s="12">
        <v>0</v>
      </c>
      <c r="CD1568" s="12" t="s">
        <v>1989</v>
      </c>
      <c r="CE1568" s="12" t="s">
        <v>1996</v>
      </c>
      <c r="CF1568" s="12" t="s">
        <v>1988</v>
      </c>
      <c r="CG1568" s="12" t="s">
        <v>1992</v>
      </c>
      <c r="CH1568" s="12" t="s">
        <v>1986</v>
      </c>
      <c r="CI1568" s="46" t="s">
        <v>1997</v>
      </c>
      <c r="CL1568" s="68"/>
      <c r="CM1568" s="68"/>
      <c r="CN1568" s="68"/>
      <c r="CO1568" s="68"/>
      <c r="CP1568" s="68"/>
      <c r="CQ1568" s="68"/>
      <c r="CR1568" s="68"/>
      <c r="CS1568" s="68"/>
      <c r="CT1568" s="68"/>
      <c r="CU1568" s="68"/>
      <c r="CV1568" s="68"/>
      <c r="CW1568" s="68"/>
      <c r="CX1568" s="68"/>
      <c r="CY1568" s="68"/>
      <c r="CZ1568" s="68"/>
      <c r="DA1568" s="68"/>
      <c r="DB1568" s="68"/>
      <c r="DC1568" s="68"/>
      <c r="DD1568" s="68"/>
      <c r="DE1568" s="68"/>
      <c r="DF1568" s="68"/>
      <c r="DG1568" s="68"/>
      <c r="DH1568" s="68"/>
      <c r="DI1568" s="68"/>
      <c r="DJ1568" s="68"/>
      <c r="DK1568" s="68"/>
      <c r="DL1568" s="68"/>
      <c r="DM1568" s="68"/>
      <c r="DN1568" s="68"/>
      <c r="DO1568" s="68"/>
      <c r="DP1568" s="68"/>
      <c r="DQ1568" s="68"/>
      <c r="DR1568" s="68"/>
      <c r="DS1568" s="68"/>
      <c r="DT1568" s="68"/>
      <c r="DU1568" s="68"/>
      <c r="DV1568" s="68"/>
      <c r="DW1568" s="68"/>
      <c r="DX1568" s="68"/>
      <c r="DY1568" s="68"/>
      <c r="DZ1568" s="68"/>
      <c r="EA1568" s="68"/>
      <c r="EB1568" s="68"/>
      <c r="EC1568" s="68"/>
      <c r="ED1568" s="68"/>
      <c r="EE1568" s="68"/>
      <c r="EF1568" s="68"/>
      <c r="EG1568" s="68"/>
      <c r="EH1568" s="68"/>
      <c r="EI1568" s="68"/>
      <c r="EJ1568" s="68"/>
      <c r="EK1568" s="68"/>
      <c r="EL1568" s="68"/>
      <c r="EM1568" s="68"/>
      <c r="EN1568" s="68"/>
      <c r="EO1568" s="68"/>
      <c r="EP1568" s="68"/>
      <c r="EQ1568" s="68"/>
      <c r="ER1568" s="68"/>
      <c r="ES1568" s="68"/>
      <c r="ET1568" s="68"/>
      <c r="EU1568" s="68"/>
      <c r="EV1568" s="68"/>
      <c r="EW1568" s="68"/>
      <c r="EX1568" s="68"/>
      <c r="EY1568" s="68"/>
      <c r="EZ1568" s="68"/>
      <c r="FA1568" s="68"/>
      <c r="FB1568" s="68"/>
      <c r="FC1568" s="68"/>
      <c r="FD1568" s="68"/>
      <c r="FE1568" s="68"/>
      <c r="FF1568" s="68"/>
      <c r="FG1568" s="68"/>
      <c r="FH1568" s="68"/>
      <c r="FI1568" s="68"/>
      <c r="FJ1568" s="68"/>
      <c r="FK1568" s="68"/>
    </row>
    <row r="1569" spans="1:167" ht="15" customHeight="1" x14ac:dyDescent="0.3">
      <c r="A1569" s="70">
        <v>1568</v>
      </c>
      <c r="B1569" s="70">
        <v>41</v>
      </c>
      <c r="C1569" s="69" t="s">
        <v>294</v>
      </c>
      <c r="D1569" s="38">
        <v>0.26500000000000001</v>
      </c>
      <c r="E1569" s="69">
        <v>6.7000000000000004E-2</v>
      </c>
      <c r="F1569" s="19">
        <f t="shared" si="359"/>
        <v>3.955223880597015</v>
      </c>
      <c r="G1569" s="70" t="s">
        <v>353</v>
      </c>
      <c r="H1569" s="70">
        <f t="shared" si="347"/>
        <v>0.19800000000000001</v>
      </c>
      <c r="I1569" s="70">
        <f t="shared" si="348"/>
        <v>0.33200000000000002</v>
      </c>
      <c r="J1569" s="70">
        <v>0.34300000000000003</v>
      </c>
      <c r="K1569" s="70">
        <f t="shared" si="350"/>
        <v>0.26500000000000001</v>
      </c>
      <c r="L1569" s="47">
        <f t="shared" si="360"/>
        <v>3.955223880597015</v>
      </c>
      <c r="M1569" s="18">
        <f t="shared" si="351"/>
        <v>0.14359923158010515</v>
      </c>
      <c r="N1569" s="69">
        <f t="shared" si="352"/>
        <v>3.6306220814592623E-2</v>
      </c>
      <c r="O1569" s="69">
        <f t="shared" si="353"/>
        <v>27.543489175223336</v>
      </c>
      <c r="P1569" s="70">
        <f t="shared" si="354"/>
        <v>0.10729301076551254</v>
      </c>
      <c r="Q1569" s="70">
        <f t="shared" si="355"/>
        <v>0.17990545239469777</v>
      </c>
      <c r="R1569" s="114">
        <v>9.6959097243260093</v>
      </c>
      <c r="S1569" s="70" t="s">
        <v>2001</v>
      </c>
      <c r="T1569" s="70" t="s">
        <v>1998</v>
      </c>
      <c r="U1569" s="70" t="s">
        <v>568</v>
      </c>
      <c r="V1569" s="69" t="s">
        <v>2003</v>
      </c>
      <c r="W1569" s="69">
        <v>1</v>
      </c>
      <c r="X1569" s="69">
        <v>0</v>
      </c>
      <c r="Y1569" s="69">
        <v>0</v>
      </c>
      <c r="Z1569" s="69">
        <v>0</v>
      </c>
      <c r="AA1569" s="69">
        <v>1</v>
      </c>
      <c r="AB1569" s="69">
        <v>1</v>
      </c>
      <c r="AC1569" s="69">
        <v>2</v>
      </c>
      <c r="AD1569" s="69">
        <v>3</v>
      </c>
      <c r="AE1569" s="69">
        <v>743</v>
      </c>
      <c r="AF1569" s="69">
        <v>0</v>
      </c>
      <c r="AG1569" s="69">
        <v>1</v>
      </c>
      <c r="AH1569" s="69">
        <v>0</v>
      </c>
      <c r="AI1569" s="69">
        <v>0</v>
      </c>
      <c r="AJ1569" s="69">
        <v>0</v>
      </c>
      <c r="AK1569" s="69">
        <v>0</v>
      </c>
      <c r="AL1569" s="69">
        <v>0</v>
      </c>
      <c r="AM1569" s="69">
        <v>0</v>
      </c>
      <c r="AN1569" s="69">
        <v>0</v>
      </c>
      <c r="AO1569" s="69">
        <v>0</v>
      </c>
      <c r="AP1569" s="114">
        <v>8.4867339839315292</v>
      </c>
      <c r="AQ1569" s="70">
        <v>1</v>
      </c>
      <c r="AR1569" s="114">
        <v>6.6160651851328174</v>
      </c>
      <c r="AS1569" s="70">
        <v>0</v>
      </c>
      <c r="AT1569" s="70">
        <v>1</v>
      </c>
      <c r="AU1569" s="70">
        <v>5.1929568508902104</v>
      </c>
      <c r="AV1569" s="114">
        <v>7.605641213889256</v>
      </c>
      <c r="AW1569" s="70">
        <v>0</v>
      </c>
      <c r="AX1569" s="70">
        <v>1</v>
      </c>
      <c r="AY1569" s="69">
        <v>0</v>
      </c>
      <c r="AZ1569" s="69">
        <v>3.8</v>
      </c>
      <c r="BA1569" s="32">
        <v>48</v>
      </c>
      <c r="BB1569" s="32">
        <v>34</v>
      </c>
      <c r="BC1569" s="70">
        <v>1</v>
      </c>
      <c r="BD1569" s="70">
        <v>0</v>
      </c>
      <c r="BE1569" s="106">
        <f>LN(8.658)</f>
        <v>2.1584837490197888</v>
      </c>
      <c r="BF1569" s="106">
        <v>153.19999999999999</v>
      </c>
      <c r="BG1569" s="106">
        <f t="shared" si="356"/>
        <v>0.42897326228086807</v>
      </c>
      <c r="BH1569" s="69">
        <v>0</v>
      </c>
      <c r="BI1569" s="69">
        <v>1</v>
      </c>
      <c r="BJ1569" s="69">
        <v>0</v>
      </c>
      <c r="BK1569" s="70">
        <v>1</v>
      </c>
      <c r="BL1569" s="70">
        <v>0</v>
      </c>
      <c r="BM1569" s="70">
        <v>1</v>
      </c>
      <c r="BN1569" s="70">
        <v>0</v>
      </c>
      <c r="BO1569" s="70">
        <v>0</v>
      </c>
      <c r="BP1569" s="70">
        <v>1</v>
      </c>
      <c r="BQ1569" s="70">
        <v>0</v>
      </c>
      <c r="BR1569" s="70">
        <v>0</v>
      </c>
      <c r="BS1569" s="70">
        <v>0</v>
      </c>
      <c r="BT1569" s="70">
        <v>0</v>
      </c>
      <c r="BU1569" s="70">
        <v>1</v>
      </c>
      <c r="BV1569" s="70">
        <v>1</v>
      </c>
      <c r="BW1569" s="70">
        <v>0</v>
      </c>
      <c r="BX1569" s="70">
        <v>0</v>
      </c>
      <c r="BY1569" s="70">
        <v>0.41799999999999998</v>
      </c>
      <c r="BZ1569" s="70">
        <f t="shared" si="357"/>
        <v>0.58200000000000007</v>
      </c>
      <c r="CA1569" s="114">
        <v>2.9957322735539909</v>
      </c>
      <c r="CB1569" s="70" t="s">
        <v>1987</v>
      </c>
      <c r="CC1569" s="70">
        <v>0</v>
      </c>
      <c r="CD1569" s="70" t="s">
        <v>1990</v>
      </c>
      <c r="CE1569" s="70" t="s">
        <v>17</v>
      </c>
      <c r="CF1569" s="70"/>
      <c r="CG1569" s="70" t="s">
        <v>1993</v>
      </c>
      <c r="CH1569" s="70" t="s">
        <v>17</v>
      </c>
      <c r="CI1569" s="70"/>
      <c r="CJ1569" s="70"/>
      <c r="CK1569" s="70"/>
      <c r="CL1569" s="69"/>
      <c r="CM1569" s="69"/>
      <c r="CN1569" s="69"/>
      <c r="CO1569" s="69"/>
      <c r="CP1569" s="69"/>
      <c r="CQ1569" s="69"/>
      <c r="CR1569" s="69"/>
      <c r="CS1569" s="69"/>
      <c r="CT1569" s="69"/>
      <c r="CU1569" s="69"/>
      <c r="CV1569" s="69"/>
      <c r="CW1569" s="69"/>
      <c r="CX1569" s="69"/>
      <c r="CY1569" s="69"/>
      <c r="CZ1569" s="69"/>
      <c r="DA1569" s="69"/>
      <c r="DB1569" s="69"/>
      <c r="DC1569" s="69"/>
      <c r="DD1569" s="69"/>
      <c r="DE1569" s="69"/>
      <c r="DF1569" s="69"/>
      <c r="DG1569" s="69"/>
      <c r="DH1569" s="69"/>
      <c r="DI1569" s="69"/>
      <c r="DJ1569" s="69"/>
      <c r="DK1569" s="69"/>
      <c r="DL1569" s="69"/>
      <c r="DM1569" s="69"/>
      <c r="DN1569" s="69"/>
      <c r="DO1569" s="69"/>
      <c r="DP1569" s="69"/>
      <c r="DQ1569" s="69"/>
      <c r="DR1569" s="69"/>
      <c r="DS1569" s="69"/>
      <c r="DT1569" s="69"/>
      <c r="DU1569" s="69"/>
      <c r="DV1569" s="69"/>
      <c r="DW1569" s="69"/>
      <c r="DX1569" s="69"/>
      <c r="DY1569" s="69"/>
      <c r="DZ1569" s="69"/>
      <c r="EA1569" s="69"/>
      <c r="EB1569" s="69"/>
      <c r="EC1569" s="69"/>
      <c r="ED1569" s="69"/>
      <c r="EE1569" s="69"/>
      <c r="EF1569" s="69"/>
      <c r="EG1569" s="69"/>
      <c r="EH1569" s="69"/>
      <c r="EI1569" s="69"/>
      <c r="EJ1569" s="69"/>
      <c r="EK1569" s="69"/>
      <c r="EL1569" s="69"/>
      <c r="EM1569" s="69"/>
      <c r="EN1569" s="69"/>
      <c r="EO1569" s="69"/>
      <c r="EP1569" s="69"/>
      <c r="EQ1569" s="69"/>
      <c r="ER1569" s="69"/>
      <c r="ES1569" s="69"/>
      <c r="ET1569" s="69"/>
      <c r="EU1569" s="69"/>
      <c r="EV1569" s="69"/>
      <c r="EW1569" s="69"/>
      <c r="EX1569" s="69"/>
      <c r="EY1569" s="69"/>
      <c r="EZ1569" s="69"/>
      <c r="FA1569" s="69"/>
      <c r="FB1569" s="69"/>
      <c r="FC1569" s="69"/>
      <c r="FD1569" s="69"/>
      <c r="FE1569" s="69"/>
      <c r="FF1569" s="69"/>
      <c r="FG1569" s="69"/>
      <c r="FH1569" s="69"/>
      <c r="FI1569" s="69"/>
      <c r="FJ1569" s="69"/>
      <c r="FK1569" s="69"/>
    </row>
    <row r="1570" spans="1:167" ht="15" customHeight="1" x14ac:dyDescent="0.3">
      <c r="A1570" s="70">
        <v>1569</v>
      </c>
      <c r="B1570" s="12">
        <v>41</v>
      </c>
      <c r="C1570" s="69" t="s">
        <v>294</v>
      </c>
      <c r="D1570" s="37">
        <v>0.42399999999999999</v>
      </c>
      <c r="E1570" s="68">
        <v>5.7000000000000002E-2</v>
      </c>
      <c r="F1570" s="19">
        <f t="shared" si="359"/>
        <v>7.4385964912280693</v>
      </c>
      <c r="G1570" s="12" t="s">
        <v>353</v>
      </c>
      <c r="H1570" s="12">
        <f t="shared" ref="H1570:H1633" si="361">D1570-E1570</f>
        <v>0.36699999999999999</v>
      </c>
      <c r="I1570" s="12">
        <f t="shared" ref="I1570:I1633" si="362">D1570+E1570</f>
        <v>0.48099999999999998</v>
      </c>
      <c r="J1570" s="12">
        <v>0.34300000000000003</v>
      </c>
      <c r="K1570" s="12">
        <f t="shared" si="350"/>
        <v>0.42399999999999999</v>
      </c>
      <c r="L1570" s="45">
        <f t="shared" si="360"/>
        <v>7.4385964912280693</v>
      </c>
      <c r="M1570" s="15">
        <f t="shared" si="351"/>
        <v>0.26326858355609434</v>
      </c>
      <c r="N1570" s="68">
        <f t="shared" si="352"/>
        <v>3.5392238827116458E-2</v>
      </c>
      <c r="O1570" s="68">
        <f t="shared" si="353"/>
        <v>28.254782210438474</v>
      </c>
      <c r="P1570" s="12">
        <f t="shared" si="354"/>
        <v>0.22787634472897789</v>
      </c>
      <c r="Q1570" s="12">
        <f t="shared" si="355"/>
        <v>0.29866082238321079</v>
      </c>
      <c r="R1570" s="113">
        <v>9.6959097243260093</v>
      </c>
      <c r="S1570" s="12" t="s">
        <v>2001</v>
      </c>
      <c r="T1570" s="12" t="s">
        <v>1998</v>
      </c>
      <c r="U1570" s="12" t="s">
        <v>1999</v>
      </c>
      <c r="V1570" s="68" t="s">
        <v>2004</v>
      </c>
      <c r="W1570" s="68">
        <v>1</v>
      </c>
      <c r="X1570" s="68">
        <v>0</v>
      </c>
      <c r="Y1570" s="68">
        <v>0</v>
      </c>
      <c r="Z1570" s="68">
        <v>0</v>
      </c>
      <c r="AA1570" s="68">
        <v>1</v>
      </c>
      <c r="AB1570" s="68">
        <v>1</v>
      </c>
      <c r="AC1570" s="68">
        <v>2</v>
      </c>
      <c r="AD1570" s="68">
        <v>3</v>
      </c>
      <c r="AE1570" s="68">
        <v>743</v>
      </c>
      <c r="AF1570" s="68">
        <v>0</v>
      </c>
      <c r="AG1570" s="68">
        <v>1</v>
      </c>
      <c r="AH1570" s="68">
        <v>0</v>
      </c>
      <c r="AI1570" s="68">
        <v>0</v>
      </c>
      <c r="AJ1570" s="68">
        <v>0</v>
      </c>
      <c r="AK1570" s="68">
        <v>0</v>
      </c>
      <c r="AL1570" s="68">
        <v>0</v>
      </c>
      <c r="AM1570" s="68">
        <v>0</v>
      </c>
      <c r="AN1570" s="68">
        <v>0</v>
      </c>
      <c r="AO1570" s="68">
        <v>0</v>
      </c>
      <c r="AP1570" s="113">
        <v>8.4867339839315292</v>
      </c>
      <c r="AQ1570" s="12">
        <v>1</v>
      </c>
      <c r="AR1570" s="113">
        <v>6.6160651851328174</v>
      </c>
      <c r="AS1570" s="12">
        <v>0</v>
      </c>
      <c r="AT1570" s="12">
        <v>1</v>
      </c>
      <c r="AU1570" s="12">
        <v>5.1929568508902104</v>
      </c>
      <c r="AV1570" s="113">
        <v>7.605641213889256</v>
      </c>
      <c r="AW1570" s="12">
        <v>0</v>
      </c>
      <c r="AX1570" s="12">
        <v>1</v>
      </c>
      <c r="AY1570" s="68">
        <v>0</v>
      </c>
      <c r="AZ1570" s="68">
        <v>3.8</v>
      </c>
      <c r="BA1570" s="94">
        <v>48</v>
      </c>
      <c r="BB1570" s="94">
        <v>34</v>
      </c>
      <c r="BC1570" s="12">
        <v>1</v>
      </c>
      <c r="BD1570" s="12">
        <v>0</v>
      </c>
      <c r="BE1570" s="104">
        <f>LN(8.658)</f>
        <v>2.1584837490197888</v>
      </c>
      <c r="BF1570" s="104">
        <v>153.19999999999999</v>
      </c>
      <c r="BG1570" s="104">
        <f t="shared" si="356"/>
        <v>0.42897326228086807</v>
      </c>
      <c r="BH1570" s="68">
        <v>0</v>
      </c>
      <c r="BI1570" s="68">
        <v>1</v>
      </c>
      <c r="BJ1570" s="68">
        <v>0</v>
      </c>
      <c r="BK1570" s="12">
        <v>1</v>
      </c>
      <c r="BL1570" s="12">
        <v>0</v>
      </c>
      <c r="BM1570" s="12">
        <v>1</v>
      </c>
      <c r="BN1570" s="12">
        <v>0</v>
      </c>
      <c r="BO1570" s="12">
        <v>0</v>
      </c>
      <c r="BP1570" s="12">
        <v>1</v>
      </c>
      <c r="BQ1570" s="12">
        <v>0</v>
      </c>
      <c r="BR1570" s="12">
        <v>0</v>
      </c>
      <c r="BS1570" s="12">
        <v>0</v>
      </c>
      <c r="BT1570" s="12">
        <v>0</v>
      </c>
      <c r="BU1570" s="12">
        <v>1</v>
      </c>
      <c r="BV1570" s="12">
        <v>1</v>
      </c>
      <c r="BW1570" s="12">
        <v>0</v>
      </c>
      <c r="BX1570" s="12">
        <v>0</v>
      </c>
      <c r="BY1570" s="12">
        <v>0.41799999999999998</v>
      </c>
      <c r="BZ1570" s="12">
        <f t="shared" si="357"/>
        <v>0.58200000000000007</v>
      </c>
      <c r="CA1570" s="113">
        <v>2.9957322735539909</v>
      </c>
      <c r="CB1570" s="12" t="s">
        <v>1987</v>
      </c>
      <c r="CC1570" s="12">
        <v>0</v>
      </c>
      <c r="CI1570" s="46" t="s">
        <v>1327</v>
      </c>
      <c r="CL1570" s="68"/>
      <c r="CM1570" s="68"/>
      <c r="CN1570" s="68"/>
      <c r="CO1570" s="68"/>
      <c r="CP1570" s="68"/>
      <c r="CQ1570" s="68"/>
      <c r="CR1570" s="68"/>
      <c r="CS1570" s="68"/>
      <c r="CT1570" s="68"/>
      <c r="CU1570" s="68"/>
      <c r="CV1570" s="68"/>
      <c r="CW1570" s="68"/>
      <c r="CX1570" s="68"/>
      <c r="CY1570" s="68"/>
      <c r="CZ1570" s="68"/>
      <c r="DA1570" s="68"/>
      <c r="DB1570" s="68"/>
      <c r="DC1570" s="68"/>
      <c r="DD1570" s="68"/>
      <c r="DE1570" s="68"/>
      <c r="DF1570" s="68"/>
      <c r="DG1570" s="68"/>
      <c r="DH1570" s="68"/>
      <c r="DI1570" s="68"/>
      <c r="DJ1570" s="68"/>
      <c r="DK1570" s="68"/>
      <c r="DL1570" s="68"/>
      <c r="DM1570" s="68"/>
      <c r="DN1570" s="68"/>
      <c r="DO1570" s="68"/>
      <c r="DP1570" s="68"/>
      <c r="DQ1570" s="68"/>
      <c r="DR1570" s="68"/>
      <c r="DS1570" s="68"/>
      <c r="DT1570" s="68"/>
      <c r="DU1570" s="68"/>
      <c r="DV1570" s="68"/>
      <c r="DW1570" s="68"/>
      <c r="DX1570" s="68"/>
      <c r="DY1570" s="68"/>
      <c r="DZ1570" s="68"/>
      <c r="EA1570" s="68"/>
      <c r="EB1570" s="68"/>
      <c r="EC1570" s="68"/>
      <c r="ED1570" s="68"/>
      <c r="EE1570" s="68"/>
      <c r="EF1570" s="68"/>
      <c r="EG1570" s="68"/>
      <c r="EH1570" s="68"/>
      <c r="EI1570" s="68"/>
      <c r="EJ1570" s="68"/>
      <c r="EK1570" s="68"/>
      <c r="EL1570" s="68"/>
      <c r="EM1570" s="68"/>
      <c r="EN1570" s="68"/>
      <c r="EO1570" s="68"/>
      <c r="EP1570" s="68"/>
      <c r="EQ1570" s="68"/>
      <c r="ER1570" s="68"/>
      <c r="ES1570" s="68"/>
      <c r="ET1570" s="68"/>
      <c r="EU1570" s="68"/>
      <c r="EV1570" s="68"/>
      <c r="EW1570" s="68"/>
      <c r="EX1570" s="68"/>
      <c r="EY1570" s="68"/>
      <c r="EZ1570" s="68"/>
      <c r="FA1570" s="68"/>
      <c r="FB1570" s="68"/>
      <c r="FC1570" s="68"/>
      <c r="FD1570" s="68"/>
      <c r="FE1570" s="68"/>
      <c r="FF1570" s="68"/>
      <c r="FG1570" s="68"/>
      <c r="FH1570" s="68"/>
      <c r="FI1570" s="68"/>
      <c r="FJ1570" s="68"/>
      <c r="FK1570" s="68"/>
    </row>
    <row r="1571" spans="1:167" ht="15" customHeight="1" x14ac:dyDescent="0.3">
      <c r="A1571" s="70">
        <v>1570</v>
      </c>
      <c r="B1571" s="70">
        <v>41</v>
      </c>
      <c r="C1571" s="69" t="s">
        <v>294</v>
      </c>
      <c r="D1571" s="38">
        <v>-4.4999999999999998E-2</v>
      </c>
      <c r="E1571" s="69">
        <v>7.1999999999999995E-2</v>
      </c>
      <c r="F1571" s="19">
        <f t="shared" si="359"/>
        <v>-0.625</v>
      </c>
      <c r="G1571" s="70" t="s">
        <v>421</v>
      </c>
      <c r="H1571" s="70">
        <f t="shared" si="361"/>
        <v>-0.11699999999999999</v>
      </c>
      <c r="I1571" s="70">
        <f t="shared" si="362"/>
        <v>2.6999999999999996E-2</v>
      </c>
      <c r="J1571" s="70">
        <v>0.34300000000000003</v>
      </c>
      <c r="K1571" s="70">
        <f t="shared" si="350"/>
        <v>-4.4999999999999998E-2</v>
      </c>
      <c r="L1571" s="47">
        <f t="shared" si="360"/>
        <v>-0.625</v>
      </c>
      <c r="M1571" s="18">
        <f t="shared" si="351"/>
        <v>-2.2923001214903968E-2</v>
      </c>
      <c r="N1571" s="69">
        <f t="shared" si="352"/>
        <v>3.667680194384635E-2</v>
      </c>
      <c r="O1571" s="69">
        <f t="shared" si="353"/>
        <v>27.26519072003715</v>
      </c>
      <c r="P1571" s="70">
        <f t="shared" si="354"/>
        <v>-5.9599803158750318E-2</v>
      </c>
      <c r="Q1571" s="70">
        <f t="shared" si="355"/>
        <v>1.3753800728942382E-2</v>
      </c>
      <c r="R1571" s="114">
        <v>9.3654620088434832</v>
      </c>
      <c r="S1571" s="70" t="s">
        <v>2001</v>
      </c>
      <c r="T1571" s="70" t="s">
        <v>1998</v>
      </c>
      <c r="U1571" s="70" t="s">
        <v>1530</v>
      </c>
      <c r="V1571" s="69" t="s">
        <v>2005</v>
      </c>
      <c r="W1571" s="69">
        <v>1</v>
      </c>
      <c r="X1571" s="69">
        <v>0</v>
      </c>
      <c r="Y1571" s="69">
        <v>0</v>
      </c>
      <c r="Z1571" s="69">
        <v>0</v>
      </c>
      <c r="AA1571" s="69">
        <v>1</v>
      </c>
      <c r="AB1571" s="69">
        <v>1</v>
      </c>
      <c r="AC1571" s="69">
        <v>2</v>
      </c>
      <c r="AD1571" s="69">
        <v>3</v>
      </c>
      <c r="AE1571" s="69">
        <v>743</v>
      </c>
      <c r="AF1571" s="69">
        <v>0</v>
      </c>
      <c r="AG1571" s="69">
        <v>1</v>
      </c>
      <c r="AH1571" s="69">
        <v>0</v>
      </c>
      <c r="AI1571" s="69">
        <v>0</v>
      </c>
      <c r="AJ1571" s="69">
        <v>0</v>
      </c>
      <c r="AK1571" s="69">
        <v>0</v>
      </c>
      <c r="AL1571" s="69">
        <v>0</v>
      </c>
      <c r="AM1571" s="69">
        <v>0</v>
      </c>
      <c r="AN1571" s="69">
        <v>0</v>
      </c>
      <c r="AO1571" s="69">
        <v>0</v>
      </c>
      <c r="AP1571" s="114">
        <v>8.4867339839315292</v>
      </c>
      <c r="AQ1571" s="70">
        <v>1</v>
      </c>
      <c r="AR1571" s="114">
        <v>6.6160651851328174</v>
      </c>
      <c r="AS1571" s="70">
        <v>0</v>
      </c>
      <c r="AT1571" s="70">
        <v>1</v>
      </c>
      <c r="AU1571" s="70">
        <v>5.1929568508902104</v>
      </c>
      <c r="AV1571" s="114">
        <v>7.605641213889256</v>
      </c>
      <c r="AW1571" s="70">
        <v>0</v>
      </c>
      <c r="AX1571" s="70">
        <v>1</v>
      </c>
      <c r="AY1571" s="69">
        <v>0</v>
      </c>
      <c r="AZ1571" s="69">
        <v>3.8</v>
      </c>
      <c r="BA1571" s="32">
        <v>48</v>
      </c>
      <c r="BB1571" s="32">
        <v>34</v>
      </c>
      <c r="BC1571" s="70">
        <v>1</v>
      </c>
      <c r="BD1571" s="70">
        <v>0</v>
      </c>
      <c r="BE1571" s="106">
        <f>LN(8.658)</f>
        <v>2.1584837490197888</v>
      </c>
      <c r="BF1571" s="106">
        <v>153.19999999999999</v>
      </c>
      <c r="BG1571" s="106">
        <f t="shared" si="356"/>
        <v>0.42897326228086807</v>
      </c>
      <c r="BH1571" s="69">
        <v>0</v>
      </c>
      <c r="BI1571" s="69">
        <v>1</v>
      </c>
      <c r="BJ1571" s="69">
        <v>0</v>
      </c>
      <c r="BK1571" s="70">
        <v>1</v>
      </c>
      <c r="BL1571" s="70">
        <v>0</v>
      </c>
      <c r="BM1571" s="70">
        <v>1</v>
      </c>
      <c r="BN1571" s="70">
        <v>0</v>
      </c>
      <c r="BO1571" s="70">
        <v>0</v>
      </c>
      <c r="BP1571" s="70">
        <v>1</v>
      </c>
      <c r="BQ1571" s="70">
        <v>0</v>
      </c>
      <c r="BR1571" s="70">
        <v>0</v>
      </c>
      <c r="BS1571" s="70">
        <v>0</v>
      </c>
      <c r="BT1571" s="70">
        <v>0</v>
      </c>
      <c r="BU1571" s="70">
        <v>1</v>
      </c>
      <c r="BV1571" s="70">
        <v>1</v>
      </c>
      <c r="BW1571" s="70">
        <v>0</v>
      </c>
      <c r="BX1571" s="70">
        <v>0</v>
      </c>
      <c r="BY1571" s="70">
        <v>0.41799999999999998</v>
      </c>
      <c r="BZ1571" s="70">
        <f t="shared" si="357"/>
        <v>0.58200000000000007</v>
      </c>
      <c r="CA1571" s="114">
        <v>2.9957322735539909</v>
      </c>
      <c r="CB1571" s="70" t="s">
        <v>1987</v>
      </c>
      <c r="CC1571" s="70">
        <v>0</v>
      </c>
      <c r="CD1571" s="70"/>
      <c r="CE1571" s="70"/>
      <c r="CF1571" s="70"/>
      <c r="CG1571" s="70"/>
      <c r="CH1571" s="70"/>
      <c r="CI1571" s="70" t="s">
        <v>1991</v>
      </c>
      <c r="CJ1571" s="70"/>
      <c r="CK1571" s="70"/>
      <c r="CL1571" s="68"/>
      <c r="CM1571" s="68"/>
      <c r="CN1571" s="68"/>
      <c r="CO1571" s="68"/>
      <c r="CP1571" s="68"/>
      <c r="CQ1571" s="68"/>
      <c r="CR1571" s="68"/>
      <c r="CS1571" s="68"/>
      <c r="CT1571" s="68"/>
      <c r="CU1571" s="68"/>
      <c r="CV1571" s="68"/>
      <c r="CW1571" s="68"/>
      <c r="CX1571" s="68"/>
      <c r="CY1571" s="68"/>
      <c r="CZ1571" s="68"/>
      <c r="DA1571" s="68"/>
      <c r="DB1571" s="68"/>
      <c r="DC1571" s="68"/>
      <c r="DD1571" s="68"/>
      <c r="DE1571" s="68"/>
      <c r="DF1571" s="68"/>
      <c r="DG1571" s="68"/>
      <c r="DH1571" s="68"/>
      <c r="DI1571" s="68"/>
      <c r="DJ1571" s="68"/>
      <c r="DK1571" s="68"/>
      <c r="DL1571" s="68"/>
      <c r="DM1571" s="68"/>
      <c r="DN1571" s="68"/>
      <c r="DO1571" s="68"/>
      <c r="DP1571" s="68"/>
      <c r="DQ1571" s="68"/>
      <c r="DR1571" s="68"/>
      <c r="DS1571" s="68"/>
      <c r="DT1571" s="68"/>
      <c r="DU1571" s="68"/>
      <c r="DV1571" s="68"/>
      <c r="DW1571" s="68"/>
      <c r="DX1571" s="68"/>
      <c r="DY1571" s="68"/>
      <c r="DZ1571" s="68"/>
      <c r="EA1571" s="68"/>
      <c r="EB1571" s="68"/>
      <c r="EC1571" s="68"/>
      <c r="ED1571" s="68"/>
      <c r="EE1571" s="68"/>
      <c r="EF1571" s="68"/>
      <c r="EG1571" s="68"/>
      <c r="EH1571" s="68"/>
      <c r="EI1571" s="68"/>
      <c r="EJ1571" s="68"/>
      <c r="EK1571" s="68"/>
      <c r="EL1571" s="68"/>
      <c r="EM1571" s="68"/>
      <c r="EN1571" s="68"/>
      <c r="EO1571" s="68"/>
      <c r="EP1571" s="68"/>
      <c r="EQ1571" s="68"/>
      <c r="ER1571" s="68"/>
      <c r="ES1571" s="68"/>
      <c r="ET1571" s="68"/>
      <c r="EU1571" s="68"/>
      <c r="EV1571" s="68"/>
      <c r="EW1571" s="68"/>
      <c r="EX1571" s="68"/>
      <c r="EY1571" s="68"/>
      <c r="EZ1571" s="68"/>
      <c r="FA1571" s="68"/>
      <c r="FB1571" s="68"/>
      <c r="FC1571" s="68"/>
      <c r="FD1571" s="68"/>
      <c r="FE1571" s="68"/>
      <c r="FF1571" s="68"/>
      <c r="FG1571" s="68"/>
      <c r="FH1571" s="68"/>
      <c r="FI1571" s="68"/>
      <c r="FJ1571" s="68"/>
      <c r="FK1571" s="68"/>
    </row>
    <row r="1572" spans="1:167" ht="15" customHeight="1" x14ac:dyDescent="0.3">
      <c r="A1572" s="70">
        <v>1571</v>
      </c>
      <c r="B1572" s="12">
        <v>41</v>
      </c>
      <c r="C1572" s="69" t="s">
        <v>294</v>
      </c>
      <c r="D1572" s="37">
        <v>0.24399999999999999</v>
      </c>
      <c r="E1572" s="13">
        <v>6.6000000000000003E-2</v>
      </c>
      <c r="F1572" s="19">
        <f t="shared" si="359"/>
        <v>3.6969696969696968</v>
      </c>
      <c r="G1572" s="12" t="s">
        <v>353</v>
      </c>
      <c r="H1572" s="12">
        <f t="shared" si="361"/>
        <v>0.17799999999999999</v>
      </c>
      <c r="I1572" s="12">
        <f t="shared" si="362"/>
        <v>0.31</v>
      </c>
      <c r="J1572" s="12" t="s">
        <v>63</v>
      </c>
      <c r="K1572" s="12">
        <f t="shared" si="350"/>
        <v>0.24399999999999999</v>
      </c>
      <c r="L1572" s="45">
        <f t="shared" si="360"/>
        <v>3.6969696969696968</v>
      </c>
      <c r="M1572" s="15">
        <f t="shared" si="351"/>
        <v>0.13422089377945845</v>
      </c>
      <c r="N1572" s="13">
        <f t="shared" si="352"/>
        <v>3.6305651596083018E-2</v>
      </c>
      <c r="O1572" s="68">
        <f t="shared" si="353"/>
        <v>27.543921016084699</v>
      </c>
      <c r="P1572" s="12">
        <f t="shared" si="354"/>
        <v>9.7915242183375439E-2</v>
      </c>
      <c r="Q1572" s="12">
        <f t="shared" si="355"/>
        <v>0.17052654537554146</v>
      </c>
      <c r="R1572" s="113">
        <v>9.3654620088434832</v>
      </c>
      <c r="S1572" s="12" t="s">
        <v>2001</v>
      </c>
      <c r="T1572" s="12" t="s">
        <v>1998</v>
      </c>
      <c r="U1572" s="12" t="s">
        <v>2000</v>
      </c>
      <c r="V1572" s="13" t="s">
        <v>2006</v>
      </c>
      <c r="W1572" s="68">
        <v>1</v>
      </c>
      <c r="X1572" s="68">
        <v>0</v>
      </c>
      <c r="Y1572" s="68">
        <v>0</v>
      </c>
      <c r="Z1572" s="68">
        <v>0</v>
      </c>
      <c r="AA1572" s="13">
        <v>1</v>
      </c>
      <c r="AB1572" s="13">
        <v>1</v>
      </c>
      <c r="AC1572" s="68">
        <v>1</v>
      </c>
      <c r="AD1572" s="13">
        <v>1</v>
      </c>
      <c r="AE1572" s="13">
        <v>745</v>
      </c>
      <c r="AF1572" s="13">
        <v>0</v>
      </c>
      <c r="AG1572" s="13">
        <v>1</v>
      </c>
      <c r="AH1572" s="13">
        <v>0</v>
      </c>
      <c r="AI1572" s="13">
        <v>0</v>
      </c>
      <c r="AJ1572" s="13">
        <v>0</v>
      </c>
      <c r="AK1572" s="13">
        <v>0</v>
      </c>
      <c r="AL1572" s="13">
        <v>0</v>
      </c>
      <c r="AM1572" s="68">
        <v>0</v>
      </c>
      <c r="AN1572" s="68">
        <v>0</v>
      </c>
      <c r="AO1572" s="68">
        <v>0</v>
      </c>
      <c r="AP1572" s="113">
        <v>8.4867339839315292</v>
      </c>
      <c r="AQ1572" s="12">
        <v>1</v>
      </c>
      <c r="AR1572" s="113">
        <v>6.6160651851328174</v>
      </c>
      <c r="AS1572" s="12">
        <v>0</v>
      </c>
      <c r="AT1572" s="12">
        <v>1</v>
      </c>
      <c r="AU1572" s="12">
        <v>5.1929568508902104</v>
      </c>
      <c r="AV1572" s="113">
        <v>7.605641213889256</v>
      </c>
      <c r="AW1572" s="12">
        <v>0</v>
      </c>
      <c r="AX1572" s="12">
        <v>1</v>
      </c>
      <c r="AY1572" s="68">
        <v>0</v>
      </c>
      <c r="AZ1572" s="68">
        <v>3.8</v>
      </c>
      <c r="BA1572" s="94">
        <v>48</v>
      </c>
      <c r="BB1572" s="94">
        <v>34</v>
      </c>
      <c r="BC1572" s="12">
        <v>1</v>
      </c>
      <c r="BD1572" s="12">
        <v>0</v>
      </c>
      <c r="BE1572" s="104">
        <f>LN(8.658)</f>
        <v>2.1584837490197888</v>
      </c>
      <c r="BF1572" s="104">
        <v>153.19999999999999</v>
      </c>
      <c r="BG1572" s="104">
        <f t="shared" si="356"/>
        <v>0.42897326228086807</v>
      </c>
      <c r="BH1572" s="68">
        <v>0</v>
      </c>
      <c r="BI1572" s="68">
        <v>1</v>
      </c>
      <c r="BJ1572" s="68">
        <v>0</v>
      </c>
      <c r="BK1572" s="12">
        <v>1</v>
      </c>
      <c r="BL1572" s="12">
        <v>0</v>
      </c>
      <c r="BM1572" s="12">
        <v>1</v>
      </c>
      <c r="BN1572" s="12">
        <v>0</v>
      </c>
      <c r="BO1572" s="12">
        <v>0</v>
      </c>
      <c r="BP1572" s="12">
        <v>1</v>
      </c>
      <c r="BQ1572" s="12">
        <v>0</v>
      </c>
      <c r="BR1572" s="12">
        <v>0</v>
      </c>
      <c r="BS1572" s="12">
        <v>0</v>
      </c>
      <c r="BT1572" s="12">
        <v>0</v>
      </c>
      <c r="BU1572" s="12">
        <v>1</v>
      </c>
      <c r="BV1572" s="12">
        <v>1</v>
      </c>
      <c r="BW1572" s="12">
        <v>0</v>
      </c>
      <c r="BX1572" s="12">
        <v>0</v>
      </c>
      <c r="BY1572" s="12">
        <v>0.41799999999999998</v>
      </c>
      <c r="BZ1572" s="12">
        <f t="shared" si="357"/>
        <v>0.58200000000000007</v>
      </c>
      <c r="CA1572" s="113">
        <v>2.9957322735539909</v>
      </c>
      <c r="CB1572" s="12" t="s">
        <v>1987</v>
      </c>
      <c r="CC1572" s="12">
        <v>0</v>
      </c>
      <c r="CL1572" s="68"/>
      <c r="CM1572" s="68"/>
      <c r="CN1572" s="68"/>
      <c r="CO1572" s="68"/>
      <c r="CP1572" s="68"/>
      <c r="CQ1572" s="68"/>
      <c r="CR1572" s="68"/>
      <c r="CS1572" s="68"/>
      <c r="CT1572" s="68"/>
      <c r="CU1572" s="68"/>
      <c r="CV1572" s="68"/>
      <c r="CW1572" s="68"/>
      <c r="CX1572" s="68"/>
      <c r="CY1572" s="68"/>
      <c r="CZ1572" s="68"/>
      <c r="DA1572" s="68"/>
      <c r="DB1572" s="68"/>
      <c r="DC1572" s="68"/>
      <c r="DD1572" s="68"/>
      <c r="DE1572" s="68"/>
      <c r="DF1572" s="68"/>
      <c r="DG1572" s="68"/>
      <c r="DH1572" s="68"/>
      <c r="DI1572" s="68"/>
      <c r="DJ1572" s="68"/>
      <c r="DK1572" s="68"/>
      <c r="DL1572" s="68"/>
      <c r="DM1572" s="68"/>
      <c r="DN1572" s="68"/>
      <c r="DO1572" s="68"/>
      <c r="DP1572" s="68"/>
      <c r="DQ1572" s="68"/>
      <c r="DR1572" s="68"/>
      <c r="DS1572" s="68"/>
      <c r="DT1572" s="68"/>
      <c r="DU1572" s="68"/>
      <c r="DV1572" s="68"/>
      <c r="DW1572" s="68"/>
      <c r="DX1572" s="68"/>
      <c r="DY1572" s="68"/>
      <c r="DZ1572" s="68"/>
      <c r="EA1572" s="68"/>
      <c r="EB1572" s="68"/>
      <c r="EC1572" s="68"/>
      <c r="ED1572" s="68"/>
      <c r="EE1572" s="68"/>
      <c r="EF1572" s="68"/>
      <c r="EG1572" s="68"/>
      <c r="EH1572" s="68"/>
      <c r="EI1572" s="68"/>
      <c r="EJ1572" s="68"/>
      <c r="EK1572" s="68"/>
      <c r="EL1572" s="68"/>
      <c r="EM1572" s="68"/>
      <c r="EN1572" s="68"/>
      <c r="EO1572" s="68"/>
      <c r="EP1572" s="68"/>
      <c r="EQ1572" s="68"/>
      <c r="ER1572" s="68"/>
      <c r="ES1572" s="68"/>
      <c r="ET1572" s="68"/>
      <c r="EU1572" s="68"/>
      <c r="EV1572" s="68"/>
      <c r="EW1572" s="68"/>
      <c r="EX1572" s="68"/>
      <c r="EY1572" s="68"/>
      <c r="EZ1572" s="68"/>
      <c r="FA1572" s="68"/>
      <c r="FB1572" s="68"/>
      <c r="FC1572" s="68"/>
      <c r="FD1572" s="68"/>
      <c r="FE1572" s="68"/>
      <c r="FF1572" s="68"/>
      <c r="FG1572" s="68"/>
      <c r="FH1572" s="68"/>
      <c r="FI1572" s="68"/>
      <c r="FJ1572" s="68"/>
      <c r="FK1572" s="68"/>
    </row>
    <row r="1573" spans="1:167" ht="15" customHeight="1" x14ac:dyDescent="0.3">
      <c r="A1573" s="70">
        <v>1572</v>
      </c>
      <c r="B1573" s="12">
        <v>41</v>
      </c>
      <c r="C1573" s="69" t="s">
        <v>294</v>
      </c>
      <c r="D1573" s="37">
        <v>-0.06</v>
      </c>
      <c r="E1573" s="68">
        <v>8.3000000000000004E-2</v>
      </c>
      <c r="F1573" s="19">
        <f t="shared" si="359"/>
        <v>-0.72289156626506013</v>
      </c>
      <c r="H1573" s="12">
        <f t="shared" si="361"/>
        <v>-0.14300000000000002</v>
      </c>
      <c r="I1573" s="12">
        <f t="shared" si="362"/>
        <v>2.3000000000000007E-2</v>
      </c>
      <c r="J1573" s="12">
        <v>1E-3</v>
      </c>
      <c r="K1573" s="12">
        <f t="shared" si="350"/>
        <v>-0.06</v>
      </c>
      <c r="L1573" s="45">
        <f t="shared" si="360"/>
        <v>-0.72289156626506013</v>
      </c>
      <c r="M1573" s="15">
        <f t="shared" si="351"/>
        <v>-2.512946447563022E-2</v>
      </c>
      <c r="N1573" s="68">
        <f t="shared" si="352"/>
        <v>3.4762425857955144E-2</v>
      </c>
      <c r="O1573" s="68">
        <f t="shared" si="353"/>
        <v>28.766692062463093</v>
      </c>
      <c r="P1573" s="12">
        <f t="shared" si="354"/>
        <v>-5.9891890333585364E-2</v>
      </c>
      <c r="Q1573" s="12">
        <f t="shared" si="355"/>
        <v>9.6329613823249241E-3</v>
      </c>
      <c r="R1573" s="113">
        <v>9.3654620088434832</v>
      </c>
      <c r="S1573" s="12" t="s">
        <v>2002</v>
      </c>
      <c r="T1573" s="12" t="s">
        <v>1998</v>
      </c>
      <c r="U1573" s="12" t="s">
        <v>568</v>
      </c>
      <c r="V1573" s="68" t="s">
        <v>2007</v>
      </c>
      <c r="W1573" s="68">
        <v>1</v>
      </c>
      <c r="X1573" s="68">
        <v>0</v>
      </c>
      <c r="Y1573" s="68">
        <v>0</v>
      </c>
      <c r="Z1573" s="68">
        <v>0</v>
      </c>
      <c r="AA1573" s="68">
        <v>1</v>
      </c>
      <c r="AB1573" s="68">
        <v>1</v>
      </c>
      <c r="AC1573" s="68">
        <v>3</v>
      </c>
      <c r="AD1573" s="68">
        <v>1</v>
      </c>
      <c r="AE1573" s="68">
        <v>827</v>
      </c>
      <c r="AF1573" s="68">
        <v>0</v>
      </c>
      <c r="AG1573" s="68">
        <v>1</v>
      </c>
      <c r="AH1573" s="68">
        <v>0</v>
      </c>
      <c r="AI1573" s="68">
        <v>0</v>
      </c>
      <c r="AJ1573" s="68">
        <v>0</v>
      </c>
      <c r="AK1573" s="68">
        <v>0</v>
      </c>
      <c r="AL1573" s="68">
        <v>0</v>
      </c>
      <c r="AM1573" s="68">
        <v>0</v>
      </c>
      <c r="AN1573" s="68">
        <v>0</v>
      </c>
      <c r="AO1573" s="68">
        <v>0</v>
      </c>
      <c r="AP1573" s="113">
        <v>8.4867339839315292</v>
      </c>
      <c r="AQ1573" s="12">
        <v>1</v>
      </c>
      <c r="AR1573" s="113">
        <v>6.7202201551352951</v>
      </c>
      <c r="AS1573" s="12">
        <v>0</v>
      </c>
      <c r="AT1573" s="12">
        <v>1</v>
      </c>
      <c r="AU1573" s="12">
        <v>5.1929568508902104</v>
      </c>
      <c r="AV1573" s="113">
        <v>7.605641213889256</v>
      </c>
      <c r="AW1573" s="12">
        <v>0</v>
      </c>
      <c r="AX1573" s="12">
        <v>1</v>
      </c>
      <c r="AY1573" s="68">
        <v>0</v>
      </c>
      <c r="AZ1573" s="68">
        <v>3.8</v>
      </c>
      <c r="BA1573" s="94">
        <v>48</v>
      </c>
      <c r="BB1573" s="94">
        <v>34</v>
      </c>
      <c r="BC1573" s="12">
        <v>1</v>
      </c>
      <c r="BD1573" s="12">
        <v>0</v>
      </c>
      <c r="BE1573" s="104">
        <f>LN(17.329)</f>
        <v>2.8523813986581086</v>
      </c>
      <c r="BF1573" s="104">
        <v>153.19999999999999</v>
      </c>
      <c r="BG1573" s="104">
        <f t="shared" si="356"/>
        <v>0.56687726020976226</v>
      </c>
      <c r="BH1573" s="68">
        <v>0</v>
      </c>
      <c r="BI1573" s="68">
        <v>1</v>
      </c>
      <c r="BJ1573" s="68">
        <v>0</v>
      </c>
      <c r="BK1573" s="12">
        <v>1</v>
      </c>
      <c r="BL1573" s="12">
        <v>0</v>
      </c>
      <c r="BM1573" s="12">
        <v>1</v>
      </c>
      <c r="BN1573" s="12">
        <v>0</v>
      </c>
      <c r="BO1573" s="12">
        <v>0</v>
      </c>
      <c r="BP1573" s="12">
        <v>1</v>
      </c>
      <c r="BQ1573" s="12">
        <v>0</v>
      </c>
      <c r="BR1573" s="12">
        <v>0</v>
      </c>
      <c r="BS1573" s="12">
        <v>0</v>
      </c>
      <c r="BT1573" s="12">
        <v>0</v>
      </c>
      <c r="BU1573" s="12">
        <v>1</v>
      </c>
      <c r="BV1573" s="12">
        <v>1</v>
      </c>
      <c r="BW1573" s="12">
        <v>0</v>
      </c>
      <c r="BX1573" s="12">
        <v>0</v>
      </c>
      <c r="BY1573" s="12">
        <v>0.41799999999999998</v>
      </c>
      <c r="BZ1573" s="12">
        <f t="shared" si="357"/>
        <v>0.58200000000000007</v>
      </c>
      <c r="CA1573" s="113">
        <v>2.9957322735539909</v>
      </c>
      <c r="CB1573" s="12" t="s">
        <v>1987</v>
      </c>
      <c r="CC1573" s="12">
        <v>0</v>
      </c>
      <c r="CI1573" s="12" t="s">
        <v>1994</v>
      </c>
      <c r="CL1573" s="68"/>
      <c r="CM1573" s="68"/>
      <c r="CN1573" s="68"/>
      <c r="CO1573" s="68"/>
      <c r="CP1573" s="68"/>
      <c r="CQ1573" s="68"/>
      <c r="CR1573" s="68"/>
      <c r="CS1573" s="68"/>
      <c r="CT1573" s="68"/>
      <c r="CU1573" s="68"/>
      <c r="CV1573" s="68"/>
      <c r="CW1573" s="68"/>
      <c r="CX1573" s="68"/>
      <c r="CY1573" s="68"/>
      <c r="CZ1573" s="68"/>
      <c r="DA1573" s="68"/>
      <c r="DB1573" s="68"/>
      <c r="DC1573" s="68"/>
      <c r="DD1573" s="68"/>
      <c r="DE1573" s="68"/>
      <c r="DF1573" s="68"/>
      <c r="DG1573" s="68"/>
      <c r="DH1573" s="68"/>
      <c r="DI1573" s="68"/>
      <c r="DJ1573" s="68"/>
      <c r="DK1573" s="68"/>
      <c r="DL1573" s="68"/>
      <c r="DM1573" s="68"/>
      <c r="DN1573" s="68"/>
      <c r="DO1573" s="68"/>
      <c r="DP1573" s="68"/>
      <c r="DQ1573" s="68"/>
      <c r="DR1573" s="68"/>
      <c r="DS1573" s="68"/>
      <c r="DT1573" s="68"/>
      <c r="DU1573" s="68"/>
      <c r="DV1573" s="68"/>
      <c r="DW1573" s="68"/>
      <c r="DX1573" s="68"/>
      <c r="DY1573" s="68"/>
      <c r="DZ1573" s="68"/>
      <c r="EA1573" s="68"/>
      <c r="EB1573" s="68"/>
      <c r="EC1573" s="68"/>
      <c r="ED1573" s="68"/>
      <c r="EE1573" s="68"/>
      <c r="EF1573" s="68"/>
      <c r="EG1573" s="68"/>
      <c r="EH1573" s="68"/>
      <c r="EI1573" s="68"/>
      <c r="EJ1573" s="68"/>
      <c r="EK1573" s="68"/>
      <c r="EL1573" s="68"/>
      <c r="EM1573" s="68"/>
      <c r="EN1573" s="68"/>
      <c r="EO1573" s="68"/>
      <c r="EP1573" s="68"/>
      <c r="EQ1573" s="68"/>
      <c r="ER1573" s="68"/>
      <c r="ES1573" s="68"/>
      <c r="ET1573" s="68"/>
      <c r="EU1573" s="68"/>
      <c r="EV1573" s="68"/>
      <c r="EW1573" s="68"/>
      <c r="EX1573" s="68"/>
      <c r="EY1573" s="68"/>
      <c r="EZ1573" s="68"/>
      <c r="FA1573" s="68"/>
      <c r="FB1573" s="68"/>
      <c r="FC1573" s="68"/>
      <c r="FD1573" s="68"/>
      <c r="FE1573" s="68"/>
      <c r="FF1573" s="68"/>
      <c r="FG1573" s="68"/>
      <c r="FH1573" s="68"/>
      <c r="FI1573" s="68"/>
      <c r="FJ1573" s="68"/>
      <c r="FK1573" s="68"/>
    </row>
    <row r="1574" spans="1:167" ht="15" customHeight="1" x14ac:dyDescent="0.3">
      <c r="A1574" s="70">
        <v>1573</v>
      </c>
      <c r="B1574" s="12">
        <v>41</v>
      </c>
      <c r="C1574" s="69" t="s">
        <v>294</v>
      </c>
      <c r="D1574" s="37">
        <v>-6.0999999999999999E-2</v>
      </c>
      <c r="E1574" s="13">
        <v>7.8E-2</v>
      </c>
      <c r="F1574" s="19">
        <f t="shared" si="359"/>
        <v>-0.78205128205128205</v>
      </c>
      <c r="H1574" s="12">
        <f t="shared" si="361"/>
        <v>-0.13900000000000001</v>
      </c>
      <c r="I1574" s="12">
        <f t="shared" si="362"/>
        <v>1.7000000000000001E-2</v>
      </c>
      <c r="J1574" s="12">
        <v>0.35599999999999998</v>
      </c>
      <c r="K1574" s="12">
        <f t="shared" si="350"/>
        <v>-6.0999999999999999E-2</v>
      </c>
      <c r="L1574" s="45">
        <f t="shared" si="360"/>
        <v>-0.78205128205128205</v>
      </c>
      <c r="M1574" s="15">
        <f t="shared" si="351"/>
        <v>-2.7217444003761006E-2</v>
      </c>
      <c r="N1574" s="13">
        <f t="shared" si="352"/>
        <v>3.4802633316284561E-2</v>
      </c>
      <c r="O1574" s="68">
        <f t="shared" si="353"/>
        <v>28.733457922912066</v>
      </c>
      <c r="P1574" s="12">
        <f t="shared" si="354"/>
        <v>-6.2020077320045566E-2</v>
      </c>
      <c r="Q1574" s="12">
        <f t="shared" si="355"/>
        <v>7.5851893125235548E-3</v>
      </c>
      <c r="R1574" s="113">
        <v>9.3654620088434832</v>
      </c>
      <c r="S1574" s="12" t="s">
        <v>2002</v>
      </c>
      <c r="T1574" s="12" t="s">
        <v>1998</v>
      </c>
      <c r="U1574" s="12" t="s">
        <v>568</v>
      </c>
      <c r="V1574" s="13" t="s">
        <v>2007</v>
      </c>
      <c r="W1574" s="68">
        <v>1</v>
      </c>
      <c r="X1574" s="68">
        <v>0</v>
      </c>
      <c r="Y1574" s="68">
        <v>0</v>
      </c>
      <c r="Z1574" s="68">
        <v>0</v>
      </c>
      <c r="AA1574" s="68">
        <v>1</v>
      </c>
      <c r="AB1574" s="13">
        <v>1</v>
      </c>
      <c r="AC1574" s="68">
        <v>4</v>
      </c>
      <c r="AD1574" s="13">
        <v>3</v>
      </c>
      <c r="AE1574" s="13">
        <v>825</v>
      </c>
      <c r="AF1574" s="13">
        <v>0</v>
      </c>
      <c r="AG1574" s="68">
        <v>1</v>
      </c>
      <c r="AH1574" s="68">
        <v>0</v>
      </c>
      <c r="AI1574" s="68">
        <v>0</v>
      </c>
      <c r="AJ1574" s="68">
        <v>0</v>
      </c>
      <c r="AK1574" s="68">
        <v>0</v>
      </c>
      <c r="AL1574" s="68">
        <v>0</v>
      </c>
      <c r="AM1574" s="68">
        <v>0</v>
      </c>
      <c r="AN1574" s="68">
        <v>0</v>
      </c>
      <c r="AO1574" s="68">
        <v>0</v>
      </c>
      <c r="AP1574" s="113">
        <v>8.4867339839315292</v>
      </c>
      <c r="AQ1574" s="12">
        <v>1</v>
      </c>
      <c r="AR1574" s="113">
        <v>6.7202201551352951</v>
      </c>
      <c r="AS1574" s="12">
        <v>0</v>
      </c>
      <c r="AT1574" s="12">
        <v>1</v>
      </c>
      <c r="AU1574" s="12">
        <v>5.1929568508902104</v>
      </c>
      <c r="AV1574" s="113">
        <v>7.605641213889256</v>
      </c>
      <c r="AW1574" s="12">
        <v>0</v>
      </c>
      <c r="AX1574" s="12">
        <v>1</v>
      </c>
      <c r="AY1574" s="68">
        <v>0</v>
      </c>
      <c r="AZ1574" s="68">
        <v>3.8</v>
      </c>
      <c r="BA1574" s="94">
        <v>48</v>
      </c>
      <c r="BB1574" s="94">
        <v>34</v>
      </c>
      <c r="BC1574" s="12">
        <v>1</v>
      </c>
      <c r="BD1574" s="12">
        <v>0</v>
      </c>
      <c r="BE1574" s="104">
        <f>LN(17.329)</f>
        <v>2.8523813986581086</v>
      </c>
      <c r="BF1574" s="104">
        <v>153.19999999999999</v>
      </c>
      <c r="BG1574" s="104">
        <f t="shared" si="356"/>
        <v>0.56687726020976226</v>
      </c>
      <c r="BH1574" s="68">
        <v>0</v>
      </c>
      <c r="BI1574" s="68">
        <v>1</v>
      </c>
      <c r="BJ1574" s="68">
        <v>0</v>
      </c>
      <c r="BK1574" s="12">
        <v>1</v>
      </c>
      <c r="BL1574" s="12">
        <v>0</v>
      </c>
      <c r="BM1574" s="12">
        <v>1</v>
      </c>
      <c r="BN1574" s="12">
        <v>0</v>
      </c>
      <c r="BO1574" s="12">
        <v>0</v>
      </c>
      <c r="BP1574" s="12">
        <v>1</v>
      </c>
      <c r="BQ1574" s="12">
        <v>0</v>
      </c>
      <c r="BR1574" s="12">
        <v>0</v>
      </c>
      <c r="BS1574" s="12">
        <v>0</v>
      </c>
      <c r="BT1574" s="12">
        <v>0</v>
      </c>
      <c r="BU1574" s="12">
        <v>1</v>
      </c>
      <c r="BV1574" s="12">
        <v>1</v>
      </c>
      <c r="BW1574" s="12">
        <v>0</v>
      </c>
      <c r="BX1574" s="12">
        <v>0</v>
      </c>
      <c r="BY1574" s="12">
        <v>0.41799999999999998</v>
      </c>
      <c r="BZ1574" s="12">
        <f t="shared" si="357"/>
        <v>0.58200000000000007</v>
      </c>
      <c r="CA1574" s="113">
        <v>2.9957322735539909</v>
      </c>
      <c r="CB1574" s="12" t="s">
        <v>1987</v>
      </c>
      <c r="CC1574" s="12">
        <v>0</v>
      </c>
      <c r="CI1574" s="12" t="s">
        <v>1995</v>
      </c>
      <c r="CL1574" s="68"/>
      <c r="CM1574" s="68"/>
      <c r="CN1574" s="68"/>
      <c r="CO1574" s="68"/>
      <c r="CP1574" s="68"/>
      <c r="CQ1574" s="68"/>
      <c r="CR1574" s="68"/>
      <c r="CS1574" s="68"/>
      <c r="CT1574" s="68"/>
      <c r="CU1574" s="68"/>
      <c r="CV1574" s="68"/>
      <c r="CW1574" s="68"/>
      <c r="CX1574" s="68"/>
      <c r="CY1574" s="68"/>
      <c r="CZ1574" s="68"/>
      <c r="DA1574" s="68"/>
      <c r="DB1574" s="68"/>
      <c r="DC1574" s="68"/>
      <c r="DD1574" s="68"/>
      <c r="DE1574" s="68"/>
      <c r="DF1574" s="68"/>
      <c r="DG1574" s="68"/>
      <c r="DH1574" s="68"/>
      <c r="DI1574" s="68"/>
      <c r="DJ1574" s="68"/>
      <c r="DK1574" s="68"/>
      <c r="DL1574" s="68"/>
      <c r="DM1574" s="68"/>
      <c r="DN1574" s="68"/>
      <c r="DO1574" s="68"/>
      <c r="DP1574" s="68"/>
      <c r="DQ1574" s="68"/>
      <c r="DR1574" s="68"/>
      <c r="DS1574" s="68"/>
      <c r="DT1574" s="68"/>
      <c r="DU1574" s="68"/>
      <c r="DV1574" s="68"/>
      <c r="DW1574" s="68"/>
      <c r="DX1574" s="68"/>
      <c r="DY1574" s="68"/>
      <c r="DZ1574" s="68"/>
      <c r="EA1574" s="68"/>
      <c r="EB1574" s="68"/>
      <c r="EC1574" s="68"/>
      <c r="ED1574" s="68"/>
      <c r="EE1574" s="68"/>
      <c r="EF1574" s="68"/>
      <c r="EG1574" s="68"/>
      <c r="EH1574" s="68"/>
      <c r="EI1574" s="68"/>
      <c r="EJ1574" s="68"/>
      <c r="EK1574" s="68"/>
      <c r="EL1574" s="68"/>
      <c r="EM1574" s="68"/>
      <c r="EN1574" s="68"/>
      <c r="EO1574" s="68"/>
      <c r="EP1574" s="68"/>
      <c r="EQ1574" s="68"/>
      <c r="ER1574" s="68"/>
      <c r="ES1574" s="68"/>
      <c r="ET1574" s="68"/>
      <c r="EU1574" s="68"/>
      <c r="EV1574" s="68"/>
      <c r="EW1574" s="68"/>
      <c r="EX1574" s="68"/>
      <c r="EY1574" s="68"/>
      <c r="EZ1574" s="68"/>
      <c r="FA1574" s="68"/>
      <c r="FB1574" s="68"/>
      <c r="FC1574" s="68"/>
      <c r="FD1574" s="68"/>
      <c r="FE1574" s="68"/>
      <c r="FF1574" s="68"/>
      <c r="FG1574" s="68"/>
      <c r="FH1574" s="68"/>
      <c r="FI1574" s="68"/>
      <c r="FJ1574" s="68"/>
      <c r="FK1574" s="68"/>
    </row>
    <row r="1575" spans="1:167" ht="15" customHeight="1" x14ac:dyDescent="0.3">
      <c r="A1575" s="70">
        <v>1574</v>
      </c>
      <c r="B1575" s="12">
        <v>41</v>
      </c>
      <c r="C1575" s="69" t="s">
        <v>294</v>
      </c>
      <c r="D1575" s="37">
        <v>0.60399999999999998</v>
      </c>
      <c r="E1575" s="13">
        <v>4.8000000000000001E-2</v>
      </c>
      <c r="F1575" s="19">
        <f t="shared" si="359"/>
        <v>12.583333333333332</v>
      </c>
      <c r="G1575" s="12" t="s">
        <v>353</v>
      </c>
      <c r="H1575" s="12">
        <f t="shared" si="361"/>
        <v>0.55599999999999994</v>
      </c>
      <c r="I1575" s="12">
        <f t="shared" si="362"/>
        <v>0.65200000000000002</v>
      </c>
      <c r="J1575" s="12">
        <v>0.35599999999999998</v>
      </c>
      <c r="K1575" s="12">
        <f t="shared" si="350"/>
        <v>0.60399999999999998</v>
      </c>
      <c r="L1575" s="45">
        <f t="shared" si="360"/>
        <v>12.583333333333332</v>
      </c>
      <c r="M1575" s="15">
        <f t="shared" si="351"/>
        <v>0.40127655567232534</v>
      </c>
      <c r="N1575" s="13">
        <f t="shared" si="352"/>
        <v>3.1889527603098704E-2</v>
      </c>
      <c r="O1575" s="68">
        <f t="shared" si="353"/>
        <v>31.358256931433193</v>
      </c>
      <c r="P1575" s="12">
        <f t="shared" si="354"/>
        <v>0.36938702806922663</v>
      </c>
      <c r="Q1575" s="12">
        <f t="shared" si="355"/>
        <v>0.43316608327542405</v>
      </c>
      <c r="R1575" s="113">
        <v>9.3654620088434832</v>
      </c>
      <c r="S1575" s="12" t="s">
        <v>2002</v>
      </c>
      <c r="T1575" s="12" t="s">
        <v>1998</v>
      </c>
      <c r="U1575" s="12" t="s">
        <v>1999</v>
      </c>
      <c r="V1575" s="13" t="s">
        <v>2008</v>
      </c>
      <c r="W1575" s="68">
        <v>1</v>
      </c>
      <c r="X1575" s="68">
        <v>0</v>
      </c>
      <c r="Y1575" s="68">
        <v>0</v>
      </c>
      <c r="Z1575" s="68">
        <v>0</v>
      </c>
      <c r="AA1575" s="68">
        <v>1</v>
      </c>
      <c r="AB1575" s="13">
        <v>1</v>
      </c>
      <c r="AC1575" s="68">
        <v>4</v>
      </c>
      <c r="AD1575" s="13">
        <v>3</v>
      </c>
      <c r="AE1575" s="13">
        <v>825</v>
      </c>
      <c r="AF1575" s="13">
        <v>0</v>
      </c>
      <c r="AG1575" s="68">
        <v>1</v>
      </c>
      <c r="AH1575" s="68">
        <v>0</v>
      </c>
      <c r="AI1575" s="68">
        <v>0</v>
      </c>
      <c r="AJ1575" s="68">
        <v>0</v>
      </c>
      <c r="AK1575" s="68">
        <v>0</v>
      </c>
      <c r="AL1575" s="68">
        <v>0</v>
      </c>
      <c r="AM1575" s="68">
        <v>0</v>
      </c>
      <c r="AN1575" s="68">
        <v>0</v>
      </c>
      <c r="AO1575" s="68">
        <v>0</v>
      </c>
      <c r="AP1575" s="113">
        <v>8.4867339839315292</v>
      </c>
      <c r="AQ1575" s="12">
        <v>1</v>
      </c>
      <c r="AR1575" s="113">
        <v>6.7202201551352951</v>
      </c>
      <c r="AS1575" s="12">
        <v>0</v>
      </c>
      <c r="AT1575" s="12">
        <v>1</v>
      </c>
      <c r="AU1575" s="12">
        <v>5.1929568508902104</v>
      </c>
      <c r="AV1575" s="113">
        <v>7.605641213889256</v>
      </c>
      <c r="AW1575" s="12">
        <v>0</v>
      </c>
      <c r="AX1575" s="12">
        <v>1</v>
      </c>
      <c r="AY1575" s="68">
        <v>0</v>
      </c>
      <c r="AZ1575" s="68">
        <v>3.8</v>
      </c>
      <c r="BA1575" s="94">
        <v>48</v>
      </c>
      <c r="BB1575" s="94">
        <v>34</v>
      </c>
      <c r="BC1575" s="12">
        <v>1</v>
      </c>
      <c r="BD1575" s="12">
        <v>0</v>
      </c>
      <c r="BE1575" s="104">
        <f>LN(17.329)</f>
        <v>2.8523813986581086</v>
      </c>
      <c r="BF1575" s="104">
        <v>153.19999999999999</v>
      </c>
      <c r="BG1575" s="104">
        <f t="shared" si="356"/>
        <v>0.56687726020976226</v>
      </c>
      <c r="BH1575" s="68">
        <v>0</v>
      </c>
      <c r="BI1575" s="68">
        <v>1</v>
      </c>
      <c r="BJ1575" s="68">
        <v>0</v>
      </c>
      <c r="BK1575" s="12">
        <v>1</v>
      </c>
      <c r="BL1575" s="12">
        <v>0</v>
      </c>
      <c r="BM1575" s="12">
        <v>1</v>
      </c>
      <c r="BN1575" s="12">
        <v>0</v>
      </c>
      <c r="BO1575" s="12">
        <v>0</v>
      </c>
      <c r="BP1575" s="12">
        <v>1</v>
      </c>
      <c r="BQ1575" s="12">
        <v>0</v>
      </c>
      <c r="BR1575" s="12">
        <v>0</v>
      </c>
      <c r="BS1575" s="12">
        <v>0</v>
      </c>
      <c r="BT1575" s="12">
        <v>0</v>
      </c>
      <c r="BU1575" s="12">
        <v>1</v>
      </c>
      <c r="BV1575" s="12">
        <v>1</v>
      </c>
      <c r="BW1575" s="12">
        <v>0</v>
      </c>
      <c r="BX1575" s="12">
        <v>0</v>
      </c>
      <c r="BY1575" s="12">
        <v>0.41799999999999998</v>
      </c>
      <c r="BZ1575" s="12">
        <f t="shared" si="357"/>
        <v>0.58200000000000007</v>
      </c>
      <c r="CA1575" s="113">
        <v>2.9957322735539909</v>
      </c>
      <c r="CB1575" s="12" t="s">
        <v>1987</v>
      </c>
      <c r="CC1575" s="12">
        <v>0</v>
      </c>
      <c r="CL1575" s="68"/>
      <c r="CM1575" s="68"/>
      <c r="CN1575" s="68"/>
      <c r="CO1575" s="68"/>
      <c r="CP1575" s="68"/>
      <c r="CQ1575" s="68"/>
      <c r="CR1575" s="68"/>
      <c r="CS1575" s="68"/>
      <c r="CT1575" s="68"/>
      <c r="CU1575" s="68"/>
      <c r="CV1575" s="68"/>
      <c r="CW1575" s="68"/>
      <c r="CX1575" s="68"/>
      <c r="CY1575" s="68"/>
      <c r="CZ1575" s="68"/>
      <c r="DA1575" s="68"/>
      <c r="DB1575" s="68"/>
      <c r="DC1575" s="68"/>
      <c r="DD1575" s="68"/>
      <c r="DE1575" s="68"/>
      <c r="DF1575" s="68"/>
      <c r="DG1575" s="68"/>
      <c r="DH1575" s="68"/>
      <c r="DI1575" s="68"/>
      <c r="DJ1575" s="68"/>
      <c r="DK1575" s="68"/>
      <c r="DL1575" s="68"/>
      <c r="DM1575" s="68"/>
      <c r="DN1575" s="68"/>
      <c r="DO1575" s="68"/>
      <c r="DP1575" s="68"/>
      <c r="DQ1575" s="68"/>
      <c r="DR1575" s="68"/>
      <c r="DS1575" s="68"/>
      <c r="DT1575" s="68"/>
      <c r="DU1575" s="68"/>
      <c r="DV1575" s="68"/>
      <c r="DW1575" s="68"/>
      <c r="DX1575" s="68"/>
      <c r="DY1575" s="68"/>
      <c r="DZ1575" s="68"/>
      <c r="EA1575" s="68"/>
      <c r="EB1575" s="68"/>
      <c r="EC1575" s="68"/>
      <c r="ED1575" s="68"/>
      <c r="EE1575" s="68"/>
      <c r="EF1575" s="68"/>
      <c r="EG1575" s="68"/>
      <c r="EH1575" s="68"/>
      <c r="EI1575" s="68"/>
      <c r="EJ1575" s="68"/>
      <c r="EK1575" s="68"/>
      <c r="EL1575" s="68"/>
      <c r="EM1575" s="68"/>
      <c r="EN1575" s="68"/>
      <c r="EO1575" s="68"/>
      <c r="EP1575" s="68"/>
      <c r="EQ1575" s="68"/>
      <c r="ER1575" s="68"/>
      <c r="ES1575" s="68"/>
      <c r="ET1575" s="68"/>
      <c r="EU1575" s="68"/>
      <c r="EV1575" s="68"/>
      <c r="EW1575" s="68"/>
      <c r="EX1575" s="68"/>
      <c r="EY1575" s="68"/>
      <c r="EZ1575" s="68"/>
      <c r="FA1575" s="68"/>
      <c r="FB1575" s="68"/>
      <c r="FC1575" s="68"/>
      <c r="FD1575" s="68"/>
      <c r="FE1575" s="68"/>
      <c r="FF1575" s="68"/>
      <c r="FG1575" s="68"/>
      <c r="FH1575" s="68"/>
      <c r="FI1575" s="68"/>
      <c r="FJ1575" s="68"/>
      <c r="FK1575" s="68"/>
    </row>
    <row r="1576" spans="1:167" ht="15" customHeight="1" x14ac:dyDescent="0.3">
      <c r="A1576" s="70">
        <v>1575</v>
      </c>
      <c r="B1576" s="12">
        <v>41</v>
      </c>
      <c r="C1576" s="69" t="s">
        <v>294</v>
      </c>
      <c r="D1576" s="37">
        <v>-2.9000000000000001E-2</v>
      </c>
      <c r="E1576" s="68">
        <v>6.4000000000000001E-2</v>
      </c>
      <c r="F1576" s="19">
        <f t="shared" si="359"/>
        <v>-0.453125</v>
      </c>
      <c r="H1576" s="12">
        <f t="shared" si="361"/>
        <v>-9.2999999999999999E-2</v>
      </c>
      <c r="I1576" s="12">
        <f t="shared" si="362"/>
        <v>3.5000000000000003E-2</v>
      </c>
      <c r="J1576" s="12">
        <v>0.35599999999999998</v>
      </c>
      <c r="K1576" s="12">
        <f t="shared" si="350"/>
        <v>-2.9000000000000001E-2</v>
      </c>
      <c r="L1576" s="45">
        <f t="shared" si="360"/>
        <v>-0.453125</v>
      </c>
      <c r="M1576" s="15">
        <f t="shared" si="351"/>
        <v>-1.5773824834034673E-2</v>
      </c>
      <c r="N1576" s="68">
        <f t="shared" si="352"/>
        <v>3.4811199633731693E-2</v>
      </c>
      <c r="O1576" s="68">
        <f t="shared" si="353"/>
        <v>28.726387212206564</v>
      </c>
      <c r="P1576" s="12">
        <f t="shared" si="354"/>
        <v>-5.0585024467766367E-2</v>
      </c>
      <c r="Q1576" s="12">
        <f t="shared" si="355"/>
        <v>1.903737479969702E-2</v>
      </c>
      <c r="R1576" s="113">
        <v>9.3654620088434832</v>
      </c>
      <c r="S1576" s="12" t="s">
        <v>2002</v>
      </c>
      <c r="T1576" s="12" t="s">
        <v>1998</v>
      </c>
      <c r="U1576" s="12" t="s">
        <v>1530</v>
      </c>
      <c r="V1576" s="68" t="s">
        <v>2009</v>
      </c>
      <c r="W1576" s="68">
        <v>1</v>
      </c>
      <c r="X1576" s="68">
        <v>0</v>
      </c>
      <c r="Y1576" s="68">
        <v>0</v>
      </c>
      <c r="Z1576" s="68">
        <v>0</v>
      </c>
      <c r="AA1576" s="68">
        <v>1</v>
      </c>
      <c r="AB1576" s="68">
        <v>1</v>
      </c>
      <c r="AC1576" s="68">
        <v>4</v>
      </c>
      <c r="AD1576" s="68">
        <v>3</v>
      </c>
      <c r="AE1576" s="68">
        <v>825</v>
      </c>
      <c r="AF1576" s="68">
        <v>0</v>
      </c>
      <c r="AG1576" s="68">
        <v>1</v>
      </c>
      <c r="AH1576" s="68">
        <v>0</v>
      </c>
      <c r="AI1576" s="68">
        <v>0</v>
      </c>
      <c r="AJ1576" s="68">
        <v>0</v>
      </c>
      <c r="AK1576" s="68">
        <v>0</v>
      </c>
      <c r="AL1576" s="68">
        <v>0</v>
      </c>
      <c r="AM1576" s="68">
        <v>0</v>
      </c>
      <c r="AN1576" s="68">
        <v>0</v>
      </c>
      <c r="AO1576" s="68">
        <v>0</v>
      </c>
      <c r="AP1576" s="113">
        <v>8.4867339839315292</v>
      </c>
      <c r="AQ1576" s="12">
        <v>1</v>
      </c>
      <c r="AR1576" s="113">
        <v>6.7202201551352951</v>
      </c>
      <c r="AS1576" s="12">
        <v>0</v>
      </c>
      <c r="AT1576" s="12">
        <v>1</v>
      </c>
      <c r="AU1576" s="12">
        <v>5.1929568508902104</v>
      </c>
      <c r="AV1576" s="113">
        <v>7.605641213889256</v>
      </c>
      <c r="AW1576" s="12">
        <v>0</v>
      </c>
      <c r="AX1576" s="12">
        <v>1</v>
      </c>
      <c r="AY1576" s="68">
        <v>0</v>
      </c>
      <c r="AZ1576" s="68">
        <v>3.8</v>
      </c>
      <c r="BA1576" s="94">
        <v>48</v>
      </c>
      <c r="BB1576" s="94">
        <v>34</v>
      </c>
      <c r="BC1576" s="12">
        <v>1</v>
      </c>
      <c r="BD1576" s="12">
        <v>0</v>
      </c>
      <c r="BE1576" s="104">
        <f>LN(17.329)</f>
        <v>2.8523813986581086</v>
      </c>
      <c r="BF1576" s="104">
        <v>153.19999999999999</v>
      </c>
      <c r="BG1576" s="104">
        <f t="shared" si="356"/>
        <v>0.56687726020976226</v>
      </c>
      <c r="BH1576" s="68">
        <v>0</v>
      </c>
      <c r="BI1576" s="68">
        <v>1</v>
      </c>
      <c r="BJ1576" s="68">
        <v>0</v>
      </c>
      <c r="BK1576" s="12">
        <v>1</v>
      </c>
      <c r="BL1576" s="12">
        <v>0</v>
      </c>
      <c r="BM1576" s="12">
        <v>1</v>
      </c>
      <c r="BN1576" s="12">
        <v>0</v>
      </c>
      <c r="BO1576" s="12">
        <v>0</v>
      </c>
      <c r="BP1576" s="12">
        <v>1</v>
      </c>
      <c r="BQ1576" s="12">
        <v>0</v>
      </c>
      <c r="BR1576" s="12">
        <v>0</v>
      </c>
      <c r="BS1576" s="12">
        <v>0</v>
      </c>
      <c r="BT1576" s="12">
        <v>0</v>
      </c>
      <c r="BU1576" s="12">
        <v>1</v>
      </c>
      <c r="BV1576" s="12">
        <v>1</v>
      </c>
      <c r="BW1576" s="12">
        <v>0</v>
      </c>
      <c r="BX1576" s="12">
        <v>0</v>
      </c>
      <c r="BY1576" s="12">
        <v>0.41799999999999998</v>
      </c>
      <c r="BZ1576" s="12">
        <f t="shared" si="357"/>
        <v>0.58200000000000007</v>
      </c>
      <c r="CA1576" s="113">
        <v>2.9957322735539909</v>
      </c>
      <c r="CB1576" s="12" t="s">
        <v>1987</v>
      </c>
      <c r="CC1576" s="12">
        <v>0</v>
      </c>
      <c r="CL1576" s="68"/>
      <c r="CM1576" s="68"/>
      <c r="CN1576" s="68"/>
      <c r="CO1576" s="68"/>
      <c r="CP1576" s="68"/>
      <c r="CQ1576" s="68"/>
      <c r="CR1576" s="68"/>
      <c r="CS1576" s="68"/>
      <c r="CT1576" s="68"/>
      <c r="CU1576" s="68"/>
      <c r="CV1576" s="68"/>
      <c r="CW1576" s="68"/>
      <c r="CX1576" s="68"/>
      <c r="CY1576" s="68"/>
      <c r="CZ1576" s="68"/>
      <c r="DA1576" s="68"/>
      <c r="DB1576" s="68"/>
      <c r="DC1576" s="68"/>
      <c r="DD1576" s="68"/>
      <c r="DE1576" s="68"/>
      <c r="DF1576" s="68"/>
      <c r="DG1576" s="68"/>
      <c r="DH1576" s="68"/>
      <c r="DI1576" s="68"/>
      <c r="DJ1576" s="68"/>
      <c r="DK1576" s="68"/>
      <c r="DL1576" s="68"/>
      <c r="DM1576" s="68"/>
      <c r="DN1576" s="68"/>
      <c r="DO1576" s="68"/>
      <c r="DP1576" s="68"/>
      <c r="DQ1576" s="68"/>
      <c r="DR1576" s="68"/>
      <c r="DS1576" s="68"/>
      <c r="DT1576" s="68"/>
      <c r="DU1576" s="68"/>
      <c r="DV1576" s="68"/>
      <c r="DW1576" s="68"/>
      <c r="DX1576" s="68"/>
      <c r="DY1576" s="68"/>
      <c r="DZ1576" s="68"/>
      <c r="EA1576" s="68"/>
      <c r="EB1576" s="68"/>
      <c r="EC1576" s="68"/>
      <c r="ED1576" s="68"/>
      <c r="EE1576" s="68"/>
      <c r="EF1576" s="68"/>
      <c r="EG1576" s="68"/>
      <c r="EH1576" s="68"/>
      <c r="EI1576" s="68"/>
      <c r="EJ1576" s="68"/>
      <c r="EK1576" s="68"/>
      <c r="EL1576" s="68"/>
      <c r="EM1576" s="68"/>
      <c r="EN1576" s="68"/>
      <c r="EO1576" s="68"/>
      <c r="EP1576" s="68"/>
      <c r="EQ1576" s="68"/>
      <c r="ER1576" s="68"/>
      <c r="ES1576" s="68"/>
      <c r="ET1576" s="68"/>
      <c r="EU1576" s="68"/>
      <c r="EV1576" s="68"/>
      <c r="EW1576" s="68"/>
      <c r="EX1576" s="68"/>
      <c r="EY1576" s="68"/>
      <c r="EZ1576" s="68"/>
      <c r="FA1576" s="68"/>
      <c r="FB1576" s="68"/>
      <c r="FC1576" s="68"/>
      <c r="FD1576" s="68"/>
      <c r="FE1576" s="68"/>
      <c r="FF1576" s="68"/>
      <c r="FG1576" s="68"/>
      <c r="FH1576" s="68"/>
      <c r="FI1576" s="68"/>
      <c r="FJ1576" s="68"/>
      <c r="FK1576" s="68"/>
    </row>
    <row r="1577" spans="1:167" ht="15" customHeight="1" x14ac:dyDescent="0.3">
      <c r="A1577" s="70">
        <v>1576</v>
      </c>
      <c r="B1577" s="70">
        <v>41</v>
      </c>
      <c r="C1577" s="69" t="s">
        <v>294</v>
      </c>
      <c r="D1577" s="38">
        <v>-4.3999999999999997E-2</v>
      </c>
      <c r="E1577" s="69">
        <v>6.5000000000000002E-2</v>
      </c>
      <c r="F1577" s="19">
        <f t="shared" si="359"/>
        <v>-0.67692307692307685</v>
      </c>
      <c r="G1577" s="70" t="s">
        <v>420</v>
      </c>
      <c r="H1577" s="70">
        <f t="shared" si="361"/>
        <v>-0.109</v>
      </c>
      <c r="I1577" s="70">
        <f t="shared" si="362"/>
        <v>2.1000000000000005E-2</v>
      </c>
      <c r="J1577" s="70" t="s">
        <v>63</v>
      </c>
      <c r="K1577" s="70">
        <f t="shared" si="350"/>
        <v>-4.3999999999999997E-2</v>
      </c>
      <c r="L1577" s="47">
        <f t="shared" si="360"/>
        <v>-0.67692307692307685</v>
      </c>
      <c r="M1577" s="18">
        <f t="shared" si="351"/>
        <v>-2.353240321945841E-2</v>
      </c>
      <c r="N1577" s="69">
        <f t="shared" si="352"/>
        <v>3.4763777483290841E-2</v>
      </c>
      <c r="O1577" s="69">
        <f t="shared" si="353"/>
        <v>28.765573605476234</v>
      </c>
      <c r="P1577" s="70">
        <f t="shared" si="354"/>
        <v>-5.8296180702749251E-2</v>
      </c>
      <c r="Q1577" s="70">
        <f t="shared" si="355"/>
        <v>1.123137426383243E-2</v>
      </c>
      <c r="R1577" s="114">
        <v>9.3654620088434832</v>
      </c>
      <c r="S1577" s="70" t="s">
        <v>2002</v>
      </c>
      <c r="T1577" s="70" t="s">
        <v>1998</v>
      </c>
      <c r="U1577" s="70" t="s">
        <v>2000</v>
      </c>
      <c r="V1577" s="69" t="s">
        <v>2010</v>
      </c>
      <c r="W1577" s="69">
        <v>1</v>
      </c>
      <c r="X1577" s="69">
        <v>0</v>
      </c>
      <c r="Y1577" s="69">
        <v>0</v>
      </c>
      <c r="Z1577" s="69">
        <v>0</v>
      </c>
      <c r="AA1577" s="69">
        <v>1</v>
      </c>
      <c r="AB1577" s="69">
        <v>1</v>
      </c>
      <c r="AC1577" s="69">
        <v>3</v>
      </c>
      <c r="AD1577" s="69">
        <v>1</v>
      </c>
      <c r="AE1577" s="69">
        <v>827</v>
      </c>
      <c r="AF1577" s="69">
        <v>0</v>
      </c>
      <c r="AG1577" s="69">
        <v>1</v>
      </c>
      <c r="AH1577" s="69">
        <v>0</v>
      </c>
      <c r="AI1577" s="69">
        <v>0</v>
      </c>
      <c r="AJ1577" s="69">
        <v>0</v>
      </c>
      <c r="AK1577" s="69">
        <v>0</v>
      </c>
      <c r="AL1577" s="69">
        <v>0</v>
      </c>
      <c r="AM1577" s="69">
        <v>0</v>
      </c>
      <c r="AN1577" s="69">
        <v>0</v>
      </c>
      <c r="AO1577" s="69">
        <v>0</v>
      </c>
      <c r="AP1577" s="114">
        <v>8.4867339839315292</v>
      </c>
      <c r="AQ1577" s="70">
        <v>1</v>
      </c>
      <c r="AR1577" s="114">
        <v>6.7202201551352951</v>
      </c>
      <c r="AS1577" s="70">
        <v>0</v>
      </c>
      <c r="AT1577" s="70">
        <v>1</v>
      </c>
      <c r="AU1577" s="70">
        <v>5.1929568508902104</v>
      </c>
      <c r="AV1577" s="114">
        <v>7.605641213889256</v>
      </c>
      <c r="AW1577" s="70">
        <v>0</v>
      </c>
      <c r="AX1577" s="70">
        <v>1</v>
      </c>
      <c r="AY1577" s="69">
        <v>0</v>
      </c>
      <c r="AZ1577" s="69">
        <v>3.8</v>
      </c>
      <c r="BA1577" s="32">
        <v>48</v>
      </c>
      <c r="BB1577" s="32">
        <v>34</v>
      </c>
      <c r="BC1577" s="70">
        <v>1</v>
      </c>
      <c r="BD1577" s="70">
        <v>0</v>
      </c>
      <c r="BE1577" s="106">
        <f>LN(17.329)</f>
        <v>2.8523813986581086</v>
      </c>
      <c r="BF1577" s="106">
        <v>153.19999999999999</v>
      </c>
      <c r="BG1577" s="106">
        <f t="shared" si="356"/>
        <v>0.56687726020976226</v>
      </c>
      <c r="BH1577" s="69">
        <v>0</v>
      </c>
      <c r="BI1577" s="69">
        <v>1</v>
      </c>
      <c r="BJ1577" s="69">
        <v>0</v>
      </c>
      <c r="BK1577" s="70">
        <v>1</v>
      </c>
      <c r="BL1577" s="70">
        <v>0</v>
      </c>
      <c r="BM1577" s="70">
        <v>1</v>
      </c>
      <c r="BN1577" s="70">
        <v>0</v>
      </c>
      <c r="BO1577" s="70">
        <v>0</v>
      </c>
      <c r="BP1577" s="70">
        <v>1</v>
      </c>
      <c r="BQ1577" s="70">
        <v>0</v>
      </c>
      <c r="BR1577" s="70">
        <v>0</v>
      </c>
      <c r="BS1577" s="70">
        <v>0</v>
      </c>
      <c r="BT1577" s="70">
        <v>0</v>
      </c>
      <c r="BU1577" s="70">
        <v>1</v>
      </c>
      <c r="BV1577" s="70">
        <v>1</v>
      </c>
      <c r="BW1577" s="70">
        <v>0</v>
      </c>
      <c r="BX1577" s="70">
        <v>0</v>
      </c>
      <c r="BY1577" s="70">
        <v>0.41799999999999998</v>
      </c>
      <c r="BZ1577" s="70">
        <f t="shared" si="357"/>
        <v>0.58200000000000007</v>
      </c>
      <c r="CA1577" s="114">
        <v>2.9957322735539909</v>
      </c>
      <c r="CB1577" s="70" t="s">
        <v>1987</v>
      </c>
      <c r="CC1577" s="70">
        <v>0</v>
      </c>
      <c r="CD1577" s="70"/>
      <c r="CE1577" s="70"/>
      <c r="CF1577" s="70"/>
      <c r="CG1577" s="70"/>
      <c r="CH1577" s="70"/>
      <c r="CI1577" s="70"/>
      <c r="CJ1577" s="70"/>
      <c r="CK1577" s="70"/>
      <c r="CL1577" s="69"/>
      <c r="CM1577" s="69"/>
      <c r="CN1577" s="69"/>
      <c r="CO1577" s="69"/>
      <c r="CP1577" s="69"/>
      <c r="CQ1577" s="69"/>
      <c r="CR1577" s="69"/>
      <c r="CS1577" s="69"/>
      <c r="CT1577" s="69"/>
      <c r="CU1577" s="69"/>
      <c r="CV1577" s="69"/>
      <c r="CW1577" s="69"/>
      <c r="CX1577" s="69"/>
      <c r="CY1577" s="69"/>
      <c r="CZ1577" s="69"/>
      <c r="DA1577" s="69"/>
      <c r="DB1577" s="69"/>
      <c r="DC1577" s="69"/>
      <c r="DD1577" s="69"/>
      <c r="DE1577" s="69"/>
      <c r="DF1577" s="69"/>
      <c r="DG1577" s="69"/>
      <c r="DH1577" s="69"/>
      <c r="DI1577" s="69"/>
      <c r="DJ1577" s="69"/>
      <c r="DK1577" s="69"/>
      <c r="DL1577" s="69"/>
      <c r="DM1577" s="69"/>
      <c r="DN1577" s="69"/>
      <c r="DO1577" s="69"/>
      <c r="DP1577" s="69"/>
      <c r="DQ1577" s="69"/>
      <c r="DR1577" s="69"/>
      <c r="DS1577" s="69"/>
      <c r="DT1577" s="69"/>
      <c r="DU1577" s="69"/>
      <c r="DV1577" s="69"/>
      <c r="DW1577" s="69"/>
      <c r="DX1577" s="69"/>
      <c r="DY1577" s="69"/>
      <c r="DZ1577" s="69"/>
      <c r="EA1577" s="69"/>
      <c r="EB1577" s="69"/>
      <c r="EC1577" s="69"/>
      <c r="ED1577" s="69"/>
      <c r="EE1577" s="69"/>
      <c r="EF1577" s="69"/>
      <c r="EG1577" s="69"/>
      <c r="EH1577" s="69"/>
      <c r="EI1577" s="69"/>
      <c r="EJ1577" s="69"/>
      <c r="EK1577" s="69"/>
      <c r="EL1577" s="69"/>
      <c r="EM1577" s="69"/>
      <c r="EN1577" s="69"/>
      <c r="EO1577" s="69"/>
      <c r="EP1577" s="69"/>
      <c r="EQ1577" s="69"/>
      <c r="ER1577" s="69"/>
      <c r="ES1577" s="69"/>
      <c r="ET1577" s="69"/>
      <c r="EU1577" s="69"/>
      <c r="EV1577" s="69"/>
      <c r="EW1577" s="69"/>
      <c r="EX1577" s="69"/>
      <c r="EY1577" s="69"/>
      <c r="EZ1577" s="69"/>
      <c r="FA1577" s="69"/>
      <c r="FB1577" s="69"/>
      <c r="FC1577" s="69"/>
      <c r="FD1577" s="69"/>
      <c r="FE1577" s="69"/>
      <c r="FF1577" s="69"/>
      <c r="FG1577" s="69"/>
      <c r="FH1577" s="69"/>
      <c r="FI1577" s="69"/>
      <c r="FJ1577" s="69"/>
      <c r="FK1577" s="69"/>
    </row>
    <row r="1578" spans="1:167" ht="15" customHeight="1" x14ac:dyDescent="0.3">
      <c r="A1578" s="70">
        <v>1577</v>
      </c>
      <c r="B1578" s="12">
        <v>41</v>
      </c>
      <c r="C1578" s="69" t="s">
        <v>294</v>
      </c>
      <c r="D1578" s="37">
        <v>0.30299999999999999</v>
      </c>
      <c r="E1578" s="68">
        <v>7.6999999999999999E-2</v>
      </c>
      <c r="F1578" s="19">
        <f t="shared" si="359"/>
        <v>3.9350649350649349</v>
      </c>
      <c r="G1578" s="12" t="s">
        <v>353</v>
      </c>
      <c r="H1578" s="12">
        <f t="shared" si="361"/>
        <v>0.22599999999999998</v>
      </c>
      <c r="I1578" s="12">
        <f t="shared" si="362"/>
        <v>0.38</v>
      </c>
      <c r="J1578" s="12">
        <v>0.24199999999999999</v>
      </c>
      <c r="K1578" s="12">
        <f t="shared" si="350"/>
        <v>0.30299999999999999</v>
      </c>
      <c r="L1578" s="45">
        <f t="shared" si="360"/>
        <v>3.9350649350649349</v>
      </c>
      <c r="M1578" s="15">
        <f t="shared" si="351"/>
        <v>0.12638089175178546</v>
      </c>
      <c r="N1578" s="68">
        <f t="shared" si="352"/>
        <v>3.2116596253754064E-2</v>
      </c>
      <c r="O1578" s="68">
        <f t="shared" si="353"/>
        <v>31.136549841676057</v>
      </c>
      <c r="P1578" s="12">
        <f t="shared" si="354"/>
        <v>9.4264295498031392E-2</v>
      </c>
      <c r="Q1578" s="12">
        <f t="shared" si="355"/>
        <v>0.15849748800553953</v>
      </c>
      <c r="R1578" s="113">
        <v>9.3654620088434832</v>
      </c>
      <c r="S1578" s="12" t="s">
        <v>2012</v>
      </c>
      <c r="T1578" s="12" t="s">
        <v>1998</v>
      </c>
      <c r="U1578" s="12" t="s">
        <v>568</v>
      </c>
      <c r="V1578" s="68" t="s">
        <v>2028</v>
      </c>
      <c r="W1578" s="68">
        <v>1</v>
      </c>
      <c r="X1578" s="68">
        <v>0</v>
      </c>
      <c r="Y1578" s="68">
        <v>0</v>
      </c>
      <c r="Z1578" s="68">
        <v>0</v>
      </c>
      <c r="AA1578" s="68">
        <v>1</v>
      </c>
      <c r="AB1578" s="68">
        <v>1</v>
      </c>
      <c r="AC1578" s="68">
        <v>1</v>
      </c>
      <c r="AD1578" s="68">
        <v>3</v>
      </c>
      <c r="AE1578" s="68">
        <v>954</v>
      </c>
      <c r="AF1578" s="68">
        <v>0</v>
      </c>
      <c r="AG1578" s="68">
        <v>1</v>
      </c>
      <c r="AH1578" s="68">
        <v>0</v>
      </c>
      <c r="AI1578" s="68">
        <v>0</v>
      </c>
      <c r="AJ1578" s="68">
        <v>0</v>
      </c>
      <c r="AK1578" s="68">
        <v>0</v>
      </c>
      <c r="AL1578" s="68">
        <v>0</v>
      </c>
      <c r="AM1578" s="68">
        <v>0</v>
      </c>
      <c r="AN1578" s="68">
        <v>0</v>
      </c>
      <c r="AO1578" s="68">
        <v>0</v>
      </c>
      <c r="AP1578" s="113">
        <v>8.4867339839315292</v>
      </c>
      <c r="AQ1578" s="12">
        <v>1</v>
      </c>
      <c r="AR1578" s="113">
        <v>6.8648477779708603</v>
      </c>
      <c r="AS1578" s="12">
        <v>0</v>
      </c>
      <c r="AT1578" s="12">
        <v>1</v>
      </c>
      <c r="AU1578" s="12">
        <v>5.1929568508902104</v>
      </c>
      <c r="AV1578" s="113">
        <v>7.605641213889256</v>
      </c>
      <c r="AW1578" s="12">
        <v>0</v>
      </c>
      <c r="AX1578" s="12">
        <v>1</v>
      </c>
      <c r="AY1578" s="68">
        <v>0</v>
      </c>
      <c r="AZ1578" s="68">
        <v>3.8</v>
      </c>
      <c r="BA1578" s="94">
        <v>48</v>
      </c>
      <c r="BB1578" s="94">
        <v>34</v>
      </c>
      <c r="BC1578" s="12">
        <v>1</v>
      </c>
      <c r="BD1578" s="12">
        <v>0</v>
      </c>
      <c r="BE1578" s="104">
        <f t="shared" ref="BE1578:BE1589" si="363">LN(8.658)</f>
        <v>2.1584837490197888</v>
      </c>
      <c r="BF1578" s="104">
        <v>153.19999999999999</v>
      </c>
      <c r="BG1578" s="104">
        <f t="shared" si="356"/>
        <v>0.42897326228086807</v>
      </c>
      <c r="BH1578" s="68">
        <v>0</v>
      </c>
      <c r="BI1578" s="68">
        <v>1</v>
      </c>
      <c r="BJ1578" s="68">
        <v>0</v>
      </c>
      <c r="BK1578" s="12">
        <v>1</v>
      </c>
      <c r="BL1578" s="12">
        <v>0</v>
      </c>
      <c r="BM1578" s="12">
        <v>1</v>
      </c>
      <c r="BN1578" s="12">
        <v>0</v>
      </c>
      <c r="BO1578" s="12">
        <v>0</v>
      </c>
      <c r="BP1578" s="12">
        <v>1</v>
      </c>
      <c r="BQ1578" s="12">
        <v>0</v>
      </c>
      <c r="BR1578" s="12">
        <v>0</v>
      </c>
      <c r="BS1578" s="12">
        <v>0</v>
      </c>
      <c r="BT1578" s="12">
        <v>0</v>
      </c>
      <c r="BU1578" s="12">
        <v>1</v>
      </c>
      <c r="BV1578" s="12">
        <v>1</v>
      </c>
      <c r="BW1578" s="12">
        <v>0</v>
      </c>
      <c r="BX1578" s="12">
        <v>0</v>
      </c>
      <c r="BY1578" s="12">
        <v>0.41799999999999998</v>
      </c>
      <c r="BZ1578" s="12">
        <f t="shared" si="357"/>
        <v>0.58200000000000007</v>
      </c>
      <c r="CA1578" s="113">
        <v>2.9957322735539909</v>
      </c>
      <c r="CB1578" s="12" t="s">
        <v>1987</v>
      </c>
      <c r="CC1578" s="12">
        <v>0</v>
      </c>
      <c r="CI1578" s="46" t="s">
        <v>2011</v>
      </c>
      <c r="CL1578" s="68"/>
      <c r="CM1578" s="68"/>
      <c r="CN1578" s="68"/>
      <c r="CO1578" s="68"/>
      <c r="CP1578" s="68"/>
      <c r="CQ1578" s="68"/>
      <c r="CR1578" s="68"/>
      <c r="CS1578" s="68"/>
      <c r="CT1578" s="68"/>
      <c r="CU1578" s="68"/>
      <c r="CV1578" s="68"/>
      <c r="CW1578" s="68"/>
      <c r="CX1578" s="68"/>
      <c r="CY1578" s="68"/>
      <c r="CZ1578" s="68"/>
      <c r="DA1578" s="68"/>
      <c r="DB1578" s="68"/>
      <c r="DC1578" s="68"/>
      <c r="DD1578" s="68"/>
      <c r="DE1578" s="68"/>
      <c r="DF1578" s="68"/>
      <c r="DG1578" s="68"/>
      <c r="DH1578" s="68"/>
      <c r="DI1578" s="68"/>
      <c r="DJ1578" s="68"/>
      <c r="DK1578" s="68"/>
      <c r="DL1578" s="68"/>
      <c r="DM1578" s="68"/>
      <c r="DN1578" s="68"/>
      <c r="DO1578" s="68"/>
      <c r="DP1578" s="68"/>
      <c r="DQ1578" s="68"/>
      <c r="DR1578" s="68"/>
      <c r="DS1578" s="68"/>
      <c r="DT1578" s="68"/>
      <c r="DU1578" s="68"/>
      <c r="DV1578" s="68"/>
      <c r="DW1578" s="68"/>
      <c r="DX1578" s="68"/>
      <c r="DY1578" s="68"/>
      <c r="DZ1578" s="68"/>
      <c r="EA1578" s="68"/>
      <c r="EB1578" s="68"/>
      <c r="EC1578" s="68"/>
      <c r="ED1578" s="68"/>
      <c r="EE1578" s="68"/>
      <c r="EF1578" s="68"/>
      <c r="EG1578" s="68"/>
      <c r="EH1578" s="68"/>
      <c r="EI1578" s="68"/>
      <c r="EJ1578" s="68"/>
      <c r="EK1578" s="68"/>
      <c r="EL1578" s="68"/>
      <c r="EM1578" s="68"/>
      <c r="EN1578" s="68"/>
      <c r="EO1578" s="68"/>
      <c r="EP1578" s="68"/>
      <c r="EQ1578" s="68"/>
      <c r="ER1578" s="68"/>
      <c r="ES1578" s="68"/>
      <c r="ET1578" s="68"/>
      <c r="EU1578" s="68"/>
      <c r="EV1578" s="68"/>
      <c r="EW1578" s="68"/>
      <c r="EX1578" s="68"/>
      <c r="EY1578" s="68"/>
      <c r="EZ1578" s="68"/>
      <c r="FA1578" s="68"/>
      <c r="FB1578" s="68"/>
      <c r="FC1578" s="68"/>
      <c r="FD1578" s="68"/>
      <c r="FE1578" s="68"/>
      <c r="FF1578" s="68"/>
      <c r="FG1578" s="68"/>
      <c r="FH1578" s="68"/>
      <c r="FI1578" s="68"/>
      <c r="FJ1578" s="68"/>
      <c r="FK1578" s="68"/>
    </row>
    <row r="1579" spans="1:167" ht="15" customHeight="1" x14ac:dyDescent="0.3">
      <c r="A1579" s="70">
        <v>1578</v>
      </c>
      <c r="B1579" s="70">
        <v>41</v>
      </c>
      <c r="C1579" s="69" t="s">
        <v>294</v>
      </c>
      <c r="D1579" s="38">
        <v>0.53200000000000003</v>
      </c>
      <c r="E1579" s="69">
        <v>4.3999999999999997E-2</v>
      </c>
      <c r="F1579" s="19">
        <f t="shared" si="359"/>
        <v>12.090909090909092</v>
      </c>
      <c r="G1579" s="70" t="s">
        <v>353</v>
      </c>
      <c r="H1579" s="70">
        <f t="shared" si="361"/>
        <v>0.48800000000000004</v>
      </c>
      <c r="I1579" s="70">
        <f t="shared" si="362"/>
        <v>0.57600000000000007</v>
      </c>
      <c r="J1579" s="70">
        <v>0.24199999999999999</v>
      </c>
      <c r="K1579" s="70">
        <f t="shared" si="350"/>
        <v>0.53200000000000003</v>
      </c>
      <c r="L1579" s="47">
        <f t="shared" si="360"/>
        <v>12.090909090909092</v>
      </c>
      <c r="M1579" s="18">
        <f t="shared" si="351"/>
        <v>0.36452313184046053</v>
      </c>
      <c r="N1579" s="69">
        <f t="shared" si="352"/>
        <v>3.0148529701090724E-2</v>
      </c>
      <c r="O1579" s="69">
        <f t="shared" si="353"/>
        <v>33.169113383457024</v>
      </c>
      <c r="P1579" s="70">
        <f t="shared" si="354"/>
        <v>0.33437460213936981</v>
      </c>
      <c r="Q1579" s="70">
        <f t="shared" si="355"/>
        <v>0.39467166154155126</v>
      </c>
      <c r="R1579" s="114">
        <v>9.3654620088434832</v>
      </c>
      <c r="S1579" s="70" t="s">
        <v>2012</v>
      </c>
      <c r="T1579" s="70" t="s">
        <v>1998</v>
      </c>
      <c r="U1579" s="70" t="s">
        <v>1999</v>
      </c>
      <c r="V1579" s="69" t="s">
        <v>2029</v>
      </c>
      <c r="W1579" s="69">
        <v>1</v>
      </c>
      <c r="X1579" s="69">
        <v>0</v>
      </c>
      <c r="Y1579" s="69">
        <v>0</v>
      </c>
      <c r="Z1579" s="69">
        <v>0</v>
      </c>
      <c r="AA1579" s="69">
        <v>1</v>
      </c>
      <c r="AB1579" s="69">
        <v>1</v>
      </c>
      <c r="AC1579" s="69">
        <v>1</v>
      </c>
      <c r="AD1579" s="69">
        <v>3</v>
      </c>
      <c r="AE1579" s="69">
        <v>954</v>
      </c>
      <c r="AF1579" s="69">
        <v>0</v>
      </c>
      <c r="AG1579" s="69">
        <v>1</v>
      </c>
      <c r="AH1579" s="69">
        <v>0</v>
      </c>
      <c r="AI1579" s="69">
        <v>0</v>
      </c>
      <c r="AJ1579" s="69">
        <v>0</v>
      </c>
      <c r="AK1579" s="69">
        <v>0</v>
      </c>
      <c r="AL1579" s="69">
        <v>0</v>
      </c>
      <c r="AM1579" s="69">
        <v>0</v>
      </c>
      <c r="AN1579" s="69">
        <v>0</v>
      </c>
      <c r="AO1579" s="69">
        <v>0</v>
      </c>
      <c r="AP1579" s="114">
        <v>8.4867339839315292</v>
      </c>
      <c r="AQ1579" s="70">
        <v>1</v>
      </c>
      <c r="AR1579" s="114">
        <v>6.8648477779708603</v>
      </c>
      <c r="AS1579" s="70">
        <v>0</v>
      </c>
      <c r="AT1579" s="70">
        <v>1</v>
      </c>
      <c r="AU1579" s="70">
        <v>5.1929568508902104</v>
      </c>
      <c r="AV1579" s="114">
        <v>7.605641213889256</v>
      </c>
      <c r="AW1579" s="70">
        <v>0</v>
      </c>
      <c r="AX1579" s="70">
        <v>1</v>
      </c>
      <c r="AY1579" s="69">
        <v>0</v>
      </c>
      <c r="AZ1579" s="69">
        <v>3.8</v>
      </c>
      <c r="BA1579" s="32">
        <v>48</v>
      </c>
      <c r="BB1579" s="32">
        <v>34</v>
      </c>
      <c r="BC1579" s="70">
        <v>1</v>
      </c>
      <c r="BD1579" s="70">
        <v>0</v>
      </c>
      <c r="BE1579" s="106">
        <f t="shared" si="363"/>
        <v>2.1584837490197888</v>
      </c>
      <c r="BF1579" s="106">
        <v>153.19999999999999</v>
      </c>
      <c r="BG1579" s="106">
        <f t="shared" si="356"/>
        <v>0.42897326228086807</v>
      </c>
      <c r="BH1579" s="69">
        <v>0</v>
      </c>
      <c r="BI1579" s="69">
        <v>1</v>
      </c>
      <c r="BJ1579" s="69">
        <v>0</v>
      </c>
      <c r="BK1579" s="70">
        <v>1</v>
      </c>
      <c r="BL1579" s="70">
        <v>0</v>
      </c>
      <c r="BM1579" s="70">
        <v>1</v>
      </c>
      <c r="BN1579" s="70">
        <v>0</v>
      </c>
      <c r="BO1579" s="70">
        <v>0</v>
      </c>
      <c r="BP1579" s="70">
        <v>1</v>
      </c>
      <c r="BQ1579" s="70">
        <v>0</v>
      </c>
      <c r="BR1579" s="70">
        <v>0</v>
      </c>
      <c r="BS1579" s="70">
        <v>0</v>
      </c>
      <c r="BT1579" s="70">
        <v>0</v>
      </c>
      <c r="BU1579" s="70">
        <v>1</v>
      </c>
      <c r="BV1579" s="70">
        <v>1</v>
      </c>
      <c r="BW1579" s="70">
        <v>0</v>
      </c>
      <c r="BX1579" s="70">
        <v>0</v>
      </c>
      <c r="BY1579" s="70">
        <v>0.41799999999999998</v>
      </c>
      <c r="BZ1579" s="70">
        <f t="shared" si="357"/>
        <v>0.58200000000000007</v>
      </c>
      <c r="CA1579" s="114">
        <v>2.9957322735539909</v>
      </c>
      <c r="CB1579" s="70" t="s">
        <v>1987</v>
      </c>
      <c r="CC1579" s="70">
        <v>0</v>
      </c>
      <c r="CD1579" s="70"/>
      <c r="CE1579" s="70"/>
      <c r="CF1579" s="70"/>
      <c r="CG1579" s="70"/>
      <c r="CH1579" s="70"/>
      <c r="CI1579" s="70"/>
      <c r="CJ1579" s="70"/>
      <c r="CK1579" s="70"/>
      <c r="CL1579" s="69"/>
      <c r="CM1579" s="69"/>
      <c r="CN1579" s="69"/>
      <c r="CO1579" s="69"/>
      <c r="CP1579" s="69"/>
      <c r="CQ1579" s="69"/>
      <c r="CR1579" s="69"/>
      <c r="CS1579" s="69"/>
      <c r="CT1579" s="69"/>
      <c r="CU1579" s="69"/>
      <c r="CV1579" s="69"/>
      <c r="CW1579" s="69"/>
      <c r="CX1579" s="69"/>
      <c r="CY1579" s="69"/>
      <c r="CZ1579" s="69"/>
      <c r="DA1579" s="69"/>
      <c r="DB1579" s="69"/>
      <c r="DC1579" s="69"/>
      <c r="DD1579" s="69"/>
      <c r="DE1579" s="69"/>
      <c r="DF1579" s="69"/>
      <c r="DG1579" s="69"/>
      <c r="DH1579" s="69"/>
      <c r="DI1579" s="69"/>
      <c r="DJ1579" s="69"/>
      <c r="DK1579" s="69"/>
      <c r="DL1579" s="69"/>
      <c r="DM1579" s="69"/>
      <c r="DN1579" s="69"/>
      <c r="DO1579" s="69"/>
      <c r="DP1579" s="69"/>
      <c r="DQ1579" s="69"/>
      <c r="DR1579" s="69"/>
      <c r="DS1579" s="69"/>
      <c r="DT1579" s="69"/>
      <c r="DU1579" s="69"/>
      <c r="DV1579" s="69"/>
      <c r="DW1579" s="69"/>
      <c r="DX1579" s="69"/>
      <c r="DY1579" s="69"/>
      <c r="DZ1579" s="69"/>
      <c r="EA1579" s="69"/>
      <c r="EB1579" s="69"/>
      <c r="EC1579" s="69"/>
      <c r="ED1579" s="69"/>
      <c r="EE1579" s="69"/>
      <c r="EF1579" s="69"/>
      <c r="EG1579" s="69"/>
      <c r="EH1579" s="69"/>
      <c r="EI1579" s="69"/>
      <c r="EJ1579" s="69"/>
      <c r="EK1579" s="69"/>
      <c r="EL1579" s="69"/>
      <c r="EM1579" s="69"/>
      <c r="EN1579" s="69"/>
      <c r="EO1579" s="69"/>
      <c r="EP1579" s="69"/>
      <c r="EQ1579" s="69"/>
      <c r="ER1579" s="69"/>
      <c r="ES1579" s="69"/>
      <c r="ET1579" s="69"/>
      <c r="EU1579" s="69"/>
      <c r="EV1579" s="69"/>
      <c r="EW1579" s="69"/>
      <c r="EX1579" s="69"/>
      <c r="EY1579" s="69"/>
      <c r="EZ1579" s="69"/>
      <c r="FA1579" s="69"/>
      <c r="FB1579" s="69"/>
      <c r="FC1579" s="69"/>
      <c r="FD1579" s="69"/>
      <c r="FE1579" s="69"/>
      <c r="FF1579" s="69"/>
      <c r="FG1579" s="69"/>
      <c r="FH1579" s="69"/>
      <c r="FI1579" s="69"/>
      <c r="FJ1579" s="69"/>
      <c r="FK1579" s="69"/>
    </row>
    <row r="1580" spans="1:167" ht="15" customHeight="1" x14ac:dyDescent="0.3">
      <c r="A1580" s="70">
        <v>1579</v>
      </c>
      <c r="B1580" s="12">
        <v>41</v>
      </c>
      <c r="C1580" s="69" t="s">
        <v>294</v>
      </c>
      <c r="D1580" s="37">
        <v>-9.7000000000000003E-2</v>
      </c>
      <c r="E1580" s="68">
        <v>6.7000000000000004E-2</v>
      </c>
      <c r="F1580" s="19">
        <f t="shared" si="359"/>
        <v>-1.4477611940298507</v>
      </c>
      <c r="H1580" s="12">
        <f t="shared" si="361"/>
        <v>-0.16400000000000001</v>
      </c>
      <c r="I1580" s="12">
        <f t="shared" si="362"/>
        <v>-0.03</v>
      </c>
      <c r="J1580" s="12">
        <v>0.24199999999999999</v>
      </c>
      <c r="K1580" s="12">
        <f t="shared" si="350"/>
        <v>-9.7000000000000003E-2</v>
      </c>
      <c r="L1580" s="45">
        <f t="shared" si="360"/>
        <v>-1.4477611940298507</v>
      </c>
      <c r="M1580" s="15">
        <f t="shared" si="351"/>
        <v>-4.682159220194318E-2</v>
      </c>
      <c r="N1580" s="68">
        <f t="shared" si="352"/>
        <v>3.2340687397218487E-2</v>
      </c>
      <c r="O1580" s="68">
        <f t="shared" si="353"/>
        <v>30.920802261179105</v>
      </c>
      <c r="P1580" s="12">
        <f t="shared" si="354"/>
        <v>-7.9162279599161667E-2</v>
      </c>
      <c r="Q1580" s="12">
        <f t="shared" si="355"/>
        <v>-1.4480904804724692E-2</v>
      </c>
      <c r="R1580" s="113">
        <v>9.3654620088434832</v>
      </c>
      <c r="S1580" s="12" t="s">
        <v>2012</v>
      </c>
      <c r="T1580" s="12" t="s">
        <v>1998</v>
      </c>
      <c r="U1580" s="12" t="s">
        <v>1530</v>
      </c>
      <c r="V1580" s="68" t="s">
        <v>2030</v>
      </c>
      <c r="W1580" s="68">
        <v>1</v>
      </c>
      <c r="X1580" s="68">
        <v>0</v>
      </c>
      <c r="Y1580" s="68">
        <v>0</v>
      </c>
      <c r="Z1580" s="68">
        <v>0</v>
      </c>
      <c r="AA1580" s="68">
        <v>1</v>
      </c>
      <c r="AB1580" s="68">
        <v>1</v>
      </c>
      <c r="AC1580" s="68">
        <v>1</v>
      </c>
      <c r="AD1580" s="68">
        <v>3</v>
      </c>
      <c r="AE1580" s="68">
        <v>954</v>
      </c>
      <c r="AF1580" s="68">
        <v>0</v>
      </c>
      <c r="AG1580" s="68">
        <v>1</v>
      </c>
      <c r="AH1580" s="68">
        <v>0</v>
      </c>
      <c r="AI1580" s="68">
        <v>0</v>
      </c>
      <c r="AJ1580" s="68">
        <v>0</v>
      </c>
      <c r="AK1580" s="68">
        <v>0</v>
      </c>
      <c r="AL1580" s="68">
        <v>0</v>
      </c>
      <c r="AM1580" s="68">
        <v>0</v>
      </c>
      <c r="AN1580" s="68">
        <v>0</v>
      </c>
      <c r="AO1580" s="68">
        <v>0</v>
      </c>
      <c r="AP1580" s="113">
        <v>8.4867339839315292</v>
      </c>
      <c r="AQ1580" s="12">
        <v>1</v>
      </c>
      <c r="AR1580" s="113">
        <v>6.8648477779708603</v>
      </c>
      <c r="AS1580" s="12">
        <v>0</v>
      </c>
      <c r="AT1580" s="12">
        <v>1</v>
      </c>
      <c r="AU1580" s="12">
        <v>5.1929568508902104</v>
      </c>
      <c r="AV1580" s="113">
        <v>7.605641213889256</v>
      </c>
      <c r="AW1580" s="12">
        <v>0</v>
      </c>
      <c r="AX1580" s="12">
        <v>1</v>
      </c>
      <c r="AY1580" s="68">
        <v>0</v>
      </c>
      <c r="AZ1580" s="68">
        <v>3.8</v>
      </c>
      <c r="BA1580" s="94">
        <v>48</v>
      </c>
      <c r="BB1580" s="94">
        <v>34</v>
      </c>
      <c r="BC1580" s="12">
        <v>1</v>
      </c>
      <c r="BD1580" s="12">
        <v>0</v>
      </c>
      <c r="BE1580" s="104">
        <f t="shared" si="363"/>
        <v>2.1584837490197888</v>
      </c>
      <c r="BF1580" s="104">
        <v>153.19999999999999</v>
      </c>
      <c r="BG1580" s="104">
        <f t="shared" si="356"/>
        <v>0.42897326228086807</v>
      </c>
      <c r="BH1580" s="68">
        <v>0</v>
      </c>
      <c r="BI1580" s="68">
        <v>1</v>
      </c>
      <c r="BJ1580" s="68">
        <v>0</v>
      </c>
      <c r="BK1580" s="12">
        <v>1</v>
      </c>
      <c r="BL1580" s="12">
        <v>0</v>
      </c>
      <c r="BM1580" s="12">
        <v>1</v>
      </c>
      <c r="BN1580" s="12">
        <v>0</v>
      </c>
      <c r="BO1580" s="12">
        <v>0</v>
      </c>
      <c r="BP1580" s="12">
        <v>1</v>
      </c>
      <c r="BQ1580" s="12">
        <v>0</v>
      </c>
      <c r="BR1580" s="12">
        <v>0</v>
      </c>
      <c r="BS1580" s="12">
        <v>0</v>
      </c>
      <c r="BT1580" s="12">
        <v>0</v>
      </c>
      <c r="BU1580" s="12">
        <v>1</v>
      </c>
      <c r="BV1580" s="12">
        <v>1</v>
      </c>
      <c r="BW1580" s="12">
        <v>0</v>
      </c>
      <c r="BX1580" s="12">
        <v>0</v>
      </c>
      <c r="BY1580" s="12">
        <v>0.41799999999999998</v>
      </c>
      <c r="BZ1580" s="12">
        <f t="shared" si="357"/>
        <v>0.58200000000000007</v>
      </c>
      <c r="CA1580" s="113">
        <v>2.9957322735539909</v>
      </c>
      <c r="CB1580" s="12" t="s">
        <v>1987</v>
      </c>
      <c r="CC1580" s="12">
        <v>0</v>
      </c>
      <c r="CL1580" s="68"/>
      <c r="CM1580" s="68"/>
      <c r="CN1580" s="68"/>
      <c r="CO1580" s="68"/>
      <c r="CP1580" s="68"/>
      <c r="CQ1580" s="68"/>
      <c r="CR1580" s="68"/>
      <c r="CS1580" s="68"/>
      <c r="CT1580" s="68"/>
      <c r="CU1580" s="68"/>
      <c r="CV1580" s="68"/>
      <c r="CW1580" s="68"/>
      <c r="CX1580" s="68"/>
      <c r="CY1580" s="68"/>
      <c r="CZ1580" s="68"/>
      <c r="DA1580" s="68"/>
      <c r="DB1580" s="68"/>
      <c r="DC1580" s="68"/>
      <c r="DD1580" s="68"/>
      <c r="DE1580" s="68"/>
      <c r="DF1580" s="68"/>
      <c r="DG1580" s="68"/>
      <c r="DH1580" s="68"/>
      <c r="DI1580" s="68"/>
      <c r="DJ1580" s="68"/>
      <c r="DK1580" s="68"/>
      <c r="DL1580" s="68"/>
      <c r="DM1580" s="68"/>
      <c r="DN1580" s="68"/>
      <c r="DO1580" s="68"/>
      <c r="DP1580" s="68"/>
      <c r="DQ1580" s="68"/>
      <c r="DR1580" s="68"/>
      <c r="DS1580" s="68"/>
      <c r="DT1580" s="68"/>
      <c r="DU1580" s="68"/>
      <c r="DV1580" s="68"/>
      <c r="DW1580" s="68"/>
      <c r="DX1580" s="68"/>
      <c r="DY1580" s="68"/>
      <c r="DZ1580" s="68"/>
      <c r="EA1580" s="68"/>
      <c r="EB1580" s="68"/>
      <c r="EC1580" s="68"/>
      <c r="ED1580" s="68"/>
      <c r="EE1580" s="68"/>
      <c r="EF1580" s="68"/>
      <c r="EG1580" s="68"/>
      <c r="EH1580" s="68"/>
      <c r="EI1580" s="68"/>
      <c r="EJ1580" s="68"/>
      <c r="EK1580" s="68"/>
      <c r="EL1580" s="68"/>
      <c r="EM1580" s="68"/>
      <c r="EN1580" s="68"/>
      <c r="EO1580" s="68"/>
      <c r="EP1580" s="68"/>
      <c r="EQ1580" s="68"/>
      <c r="ER1580" s="68"/>
      <c r="ES1580" s="68"/>
      <c r="ET1580" s="68"/>
      <c r="EU1580" s="68"/>
      <c r="EV1580" s="68"/>
      <c r="EW1580" s="68"/>
      <c r="EX1580" s="68"/>
      <c r="EY1580" s="68"/>
      <c r="EZ1580" s="68"/>
      <c r="FA1580" s="68"/>
      <c r="FB1580" s="68"/>
      <c r="FC1580" s="68"/>
      <c r="FD1580" s="68"/>
      <c r="FE1580" s="68"/>
      <c r="FF1580" s="68"/>
      <c r="FG1580" s="68"/>
      <c r="FH1580" s="68"/>
      <c r="FI1580" s="68"/>
      <c r="FJ1580" s="68"/>
      <c r="FK1580" s="68"/>
    </row>
    <row r="1581" spans="1:167" ht="15" customHeight="1" x14ac:dyDescent="0.3">
      <c r="A1581" s="70">
        <v>1580</v>
      </c>
      <c r="B1581" s="12">
        <v>41</v>
      </c>
      <c r="C1581" s="69" t="s">
        <v>294</v>
      </c>
      <c r="D1581" s="37">
        <v>0.03</v>
      </c>
      <c r="E1581" s="13">
        <v>7.6999999999999999E-2</v>
      </c>
      <c r="F1581" s="19">
        <f t="shared" si="359"/>
        <v>0.38961038961038957</v>
      </c>
      <c r="H1581" s="12">
        <f t="shared" si="361"/>
        <v>-4.7E-2</v>
      </c>
      <c r="I1581" s="12">
        <f t="shared" si="362"/>
        <v>0.107</v>
      </c>
      <c r="J1581" s="12">
        <v>0.26400000000000001</v>
      </c>
      <c r="K1581" s="12">
        <f t="shared" si="350"/>
        <v>0.03</v>
      </c>
      <c r="L1581" s="45">
        <f t="shared" si="360"/>
        <v>0.38961038961038957</v>
      </c>
      <c r="M1581" s="15">
        <f t="shared" si="351"/>
        <v>1.2580180063220229E-2</v>
      </c>
      <c r="N1581" s="13">
        <f t="shared" si="352"/>
        <v>3.2289128828931923E-2</v>
      </c>
      <c r="O1581" s="68">
        <f t="shared" si="353"/>
        <v>30.970175915801519</v>
      </c>
      <c r="P1581" s="12">
        <f t="shared" si="354"/>
        <v>-1.9708948765711692E-2</v>
      </c>
      <c r="Q1581" s="12">
        <f t="shared" si="355"/>
        <v>4.4869308892152154E-2</v>
      </c>
      <c r="R1581" s="113">
        <v>9.3654620088434832</v>
      </c>
      <c r="S1581" s="12" t="s">
        <v>2013</v>
      </c>
      <c r="T1581" s="12" t="s">
        <v>1998</v>
      </c>
      <c r="U1581" s="12" t="s">
        <v>568</v>
      </c>
      <c r="V1581" s="13" t="s">
        <v>2022</v>
      </c>
      <c r="W1581" s="68">
        <v>1</v>
      </c>
      <c r="X1581" s="68">
        <v>0</v>
      </c>
      <c r="Y1581" s="68">
        <v>0</v>
      </c>
      <c r="Z1581" s="68">
        <v>0</v>
      </c>
      <c r="AA1581" s="13">
        <v>1</v>
      </c>
      <c r="AB1581" s="13">
        <v>1</v>
      </c>
      <c r="AC1581" s="68">
        <v>2</v>
      </c>
      <c r="AD1581" s="68">
        <v>3</v>
      </c>
      <c r="AE1581" s="13">
        <v>959</v>
      </c>
      <c r="AF1581" s="13">
        <v>0</v>
      </c>
      <c r="AG1581" s="13">
        <v>1</v>
      </c>
      <c r="AH1581" s="13">
        <v>0</v>
      </c>
      <c r="AI1581" s="13">
        <v>0</v>
      </c>
      <c r="AJ1581" s="13">
        <v>0</v>
      </c>
      <c r="AK1581" s="13">
        <v>0</v>
      </c>
      <c r="AL1581" s="13">
        <v>0</v>
      </c>
      <c r="AM1581" s="68">
        <v>0</v>
      </c>
      <c r="AN1581" s="68">
        <v>0</v>
      </c>
      <c r="AO1581" s="68">
        <v>0</v>
      </c>
      <c r="AP1581" s="113">
        <v>8.4867339839315292</v>
      </c>
      <c r="AQ1581" s="12">
        <v>1</v>
      </c>
      <c r="AR1581" s="113">
        <v>6.8700534117981258</v>
      </c>
      <c r="AS1581" s="12">
        <v>0</v>
      </c>
      <c r="AT1581" s="12">
        <v>1</v>
      </c>
      <c r="AU1581" s="12">
        <v>5.1929568508902104</v>
      </c>
      <c r="AV1581" s="113">
        <v>7.605641213889256</v>
      </c>
      <c r="AW1581" s="12">
        <v>0</v>
      </c>
      <c r="AX1581" s="12">
        <v>1</v>
      </c>
      <c r="AY1581" s="68">
        <v>0</v>
      </c>
      <c r="AZ1581" s="68">
        <v>3.8</v>
      </c>
      <c r="BA1581" s="94">
        <v>48</v>
      </c>
      <c r="BB1581" s="94">
        <v>34</v>
      </c>
      <c r="BC1581" s="12">
        <v>1</v>
      </c>
      <c r="BD1581" s="12">
        <v>0</v>
      </c>
      <c r="BE1581" s="104">
        <f t="shared" si="363"/>
        <v>2.1584837490197888</v>
      </c>
      <c r="BF1581" s="104">
        <v>153.19999999999999</v>
      </c>
      <c r="BG1581" s="104">
        <f t="shared" si="356"/>
        <v>0.42897326228086807</v>
      </c>
      <c r="BH1581" s="68">
        <v>0</v>
      </c>
      <c r="BI1581" s="68">
        <v>1</v>
      </c>
      <c r="BJ1581" s="68">
        <v>0</v>
      </c>
      <c r="BK1581" s="12">
        <v>1</v>
      </c>
      <c r="BL1581" s="12">
        <v>0</v>
      </c>
      <c r="BM1581" s="12">
        <v>1</v>
      </c>
      <c r="BN1581" s="12">
        <v>0</v>
      </c>
      <c r="BO1581" s="12">
        <v>0</v>
      </c>
      <c r="BP1581" s="12">
        <v>1</v>
      </c>
      <c r="BQ1581" s="12">
        <v>0</v>
      </c>
      <c r="BR1581" s="12">
        <v>0</v>
      </c>
      <c r="BS1581" s="12">
        <v>0</v>
      </c>
      <c r="BT1581" s="12">
        <v>0</v>
      </c>
      <c r="BU1581" s="12">
        <v>1</v>
      </c>
      <c r="BV1581" s="12">
        <v>1</v>
      </c>
      <c r="BW1581" s="12">
        <v>0</v>
      </c>
      <c r="BX1581" s="12">
        <v>0</v>
      </c>
      <c r="BY1581" s="12">
        <v>0.41799999999999998</v>
      </c>
      <c r="BZ1581" s="12">
        <f t="shared" si="357"/>
        <v>0.58200000000000007</v>
      </c>
      <c r="CA1581" s="113">
        <v>2.9957322735539909</v>
      </c>
      <c r="CB1581" s="12" t="s">
        <v>1987</v>
      </c>
      <c r="CC1581" s="12">
        <v>0</v>
      </c>
      <c r="CL1581" s="68"/>
      <c r="CM1581" s="68"/>
      <c r="CN1581" s="68"/>
      <c r="CO1581" s="68"/>
      <c r="CP1581" s="68"/>
      <c r="CQ1581" s="68"/>
      <c r="CR1581" s="68"/>
      <c r="CS1581" s="68"/>
      <c r="CT1581" s="68"/>
      <c r="CU1581" s="68"/>
      <c r="CV1581" s="68"/>
      <c r="CW1581" s="68"/>
      <c r="CX1581" s="68"/>
      <c r="CY1581" s="68"/>
      <c r="CZ1581" s="68"/>
      <c r="DA1581" s="68"/>
      <c r="DB1581" s="68"/>
      <c r="DC1581" s="68"/>
      <c r="DD1581" s="68"/>
      <c r="DE1581" s="68"/>
      <c r="DF1581" s="68"/>
      <c r="DG1581" s="68"/>
      <c r="DH1581" s="68"/>
      <c r="DI1581" s="68"/>
      <c r="DJ1581" s="68"/>
      <c r="DK1581" s="68"/>
      <c r="DL1581" s="68"/>
      <c r="DM1581" s="68"/>
      <c r="DN1581" s="68"/>
      <c r="DO1581" s="68"/>
      <c r="DP1581" s="68"/>
      <c r="DQ1581" s="68"/>
      <c r="DR1581" s="68"/>
      <c r="DS1581" s="68"/>
      <c r="DT1581" s="68"/>
      <c r="DU1581" s="68"/>
      <c r="DV1581" s="68"/>
      <c r="DW1581" s="68"/>
      <c r="DX1581" s="68"/>
      <c r="DY1581" s="68"/>
      <c r="DZ1581" s="68"/>
      <c r="EA1581" s="68"/>
      <c r="EB1581" s="68"/>
      <c r="EC1581" s="68"/>
      <c r="ED1581" s="68"/>
      <c r="EE1581" s="68"/>
      <c r="EF1581" s="68"/>
      <c r="EG1581" s="68"/>
      <c r="EH1581" s="68"/>
      <c r="EI1581" s="68"/>
      <c r="EJ1581" s="68"/>
      <c r="EK1581" s="68"/>
      <c r="EL1581" s="68"/>
      <c r="EM1581" s="68"/>
      <c r="EN1581" s="68"/>
      <c r="EO1581" s="68"/>
      <c r="EP1581" s="68"/>
      <c r="EQ1581" s="68"/>
      <c r="ER1581" s="68"/>
      <c r="ES1581" s="68"/>
      <c r="ET1581" s="68"/>
      <c r="EU1581" s="68"/>
      <c r="EV1581" s="68"/>
      <c r="EW1581" s="68"/>
      <c r="EX1581" s="68"/>
      <c r="EY1581" s="68"/>
      <c r="EZ1581" s="68"/>
      <c r="FA1581" s="68"/>
      <c r="FB1581" s="68"/>
      <c r="FC1581" s="68"/>
      <c r="FD1581" s="68"/>
      <c r="FE1581" s="68"/>
      <c r="FF1581" s="68"/>
      <c r="FG1581" s="68"/>
      <c r="FH1581" s="68"/>
      <c r="FI1581" s="68"/>
      <c r="FJ1581" s="68"/>
      <c r="FK1581" s="68"/>
    </row>
    <row r="1582" spans="1:167" ht="15" customHeight="1" x14ac:dyDescent="0.3">
      <c r="A1582" s="70">
        <v>1581</v>
      </c>
      <c r="B1582" s="12">
        <v>41</v>
      </c>
      <c r="C1582" s="69" t="s">
        <v>294</v>
      </c>
      <c r="D1582" s="37">
        <v>0.59599999999999997</v>
      </c>
      <c r="E1582" s="68">
        <v>4.1000000000000002E-2</v>
      </c>
      <c r="F1582" s="19">
        <f t="shared" si="359"/>
        <v>14.536585365853657</v>
      </c>
      <c r="G1582" s="12" t="s">
        <v>353</v>
      </c>
      <c r="H1582" s="12">
        <f t="shared" si="361"/>
        <v>0.55499999999999994</v>
      </c>
      <c r="I1582" s="12">
        <f t="shared" si="362"/>
        <v>0.63700000000000001</v>
      </c>
      <c r="J1582" s="12">
        <v>0.26400000000000001</v>
      </c>
      <c r="K1582" s="12">
        <f t="shared" si="350"/>
        <v>0.59599999999999997</v>
      </c>
      <c r="L1582" s="45">
        <f t="shared" si="360"/>
        <v>14.536585365853657</v>
      </c>
      <c r="M1582" s="15">
        <f t="shared" si="351"/>
        <v>0.42492424912874766</v>
      </c>
      <c r="N1582" s="68">
        <f t="shared" si="352"/>
        <v>2.9231366131340024E-2</v>
      </c>
      <c r="O1582" s="68">
        <f t="shared" si="353"/>
        <v>34.209827741436385</v>
      </c>
      <c r="P1582" s="12">
        <f t="shared" si="354"/>
        <v>0.39569288299740762</v>
      </c>
      <c r="Q1582" s="12">
        <f t="shared" si="355"/>
        <v>0.45415561526008769</v>
      </c>
      <c r="R1582" s="113">
        <v>9.3654620088434832</v>
      </c>
      <c r="S1582" s="12" t="s">
        <v>2013</v>
      </c>
      <c r="T1582" s="12" t="s">
        <v>1998</v>
      </c>
      <c r="U1582" s="12" t="s">
        <v>1999</v>
      </c>
      <c r="V1582" s="68" t="s">
        <v>2024</v>
      </c>
      <c r="W1582" s="68">
        <v>1</v>
      </c>
      <c r="X1582" s="68">
        <v>0</v>
      </c>
      <c r="Y1582" s="68">
        <v>0</v>
      </c>
      <c r="Z1582" s="68">
        <v>0</v>
      </c>
      <c r="AA1582" s="68">
        <v>1</v>
      </c>
      <c r="AB1582" s="68">
        <v>1</v>
      </c>
      <c r="AC1582" s="68">
        <v>2</v>
      </c>
      <c r="AD1582" s="68">
        <v>3</v>
      </c>
      <c r="AE1582" s="68">
        <v>959</v>
      </c>
      <c r="AF1582" s="68">
        <v>0</v>
      </c>
      <c r="AG1582" s="68">
        <v>1</v>
      </c>
      <c r="AH1582" s="68">
        <v>0</v>
      </c>
      <c r="AI1582" s="68">
        <v>0</v>
      </c>
      <c r="AJ1582" s="68">
        <v>0</v>
      </c>
      <c r="AK1582" s="68">
        <v>0</v>
      </c>
      <c r="AL1582" s="68">
        <v>0</v>
      </c>
      <c r="AM1582" s="68">
        <v>0</v>
      </c>
      <c r="AN1582" s="68">
        <v>0</v>
      </c>
      <c r="AO1582" s="68">
        <v>0</v>
      </c>
      <c r="AP1582" s="113">
        <v>8.4867339839315292</v>
      </c>
      <c r="AQ1582" s="12">
        <v>1</v>
      </c>
      <c r="AR1582" s="113">
        <v>6.8700534117981258</v>
      </c>
      <c r="AS1582" s="12">
        <v>0</v>
      </c>
      <c r="AT1582" s="12">
        <v>1</v>
      </c>
      <c r="AU1582" s="12">
        <v>5.1929568508902104</v>
      </c>
      <c r="AV1582" s="113">
        <v>7.605641213889256</v>
      </c>
      <c r="AW1582" s="12">
        <v>0</v>
      </c>
      <c r="AX1582" s="12">
        <v>1</v>
      </c>
      <c r="AY1582" s="68">
        <v>0</v>
      </c>
      <c r="AZ1582" s="68">
        <v>3.8</v>
      </c>
      <c r="BA1582" s="94">
        <v>48</v>
      </c>
      <c r="BB1582" s="94">
        <v>34</v>
      </c>
      <c r="BC1582" s="12">
        <v>1</v>
      </c>
      <c r="BD1582" s="12">
        <v>0</v>
      </c>
      <c r="BE1582" s="104">
        <f t="shared" si="363"/>
        <v>2.1584837490197888</v>
      </c>
      <c r="BF1582" s="104">
        <v>153.19999999999999</v>
      </c>
      <c r="BG1582" s="104">
        <f t="shared" si="356"/>
        <v>0.42897326228086807</v>
      </c>
      <c r="BH1582" s="68">
        <v>0</v>
      </c>
      <c r="BI1582" s="68">
        <v>1</v>
      </c>
      <c r="BJ1582" s="68">
        <v>0</v>
      </c>
      <c r="BK1582" s="12">
        <v>1</v>
      </c>
      <c r="BL1582" s="12">
        <v>0</v>
      </c>
      <c r="BM1582" s="12">
        <v>1</v>
      </c>
      <c r="BN1582" s="12">
        <v>0</v>
      </c>
      <c r="BO1582" s="12">
        <v>0</v>
      </c>
      <c r="BP1582" s="12">
        <v>1</v>
      </c>
      <c r="BQ1582" s="12">
        <v>0</v>
      </c>
      <c r="BR1582" s="12">
        <v>0</v>
      </c>
      <c r="BS1582" s="12">
        <v>0</v>
      </c>
      <c r="BT1582" s="12">
        <v>0</v>
      </c>
      <c r="BU1582" s="12">
        <v>1</v>
      </c>
      <c r="BV1582" s="12">
        <v>1</v>
      </c>
      <c r="BW1582" s="12">
        <v>0</v>
      </c>
      <c r="BX1582" s="12">
        <v>0</v>
      </c>
      <c r="BY1582" s="12">
        <v>0.41799999999999998</v>
      </c>
      <c r="BZ1582" s="12">
        <f t="shared" si="357"/>
        <v>0.58200000000000007</v>
      </c>
      <c r="CA1582" s="113">
        <v>2.9957322735539909</v>
      </c>
      <c r="CB1582" s="12" t="s">
        <v>1987</v>
      </c>
      <c r="CC1582" s="12">
        <v>0</v>
      </c>
      <c r="CL1582" s="68"/>
      <c r="CM1582" s="68"/>
      <c r="CN1582" s="68"/>
      <c r="CO1582" s="68"/>
      <c r="CP1582" s="68"/>
      <c r="CQ1582" s="68"/>
      <c r="CR1582" s="68"/>
      <c r="CS1582" s="68"/>
      <c r="CT1582" s="68"/>
      <c r="CU1582" s="68"/>
      <c r="CV1582" s="68"/>
      <c r="CW1582" s="68"/>
      <c r="CX1582" s="68"/>
      <c r="CY1582" s="68"/>
      <c r="CZ1582" s="68"/>
      <c r="DA1582" s="68"/>
      <c r="DB1582" s="68"/>
      <c r="DC1582" s="68"/>
      <c r="DD1582" s="68"/>
      <c r="DE1582" s="68"/>
      <c r="DF1582" s="68"/>
      <c r="DG1582" s="68"/>
      <c r="DH1582" s="68"/>
      <c r="DI1582" s="68"/>
      <c r="DJ1582" s="68"/>
      <c r="DK1582" s="68"/>
      <c r="DL1582" s="68"/>
      <c r="DM1582" s="68"/>
      <c r="DN1582" s="68"/>
      <c r="DO1582" s="68"/>
      <c r="DP1582" s="68"/>
      <c r="DQ1582" s="68"/>
      <c r="DR1582" s="68"/>
      <c r="DS1582" s="68"/>
      <c r="DT1582" s="68"/>
      <c r="DU1582" s="68"/>
      <c r="DV1582" s="68"/>
      <c r="DW1582" s="68"/>
      <c r="DX1582" s="68"/>
      <c r="DY1582" s="68"/>
      <c r="DZ1582" s="68"/>
      <c r="EA1582" s="68"/>
      <c r="EB1582" s="68"/>
      <c r="EC1582" s="68"/>
      <c r="ED1582" s="68"/>
      <c r="EE1582" s="68"/>
      <c r="EF1582" s="68"/>
      <c r="EG1582" s="68"/>
      <c r="EH1582" s="68"/>
      <c r="EI1582" s="68"/>
      <c r="EJ1582" s="68"/>
      <c r="EK1582" s="68"/>
      <c r="EL1582" s="68"/>
      <c r="EM1582" s="68"/>
      <c r="EN1582" s="68"/>
      <c r="EO1582" s="68"/>
      <c r="EP1582" s="68"/>
      <c r="EQ1582" s="68"/>
      <c r="ER1582" s="68"/>
      <c r="ES1582" s="68"/>
      <c r="ET1582" s="68"/>
      <c r="EU1582" s="68"/>
      <c r="EV1582" s="68"/>
      <c r="EW1582" s="68"/>
      <c r="EX1582" s="68"/>
      <c r="EY1582" s="68"/>
      <c r="EZ1582" s="68"/>
      <c r="FA1582" s="68"/>
      <c r="FB1582" s="68"/>
      <c r="FC1582" s="68"/>
      <c r="FD1582" s="68"/>
      <c r="FE1582" s="68"/>
      <c r="FF1582" s="68"/>
      <c r="FG1582" s="68"/>
      <c r="FH1582" s="68"/>
      <c r="FI1582" s="68"/>
      <c r="FJ1582" s="68"/>
      <c r="FK1582" s="68"/>
    </row>
    <row r="1583" spans="1:167" ht="15" customHeight="1" x14ac:dyDescent="0.3">
      <c r="A1583" s="70">
        <v>1582</v>
      </c>
      <c r="B1583" s="12">
        <v>41</v>
      </c>
      <c r="C1583" s="69" t="s">
        <v>294</v>
      </c>
      <c r="D1583" s="37">
        <v>-0.02</v>
      </c>
      <c r="E1583" s="68">
        <v>5.8999999999999997E-2</v>
      </c>
      <c r="F1583" s="19">
        <f t="shared" si="359"/>
        <v>-0.33898305084745767</v>
      </c>
      <c r="H1583" s="12">
        <f t="shared" si="361"/>
        <v>-7.9000000000000001E-2</v>
      </c>
      <c r="I1583" s="12">
        <f t="shared" si="362"/>
        <v>3.8999999999999993E-2</v>
      </c>
      <c r="J1583" s="12">
        <v>0.26400000000000001</v>
      </c>
      <c r="K1583" s="12">
        <f t="shared" si="350"/>
        <v>-0.02</v>
      </c>
      <c r="L1583" s="45">
        <f t="shared" si="360"/>
        <v>-0.33898305084745767</v>
      </c>
      <c r="M1583" s="15">
        <f t="shared" si="351"/>
        <v>-1.0945677874316304E-2</v>
      </c>
      <c r="N1583" s="68">
        <f t="shared" si="352"/>
        <v>3.228974972923309E-2</v>
      </c>
      <c r="O1583" s="68">
        <f t="shared" si="353"/>
        <v>30.969580389613967</v>
      </c>
      <c r="P1583" s="12">
        <f t="shared" si="354"/>
        <v>-4.3235427603549398E-2</v>
      </c>
      <c r="Q1583" s="12">
        <f t="shared" si="355"/>
        <v>2.1344071854916786E-2</v>
      </c>
      <c r="R1583" s="113">
        <v>9.3654620088434832</v>
      </c>
      <c r="S1583" s="12" t="s">
        <v>2013</v>
      </c>
      <c r="T1583" s="12" t="s">
        <v>1998</v>
      </c>
      <c r="U1583" s="12" t="s">
        <v>1530</v>
      </c>
      <c r="V1583" s="68" t="s">
        <v>2026</v>
      </c>
      <c r="W1583" s="68">
        <v>1</v>
      </c>
      <c r="X1583" s="68">
        <v>0</v>
      </c>
      <c r="Y1583" s="68">
        <v>0</v>
      </c>
      <c r="Z1583" s="68">
        <v>0</v>
      </c>
      <c r="AA1583" s="68">
        <v>1</v>
      </c>
      <c r="AB1583" s="68">
        <v>1</v>
      </c>
      <c r="AC1583" s="68">
        <v>2</v>
      </c>
      <c r="AD1583" s="68">
        <v>3</v>
      </c>
      <c r="AE1583" s="68">
        <v>959</v>
      </c>
      <c r="AF1583" s="68">
        <v>0</v>
      </c>
      <c r="AG1583" s="68">
        <v>1</v>
      </c>
      <c r="AH1583" s="68">
        <v>0</v>
      </c>
      <c r="AI1583" s="68">
        <v>0</v>
      </c>
      <c r="AJ1583" s="68">
        <v>0</v>
      </c>
      <c r="AK1583" s="68">
        <v>0</v>
      </c>
      <c r="AL1583" s="68">
        <v>0</v>
      </c>
      <c r="AM1583" s="68">
        <v>0</v>
      </c>
      <c r="AN1583" s="68">
        <v>0</v>
      </c>
      <c r="AO1583" s="68">
        <v>0</v>
      </c>
      <c r="AP1583" s="113">
        <v>8.4867339839315292</v>
      </c>
      <c r="AQ1583" s="12">
        <v>1</v>
      </c>
      <c r="AR1583" s="113">
        <v>6.8700534117981258</v>
      </c>
      <c r="AS1583" s="12">
        <v>0</v>
      </c>
      <c r="AT1583" s="12">
        <v>1</v>
      </c>
      <c r="AU1583" s="12">
        <v>5.1929568508902104</v>
      </c>
      <c r="AV1583" s="113">
        <v>7.605641213889256</v>
      </c>
      <c r="AW1583" s="12">
        <v>0</v>
      </c>
      <c r="AX1583" s="12">
        <v>1</v>
      </c>
      <c r="AY1583" s="68">
        <v>0</v>
      </c>
      <c r="AZ1583" s="68">
        <v>3.8</v>
      </c>
      <c r="BA1583" s="94">
        <v>48</v>
      </c>
      <c r="BB1583" s="94">
        <v>34</v>
      </c>
      <c r="BC1583" s="12">
        <v>1</v>
      </c>
      <c r="BD1583" s="12">
        <v>0</v>
      </c>
      <c r="BE1583" s="104">
        <f t="shared" si="363"/>
        <v>2.1584837490197888</v>
      </c>
      <c r="BF1583" s="104">
        <v>153.19999999999999</v>
      </c>
      <c r="BG1583" s="104">
        <f t="shared" si="356"/>
        <v>0.42897326228086807</v>
      </c>
      <c r="BH1583" s="68">
        <v>0</v>
      </c>
      <c r="BI1583" s="68">
        <v>1</v>
      </c>
      <c r="BJ1583" s="68">
        <v>0</v>
      </c>
      <c r="BK1583" s="12">
        <v>1</v>
      </c>
      <c r="BL1583" s="12">
        <v>0</v>
      </c>
      <c r="BM1583" s="12">
        <v>1</v>
      </c>
      <c r="BN1583" s="12">
        <v>0</v>
      </c>
      <c r="BO1583" s="12">
        <v>0</v>
      </c>
      <c r="BP1583" s="12">
        <v>1</v>
      </c>
      <c r="BQ1583" s="12">
        <v>0</v>
      </c>
      <c r="BR1583" s="12">
        <v>0</v>
      </c>
      <c r="BS1583" s="12">
        <v>0</v>
      </c>
      <c r="BT1583" s="12">
        <v>0</v>
      </c>
      <c r="BU1583" s="12">
        <v>1</v>
      </c>
      <c r="BV1583" s="12">
        <v>1</v>
      </c>
      <c r="BW1583" s="12">
        <v>0</v>
      </c>
      <c r="BX1583" s="12">
        <v>0</v>
      </c>
      <c r="BY1583" s="12">
        <v>0.41799999999999998</v>
      </c>
      <c r="BZ1583" s="12">
        <f t="shared" si="357"/>
        <v>0.58200000000000007</v>
      </c>
      <c r="CA1583" s="113">
        <v>2.9957322735539909</v>
      </c>
      <c r="CB1583" s="12" t="s">
        <v>1987</v>
      </c>
      <c r="CC1583" s="12">
        <v>0</v>
      </c>
      <c r="CL1583" s="68"/>
      <c r="CM1583" s="68"/>
      <c r="CN1583" s="68"/>
      <c r="CO1583" s="68"/>
      <c r="CP1583" s="68"/>
      <c r="CQ1583" s="68"/>
      <c r="CR1583" s="68"/>
      <c r="CS1583" s="68"/>
      <c r="CT1583" s="68"/>
      <c r="CU1583" s="68"/>
      <c r="CV1583" s="68"/>
      <c r="CW1583" s="68"/>
      <c r="CX1583" s="68"/>
      <c r="CY1583" s="68"/>
      <c r="CZ1583" s="68"/>
      <c r="DA1583" s="68"/>
      <c r="DB1583" s="68"/>
      <c r="DC1583" s="68"/>
      <c r="DD1583" s="68"/>
      <c r="DE1583" s="68"/>
      <c r="DF1583" s="68"/>
      <c r="DG1583" s="68"/>
      <c r="DH1583" s="68"/>
      <c r="DI1583" s="68"/>
      <c r="DJ1583" s="68"/>
      <c r="DK1583" s="68"/>
      <c r="DL1583" s="68"/>
      <c r="DM1583" s="68"/>
      <c r="DN1583" s="68"/>
      <c r="DO1583" s="68"/>
      <c r="DP1583" s="68"/>
      <c r="DQ1583" s="68"/>
      <c r="DR1583" s="68"/>
      <c r="DS1583" s="68"/>
      <c r="DT1583" s="68"/>
      <c r="DU1583" s="68"/>
      <c r="DV1583" s="68"/>
      <c r="DW1583" s="68"/>
      <c r="DX1583" s="68"/>
      <c r="DY1583" s="68"/>
      <c r="DZ1583" s="68"/>
      <c r="EA1583" s="68"/>
      <c r="EB1583" s="68"/>
      <c r="EC1583" s="68"/>
      <c r="ED1583" s="68"/>
      <c r="EE1583" s="68"/>
      <c r="EF1583" s="68"/>
      <c r="EG1583" s="68"/>
      <c r="EH1583" s="68"/>
      <c r="EI1583" s="68"/>
      <c r="EJ1583" s="68"/>
      <c r="EK1583" s="68"/>
      <c r="EL1583" s="68"/>
      <c r="EM1583" s="68"/>
      <c r="EN1583" s="68"/>
      <c r="EO1583" s="68"/>
      <c r="EP1583" s="68"/>
      <c r="EQ1583" s="68"/>
      <c r="ER1583" s="68"/>
      <c r="ES1583" s="68"/>
      <c r="ET1583" s="68"/>
      <c r="EU1583" s="68"/>
      <c r="EV1583" s="68"/>
      <c r="EW1583" s="68"/>
      <c r="EX1583" s="68"/>
      <c r="EY1583" s="68"/>
      <c r="EZ1583" s="68"/>
      <c r="FA1583" s="68"/>
      <c r="FB1583" s="68"/>
      <c r="FC1583" s="68"/>
      <c r="FD1583" s="68"/>
      <c r="FE1583" s="68"/>
      <c r="FF1583" s="68"/>
      <c r="FG1583" s="68"/>
      <c r="FH1583" s="68"/>
      <c r="FI1583" s="68"/>
      <c r="FJ1583" s="68"/>
      <c r="FK1583" s="68"/>
    </row>
    <row r="1584" spans="1:167" ht="15" customHeight="1" x14ac:dyDescent="0.3">
      <c r="A1584" s="70">
        <v>1583</v>
      </c>
      <c r="B1584" s="70">
        <v>41</v>
      </c>
      <c r="C1584" s="69" t="s">
        <v>294</v>
      </c>
      <c r="D1584" s="38">
        <v>8.9999999999999993E-3</v>
      </c>
      <c r="E1584" s="69">
        <v>7.3999999999999996E-2</v>
      </c>
      <c r="F1584" s="19">
        <f t="shared" si="359"/>
        <v>0.12162162162162161</v>
      </c>
      <c r="G1584" s="70"/>
      <c r="H1584" s="70">
        <f t="shared" si="361"/>
        <v>-6.5000000000000002E-2</v>
      </c>
      <c r="I1584" s="70">
        <f t="shared" si="362"/>
        <v>8.299999999999999E-2</v>
      </c>
      <c r="J1584" s="70">
        <v>0.09</v>
      </c>
      <c r="K1584" s="70">
        <f t="shared" si="350"/>
        <v>8.9999999999999993E-3</v>
      </c>
      <c r="L1584" s="47">
        <f t="shared" si="360"/>
        <v>0.12162162162162161</v>
      </c>
      <c r="M1584" s="18">
        <f t="shared" si="351"/>
        <v>4.1162333651379472E-3</v>
      </c>
      <c r="N1584" s="69">
        <f t="shared" si="352"/>
        <v>3.3844585446689786E-2</v>
      </c>
      <c r="O1584" s="69">
        <f t="shared" si="353"/>
        <v>29.546823717937023</v>
      </c>
      <c r="P1584" s="70">
        <f t="shared" si="354"/>
        <v>-2.9728352081551838E-2</v>
      </c>
      <c r="Q1584" s="70">
        <f t="shared" si="355"/>
        <v>3.796081881182773E-2</v>
      </c>
      <c r="R1584" s="114">
        <v>9.3654620088434832</v>
      </c>
      <c r="S1584" s="70" t="s">
        <v>2014</v>
      </c>
      <c r="T1584" s="70" t="s">
        <v>1998</v>
      </c>
      <c r="U1584" s="70" t="s">
        <v>568</v>
      </c>
      <c r="V1584" s="69" t="s">
        <v>2031</v>
      </c>
      <c r="W1584" s="69">
        <v>1</v>
      </c>
      <c r="X1584" s="69">
        <v>0</v>
      </c>
      <c r="Y1584" s="69">
        <v>0</v>
      </c>
      <c r="Z1584" s="69">
        <v>0</v>
      </c>
      <c r="AA1584" s="69">
        <v>1</v>
      </c>
      <c r="AB1584" s="69">
        <v>1</v>
      </c>
      <c r="AC1584" s="69">
        <v>3</v>
      </c>
      <c r="AD1584" s="69">
        <v>3</v>
      </c>
      <c r="AE1584" s="69">
        <v>873</v>
      </c>
      <c r="AF1584" s="69">
        <v>0</v>
      </c>
      <c r="AG1584" s="69">
        <v>1</v>
      </c>
      <c r="AH1584" s="69">
        <v>0</v>
      </c>
      <c r="AI1584" s="69">
        <v>0</v>
      </c>
      <c r="AJ1584" s="69">
        <v>0</v>
      </c>
      <c r="AK1584" s="69">
        <v>0</v>
      </c>
      <c r="AL1584" s="69">
        <v>0</v>
      </c>
      <c r="AM1584" s="69">
        <v>0</v>
      </c>
      <c r="AN1584" s="69">
        <v>0</v>
      </c>
      <c r="AO1584" s="69">
        <v>0</v>
      </c>
      <c r="AP1584" s="114">
        <v>8.4867339839315292</v>
      </c>
      <c r="AQ1584" s="70">
        <v>1</v>
      </c>
      <c r="AR1584" s="114">
        <v>6.776506992372183</v>
      </c>
      <c r="AS1584" s="70">
        <v>0</v>
      </c>
      <c r="AT1584" s="70">
        <v>1</v>
      </c>
      <c r="AU1584" s="70">
        <v>5.1929568508902104</v>
      </c>
      <c r="AV1584" s="114">
        <v>7.605641213889256</v>
      </c>
      <c r="AW1584" s="70">
        <v>0</v>
      </c>
      <c r="AX1584" s="70">
        <v>1</v>
      </c>
      <c r="AY1584" s="69">
        <v>0</v>
      </c>
      <c r="AZ1584" s="69">
        <v>3.8</v>
      </c>
      <c r="BA1584" s="32">
        <v>48</v>
      </c>
      <c r="BB1584" s="32">
        <v>34</v>
      </c>
      <c r="BC1584" s="70">
        <v>1</v>
      </c>
      <c r="BD1584" s="70">
        <v>0</v>
      </c>
      <c r="BE1584" s="106">
        <f t="shared" si="363"/>
        <v>2.1584837490197888</v>
      </c>
      <c r="BF1584" s="106">
        <v>153.19999999999999</v>
      </c>
      <c r="BG1584" s="106">
        <f t="shared" si="356"/>
        <v>0.42897326228086807</v>
      </c>
      <c r="BH1584" s="69">
        <v>0</v>
      </c>
      <c r="BI1584" s="69">
        <v>1</v>
      </c>
      <c r="BJ1584" s="69">
        <v>0</v>
      </c>
      <c r="BK1584" s="70">
        <v>1</v>
      </c>
      <c r="BL1584" s="70">
        <v>0</v>
      </c>
      <c r="BM1584" s="70">
        <v>1</v>
      </c>
      <c r="BN1584" s="70">
        <v>0</v>
      </c>
      <c r="BO1584" s="70">
        <v>0</v>
      </c>
      <c r="BP1584" s="70">
        <v>1</v>
      </c>
      <c r="BQ1584" s="70">
        <v>0</v>
      </c>
      <c r="BR1584" s="70">
        <v>0</v>
      </c>
      <c r="BS1584" s="70">
        <v>0</v>
      </c>
      <c r="BT1584" s="70">
        <v>0</v>
      </c>
      <c r="BU1584" s="70">
        <v>1</v>
      </c>
      <c r="BV1584" s="70">
        <v>1</v>
      </c>
      <c r="BW1584" s="70">
        <v>0</v>
      </c>
      <c r="BX1584" s="70">
        <v>0</v>
      </c>
      <c r="BY1584" s="70">
        <v>0.41799999999999998</v>
      </c>
      <c r="BZ1584" s="70">
        <f t="shared" si="357"/>
        <v>0.58200000000000007</v>
      </c>
      <c r="CA1584" s="114">
        <v>2.9957322735539909</v>
      </c>
      <c r="CB1584" s="70" t="s">
        <v>1987</v>
      </c>
      <c r="CC1584" s="70">
        <v>0</v>
      </c>
      <c r="CD1584" s="70"/>
      <c r="CE1584" s="70"/>
      <c r="CF1584" s="70"/>
      <c r="CG1584" s="70"/>
      <c r="CH1584" s="70"/>
      <c r="CI1584" s="70"/>
      <c r="CJ1584" s="70"/>
      <c r="CK1584" s="70"/>
      <c r="CL1584" s="69"/>
      <c r="CM1584" s="69"/>
      <c r="CN1584" s="69"/>
      <c r="CO1584" s="69"/>
      <c r="CP1584" s="69"/>
      <c r="CQ1584" s="69"/>
      <c r="CR1584" s="69"/>
      <c r="CS1584" s="69"/>
      <c r="CT1584" s="69"/>
      <c r="CU1584" s="69"/>
      <c r="CV1584" s="69"/>
      <c r="CW1584" s="69"/>
      <c r="CX1584" s="69"/>
      <c r="CY1584" s="69"/>
      <c r="CZ1584" s="69"/>
      <c r="DA1584" s="69"/>
      <c r="DB1584" s="69"/>
      <c r="DC1584" s="69"/>
      <c r="DD1584" s="69"/>
      <c r="DE1584" s="69"/>
      <c r="DF1584" s="69"/>
      <c r="DG1584" s="69"/>
      <c r="DH1584" s="69"/>
      <c r="DI1584" s="69"/>
      <c r="DJ1584" s="69"/>
      <c r="DK1584" s="69"/>
      <c r="DL1584" s="69"/>
      <c r="DM1584" s="69"/>
      <c r="DN1584" s="69"/>
      <c r="DO1584" s="69"/>
      <c r="DP1584" s="69"/>
      <c r="DQ1584" s="69"/>
      <c r="DR1584" s="69"/>
      <c r="DS1584" s="69"/>
      <c r="DT1584" s="69"/>
      <c r="DU1584" s="69"/>
      <c r="DV1584" s="69"/>
      <c r="DW1584" s="69"/>
      <c r="DX1584" s="69"/>
      <c r="DY1584" s="69"/>
      <c r="DZ1584" s="69"/>
      <c r="EA1584" s="69"/>
      <c r="EB1584" s="69"/>
      <c r="EC1584" s="69"/>
      <c r="ED1584" s="69"/>
      <c r="EE1584" s="69"/>
      <c r="EF1584" s="69"/>
      <c r="EG1584" s="69"/>
      <c r="EH1584" s="69"/>
      <c r="EI1584" s="69"/>
      <c r="EJ1584" s="69"/>
      <c r="EK1584" s="69"/>
      <c r="EL1584" s="69"/>
      <c r="EM1584" s="69"/>
      <c r="EN1584" s="69"/>
      <c r="EO1584" s="69"/>
      <c r="EP1584" s="69"/>
      <c r="EQ1584" s="69"/>
      <c r="ER1584" s="69"/>
      <c r="ES1584" s="69"/>
      <c r="ET1584" s="69"/>
      <c r="EU1584" s="69"/>
      <c r="EV1584" s="69"/>
      <c r="EW1584" s="69"/>
      <c r="EX1584" s="69"/>
      <c r="EY1584" s="69"/>
      <c r="EZ1584" s="69"/>
      <c r="FA1584" s="69"/>
      <c r="FB1584" s="69"/>
      <c r="FC1584" s="69"/>
      <c r="FD1584" s="69"/>
      <c r="FE1584" s="69"/>
      <c r="FF1584" s="69"/>
      <c r="FG1584" s="69"/>
      <c r="FH1584" s="69"/>
      <c r="FI1584" s="69"/>
      <c r="FJ1584" s="69"/>
      <c r="FK1584" s="69"/>
    </row>
    <row r="1585" spans="1:167" ht="15" customHeight="1" x14ac:dyDescent="0.3">
      <c r="A1585" s="70">
        <v>1584</v>
      </c>
      <c r="B1585" s="12">
        <v>41</v>
      </c>
      <c r="C1585" s="69" t="s">
        <v>294</v>
      </c>
      <c r="D1585" s="37">
        <v>0.59799999999999998</v>
      </c>
      <c r="E1585" s="68">
        <v>5.8999999999999997E-2</v>
      </c>
      <c r="F1585" s="19">
        <f t="shared" si="359"/>
        <v>10.135593220338983</v>
      </c>
      <c r="G1585" s="12" t="s">
        <v>353</v>
      </c>
      <c r="H1585" s="12">
        <f t="shared" si="361"/>
        <v>0.53899999999999992</v>
      </c>
      <c r="I1585" s="12">
        <f t="shared" si="362"/>
        <v>0.65700000000000003</v>
      </c>
      <c r="J1585" s="12">
        <v>0.09</v>
      </c>
      <c r="K1585" s="12">
        <f t="shared" si="350"/>
        <v>0.59799999999999998</v>
      </c>
      <c r="L1585" s="45">
        <f t="shared" si="360"/>
        <v>10.135593220338983</v>
      </c>
      <c r="M1585" s="15">
        <f t="shared" si="351"/>
        <v>0.32447727619435929</v>
      </c>
      <c r="N1585" s="68">
        <f t="shared" si="352"/>
        <v>3.2013644306801335E-2</v>
      </c>
      <c r="O1585" s="68">
        <f t="shared" si="353"/>
        <v>31.236681160587171</v>
      </c>
      <c r="P1585" s="12">
        <f t="shared" si="354"/>
        <v>0.29246363188755797</v>
      </c>
      <c r="Q1585" s="12">
        <f t="shared" si="355"/>
        <v>0.3564909205011606</v>
      </c>
      <c r="R1585" s="113">
        <v>9.3654620088434832</v>
      </c>
      <c r="S1585" s="12" t="s">
        <v>2014</v>
      </c>
      <c r="T1585" s="12" t="s">
        <v>1998</v>
      </c>
      <c r="U1585" s="12" t="s">
        <v>1999</v>
      </c>
      <c r="V1585" s="68" t="s">
        <v>2031</v>
      </c>
      <c r="W1585" s="68">
        <v>1</v>
      </c>
      <c r="X1585" s="68">
        <v>0</v>
      </c>
      <c r="Y1585" s="68">
        <v>0</v>
      </c>
      <c r="Z1585" s="68">
        <v>0</v>
      </c>
      <c r="AA1585" s="68">
        <v>1</v>
      </c>
      <c r="AB1585" s="68">
        <v>1</v>
      </c>
      <c r="AC1585" s="68">
        <v>3</v>
      </c>
      <c r="AD1585" s="68">
        <v>3</v>
      </c>
      <c r="AE1585" s="68">
        <v>873</v>
      </c>
      <c r="AF1585" s="68">
        <v>0</v>
      </c>
      <c r="AG1585" s="68">
        <v>1</v>
      </c>
      <c r="AH1585" s="68">
        <v>0</v>
      </c>
      <c r="AI1585" s="68">
        <v>0</v>
      </c>
      <c r="AJ1585" s="68">
        <v>0</v>
      </c>
      <c r="AK1585" s="68">
        <v>0</v>
      </c>
      <c r="AL1585" s="68">
        <v>0</v>
      </c>
      <c r="AM1585" s="68">
        <v>0</v>
      </c>
      <c r="AN1585" s="68">
        <v>0</v>
      </c>
      <c r="AO1585" s="68">
        <v>0</v>
      </c>
      <c r="AP1585" s="113">
        <v>8.4867339839315292</v>
      </c>
      <c r="AQ1585" s="12">
        <v>1</v>
      </c>
      <c r="AR1585" s="113">
        <v>6.776506992372183</v>
      </c>
      <c r="AS1585" s="12">
        <v>0</v>
      </c>
      <c r="AT1585" s="12">
        <v>1</v>
      </c>
      <c r="AU1585" s="12">
        <v>5.1929568508902104</v>
      </c>
      <c r="AV1585" s="113">
        <v>7.605641213889256</v>
      </c>
      <c r="AW1585" s="12">
        <v>0</v>
      </c>
      <c r="AX1585" s="12">
        <v>1</v>
      </c>
      <c r="AY1585" s="68">
        <v>0</v>
      </c>
      <c r="AZ1585" s="68">
        <v>3.8</v>
      </c>
      <c r="BA1585" s="94">
        <v>48</v>
      </c>
      <c r="BB1585" s="94">
        <v>34</v>
      </c>
      <c r="BC1585" s="12">
        <v>1</v>
      </c>
      <c r="BD1585" s="12">
        <v>0</v>
      </c>
      <c r="BE1585" s="104">
        <f t="shared" si="363"/>
        <v>2.1584837490197888</v>
      </c>
      <c r="BF1585" s="104">
        <v>153.19999999999999</v>
      </c>
      <c r="BG1585" s="104">
        <f t="shared" si="356"/>
        <v>0.42897326228086807</v>
      </c>
      <c r="BH1585" s="68">
        <v>0</v>
      </c>
      <c r="BI1585" s="68">
        <v>1</v>
      </c>
      <c r="BJ1585" s="68">
        <v>0</v>
      </c>
      <c r="BK1585" s="12">
        <v>1</v>
      </c>
      <c r="BL1585" s="12">
        <v>0</v>
      </c>
      <c r="BM1585" s="12">
        <v>1</v>
      </c>
      <c r="BN1585" s="12">
        <v>0</v>
      </c>
      <c r="BO1585" s="12">
        <v>0</v>
      </c>
      <c r="BP1585" s="12">
        <v>1</v>
      </c>
      <c r="BQ1585" s="12">
        <v>0</v>
      </c>
      <c r="BR1585" s="12">
        <v>0</v>
      </c>
      <c r="BS1585" s="12">
        <v>0</v>
      </c>
      <c r="BT1585" s="12">
        <v>0</v>
      </c>
      <c r="BU1585" s="12">
        <v>1</v>
      </c>
      <c r="BV1585" s="12">
        <v>1</v>
      </c>
      <c r="BW1585" s="12">
        <v>0</v>
      </c>
      <c r="BX1585" s="12">
        <v>0</v>
      </c>
      <c r="BY1585" s="12">
        <v>0.41799999999999998</v>
      </c>
      <c r="BZ1585" s="12">
        <f t="shared" si="357"/>
        <v>0.58200000000000007</v>
      </c>
      <c r="CA1585" s="113">
        <v>2.9957322735539909</v>
      </c>
      <c r="CB1585" s="12" t="s">
        <v>1987</v>
      </c>
      <c r="CC1585" s="12">
        <v>0</v>
      </c>
      <c r="CL1585" s="68"/>
      <c r="CM1585" s="68"/>
      <c r="CN1585" s="68"/>
      <c r="CO1585" s="68"/>
      <c r="CP1585" s="68"/>
      <c r="CQ1585" s="68"/>
      <c r="CR1585" s="68"/>
      <c r="CS1585" s="68"/>
      <c r="CT1585" s="68"/>
      <c r="CU1585" s="68"/>
      <c r="CV1585" s="68"/>
      <c r="CW1585" s="68"/>
      <c r="CX1585" s="68"/>
      <c r="CY1585" s="68"/>
      <c r="CZ1585" s="68"/>
      <c r="DA1585" s="68"/>
      <c r="DB1585" s="68"/>
      <c r="DC1585" s="68"/>
      <c r="DD1585" s="68"/>
      <c r="DE1585" s="68"/>
      <c r="DF1585" s="68"/>
      <c r="DG1585" s="68"/>
      <c r="DH1585" s="68"/>
      <c r="DI1585" s="68"/>
      <c r="DJ1585" s="68"/>
      <c r="DK1585" s="68"/>
      <c r="DL1585" s="68"/>
      <c r="DM1585" s="68"/>
      <c r="DN1585" s="68"/>
      <c r="DO1585" s="68"/>
      <c r="DP1585" s="68"/>
      <c r="DQ1585" s="68"/>
      <c r="DR1585" s="68"/>
      <c r="DS1585" s="68"/>
      <c r="DT1585" s="68"/>
      <c r="DU1585" s="68"/>
      <c r="DV1585" s="68"/>
      <c r="DW1585" s="68"/>
      <c r="DX1585" s="68"/>
      <c r="DY1585" s="68"/>
      <c r="DZ1585" s="68"/>
      <c r="EA1585" s="68"/>
      <c r="EB1585" s="68"/>
      <c r="EC1585" s="68"/>
      <c r="ED1585" s="68"/>
      <c r="EE1585" s="68"/>
      <c r="EF1585" s="68"/>
      <c r="EG1585" s="68"/>
      <c r="EH1585" s="68"/>
      <c r="EI1585" s="68"/>
      <c r="EJ1585" s="68"/>
      <c r="EK1585" s="68"/>
      <c r="EL1585" s="68"/>
      <c r="EM1585" s="68"/>
      <c r="EN1585" s="68"/>
      <c r="EO1585" s="68"/>
      <c r="EP1585" s="68"/>
      <c r="EQ1585" s="68"/>
      <c r="ER1585" s="68"/>
      <c r="ES1585" s="68"/>
      <c r="ET1585" s="68"/>
      <c r="EU1585" s="68"/>
      <c r="EV1585" s="68"/>
      <c r="EW1585" s="68"/>
      <c r="EX1585" s="68"/>
      <c r="EY1585" s="68"/>
      <c r="EZ1585" s="68"/>
      <c r="FA1585" s="68"/>
      <c r="FB1585" s="68"/>
      <c r="FC1585" s="68"/>
      <c r="FD1585" s="68"/>
      <c r="FE1585" s="68"/>
      <c r="FF1585" s="68"/>
      <c r="FG1585" s="68"/>
      <c r="FH1585" s="68"/>
      <c r="FI1585" s="68"/>
      <c r="FJ1585" s="68"/>
      <c r="FK1585" s="68"/>
    </row>
    <row r="1586" spans="1:167" ht="15" customHeight="1" x14ac:dyDescent="0.3">
      <c r="A1586" s="70">
        <v>1585</v>
      </c>
      <c r="B1586" s="12">
        <v>41</v>
      </c>
      <c r="C1586" s="69" t="s">
        <v>294</v>
      </c>
      <c r="D1586" s="37">
        <v>-0.115</v>
      </c>
      <c r="E1586" s="68">
        <v>4.8000000000000001E-2</v>
      </c>
      <c r="F1586" s="19">
        <f t="shared" si="359"/>
        <v>-2.3958333333333335</v>
      </c>
      <c r="G1586" s="12" t="s">
        <v>420</v>
      </c>
      <c r="H1586" s="12">
        <f t="shared" si="361"/>
        <v>-0.16300000000000001</v>
      </c>
      <c r="I1586" s="12">
        <f t="shared" si="362"/>
        <v>-6.7000000000000004E-2</v>
      </c>
      <c r="J1586" s="12">
        <v>0.09</v>
      </c>
      <c r="K1586" s="12">
        <f t="shared" si="350"/>
        <v>-0.115</v>
      </c>
      <c r="L1586" s="45">
        <f t="shared" si="360"/>
        <v>-2.3958333333333335</v>
      </c>
      <c r="M1586" s="15">
        <f t="shared" si="351"/>
        <v>-8.0821405898686569E-2</v>
      </c>
      <c r="N1586" s="68">
        <f t="shared" si="352"/>
        <v>3.3734152027277871E-2</v>
      </c>
      <c r="O1586" s="68">
        <f t="shared" si="353"/>
        <v>29.643549338112518</v>
      </c>
      <c r="P1586" s="12">
        <f t="shared" si="354"/>
        <v>-0.11455555792596445</v>
      </c>
      <c r="Q1586" s="12">
        <f t="shared" si="355"/>
        <v>-4.7087253871408698E-2</v>
      </c>
      <c r="R1586" s="113">
        <v>9.3654620088434832</v>
      </c>
      <c r="S1586" s="12" t="s">
        <v>2016</v>
      </c>
      <c r="T1586" s="12" t="s">
        <v>1998</v>
      </c>
      <c r="U1586" s="12" t="s">
        <v>1530</v>
      </c>
      <c r="V1586" s="68" t="s">
        <v>2031</v>
      </c>
      <c r="W1586" s="68">
        <v>1</v>
      </c>
      <c r="X1586" s="68">
        <v>0</v>
      </c>
      <c r="Y1586" s="68">
        <v>0</v>
      </c>
      <c r="Z1586" s="68">
        <v>0</v>
      </c>
      <c r="AA1586" s="68">
        <v>1</v>
      </c>
      <c r="AB1586" s="68">
        <v>1</v>
      </c>
      <c r="AC1586" s="68">
        <v>3</v>
      </c>
      <c r="AD1586" s="68">
        <v>3</v>
      </c>
      <c r="AE1586" s="68">
        <v>873</v>
      </c>
      <c r="AF1586" s="68">
        <v>0</v>
      </c>
      <c r="AG1586" s="68">
        <v>1</v>
      </c>
      <c r="AH1586" s="68">
        <v>0</v>
      </c>
      <c r="AI1586" s="68">
        <v>0</v>
      </c>
      <c r="AJ1586" s="68">
        <v>0</v>
      </c>
      <c r="AK1586" s="68">
        <v>0</v>
      </c>
      <c r="AL1586" s="68">
        <v>0</v>
      </c>
      <c r="AM1586" s="68">
        <v>0</v>
      </c>
      <c r="AN1586" s="68">
        <v>0</v>
      </c>
      <c r="AO1586" s="68">
        <v>0</v>
      </c>
      <c r="AP1586" s="113">
        <v>8.4867339839315292</v>
      </c>
      <c r="AQ1586" s="12">
        <v>1</v>
      </c>
      <c r="AR1586" s="113">
        <v>6.776506992372183</v>
      </c>
      <c r="AS1586" s="12">
        <v>0</v>
      </c>
      <c r="AT1586" s="12">
        <v>1</v>
      </c>
      <c r="AU1586" s="12">
        <v>5.1929568508902104</v>
      </c>
      <c r="AV1586" s="113">
        <v>7.605641213889256</v>
      </c>
      <c r="AW1586" s="12">
        <v>0</v>
      </c>
      <c r="AX1586" s="12">
        <v>1</v>
      </c>
      <c r="AY1586" s="68">
        <v>0</v>
      </c>
      <c r="AZ1586" s="68">
        <v>3.8</v>
      </c>
      <c r="BA1586" s="94">
        <v>48</v>
      </c>
      <c r="BB1586" s="94">
        <v>34</v>
      </c>
      <c r="BC1586" s="12">
        <v>1</v>
      </c>
      <c r="BD1586" s="12">
        <v>0</v>
      </c>
      <c r="BE1586" s="104">
        <f t="shared" si="363"/>
        <v>2.1584837490197888</v>
      </c>
      <c r="BF1586" s="104">
        <v>153.19999999999999</v>
      </c>
      <c r="BG1586" s="104">
        <f t="shared" si="356"/>
        <v>0.42897326228086807</v>
      </c>
      <c r="BH1586" s="68">
        <v>0</v>
      </c>
      <c r="BI1586" s="68">
        <v>1</v>
      </c>
      <c r="BJ1586" s="68">
        <v>0</v>
      </c>
      <c r="BK1586" s="12">
        <v>1</v>
      </c>
      <c r="BL1586" s="12">
        <v>0</v>
      </c>
      <c r="BM1586" s="12">
        <v>1</v>
      </c>
      <c r="BN1586" s="12">
        <v>0</v>
      </c>
      <c r="BO1586" s="12">
        <v>0</v>
      </c>
      <c r="BP1586" s="12">
        <v>1</v>
      </c>
      <c r="BQ1586" s="12">
        <v>0</v>
      </c>
      <c r="BR1586" s="12">
        <v>0</v>
      </c>
      <c r="BS1586" s="12">
        <v>0</v>
      </c>
      <c r="BT1586" s="12">
        <v>0</v>
      </c>
      <c r="BU1586" s="12">
        <v>1</v>
      </c>
      <c r="BV1586" s="12">
        <v>1</v>
      </c>
      <c r="BW1586" s="12">
        <v>0</v>
      </c>
      <c r="BX1586" s="12">
        <v>0</v>
      </c>
      <c r="BY1586" s="12">
        <v>0.41799999999999998</v>
      </c>
      <c r="BZ1586" s="12">
        <f t="shared" si="357"/>
        <v>0.58200000000000007</v>
      </c>
      <c r="CA1586" s="113">
        <v>2.9957322735539909</v>
      </c>
      <c r="CB1586" s="12" t="s">
        <v>1987</v>
      </c>
      <c r="CC1586" s="12">
        <v>0</v>
      </c>
      <c r="CL1586" s="68"/>
      <c r="CM1586" s="68"/>
      <c r="CN1586" s="68"/>
      <c r="CO1586" s="68"/>
      <c r="CP1586" s="68"/>
      <c r="CQ1586" s="68"/>
      <c r="CR1586" s="68"/>
      <c r="CS1586" s="68"/>
      <c r="CT1586" s="68"/>
      <c r="CU1586" s="68"/>
      <c r="CV1586" s="68"/>
      <c r="CW1586" s="68"/>
      <c r="CX1586" s="68"/>
      <c r="CY1586" s="68"/>
      <c r="CZ1586" s="68"/>
      <c r="DA1586" s="68"/>
      <c r="DB1586" s="68"/>
      <c r="DC1586" s="68"/>
      <c r="DD1586" s="68"/>
      <c r="DE1586" s="68"/>
      <c r="DF1586" s="68"/>
      <c r="DG1586" s="68"/>
      <c r="DH1586" s="68"/>
      <c r="DI1586" s="68"/>
      <c r="DJ1586" s="68"/>
      <c r="DK1586" s="68"/>
      <c r="DL1586" s="68"/>
      <c r="DM1586" s="68"/>
      <c r="DN1586" s="68"/>
      <c r="DO1586" s="68"/>
      <c r="DP1586" s="68"/>
      <c r="DQ1586" s="68"/>
      <c r="DR1586" s="68"/>
      <c r="DS1586" s="68"/>
      <c r="DT1586" s="68"/>
      <c r="DU1586" s="68"/>
      <c r="DV1586" s="68"/>
      <c r="DW1586" s="68"/>
      <c r="DX1586" s="68"/>
      <c r="DY1586" s="68"/>
      <c r="DZ1586" s="68"/>
      <c r="EA1586" s="68"/>
      <c r="EB1586" s="68"/>
      <c r="EC1586" s="68"/>
      <c r="ED1586" s="68"/>
      <c r="EE1586" s="68"/>
      <c r="EF1586" s="68"/>
      <c r="EG1586" s="68"/>
      <c r="EH1586" s="68"/>
      <c r="EI1586" s="68"/>
      <c r="EJ1586" s="68"/>
      <c r="EK1586" s="68"/>
      <c r="EL1586" s="68"/>
      <c r="EM1586" s="68"/>
      <c r="EN1586" s="68"/>
      <c r="EO1586" s="68"/>
      <c r="EP1586" s="68"/>
      <c r="EQ1586" s="68"/>
      <c r="ER1586" s="68"/>
      <c r="ES1586" s="68"/>
      <c r="ET1586" s="68"/>
      <c r="EU1586" s="68"/>
      <c r="EV1586" s="68"/>
      <c r="EW1586" s="68"/>
      <c r="EX1586" s="68"/>
      <c r="EY1586" s="68"/>
      <c r="EZ1586" s="68"/>
      <c r="FA1586" s="68"/>
      <c r="FB1586" s="68"/>
      <c r="FC1586" s="68"/>
      <c r="FD1586" s="68"/>
      <c r="FE1586" s="68"/>
      <c r="FF1586" s="68"/>
      <c r="FG1586" s="68"/>
      <c r="FH1586" s="68"/>
      <c r="FI1586" s="68"/>
      <c r="FJ1586" s="68"/>
      <c r="FK1586" s="68"/>
    </row>
    <row r="1587" spans="1:167" ht="15" customHeight="1" x14ac:dyDescent="0.3">
      <c r="A1587" s="70">
        <v>1586</v>
      </c>
      <c r="B1587" s="12">
        <v>41</v>
      </c>
      <c r="C1587" s="69" t="s">
        <v>294</v>
      </c>
      <c r="D1587" s="37">
        <v>-2.5999999999999999E-2</v>
      </c>
      <c r="E1587" s="68">
        <v>5.7000000000000002E-2</v>
      </c>
      <c r="F1587" s="19">
        <f t="shared" si="359"/>
        <v>-0.45614035087719296</v>
      </c>
      <c r="H1587" s="12">
        <f t="shared" si="361"/>
        <v>-8.3000000000000004E-2</v>
      </c>
      <c r="I1587" s="12">
        <f t="shared" si="362"/>
        <v>3.1000000000000003E-2</v>
      </c>
      <c r="J1587" s="12">
        <v>0.1</v>
      </c>
      <c r="K1587" s="12">
        <f t="shared" si="350"/>
        <v>-2.5999999999999999E-2</v>
      </c>
      <c r="L1587" s="45">
        <f t="shared" si="360"/>
        <v>-0.45614035087719296</v>
      </c>
      <c r="M1587" s="15">
        <f t="shared" si="351"/>
        <v>-1.6720578784086001E-2</v>
      </c>
      <c r="N1587" s="68">
        <f t="shared" si="352"/>
        <v>3.6656653488188543E-2</v>
      </c>
      <c r="O1587" s="68">
        <f t="shared" si="353"/>
        <v>27.280177125885718</v>
      </c>
      <c r="P1587" s="12">
        <f t="shared" si="354"/>
        <v>-5.3377232272274547E-2</v>
      </c>
      <c r="Q1587" s="12">
        <f t="shared" si="355"/>
        <v>1.9936074704102542E-2</v>
      </c>
      <c r="R1587" s="113">
        <v>9.6959097243260093</v>
      </c>
      <c r="S1587" s="12" t="s">
        <v>2015</v>
      </c>
      <c r="T1587" s="12" t="s">
        <v>1998</v>
      </c>
      <c r="U1587" s="12" t="s">
        <v>568</v>
      </c>
      <c r="V1587" s="68" t="s">
        <v>2033</v>
      </c>
      <c r="W1587" s="68">
        <v>1</v>
      </c>
      <c r="X1587" s="68">
        <v>0</v>
      </c>
      <c r="Y1587" s="68">
        <v>0</v>
      </c>
      <c r="Z1587" s="68">
        <v>0</v>
      </c>
      <c r="AA1587" s="68">
        <v>1</v>
      </c>
      <c r="AB1587" s="68">
        <v>1</v>
      </c>
      <c r="AC1587" s="68">
        <v>4</v>
      </c>
      <c r="AD1587" s="68">
        <v>3</v>
      </c>
      <c r="AE1587" s="68">
        <v>744</v>
      </c>
      <c r="AF1587" s="68">
        <v>0</v>
      </c>
      <c r="AG1587" s="68">
        <v>1</v>
      </c>
      <c r="AH1587" s="68">
        <v>0</v>
      </c>
      <c r="AI1587" s="68">
        <v>0</v>
      </c>
      <c r="AJ1587" s="68">
        <v>0</v>
      </c>
      <c r="AK1587" s="68">
        <v>0</v>
      </c>
      <c r="AL1587" s="68">
        <v>0</v>
      </c>
      <c r="AM1587" s="68">
        <v>0</v>
      </c>
      <c r="AN1587" s="68">
        <v>0</v>
      </c>
      <c r="AO1587" s="68">
        <v>0</v>
      </c>
      <c r="AP1587" s="113">
        <v>8.4867339839315292</v>
      </c>
      <c r="AQ1587" s="12">
        <v>1</v>
      </c>
      <c r="AR1587" s="113">
        <v>6.6174029779744776</v>
      </c>
      <c r="AS1587" s="12">
        <v>0</v>
      </c>
      <c r="AT1587" s="12">
        <v>1</v>
      </c>
      <c r="AU1587" s="12">
        <v>5.1929568508902104</v>
      </c>
      <c r="AV1587" s="113">
        <v>7.605641213889256</v>
      </c>
      <c r="AW1587" s="12">
        <v>0</v>
      </c>
      <c r="AX1587" s="12">
        <v>1</v>
      </c>
      <c r="AY1587" s="68">
        <v>0</v>
      </c>
      <c r="AZ1587" s="68">
        <v>3.8</v>
      </c>
      <c r="BA1587" s="94">
        <v>48</v>
      </c>
      <c r="BB1587" s="94">
        <v>34</v>
      </c>
      <c r="BC1587" s="12">
        <v>1</v>
      </c>
      <c r="BD1587" s="12">
        <v>0</v>
      </c>
      <c r="BE1587" s="104">
        <f t="shared" si="363"/>
        <v>2.1584837490197888</v>
      </c>
      <c r="BF1587" s="104">
        <v>153.19999999999999</v>
      </c>
      <c r="BG1587" s="104">
        <f t="shared" si="356"/>
        <v>0.42897326228086807</v>
      </c>
      <c r="BH1587" s="68">
        <v>0</v>
      </c>
      <c r="BI1587" s="68">
        <v>1</v>
      </c>
      <c r="BJ1587" s="68">
        <v>0</v>
      </c>
      <c r="BK1587" s="12">
        <v>1</v>
      </c>
      <c r="BL1587" s="12">
        <v>0</v>
      </c>
      <c r="BM1587" s="12">
        <v>1</v>
      </c>
      <c r="BN1587" s="12">
        <v>0</v>
      </c>
      <c r="BO1587" s="12">
        <v>0</v>
      </c>
      <c r="BP1587" s="12">
        <v>1</v>
      </c>
      <c r="BQ1587" s="12">
        <v>0</v>
      </c>
      <c r="BR1587" s="12">
        <v>0</v>
      </c>
      <c r="BS1587" s="12">
        <v>0</v>
      </c>
      <c r="BT1587" s="12">
        <v>0</v>
      </c>
      <c r="BU1587" s="12">
        <v>1</v>
      </c>
      <c r="BV1587" s="12">
        <v>1</v>
      </c>
      <c r="BW1587" s="12">
        <v>0</v>
      </c>
      <c r="BX1587" s="12">
        <v>0</v>
      </c>
      <c r="BY1587" s="12">
        <v>0.41799999999999998</v>
      </c>
      <c r="BZ1587" s="12">
        <f t="shared" si="357"/>
        <v>0.58200000000000007</v>
      </c>
      <c r="CA1587" s="113">
        <v>2.9957322735539909</v>
      </c>
      <c r="CB1587" s="12" t="s">
        <v>1987</v>
      </c>
      <c r="CC1587" s="12">
        <v>0</v>
      </c>
      <c r="CL1587" s="68"/>
      <c r="CM1587" s="68"/>
      <c r="CN1587" s="68"/>
      <c r="CO1587" s="68"/>
      <c r="CP1587" s="68"/>
      <c r="CQ1587" s="68"/>
      <c r="CR1587" s="68"/>
      <c r="CS1587" s="68"/>
      <c r="CT1587" s="68"/>
      <c r="CU1587" s="68"/>
      <c r="CV1587" s="68"/>
      <c r="CW1587" s="68"/>
      <c r="CX1587" s="68"/>
      <c r="CY1587" s="68"/>
      <c r="CZ1587" s="68"/>
      <c r="DA1587" s="68"/>
      <c r="DB1587" s="68"/>
      <c r="DC1587" s="68"/>
      <c r="DD1587" s="68"/>
      <c r="DE1587" s="68"/>
      <c r="DF1587" s="68"/>
      <c r="DG1587" s="68"/>
      <c r="DH1587" s="68"/>
      <c r="DI1587" s="68"/>
      <c r="DJ1587" s="68"/>
      <c r="DK1587" s="68"/>
      <c r="DL1587" s="68"/>
      <c r="DM1587" s="68"/>
      <c r="DN1587" s="68"/>
      <c r="DO1587" s="68"/>
      <c r="DP1587" s="68"/>
      <c r="DQ1587" s="68"/>
      <c r="DR1587" s="68"/>
      <c r="DS1587" s="68"/>
      <c r="DT1587" s="68"/>
      <c r="DU1587" s="68"/>
      <c r="DV1587" s="68"/>
      <c r="DW1587" s="68"/>
      <c r="DX1587" s="68"/>
      <c r="DY1587" s="68"/>
      <c r="DZ1587" s="68"/>
      <c r="EA1587" s="68"/>
      <c r="EB1587" s="68"/>
      <c r="EC1587" s="68"/>
      <c r="ED1587" s="68"/>
      <c r="EE1587" s="68"/>
      <c r="EF1587" s="68"/>
      <c r="EG1587" s="68"/>
      <c r="EH1587" s="68"/>
      <c r="EI1587" s="68"/>
      <c r="EJ1587" s="68"/>
      <c r="EK1587" s="68"/>
      <c r="EL1587" s="68"/>
      <c r="EM1587" s="68"/>
      <c r="EN1587" s="68"/>
      <c r="EO1587" s="68"/>
      <c r="EP1587" s="68"/>
      <c r="EQ1587" s="68"/>
      <c r="ER1587" s="68"/>
      <c r="ES1587" s="68"/>
      <c r="ET1587" s="68"/>
      <c r="EU1587" s="68"/>
      <c r="EV1587" s="68"/>
      <c r="EW1587" s="68"/>
      <c r="EX1587" s="68"/>
      <c r="EY1587" s="68"/>
      <c r="EZ1587" s="68"/>
      <c r="FA1587" s="68"/>
      <c r="FB1587" s="68"/>
      <c r="FC1587" s="68"/>
      <c r="FD1587" s="68"/>
      <c r="FE1587" s="68"/>
      <c r="FF1587" s="68"/>
      <c r="FG1587" s="68"/>
      <c r="FH1587" s="68"/>
      <c r="FI1587" s="68"/>
      <c r="FJ1587" s="68"/>
      <c r="FK1587" s="68"/>
    </row>
    <row r="1588" spans="1:167" ht="15" customHeight="1" x14ac:dyDescent="0.3">
      <c r="A1588" s="70">
        <v>1587</v>
      </c>
      <c r="B1588" s="12">
        <v>41</v>
      </c>
      <c r="C1588" s="69" t="s">
        <v>294</v>
      </c>
      <c r="D1588" s="37">
        <v>0.67700000000000005</v>
      </c>
      <c r="E1588" s="13">
        <v>9.4E-2</v>
      </c>
      <c r="F1588" s="19">
        <f t="shared" si="359"/>
        <v>7.2021276595744688</v>
      </c>
      <c r="G1588" s="12" t="s">
        <v>353</v>
      </c>
      <c r="H1588" s="12">
        <f t="shared" si="361"/>
        <v>0.58300000000000007</v>
      </c>
      <c r="I1588" s="12">
        <f t="shared" si="362"/>
        <v>0.77100000000000002</v>
      </c>
      <c r="J1588" s="12">
        <v>0.1</v>
      </c>
      <c r="K1588" s="12">
        <f t="shared" si="350"/>
        <v>0.67700000000000005</v>
      </c>
      <c r="L1588" s="45">
        <f t="shared" si="360"/>
        <v>7.2021276595744688</v>
      </c>
      <c r="M1588" s="15">
        <f t="shared" si="351"/>
        <v>0.25529339127863682</v>
      </c>
      <c r="N1588" s="13">
        <f t="shared" si="352"/>
        <v>3.5446940591125353E-2</v>
      </c>
      <c r="O1588" s="68">
        <f t="shared" si="353"/>
        <v>28.211179394431696</v>
      </c>
      <c r="P1588" s="12">
        <f t="shared" si="354"/>
        <v>0.21984645068751146</v>
      </c>
      <c r="Q1588" s="12">
        <f t="shared" si="355"/>
        <v>0.29074033186976217</v>
      </c>
      <c r="R1588" s="113">
        <v>9.6959097243260093</v>
      </c>
      <c r="S1588" s="12" t="s">
        <v>2015</v>
      </c>
      <c r="T1588" s="12" t="s">
        <v>1998</v>
      </c>
      <c r="U1588" s="12" t="s">
        <v>1999</v>
      </c>
      <c r="V1588" s="13" t="s">
        <v>2033</v>
      </c>
      <c r="W1588" s="68">
        <v>1</v>
      </c>
      <c r="X1588" s="68">
        <v>0</v>
      </c>
      <c r="Y1588" s="68">
        <v>0</v>
      </c>
      <c r="Z1588" s="68">
        <v>0</v>
      </c>
      <c r="AA1588" s="13">
        <v>1</v>
      </c>
      <c r="AB1588" s="13">
        <v>1</v>
      </c>
      <c r="AC1588" s="68">
        <v>4</v>
      </c>
      <c r="AD1588" s="68">
        <v>3</v>
      </c>
      <c r="AE1588" s="13">
        <v>744</v>
      </c>
      <c r="AF1588" s="13">
        <v>0</v>
      </c>
      <c r="AG1588" s="13">
        <v>1</v>
      </c>
      <c r="AH1588" s="13">
        <v>0</v>
      </c>
      <c r="AI1588" s="13">
        <v>0</v>
      </c>
      <c r="AJ1588" s="13">
        <v>0</v>
      </c>
      <c r="AK1588" s="13">
        <v>0</v>
      </c>
      <c r="AL1588" s="13">
        <v>0</v>
      </c>
      <c r="AM1588" s="68">
        <v>0</v>
      </c>
      <c r="AN1588" s="68">
        <v>0</v>
      </c>
      <c r="AO1588" s="68">
        <v>0</v>
      </c>
      <c r="AP1588" s="113">
        <v>8.4867339839315292</v>
      </c>
      <c r="AQ1588" s="12">
        <v>1</v>
      </c>
      <c r="AR1588" s="113">
        <v>6.6174029779744776</v>
      </c>
      <c r="AS1588" s="12">
        <v>0</v>
      </c>
      <c r="AT1588" s="12">
        <v>1</v>
      </c>
      <c r="AU1588" s="12">
        <v>5.1929568508902104</v>
      </c>
      <c r="AV1588" s="113">
        <v>7.605641213889256</v>
      </c>
      <c r="AW1588" s="12">
        <v>0</v>
      </c>
      <c r="AX1588" s="12">
        <v>1</v>
      </c>
      <c r="AY1588" s="68">
        <v>0</v>
      </c>
      <c r="AZ1588" s="68">
        <v>3.8</v>
      </c>
      <c r="BA1588" s="94">
        <v>48</v>
      </c>
      <c r="BB1588" s="94">
        <v>34</v>
      </c>
      <c r="BC1588" s="12">
        <v>1</v>
      </c>
      <c r="BD1588" s="12">
        <v>0</v>
      </c>
      <c r="BE1588" s="104">
        <f t="shared" si="363"/>
        <v>2.1584837490197888</v>
      </c>
      <c r="BF1588" s="104">
        <v>153.19999999999999</v>
      </c>
      <c r="BG1588" s="104">
        <f t="shared" si="356"/>
        <v>0.42897326228086807</v>
      </c>
      <c r="BH1588" s="68">
        <v>0</v>
      </c>
      <c r="BI1588" s="68">
        <v>1</v>
      </c>
      <c r="BJ1588" s="68">
        <v>0</v>
      </c>
      <c r="BK1588" s="12">
        <v>1</v>
      </c>
      <c r="BL1588" s="12">
        <v>0</v>
      </c>
      <c r="BM1588" s="12">
        <v>1</v>
      </c>
      <c r="BN1588" s="12">
        <v>0</v>
      </c>
      <c r="BO1588" s="12">
        <v>0</v>
      </c>
      <c r="BP1588" s="12">
        <v>1</v>
      </c>
      <c r="BQ1588" s="12">
        <v>0</v>
      </c>
      <c r="BR1588" s="12">
        <v>0</v>
      </c>
      <c r="BS1588" s="12">
        <v>0</v>
      </c>
      <c r="BT1588" s="12">
        <v>0</v>
      </c>
      <c r="BU1588" s="12">
        <v>1</v>
      </c>
      <c r="BV1588" s="12">
        <v>1</v>
      </c>
      <c r="BW1588" s="12">
        <v>0</v>
      </c>
      <c r="BX1588" s="12">
        <v>0</v>
      </c>
      <c r="BY1588" s="12">
        <v>0.41799999999999998</v>
      </c>
      <c r="BZ1588" s="12">
        <f t="shared" si="357"/>
        <v>0.58200000000000007</v>
      </c>
      <c r="CA1588" s="113">
        <v>2.9957322735539909</v>
      </c>
      <c r="CB1588" s="12" t="s">
        <v>1987</v>
      </c>
      <c r="CC1588" s="12">
        <v>0</v>
      </c>
      <c r="CL1588" s="68"/>
      <c r="CM1588" s="68"/>
      <c r="CN1588" s="68"/>
      <c r="CO1588" s="68"/>
      <c r="CP1588" s="68"/>
      <c r="CQ1588" s="68"/>
      <c r="CR1588" s="68"/>
      <c r="CS1588" s="68"/>
      <c r="CT1588" s="68"/>
      <c r="CU1588" s="68"/>
      <c r="CV1588" s="68"/>
      <c r="CW1588" s="68"/>
      <c r="CX1588" s="68"/>
      <c r="CY1588" s="68"/>
      <c r="CZ1588" s="68"/>
      <c r="DA1588" s="68"/>
      <c r="DB1588" s="68"/>
      <c r="DC1588" s="68"/>
      <c r="DD1588" s="68"/>
      <c r="DE1588" s="68"/>
      <c r="DF1588" s="68"/>
      <c r="DG1588" s="68"/>
      <c r="DH1588" s="68"/>
      <c r="DI1588" s="68"/>
      <c r="DJ1588" s="68"/>
      <c r="DK1588" s="68"/>
      <c r="DL1588" s="68"/>
      <c r="DM1588" s="68"/>
      <c r="DN1588" s="68"/>
      <c r="DO1588" s="68"/>
      <c r="DP1588" s="68"/>
      <c r="DQ1588" s="68"/>
      <c r="DR1588" s="68"/>
      <c r="DS1588" s="68"/>
      <c r="DT1588" s="68"/>
      <c r="DU1588" s="68"/>
      <c r="DV1588" s="68"/>
      <c r="DW1588" s="68"/>
      <c r="DX1588" s="68"/>
      <c r="DY1588" s="68"/>
      <c r="DZ1588" s="68"/>
      <c r="EA1588" s="68"/>
      <c r="EB1588" s="68"/>
      <c r="EC1588" s="68"/>
      <c r="ED1588" s="68"/>
      <c r="EE1588" s="68"/>
      <c r="EF1588" s="68"/>
      <c r="EG1588" s="68"/>
      <c r="EH1588" s="68"/>
      <c r="EI1588" s="68"/>
      <c r="EJ1588" s="68"/>
      <c r="EK1588" s="68"/>
      <c r="EL1588" s="68"/>
      <c r="EM1588" s="68"/>
      <c r="EN1588" s="68"/>
      <c r="EO1588" s="68"/>
      <c r="EP1588" s="68"/>
      <c r="EQ1588" s="68"/>
      <c r="ER1588" s="68"/>
      <c r="ES1588" s="68"/>
      <c r="ET1588" s="68"/>
      <c r="EU1588" s="68"/>
      <c r="EV1588" s="68"/>
      <c r="EW1588" s="68"/>
      <c r="EX1588" s="68"/>
      <c r="EY1588" s="68"/>
      <c r="EZ1588" s="68"/>
      <c r="FA1588" s="68"/>
      <c r="FB1588" s="68"/>
      <c r="FC1588" s="68"/>
      <c r="FD1588" s="68"/>
      <c r="FE1588" s="68"/>
      <c r="FF1588" s="68"/>
      <c r="FG1588" s="68"/>
      <c r="FH1588" s="68"/>
      <c r="FI1588" s="68"/>
      <c r="FJ1588" s="68"/>
      <c r="FK1588" s="68"/>
    </row>
    <row r="1589" spans="1:167" ht="15" customHeight="1" x14ac:dyDescent="0.3">
      <c r="A1589" s="70">
        <v>1588</v>
      </c>
      <c r="B1589" s="12">
        <v>41</v>
      </c>
      <c r="C1589" s="69" t="s">
        <v>294</v>
      </c>
      <c r="D1589" s="37">
        <v>5.8999999999999997E-2</v>
      </c>
      <c r="E1589" s="68">
        <v>4.5999999999999999E-2</v>
      </c>
      <c r="F1589" s="19">
        <f t="shared" si="359"/>
        <v>1.2826086956521738</v>
      </c>
      <c r="H1589" s="12">
        <f t="shared" si="361"/>
        <v>1.2999999999999998E-2</v>
      </c>
      <c r="I1589" s="12">
        <f t="shared" si="362"/>
        <v>0.105</v>
      </c>
      <c r="J1589" s="12">
        <v>0.1</v>
      </c>
      <c r="K1589" s="12">
        <f t="shared" si="350"/>
        <v>5.8999999999999997E-2</v>
      </c>
      <c r="L1589" s="45">
        <f t="shared" si="360"/>
        <v>1.2826086956521738</v>
      </c>
      <c r="M1589" s="15">
        <f t="shared" si="351"/>
        <v>4.6970815476929412E-2</v>
      </c>
      <c r="N1589" s="68">
        <f t="shared" si="352"/>
        <v>3.6621313761673782E-2</v>
      </c>
      <c r="O1589" s="68">
        <f t="shared" si="353"/>
        <v>27.306502615057873</v>
      </c>
      <c r="P1589" s="12">
        <f t="shared" si="354"/>
        <v>1.034950171525563E-2</v>
      </c>
      <c r="Q1589" s="12">
        <f t="shared" si="355"/>
        <v>8.3592129238603194E-2</v>
      </c>
      <c r="R1589" s="113">
        <v>9.6959097243260093</v>
      </c>
      <c r="S1589" s="12" t="s">
        <v>2015</v>
      </c>
      <c r="T1589" s="12" t="s">
        <v>1998</v>
      </c>
      <c r="U1589" s="12" t="s">
        <v>1530</v>
      </c>
      <c r="V1589" s="68" t="s">
        <v>2033</v>
      </c>
      <c r="W1589" s="68">
        <v>1</v>
      </c>
      <c r="X1589" s="68">
        <v>0</v>
      </c>
      <c r="Y1589" s="68">
        <v>0</v>
      </c>
      <c r="Z1589" s="68">
        <v>0</v>
      </c>
      <c r="AA1589" s="68">
        <v>1</v>
      </c>
      <c r="AB1589" s="68">
        <v>1</v>
      </c>
      <c r="AC1589" s="68">
        <v>4</v>
      </c>
      <c r="AD1589" s="68">
        <v>3</v>
      </c>
      <c r="AE1589" s="68">
        <v>744</v>
      </c>
      <c r="AF1589" s="68">
        <v>0</v>
      </c>
      <c r="AG1589" s="68">
        <v>1</v>
      </c>
      <c r="AH1589" s="68">
        <v>0</v>
      </c>
      <c r="AI1589" s="68">
        <v>0</v>
      </c>
      <c r="AJ1589" s="68">
        <v>0</v>
      </c>
      <c r="AK1589" s="68">
        <v>0</v>
      </c>
      <c r="AL1589" s="68">
        <v>0</v>
      </c>
      <c r="AM1589" s="68">
        <v>0</v>
      </c>
      <c r="AN1589" s="68">
        <v>0</v>
      </c>
      <c r="AO1589" s="68">
        <v>0</v>
      </c>
      <c r="AP1589" s="113">
        <v>8.4867339839315292</v>
      </c>
      <c r="AQ1589" s="12">
        <v>1</v>
      </c>
      <c r="AR1589" s="113">
        <v>6.6174029779744776</v>
      </c>
      <c r="AS1589" s="12">
        <v>0</v>
      </c>
      <c r="AT1589" s="12">
        <v>1</v>
      </c>
      <c r="AU1589" s="12">
        <v>5.1929568508902104</v>
      </c>
      <c r="AV1589" s="113">
        <v>7.605641213889256</v>
      </c>
      <c r="AW1589" s="12">
        <v>0</v>
      </c>
      <c r="AX1589" s="12">
        <v>1</v>
      </c>
      <c r="AY1589" s="68">
        <v>0</v>
      </c>
      <c r="AZ1589" s="68">
        <v>3.8</v>
      </c>
      <c r="BA1589" s="94">
        <v>48</v>
      </c>
      <c r="BB1589" s="94">
        <v>34</v>
      </c>
      <c r="BC1589" s="12">
        <v>1</v>
      </c>
      <c r="BD1589" s="12">
        <v>0</v>
      </c>
      <c r="BE1589" s="104">
        <f t="shared" si="363"/>
        <v>2.1584837490197888</v>
      </c>
      <c r="BF1589" s="104">
        <v>153.19999999999999</v>
      </c>
      <c r="BG1589" s="104">
        <f t="shared" si="356"/>
        <v>0.42897326228086807</v>
      </c>
      <c r="BH1589" s="68">
        <v>0</v>
      </c>
      <c r="BI1589" s="68">
        <v>1</v>
      </c>
      <c r="BJ1589" s="68">
        <v>0</v>
      </c>
      <c r="BK1589" s="12">
        <v>1</v>
      </c>
      <c r="BL1589" s="12">
        <v>0</v>
      </c>
      <c r="BM1589" s="12">
        <v>1</v>
      </c>
      <c r="BN1589" s="12">
        <v>0</v>
      </c>
      <c r="BO1589" s="12">
        <v>0</v>
      </c>
      <c r="BP1589" s="12">
        <v>1</v>
      </c>
      <c r="BQ1589" s="12">
        <v>0</v>
      </c>
      <c r="BR1589" s="12">
        <v>0</v>
      </c>
      <c r="BS1589" s="12">
        <v>0</v>
      </c>
      <c r="BT1589" s="12">
        <v>0</v>
      </c>
      <c r="BU1589" s="12">
        <v>1</v>
      </c>
      <c r="BV1589" s="12">
        <v>1</v>
      </c>
      <c r="BW1589" s="12">
        <v>0</v>
      </c>
      <c r="BX1589" s="12">
        <v>0</v>
      </c>
      <c r="BY1589" s="12">
        <v>0.41799999999999998</v>
      </c>
      <c r="BZ1589" s="12">
        <f t="shared" si="357"/>
        <v>0.58200000000000007</v>
      </c>
      <c r="CA1589" s="113">
        <v>2.9957322735539909</v>
      </c>
      <c r="CB1589" s="12" t="s">
        <v>1987</v>
      </c>
      <c r="CC1589" s="12">
        <v>0</v>
      </c>
      <c r="CL1589" s="68"/>
      <c r="CM1589" s="68"/>
      <c r="CN1589" s="68"/>
      <c r="CO1589" s="68"/>
      <c r="CP1589" s="68"/>
      <c r="CQ1589" s="68"/>
      <c r="CR1589" s="68"/>
      <c r="CS1589" s="68"/>
      <c r="CT1589" s="68"/>
      <c r="CU1589" s="68"/>
      <c r="CV1589" s="68"/>
      <c r="CW1589" s="68"/>
      <c r="CX1589" s="68"/>
      <c r="CY1589" s="68"/>
      <c r="CZ1589" s="68"/>
      <c r="DA1589" s="68"/>
      <c r="DB1589" s="68"/>
      <c r="DC1589" s="68"/>
      <c r="DD1589" s="68"/>
      <c r="DE1589" s="68"/>
      <c r="DF1589" s="68"/>
      <c r="DG1589" s="68"/>
      <c r="DH1589" s="68"/>
      <c r="DI1589" s="68"/>
      <c r="DJ1589" s="68"/>
      <c r="DK1589" s="68"/>
      <c r="DL1589" s="68"/>
      <c r="DM1589" s="68"/>
      <c r="DN1589" s="68"/>
      <c r="DO1589" s="68"/>
      <c r="DP1589" s="68"/>
      <c r="DQ1589" s="68"/>
      <c r="DR1589" s="68"/>
      <c r="DS1589" s="68"/>
      <c r="DT1589" s="68"/>
      <c r="DU1589" s="68"/>
      <c r="DV1589" s="68"/>
      <c r="DW1589" s="68"/>
      <c r="DX1589" s="68"/>
      <c r="DY1589" s="68"/>
      <c r="DZ1589" s="68"/>
      <c r="EA1589" s="68"/>
      <c r="EB1589" s="68"/>
      <c r="EC1589" s="68"/>
      <c r="ED1589" s="68"/>
      <c r="EE1589" s="68"/>
      <c r="EF1589" s="68"/>
      <c r="EG1589" s="68"/>
      <c r="EH1589" s="68"/>
      <c r="EI1589" s="68"/>
      <c r="EJ1589" s="68"/>
      <c r="EK1589" s="68"/>
      <c r="EL1589" s="68"/>
      <c r="EM1589" s="68"/>
      <c r="EN1589" s="68"/>
      <c r="EO1589" s="68"/>
      <c r="EP1589" s="68"/>
      <c r="EQ1589" s="68"/>
      <c r="ER1589" s="68"/>
      <c r="ES1589" s="68"/>
      <c r="ET1589" s="68"/>
      <c r="EU1589" s="68"/>
      <c r="EV1589" s="68"/>
      <c r="EW1589" s="68"/>
      <c r="EX1589" s="68"/>
      <c r="EY1589" s="68"/>
      <c r="EZ1589" s="68"/>
      <c r="FA1589" s="68"/>
      <c r="FB1589" s="68"/>
      <c r="FC1589" s="68"/>
      <c r="FD1589" s="68"/>
      <c r="FE1589" s="68"/>
      <c r="FF1589" s="68"/>
      <c r="FG1589" s="68"/>
      <c r="FH1589" s="68"/>
      <c r="FI1589" s="68"/>
      <c r="FJ1589" s="68"/>
      <c r="FK1589" s="68"/>
    </row>
    <row r="1590" spans="1:167" ht="15" customHeight="1" x14ac:dyDescent="0.3">
      <c r="A1590" s="70">
        <v>1589</v>
      </c>
      <c r="B1590" s="70">
        <v>41</v>
      </c>
      <c r="C1590" s="69" t="s">
        <v>294</v>
      </c>
      <c r="D1590" s="38">
        <v>2.5999999999999999E-2</v>
      </c>
      <c r="E1590" s="69">
        <v>9.2999999999999999E-2</v>
      </c>
      <c r="F1590" s="19">
        <f t="shared" si="359"/>
        <v>0.27956989247311825</v>
      </c>
      <c r="G1590" s="70"/>
      <c r="H1590" s="70">
        <f t="shared" si="361"/>
        <v>-6.7000000000000004E-2</v>
      </c>
      <c r="I1590" s="70">
        <f t="shared" si="362"/>
        <v>0.11899999999999999</v>
      </c>
      <c r="J1590" s="70">
        <v>0.24399999999999999</v>
      </c>
      <c r="K1590" s="70">
        <f t="shared" si="350"/>
        <v>2.5999999999999999E-2</v>
      </c>
      <c r="L1590" s="47">
        <f t="shared" si="360"/>
        <v>0.27956989247311825</v>
      </c>
      <c r="M1590" s="18">
        <f t="shared" si="351"/>
        <v>8.8670699264495802E-3</v>
      </c>
      <c r="N1590" s="69">
        <f t="shared" si="352"/>
        <v>3.1716827044608119E-2</v>
      </c>
      <c r="O1590" s="69">
        <f t="shared" si="353"/>
        <v>31.529005048126358</v>
      </c>
      <c r="P1590" s="70">
        <f t="shared" si="354"/>
        <v>-2.2849757118158537E-2</v>
      </c>
      <c r="Q1590" s="70">
        <f t="shared" si="355"/>
        <v>4.0583896971057701E-2</v>
      </c>
      <c r="R1590" s="114">
        <v>9.6959097243260093</v>
      </c>
      <c r="S1590" s="70" t="s">
        <v>2017</v>
      </c>
      <c r="T1590" s="70" t="s">
        <v>1998</v>
      </c>
      <c r="U1590" s="70" t="s">
        <v>568</v>
      </c>
      <c r="V1590" s="69" t="s">
        <v>2035</v>
      </c>
      <c r="W1590" s="69">
        <v>1</v>
      </c>
      <c r="X1590" s="69">
        <v>0</v>
      </c>
      <c r="Y1590" s="69">
        <v>0</v>
      </c>
      <c r="Z1590" s="69">
        <v>0</v>
      </c>
      <c r="AA1590" s="69">
        <v>1</v>
      </c>
      <c r="AB1590" s="69">
        <v>1</v>
      </c>
      <c r="AC1590" s="69">
        <v>1</v>
      </c>
      <c r="AD1590" s="69">
        <v>3</v>
      </c>
      <c r="AE1590" s="69">
        <v>994</v>
      </c>
      <c r="AF1590" s="69">
        <v>0</v>
      </c>
      <c r="AG1590" s="69">
        <v>1</v>
      </c>
      <c r="AH1590" s="69">
        <v>0</v>
      </c>
      <c r="AI1590" s="69">
        <v>0</v>
      </c>
      <c r="AJ1590" s="69">
        <v>0</v>
      </c>
      <c r="AK1590" s="69">
        <v>0</v>
      </c>
      <c r="AL1590" s="69">
        <v>0</v>
      </c>
      <c r="AM1590" s="69">
        <v>0</v>
      </c>
      <c r="AN1590" s="69">
        <v>0</v>
      </c>
      <c r="AO1590" s="69">
        <v>0</v>
      </c>
      <c r="AP1590" s="114">
        <v>8.4867339839315292</v>
      </c>
      <c r="AQ1590" s="70">
        <v>1</v>
      </c>
      <c r="AR1590" s="114">
        <v>6.9057532763114642</v>
      </c>
      <c r="AS1590" s="70">
        <v>0</v>
      </c>
      <c r="AT1590" s="70">
        <v>1</v>
      </c>
      <c r="AU1590" s="70">
        <v>5.1929568508902104</v>
      </c>
      <c r="AV1590" s="114">
        <v>7.605641213889256</v>
      </c>
      <c r="AW1590" s="70">
        <v>0</v>
      </c>
      <c r="AX1590" s="70">
        <v>1</v>
      </c>
      <c r="AY1590" s="69">
        <v>0</v>
      </c>
      <c r="AZ1590" s="69">
        <v>3.8</v>
      </c>
      <c r="BA1590" s="32">
        <v>48</v>
      </c>
      <c r="BB1590" s="32">
        <v>34</v>
      </c>
      <c r="BC1590" s="70">
        <v>1</v>
      </c>
      <c r="BD1590" s="70">
        <v>0</v>
      </c>
      <c r="BE1590" s="106">
        <f t="shared" ref="BE1590:BE1601" si="364">LN(17.329)</f>
        <v>2.8523813986581086</v>
      </c>
      <c r="BF1590" s="106">
        <v>153.19999999999999</v>
      </c>
      <c r="BG1590" s="106">
        <f t="shared" si="356"/>
        <v>0.56687726020976226</v>
      </c>
      <c r="BH1590" s="69">
        <v>0</v>
      </c>
      <c r="BI1590" s="69">
        <v>1</v>
      </c>
      <c r="BJ1590" s="69">
        <v>0</v>
      </c>
      <c r="BK1590" s="70">
        <v>1</v>
      </c>
      <c r="BL1590" s="70">
        <v>0</v>
      </c>
      <c r="BM1590" s="70">
        <v>1</v>
      </c>
      <c r="BN1590" s="70">
        <v>0</v>
      </c>
      <c r="BO1590" s="70">
        <v>0</v>
      </c>
      <c r="BP1590" s="70">
        <v>1</v>
      </c>
      <c r="BQ1590" s="70">
        <v>0</v>
      </c>
      <c r="BR1590" s="70">
        <v>0</v>
      </c>
      <c r="BS1590" s="70">
        <v>0</v>
      </c>
      <c r="BT1590" s="70">
        <v>0</v>
      </c>
      <c r="BU1590" s="70">
        <v>1</v>
      </c>
      <c r="BV1590" s="70">
        <v>1</v>
      </c>
      <c r="BW1590" s="70">
        <v>0</v>
      </c>
      <c r="BX1590" s="70">
        <v>0</v>
      </c>
      <c r="BY1590" s="70">
        <v>0.41799999999999998</v>
      </c>
      <c r="BZ1590" s="70">
        <f t="shared" si="357"/>
        <v>0.58200000000000007</v>
      </c>
      <c r="CA1590" s="114">
        <v>2.9957322735539909</v>
      </c>
      <c r="CB1590" s="70" t="s">
        <v>1987</v>
      </c>
      <c r="CC1590" s="70">
        <v>0</v>
      </c>
      <c r="CD1590" s="70"/>
      <c r="CE1590" s="70"/>
      <c r="CF1590" s="70"/>
      <c r="CG1590" s="70"/>
      <c r="CH1590" s="70"/>
      <c r="CI1590" s="70"/>
      <c r="CJ1590" s="70"/>
      <c r="CK1590" s="70"/>
      <c r="CL1590" s="69"/>
      <c r="CM1590" s="69"/>
      <c r="CN1590" s="69"/>
      <c r="CO1590" s="69"/>
      <c r="CP1590" s="69"/>
      <c r="CQ1590" s="69"/>
      <c r="CR1590" s="69"/>
      <c r="CS1590" s="69"/>
      <c r="CT1590" s="69"/>
      <c r="CU1590" s="69"/>
      <c r="CV1590" s="69"/>
      <c r="CW1590" s="69"/>
      <c r="CX1590" s="69"/>
      <c r="CY1590" s="69"/>
      <c r="CZ1590" s="69"/>
      <c r="DA1590" s="69"/>
      <c r="DB1590" s="69"/>
      <c r="DC1590" s="69"/>
      <c r="DD1590" s="69"/>
      <c r="DE1590" s="69"/>
      <c r="DF1590" s="69"/>
      <c r="DG1590" s="69"/>
      <c r="DH1590" s="69"/>
      <c r="DI1590" s="69"/>
      <c r="DJ1590" s="69"/>
      <c r="DK1590" s="69"/>
      <c r="DL1590" s="69"/>
      <c r="DM1590" s="69"/>
      <c r="DN1590" s="69"/>
      <c r="DO1590" s="69"/>
      <c r="DP1590" s="69"/>
      <c r="DQ1590" s="69"/>
      <c r="DR1590" s="69"/>
      <c r="DS1590" s="69"/>
      <c r="DT1590" s="69"/>
      <c r="DU1590" s="69"/>
      <c r="DV1590" s="69"/>
      <c r="DW1590" s="69"/>
      <c r="DX1590" s="69"/>
      <c r="DY1590" s="69"/>
      <c r="DZ1590" s="69"/>
      <c r="EA1590" s="69"/>
      <c r="EB1590" s="69"/>
      <c r="EC1590" s="69"/>
      <c r="ED1590" s="69"/>
      <c r="EE1590" s="69"/>
      <c r="EF1590" s="69"/>
      <c r="EG1590" s="69"/>
      <c r="EH1590" s="69"/>
      <c r="EI1590" s="69"/>
      <c r="EJ1590" s="69"/>
      <c r="EK1590" s="69"/>
      <c r="EL1590" s="69"/>
      <c r="EM1590" s="69"/>
      <c r="EN1590" s="69"/>
      <c r="EO1590" s="69"/>
      <c r="EP1590" s="69"/>
      <c r="EQ1590" s="69"/>
      <c r="ER1590" s="69"/>
      <c r="ES1590" s="69"/>
      <c r="ET1590" s="69"/>
      <c r="EU1590" s="69"/>
      <c r="EV1590" s="69"/>
      <c r="EW1590" s="69"/>
      <c r="EX1590" s="69"/>
      <c r="EY1590" s="69"/>
      <c r="EZ1590" s="69"/>
      <c r="FA1590" s="69"/>
      <c r="FB1590" s="69"/>
      <c r="FC1590" s="69"/>
      <c r="FD1590" s="69"/>
      <c r="FE1590" s="69"/>
      <c r="FF1590" s="69"/>
      <c r="FG1590" s="69"/>
      <c r="FH1590" s="69"/>
      <c r="FI1590" s="69"/>
      <c r="FJ1590" s="69"/>
      <c r="FK1590" s="69"/>
    </row>
    <row r="1591" spans="1:167" ht="15" customHeight="1" x14ac:dyDescent="0.3">
      <c r="A1591" s="70">
        <v>1590</v>
      </c>
      <c r="B1591" s="12">
        <v>41</v>
      </c>
      <c r="C1591" s="69" t="s">
        <v>294</v>
      </c>
      <c r="D1591" s="37">
        <v>0.60499999999999998</v>
      </c>
      <c r="E1591" s="68">
        <v>4.2999999999999997E-2</v>
      </c>
      <c r="F1591" s="19">
        <f t="shared" si="359"/>
        <v>14.069767441860465</v>
      </c>
      <c r="G1591" s="12" t="s">
        <v>353</v>
      </c>
      <c r="H1591" s="12">
        <f t="shared" si="361"/>
        <v>0.56199999999999994</v>
      </c>
      <c r="I1591" s="12">
        <f t="shared" si="362"/>
        <v>0.64800000000000002</v>
      </c>
      <c r="J1591" s="12">
        <v>0.24399999999999999</v>
      </c>
      <c r="K1591" s="12">
        <f t="shared" si="350"/>
        <v>0.60499999999999998</v>
      </c>
      <c r="L1591" s="45">
        <f t="shared" si="360"/>
        <v>14.069767441860465</v>
      </c>
      <c r="M1591" s="15">
        <f t="shared" si="351"/>
        <v>0.40752699096650608</v>
      </c>
      <c r="N1591" s="68">
        <f t="shared" si="352"/>
        <v>2.8964728283569854E-2</v>
      </c>
      <c r="O1591" s="68">
        <f t="shared" si="353"/>
        <v>34.524749903048345</v>
      </c>
      <c r="P1591" s="12">
        <f t="shared" si="354"/>
        <v>0.37856226268293625</v>
      </c>
      <c r="Q1591" s="12">
        <f t="shared" si="355"/>
        <v>0.4364917192500759</v>
      </c>
      <c r="R1591" s="113">
        <v>9.6959097243260093</v>
      </c>
      <c r="S1591" s="12" t="s">
        <v>2017</v>
      </c>
      <c r="T1591" s="12" t="s">
        <v>1998</v>
      </c>
      <c r="U1591" s="12" t="s">
        <v>1999</v>
      </c>
      <c r="V1591" s="68" t="s">
        <v>2036</v>
      </c>
      <c r="W1591" s="68">
        <v>1</v>
      </c>
      <c r="X1591" s="68">
        <v>0</v>
      </c>
      <c r="Y1591" s="68">
        <v>0</v>
      </c>
      <c r="Z1591" s="68">
        <v>0</v>
      </c>
      <c r="AA1591" s="68">
        <v>1</v>
      </c>
      <c r="AB1591" s="68">
        <v>1</v>
      </c>
      <c r="AC1591" s="68">
        <v>1</v>
      </c>
      <c r="AD1591" s="68">
        <v>3</v>
      </c>
      <c r="AE1591" s="68">
        <v>994</v>
      </c>
      <c r="AF1591" s="68">
        <v>0</v>
      </c>
      <c r="AG1591" s="68">
        <v>1</v>
      </c>
      <c r="AH1591" s="68">
        <v>0</v>
      </c>
      <c r="AI1591" s="68">
        <v>0</v>
      </c>
      <c r="AJ1591" s="68">
        <v>0</v>
      </c>
      <c r="AK1591" s="68">
        <v>0</v>
      </c>
      <c r="AL1591" s="68">
        <v>0</v>
      </c>
      <c r="AM1591" s="68">
        <v>0</v>
      </c>
      <c r="AN1591" s="68">
        <v>0</v>
      </c>
      <c r="AO1591" s="68">
        <v>0</v>
      </c>
      <c r="AP1591" s="113">
        <v>8.4867339839315292</v>
      </c>
      <c r="AQ1591" s="12">
        <v>1</v>
      </c>
      <c r="AR1591" s="113">
        <v>6.9057532763114642</v>
      </c>
      <c r="AS1591" s="12">
        <v>0</v>
      </c>
      <c r="AT1591" s="12">
        <v>1</v>
      </c>
      <c r="AU1591" s="12">
        <v>5.1929568508902104</v>
      </c>
      <c r="AV1591" s="113">
        <v>7.605641213889256</v>
      </c>
      <c r="AW1591" s="12">
        <v>0</v>
      </c>
      <c r="AX1591" s="12">
        <v>1</v>
      </c>
      <c r="AY1591" s="68">
        <v>0</v>
      </c>
      <c r="AZ1591" s="68">
        <v>3.8</v>
      </c>
      <c r="BA1591" s="94">
        <v>48</v>
      </c>
      <c r="BB1591" s="94">
        <v>34</v>
      </c>
      <c r="BC1591" s="12">
        <v>1</v>
      </c>
      <c r="BD1591" s="12">
        <v>0</v>
      </c>
      <c r="BE1591" s="104">
        <f t="shared" si="364"/>
        <v>2.8523813986581086</v>
      </c>
      <c r="BF1591" s="104">
        <v>153.19999999999999</v>
      </c>
      <c r="BG1591" s="104">
        <f t="shared" si="356"/>
        <v>0.56687726020976226</v>
      </c>
      <c r="BH1591" s="68">
        <v>0</v>
      </c>
      <c r="BI1591" s="68">
        <v>1</v>
      </c>
      <c r="BJ1591" s="68">
        <v>0</v>
      </c>
      <c r="BK1591" s="12">
        <v>1</v>
      </c>
      <c r="BL1591" s="12">
        <v>0</v>
      </c>
      <c r="BM1591" s="12">
        <v>1</v>
      </c>
      <c r="BN1591" s="12">
        <v>0</v>
      </c>
      <c r="BO1591" s="12">
        <v>0</v>
      </c>
      <c r="BP1591" s="12">
        <v>1</v>
      </c>
      <c r="BQ1591" s="12">
        <v>0</v>
      </c>
      <c r="BR1591" s="12">
        <v>0</v>
      </c>
      <c r="BS1591" s="12">
        <v>0</v>
      </c>
      <c r="BT1591" s="12">
        <v>0</v>
      </c>
      <c r="BU1591" s="12">
        <v>1</v>
      </c>
      <c r="BV1591" s="12">
        <v>1</v>
      </c>
      <c r="BW1591" s="12">
        <v>0</v>
      </c>
      <c r="BX1591" s="12">
        <v>0</v>
      </c>
      <c r="BY1591" s="12">
        <v>0.41799999999999998</v>
      </c>
      <c r="BZ1591" s="12">
        <f t="shared" si="357"/>
        <v>0.58200000000000007</v>
      </c>
      <c r="CA1591" s="113">
        <v>2.9957322735539909</v>
      </c>
      <c r="CB1591" s="12" t="s">
        <v>1987</v>
      </c>
      <c r="CC1591" s="12">
        <v>0</v>
      </c>
      <c r="CL1591" s="69"/>
      <c r="CM1591" s="69"/>
      <c r="CN1591" s="69"/>
      <c r="CO1591" s="69"/>
      <c r="CP1591" s="69"/>
      <c r="CQ1591" s="69"/>
      <c r="CR1591" s="69"/>
      <c r="CS1591" s="69"/>
      <c r="CT1591" s="69"/>
      <c r="CU1591" s="69"/>
      <c r="CV1591" s="69"/>
      <c r="CW1591" s="69"/>
      <c r="CX1591" s="69"/>
      <c r="CY1591" s="69"/>
      <c r="CZ1591" s="69"/>
      <c r="DA1591" s="69"/>
      <c r="DB1591" s="69"/>
      <c r="DC1591" s="69"/>
      <c r="DD1591" s="69"/>
      <c r="DE1591" s="69"/>
      <c r="DF1591" s="69"/>
      <c r="DG1591" s="69"/>
      <c r="DH1591" s="69"/>
      <c r="DI1591" s="69"/>
      <c r="DJ1591" s="69"/>
      <c r="DK1591" s="69"/>
      <c r="DL1591" s="69"/>
      <c r="DM1591" s="69"/>
      <c r="DN1591" s="69"/>
      <c r="DO1591" s="69"/>
      <c r="DP1591" s="69"/>
      <c r="DQ1591" s="69"/>
      <c r="DR1591" s="69"/>
      <c r="DS1591" s="69"/>
      <c r="DT1591" s="69"/>
      <c r="DU1591" s="69"/>
      <c r="DV1591" s="69"/>
      <c r="DW1591" s="69"/>
      <c r="DX1591" s="69"/>
      <c r="DY1591" s="69"/>
      <c r="DZ1591" s="69"/>
      <c r="EA1591" s="69"/>
      <c r="EB1591" s="69"/>
      <c r="EC1591" s="69"/>
      <c r="ED1591" s="69"/>
      <c r="EE1591" s="69"/>
      <c r="EF1591" s="69"/>
      <c r="EG1591" s="69"/>
      <c r="EH1591" s="69"/>
      <c r="EI1591" s="69"/>
      <c r="EJ1591" s="69"/>
      <c r="EK1591" s="69"/>
      <c r="EL1591" s="69"/>
      <c r="EM1591" s="69"/>
      <c r="EN1591" s="69"/>
      <c r="EO1591" s="69"/>
      <c r="EP1591" s="69"/>
      <c r="EQ1591" s="69"/>
      <c r="ER1591" s="69"/>
      <c r="ES1591" s="69"/>
      <c r="ET1591" s="69"/>
      <c r="EU1591" s="69"/>
      <c r="EV1591" s="69"/>
      <c r="EW1591" s="69"/>
      <c r="EX1591" s="69"/>
      <c r="EY1591" s="69"/>
      <c r="EZ1591" s="69"/>
      <c r="FA1591" s="69"/>
      <c r="FB1591" s="69"/>
      <c r="FC1591" s="69"/>
      <c r="FD1591" s="69"/>
      <c r="FE1591" s="69"/>
      <c r="FF1591" s="69"/>
      <c r="FG1591" s="69"/>
      <c r="FH1591" s="69"/>
      <c r="FI1591" s="69"/>
      <c r="FJ1591" s="69"/>
      <c r="FK1591" s="69"/>
    </row>
    <row r="1592" spans="1:167" ht="15" customHeight="1" x14ac:dyDescent="0.3">
      <c r="A1592" s="70">
        <v>1591</v>
      </c>
      <c r="B1592" s="12">
        <v>41</v>
      </c>
      <c r="C1592" s="69" t="s">
        <v>294</v>
      </c>
      <c r="D1592" s="37">
        <v>-0.104</v>
      </c>
      <c r="E1592" s="68">
        <v>5.8999999999999997E-2</v>
      </c>
      <c r="F1592" s="19">
        <f t="shared" si="359"/>
        <v>-1.7627118644067796</v>
      </c>
      <c r="G1592" s="12" t="s">
        <v>421</v>
      </c>
      <c r="H1592" s="12">
        <f t="shared" si="361"/>
        <v>-0.16299999999999998</v>
      </c>
      <c r="I1592" s="12">
        <f t="shared" si="362"/>
        <v>-4.4999999999999998E-2</v>
      </c>
      <c r="J1592" s="12">
        <v>0.24399999999999999</v>
      </c>
      <c r="K1592" s="12">
        <f t="shared" si="350"/>
        <v>-0.104</v>
      </c>
      <c r="L1592" s="45">
        <f t="shared" si="360"/>
        <v>-1.7627118644067796</v>
      </c>
      <c r="M1592" s="15">
        <f t="shared" si="351"/>
        <v>-5.5822645162837463E-2</v>
      </c>
      <c r="N1592" s="68">
        <f t="shared" si="352"/>
        <v>3.1668616005840484E-2</v>
      </c>
      <c r="O1592" s="68">
        <f t="shared" si="353"/>
        <v>31.577003548736549</v>
      </c>
      <c r="P1592" s="12">
        <f t="shared" si="354"/>
        <v>-8.7491261168677947E-2</v>
      </c>
      <c r="Q1592" s="12">
        <f t="shared" si="355"/>
        <v>-2.4154029156996978E-2</v>
      </c>
      <c r="R1592" s="113">
        <v>9.6959097243260093</v>
      </c>
      <c r="S1592" s="12" t="s">
        <v>2017</v>
      </c>
      <c r="T1592" s="12" t="s">
        <v>1998</v>
      </c>
      <c r="U1592" s="12" t="s">
        <v>1530</v>
      </c>
      <c r="V1592" s="68" t="s">
        <v>2037</v>
      </c>
      <c r="W1592" s="68">
        <v>1</v>
      </c>
      <c r="X1592" s="68">
        <v>0</v>
      </c>
      <c r="Y1592" s="68">
        <v>0</v>
      </c>
      <c r="Z1592" s="68">
        <v>0</v>
      </c>
      <c r="AA1592" s="68">
        <v>1</v>
      </c>
      <c r="AB1592" s="68">
        <v>1</v>
      </c>
      <c r="AC1592" s="68">
        <v>1</v>
      </c>
      <c r="AD1592" s="68">
        <v>3</v>
      </c>
      <c r="AE1592" s="68">
        <v>994</v>
      </c>
      <c r="AF1592" s="68">
        <v>0</v>
      </c>
      <c r="AG1592" s="68">
        <v>1</v>
      </c>
      <c r="AH1592" s="68">
        <v>0</v>
      </c>
      <c r="AI1592" s="68">
        <v>0</v>
      </c>
      <c r="AJ1592" s="68">
        <v>0</v>
      </c>
      <c r="AK1592" s="68">
        <v>0</v>
      </c>
      <c r="AL1592" s="68">
        <v>0</v>
      </c>
      <c r="AM1592" s="68">
        <v>0</v>
      </c>
      <c r="AN1592" s="68">
        <v>0</v>
      </c>
      <c r="AO1592" s="68">
        <v>0</v>
      </c>
      <c r="AP1592" s="113">
        <v>8.4867339839315292</v>
      </c>
      <c r="AQ1592" s="12">
        <v>1</v>
      </c>
      <c r="AR1592" s="113">
        <v>6.9057532763114642</v>
      </c>
      <c r="AS1592" s="12">
        <v>0</v>
      </c>
      <c r="AT1592" s="12">
        <v>1</v>
      </c>
      <c r="AU1592" s="12">
        <v>5.1929568508902104</v>
      </c>
      <c r="AV1592" s="113">
        <v>7.605641213889256</v>
      </c>
      <c r="AW1592" s="12">
        <v>0</v>
      </c>
      <c r="AX1592" s="12">
        <v>1</v>
      </c>
      <c r="AY1592" s="68">
        <v>0</v>
      </c>
      <c r="AZ1592" s="68">
        <v>3.8</v>
      </c>
      <c r="BA1592" s="94">
        <v>48</v>
      </c>
      <c r="BB1592" s="94">
        <v>34</v>
      </c>
      <c r="BC1592" s="12">
        <v>1</v>
      </c>
      <c r="BD1592" s="12">
        <v>0</v>
      </c>
      <c r="BE1592" s="104">
        <f t="shared" si="364"/>
        <v>2.8523813986581086</v>
      </c>
      <c r="BF1592" s="104">
        <v>153.19999999999999</v>
      </c>
      <c r="BG1592" s="104">
        <f t="shared" si="356"/>
        <v>0.56687726020976226</v>
      </c>
      <c r="BH1592" s="68">
        <v>0</v>
      </c>
      <c r="BI1592" s="68">
        <v>1</v>
      </c>
      <c r="BJ1592" s="68">
        <v>0</v>
      </c>
      <c r="BK1592" s="12">
        <v>1</v>
      </c>
      <c r="BL1592" s="12">
        <v>0</v>
      </c>
      <c r="BM1592" s="12">
        <v>1</v>
      </c>
      <c r="BN1592" s="12">
        <v>0</v>
      </c>
      <c r="BO1592" s="12">
        <v>0</v>
      </c>
      <c r="BP1592" s="12">
        <v>1</v>
      </c>
      <c r="BQ1592" s="12">
        <v>0</v>
      </c>
      <c r="BR1592" s="12">
        <v>0</v>
      </c>
      <c r="BS1592" s="12">
        <v>0</v>
      </c>
      <c r="BT1592" s="12">
        <v>0</v>
      </c>
      <c r="BU1592" s="12">
        <v>1</v>
      </c>
      <c r="BV1592" s="12">
        <v>1</v>
      </c>
      <c r="BW1592" s="12">
        <v>0</v>
      </c>
      <c r="BX1592" s="12">
        <v>0</v>
      </c>
      <c r="BY1592" s="12">
        <v>0.41799999999999998</v>
      </c>
      <c r="BZ1592" s="12">
        <f t="shared" si="357"/>
        <v>0.58200000000000007</v>
      </c>
      <c r="CA1592" s="113">
        <v>2.9957322735539909</v>
      </c>
      <c r="CB1592" s="12" t="s">
        <v>1987</v>
      </c>
      <c r="CC1592" s="12">
        <v>0</v>
      </c>
      <c r="CL1592" s="70"/>
      <c r="CM1592" s="70"/>
      <c r="CN1592" s="70"/>
      <c r="CO1592" s="70"/>
      <c r="CP1592" s="70"/>
      <c r="CQ1592" s="70"/>
      <c r="CR1592" s="70"/>
      <c r="CS1592" s="70"/>
      <c r="CT1592" s="70"/>
      <c r="CU1592" s="70"/>
      <c r="CV1592" s="70"/>
      <c r="CW1592" s="70"/>
      <c r="CX1592" s="70"/>
      <c r="CY1592" s="70"/>
      <c r="CZ1592" s="70"/>
      <c r="DA1592" s="70"/>
      <c r="DB1592" s="70"/>
      <c r="DC1592" s="70"/>
      <c r="DD1592" s="70"/>
      <c r="DE1592" s="70"/>
      <c r="DF1592" s="70"/>
      <c r="DG1592" s="70"/>
      <c r="DH1592" s="70"/>
      <c r="DI1592" s="70"/>
      <c r="DJ1592" s="70"/>
      <c r="DK1592" s="70"/>
      <c r="DL1592" s="70"/>
      <c r="DM1592" s="70"/>
      <c r="DN1592" s="70"/>
      <c r="DO1592" s="70"/>
      <c r="DP1592" s="70"/>
      <c r="DQ1592" s="70"/>
      <c r="DR1592" s="70"/>
      <c r="DS1592" s="70"/>
      <c r="DT1592" s="70"/>
      <c r="DU1592" s="70"/>
      <c r="DV1592" s="70"/>
      <c r="DW1592" s="70"/>
      <c r="DX1592" s="70"/>
      <c r="DY1592" s="70"/>
      <c r="DZ1592" s="70"/>
      <c r="EA1592" s="70"/>
      <c r="EB1592" s="70"/>
      <c r="EC1592" s="70"/>
      <c r="ED1592" s="70"/>
      <c r="EE1592" s="70"/>
      <c r="EF1592" s="70"/>
      <c r="EG1592" s="70"/>
      <c r="EH1592" s="70"/>
      <c r="EI1592" s="70"/>
      <c r="EJ1592" s="70"/>
      <c r="EK1592" s="70"/>
      <c r="EL1592" s="70"/>
      <c r="EM1592" s="70"/>
      <c r="EN1592" s="70"/>
      <c r="EO1592" s="70"/>
      <c r="EP1592" s="70"/>
      <c r="EQ1592" s="70"/>
      <c r="ER1592" s="70"/>
      <c r="ES1592" s="70"/>
      <c r="ET1592" s="70"/>
      <c r="EU1592" s="70"/>
      <c r="EV1592" s="70"/>
      <c r="EW1592" s="70"/>
      <c r="EX1592" s="70"/>
      <c r="EY1592" s="70"/>
      <c r="EZ1592" s="70"/>
      <c r="FA1592" s="70"/>
      <c r="FB1592" s="70"/>
      <c r="FC1592" s="70"/>
      <c r="FD1592" s="70"/>
      <c r="FE1592" s="70"/>
      <c r="FF1592" s="70"/>
      <c r="FG1592" s="70"/>
      <c r="FH1592" s="70"/>
      <c r="FI1592" s="70"/>
      <c r="FJ1592" s="70"/>
      <c r="FK1592" s="70"/>
    </row>
    <row r="1593" spans="1:167" ht="15" customHeight="1" x14ac:dyDescent="0.3">
      <c r="A1593" s="70">
        <v>1592</v>
      </c>
      <c r="B1593" s="70">
        <v>41</v>
      </c>
      <c r="C1593" s="69" t="s">
        <v>294</v>
      </c>
      <c r="D1593" s="38">
        <v>8.7999999999999995E-2</v>
      </c>
      <c r="E1593" s="69">
        <v>7.0999999999999994E-2</v>
      </c>
      <c r="F1593" s="19">
        <f t="shared" si="359"/>
        <v>1.23943661971831</v>
      </c>
      <c r="G1593" s="70"/>
      <c r="H1593" s="70">
        <f t="shared" si="361"/>
        <v>1.7000000000000001E-2</v>
      </c>
      <c r="I1593" s="70">
        <f t="shared" si="362"/>
        <v>0.15899999999999997</v>
      </c>
      <c r="J1593" s="70">
        <v>0.251</v>
      </c>
      <c r="K1593" s="70">
        <f t="shared" si="350"/>
        <v>8.7999999999999995E-2</v>
      </c>
      <c r="L1593" s="47">
        <f t="shared" si="360"/>
        <v>1.23943661971831</v>
      </c>
      <c r="M1593" s="18">
        <f t="shared" si="351"/>
        <v>3.9144819164951675E-2</v>
      </c>
      <c r="N1593" s="69">
        <f t="shared" si="352"/>
        <v>3.1582751826267824E-2</v>
      </c>
      <c r="O1593" s="69">
        <f t="shared" si="353"/>
        <v>31.662852100439384</v>
      </c>
      <c r="P1593" s="70">
        <f t="shared" si="354"/>
        <v>7.5620673386838505E-3</v>
      </c>
      <c r="Q1593" s="70">
        <f t="shared" si="355"/>
        <v>7.0727570991219499E-2</v>
      </c>
      <c r="R1593" s="114">
        <v>9.6959097243260093</v>
      </c>
      <c r="S1593" s="70" t="s">
        <v>2018</v>
      </c>
      <c r="T1593" s="70" t="s">
        <v>1998</v>
      </c>
      <c r="U1593" s="70" t="s">
        <v>568</v>
      </c>
      <c r="V1593" s="69" t="s">
        <v>2023</v>
      </c>
      <c r="W1593" s="69">
        <v>1</v>
      </c>
      <c r="X1593" s="69">
        <v>0</v>
      </c>
      <c r="Y1593" s="69">
        <v>0</v>
      </c>
      <c r="Z1593" s="69">
        <v>0</v>
      </c>
      <c r="AA1593" s="69">
        <v>1</v>
      </c>
      <c r="AB1593" s="69">
        <v>1</v>
      </c>
      <c r="AC1593" s="69">
        <v>2</v>
      </c>
      <c r="AD1593" s="69">
        <v>3</v>
      </c>
      <c r="AE1593" s="69">
        <v>1001</v>
      </c>
      <c r="AF1593" s="69">
        <v>0</v>
      </c>
      <c r="AG1593" s="69">
        <v>1</v>
      </c>
      <c r="AH1593" s="69">
        <v>0</v>
      </c>
      <c r="AI1593" s="69">
        <v>0</v>
      </c>
      <c r="AJ1593" s="69">
        <v>0</v>
      </c>
      <c r="AK1593" s="69">
        <v>0</v>
      </c>
      <c r="AL1593" s="69">
        <v>0</v>
      </c>
      <c r="AM1593" s="69">
        <v>0</v>
      </c>
      <c r="AN1593" s="69">
        <v>0</v>
      </c>
      <c r="AO1593" s="69">
        <v>0</v>
      </c>
      <c r="AP1593" s="114">
        <v>8.4867339839315292</v>
      </c>
      <c r="AQ1593" s="70">
        <v>1</v>
      </c>
      <c r="AR1593" s="114">
        <v>6.9127428204931762</v>
      </c>
      <c r="AS1593" s="70">
        <v>0</v>
      </c>
      <c r="AT1593" s="70">
        <v>1</v>
      </c>
      <c r="AU1593" s="70">
        <v>5.1929568508902104</v>
      </c>
      <c r="AV1593" s="114">
        <v>7.605641213889256</v>
      </c>
      <c r="AW1593" s="70">
        <v>0</v>
      </c>
      <c r="AX1593" s="70">
        <v>1</v>
      </c>
      <c r="AY1593" s="69">
        <v>0</v>
      </c>
      <c r="AZ1593" s="69">
        <v>3.8</v>
      </c>
      <c r="BA1593" s="32">
        <v>48</v>
      </c>
      <c r="BB1593" s="32">
        <v>34</v>
      </c>
      <c r="BC1593" s="70">
        <v>1</v>
      </c>
      <c r="BD1593" s="70">
        <v>0</v>
      </c>
      <c r="BE1593" s="106">
        <f t="shared" si="364"/>
        <v>2.8523813986581086</v>
      </c>
      <c r="BF1593" s="106">
        <v>153.19999999999999</v>
      </c>
      <c r="BG1593" s="106">
        <f t="shared" si="356"/>
        <v>0.56687726020976226</v>
      </c>
      <c r="BH1593" s="69">
        <v>0</v>
      </c>
      <c r="BI1593" s="69">
        <v>1</v>
      </c>
      <c r="BJ1593" s="69">
        <v>0</v>
      </c>
      <c r="BK1593" s="70">
        <v>1</v>
      </c>
      <c r="BL1593" s="70">
        <v>0</v>
      </c>
      <c r="BM1593" s="70">
        <v>1</v>
      </c>
      <c r="BN1593" s="70">
        <v>0</v>
      </c>
      <c r="BO1593" s="70">
        <v>0</v>
      </c>
      <c r="BP1593" s="70">
        <v>1</v>
      </c>
      <c r="BQ1593" s="70">
        <v>0</v>
      </c>
      <c r="BR1593" s="70">
        <v>0</v>
      </c>
      <c r="BS1593" s="70">
        <v>0</v>
      </c>
      <c r="BT1593" s="70">
        <v>0</v>
      </c>
      <c r="BU1593" s="70">
        <v>1</v>
      </c>
      <c r="BV1593" s="70">
        <v>1</v>
      </c>
      <c r="BW1593" s="70">
        <v>0</v>
      </c>
      <c r="BX1593" s="70">
        <v>0</v>
      </c>
      <c r="BY1593" s="70">
        <v>0.41799999999999998</v>
      </c>
      <c r="BZ1593" s="70">
        <f t="shared" si="357"/>
        <v>0.58200000000000007</v>
      </c>
      <c r="CA1593" s="114">
        <v>2.9957322735539909</v>
      </c>
      <c r="CB1593" s="70" t="s">
        <v>1987</v>
      </c>
      <c r="CC1593" s="70">
        <v>0</v>
      </c>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c r="DD1593" s="70"/>
      <c r="DE1593" s="70"/>
      <c r="DF1593" s="70"/>
      <c r="DG1593" s="70"/>
      <c r="DH1593" s="70"/>
      <c r="DI1593" s="70"/>
      <c r="DJ1593" s="70"/>
      <c r="DK1593" s="70"/>
      <c r="DL1593" s="70"/>
      <c r="DM1593" s="70"/>
      <c r="DN1593" s="70"/>
      <c r="DO1593" s="70"/>
      <c r="DP1593" s="70"/>
      <c r="DQ1593" s="70"/>
      <c r="DR1593" s="70"/>
      <c r="DS1593" s="70"/>
      <c r="DT1593" s="70"/>
      <c r="DU1593" s="70"/>
      <c r="DV1593" s="70"/>
      <c r="DW1593" s="70"/>
      <c r="DX1593" s="70"/>
      <c r="DY1593" s="70"/>
      <c r="DZ1593" s="70"/>
      <c r="EA1593" s="70"/>
      <c r="EB1593" s="70"/>
      <c r="EC1593" s="70"/>
      <c r="ED1593" s="70"/>
      <c r="EE1593" s="70"/>
      <c r="EF1593" s="70"/>
      <c r="EG1593" s="70"/>
      <c r="EH1593" s="70"/>
      <c r="EI1593" s="70"/>
      <c r="EJ1593" s="70"/>
      <c r="EK1593" s="70"/>
      <c r="EL1593" s="70"/>
      <c r="EM1593" s="70"/>
      <c r="EN1593" s="70"/>
      <c r="EO1593" s="70"/>
      <c r="EP1593" s="70"/>
      <c r="EQ1593" s="70"/>
      <c r="ER1593" s="70"/>
      <c r="ES1593" s="70"/>
      <c r="ET1593" s="70"/>
      <c r="EU1593" s="70"/>
      <c r="EV1593" s="70"/>
      <c r="EW1593" s="70"/>
      <c r="EX1593" s="70"/>
      <c r="EY1593" s="70"/>
      <c r="EZ1593" s="70"/>
      <c r="FA1593" s="70"/>
      <c r="FB1593" s="70"/>
      <c r="FC1593" s="70"/>
      <c r="FD1593" s="70"/>
      <c r="FE1593" s="70"/>
      <c r="FF1593" s="70"/>
      <c r="FG1593" s="70"/>
      <c r="FH1593" s="70"/>
      <c r="FI1593" s="70"/>
      <c r="FJ1593" s="70"/>
      <c r="FK1593" s="70"/>
    </row>
    <row r="1594" spans="1:167" ht="15" customHeight="1" x14ac:dyDescent="0.3">
      <c r="A1594" s="17">
        <v>1593</v>
      </c>
      <c r="B1594" s="12">
        <v>41</v>
      </c>
      <c r="C1594" s="69" t="s">
        <v>294</v>
      </c>
      <c r="D1594" s="37">
        <v>0.58099999999999996</v>
      </c>
      <c r="E1594" s="13">
        <v>4.3999999999999997E-2</v>
      </c>
      <c r="F1594" s="19">
        <f t="shared" si="359"/>
        <v>13.204545454545455</v>
      </c>
      <c r="G1594" s="12" t="s">
        <v>353</v>
      </c>
      <c r="H1594" s="12">
        <f t="shared" si="361"/>
        <v>0.53699999999999992</v>
      </c>
      <c r="I1594" s="12">
        <f t="shared" si="362"/>
        <v>0.625</v>
      </c>
      <c r="J1594" s="12">
        <v>0.251</v>
      </c>
      <c r="K1594" s="12">
        <f t="shared" si="350"/>
        <v>0.58099999999999996</v>
      </c>
      <c r="L1594" s="45">
        <f t="shared" si="360"/>
        <v>13.204545454545455</v>
      </c>
      <c r="M1594" s="15">
        <f t="shared" si="351"/>
        <v>0.38515718042295477</v>
      </c>
      <c r="N1594" s="13">
        <f t="shared" si="352"/>
        <v>2.9168530014819293E-2</v>
      </c>
      <c r="O1594" s="68">
        <f t="shared" si="353"/>
        <v>34.283524040873587</v>
      </c>
      <c r="P1594" s="12">
        <f t="shared" si="354"/>
        <v>0.35598865040813549</v>
      </c>
      <c r="Q1594" s="12">
        <f t="shared" si="355"/>
        <v>0.41432571043777405</v>
      </c>
      <c r="R1594" s="113">
        <v>9.6959097243260093</v>
      </c>
      <c r="S1594" s="12" t="s">
        <v>2018</v>
      </c>
      <c r="T1594" s="12" t="s">
        <v>1998</v>
      </c>
      <c r="U1594" s="12" t="s">
        <v>1999</v>
      </c>
      <c r="V1594" s="13" t="s">
        <v>2025</v>
      </c>
      <c r="W1594" s="68">
        <v>1</v>
      </c>
      <c r="X1594" s="68">
        <v>0</v>
      </c>
      <c r="Y1594" s="68">
        <v>0</v>
      </c>
      <c r="Z1594" s="68">
        <v>0</v>
      </c>
      <c r="AA1594" s="13">
        <v>1</v>
      </c>
      <c r="AB1594" s="13">
        <v>1</v>
      </c>
      <c r="AC1594" s="68">
        <v>2</v>
      </c>
      <c r="AD1594" s="68">
        <v>3</v>
      </c>
      <c r="AE1594" s="13">
        <v>1001</v>
      </c>
      <c r="AF1594" s="13">
        <v>0</v>
      </c>
      <c r="AG1594" s="13">
        <v>1</v>
      </c>
      <c r="AH1594" s="13">
        <v>0</v>
      </c>
      <c r="AI1594" s="13">
        <v>0</v>
      </c>
      <c r="AJ1594" s="13">
        <v>0</v>
      </c>
      <c r="AK1594" s="13">
        <v>0</v>
      </c>
      <c r="AL1594" s="13">
        <v>0</v>
      </c>
      <c r="AM1594" s="68">
        <v>0</v>
      </c>
      <c r="AN1594" s="68">
        <v>0</v>
      </c>
      <c r="AO1594" s="68">
        <v>0</v>
      </c>
      <c r="AP1594" s="113">
        <v>8.4867339839315292</v>
      </c>
      <c r="AQ1594" s="12">
        <v>1</v>
      </c>
      <c r="AR1594" s="113">
        <v>6.9127428204931762</v>
      </c>
      <c r="AS1594" s="12">
        <v>0</v>
      </c>
      <c r="AT1594" s="12">
        <v>1</v>
      </c>
      <c r="AU1594" s="12">
        <v>5.1929568508902104</v>
      </c>
      <c r="AV1594" s="113">
        <v>7.605641213889256</v>
      </c>
      <c r="AW1594" s="12">
        <v>0</v>
      </c>
      <c r="AX1594" s="12">
        <v>1</v>
      </c>
      <c r="AY1594" s="68">
        <v>0</v>
      </c>
      <c r="AZ1594" s="68">
        <v>3.8</v>
      </c>
      <c r="BA1594" s="94">
        <v>48</v>
      </c>
      <c r="BB1594" s="94">
        <v>34</v>
      </c>
      <c r="BC1594" s="12">
        <v>1</v>
      </c>
      <c r="BD1594" s="12">
        <v>0</v>
      </c>
      <c r="BE1594" s="104">
        <f t="shared" si="364"/>
        <v>2.8523813986581086</v>
      </c>
      <c r="BF1594" s="104">
        <v>153.19999999999999</v>
      </c>
      <c r="BG1594" s="104">
        <f t="shared" si="356"/>
        <v>0.56687726020976226</v>
      </c>
      <c r="BH1594" s="68">
        <v>0</v>
      </c>
      <c r="BI1594" s="68">
        <v>1</v>
      </c>
      <c r="BJ1594" s="68">
        <v>0</v>
      </c>
      <c r="BK1594" s="12">
        <v>1</v>
      </c>
      <c r="BL1594" s="12">
        <v>0</v>
      </c>
      <c r="BM1594" s="12">
        <v>1</v>
      </c>
      <c r="BN1594" s="12">
        <v>0</v>
      </c>
      <c r="BO1594" s="12">
        <v>0</v>
      </c>
      <c r="BP1594" s="12">
        <v>1</v>
      </c>
      <c r="BQ1594" s="12">
        <v>0</v>
      </c>
      <c r="BR1594" s="12">
        <v>0</v>
      </c>
      <c r="BS1594" s="12">
        <v>0</v>
      </c>
      <c r="BT1594" s="12">
        <v>0</v>
      </c>
      <c r="BU1594" s="12">
        <v>1</v>
      </c>
      <c r="BV1594" s="12">
        <v>1</v>
      </c>
      <c r="BW1594" s="12">
        <v>0</v>
      </c>
      <c r="BX1594" s="12">
        <v>0</v>
      </c>
      <c r="BY1594" s="12">
        <v>0.41799999999999998</v>
      </c>
      <c r="BZ1594" s="12">
        <f t="shared" si="357"/>
        <v>0.58200000000000007</v>
      </c>
      <c r="CA1594" s="113">
        <v>2.9957322735539909</v>
      </c>
      <c r="CB1594" s="12" t="s">
        <v>1987</v>
      </c>
      <c r="CC1594" s="12">
        <v>0</v>
      </c>
    </row>
    <row r="1595" spans="1:167" ht="15" customHeight="1" x14ac:dyDescent="0.3">
      <c r="A1595" s="17">
        <v>1594</v>
      </c>
      <c r="B1595" s="12">
        <v>41</v>
      </c>
      <c r="C1595" s="69" t="s">
        <v>294</v>
      </c>
      <c r="D1595" s="37">
        <v>-4.2999999999999997E-2</v>
      </c>
      <c r="E1595" s="68">
        <v>6.0999999999999999E-2</v>
      </c>
      <c r="F1595" s="19">
        <f t="shared" si="359"/>
        <v>-0.70491803278688525</v>
      </c>
      <c r="H1595" s="12">
        <f t="shared" si="361"/>
        <v>-0.104</v>
      </c>
      <c r="I1595" s="12">
        <f t="shared" si="362"/>
        <v>1.8000000000000002E-2</v>
      </c>
      <c r="J1595" s="12">
        <v>0.251</v>
      </c>
      <c r="K1595" s="12">
        <f t="shared" si="350"/>
        <v>-4.2999999999999997E-2</v>
      </c>
      <c r="L1595" s="45">
        <f t="shared" si="360"/>
        <v>-0.70491803278688525</v>
      </c>
      <c r="M1595" s="15">
        <f t="shared" si="351"/>
        <v>-2.2274800028511427E-2</v>
      </c>
      <c r="N1595" s="68">
        <f t="shared" si="352"/>
        <v>3.1599134924167376E-2</v>
      </c>
      <c r="O1595" s="68">
        <f t="shared" si="353"/>
        <v>31.646435967308356</v>
      </c>
      <c r="P1595" s="12">
        <f t="shared" si="354"/>
        <v>-5.3873934952678802E-2</v>
      </c>
      <c r="Q1595" s="12">
        <f t="shared" si="355"/>
        <v>9.3243348956559488E-3</v>
      </c>
      <c r="R1595" s="113">
        <v>8.5177930114882052</v>
      </c>
      <c r="S1595" s="12" t="s">
        <v>2018</v>
      </c>
      <c r="T1595" s="12" t="s">
        <v>1998</v>
      </c>
      <c r="U1595" s="12" t="s">
        <v>1530</v>
      </c>
      <c r="V1595" s="68" t="s">
        <v>2027</v>
      </c>
      <c r="W1595" s="68">
        <v>1</v>
      </c>
      <c r="X1595" s="68">
        <v>0</v>
      </c>
      <c r="Y1595" s="68">
        <v>0</v>
      </c>
      <c r="Z1595" s="68">
        <v>0</v>
      </c>
      <c r="AA1595" s="68">
        <v>1</v>
      </c>
      <c r="AB1595" s="68">
        <v>1</v>
      </c>
      <c r="AC1595" s="68">
        <v>2</v>
      </c>
      <c r="AD1595" s="68">
        <v>3</v>
      </c>
      <c r="AE1595" s="68">
        <v>1001</v>
      </c>
      <c r="AF1595" s="68">
        <v>0</v>
      </c>
      <c r="AG1595" s="68">
        <v>1</v>
      </c>
      <c r="AH1595" s="68">
        <v>0</v>
      </c>
      <c r="AI1595" s="68">
        <v>0</v>
      </c>
      <c r="AJ1595" s="68">
        <v>0</v>
      </c>
      <c r="AK1595" s="68">
        <v>0</v>
      </c>
      <c r="AL1595" s="68">
        <v>0</v>
      </c>
      <c r="AM1595" s="68">
        <v>0</v>
      </c>
      <c r="AN1595" s="68">
        <v>0</v>
      </c>
      <c r="AO1595" s="68">
        <v>0</v>
      </c>
      <c r="AP1595" s="113">
        <v>8.4867339839315292</v>
      </c>
      <c r="AQ1595" s="12">
        <v>1</v>
      </c>
      <c r="AR1595" s="113">
        <v>6.9127428204931762</v>
      </c>
      <c r="AS1595" s="12">
        <v>0</v>
      </c>
      <c r="AT1595" s="12">
        <v>1</v>
      </c>
      <c r="AU1595" s="12">
        <v>5.1929568508902104</v>
      </c>
      <c r="AV1595" s="113">
        <v>7.605641213889256</v>
      </c>
      <c r="AW1595" s="12">
        <v>0</v>
      </c>
      <c r="AX1595" s="12">
        <v>1</v>
      </c>
      <c r="AY1595" s="68">
        <v>0</v>
      </c>
      <c r="AZ1595" s="68">
        <v>3.8</v>
      </c>
      <c r="BA1595" s="94">
        <v>48</v>
      </c>
      <c r="BB1595" s="94">
        <v>34</v>
      </c>
      <c r="BC1595" s="12">
        <v>1</v>
      </c>
      <c r="BD1595" s="12">
        <v>0</v>
      </c>
      <c r="BE1595" s="104">
        <f t="shared" si="364"/>
        <v>2.8523813986581086</v>
      </c>
      <c r="BF1595" s="104">
        <v>153.19999999999999</v>
      </c>
      <c r="BG1595" s="104">
        <f t="shared" si="356"/>
        <v>0.56687726020976226</v>
      </c>
      <c r="BH1595" s="68">
        <v>0</v>
      </c>
      <c r="BI1595" s="68">
        <v>1</v>
      </c>
      <c r="BJ1595" s="68">
        <v>0</v>
      </c>
      <c r="BK1595" s="12">
        <v>1</v>
      </c>
      <c r="BL1595" s="12">
        <v>0</v>
      </c>
      <c r="BM1595" s="12">
        <v>1</v>
      </c>
      <c r="BN1595" s="12">
        <v>0</v>
      </c>
      <c r="BO1595" s="12">
        <v>0</v>
      </c>
      <c r="BP1595" s="12">
        <v>1</v>
      </c>
      <c r="BQ1595" s="12">
        <v>0</v>
      </c>
      <c r="BR1595" s="12">
        <v>0</v>
      </c>
      <c r="BS1595" s="12">
        <v>0</v>
      </c>
      <c r="BT1595" s="12">
        <v>0</v>
      </c>
      <c r="BU1595" s="12">
        <v>1</v>
      </c>
      <c r="BV1595" s="12">
        <v>1</v>
      </c>
      <c r="BW1595" s="12">
        <v>0</v>
      </c>
      <c r="BX1595" s="12">
        <v>0</v>
      </c>
      <c r="BY1595" s="12">
        <v>0.41799999999999998</v>
      </c>
      <c r="BZ1595" s="12">
        <f t="shared" si="357"/>
        <v>0.58200000000000007</v>
      </c>
      <c r="CA1595" s="113">
        <v>2.9957322735539909</v>
      </c>
      <c r="CB1595" s="12" t="s">
        <v>1987</v>
      </c>
      <c r="CC1595" s="12">
        <v>0</v>
      </c>
    </row>
    <row r="1596" spans="1:167" ht="15" customHeight="1" x14ac:dyDescent="0.3">
      <c r="A1596" s="70">
        <v>1595</v>
      </c>
      <c r="B1596" s="12">
        <v>41</v>
      </c>
      <c r="C1596" s="69" t="s">
        <v>294</v>
      </c>
      <c r="D1596" s="37">
        <v>2.9000000000000001E-2</v>
      </c>
      <c r="E1596" s="68">
        <v>7.6999999999999999E-2</v>
      </c>
      <c r="F1596" s="19">
        <f t="shared" si="359"/>
        <v>0.37662337662337664</v>
      </c>
      <c r="H1596" s="12">
        <f t="shared" si="361"/>
        <v>-4.8000000000000001E-2</v>
      </c>
      <c r="I1596" s="12">
        <f t="shared" si="362"/>
        <v>0.106</v>
      </c>
      <c r="J1596" s="12">
        <v>6.6000000000000003E-2</v>
      </c>
      <c r="K1596" s="12">
        <f t="shared" si="350"/>
        <v>2.9000000000000001E-2</v>
      </c>
      <c r="L1596" s="45">
        <f t="shared" si="360"/>
        <v>0.37662337662337664</v>
      </c>
      <c r="M1596" s="15">
        <f t="shared" si="351"/>
        <v>1.2687742605835309E-2</v>
      </c>
      <c r="N1596" s="68">
        <f t="shared" si="352"/>
        <v>3.3688144160321336E-2</v>
      </c>
      <c r="O1596" s="68">
        <f t="shared" si="353"/>
        <v>29.684033505705038</v>
      </c>
      <c r="P1596" s="12">
        <f t="shared" si="354"/>
        <v>-2.1000401554486028E-2</v>
      </c>
      <c r="Q1596" s="12">
        <f t="shared" si="355"/>
        <v>4.6375886766156643E-2</v>
      </c>
      <c r="R1596" s="113">
        <v>8.5177930114882052</v>
      </c>
      <c r="S1596" s="12" t="s">
        <v>2019</v>
      </c>
      <c r="T1596" s="12" t="s">
        <v>1998</v>
      </c>
      <c r="U1596" s="12" t="s">
        <v>568</v>
      </c>
      <c r="V1596" s="68" t="s">
        <v>2032</v>
      </c>
      <c r="W1596" s="68">
        <v>1</v>
      </c>
      <c r="X1596" s="68">
        <v>0</v>
      </c>
      <c r="Y1596" s="68">
        <v>0</v>
      </c>
      <c r="Z1596" s="68">
        <v>0</v>
      </c>
      <c r="AA1596" s="68">
        <v>1</v>
      </c>
      <c r="AB1596" s="68">
        <v>1</v>
      </c>
      <c r="AC1596" s="68">
        <v>3</v>
      </c>
      <c r="AD1596" s="68">
        <v>3</v>
      </c>
      <c r="AE1596" s="68">
        <v>881</v>
      </c>
      <c r="AF1596" s="68">
        <v>0</v>
      </c>
      <c r="AG1596" s="68">
        <v>1</v>
      </c>
      <c r="AH1596" s="68">
        <v>0</v>
      </c>
      <c r="AI1596" s="68">
        <v>0</v>
      </c>
      <c r="AJ1596" s="68">
        <v>0</v>
      </c>
      <c r="AK1596" s="68">
        <v>0</v>
      </c>
      <c r="AL1596" s="68">
        <v>0</v>
      </c>
      <c r="AM1596" s="68">
        <v>0</v>
      </c>
      <c r="AN1596" s="68">
        <v>0</v>
      </c>
      <c r="AO1596" s="68">
        <v>0</v>
      </c>
      <c r="AP1596" s="113">
        <v>8.4867339839315292</v>
      </c>
      <c r="AQ1596" s="12">
        <v>1</v>
      </c>
      <c r="AR1596" s="113">
        <v>6.7855876450079293</v>
      </c>
      <c r="AS1596" s="12">
        <v>0</v>
      </c>
      <c r="AT1596" s="12">
        <v>1</v>
      </c>
      <c r="AU1596" s="12">
        <v>5.1929568508902104</v>
      </c>
      <c r="AV1596" s="113">
        <v>7.605641213889256</v>
      </c>
      <c r="AW1596" s="12">
        <v>0</v>
      </c>
      <c r="AX1596" s="12">
        <v>1</v>
      </c>
      <c r="AY1596" s="68">
        <v>0</v>
      </c>
      <c r="AZ1596" s="68">
        <v>3.8</v>
      </c>
      <c r="BA1596" s="94">
        <v>48</v>
      </c>
      <c r="BB1596" s="94">
        <v>34</v>
      </c>
      <c r="BC1596" s="12">
        <v>1</v>
      </c>
      <c r="BD1596" s="12">
        <v>0</v>
      </c>
      <c r="BE1596" s="104">
        <f t="shared" si="364"/>
        <v>2.8523813986581086</v>
      </c>
      <c r="BF1596" s="104">
        <v>153.19999999999999</v>
      </c>
      <c r="BG1596" s="104">
        <f t="shared" si="356"/>
        <v>0.56687726020976226</v>
      </c>
      <c r="BH1596" s="68">
        <v>0</v>
      </c>
      <c r="BI1596" s="68">
        <v>1</v>
      </c>
      <c r="BJ1596" s="68">
        <v>0</v>
      </c>
      <c r="BK1596" s="12">
        <v>1</v>
      </c>
      <c r="BL1596" s="12">
        <v>0</v>
      </c>
      <c r="BM1596" s="12">
        <v>1</v>
      </c>
      <c r="BN1596" s="12">
        <v>0</v>
      </c>
      <c r="BO1596" s="12">
        <v>0</v>
      </c>
      <c r="BP1596" s="12">
        <v>1</v>
      </c>
      <c r="BQ1596" s="12">
        <v>0</v>
      </c>
      <c r="BR1596" s="12">
        <v>0</v>
      </c>
      <c r="BS1596" s="12">
        <v>0</v>
      </c>
      <c r="BT1596" s="12">
        <v>0</v>
      </c>
      <c r="BU1596" s="12">
        <v>1</v>
      </c>
      <c r="BV1596" s="12">
        <v>1</v>
      </c>
      <c r="BW1596" s="12">
        <v>0</v>
      </c>
      <c r="BX1596" s="12">
        <v>0</v>
      </c>
      <c r="BY1596" s="12">
        <v>0.41799999999999998</v>
      </c>
      <c r="BZ1596" s="12">
        <f t="shared" si="357"/>
        <v>0.58200000000000007</v>
      </c>
      <c r="CA1596" s="113">
        <v>2.9957322735539909</v>
      </c>
      <c r="CB1596" s="12" t="s">
        <v>1987</v>
      </c>
      <c r="CC1596" s="12">
        <v>0</v>
      </c>
    </row>
    <row r="1597" spans="1:167" ht="15" customHeight="1" x14ac:dyDescent="0.3">
      <c r="A1597" s="17">
        <v>1596</v>
      </c>
      <c r="B1597" s="12">
        <v>41</v>
      </c>
      <c r="C1597" s="69" t="s">
        <v>294</v>
      </c>
      <c r="D1597" s="37">
        <v>0.56999999999999995</v>
      </c>
      <c r="E1597" s="68">
        <v>7.4999999999999997E-2</v>
      </c>
      <c r="F1597" s="19">
        <f t="shared" si="359"/>
        <v>7.6</v>
      </c>
      <c r="G1597" s="12" t="s">
        <v>353</v>
      </c>
      <c r="H1597" s="12">
        <f t="shared" si="361"/>
        <v>0.49499999999999994</v>
      </c>
      <c r="I1597" s="12">
        <f t="shared" si="362"/>
        <v>0.64499999999999991</v>
      </c>
      <c r="J1597" s="12">
        <v>6.6000000000000003E-2</v>
      </c>
      <c r="K1597" s="12">
        <f t="shared" si="350"/>
        <v>0.56999999999999995</v>
      </c>
      <c r="L1597" s="45">
        <f t="shared" si="360"/>
        <v>7.6</v>
      </c>
      <c r="M1597" s="15">
        <f t="shared" si="351"/>
        <v>0.24804832809527144</v>
      </c>
      <c r="N1597" s="68">
        <f t="shared" si="352"/>
        <v>3.2637937907272555E-2</v>
      </c>
      <c r="O1597" s="68">
        <f t="shared" si="353"/>
        <v>30.639190589831191</v>
      </c>
      <c r="P1597" s="12">
        <f t="shared" si="354"/>
        <v>0.2154103901879989</v>
      </c>
      <c r="Q1597" s="12">
        <f t="shared" si="355"/>
        <v>0.28068626600254398</v>
      </c>
      <c r="R1597" s="113">
        <v>8.5362111972519994</v>
      </c>
      <c r="S1597" s="12" t="s">
        <v>2019</v>
      </c>
      <c r="T1597" s="12" t="s">
        <v>1998</v>
      </c>
      <c r="U1597" s="12" t="s">
        <v>1999</v>
      </c>
      <c r="V1597" s="68" t="s">
        <v>2032</v>
      </c>
      <c r="W1597" s="68">
        <v>1</v>
      </c>
      <c r="X1597" s="68">
        <v>0</v>
      </c>
      <c r="Y1597" s="68">
        <v>0</v>
      </c>
      <c r="Z1597" s="68">
        <v>0</v>
      </c>
      <c r="AA1597" s="68">
        <v>1</v>
      </c>
      <c r="AB1597" s="68">
        <v>1</v>
      </c>
      <c r="AC1597" s="68">
        <v>3</v>
      </c>
      <c r="AD1597" s="68">
        <v>3</v>
      </c>
      <c r="AE1597" s="68">
        <v>881</v>
      </c>
      <c r="AF1597" s="68">
        <v>0</v>
      </c>
      <c r="AG1597" s="68">
        <v>1</v>
      </c>
      <c r="AH1597" s="68">
        <v>0</v>
      </c>
      <c r="AI1597" s="68">
        <v>0</v>
      </c>
      <c r="AJ1597" s="68">
        <v>0</v>
      </c>
      <c r="AK1597" s="68">
        <v>0</v>
      </c>
      <c r="AL1597" s="68">
        <v>0</v>
      </c>
      <c r="AM1597" s="68">
        <v>0</v>
      </c>
      <c r="AN1597" s="68">
        <v>0</v>
      </c>
      <c r="AO1597" s="68">
        <v>0</v>
      </c>
      <c r="AP1597" s="113">
        <v>8.4867339839315292</v>
      </c>
      <c r="AQ1597" s="12">
        <v>1</v>
      </c>
      <c r="AR1597" s="113">
        <v>6.7855876450079293</v>
      </c>
      <c r="AS1597" s="12">
        <v>0</v>
      </c>
      <c r="AT1597" s="12">
        <v>1</v>
      </c>
      <c r="AU1597" s="12">
        <v>6.3969296552161463</v>
      </c>
      <c r="AV1597" s="113">
        <v>7.605641213889256</v>
      </c>
      <c r="AW1597" s="12">
        <v>0</v>
      </c>
      <c r="AX1597" s="12">
        <v>1</v>
      </c>
      <c r="AY1597" s="68">
        <v>0</v>
      </c>
      <c r="AZ1597" s="68">
        <v>3.8</v>
      </c>
      <c r="BA1597" s="94">
        <v>48</v>
      </c>
      <c r="BB1597" s="94">
        <v>34</v>
      </c>
      <c r="BC1597" s="12">
        <v>1</v>
      </c>
      <c r="BD1597" s="12">
        <v>0</v>
      </c>
      <c r="BE1597" s="104">
        <f t="shared" si="364"/>
        <v>2.8523813986581086</v>
      </c>
      <c r="BF1597" s="104">
        <v>153.19999999999999</v>
      </c>
      <c r="BG1597" s="104">
        <f t="shared" si="356"/>
        <v>0.56687726020976226</v>
      </c>
      <c r="BH1597" s="68">
        <v>0</v>
      </c>
      <c r="BI1597" s="68">
        <v>1</v>
      </c>
      <c r="BJ1597" s="68">
        <v>0</v>
      </c>
      <c r="BK1597" s="12">
        <v>1</v>
      </c>
      <c r="BL1597" s="12">
        <v>0</v>
      </c>
      <c r="BM1597" s="12">
        <v>1</v>
      </c>
      <c r="BN1597" s="12">
        <v>0</v>
      </c>
      <c r="BO1597" s="12">
        <v>0</v>
      </c>
      <c r="BP1597" s="12">
        <v>1</v>
      </c>
      <c r="BQ1597" s="12">
        <v>0</v>
      </c>
      <c r="BR1597" s="12">
        <v>0</v>
      </c>
      <c r="BS1597" s="12">
        <v>0</v>
      </c>
      <c r="BT1597" s="12">
        <v>0</v>
      </c>
      <c r="BU1597" s="12">
        <v>1</v>
      </c>
      <c r="BV1597" s="12">
        <v>1</v>
      </c>
      <c r="BW1597" s="12">
        <v>0</v>
      </c>
      <c r="BX1597" s="12">
        <v>0</v>
      </c>
      <c r="BY1597" s="12">
        <v>0.253</v>
      </c>
      <c r="BZ1597" s="12">
        <f t="shared" si="357"/>
        <v>0.747</v>
      </c>
      <c r="CA1597" s="113">
        <v>3.9512437185814275</v>
      </c>
      <c r="CB1597" s="12" t="s">
        <v>1987</v>
      </c>
      <c r="CC1597" s="12">
        <v>0</v>
      </c>
    </row>
    <row r="1598" spans="1:167" ht="15" customHeight="1" x14ac:dyDescent="0.3">
      <c r="A1598" s="70">
        <v>1597</v>
      </c>
      <c r="B1598" s="12">
        <v>41</v>
      </c>
      <c r="C1598" s="69" t="s">
        <v>294</v>
      </c>
      <c r="D1598" s="37">
        <v>-3.2000000000000001E-2</v>
      </c>
      <c r="E1598" s="68">
        <v>4.5999999999999999E-2</v>
      </c>
      <c r="F1598" s="19">
        <f t="shared" si="359"/>
        <v>-0.69565217391304346</v>
      </c>
      <c r="H1598" s="12">
        <f t="shared" si="361"/>
        <v>-7.8E-2</v>
      </c>
      <c r="I1598" s="12">
        <f t="shared" si="362"/>
        <v>1.3999999999999999E-2</v>
      </c>
      <c r="J1598" s="12">
        <v>6.6000000000000003E-2</v>
      </c>
      <c r="K1598" s="12">
        <f t="shared" si="350"/>
        <v>-3.2000000000000001E-2</v>
      </c>
      <c r="L1598" s="45">
        <f t="shared" si="360"/>
        <v>-0.69565217391304346</v>
      </c>
      <c r="M1598" s="15">
        <f t="shared" si="351"/>
        <v>-2.3430682900202358E-2</v>
      </c>
      <c r="N1598" s="68">
        <f t="shared" si="352"/>
        <v>3.3681606669040888E-2</v>
      </c>
      <c r="O1598" s="68">
        <f t="shared" si="353"/>
        <v>29.68979508092082</v>
      </c>
      <c r="P1598" s="12">
        <f t="shared" si="354"/>
        <v>-5.7112289569243246E-2</v>
      </c>
      <c r="Q1598" s="12">
        <f t="shared" si="355"/>
        <v>1.025092376883853E-2</v>
      </c>
      <c r="R1598" s="113">
        <v>8.5362111972519994</v>
      </c>
      <c r="S1598" s="12" t="s">
        <v>2020</v>
      </c>
      <c r="T1598" s="12" t="s">
        <v>1998</v>
      </c>
      <c r="U1598" s="12" t="s">
        <v>1530</v>
      </c>
      <c r="V1598" s="68" t="s">
        <v>2032</v>
      </c>
      <c r="W1598" s="68">
        <v>1</v>
      </c>
      <c r="X1598" s="68">
        <v>0</v>
      </c>
      <c r="Y1598" s="68">
        <v>0</v>
      </c>
      <c r="Z1598" s="68">
        <v>0</v>
      </c>
      <c r="AA1598" s="68">
        <v>1</v>
      </c>
      <c r="AB1598" s="68">
        <v>1</v>
      </c>
      <c r="AC1598" s="68">
        <v>3</v>
      </c>
      <c r="AD1598" s="68">
        <v>3</v>
      </c>
      <c r="AE1598" s="68">
        <v>881</v>
      </c>
      <c r="AF1598" s="68">
        <v>0</v>
      </c>
      <c r="AG1598" s="68">
        <v>1</v>
      </c>
      <c r="AH1598" s="68">
        <v>0</v>
      </c>
      <c r="AI1598" s="68">
        <v>0</v>
      </c>
      <c r="AJ1598" s="68">
        <v>0</v>
      </c>
      <c r="AK1598" s="68">
        <v>0</v>
      </c>
      <c r="AL1598" s="68">
        <v>0</v>
      </c>
      <c r="AM1598" s="68">
        <v>0</v>
      </c>
      <c r="AN1598" s="68">
        <v>0</v>
      </c>
      <c r="AO1598" s="68">
        <v>0</v>
      </c>
      <c r="AP1598" s="113">
        <v>8.4867339839315292</v>
      </c>
      <c r="AQ1598" s="12">
        <v>1</v>
      </c>
      <c r="AR1598" s="113">
        <v>6.7855876450079293</v>
      </c>
      <c r="AS1598" s="12">
        <v>0</v>
      </c>
      <c r="AT1598" s="12">
        <v>1</v>
      </c>
      <c r="AU1598" s="12">
        <v>6.3969296552161463</v>
      </c>
      <c r="AV1598" s="113">
        <v>7.605641213889256</v>
      </c>
      <c r="AW1598" s="12">
        <v>0</v>
      </c>
      <c r="AX1598" s="12">
        <v>1</v>
      </c>
      <c r="AY1598" s="68">
        <v>0</v>
      </c>
      <c r="AZ1598" s="68">
        <v>3.8</v>
      </c>
      <c r="BA1598" s="94">
        <v>48</v>
      </c>
      <c r="BB1598" s="94">
        <v>34</v>
      </c>
      <c r="BC1598" s="12">
        <v>1</v>
      </c>
      <c r="BD1598" s="12">
        <v>0</v>
      </c>
      <c r="BE1598" s="104">
        <f t="shared" si="364"/>
        <v>2.8523813986581086</v>
      </c>
      <c r="BF1598" s="104">
        <v>153.19999999999999</v>
      </c>
      <c r="BG1598" s="104">
        <f t="shared" si="356"/>
        <v>0.56687726020976226</v>
      </c>
      <c r="BH1598" s="68">
        <v>0</v>
      </c>
      <c r="BI1598" s="68">
        <v>1</v>
      </c>
      <c r="BJ1598" s="68">
        <v>0</v>
      </c>
      <c r="BK1598" s="12">
        <v>1</v>
      </c>
      <c r="BL1598" s="12">
        <v>0</v>
      </c>
      <c r="BM1598" s="12">
        <v>1</v>
      </c>
      <c r="BN1598" s="12">
        <v>0</v>
      </c>
      <c r="BO1598" s="12">
        <v>0</v>
      </c>
      <c r="BP1598" s="12">
        <v>1</v>
      </c>
      <c r="BQ1598" s="12">
        <v>0</v>
      </c>
      <c r="BR1598" s="12">
        <v>0</v>
      </c>
      <c r="BS1598" s="12">
        <v>0</v>
      </c>
      <c r="BT1598" s="12">
        <v>0</v>
      </c>
      <c r="BU1598" s="12">
        <v>1</v>
      </c>
      <c r="BV1598" s="12">
        <v>1</v>
      </c>
      <c r="BW1598" s="12">
        <v>0</v>
      </c>
      <c r="BX1598" s="12">
        <v>0</v>
      </c>
      <c r="BY1598" s="12">
        <v>0.253</v>
      </c>
      <c r="BZ1598" s="12">
        <f t="shared" si="357"/>
        <v>0.747</v>
      </c>
      <c r="CA1598" s="113">
        <v>3.9512437185814275</v>
      </c>
      <c r="CB1598" s="12" t="s">
        <v>1987</v>
      </c>
      <c r="CC1598" s="12">
        <v>0</v>
      </c>
    </row>
    <row r="1599" spans="1:167" ht="15" customHeight="1" x14ac:dyDescent="0.3">
      <c r="A1599" s="70">
        <v>1598</v>
      </c>
      <c r="B1599" s="12">
        <v>41</v>
      </c>
      <c r="C1599" s="69" t="s">
        <v>294</v>
      </c>
      <c r="D1599" s="37">
        <v>7.0999999999999994E-2</v>
      </c>
      <c r="E1599" s="68">
        <v>5.8999999999999997E-2</v>
      </c>
      <c r="F1599" s="19">
        <f t="shared" si="359"/>
        <v>1.2033898305084745</v>
      </c>
      <c r="H1599" s="12">
        <f t="shared" si="361"/>
        <v>1.1999999999999997E-2</v>
      </c>
      <c r="I1599" s="12">
        <f t="shared" si="362"/>
        <v>0.13</v>
      </c>
      <c r="J1599" s="12">
        <v>0.152</v>
      </c>
      <c r="K1599" s="12">
        <f t="shared" si="350"/>
        <v>7.0999999999999994E-2</v>
      </c>
      <c r="L1599" s="45">
        <f t="shared" si="360"/>
        <v>1.2033898305084745</v>
      </c>
      <c r="M1599" s="15">
        <f t="shared" si="351"/>
        <v>4.3242437318522897E-2</v>
      </c>
      <c r="N1599" s="68">
        <f t="shared" si="352"/>
        <v>3.5933856363279594E-2</v>
      </c>
      <c r="O1599" s="68">
        <f t="shared" si="353"/>
        <v>27.828908478130636</v>
      </c>
      <c r="P1599" s="12">
        <f t="shared" si="354"/>
        <v>7.3085809552433031E-3</v>
      </c>
      <c r="Q1599" s="12">
        <f t="shared" si="355"/>
        <v>7.9176293681802484E-2</v>
      </c>
      <c r="R1599" s="113">
        <v>8.5362111972519994</v>
      </c>
      <c r="S1599" s="12" t="s">
        <v>2021</v>
      </c>
      <c r="T1599" s="12" t="s">
        <v>1998</v>
      </c>
      <c r="U1599" s="12" t="s">
        <v>568</v>
      </c>
      <c r="V1599" s="68" t="s">
        <v>2034</v>
      </c>
      <c r="W1599" s="68">
        <v>1</v>
      </c>
      <c r="X1599" s="68">
        <v>0</v>
      </c>
      <c r="Y1599" s="68">
        <v>0</v>
      </c>
      <c r="Z1599" s="68">
        <v>0</v>
      </c>
      <c r="AA1599" s="68">
        <v>1</v>
      </c>
      <c r="AB1599" s="68">
        <v>1</v>
      </c>
      <c r="AC1599" s="68">
        <v>4</v>
      </c>
      <c r="AD1599" s="68">
        <v>3</v>
      </c>
      <c r="AE1599" s="68">
        <v>773</v>
      </c>
      <c r="AF1599" s="68">
        <v>0</v>
      </c>
      <c r="AG1599" s="68">
        <v>1</v>
      </c>
      <c r="AH1599" s="68">
        <v>0</v>
      </c>
      <c r="AI1599" s="68">
        <v>0</v>
      </c>
      <c r="AJ1599" s="68">
        <v>0</v>
      </c>
      <c r="AK1599" s="68">
        <v>0</v>
      </c>
      <c r="AL1599" s="68">
        <v>0</v>
      </c>
      <c r="AM1599" s="68">
        <v>0</v>
      </c>
      <c r="AN1599" s="68">
        <v>0</v>
      </c>
      <c r="AO1599" s="68">
        <v>0</v>
      </c>
      <c r="AP1599" s="113">
        <v>8.4867339839315292</v>
      </c>
      <c r="AQ1599" s="12">
        <v>1</v>
      </c>
      <c r="AR1599" s="113">
        <v>6.6554403503676474</v>
      </c>
      <c r="AS1599" s="12">
        <v>0</v>
      </c>
      <c r="AT1599" s="12">
        <v>1</v>
      </c>
      <c r="AU1599" s="12">
        <v>6.3969296552161463</v>
      </c>
      <c r="AV1599" s="113">
        <v>7.605641213889256</v>
      </c>
      <c r="AW1599" s="12">
        <v>0</v>
      </c>
      <c r="AX1599" s="12">
        <v>1</v>
      </c>
      <c r="AY1599" s="68">
        <v>0</v>
      </c>
      <c r="AZ1599" s="68">
        <v>3.8</v>
      </c>
      <c r="BA1599" s="94">
        <v>48</v>
      </c>
      <c r="BB1599" s="94">
        <v>34</v>
      </c>
      <c r="BC1599" s="12">
        <v>1</v>
      </c>
      <c r="BD1599" s="12">
        <v>0</v>
      </c>
      <c r="BE1599" s="104">
        <f t="shared" si="364"/>
        <v>2.8523813986581086</v>
      </c>
      <c r="BF1599" s="104">
        <v>153.19999999999999</v>
      </c>
      <c r="BG1599" s="104">
        <f t="shared" si="356"/>
        <v>0.56687726020976226</v>
      </c>
      <c r="BH1599" s="68">
        <v>0</v>
      </c>
      <c r="BI1599" s="68">
        <v>1</v>
      </c>
      <c r="BJ1599" s="68">
        <v>0</v>
      </c>
      <c r="BK1599" s="12">
        <v>1</v>
      </c>
      <c r="BL1599" s="12">
        <v>0</v>
      </c>
      <c r="BM1599" s="12">
        <v>1</v>
      </c>
      <c r="BN1599" s="12">
        <v>0</v>
      </c>
      <c r="BO1599" s="12">
        <v>0</v>
      </c>
      <c r="BP1599" s="12">
        <v>1</v>
      </c>
      <c r="BQ1599" s="12">
        <v>0</v>
      </c>
      <c r="BR1599" s="12">
        <v>0</v>
      </c>
      <c r="BS1599" s="12">
        <v>0</v>
      </c>
      <c r="BT1599" s="12">
        <v>0</v>
      </c>
      <c r="BU1599" s="12">
        <v>1</v>
      </c>
      <c r="BV1599" s="12">
        <v>1</v>
      </c>
      <c r="BW1599" s="12">
        <v>0</v>
      </c>
      <c r="BX1599" s="12">
        <v>0</v>
      </c>
      <c r="BY1599" s="12">
        <v>0.253</v>
      </c>
      <c r="BZ1599" s="12">
        <f t="shared" si="357"/>
        <v>0.747</v>
      </c>
      <c r="CA1599" s="113">
        <v>3.9512437185814275</v>
      </c>
      <c r="CB1599" s="12" t="s">
        <v>1987</v>
      </c>
      <c r="CC1599" s="12">
        <v>0</v>
      </c>
    </row>
    <row r="1600" spans="1:167" ht="15" customHeight="1" x14ac:dyDescent="0.3">
      <c r="A1600" s="70">
        <v>1599</v>
      </c>
      <c r="B1600" s="70">
        <v>41</v>
      </c>
      <c r="C1600" s="69" t="s">
        <v>294</v>
      </c>
      <c r="D1600" s="38">
        <v>0.79100000000000004</v>
      </c>
      <c r="E1600" s="69">
        <v>0.123</v>
      </c>
      <c r="F1600" s="19">
        <f t="shared" si="359"/>
        <v>6.4308943089430901</v>
      </c>
      <c r="G1600" s="70" t="s">
        <v>353</v>
      </c>
      <c r="H1600" s="70">
        <f t="shared" si="361"/>
        <v>0.66800000000000004</v>
      </c>
      <c r="I1600" s="70">
        <f t="shared" si="362"/>
        <v>0.91400000000000003</v>
      </c>
      <c r="J1600" s="70">
        <v>0.152</v>
      </c>
      <c r="K1600" s="70">
        <f t="shared" si="350"/>
        <v>0.79100000000000004</v>
      </c>
      <c r="L1600" s="47">
        <f t="shared" si="360"/>
        <v>6.4308943089430901</v>
      </c>
      <c r="M1600" s="18">
        <f t="shared" si="351"/>
        <v>0.2253533999355892</v>
      </c>
      <c r="N1600" s="69">
        <f t="shared" si="352"/>
        <v>3.5042311241564435E-2</v>
      </c>
      <c r="O1600" s="69">
        <f t="shared" si="353"/>
        <v>28.536930486876066</v>
      </c>
      <c r="P1600" s="70">
        <f t="shared" si="354"/>
        <v>0.19031108869402477</v>
      </c>
      <c r="Q1600" s="70">
        <f t="shared" si="355"/>
        <v>0.26039571117715365</v>
      </c>
      <c r="R1600" s="114">
        <v>8.5362111972519994</v>
      </c>
      <c r="S1600" s="70" t="s">
        <v>2021</v>
      </c>
      <c r="T1600" s="70" t="s">
        <v>1998</v>
      </c>
      <c r="U1600" s="70" t="s">
        <v>1999</v>
      </c>
      <c r="V1600" s="69" t="s">
        <v>2034</v>
      </c>
      <c r="W1600" s="69">
        <v>1</v>
      </c>
      <c r="X1600" s="69">
        <v>0</v>
      </c>
      <c r="Y1600" s="69">
        <v>0</v>
      </c>
      <c r="Z1600" s="69">
        <v>0</v>
      </c>
      <c r="AA1600" s="69">
        <v>1</v>
      </c>
      <c r="AB1600" s="69">
        <v>1</v>
      </c>
      <c r="AC1600" s="69">
        <v>4</v>
      </c>
      <c r="AD1600" s="69">
        <v>3</v>
      </c>
      <c r="AE1600" s="69">
        <v>773</v>
      </c>
      <c r="AF1600" s="69">
        <v>0</v>
      </c>
      <c r="AG1600" s="69">
        <v>1</v>
      </c>
      <c r="AH1600" s="69">
        <v>0</v>
      </c>
      <c r="AI1600" s="69">
        <v>0</v>
      </c>
      <c r="AJ1600" s="69">
        <v>0</v>
      </c>
      <c r="AK1600" s="69">
        <v>0</v>
      </c>
      <c r="AL1600" s="69">
        <v>0</v>
      </c>
      <c r="AM1600" s="69">
        <v>0</v>
      </c>
      <c r="AN1600" s="69">
        <v>0</v>
      </c>
      <c r="AO1600" s="69">
        <v>0</v>
      </c>
      <c r="AP1600" s="114">
        <v>8.4867339839315292</v>
      </c>
      <c r="AQ1600" s="70">
        <v>1</v>
      </c>
      <c r="AR1600" s="114">
        <v>6.6554403503676474</v>
      </c>
      <c r="AS1600" s="70">
        <v>0</v>
      </c>
      <c r="AT1600" s="70">
        <v>1</v>
      </c>
      <c r="AU1600" s="70">
        <v>6.3969296552161463</v>
      </c>
      <c r="AV1600" s="114">
        <v>7.605641213889256</v>
      </c>
      <c r="AW1600" s="70">
        <v>0</v>
      </c>
      <c r="AX1600" s="70">
        <v>1</v>
      </c>
      <c r="AY1600" s="69">
        <v>0</v>
      </c>
      <c r="AZ1600" s="69">
        <v>3.8</v>
      </c>
      <c r="BA1600" s="32">
        <v>48</v>
      </c>
      <c r="BB1600" s="32">
        <v>34</v>
      </c>
      <c r="BC1600" s="70">
        <v>1</v>
      </c>
      <c r="BD1600" s="70">
        <v>0</v>
      </c>
      <c r="BE1600" s="106">
        <f t="shared" si="364"/>
        <v>2.8523813986581086</v>
      </c>
      <c r="BF1600" s="106">
        <v>153.19999999999999</v>
      </c>
      <c r="BG1600" s="106">
        <f t="shared" si="356"/>
        <v>0.56687726020976226</v>
      </c>
      <c r="BH1600" s="69">
        <v>0</v>
      </c>
      <c r="BI1600" s="69">
        <v>1</v>
      </c>
      <c r="BJ1600" s="69">
        <v>0</v>
      </c>
      <c r="BK1600" s="70">
        <v>1</v>
      </c>
      <c r="BL1600" s="70">
        <v>0</v>
      </c>
      <c r="BM1600" s="70">
        <v>1</v>
      </c>
      <c r="BN1600" s="70">
        <v>0</v>
      </c>
      <c r="BO1600" s="70">
        <v>0</v>
      </c>
      <c r="BP1600" s="70">
        <v>1</v>
      </c>
      <c r="BQ1600" s="70">
        <v>0</v>
      </c>
      <c r="BR1600" s="70">
        <v>0</v>
      </c>
      <c r="BS1600" s="70">
        <v>0</v>
      </c>
      <c r="BT1600" s="70">
        <v>0</v>
      </c>
      <c r="BU1600" s="70">
        <v>1</v>
      </c>
      <c r="BV1600" s="70">
        <v>1</v>
      </c>
      <c r="BW1600" s="70">
        <v>0</v>
      </c>
      <c r="BX1600" s="70">
        <v>0</v>
      </c>
      <c r="BY1600" s="70">
        <v>0.253</v>
      </c>
      <c r="BZ1600" s="70">
        <f t="shared" si="357"/>
        <v>0.747</v>
      </c>
      <c r="CA1600" s="114">
        <v>3.9512437185814275</v>
      </c>
      <c r="CB1600" s="70" t="s">
        <v>1987</v>
      </c>
      <c r="CC1600" s="70">
        <v>0</v>
      </c>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c r="DD1600" s="70"/>
      <c r="DE1600" s="70"/>
      <c r="DF1600" s="70"/>
      <c r="DG1600" s="70"/>
      <c r="DH1600" s="70"/>
      <c r="DI1600" s="70"/>
      <c r="DJ1600" s="70"/>
      <c r="DK1600" s="70"/>
      <c r="DL1600" s="70"/>
      <c r="DM1600" s="70"/>
      <c r="DN1600" s="70"/>
      <c r="DO1600" s="70"/>
      <c r="DP1600" s="70"/>
      <c r="DQ1600" s="70"/>
      <c r="DR1600" s="70"/>
      <c r="DS1600" s="70"/>
      <c r="DT1600" s="70"/>
      <c r="DU1600" s="70"/>
      <c r="DV1600" s="70"/>
      <c r="DW1600" s="70"/>
      <c r="DX1600" s="70"/>
      <c r="DY1600" s="70"/>
      <c r="DZ1600" s="70"/>
      <c r="EA1600" s="70"/>
      <c r="EB1600" s="70"/>
      <c r="EC1600" s="70"/>
      <c r="ED1600" s="70"/>
      <c r="EE1600" s="70"/>
      <c r="EF1600" s="70"/>
      <c r="EG1600" s="70"/>
      <c r="EH1600" s="70"/>
      <c r="EI1600" s="70"/>
      <c r="EJ1600" s="70"/>
      <c r="EK1600" s="70"/>
      <c r="EL1600" s="70"/>
      <c r="EM1600" s="70"/>
      <c r="EN1600" s="70"/>
      <c r="EO1600" s="70"/>
      <c r="EP1600" s="70"/>
      <c r="EQ1600" s="70"/>
      <c r="ER1600" s="70"/>
      <c r="ES1600" s="70"/>
      <c r="ET1600" s="70"/>
      <c r="EU1600" s="70"/>
      <c r="EV1600" s="70"/>
      <c r="EW1600" s="70"/>
      <c r="EX1600" s="70"/>
      <c r="EY1600" s="70"/>
      <c r="EZ1600" s="70"/>
      <c r="FA1600" s="70"/>
      <c r="FB1600" s="70"/>
      <c r="FC1600" s="70"/>
      <c r="FD1600" s="70"/>
      <c r="FE1600" s="70"/>
      <c r="FF1600" s="70"/>
      <c r="FG1600" s="70"/>
      <c r="FH1600" s="70"/>
      <c r="FI1600" s="70"/>
      <c r="FJ1600" s="70"/>
      <c r="FK1600" s="70"/>
    </row>
    <row r="1601" spans="1:167" s="40" customFormat="1" ht="15" customHeight="1" x14ac:dyDescent="0.3">
      <c r="A1601" s="75">
        <v>1600</v>
      </c>
      <c r="B1601" s="75">
        <v>41</v>
      </c>
      <c r="C1601" s="77" t="s">
        <v>294</v>
      </c>
      <c r="D1601" s="76">
        <v>4.9000000000000002E-2</v>
      </c>
      <c r="E1601" s="77">
        <v>3.9E-2</v>
      </c>
      <c r="F1601" s="79">
        <f t="shared" si="359"/>
        <v>1.2564102564102564</v>
      </c>
      <c r="G1601" s="75"/>
      <c r="H1601" s="75">
        <f t="shared" si="361"/>
        <v>1.0000000000000002E-2</v>
      </c>
      <c r="I1601" s="75">
        <f t="shared" si="362"/>
        <v>8.7999999999999995E-2</v>
      </c>
      <c r="J1601" s="75">
        <v>0.152</v>
      </c>
      <c r="K1601" s="75">
        <f t="shared" si="350"/>
        <v>4.9000000000000002E-2</v>
      </c>
      <c r="L1601" s="88">
        <f t="shared" si="360"/>
        <v>1.2564102564102564</v>
      </c>
      <c r="M1601" s="78">
        <f t="shared" si="351"/>
        <v>4.5143864658608729E-2</v>
      </c>
      <c r="N1601" s="77">
        <f t="shared" si="352"/>
        <v>3.5930831054811034E-2</v>
      </c>
      <c r="O1601" s="77">
        <f t="shared" si="353"/>
        <v>27.831251619939998</v>
      </c>
      <c r="P1601" s="75">
        <f t="shared" si="354"/>
        <v>9.2130336037976948E-3</v>
      </c>
      <c r="Q1601" s="75">
        <f t="shared" si="355"/>
        <v>8.107469571341977E-2</v>
      </c>
      <c r="R1601" s="115">
        <v>8.5362111972519994</v>
      </c>
      <c r="S1601" s="75" t="s">
        <v>2021</v>
      </c>
      <c r="T1601" s="75" t="s">
        <v>1998</v>
      </c>
      <c r="U1601" s="75" t="s">
        <v>1530</v>
      </c>
      <c r="V1601" s="77" t="s">
        <v>2034</v>
      </c>
      <c r="W1601" s="77">
        <v>1</v>
      </c>
      <c r="X1601" s="77">
        <v>0</v>
      </c>
      <c r="Y1601" s="77">
        <v>0</v>
      </c>
      <c r="Z1601" s="77">
        <v>0</v>
      </c>
      <c r="AA1601" s="77">
        <v>1</v>
      </c>
      <c r="AB1601" s="77">
        <v>1</v>
      </c>
      <c r="AC1601" s="77">
        <v>4</v>
      </c>
      <c r="AD1601" s="77">
        <v>3</v>
      </c>
      <c r="AE1601" s="77">
        <v>773</v>
      </c>
      <c r="AF1601" s="77">
        <v>0</v>
      </c>
      <c r="AG1601" s="77">
        <v>1</v>
      </c>
      <c r="AH1601" s="77">
        <v>0</v>
      </c>
      <c r="AI1601" s="77">
        <v>0</v>
      </c>
      <c r="AJ1601" s="77">
        <v>0</v>
      </c>
      <c r="AK1601" s="77">
        <v>0</v>
      </c>
      <c r="AL1601" s="77">
        <v>0</v>
      </c>
      <c r="AM1601" s="77">
        <v>0</v>
      </c>
      <c r="AN1601" s="77">
        <v>0</v>
      </c>
      <c r="AO1601" s="77">
        <v>0</v>
      </c>
      <c r="AP1601" s="115">
        <v>8.4867339839315292</v>
      </c>
      <c r="AQ1601" s="75">
        <v>1</v>
      </c>
      <c r="AR1601" s="115">
        <v>6.6554403503676474</v>
      </c>
      <c r="AS1601" s="75">
        <v>0</v>
      </c>
      <c r="AT1601" s="75">
        <v>1</v>
      </c>
      <c r="AU1601" s="75">
        <v>6.3969296552161463</v>
      </c>
      <c r="AV1601" s="115">
        <v>7.605641213889256</v>
      </c>
      <c r="AW1601" s="75">
        <v>0</v>
      </c>
      <c r="AX1601" s="75">
        <v>1</v>
      </c>
      <c r="AY1601" s="77">
        <v>0</v>
      </c>
      <c r="AZ1601" s="77">
        <v>3.8</v>
      </c>
      <c r="BA1601" s="52">
        <v>48</v>
      </c>
      <c r="BB1601" s="52">
        <v>34</v>
      </c>
      <c r="BC1601" s="75">
        <v>1</v>
      </c>
      <c r="BD1601" s="75">
        <v>0</v>
      </c>
      <c r="BE1601" s="105">
        <f t="shared" si="364"/>
        <v>2.8523813986581086</v>
      </c>
      <c r="BF1601" s="105">
        <v>153.19999999999999</v>
      </c>
      <c r="BG1601" s="105">
        <f t="shared" si="356"/>
        <v>0.56687726020976226</v>
      </c>
      <c r="BH1601" s="77">
        <v>0</v>
      </c>
      <c r="BI1601" s="77">
        <v>1</v>
      </c>
      <c r="BJ1601" s="77">
        <v>0</v>
      </c>
      <c r="BK1601" s="75">
        <v>1</v>
      </c>
      <c r="BL1601" s="75">
        <v>0</v>
      </c>
      <c r="BM1601" s="75">
        <v>1</v>
      </c>
      <c r="BN1601" s="75">
        <v>0</v>
      </c>
      <c r="BO1601" s="75">
        <v>0</v>
      </c>
      <c r="BP1601" s="75">
        <v>1</v>
      </c>
      <c r="BQ1601" s="75">
        <v>0</v>
      </c>
      <c r="BR1601" s="75">
        <v>0</v>
      </c>
      <c r="BS1601" s="75">
        <v>0</v>
      </c>
      <c r="BT1601" s="75">
        <v>0</v>
      </c>
      <c r="BU1601" s="75">
        <v>1</v>
      </c>
      <c r="BV1601" s="75">
        <v>1</v>
      </c>
      <c r="BW1601" s="75">
        <v>0</v>
      </c>
      <c r="BX1601" s="75">
        <v>0</v>
      </c>
      <c r="BY1601" s="75">
        <v>0.253</v>
      </c>
      <c r="BZ1601" s="75">
        <f t="shared" si="357"/>
        <v>0.747</v>
      </c>
      <c r="CA1601" s="115">
        <v>3.9512437185814275</v>
      </c>
      <c r="CB1601" s="75" t="s">
        <v>1987</v>
      </c>
      <c r="CC1601" s="75">
        <v>0</v>
      </c>
      <c r="CD1601" s="75"/>
      <c r="CE1601" s="75"/>
      <c r="CF1601" s="75"/>
      <c r="CG1601" s="75"/>
      <c r="CH1601" s="75"/>
      <c r="CI1601" s="75"/>
      <c r="CJ1601" s="75"/>
      <c r="CK1601" s="75"/>
      <c r="CL1601" s="75"/>
      <c r="CM1601" s="75"/>
      <c r="CN1601" s="75"/>
      <c r="CO1601" s="75"/>
      <c r="CP1601" s="75"/>
      <c r="CQ1601" s="75"/>
      <c r="CR1601" s="75"/>
      <c r="CS1601" s="75"/>
      <c r="CT1601" s="75"/>
      <c r="CU1601" s="75"/>
      <c r="CV1601" s="75"/>
      <c r="CW1601" s="75"/>
      <c r="CX1601" s="75"/>
      <c r="CY1601" s="75"/>
      <c r="CZ1601" s="75"/>
      <c r="DA1601" s="75"/>
      <c r="DB1601" s="75"/>
      <c r="DC1601" s="75"/>
      <c r="DD1601" s="75"/>
      <c r="DE1601" s="75"/>
      <c r="DF1601" s="75"/>
      <c r="DG1601" s="75"/>
      <c r="DH1601" s="75"/>
      <c r="DI1601" s="75"/>
      <c r="DJ1601" s="75"/>
      <c r="DK1601" s="75"/>
      <c r="DL1601" s="75"/>
      <c r="DM1601" s="75"/>
      <c r="DN1601" s="75"/>
      <c r="DO1601" s="75"/>
      <c r="DP1601" s="75"/>
      <c r="DQ1601" s="75"/>
      <c r="DR1601" s="75"/>
      <c r="DS1601" s="75"/>
      <c r="DT1601" s="75"/>
      <c r="DU1601" s="75"/>
      <c r="DV1601" s="75"/>
      <c r="DW1601" s="75"/>
      <c r="DX1601" s="75"/>
      <c r="DY1601" s="75"/>
      <c r="DZ1601" s="75"/>
      <c r="EA1601" s="75"/>
      <c r="EB1601" s="75"/>
      <c r="EC1601" s="75"/>
      <c r="ED1601" s="75"/>
      <c r="EE1601" s="75"/>
      <c r="EF1601" s="75"/>
      <c r="EG1601" s="75"/>
      <c r="EH1601" s="75"/>
      <c r="EI1601" s="75"/>
      <c r="EJ1601" s="75"/>
      <c r="EK1601" s="75"/>
      <c r="EL1601" s="75"/>
      <c r="EM1601" s="75"/>
      <c r="EN1601" s="75"/>
      <c r="EO1601" s="75"/>
      <c r="EP1601" s="75"/>
      <c r="EQ1601" s="75"/>
      <c r="ER1601" s="75"/>
      <c r="ES1601" s="75"/>
      <c r="ET1601" s="75"/>
      <c r="EU1601" s="75"/>
      <c r="EV1601" s="75"/>
      <c r="EW1601" s="75"/>
      <c r="EX1601" s="75"/>
      <c r="EY1601" s="75"/>
      <c r="EZ1601" s="75"/>
      <c r="FA1601" s="75"/>
      <c r="FB1601" s="75"/>
      <c r="FC1601" s="75"/>
      <c r="FD1601" s="75"/>
      <c r="FE1601" s="75"/>
      <c r="FF1601" s="75"/>
      <c r="FG1601" s="75"/>
      <c r="FH1601" s="75"/>
      <c r="FI1601" s="75"/>
      <c r="FJ1601" s="75"/>
      <c r="FK1601" s="75"/>
    </row>
    <row r="1602" spans="1:167" ht="15" customHeight="1" x14ac:dyDescent="0.3">
      <c r="A1602" s="17">
        <v>1601</v>
      </c>
      <c r="B1602" s="70">
        <v>42</v>
      </c>
      <c r="C1602" s="70" t="s">
        <v>316</v>
      </c>
      <c r="D1602" s="38">
        <v>8.9999999999999993E-3</v>
      </c>
      <c r="E1602" s="69">
        <v>8.1000000000000003E-2</v>
      </c>
      <c r="F1602" s="19">
        <f t="shared" si="359"/>
        <v>0.1111111111111111</v>
      </c>
      <c r="G1602" s="70"/>
      <c r="H1602" s="70">
        <f t="shared" si="361"/>
        <v>-7.2000000000000008E-2</v>
      </c>
      <c r="I1602" s="70">
        <f t="shared" si="362"/>
        <v>0.09</v>
      </c>
      <c r="J1602" s="70">
        <v>0.127</v>
      </c>
      <c r="K1602" s="70">
        <f t="shared" ref="K1602:K1656" si="365">IF(AA1602=1,D1602,-D1602)</f>
        <v>-8.9999999999999993E-3</v>
      </c>
      <c r="L1602" s="47">
        <f t="shared" si="360"/>
        <v>-0.1111111111111111</v>
      </c>
      <c r="M1602" s="18">
        <f t="shared" ref="M1602:M1656" si="366">L1602/SQRT(L1602^2+AE1602)</f>
        <v>-3.7328247747482677E-3</v>
      </c>
      <c r="N1602" s="69">
        <f t="shared" ref="N1602:N1656" si="367">SQRT((1-M1602^2)/AE1602)</f>
        <v>3.3595422972734414E-2</v>
      </c>
      <c r="O1602" s="69">
        <f t="shared" ref="O1602:O1656" si="368">1/N1602</f>
        <v>29.765959512150996</v>
      </c>
      <c r="P1602" s="70">
        <f t="shared" ref="P1602:P1656" si="369">M1602-N1602</f>
        <v>-3.7328247747482682E-2</v>
      </c>
      <c r="Q1602" s="70">
        <f t="shared" ref="Q1602:Q1656" si="370">M1602+N1602</f>
        <v>2.9862598197986145E-2</v>
      </c>
      <c r="R1602" s="114">
        <v>8.5362111972519994</v>
      </c>
      <c r="S1602" s="70" t="s">
        <v>2050</v>
      </c>
      <c r="T1602" s="70" t="s">
        <v>2050</v>
      </c>
      <c r="U1602" s="70" t="s">
        <v>2053</v>
      </c>
      <c r="V1602" s="69" t="s">
        <v>2056</v>
      </c>
      <c r="W1602" s="69">
        <v>0</v>
      </c>
      <c r="X1602" s="69">
        <v>1</v>
      </c>
      <c r="Y1602" s="69">
        <v>0</v>
      </c>
      <c r="Z1602" s="69">
        <v>0</v>
      </c>
      <c r="AA1602" s="69">
        <v>0</v>
      </c>
      <c r="AB1602" s="69">
        <v>1</v>
      </c>
      <c r="AC1602" s="69">
        <v>1</v>
      </c>
      <c r="AD1602" s="69">
        <v>3</v>
      </c>
      <c r="AE1602" s="69">
        <v>886</v>
      </c>
      <c r="AF1602" s="69">
        <v>0</v>
      </c>
      <c r="AG1602" s="69">
        <v>1</v>
      </c>
      <c r="AH1602" s="69">
        <v>0</v>
      </c>
      <c r="AI1602" s="69">
        <v>0</v>
      </c>
      <c r="AJ1602" s="69">
        <v>0</v>
      </c>
      <c r="AK1602" s="69">
        <v>0</v>
      </c>
      <c r="AL1602" s="69">
        <v>0</v>
      </c>
      <c r="AM1602" s="69">
        <v>0</v>
      </c>
      <c r="AN1602" s="69">
        <v>0</v>
      </c>
      <c r="AO1602" s="69">
        <v>0</v>
      </c>
      <c r="AP1602" s="114">
        <v>4.4886363697321396</v>
      </c>
      <c r="AQ1602" s="70">
        <v>1</v>
      </c>
      <c r="AR1602" s="114">
        <v>4.4886363697321396</v>
      </c>
      <c r="AS1602" s="70">
        <v>0</v>
      </c>
      <c r="AT1602" s="70">
        <v>1</v>
      </c>
      <c r="AU1602" s="70">
        <v>6.3969296552161463</v>
      </c>
      <c r="AV1602" s="114">
        <v>7.6073814256397911</v>
      </c>
      <c r="AW1602" s="70">
        <v>0</v>
      </c>
      <c r="AX1602" s="70">
        <v>1</v>
      </c>
      <c r="AY1602" s="69">
        <v>0</v>
      </c>
      <c r="AZ1602" s="69">
        <v>5.5</v>
      </c>
      <c r="BA1602" s="32">
        <v>29</v>
      </c>
      <c r="BB1602" s="32">
        <v>23</v>
      </c>
      <c r="BC1602" s="70">
        <v>1</v>
      </c>
      <c r="BD1602" s="70">
        <v>0</v>
      </c>
      <c r="BE1602" s="106">
        <f t="shared" ref="BE1602:BE1624" si="371">LN(68.36)</f>
        <v>4.2247878582473906</v>
      </c>
      <c r="BF1602" s="106">
        <v>1151.0899999999999</v>
      </c>
      <c r="BG1602" s="106">
        <f t="shared" ref="BG1602:BG1656" si="372">BE1602/LN(BF1602)</f>
        <v>0.59939122899504371</v>
      </c>
      <c r="BH1602" s="69">
        <v>0</v>
      </c>
      <c r="BI1602" s="69">
        <v>1</v>
      </c>
      <c r="BJ1602" s="69">
        <v>0</v>
      </c>
      <c r="BK1602" s="70">
        <v>1</v>
      </c>
      <c r="BL1602" s="70">
        <v>0</v>
      </c>
      <c r="BM1602" s="70">
        <v>0</v>
      </c>
      <c r="BN1602" s="70">
        <v>1</v>
      </c>
      <c r="BO1602" s="70">
        <v>0</v>
      </c>
      <c r="BP1602" s="70">
        <v>1</v>
      </c>
      <c r="BQ1602" s="70">
        <v>1</v>
      </c>
      <c r="BR1602" s="70">
        <v>0</v>
      </c>
      <c r="BS1602" s="70">
        <v>0</v>
      </c>
      <c r="BT1602" s="70">
        <v>0</v>
      </c>
      <c r="BU1602" s="70">
        <v>0</v>
      </c>
      <c r="BV1602" s="70">
        <v>1</v>
      </c>
      <c r="BW1602" s="70">
        <v>0</v>
      </c>
      <c r="BX1602" s="70">
        <v>0</v>
      </c>
      <c r="BY1602" s="70">
        <v>0.253</v>
      </c>
      <c r="BZ1602" s="70">
        <f t="shared" ref="BZ1602:BZ1656" si="373">1-BY1602</f>
        <v>0.747</v>
      </c>
      <c r="CA1602" s="114">
        <v>3.9512437185814275</v>
      </c>
      <c r="CB1602" s="70" t="s">
        <v>2040</v>
      </c>
      <c r="CC1602" s="70">
        <v>1</v>
      </c>
      <c r="CD1602" s="70" t="s">
        <v>2039</v>
      </c>
      <c r="CE1602" s="70" t="s">
        <v>2044</v>
      </c>
      <c r="CF1602" s="70" t="s">
        <v>2045</v>
      </c>
      <c r="CG1602" s="70" t="s">
        <v>2041</v>
      </c>
      <c r="CH1602" s="70" t="s">
        <v>2042</v>
      </c>
      <c r="CI1602" s="53" t="s">
        <v>2049</v>
      </c>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c r="DD1602" s="70"/>
      <c r="DE1602" s="70"/>
      <c r="DF1602" s="70"/>
      <c r="DG1602" s="70"/>
      <c r="DH1602" s="70"/>
      <c r="DI1602" s="70"/>
      <c r="DJ1602" s="70"/>
      <c r="DK1602" s="70"/>
      <c r="DL1602" s="70"/>
      <c r="DM1602" s="70"/>
      <c r="DN1602" s="70"/>
      <c r="DO1602" s="70"/>
      <c r="DP1602" s="70"/>
      <c r="DQ1602" s="70"/>
      <c r="DR1602" s="70"/>
      <c r="DS1602" s="70"/>
      <c r="DT1602" s="70"/>
      <c r="DU1602" s="70"/>
      <c r="DV1602" s="70"/>
      <c r="DW1602" s="70"/>
      <c r="DX1602" s="70"/>
      <c r="DY1602" s="70"/>
      <c r="DZ1602" s="70"/>
      <c r="EA1602" s="70"/>
      <c r="EB1602" s="70"/>
      <c r="EC1602" s="70"/>
      <c r="ED1602" s="70"/>
      <c r="EE1602" s="70"/>
      <c r="EF1602" s="70"/>
      <c r="EG1602" s="70"/>
      <c r="EH1602" s="70"/>
      <c r="EI1602" s="70"/>
      <c r="EJ1602" s="70"/>
      <c r="EK1602" s="70"/>
      <c r="EL1602" s="70"/>
      <c r="EM1602" s="70"/>
      <c r="EN1602" s="70"/>
      <c r="EO1602" s="70"/>
      <c r="EP1602" s="70"/>
      <c r="EQ1602" s="70"/>
      <c r="ER1602" s="70"/>
      <c r="ES1602" s="70"/>
      <c r="ET1602" s="70"/>
      <c r="EU1602" s="70"/>
      <c r="EV1602" s="70"/>
      <c r="EW1602" s="70"/>
      <c r="EX1602" s="70"/>
      <c r="EY1602" s="70"/>
      <c r="EZ1602" s="70"/>
      <c r="FA1602" s="70"/>
      <c r="FB1602" s="70"/>
      <c r="FC1602" s="70"/>
      <c r="FD1602" s="70"/>
      <c r="FE1602" s="70"/>
      <c r="FF1602" s="70"/>
      <c r="FG1602" s="70"/>
      <c r="FH1602" s="70"/>
      <c r="FI1602" s="70"/>
      <c r="FJ1602" s="70"/>
      <c r="FK1602" s="70"/>
    </row>
    <row r="1603" spans="1:167" ht="15" customHeight="1" x14ac:dyDescent="0.3">
      <c r="A1603" s="70">
        <v>1602</v>
      </c>
      <c r="B1603" s="12">
        <v>42</v>
      </c>
      <c r="C1603" s="12" t="s">
        <v>316</v>
      </c>
      <c r="D1603" s="37">
        <v>-0.19800000000000001</v>
      </c>
      <c r="E1603" s="68">
        <v>9.0999999999999998E-2</v>
      </c>
      <c r="F1603" s="19">
        <f t="shared" si="359"/>
        <v>-2.1758241758241761</v>
      </c>
      <c r="G1603" s="12" t="s">
        <v>420</v>
      </c>
      <c r="H1603" s="12">
        <f t="shared" si="361"/>
        <v>-0.28900000000000003</v>
      </c>
      <c r="I1603" s="12">
        <f t="shared" si="362"/>
        <v>-0.10700000000000001</v>
      </c>
      <c r="J1603" s="12">
        <v>0.127</v>
      </c>
      <c r="K1603" s="12">
        <f t="shared" si="365"/>
        <v>0.19800000000000001</v>
      </c>
      <c r="L1603" s="45">
        <f t="shared" si="360"/>
        <v>2.1758241758241761</v>
      </c>
      <c r="M1603" s="15">
        <f t="shared" si="366"/>
        <v>7.2903727094971671E-2</v>
      </c>
      <c r="N1603" s="68">
        <f t="shared" si="367"/>
        <v>3.3506258412335461E-2</v>
      </c>
      <c r="O1603" s="68">
        <f t="shared" si="368"/>
        <v>29.845170645250143</v>
      </c>
      <c r="P1603" s="12">
        <f t="shared" si="369"/>
        <v>3.9397468682636209E-2</v>
      </c>
      <c r="Q1603" s="12">
        <f t="shared" si="370"/>
        <v>0.10640998550730713</v>
      </c>
      <c r="R1603" s="113">
        <v>8.5362111972519994</v>
      </c>
      <c r="S1603" s="12" t="s">
        <v>2050</v>
      </c>
      <c r="T1603" s="12" t="s">
        <v>2050</v>
      </c>
      <c r="U1603" s="12" t="s">
        <v>1294</v>
      </c>
      <c r="V1603" s="68" t="s">
        <v>2057</v>
      </c>
      <c r="W1603" s="68">
        <v>0</v>
      </c>
      <c r="X1603" s="68">
        <v>1</v>
      </c>
      <c r="Y1603" s="68">
        <v>0</v>
      </c>
      <c r="Z1603" s="68">
        <v>0</v>
      </c>
      <c r="AA1603" s="68">
        <v>0</v>
      </c>
      <c r="AB1603" s="68">
        <v>1</v>
      </c>
      <c r="AC1603" s="68">
        <v>1</v>
      </c>
      <c r="AD1603" s="68">
        <v>3</v>
      </c>
      <c r="AE1603" s="68">
        <v>886</v>
      </c>
      <c r="AF1603" s="68">
        <v>0</v>
      </c>
      <c r="AG1603" s="68">
        <v>1</v>
      </c>
      <c r="AH1603" s="68">
        <v>0</v>
      </c>
      <c r="AI1603" s="68">
        <v>0</v>
      </c>
      <c r="AJ1603" s="68">
        <v>0</v>
      </c>
      <c r="AK1603" s="68">
        <v>0</v>
      </c>
      <c r="AL1603" s="68">
        <v>0</v>
      </c>
      <c r="AM1603" s="68">
        <v>0</v>
      </c>
      <c r="AN1603" s="68">
        <v>0</v>
      </c>
      <c r="AO1603" s="68">
        <v>0</v>
      </c>
      <c r="AP1603" s="113">
        <v>4.4886363697321396</v>
      </c>
      <c r="AQ1603" s="12">
        <v>1</v>
      </c>
      <c r="AR1603" s="113">
        <v>4.4886363697321396</v>
      </c>
      <c r="AS1603" s="12">
        <v>0</v>
      </c>
      <c r="AT1603" s="12">
        <v>1</v>
      </c>
      <c r="AU1603" s="12">
        <v>6.3969296552161463</v>
      </c>
      <c r="AV1603" s="113">
        <v>7.6073814256397911</v>
      </c>
      <c r="AW1603" s="12">
        <v>0</v>
      </c>
      <c r="AX1603" s="12">
        <v>1</v>
      </c>
      <c r="AY1603" s="68">
        <v>0</v>
      </c>
      <c r="AZ1603" s="68">
        <v>5.5</v>
      </c>
      <c r="BA1603" s="94">
        <v>29</v>
      </c>
      <c r="BB1603" s="94">
        <v>23</v>
      </c>
      <c r="BC1603" s="12">
        <v>1</v>
      </c>
      <c r="BD1603" s="12">
        <v>0</v>
      </c>
      <c r="BE1603" s="104">
        <f t="shared" si="371"/>
        <v>4.2247878582473906</v>
      </c>
      <c r="BF1603" s="104">
        <v>1151.0899999999999</v>
      </c>
      <c r="BG1603" s="104">
        <f t="shared" si="372"/>
        <v>0.59939122899504371</v>
      </c>
      <c r="BH1603" s="68">
        <v>0</v>
      </c>
      <c r="BI1603" s="68">
        <v>1</v>
      </c>
      <c r="BJ1603" s="68">
        <v>0</v>
      </c>
      <c r="BK1603" s="12">
        <v>1</v>
      </c>
      <c r="BL1603" s="12">
        <v>0</v>
      </c>
      <c r="BM1603" s="12">
        <v>0</v>
      </c>
      <c r="BN1603" s="12">
        <v>1</v>
      </c>
      <c r="BO1603" s="12">
        <v>0</v>
      </c>
      <c r="BP1603" s="12">
        <v>1</v>
      </c>
      <c r="BQ1603" s="12">
        <v>1</v>
      </c>
      <c r="BR1603" s="12">
        <v>0</v>
      </c>
      <c r="BS1603" s="12">
        <v>0</v>
      </c>
      <c r="BT1603" s="12">
        <v>0</v>
      </c>
      <c r="BU1603" s="12">
        <v>0</v>
      </c>
      <c r="BV1603" s="12">
        <v>1</v>
      </c>
      <c r="BW1603" s="12">
        <v>0</v>
      </c>
      <c r="BX1603" s="12">
        <v>0</v>
      </c>
      <c r="BY1603" s="12">
        <v>0.253</v>
      </c>
      <c r="BZ1603" s="12">
        <f t="shared" si="373"/>
        <v>0.747</v>
      </c>
      <c r="CA1603" s="113">
        <v>3.9512437185814275</v>
      </c>
      <c r="CB1603" s="12" t="s">
        <v>2040</v>
      </c>
      <c r="CC1603" s="12">
        <v>1</v>
      </c>
      <c r="CH1603" s="12" t="s">
        <v>2043</v>
      </c>
      <c r="CI1603" s="12" t="s">
        <v>17</v>
      </c>
    </row>
    <row r="1604" spans="1:167" ht="15" customHeight="1" x14ac:dyDescent="0.3">
      <c r="A1604" s="70">
        <v>1603</v>
      </c>
      <c r="B1604" s="70">
        <v>42</v>
      </c>
      <c r="C1604" s="70" t="s">
        <v>316</v>
      </c>
      <c r="D1604" s="38">
        <v>-0.215</v>
      </c>
      <c r="E1604" s="69">
        <v>0.106</v>
      </c>
      <c r="F1604" s="19">
        <f t="shared" si="359"/>
        <v>-2.0283018867924527</v>
      </c>
      <c r="G1604" s="70" t="s">
        <v>420</v>
      </c>
      <c r="H1604" s="70">
        <f t="shared" si="361"/>
        <v>-0.32100000000000001</v>
      </c>
      <c r="I1604" s="70">
        <f t="shared" si="362"/>
        <v>-0.109</v>
      </c>
      <c r="J1604" s="70">
        <v>0.127</v>
      </c>
      <c r="K1604" s="70">
        <f t="shared" si="365"/>
        <v>0.215</v>
      </c>
      <c r="L1604" s="47">
        <f t="shared" si="360"/>
        <v>2.0283018867924527</v>
      </c>
      <c r="M1604" s="18">
        <f t="shared" si="366"/>
        <v>6.7984479467036188E-2</v>
      </c>
      <c r="N1604" s="69">
        <f t="shared" si="367"/>
        <v>3.3517929411655052E-2</v>
      </c>
      <c r="O1604" s="69">
        <f t="shared" si="368"/>
        <v>29.834778506701973</v>
      </c>
      <c r="P1604" s="70">
        <f t="shared" si="369"/>
        <v>3.4466550055381136E-2</v>
      </c>
      <c r="Q1604" s="70">
        <f t="shared" si="370"/>
        <v>0.10150240887869125</v>
      </c>
      <c r="R1604" s="114">
        <v>8.5362111972519994</v>
      </c>
      <c r="S1604" s="70" t="s">
        <v>2050</v>
      </c>
      <c r="T1604" s="70" t="s">
        <v>2050</v>
      </c>
      <c r="U1604" s="70" t="s">
        <v>2054</v>
      </c>
      <c r="V1604" s="69" t="s">
        <v>2055</v>
      </c>
      <c r="W1604" s="69">
        <v>0</v>
      </c>
      <c r="X1604" s="69">
        <v>1</v>
      </c>
      <c r="Y1604" s="69">
        <v>0</v>
      </c>
      <c r="Z1604" s="69">
        <v>0</v>
      </c>
      <c r="AA1604" s="69">
        <v>0</v>
      </c>
      <c r="AB1604" s="69">
        <v>1</v>
      </c>
      <c r="AC1604" s="69">
        <v>1</v>
      </c>
      <c r="AD1604" s="69">
        <v>3</v>
      </c>
      <c r="AE1604" s="69">
        <v>886</v>
      </c>
      <c r="AF1604" s="69">
        <v>0</v>
      </c>
      <c r="AG1604" s="69">
        <v>1</v>
      </c>
      <c r="AH1604" s="69">
        <v>0</v>
      </c>
      <c r="AI1604" s="69">
        <v>0</v>
      </c>
      <c r="AJ1604" s="69">
        <v>0</v>
      </c>
      <c r="AK1604" s="69">
        <v>0</v>
      </c>
      <c r="AL1604" s="69">
        <v>0</v>
      </c>
      <c r="AM1604" s="69">
        <v>0</v>
      </c>
      <c r="AN1604" s="69">
        <v>0</v>
      </c>
      <c r="AO1604" s="69">
        <v>0</v>
      </c>
      <c r="AP1604" s="114">
        <v>4.4886363697321396</v>
      </c>
      <c r="AQ1604" s="70">
        <v>1</v>
      </c>
      <c r="AR1604" s="114">
        <v>4.4886363697321396</v>
      </c>
      <c r="AS1604" s="70">
        <v>0</v>
      </c>
      <c r="AT1604" s="70">
        <v>1</v>
      </c>
      <c r="AU1604" s="70">
        <v>6.3969296552161463</v>
      </c>
      <c r="AV1604" s="114">
        <v>7.6073814256397911</v>
      </c>
      <c r="AW1604" s="70">
        <v>0</v>
      </c>
      <c r="AX1604" s="70">
        <v>1</v>
      </c>
      <c r="AY1604" s="69">
        <v>0</v>
      </c>
      <c r="AZ1604" s="69">
        <v>5.5</v>
      </c>
      <c r="BA1604" s="32">
        <v>29</v>
      </c>
      <c r="BB1604" s="32">
        <v>23</v>
      </c>
      <c r="BC1604" s="70">
        <v>1</v>
      </c>
      <c r="BD1604" s="70">
        <v>0</v>
      </c>
      <c r="BE1604" s="106">
        <f t="shared" si="371"/>
        <v>4.2247878582473906</v>
      </c>
      <c r="BF1604" s="106">
        <v>1151.0899999999999</v>
      </c>
      <c r="BG1604" s="106">
        <f t="shared" si="372"/>
        <v>0.59939122899504371</v>
      </c>
      <c r="BH1604" s="69">
        <v>0</v>
      </c>
      <c r="BI1604" s="69">
        <v>1</v>
      </c>
      <c r="BJ1604" s="69">
        <v>0</v>
      </c>
      <c r="BK1604" s="70">
        <v>1</v>
      </c>
      <c r="BL1604" s="70">
        <v>0</v>
      </c>
      <c r="BM1604" s="70">
        <v>0</v>
      </c>
      <c r="BN1604" s="70">
        <v>1</v>
      </c>
      <c r="BO1604" s="70">
        <v>0</v>
      </c>
      <c r="BP1604" s="70">
        <v>1</v>
      </c>
      <c r="BQ1604" s="70">
        <v>1</v>
      </c>
      <c r="BR1604" s="70">
        <v>0</v>
      </c>
      <c r="BS1604" s="70">
        <v>0</v>
      </c>
      <c r="BT1604" s="70">
        <v>0</v>
      </c>
      <c r="BU1604" s="70">
        <v>0</v>
      </c>
      <c r="BV1604" s="70">
        <v>1</v>
      </c>
      <c r="BW1604" s="70">
        <v>0</v>
      </c>
      <c r="BX1604" s="70">
        <v>0</v>
      </c>
      <c r="BY1604" s="70">
        <v>0.253</v>
      </c>
      <c r="BZ1604" s="70">
        <f t="shared" si="373"/>
        <v>0.747</v>
      </c>
      <c r="CA1604" s="114">
        <v>3.9512437185814275</v>
      </c>
      <c r="CB1604" s="70" t="s">
        <v>2040</v>
      </c>
      <c r="CC1604" s="70">
        <v>1</v>
      </c>
      <c r="CD1604" s="70"/>
      <c r="CE1604" s="70"/>
      <c r="CF1604" s="70"/>
      <c r="CG1604" s="70"/>
      <c r="CH1604" s="70"/>
      <c r="CI1604" s="53" t="s">
        <v>1327</v>
      </c>
      <c r="CJ1604" s="70"/>
      <c r="CK1604" s="70"/>
    </row>
    <row r="1605" spans="1:167" ht="15" customHeight="1" x14ac:dyDescent="0.3">
      <c r="A1605" s="70">
        <v>1604</v>
      </c>
      <c r="B1605" s="70">
        <v>42</v>
      </c>
      <c r="C1605" s="70" t="s">
        <v>316</v>
      </c>
      <c r="D1605" s="38">
        <v>-6.7000000000000004E-2</v>
      </c>
      <c r="E1605" s="69">
        <v>7.9000000000000001E-2</v>
      </c>
      <c r="F1605" s="19">
        <f t="shared" si="359"/>
        <v>-0.84810126582278489</v>
      </c>
      <c r="G1605" s="70"/>
      <c r="H1605" s="70">
        <f t="shared" si="361"/>
        <v>-0.14600000000000002</v>
      </c>
      <c r="I1605" s="70">
        <f t="shared" si="362"/>
        <v>1.1999999999999997E-2</v>
      </c>
      <c r="J1605" s="70">
        <v>3.4000000000000002E-2</v>
      </c>
      <c r="K1605" s="70">
        <f t="shared" si="365"/>
        <v>6.7000000000000004E-2</v>
      </c>
      <c r="L1605" s="47">
        <f t="shared" si="360"/>
        <v>0.84810126582278489</v>
      </c>
      <c r="M1605" s="18">
        <f t="shared" si="366"/>
        <v>2.8480960843355045E-2</v>
      </c>
      <c r="N1605" s="69">
        <f t="shared" si="367"/>
        <v>3.3582028457090275E-2</v>
      </c>
      <c r="O1605" s="69">
        <f t="shared" si="368"/>
        <v>29.777831951925076</v>
      </c>
      <c r="P1605" s="70">
        <f t="shared" si="369"/>
        <v>-5.1010676137352301E-3</v>
      </c>
      <c r="Q1605" s="70">
        <f t="shared" si="370"/>
        <v>6.206298930044532E-2</v>
      </c>
      <c r="R1605" s="114">
        <v>8.5362111972519994</v>
      </c>
      <c r="S1605" s="70" t="s">
        <v>2051</v>
      </c>
      <c r="T1605" s="70" t="s">
        <v>2051</v>
      </c>
      <c r="U1605" s="70" t="s">
        <v>2053</v>
      </c>
      <c r="V1605" s="69" t="s">
        <v>2058</v>
      </c>
      <c r="W1605" s="69">
        <v>0</v>
      </c>
      <c r="X1605" s="69">
        <v>1</v>
      </c>
      <c r="Y1605" s="69">
        <v>0</v>
      </c>
      <c r="Z1605" s="69">
        <v>0</v>
      </c>
      <c r="AA1605" s="69">
        <v>0</v>
      </c>
      <c r="AB1605" s="69">
        <v>1</v>
      </c>
      <c r="AC1605" s="69">
        <v>2</v>
      </c>
      <c r="AD1605" s="69">
        <v>3</v>
      </c>
      <c r="AE1605" s="69">
        <v>886</v>
      </c>
      <c r="AF1605" s="69">
        <v>0</v>
      </c>
      <c r="AG1605" s="69">
        <v>1</v>
      </c>
      <c r="AH1605" s="69">
        <v>0</v>
      </c>
      <c r="AI1605" s="69">
        <v>0</v>
      </c>
      <c r="AJ1605" s="69">
        <v>0</v>
      </c>
      <c r="AK1605" s="69">
        <v>0</v>
      </c>
      <c r="AL1605" s="69">
        <v>0</v>
      </c>
      <c r="AM1605" s="69">
        <v>0</v>
      </c>
      <c r="AN1605" s="69">
        <v>0</v>
      </c>
      <c r="AO1605" s="69">
        <v>0</v>
      </c>
      <c r="AP1605" s="114">
        <v>4.4886363697321396</v>
      </c>
      <c r="AQ1605" s="70">
        <v>1</v>
      </c>
      <c r="AR1605" s="114">
        <v>4.4886363697321396</v>
      </c>
      <c r="AS1605" s="70">
        <v>0</v>
      </c>
      <c r="AT1605" s="70">
        <v>1</v>
      </c>
      <c r="AU1605" s="70">
        <v>6.3969296552161463</v>
      </c>
      <c r="AV1605" s="114">
        <v>7.6073814256397911</v>
      </c>
      <c r="AW1605" s="70">
        <v>0</v>
      </c>
      <c r="AX1605" s="70">
        <v>1</v>
      </c>
      <c r="AY1605" s="69">
        <v>0</v>
      </c>
      <c r="AZ1605" s="69">
        <v>5.5</v>
      </c>
      <c r="BA1605" s="32">
        <v>29</v>
      </c>
      <c r="BB1605" s="32">
        <v>23</v>
      </c>
      <c r="BC1605" s="70">
        <v>1</v>
      </c>
      <c r="BD1605" s="70">
        <v>0</v>
      </c>
      <c r="BE1605" s="106">
        <f t="shared" si="371"/>
        <v>4.2247878582473906</v>
      </c>
      <c r="BF1605" s="106">
        <v>1151.0899999999999</v>
      </c>
      <c r="BG1605" s="106">
        <f t="shared" si="372"/>
        <v>0.59939122899504371</v>
      </c>
      <c r="BH1605" s="69">
        <v>0</v>
      </c>
      <c r="BI1605" s="69">
        <v>1</v>
      </c>
      <c r="BJ1605" s="69">
        <v>0</v>
      </c>
      <c r="BK1605" s="70">
        <v>1</v>
      </c>
      <c r="BL1605" s="70">
        <v>0</v>
      </c>
      <c r="BM1605" s="70">
        <v>0</v>
      </c>
      <c r="BN1605" s="70">
        <v>1</v>
      </c>
      <c r="BO1605" s="70">
        <v>0</v>
      </c>
      <c r="BP1605" s="70">
        <v>1</v>
      </c>
      <c r="BQ1605" s="70">
        <v>1</v>
      </c>
      <c r="BR1605" s="70">
        <v>0</v>
      </c>
      <c r="BS1605" s="70">
        <v>0</v>
      </c>
      <c r="BT1605" s="70">
        <v>0</v>
      </c>
      <c r="BU1605" s="70">
        <v>0</v>
      </c>
      <c r="BV1605" s="70">
        <v>1</v>
      </c>
      <c r="BW1605" s="70">
        <v>0</v>
      </c>
      <c r="BX1605" s="70">
        <v>0</v>
      </c>
      <c r="BY1605" s="70">
        <v>0.253</v>
      </c>
      <c r="BZ1605" s="70">
        <f t="shared" si="373"/>
        <v>0.747</v>
      </c>
      <c r="CA1605" s="114">
        <v>3.9512437185814275</v>
      </c>
      <c r="CB1605" s="70" t="s">
        <v>2040</v>
      </c>
      <c r="CC1605" s="70">
        <v>1</v>
      </c>
      <c r="CD1605" s="70"/>
      <c r="CE1605" s="70"/>
      <c r="CF1605" s="70"/>
      <c r="CG1605" s="70"/>
      <c r="CH1605" s="70"/>
      <c r="CI1605" s="70" t="s">
        <v>2046</v>
      </c>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c r="DD1605" s="70"/>
      <c r="DE1605" s="70"/>
      <c r="DF1605" s="70"/>
      <c r="DG1605" s="70"/>
      <c r="DH1605" s="70"/>
      <c r="DI1605" s="70"/>
      <c r="DJ1605" s="70"/>
      <c r="DK1605" s="70"/>
      <c r="DL1605" s="70"/>
      <c r="DM1605" s="70"/>
      <c r="DN1605" s="70"/>
      <c r="DO1605" s="70"/>
      <c r="DP1605" s="70"/>
      <c r="DQ1605" s="70"/>
      <c r="DR1605" s="70"/>
      <c r="DS1605" s="70"/>
      <c r="DT1605" s="70"/>
      <c r="DU1605" s="70"/>
      <c r="DV1605" s="70"/>
      <c r="DW1605" s="70"/>
      <c r="DX1605" s="70"/>
      <c r="DY1605" s="70"/>
      <c r="DZ1605" s="70"/>
      <c r="EA1605" s="70"/>
      <c r="EB1605" s="70"/>
      <c r="EC1605" s="70"/>
      <c r="ED1605" s="70"/>
      <c r="EE1605" s="70"/>
      <c r="EF1605" s="70"/>
      <c r="EG1605" s="70"/>
      <c r="EH1605" s="70"/>
      <c r="EI1605" s="70"/>
      <c r="EJ1605" s="70"/>
      <c r="EK1605" s="70"/>
      <c r="EL1605" s="70"/>
      <c r="EM1605" s="70"/>
      <c r="EN1605" s="70"/>
      <c r="EO1605" s="70"/>
      <c r="EP1605" s="70"/>
      <c r="EQ1605" s="70"/>
      <c r="ER1605" s="70"/>
      <c r="ES1605" s="70"/>
      <c r="ET1605" s="70"/>
      <c r="EU1605" s="70"/>
      <c r="EV1605" s="70"/>
      <c r="EW1605" s="70"/>
      <c r="EX1605" s="70"/>
      <c r="EY1605" s="70"/>
      <c r="EZ1605" s="70"/>
      <c r="FA1605" s="70"/>
      <c r="FB1605" s="70"/>
      <c r="FC1605" s="70"/>
      <c r="FD1605" s="70"/>
      <c r="FE1605" s="70"/>
      <c r="FF1605" s="70"/>
      <c r="FG1605" s="70"/>
      <c r="FH1605" s="70"/>
      <c r="FI1605" s="70"/>
      <c r="FJ1605" s="70"/>
      <c r="FK1605" s="70"/>
    </row>
    <row r="1606" spans="1:167" ht="15" customHeight="1" x14ac:dyDescent="0.3">
      <c r="A1606" s="70">
        <v>1605</v>
      </c>
      <c r="B1606" s="12">
        <v>42</v>
      </c>
      <c r="C1606" s="12" t="s">
        <v>316</v>
      </c>
      <c r="D1606" s="37">
        <v>-6.2E-2</v>
      </c>
      <c r="E1606" s="68">
        <v>7.2999999999999995E-2</v>
      </c>
      <c r="F1606" s="19">
        <f t="shared" si="359"/>
        <v>-0.84931506849315075</v>
      </c>
      <c r="H1606" s="12">
        <f t="shared" si="361"/>
        <v>-0.13500000000000001</v>
      </c>
      <c r="I1606" s="12">
        <f t="shared" si="362"/>
        <v>1.0999999999999996E-2</v>
      </c>
      <c r="J1606" s="12">
        <v>3.4000000000000002E-2</v>
      </c>
      <c r="K1606" s="12">
        <f t="shared" si="365"/>
        <v>6.2E-2</v>
      </c>
      <c r="L1606" s="45">
        <f t="shared" si="360"/>
        <v>0.84931506849315075</v>
      </c>
      <c r="M1606" s="15">
        <f t="shared" si="366"/>
        <v>2.8521689663535972E-2</v>
      </c>
      <c r="N1606" s="68">
        <f t="shared" si="367"/>
        <v>3.3581989442550413E-2</v>
      </c>
      <c r="O1606" s="68">
        <f t="shared" si="368"/>
        <v>29.777866546909799</v>
      </c>
      <c r="P1606" s="12">
        <f t="shared" si="369"/>
        <v>-5.0602997790144405E-3</v>
      </c>
      <c r="Q1606" s="12">
        <f t="shared" si="370"/>
        <v>6.2103679106086385E-2</v>
      </c>
      <c r="R1606" s="113">
        <v>8.5362111972519994</v>
      </c>
      <c r="S1606" s="12" t="s">
        <v>2051</v>
      </c>
      <c r="T1606" s="12" t="s">
        <v>2051</v>
      </c>
      <c r="U1606" s="12" t="s">
        <v>1294</v>
      </c>
      <c r="V1606" s="68" t="s">
        <v>2059</v>
      </c>
      <c r="W1606" s="68">
        <v>0</v>
      </c>
      <c r="X1606" s="68">
        <v>1</v>
      </c>
      <c r="Y1606" s="68">
        <v>0</v>
      </c>
      <c r="Z1606" s="68">
        <v>0</v>
      </c>
      <c r="AA1606" s="68">
        <v>0</v>
      </c>
      <c r="AB1606" s="68">
        <v>1</v>
      </c>
      <c r="AC1606" s="68">
        <v>2</v>
      </c>
      <c r="AD1606" s="68">
        <v>3</v>
      </c>
      <c r="AE1606" s="68">
        <v>886</v>
      </c>
      <c r="AF1606" s="68">
        <v>0</v>
      </c>
      <c r="AG1606" s="68">
        <v>1</v>
      </c>
      <c r="AH1606" s="68">
        <v>0</v>
      </c>
      <c r="AI1606" s="68">
        <v>0</v>
      </c>
      <c r="AJ1606" s="68">
        <v>0</v>
      </c>
      <c r="AK1606" s="68">
        <v>0</v>
      </c>
      <c r="AL1606" s="68">
        <v>0</v>
      </c>
      <c r="AM1606" s="68">
        <v>0</v>
      </c>
      <c r="AN1606" s="68">
        <v>0</v>
      </c>
      <c r="AO1606" s="68">
        <v>0</v>
      </c>
      <c r="AP1606" s="113">
        <v>4.4886363697321396</v>
      </c>
      <c r="AQ1606" s="12">
        <v>1</v>
      </c>
      <c r="AR1606" s="113">
        <v>4.4886363697321396</v>
      </c>
      <c r="AS1606" s="12">
        <v>0</v>
      </c>
      <c r="AT1606" s="12">
        <v>1</v>
      </c>
      <c r="AU1606" s="12">
        <v>6.3969296552161463</v>
      </c>
      <c r="AV1606" s="113">
        <v>7.6073814256397911</v>
      </c>
      <c r="AW1606" s="12">
        <v>0</v>
      </c>
      <c r="AX1606" s="12">
        <v>1</v>
      </c>
      <c r="AY1606" s="68">
        <v>0</v>
      </c>
      <c r="AZ1606" s="68">
        <v>5.5</v>
      </c>
      <c r="BA1606" s="94">
        <v>29</v>
      </c>
      <c r="BB1606" s="94">
        <v>23</v>
      </c>
      <c r="BC1606" s="12">
        <v>1</v>
      </c>
      <c r="BD1606" s="12">
        <v>0</v>
      </c>
      <c r="BE1606" s="104">
        <f t="shared" si="371"/>
        <v>4.2247878582473906</v>
      </c>
      <c r="BF1606" s="104">
        <v>1151.0899999999999</v>
      </c>
      <c r="BG1606" s="104">
        <f t="shared" si="372"/>
        <v>0.59939122899504371</v>
      </c>
      <c r="BH1606" s="68">
        <v>0</v>
      </c>
      <c r="BI1606" s="68">
        <v>1</v>
      </c>
      <c r="BJ1606" s="68">
        <v>0</v>
      </c>
      <c r="BK1606" s="12">
        <v>1</v>
      </c>
      <c r="BL1606" s="12">
        <v>0</v>
      </c>
      <c r="BM1606" s="12">
        <v>0</v>
      </c>
      <c r="BN1606" s="12">
        <v>1</v>
      </c>
      <c r="BO1606" s="12">
        <v>0</v>
      </c>
      <c r="BP1606" s="12">
        <v>1</v>
      </c>
      <c r="BQ1606" s="12">
        <v>1</v>
      </c>
      <c r="BR1606" s="12">
        <v>0</v>
      </c>
      <c r="BS1606" s="12">
        <v>0</v>
      </c>
      <c r="BT1606" s="12">
        <v>0</v>
      </c>
      <c r="BU1606" s="12">
        <v>0</v>
      </c>
      <c r="BV1606" s="12">
        <v>1</v>
      </c>
      <c r="BW1606" s="12">
        <v>0</v>
      </c>
      <c r="BX1606" s="12">
        <v>0</v>
      </c>
      <c r="BY1606" s="12">
        <v>0.253</v>
      </c>
      <c r="BZ1606" s="12">
        <f t="shared" si="373"/>
        <v>0.747</v>
      </c>
      <c r="CA1606" s="113">
        <v>3.9512437185814275</v>
      </c>
      <c r="CB1606" s="12" t="s">
        <v>2040</v>
      </c>
      <c r="CC1606" s="12">
        <v>1</v>
      </c>
      <c r="CI1606" s="12" t="s">
        <v>2047</v>
      </c>
      <c r="CL1606" s="70"/>
      <c r="CM1606" s="70"/>
      <c r="CN1606" s="70"/>
      <c r="CO1606" s="70"/>
      <c r="CP1606" s="70"/>
      <c r="CQ1606" s="70"/>
      <c r="CR1606" s="70"/>
      <c r="CS1606" s="70"/>
      <c r="CT1606" s="70"/>
      <c r="CU1606" s="70"/>
      <c r="CV1606" s="70"/>
      <c r="CW1606" s="70"/>
      <c r="CX1606" s="70"/>
      <c r="CY1606" s="70"/>
      <c r="CZ1606" s="70"/>
      <c r="DA1606" s="70"/>
      <c r="DB1606" s="70"/>
      <c r="DC1606" s="70"/>
      <c r="DD1606" s="70"/>
      <c r="DE1606" s="70"/>
      <c r="DF1606" s="70"/>
      <c r="DG1606" s="70"/>
      <c r="DH1606" s="70"/>
      <c r="DI1606" s="70"/>
      <c r="DJ1606" s="70"/>
      <c r="DK1606" s="70"/>
      <c r="DL1606" s="70"/>
      <c r="DM1606" s="70"/>
      <c r="DN1606" s="70"/>
      <c r="DO1606" s="70"/>
      <c r="DP1606" s="70"/>
      <c r="DQ1606" s="70"/>
      <c r="DR1606" s="70"/>
      <c r="DS1606" s="70"/>
      <c r="DT1606" s="70"/>
      <c r="DU1606" s="70"/>
      <c r="DV1606" s="70"/>
      <c r="DW1606" s="70"/>
      <c r="DX1606" s="70"/>
      <c r="DY1606" s="70"/>
      <c r="DZ1606" s="70"/>
      <c r="EA1606" s="70"/>
      <c r="EB1606" s="70"/>
      <c r="EC1606" s="70"/>
      <c r="ED1606" s="70"/>
      <c r="EE1606" s="70"/>
      <c r="EF1606" s="70"/>
      <c r="EG1606" s="70"/>
      <c r="EH1606" s="70"/>
      <c r="EI1606" s="70"/>
      <c r="EJ1606" s="70"/>
      <c r="EK1606" s="70"/>
      <c r="EL1606" s="70"/>
      <c r="EM1606" s="70"/>
      <c r="EN1606" s="70"/>
      <c r="EO1606" s="70"/>
      <c r="EP1606" s="70"/>
      <c r="EQ1606" s="70"/>
      <c r="ER1606" s="70"/>
      <c r="ES1606" s="70"/>
      <c r="ET1606" s="70"/>
      <c r="EU1606" s="70"/>
      <c r="EV1606" s="70"/>
      <c r="EW1606" s="70"/>
      <c r="EX1606" s="70"/>
      <c r="EY1606" s="70"/>
      <c r="EZ1606" s="70"/>
      <c r="FA1606" s="70"/>
      <c r="FB1606" s="70"/>
      <c r="FC1606" s="70"/>
      <c r="FD1606" s="70"/>
      <c r="FE1606" s="70"/>
      <c r="FF1606" s="70"/>
      <c r="FG1606" s="70"/>
      <c r="FH1606" s="70"/>
      <c r="FI1606" s="70"/>
      <c r="FJ1606" s="70"/>
      <c r="FK1606" s="70"/>
    </row>
    <row r="1607" spans="1:167" ht="15" customHeight="1" x14ac:dyDescent="0.3">
      <c r="A1607" s="17">
        <v>1606</v>
      </c>
      <c r="B1607" s="12">
        <v>42</v>
      </c>
      <c r="C1607" s="12" t="s">
        <v>316</v>
      </c>
      <c r="D1607" s="37">
        <v>-7.6999999999999999E-2</v>
      </c>
      <c r="E1607" s="13">
        <v>8.4000000000000005E-2</v>
      </c>
      <c r="F1607" s="19">
        <f t="shared" si="359"/>
        <v>-0.91666666666666663</v>
      </c>
      <c r="H1607" s="12">
        <f t="shared" si="361"/>
        <v>-0.161</v>
      </c>
      <c r="I1607" s="12">
        <f t="shared" si="362"/>
        <v>7.0000000000000062E-3</v>
      </c>
      <c r="J1607" s="12">
        <v>3.4000000000000002E-2</v>
      </c>
      <c r="K1607" s="12">
        <f t="shared" si="365"/>
        <v>7.6999999999999999E-2</v>
      </c>
      <c r="L1607" s="45">
        <f t="shared" si="360"/>
        <v>0.91666666666666663</v>
      </c>
      <c r="M1607" s="15">
        <f t="shared" si="366"/>
        <v>3.0781425935267441E-2</v>
      </c>
      <c r="N1607" s="13">
        <f t="shared" si="367"/>
        <v>3.3579737383928124E-2</v>
      </c>
      <c r="O1607" s="68">
        <f t="shared" si="368"/>
        <v>29.779863629267638</v>
      </c>
      <c r="P1607" s="12">
        <f t="shared" si="369"/>
        <v>-2.7983114486606828E-3</v>
      </c>
      <c r="Q1607" s="12">
        <f t="shared" si="370"/>
        <v>6.4361163319195558E-2</v>
      </c>
      <c r="R1607" s="113">
        <v>8.5362111972519994</v>
      </c>
      <c r="S1607" s="12" t="s">
        <v>2051</v>
      </c>
      <c r="T1607" s="12" t="s">
        <v>2051</v>
      </c>
      <c r="U1607" s="12" t="s">
        <v>2054</v>
      </c>
      <c r="V1607" s="13" t="s">
        <v>2060</v>
      </c>
      <c r="W1607" s="68">
        <v>0</v>
      </c>
      <c r="X1607" s="68">
        <v>1</v>
      </c>
      <c r="Y1607" s="68">
        <v>0</v>
      </c>
      <c r="Z1607" s="68">
        <v>0</v>
      </c>
      <c r="AA1607" s="68">
        <v>0</v>
      </c>
      <c r="AB1607" s="68">
        <v>1</v>
      </c>
      <c r="AC1607" s="68">
        <v>2</v>
      </c>
      <c r="AD1607" s="68">
        <v>3</v>
      </c>
      <c r="AE1607" s="68">
        <v>886</v>
      </c>
      <c r="AF1607" s="68">
        <v>0</v>
      </c>
      <c r="AG1607" s="13">
        <v>1</v>
      </c>
      <c r="AH1607" s="13">
        <v>0</v>
      </c>
      <c r="AI1607" s="13">
        <v>0</v>
      </c>
      <c r="AJ1607" s="13">
        <v>0</v>
      </c>
      <c r="AK1607" s="13">
        <v>0</v>
      </c>
      <c r="AL1607" s="13">
        <v>0</v>
      </c>
      <c r="AM1607" s="68">
        <v>0</v>
      </c>
      <c r="AN1607" s="68">
        <v>0</v>
      </c>
      <c r="AO1607" s="68">
        <v>0</v>
      </c>
      <c r="AP1607" s="113">
        <v>4.4886363697321396</v>
      </c>
      <c r="AQ1607" s="12">
        <v>1</v>
      </c>
      <c r="AR1607" s="113">
        <v>4.4886363697321396</v>
      </c>
      <c r="AS1607" s="12">
        <v>0</v>
      </c>
      <c r="AT1607" s="12">
        <v>1</v>
      </c>
      <c r="AU1607" s="12">
        <v>6.3969296552161463</v>
      </c>
      <c r="AV1607" s="113">
        <v>7.6073814256397911</v>
      </c>
      <c r="AW1607" s="12">
        <v>0</v>
      </c>
      <c r="AX1607" s="12">
        <v>1</v>
      </c>
      <c r="AY1607" s="68">
        <v>0</v>
      </c>
      <c r="AZ1607" s="68">
        <v>5.5</v>
      </c>
      <c r="BA1607" s="94">
        <v>29</v>
      </c>
      <c r="BB1607" s="94">
        <v>23</v>
      </c>
      <c r="BC1607" s="12">
        <v>1</v>
      </c>
      <c r="BD1607" s="12">
        <v>0</v>
      </c>
      <c r="BE1607" s="104">
        <f t="shared" si="371"/>
        <v>4.2247878582473906</v>
      </c>
      <c r="BF1607" s="104">
        <v>1151.0899999999999</v>
      </c>
      <c r="BG1607" s="104">
        <f t="shared" si="372"/>
        <v>0.59939122899504371</v>
      </c>
      <c r="BH1607" s="68">
        <v>0</v>
      </c>
      <c r="BI1607" s="68">
        <v>1</v>
      </c>
      <c r="BJ1607" s="68">
        <v>0</v>
      </c>
      <c r="BK1607" s="12">
        <v>1</v>
      </c>
      <c r="BL1607" s="12">
        <v>0</v>
      </c>
      <c r="BM1607" s="12">
        <v>0</v>
      </c>
      <c r="BN1607" s="12">
        <v>1</v>
      </c>
      <c r="BO1607" s="12">
        <v>0</v>
      </c>
      <c r="BP1607" s="12">
        <v>1</v>
      </c>
      <c r="BQ1607" s="12">
        <v>1</v>
      </c>
      <c r="BR1607" s="12">
        <v>0</v>
      </c>
      <c r="BS1607" s="12">
        <v>0</v>
      </c>
      <c r="BT1607" s="12">
        <v>0</v>
      </c>
      <c r="BU1607" s="12">
        <v>0</v>
      </c>
      <c r="BV1607" s="12">
        <v>1</v>
      </c>
      <c r="BW1607" s="12">
        <v>0</v>
      </c>
      <c r="BX1607" s="12">
        <v>0</v>
      </c>
      <c r="BY1607" s="12">
        <v>0.253</v>
      </c>
      <c r="BZ1607" s="12">
        <f t="shared" si="373"/>
        <v>0.747</v>
      </c>
      <c r="CA1607" s="113">
        <v>3.9512437185814275</v>
      </c>
      <c r="CB1607" s="12" t="s">
        <v>2040</v>
      </c>
      <c r="CC1607" s="12">
        <v>1</v>
      </c>
      <c r="CI1607" s="12" t="s">
        <v>2048</v>
      </c>
    </row>
    <row r="1608" spans="1:167" ht="15" customHeight="1" x14ac:dyDescent="0.3">
      <c r="A1608" s="70">
        <v>1607</v>
      </c>
      <c r="B1608" s="12">
        <v>42</v>
      </c>
      <c r="C1608" s="12" t="s">
        <v>316</v>
      </c>
      <c r="D1608" s="37">
        <v>0.17799999999999999</v>
      </c>
      <c r="E1608" s="68">
        <v>0.114</v>
      </c>
      <c r="F1608" s="19">
        <f t="shared" si="359"/>
        <v>1.5614035087719298</v>
      </c>
      <c r="H1608" s="12">
        <f t="shared" si="361"/>
        <v>6.3999999999999987E-2</v>
      </c>
      <c r="I1608" s="12">
        <f t="shared" si="362"/>
        <v>0.29199999999999998</v>
      </c>
      <c r="J1608" s="12">
        <v>0.192</v>
      </c>
      <c r="K1608" s="12">
        <f t="shared" si="365"/>
        <v>-0.17799999999999999</v>
      </c>
      <c r="L1608" s="45">
        <f t="shared" si="360"/>
        <v>-1.5614035087719298</v>
      </c>
      <c r="M1608" s="15">
        <f t="shared" si="366"/>
        <v>-5.2384354018294867E-2</v>
      </c>
      <c r="N1608" s="68">
        <f t="shared" si="367"/>
        <v>3.354953010160458E-2</v>
      </c>
      <c r="O1608" s="68">
        <f t="shared" si="368"/>
        <v>29.806676784190572</v>
      </c>
      <c r="P1608" s="12">
        <f t="shared" si="369"/>
        <v>-8.593388411989944E-2</v>
      </c>
      <c r="Q1608" s="12">
        <f t="shared" si="370"/>
        <v>-1.8834823916690287E-2</v>
      </c>
      <c r="R1608" s="113">
        <v>8.5362111972519994</v>
      </c>
      <c r="S1608" s="12" t="s">
        <v>2052</v>
      </c>
      <c r="T1608" s="12" t="s">
        <v>2052</v>
      </c>
      <c r="U1608" s="12" t="s">
        <v>2053</v>
      </c>
      <c r="V1608" s="68" t="s">
        <v>2061</v>
      </c>
      <c r="W1608" s="68">
        <v>0</v>
      </c>
      <c r="X1608" s="68">
        <v>1</v>
      </c>
      <c r="Y1608" s="68">
        <v>0</v>
      </c>
      <c r="Z1608" s="68">
        <v>0</v>
      </c>
      <c r="AA1608" s="68">
        <v>0</v>
      </c>
      <c r="AB1608" s="68">
        <v>1</v>
      </c>
      <c r="AC1608" s="68">
        <v>3</v>
      </c>
      <c r="AD1608" s="68">
        <v>3</v>
      </c>
      <c r="AE1608" s="68">
        <v>886</v>
      </c>
      <c r="AF1608" s="68">
        <v>0</v>
      </c>
      <c r="AG1608" s="68">
        <v>1</v>
      </c>
      <c r="AH1608" s="68">
        <v>0</v>
      </c>
      <c r="AI1608" s="68">
        <v>0</v>
      </c>
      <c r="AJ1608" s="68">
        <v>0</v>
      </c>
      <c r="AK1608" s="68">
        <v>0</v>
      </c>
      <c r="AL1608" s="68">
        <v>0</v>
      </c>
      <c r="AM1608" s="68">
        <v>0</v>
      </c>
      <c r="AN1608" s="68">
        <v>0</v>
      </c>
      <c r="AO1608" s="68">
        <v>0</v>
      </c>
      <c r="AP1608" s="113">
        <v>4.4886363697321396</v>
      </c>
      <c r="AQ1608" s="12">
        <v>1</v>
      </c>
      <c r="AR1608" s="113">
        <v>4.4886363697321396</v>
      </c>
      <c r="AS1608" s="12">
        <v>0</v>
      </c>
      <c r="AT1608" s="12">
        <v>1</v>
      </c>
      <c r="AU1608" s="12">
        <v>6.3969296552161463</v>
      </c>
      <c r="AV1608" s="113">
        <v>7.6073814256397911</v>
      </c>
      <c r="AW1608" s="12">
        <v>0</v>
      </c>
      <c r="AX1608" s="12">
        <v>1</v>
      </c>
      <c r="AY1608" s="68">
        <v>0</v>
      </c>
      <c r="AZ1608" s="68">
        <v>5.5</v>
      </c>
      <c r="BA1608" s="94">
        <v>29</v>
      </c>
      <c r="BB1608" s="94">
        <v>23</v>
      </c>
      <c r="BC1608" s="12">
        <v>1</v>
      </c>
      <c r="BD1608" s="12">
        <v>0</v>
      </c>
      <c r="BE1608" s="104">
        <f t="shared" si="371"/>
        <v>4.2247878582473906</v>
      </c>
      <c r="BF1608" s="104">
        <v>1151.0899999999999</v>
      </c>
      <c r="BG1608" s="104">
        <f t="shared" si="372"/>
        <v>0.59939122899504371</v>
      </c>
      <c r="BH1608" s="68">
        <v>0</v>
      </c>
      <c r="BI1608" s="68">
        <v>1</v>
      </c>
      <c r="BJ1608" s="68">
        <v>0</v>
      </c>
      <c r="BK1608" s="12">
        <v>1</v>
      </c>
      <c r="BL1608" s="12">
        <v>0</v>
      </c>
      <c r="BM1608" s="12">
        <v>0</v>
      </c>
      <c r="BN1608" s="12">
        <v>1</v>
      </c>
      <c r="BO1608" s="12">
        <v>0</v>
      </c>
      <c r="BP1608" s="12">
        <v>1</v>
      </c>
      <c r="BQ1608" s="12">
        <v>1</v>
      </c>
      <c r="BR1608" s="12">
        <v>0</v>
      </c>
      <c r="BS1608" s="12">
        <v>0</v>
      </c>
      <c r="BT1608" s="12">
        <v>0</v>
      </c>
      <c r="BU1608" s="12">
        <v>0</v>
      </c>
      <c r="BV1608" s="12">
        <v>1</v>
      </c>
      <c r="BW1608" s="12">
        <v>0</v>
      </c>
      <c r="BX1608" s="12">
        <v>0</v>
      </c>
      <c r="BY1608" s="12">
        <v>0.253</v>
      </c>
      <c r="BZ1608" s="12">
        <f t="shared" si="373"/>
        <v>0.747</v>
      </c>
      <c r="CA1608" s="113">
        <v>3.9512437185814275</v>
      </c>
      <c r="CB1608" s="12" t="s">
        <v>2040</v>
      </c>
      <c r="CC1608" s="12">
        <v>1</v>
      </c>
    </row>
    <row r="1609" spans="1:167" ht="15" customHeight="1" x14ac:dyDescent="0.3">
      <c r="A1609" s="70">
        <v>1608</v>
      </c>
      <c r="B1609" s="12">
        <v>42</v>
      </c>
      <c r="C1609" s="12" t="s">
        <v>316</v>
      </c>
      <c r="D1609" s="37">
        <v>-0.48799999999999999</v>
      </c>
      <c r="E1609" s="68">
        <v>0.13100000000000001</v>
      </c>
      <c r="F1609" s="19">
        <f t="shared" si="359"/>
        <v>-3.7251908396946565</v>
      </c>
      <c r="G1609" s="12" t="s">
        <v>353</v>
      </c>
      <c r="H1609" s="12">
        <f t="shared" si="361"/>
        <v>-0.61899999999999999</v>
      </c>
      <c r="I1609" s="12">
        <f t="shared" si="362"/>
        <v>-0.35699999999999998</v>
      </c>
      <c r="J1609" s="12">
        <v>0.192</v>
      </c>
      <c r="K1609" s="12">
        <f t="shared" si="365"/>
        <v>0.48799999999999999</v>
      </c>
      <c r="L1609" s="45">
        <f t="shared" si="360"/>
        <v>3.7251908396946565</v>
      </c>
      <c r="M1609" s="15">
        <f t="shared" si="366"/>
        <v>0.12418151078794361</v>
      </c>
      <c r="N1609" s="68">
        <f t="shared" si="367"/>
        <v>3.3335610477911094E-2</v>
      </c>
      <c r="O1609" s="68">
        <f t="shared" si="368"/>
        <v>29.997950709875912</v>
      </c>
      <c r="P1609" s="12">
        <f t="shared" si="369"/>
        <v>9.0845900310032507E-2</v>
      </c>
      <c r="Q1609" s="12">
        <f t="shared" si="370"/>
        <v>0.15751712126585471</v>
      </c>
      <c r="R1609" s="113">
        <v>8.5362111972519994</v>
      </c>
      <c r="S1609" s="12" t="s">
        <v>2052</v>
      </c>
      <c r="T1609" s="12" t="s">
        <v>2052</v>
      </c>
      <c r="U1609" s="12" t="s">
        <v>1294</v>
      </c>
      <c r="V1609" s="68" t="s">
        <v>2062</v>
      </c>
      <c r="W1609" s="68">
        <v>0</v>
      </c>
      <c r="X1609" s="68">
        <v>1</v>
      </c>
      <c r="Y1609" s="68">
        <v>0</v>
      </c>
      <c r="Z1609" s="68">
        <v>0</v>
      </c>
      <c r="AA1609" s="68">
        <v>0</v>
      </c>
      <c r="AB1609" s="68">
        <v>1</v>
      </c>
      <c r="AC1609" s="68">
        <v>3</v>
      </c>
      <c r="AD1609" s="68">
        <v>3</v>
      </c>
      <c r="AE1609" s="68">
        <v>886</v>
      </c>
      <c r="AF1609" s="68">
        <v>0</v>
      </c>
      <c r="AG1609" s="68">
        <v>1</v>
      </c>
      <c r="AH1609" s="68">
        <v>0</v>
      </c>
      <c r="AI1609" s="68">
        <v>0</v>
      </c>
      <c r="AJ1609" s="68">
        <v>0</v>
      </c>
      <c r="AK1609" s="68">
        <v>0</v>
      </c>
      <c r="AL1609" s="68">
        <v>0</v>
      </c>
      <c r="AM1609" s="68">
        <v>0</v>
      </c>
      <c r="AN1609" s="68">
        <v>0</v>
      </c>
      <c r="AO1609" s="68">
        <v>0</v>
      </c>
      <c r="AP1609" s="113">
        <v>4.4886363697321396</v>
      </c>
      <c r="AQ1609" s="12">
        <v>1</v>
      </c>
      <c r="AR1609" s="113">
        <v>4.4886363697321396</v>
      </c>
      <c r="AS1609" s="12">
        <v>0</v>
      </c>
      <c r="AT1609" s="12">
        <v>1</v>
      </c>
      <c r="AU1609" s="12">
        <v>6.3969296552161463</v>
      </c>
      <c r="AV1609" s="113">
        <v>7.6073814256397911</v>
      </c>
      <c r="AW1609" s="12">
        <v>0</v>
      </c>
      <c r="AX1609" s="12">
        <v>1</v>
      </c>
      <c r="AY1609" s="68">
        <v>0</v>
      </c>
      <c r="AZ1609" s="68">
        <v>5.5</v>
      </c>
      <c r="BA1609" s="94">
        <v>29</v>
      </c>
      <c r="BB1609" s="94">
        <v>23</v>
      </c>
      <c r="BC1609" s="12">
        <v>1</v>
      </c>
      <c r="BD1609" s="12">
        <v>0</v>
      </c>
      <c r="BE1609" s="104">
        <f t="shared" si="371"/>
        <v>4.2247878582473906</v>
      </c>
      <c r="BF1609" s="104">
        <v>1151.0899999999999</v>
      </c>
      <c r="BG1609" s="104">
        <f t="shared" si="372"/>
        <v>0.59939122899504371</v>
      </c>
      <c r="BH1609" s="68">
        <v>0</v>
      </c>
      <c r="BI1609" s="68">
        <v>1</v>
      </c>
      <c r="BJ1609" s="68">
        <v>0</v>
      </c>
      <c r="BK1609" s="12">
        <v>1</v>
      </c>
      <c r="BL1609" s="12">
        <v>0</v>
      </c>
      <c r="BM1609" s="12">
        <v>0</v>
      </c>
      <c r="BN1609" s="12">
        <v>1</v>
      </c>
      <c r="BO1609" s="12">
        <v>0</v>
      </c>
      <c r="BP1609" s="12">
        <v>1</v>
      </c>
      <c r="BQ1609" s="12">
        <v>1</v>
      </c>
      <c r="BR1609" s="12">
        <v>0</v>
      </c>
      <c r="BS1609" s="12">
        <v>0</v>
      </c>
      <c r="BT1609" s="12">
        <v>0</v>
      </c>
      <c r="BU1609" s="12">
        <v>0</v>
      </c>
      <c r="BV1609" s="12">
        <v>1</v>
      </c>
      <c r="BW1609" s="12">
        <v>0</v>
      </c>
      <c r="BX1609" s="12">
        <v>0</v>
      </c>
      <c r="BY1609" s="12">
        <v>0.253</v>
      </c>
      <c r="BZ1609" s="12">
        <f t="shared" si="373"/>
        <v>0.747</v>
      </c>
      <c r="CA1609" s="113">
        <v>3.9512437185814275</v>
      </c>
      <c r="CB1609" s="12" t="s">
        <v>2040</v>
      </c>
      <c r="CC1609" s="12">
        <v>1</v>
      </c>
    </row>
    <row r="1610" spans="1:167" ht="15" customHeight="1" x14ac:dyDescent="0.3">
      <c r="A1610" s="70">
        <v>1609</v>
      </c>
      <c r="B1610" s="12">
        <v>42</v>
      </c>
      <c r="C1610" s="12" t="s">
        <v>316</v>
      </c>
      <c r="D1610" s="37">
        <v>-0.46899999999999997</v>
      </c>
      <c r="E1610" s="68">
        <v>0.17299999999999999</v>
      </c>
      <c r="F1610" s="19">
        <f t="shared" si="359"/>
        <v>-2.7109826589595376</v>
      </c>
      <c r="G1610" s="12" t="s">
        <v>353</v>
      </c>
      <c r="H1610" s="12">
        <f t="shared" si="361"/>
        <v>-0.6419999999999999</v>
      </c>
      <c r="I1610" s="12">
        <f t="shared" si="362"/>
        <v>-0.29599999999999999</v>
      </c>
      <c r="J1610" s="12">
        <v>0.192</v>
      </c>
      <c r="K1610" s="12">
        <f t="shared" si="365"/>
        <v>0.46899999999999997</v>
      </c>
      <c r="L1610" s="45">
        <f t="shared" si="360"/>
        <v>2.7109826589595376</v>
      </c>
      <c r="M1610" s="15">
        <f t="shared" si="366"/>
        <v>9.0701831780804695E-2</v>
      </c>
      <c r="N1610" s="68">
        <f t="shared" si="367"/>
        <v>3.34571788871625E-2</v>
      </c>
      <c r="O1610" s="68">
        <f t="shared" si="368"/>
        <v>29.8889515871196</v>
      </c>
      <c r="P1610" s="12">
        <f t="shared" si="369"/>
        <v>5.7244652893642195E-2</v>
      </c>
      <c r="Q1610" s="12">
        <f t="shared" si="370"/>
        <v>0.1241590106679672</v>
      </c>
      <c r="R1610" s="113">
        <v>8.5362111972519994</v>
      </c>
      <c r="S1610" s="12" t="s">
        <v>2052</v>
      </c>
      <c r="T1610" s="12" t="s">
        <v>2052</v>
      </c>
      <c r="U1610" s="12" t="s">
        <v>2054</v>
      </c>
      <c r="V1610" s="68" t="s">
        <v>2063</v>
      </c>
      <c r="W1610" s="68">
        <v>0</v>
      </c>
      <c r="X1610" s="68">
        <v>1</v>
      </c>
      <c r="Y1610" s="68">
        <v>0</v>
      </c>
      <c r="Z1610" s="68">
        <v>0</v>
      </c>
      <c r="AA1610" s="68">
        <v>0</v>
      </c>
      <c r="AB1610" s="68">
        <v>1</v>
      </c>
      <c r="AC1610" s="68">
        <v>3</v>
      </c>
      <c r="AD1610" s="68">
        <v>3</v>
      </c>
      <c r="AE1610" s="68">
        <v>886</v>
      </c>
      <c r="AF1610" s="68">
        <v>0</v>
      </c>
      <c r="AG1610" s="68">
        <v>1</v>
      </c>
      <c r="AH1610" s="68">
        <v>0</v>
      </c>
      <c r="AI1610" s="68">
        <v>0</v>
      </c>
      <c r="AJ1610" s="68">
        <v>0</v>
      </c>
      <c r="AK1610" s="68">
        <v>0</v>
      </c>
      <c r="AL1610" s="68">
        <v>0</v>
      </c>
      <c r="AM1610" s="68">
        <v>0</v>
      </c>
      <c r="AN1610" s="68">
        <v>0</v>
      </c>
      <c r="AO1610" s="68">
        <v>0</v>
      </c>
      <c r="AP1610" s="113">
        <v>4.4886363697321396</v>
      </c>
      <c r="AQ1610" s="12">
        <v>1</v>
      </c>
      <c r="AR1610" s="113">
        <v>4.4886363697321396</v>
      </c>
      <c r="AS1610" s="12">
        <v>0</v>
      </c>
      <c r="AT1610" s="12">
        <v>1</v>
      </c>
      <c r="AU1610" s="12">
        <v>6.3969296552161463</v>
      </c>
      <c r="AV1610" s="113">
        <v>7.6073814256397911</v>
      </c>
      <c r="AW1610" s="12">
        <v>0</v>
      </c>
      <c r="AX1610" s="12">
        <v>1</v>
      </c>
      <c r="AY1610" s="68">
        <v>0</v>
      </c>
      <c r="AZ1610" s="68">
        <v>5.5</v>
      </c>
      <c r="BA1610" s="94">
        <v>29</v>
      </c>
      <c r="BB1610" s="94">
        <v>23</v>
      </c>
      <c r="BC1610" s="12">
        <v>1</v>
      </c>
      <c r="BD1610" s="12">
        <v>0</v>
      </c>
      <c r="BE1610" s="104">
        <f t="shared" si="371"/>
        <v>4.2247878582473906</v>
      </c>
      <c r="BF1610" s="104">
        <v>1151.0899999999999</v>
      </c>
      <c r="BG1610" s="104">
        <f t="shared" si="372"/>
        <v>0.59939122899504371</v>
      </c>
      <c r="BH1610" s="68">
        <v>0</v>
      </c>
      <c r="BI1610" s="68">
        <v>1</v>
      </c>
      <c r="BJ1610" s="68">
        <v>0</v>
      </c>
      <c r="BK1610" s="12">
        <v>1</v>
      </c>
      <c r="BL1610" s="12">
        <v>0</v>
      </c>
      <c r="BM1610" s="12">
        <v>0</v>
      </c>
      <c r="BN1610" s="12">
        <v>1</v>
      </c>
      <c r="BO1610" s="12">
        <v>0</v>
      </c>
      <c r="BP1610" s="12">
        <v>1</v>
      </c>
      <c r="BQ1610" s="12">
        <v>1</v>
      </c>
      <c r="BR1610" s="12">
        <v>0</v>
      </c>
      <c r="BS1610" s="12">
        <v>0</v>
      </c>
      <c r="BT1610" s="12">
        <v>0</v>
      </c>
      <c r="BU1610" s="12">
        <v>0</v>
      </c>
      <c r="BV1610" s="12">
        <v>1</v>
      </c>
      <c r="BW1610" s="12">
        <v>0</v>
      </c>
      <c r="BX1610" s="12">
        <v>0</v>
      </c>
      <c r="BY1610" s="12">
        <v>0.253</v>
      </c>
      <c r="BZ1610" s="12">
        <f t="shared" si="373"/>
        <v>0.747</v>
      </c>
      <c r="CA1610" s="113">
        <v>3.9512437185814275</v>
      </c>
      <c r="CB1610" s="12" t="s">
        <v>2040</v>
      </c>
      <c r="CC1610" s="12">
        <v>1</v>
      </c>
    </row>
    <row r="1611" spans="1:167" ht="15" customHeight="1" x14ac:dyDescent="0.3">
      <c r="A1611" s="70">
        <v>1610</v>
      </c>
      <c r="B1611" s="12">
        <v>42</v>
      </c>
      <c r="C1611" s="12" t="s">
        <v>316</v>
      </c>
      <c r="D1611" s="37">
        <v>-1.9E-2</v>
      </c>
      <c r="E1611" s="68">
        <v>8.5999999999999993E-2</v>
      </c>
      <c r="F1611" s="19">
        <f t="shared" si="359"/>
        <v>-0.22093023255813954</v>
      </c>
      <c r="H1611" s="12">
        <f t="shared" si="361"/>
        <v>-0.105</v>
      </c>
      <c r="I1611" s="12">
        <f t="shared" si="362"/>
        <v>6.699999999999999E-2</v>
      </c>
      <c r="J1611" s="12">
        <v>0.14399999999999999</v>
      </c>
      <c r="K1611" s="12">
        <f t="shared" si="365"/>
        <v>1.9E-2</v>
      </c>
      <c r="L1611" s="45">
        <f t="shared" si="360"/>
        <v>0.22093023255813954</v>
      </c>
      <c r="M1611" s="15">
        <f t="shared" si="366"/>
        <v>7.4431224736806745E-3</v>
      </c>
      <c r="N1611" s="68">
        <f t="shared" si="367"/>
        <v>3.3689922775607263E-2</v>
      </c>
      <c r="O1611" s="68">
        <f t="shared" si="368"/>
        <v>29.682466376089071</v>
      </c>
      <c r="P1611" s="12">
        <f t="shared" si="369"/>
        <v>-2.6246800301926589E-2</v>
      </c>
      <c r="Q1611" s="12">
        <f t="shared" si="370"/>
        <v>4.1133045249287938E-2</v>
      </c>
      <c r="R1611" s="113">
        <v>8.5362111972519994</v>
      </c>
      <c r="S1611" s="12" t="s">
        <v>2065</v>
      </c>
      <c r="T1611" s="12" t="s">
        <v>2065</v>
      </c>
      <c r="U1611" s="12" t="s">
        <v>833</v>
      </c>
      <c r="V1611" s="68" t="s">
        <v>2070</v>
      </c>
      <c r="W1611" s="68">
        <v>0</v>
      </c>
      <c r="X1611" s="68">
        <v>1</v>
      </c>
      <c r="Y1611" s="68">
        <v>0</v>
      </c>
      <c r="Z1611" s="68">
        <v>0</v>
      </c>
      <c r="AA1611" s="68">
        <v>0</v>
      </c>
      <c r="AB1611" s="68">
        <v>1</v>
      </c>
      <c r="AC1611" s="68">
        <v>1</v>
      </c>
      <c r="AD1611" s="68">
        <v>8</v>
      </c>
      <c r="AE1611" s="68">
        <v>881</v>
      </c>
      <c r="AF1611" s="68">
        <v>0</v>
      </c>
      <c r="AG1611" s="68">
        <v>1</v>
      </c>
      <c r="AH1611" s="68">
        <v>0</v>
      </c>
      <c r="AI1611" s="68">
        <v>0</v>
      </c>
      <c r="AJ1611" s="68">
        <v>0</v>
      </c>
      <c r="AK1611" s="68">
        <v>0</v>
      </c>
      <c r="AL1611" s="68">
        <v>0</v>
      </c>
      <c r="AM1611" s="68">
        <v>0</v>
      </c>
      <c r="AN1611" s="68">
        <v>0</v>
      </c>
      <c r="AO1611" s="68">
        <v>0</v>
      </c>
      <c r="AP1611" s="113">
        <v>4.4886363697321396</v>
      </c>
      <c r="AQ1611" s="12">
        <v>1</v>
      </c>
      <c r="AR1611" s="113">
        <v>4.4886363697321396</v>
      </c>
      <c r="AS1611" s="12">
        <v>0</v>
      </c>
      <c r="AT1611" s="12">
        <v>1</v>
      </c>
      <c r="AU1611" s="12">
        <v>6.3969296552161463</v>
      </c>
      <c r="AV1611" s="113">
        <v>7.6073814256397911</v>
      </c>
      <c r="AW1611" s="12">
        <v>0</v>
      </c>
      <c r="AX1611" s="12">
        <v>1</v>
      </c>
      <c r="AY1611" s="68">
        <v>0</v>
      </c>
      <c r="AZ1611" s="68">
        <v>5.5</v>
      </c>
      <c r="BA1611" s="94">
        <v>29</v>
      </c>
      <c r="BB1611" s="94">
        <v>23</v>
      </c>
      <c r="BC1611" s="12">
        <v>1</v>
      </c>
      <c r="BD1611" s="12">
        <v>0</v>
      </c>
      <c r="BE1611" s="104">
        <f t="shared" si="371"/>
        <v>4.2247878582473906</v>
      </c>
      <c r="BF1611" s="104">
        <v>1151.0899999999999</v>
      </c>
      <c r="BG1611" s="104">
        <f t="shared" si="372"/>
        <v>0.59939122899504371</v>
      </c>
      <c r="BH1611" s="68">
        <v>0</v>
      </c>
      <c r="BI1611" s="68">
        <v>1</v>
      </c>
      <c r="BJ1611" s="68">
        <v>0</v>
      </c>
      <c r="BK1611" s="12">
        <v>1</v>
      </c>
      <c r="BL1611" s="12">
        <v>0</v>
      </c>
      <c r="BM1611" s="12">
        <v>0</v>
      </c>
      <c r="BN1611" s="12">
        <v>1</v>
      </c>
      <c r="BO1611" s="12">
        <v>0</v>
      </c>
      <c r="BP1611" s="12">
        <v>1</v>
      </c>
      <c r="BQ1611" s="12">
        <v>1</v>
      </c>
      <c r="BR1611" s="12">
        <v>0</v>
      </c>
      <c r="BS1611" s="12">
        <v>0</v>
      </c>
      <c r="BT1611" s="12">
        <v>0</v>
      </c>
      <c r="BU1611" s="12">
        <v>0</v>
      </c>
      <c r="BV1611" s="12">
        <v>1</v>
      </c>
      <c r="BW1611" s="12">
        <v>0</v>
      </c>
      <c r="BX1611" s="12">
        <v>0</v>
      </c>
      <c r="BY1611" s="12">
        <v>0.253</v>
      </c>
      <c r="BZ1611" s="12">
        <f t="shared" si="373"/>
        <v>0.747</v>
      </c>
      <c r="CA1611" s="113">
        <v>3.9512437185814275</v>
      </c>
      <c r="CB1611" s="12" t="s">
        <v>2040</v>
      </c>
      <c r="CC1611" s="12">
        <v>1</v>
      </c>
      <c r="CI1611" s="49" t="s">
        <v>2064</v>
      </c>
    </row>
    <row r="1612" spans="1:167" ht="15" customHeight="1" x14ac:dyDescent="0.3">
      <c r="A1612" s="70">
        <v>1611</v>
      </c>
      <c r="B1612" s="12">
        <v>42</v>
      </c>
      <c r="C1612" s="12" t="s">
        <v>316</v>
      </c>
      <c r="D1612" s="37">
        <v>3.7999999999999999E-2</v>
      </c>
      <c r="E1612" s="68">
        <v>9.0999999999999998E-2</v>
      </c>
      <c r="F1612" s="19">
        <f t="shared" si="359"/>
        <v>0.4175824175824176</v>
      </c>
      <c r="H1612" s="12">
        <f t="shared" si="361"/>
        <v>-5.2999999999999999E-2</v>
      </c>
      <c r="I1612" s="12">
        <f t="shared" si="362"/>
        <v>0.129</v>
      </c>
      <c r="J1612" s="12">
        <v>0.14399999999999999</v>
      </c>
      <c r="K1612" s="12">
        <f t="shared" si="365"/>
        <v>-3.7999999999999999E-2</v>
      </c>
      <c r="L1612" s="45">
        <f t="shared" si="360"/>
        <v>-0.4175824175824176</v>
      </c>
      <c r="M1612" s="15">
        <f t="shared" si="366"/>
        <v>-1.4067317016818081E-2</v>
      </c>
      <c r="N1612" s="68">
        <f t="shared" si="367"/>
        <v>3.3687522329748559E-2</v>
      </c>
      <c r="O1612" s="68">
        <f t="shared" si="368"/>
        <v>29.684581436757266</v>
      </c>
      <c r="P1612" s="12">
        <f t="shared" si="369"/>
        <v>-4.7754839346566644E-2</v>
      </c>
      <c r="Q1612" s="12">
        <f t="shared" si="370"/>
        <v>1.9620205312930478E-2</v>
      </c>
      <c r="R1612" s="113">
        <v>8.5362111972519994</v>
      </c>
      <c r="S1612" s="12" t="s">
        <v>2065</v>
      </c>
      <c r="T1612" s="12" t="s">
        <v>2065</v>
      </c>
      <c r="U1612" s="12" t="s">
        <v>1515</v>
      </c>
      <c r="V1612" s="68" t="s">
        <v>2071</v>
      </c>
      <c r="W1612" s="68">
        <v>0</v>
      </c>
      <c r="X1612" s="68">
        <v>1</v>
      </c>
      <c r="Y1612" s="68">
        <v>0</v>
      </c>
      <c r="Z1612" s="68">
        <v>0</v>
      </c>
      <c r="AA1612" s="68">
        <v>0</v>
      </c>
      <c r="AB1612" s="68">
        <v>1</v>
      </c>
      <c r="AC1612" s="68">
        <v>1</v>
      </c>
      <c r="AD1612" s="68">
        <v>8</v>
      </c>
      <c r="AE1612" s="68">
        <v>881</v>
      </c>
      <c r="AF1612" s="68">
        <v>0</v>
      </c>
      <c r="AG1612" s="68">
        <v>1</v>
      </c>
      <c r="AH1612" s="68">
        <v>0</v>
      </c>
      <c r="AI1612" s="68">
        <v>0</v>
      </c>
      <c r="AJ1612" s="68">
        <v>0</v>
      </c>
      <c r="AK1612" s="68">
        <v>0</v>
      </c>
      <c r="AL1612" s="68">
        <v>0</v>
      </c>
      <c r="AM1612" s="68">
        <v>0</v>
      </c>
      <c r="AN1612" s="68">
        <v>0</v>
      </c>
      <c r="AO1612" s="68">
        <v>0</v>
      </c>
      <c r="AP1612" s="113">
        <v>4.4886363697321396</v>
      </c>
      <c r="AQ1612" s="12">
        <v>1</v>
      </c>
      <c r="AR1612" s="113">
        <v>4.4886363697321396</v>
      </c>
      <c r="AS1612" s="12">
        <v>0</v>
      </c>
      <c r="AT1612" s="12">
        <v>1</v>
      </c>
      <c r="AU1612" s="12">
        <v>6.3969296552161463</v>
      </c>
      <c r="AV1612" s="113">
        <v>7.6073814256397911</v>
      </c>
      <c r="AW1612" s="12">
        <v>0</v>
      </c>
      <c r="AX1612" s="12">
        <v>1</v>
      </c>
      <c r="AY1612" s="68">
        <v>0</v>
      </c>
      <c r="AZ1612" s="68">
        <v>5.5</v>
      </c>
      <c r="BA1612" s="94">
        <v>29</v>
      </c>
      <c r="BB1612" s="94">
        <v>23</v>
      </c>
      <c r="BC1612" s="12">
        <v>1</v>
      </c>
      <c r="BD1612" s="12">
        <v>0</v>
      </c>
      <c r="BE1612" s="104">
        <f t="shared" si="371"/>
        <v>4.2247878582473906</v>
      </c>
      <c r="BF1612" s="104">
        <v>1151.0899999999999</v>
      </c>
      <c r="BG1612" s="104">
        <f t="shared" si="372"/>
        <v>0.59939122899504371</v>
      </c>
      <c r="BH1612" s="68">
        <v>0</v>
      </c>
      <c r="BI1612" s="68">
        <v>1</v>
      </c>
      <c r="BJ1612" s="68">
        <v>0</v>
      </c>
      <c r="BK1612" s="12">
        <v>1</v>
      </c>
      <c r="BL1612" s="12">
        <v>0</v>
      </c>
      <c r="BM1612" s="12">
        <v>0</v>
      </c>
      <c r="BN1612" s="12">
        <v>1</v>
      </c>
      <c r="BO1612" s="12">
        <v>0</v>
      </c>
      <c r="BP1612" s="12">
        <v>1</v>
      </c>
      <c r="BQ1612" s="12">
        <v>1</v>
      </c>
      <c r="BR1612" s="12">
        <v>0</v>
      </c>
      <c r="BS1612" s="12">
        <v>0</v>
      </c>
      <c r="BT1612" s="12">
        <v>0</v>
      </c>
      <c r="BU1612" s="12">
        <v>0</v>
      </c>
      <c r="BV1612" s="12">
        <v>1</v>
      </c>
      <c r="BW1612" s="12">
        <v>0</v>
      </c>
      <c r="BX1612" s="12">
        <v>0</v>
      </c>
      <c r="BY1612" s="12">
        <v>0.253</v>
      </c>
      <c r="BZ1612" s="12">
        <f t="shared" si="373"/>
        <v>0.747</v>
      </c>
      <c r="CA1612" s="113">
        <v>3.9512437185814275</v>
      </c>
      <c r="CB1612" s="12" t="s">
        <v>2040</v>
      </c>
      <c r="CC1612" s="12">
        <v>1</v>
      </c>
    </row>
    <row r="1613" spans="1:167" ht="15" customHeight="1" x14ac:dyDescent="0.3">
      <c r="A1613" s="70">
        <v>1612</v>
      </c>
      <c r="B1613" s="12">
        <v>42</v>
      </c>
      <c r="C1613" s="12" t="s">
        <v>316</v>
      </c>
      <c r="D1613" s="37">
        <v>-0.123</v>
      </c>
      <c r="E1613" s="68">
        <v>8.6999999999999994E-2</v>
      </c>
      <c r="F1613" s="19">
        <f t="shared" si="359"/>
        <v>-1.413793103448276</v>
      </c>
      <c r="H1613" s="12">
        <f t="shared" si="361"/>
        <v>-0.21</v>
      </c>
      <c r="I1613" s="12">
        <f t="shared" si="362"/>
        <v>-3.6000000000000004E-2</v>
      </c>
      <c r="J1613" s="12">
        <v>0.14399999999999999</v>
      </c>
      <c r="K1613" s="12">
        <f t="shared" si="365"/>
        <v>0.123</v>
      </c>
      <c r="L1613" s="45">
        <f t="shared" si="360"/>
        <v>1.413793103448276</v>
      </c>
      <c r="M1613" s="15">
        <f t="shared" si="366"/>
        <v>4.7577958092490172E-2</v>
      </c>
      <c r="N1613" s="68">
        <f t="shared" si="367"/>
        <v>3.3652702065419877E-2</v>
      </c>
      <c r="O1613" s="68">
        <f t="shared" si="368"/>
        <v>29.715295908662224</v>
      </c>
      <c r="P1613" s="12">
        <f t="shared" si="369"/>
        <v>1.3925256027070294E-2</v>
      </c>
      <c r="Q1613" s="12">
        <f t="shared" si="370"/>
        <v>8.1230660157910056E-2</v>
      </c>
      <c r="R1613" s="113">
        <v>8.5362111972519994</v>
      </c>
      <c r="S1613" s="12" t="s">
        <v>2065</v>
      </c>
      <c r="T1613" s="12" t="s">
        <v>2065</v>
      </c>
      <c r="U1613" s="12" t="s">
        <v>482</v>
      </c>
      <c r="V1613" s="68" t="s">
        <v>2072</v>
      </c>
      <c r="W1613" s="68">
        <v>0</v>
      </c>
      <c r="X1613" s="68">
        <v>1</v>
      </c>
      <c r="Y1613" s="68">
        <v>0</v>
      </c>
      <c r="Z1613" s="68">
        <v>0</v>
      </c>
      <c r="AA1613" s="68">
        <v>0</v>
      </c>
      <c r="AB1613" s="68">
        <v>1</v>
      </c>
      <c r="AC1613" s="68">
        <v>1</v>
      </c>
      <c r="AD1613" s="68">
        <v>8</v>
      </c>
      <c r="AE1613" s="68">
        <v>881</v>
      </c>
      <c r="AF1613" s="68">
        <v>0</v>
      </c>
      <c r="AG1613" s="68">
        <v>1</v>
      </c>
      <c r="AH1613" s="68">
        <v>0</v>
      </c>
      <c r="AI1613" s="68">
        <v>0</v>
      </c>
      <c r="AJ1613" s="68">
        <v>0</v>
      </c>
      <c r="AK1613" s="68">
        <v>0</v>
      </c>
      <c r="AL1613" s="68">
        <v>0</v>
      </c>
      <c r="AM1613" s="68">
        <v>0</v>
      </c>
      <c r="AN1613" s="68">
        <v>0</v>
      </c>
      <c r="AO1613" s="68">
        <v>0</v>
      </c>
      <c r="AP1613" s="113">
        <v>4.4886363697321396</v>
      </c>
      <c r="AQ1613" s="12">
        <v>1</v>
      </c>
      <c r="AR1613" s="113">
        <v>4.4886363697321396</v>
      </c>
      <c r="AS1613" s="12">
        <v>0</v>
      </c>
      <c r="AT1613" s="12">
        <v>1</v>
      </c>
      <c r="AU1613" s="12">
        <v>6.3969296552161463</v>
      </c>
      <c r="AV1613" s="113">
        <v>7.6073814256397911</v>
      </c>
      <c r="AW1613" s="12">
        <v>0</v>
      </c>
      <c r="AX1613" s="12">
        <v>1</v>
      </c>
      <c r="AY1613" s="68">
        <v>0</v>
      </c>
      <c r="AZ1613" s="68">
        <v>5.5</v>
      </c>
      <c r="BA1613" s="94">
        <v>29</v>
      </c>
      <c r="BB1613" s="94">
        <v>23</v>
      </c>
      <c r="BC1613" s="12">
        <v>1</v>
      </c>
      <c r="BD1613" s="12">
        <v>0</v>
      </c>
      <c r="BE1613" s="104">
        <f t="shared" si="371"/>
        <v>4.2247878582473906</v>
      </c>
      <c r="BF1613" s="104">
        <v>1151.0899999999999</v>
      </c>
      <c r="BG1613" s="104">
        <f t="shared" si="372"/>
        <v>0.59939122899504371</v>
      </c>
      <c r="BH1613" s="68">
        <v>0</v>
      </c>
      <c r="BI1613" s="68">
        <v>1</v>
      </c>
      <c r="BJ1613" s="68">
        <v>0</v>
      </c>
      <c r="BK1613" s="12">
        <v>1</v>
      </c>
      <c r="BL1613" s="12">
        <v>0</v>
      </c>
      <c r="BM1613" s="12">
        <v>0</v>
      </c>
      <c r="BN1613" s="12">
        <v>1</v>
      </c>
      <c r="BO1613" s="12">
        <v>0</v>
      </c>
      <c r="BP1613" s="12">
        <v>1</v>
      </c>
      <c r="BQ1613" s="12">
        <v>1</v>
      </c>
      <c r="BR1613" s="12">
        <v>0</v>
      </c>
      <c r="BS1613" s="12">
        <v>0</v>
      </c>
      <c r="BT1613" s="12">
        <v>0</v>
      </c>
      <c r="BU1613" s="12">
        <v>0</v>
      </c>
      <c r="BV1613" s="12">
        <v>1</v>
      </c>
      <c r="BW1613" s="12">
        <v>0</v>
      </c>
      <c r="BX1613" s="12">
        <v>0</v>
      </c>
      <c r="BY1613" s="12">
        <v>0.253</v>
      </c>
      <c r="BZ1613" s="12">
        <f t="shared" si="373"/>
        <v>0.747</v>
      </c>
      <c r="CA1613" s="113">
        <v>3.9512437185814275</v>
      </c>
      <c r="CB1613" s="12" t="s">
        <v>2040</v>
      </c>
      <c r="CC1613" s="12">
        <v>1</v>
      </c>
    </row>
    <row r="1614" spans="1:167" ht="15" customHeight="1" x14ac:dyDescent="0.3">
      <c r="A1614" s="70">
        <v>1613</v>
      </c>
      <c r="B1614" s="12">
        <v>42</v>
      </c>
      <c r="C1614" s="12" t="s">
        <v>316</v>
      </c>
      <c r="D1614" s="37">
        <v>-0.23400000000000001</v>
      </c>
      <c r="E1614" s="13">
        <v>0.10199999999999999</v>
      </c>
      <c r="F1614" s="19">
        <f t="shared" si="359"/>
        <v>-2.2941176470588238</v>
      </c>
      <c r="G1614" s="12" t="s">
        <v>420</v>
      </c>
      <c r="H1614" s="12">
        <f t="shared" si="361"/>
        <v>-0.33600000000000002</v>
      </c>
      <c r="I1614" s="12">
        <f t="shared" si="362"/>
        <v>-0.13200000000000001</v>
      </c>
      <c r="J1614" s="12">
        <v>0.14399999999999999</v>
      </c>
      <c r="K1614" s="12">
        <f t="shared" si="365"/>
        <v>0.23400000000000001</v>
      </c>
      <c r="L1614" s="45">
        <f t="shared" si="360"/>
        <v>2.2941176470588238</v>
      </c>
      <c r="M1614" s="15">
        <f t="shared" si="366"/>
        <v>7.7060954192071013E-2</v>
      </c>
      <c r="N1614" s="13">
        <f t="shared" si="367"/>
        <v>3.3590672340133514E-2</v>
      </c>
      <c r="O1614" s="68">
        <f t="shared" si="368"/>
        <v>29.770169226568843</v>
      </c>
      <c r="P1614" s="12">
        <f t="shared" si="369"/>
        <v>4.3470281851937499E-2</v>
      </c>
      <c r="Q1614" s="12">
        <f t="shared" si="370"/>
        <v>0.11065162653220453</v>
      </c>
      <c r="R1614" s="113">
        <v>8.5362111972519994</v>
      </c>
      <c r="S1614" s="12" t="s">
        <v>2065</v>
      </c>
      <c r="T1614" s="12" t="s">
        <v>2065</v>
      </c>
      <c r="U1614" s="12" t="s">
        <v>483</v>
      </c>
      <c r="V1614" s="13" t="s">
        <v>2073</v>
      </c>
      <c r="W1614" s="68">
        <v>0</v>
      </c>
      <c r="X1614" s="68">
        <v>1</v>
      </c>
      <c r="Y1614" s="68">
        <v>0</v>
      </c>
      <c r="Z1614" s="68">
        <v>0</v>
      </c>
      <c r="AA1614" s="68">
        <v>0</v>
      </c>
      <c r="AB1614" s="68">
        <v>1</v>
      </c>
      <c r="AC1614" s="68">
        <v>1</v>
      </c>
      <c r="AD1614" s="68">
        <v>8</v>
      </c>
      <c r="AE1614" s="68">
        <v>881</v>
      </c>
      <c r="AF1614" s="68">
        <v>0</v>
      </c>
      <c r="AG1614" s="68">
        <v>1</v>
      </c>
      <c r="AH1614" s="68">
        <v>0</v>
      </c>
      <c r="AI1614" s="68">
        <v>0</v>
      </c>
      <c r="AJ1614" s="68">
        <v>0</v>
      </c>
      <c r="AK1614" s="68">
        <v>0</v>
      </c>
      <c r="AL1614" s="68">
        <v>0</v>
      </c>
      <c r="AM1614" s="68">
        <v>0</v>
      </c>
      <c r="AN1614" s="68">
        <v>0</v>
      </c>
      <c r="AO1614" s="68">
        <v>0</v>
      </c>
      <c r="AP1614" s="113">
        <v>4.4886363697321396</v>
      </c>
      <c r="AQ1614" s="12">
        <v>1</v>
      </c>
      <c r="AR1614" s="113">
        <v>4.4886363697321396</v>
      </c>
      <c r="AS1614" s="12">
        <v>0</v>
      </c>
      <c r="AT1614" s="12">
        <v>1</v>
      </c>
      <c r="AU1614" s="12">
        <v>6.3969296552161463</v>
      </c>
      <c r="AV1614" s="113">
        <v>7.6073814256397911</v>
      </c>
      <c r="AW1614" s="12">
        <v>0</v>
      </c>
      <c r="AX1614" s="12">
        <v>1</v>
      </c>
      <c r="AY1614" s="68">
        <v>0</v>
      </c>
      <c r="AZ1614" s="68">
        <v>5.5</v>
      </c>
      <c r="BA1614" s="94">
        <v>29</v>
      </c>
      <c r="BB1614" s="94">
        <v>23</v>
      </c>
      <c r="BC1614" s="12">
        <v>1</v>
      </c>
      <c r="BD1614" s="12">
        <v>0</v>
      </c>
      <c r="BE1614" s="104">
        <f t="shared" si="371"/>
        <v>4.2247878582473906</v>
      </c>
      <c r="BF1614" s="104">
        <v>1151.0899999999999</v>
      </c>
      <c r="BG1614" s="104">
        <f t="shared" si="372"/>
        <v>0.59939122899504371</v>
      </c>
      <c r="BH1614" s="68">
        <v>0</v>
      </c>
      <c r="BI1614" s="68">
        <v>1</v>
      </c>
      <c r="BJ1614" s="68">
        <v>0</v>
      </c>
      <c r="BK1614" s="12">
        <v>1</v>
      </c>
      <c r="BL1614" s="12">
        <v>0</v>
      </c>
      <c r="BM1614" s="12">
        <v>0</v>
      </c>
      <c r="BN1614" s="12">
        <v>1</v>
      </c>
      <c r="BO1614" s="12">
        <v>0</v>
      </c>
      <c r="BP1614" s="12">
        <v>1</v>
      </c>
      <c r="BQ1614" s="12">
        <v>1</v>
      </c>
      <c r="BR1614" s="12">
        <v>0</v>
      </c>
      <c r="BS1614" s="12">
        <v>0</v>
      </c>
      <c r="BT1614" s="12">
        <v>0</v>
      </c>
      <c r="BU1614" s="12">
        <v>0</v>
      </c>
      <c r="BV1614" s="12">
        <v>1</v>
      </c>
      <c r="BW1614" s="12">
        <v>0</v>
      </c>
      <c r="BX1614" s="12">
        <v>0</v>
      </c>
      <c r="BY1614" s="12">
        <v>0.253</v>
      </c>
      <c r="BZ1614" s="12">
        <f t="shared" si="373"/>
        <v>0.747</v>
      </c>
      <c r="CA1614" s="113">
        <v>3.9512437185814275</v>
      </c>
      <c r="CB1614" s="12" t="s">
        <v>2040</v>
      </c>
      <c r="CC1614" s="12">
        <v>1</v>
      </c>
    </row>
    <row r="1615" spans="1:167" ht="15" customHeight="1" x14ac:dyDescent="0.3">
      <c r="A1615" s="70">
        <v>1614</v>
      </c>
      <c r="B1615" s="12">
        <v>42</v>
      </c>
      <c r="C1615" s="12" t="s">
        <v>316</v>
      </c>
      <c r="D1615" s="37">
        <v>-0.19</v>
      </c>
      <c r="E1615" s="68">
        <v>0.115</v>
      </c>
      <c r="F1615" s="19">
        <f t="shared" si="359"/>
        <v>-1.6521739130434783</v>
      </c>
      <c r="H1615" s="12">
        <f t="shared" si="361"/>
        <v>-0.30499999999999999</v>
      </c>
      <c r="I1615" s="12">
        <f t="shared" si="362"/>
        <v>-7.4999999999999997E-2</v>
      </c>
      <c r="J1615" s="12">
        <v>0.14399999999999999</v>
      </c>
      <c r="K1615" s="12">
        <f t="shared" si="365"/>
        <v>0.19</v>
      </c>
      <c r="L1615" s="45">
        <f t="shared" si="360"/>
        <v>1.6521739130434783</v>
      </c>
      <c r="M1615" s="15">
        <f t="shared" si="366"/>
        <v>5.557712032061226E-2</v>
      </c>
      <c r="N1615" s="68">
        <f t="shared" si="367"/>
        <v>3.3638783351949524E-2</v>
      </c>
      <c r="O1615" s="68">
        <f t="shared" si="368"/>
        <v>29.727591201423323</v>
      </c>
      <c r="P1615" s="12">
        <f t="shared" si="369"/>
        <v>2.1938336968662736E-2</v>
      </c>
      <c r="Q1615" s="12">
        <f t="shared" si="370"/>
        <v>8.9215903672561783E-2</v>
      </c>
      <c r="R1615" s="113">
        <v>8.4715680133899625</v>
      </c>
      <c r="S1615" s="12" t="s">
        <v>2065</v>
      </c>
      <c r="T1615" s="12" t="s">
        <v>2065</v>
      </c>
      <c r="U1615" s="12" t="s">
        <v>2066</v>
      </c>
      <c r="V1615" s="68" t="s">
        <v>2074</v>
      </c>
      <c r="W1615" s="68">
        <v>0</v>
      </c>
      <c r="X1615" s="68">
        <v>1</v>
      </c>
      <c r="Y1615" s="68">
        <v>0</v>
      </c>
      <c r="Z1615" s="68">
        <v>0</v>
      </c>
      <c r="AA1615" s="68">
        <v>0</v>
      </c>
      <c r="AB1615" s="68">
        <v>1</v>
      </c>
      <c r="AC1615" s="68">
        <v>1</v>
      </c>
      <c r="AD1615" s="68">
        <v>8</v>
      </c>
      <c r="AE1615" s="68">
        <v>881</v>
      </c>
      <c r="AF1615" s="68">
        <v>0</v>
      </c>
      <c r="AG1615" s="68">
        <v>1</v>
      </c>
      <c r="AH1615" s="68">
        <v>0</v>
      </c>
      <c r="AI1615" s="68">
        <v>0</v>
      </c>
      <c r="AJ1615" s="68">
        <v>0</v>
      </c>
      <c r="AK1615" s="68">
        <v>0</v>
      </c>
      <c r="AL1615" s="68">
        <v>0</v>
      </c>
      <c r="AM1615" s="68">
        <v>0</v>
      </c>
      <c r="AN1615" s="68">
        <v>0</v>
      </c>
      <c r="AO1615" s="68">
        <v>0</v>
      </c>
      <c r="AP1615" s="113">
        <v>4.4886363697321396</v>
      </c>
      <c r="AQ1615" s="12">
        <v>1</v>
      </c>
      <c r="AR1615" s="113">
        <v>4.4886363697321396</v>
      </c>
      <c r="AS1615" s="12">
        <v>0</v>
      </c>
      <c r="AT1615" s="12">
        <v>1</v>
      </c>
      <c r="AU1615" s="12">
        <v>6.3969296552161463</v>
      </c>
      <c r="AV1615" s="113">
        <v>7.6073814256397911</v>
      </c>
      <c r="AW1615" s="12">
        <v>0</v>
      </c>
      <c r="AX1615" s="12">
        <v>1</v>
      </c>
      <c r="AY1615" s="68">
        <v>0</v>
      </c>
      <c r="AZ1615" s="68">
        <v>5.5</v>
      </c>
      <c r="BA1615" s="94">
        <v>29</v>
      </c>
      <c r="BB1615" s="94">
        <v>23</v>
      </c>
      <c r="BC1615" s="12">
        <v>1</v>
      </c>
      <c r="BD1615" s="12">
        <v>0</v>
      </c>
      <c r="BE1615" s="104">
        <f t="shared" si="371"/>
        <v>4.2247878582473906</v>
      </c>
      <c r="BF1615" s="104">
        <v>1151.0899999999999</v>
      </c>
      <c r="BG1615" s="104">
        <f t="shared" si="372"/>
        <v>0.59939122899504371</v>
      </c>
      <c r="BH1615" s="68">
        <v>0</v>
      </c>
      <c r="BI1615" s="68">
        <v>1</v>
      </c>
      <c r="BJ1615" s="68">
        <v>0</v>
      </c>
      <c r="BK1615" s="12">
        <v>1</v>
      </c>
      <c r="BL1615" s="12">
        <v>0</v>
      </c>
      <c r="BM1615" s="12">
        <v>0</v>
      </c>
      <c r="BN1615" s="12">
        <v>1</v>
      </c>
      <c r="BO1615" s="12">
        <v>0</v>
      </c>
      <c r="BP1615" s="12">
        <v>1</v>
      </c>
      <c r="BQ1615" s="12">
        <v>1</v>
      </c>
      <c r="BR1615" s="12">
        <v>0</v>
      </c>
      <c r="BS1615" s="12">
        <v>0</v>
      </c>
      <c r="BT1615" s="12">
        <v>0</v>
      </c>
      <c r="BU1615" s="12">
        <v>0</v>
      </c>
      <c r="BV1615" s="12">
        <v>1</v>
      </c>
      <c r="BW1615" s="12">
        <v>0</v>
      </c>
      <c r="BX1615" s="12">
        <v>0</v>
      </c>
      <c r="BY1615" s="12">
        <v>0.253</v>
      </c>
      <c r="BZ1615" s="12">
        <f t="shared" si="373"/>
        <v>0.747</v>
      </c>
      <c r="CA1615" s="113">
        <v>3.9512437185814275</v>
      </c>
      <c r="CB1615" s="12" t="s">
        <v>2040</v>
      </c>
      <c r="CC1615" s="12">
        <v>1</v>
      </c>
    </row>
    <row r="1616" spans="1:167" ht="15" customHeight="1" x14ac:dyDescent="0.3">
      <c r="A1616" s="70">
        <v>1615</v>
      </c>
      <c r="B1616" s="12">
        <v>42</v>
      </c>
      <c r="C1616" s="12" t="s">
        <v>316</v>
      </c>
      <c r="D1616" s="37">
        <v>-0.25</v>
      </c>
      <c r="E1616" s="13">
        <v>0.108</v>
      </c>
      <c r="F1616" s="19">
        <f t="shared" si="359"/>
        <v>-2.3148148148148149</v>
      </c>
      <c r="G1616" s="12" t="s">
        <v>420</v>
      </c>
      <c r="H1616" s="12">
        <f t="shared" si="361"/>
        <v>-0.35799999999999998</v>
      </c>
      <c r="I1616" s="12">
        <f t="shared" si="362"/>
        <v>-0.14200000000000002</v>
      </c>
      <c r="J1616" s="12">
        <v>0.14399999999999999</v>
      </c>
      <c r="K1616" s="12">
        <f t="shared" si="365"/>
        <v>0.25</v>
      </c>
      <c r="L1616" s="45">
        <f t="shared" si="360"/>
        <v>2.3148148148148149</v>
      </c>
      <c r="M1616" s="15">
        <f t="shared" si="366"/>
        <v>7.7752001713574562E-2</v>
      </c>
      <c r="N1616" s="13">
        <f t="shared" si="367"/>
        <v>3.3588864740264214E-2</v>
      </c>
      <c r="O1616" s="68">
        <f t="shared" si="368"/>
        <v>29.771771321620854</v>
      </c>
      <c r="P1616" s="12">
        <f t="shared" si="369"/>
        <v>4.4163136973310348E-2</v>
      </c>
      <c r="Q1616" s="12">
        <f t="shared" si="370"/>
        <v>0.11134086645383878</v>
      </c>
      <c r="R1616" s="113">
        <v>8.4715680133899625</v>
      </c>
      <c r="S1616" s="12" t="s">
        <v>2065</v>
      </c>
      <c r="T1616" s="12" t="s">
        <v>2065</v>
      </c>
      <c r="U1616" s="12" t="s">
        <v>2067</v>
      </c>
      <c r="V1616" s="13" t="s">
        <v>2075</v>
      </c>
      <c r="W1616" s="68">
        <v>0</v>
      </c>
      <c r="X1616" s="68">
        <v>1</v>
      </c>
      <c r="Y1616" s="68">
        <v>0</v>
      </c>
      <c r="Z1616" s="68">
        <v>0</v>
      </c>
      <c r="AA1616" s="68">
        <v>0</v>
      </c>
      <c r="AB1616" s="68">
        <v>1</v>
      </c>
      <c r="AC1616" s="68">
        <v>1</v>
      </c>
      <c r="AD1616" s="68">
        <v>8</v>
      </c>
      <c r="AE1616" s="68">
        <v>881</v>
      </c>
      <c r="AF1616" s="68">
        <v>0</v>
      </c>
      <c r="AG1616" s="68">
        <v>1</v>
      </c>
      <c r="AH1616" s="68">
        <v>0</v>
      </c>
      <c r="AI1616" s="68">
        <v>0</v>
      </c>
      <c r="AJ1616" s="68">
        <v>0</v>
      </c>
      <c r="AK1616" s="68">
        <v>0</v>
      </c>
      <c r="AL1616" s="68">
        <v>0</v>
      </c>
      <c r="AM1616" s="68">
        <v>0</v>
      </c>
      <c r="AN1616" s="68">
        <v>0</v>
      </c>
      <c r="AO1616" s="68">
        <v>0</v>
      </c>
      <c r="AP1616" s="113">
        <v>4.4886363697321396</v>
      </c>
      <c r="AQ1616" s="12">
        <v>1</v>
      </c>
      <c r="AR1616" s="113">
        <v>4.4886363697321396</v>
      </c>
      <c r="AS1616" s="12">
        <v>0</v>
      </c>
      <c r="AT1616" s="12">
        <v>1</v>
      </c>
      <c r="AU1616" s="12">
        <v>6.3969296552161463</v>
      </c>
      <c r="AV1616" s="113">
        <v>7.6073814256397911</v>
      </c>
      <c r="AW1616" s="12">
        <v>0</v>
      </c>
      <c r="AX1616" s="12">
        <v>1</v>
      </c>
      <c r="AY1616" s="68">
        <v>0</v>
      </c>
      <c r="AZ1616" s="68">
        <v>5.5</v>
      </c>
      <c r="BA1616" s="94">
        <v>29</v>
      </c>
      <c r="BB1616" s="94">
        <v>23</v>
      </c>
      <c r="BC1616" s="12">
        <v>1</v>
      </c>
      <c r="BD1616" s="12">
        <v>0</v>
      </c>
      <c r="BE1616" s="104">
        <f t="shared" si="371"/>
        <v>4.2247878582473906</v>
      </c>
      <c r="BF1616" s="104">
        <v>1151.0899999999999</v>
      </c>
      <c r="BG1616" s="104">
        <f t="shared" si="372"/>
        <v>0.59939122899504371</v>
      </c>
      <c r="BH1616" s="68">
        <v>0</v>
      </c>
      <c r="BI1616" s="68">
        <v>1</v>
      </c>
      <c r="BJ1616" s="68">
        <v>0</v>
      </c>
      <c r="BK1616" s="12">
        <v>1</v>
      </c>
      <c r="BL1616" s="12">
        <v>0</v>
      </c>
      <c r="BM1616" s="12">
        <v>0</v>
      </c>
      <c r="BN1616" s="12">
        <v>1</v>
      </c>
      <c r="BO1616" s="12">
        <v>0</v>
      </c>
      <c r="BP1616" s="12">
        <v>1</v>
      </c>
      <c r="BQ1616" s="12">
        <v>1</v>
      </c>
      <c r="BR1616" s="12">
        <v>0</v>
      </c>
      <c r="BS1616" s="12">
        <v>0</v>
      </c>
      <c r="BT1616" s="12">
        <v>0</v>
      </c>
      <c r="BU1616" s="12">
        <v>0</v>
      </c>
      <c r="BV1616" s="12">
        <v>1</v>
      </c>
      <c r="BW1616" s="12">
        <v>0</v>
      </c>
      <c r="BX1616" s="12">
        <v>0</v>
      </c>
      <c r="BY1616" s="12">
        <v>0.253</v>
      </c>
      <c r="BZ1616" s="12">
        <f t="shared" si="373"/>
        <v>0.747</v>
      </c>
      <c r="CA1616" s="113">
        <v>3.9512437185814275</v>
      </c>
      <c r="CB1616" s="12" t="s">
        <v>2040</v>
      </c>
      <c r="CC1616" s="12">
        <v>1</v>
      </c>
    </row>
    <row r="1617" spans="1:167" ht="15" customHeight="1" x14ac:dyDescent="0.3">
      <c r="A1617" s="70">
        <v>1616</v>
      </c>
      <c r="B1617" s="12">
        <v>42</v>
      </c>
      <c r="C1617" s="12" t="s">
        <v>316</v>
      </c>
      <c r="D1617" s="37">
        <v>-0.28899999999999998</v>
      </c>
      <c r="E1617" s="13">
        <v>0.13700000000000001</v>
      </c>
      <c r="F1617" s="19">
        <f t="shared" ref="F1617:F1656" si="374">D1617/E1617</f>
        <v>-2.10948905109489</v>
      </c>
      <c r="G1617" s="12" t="s">
        <v>420</v>
      </c>
      <c r="H1617" s="12">
        <f t="shared" si="361"/>
        <v>-0.42599999999999999</v>
      </c>
      <c r="I1617" s="12">
        <f t="shared" si="362"/>
        <v>-0.15199999999999997</v>
      </c>
      <c r="J1617" s="12">
        <v>0.14399999999999999</v>
      </c>
      <c r="K1617" s="12">
        <f t="shared" si="365"/>
        <v>0.28899999999999998</v>
      </c>
      <c r="L1617" s="45">
        <f t="shared" ref="L1617:L1656" si="375">K1617/E1617</f>
        <v>2.10948905109489</v>
      </c>
      <c r="M1617" s="15">
        <f t="shared" si="366"/>
        <v>7.089167995782962E-2</v>
      </c>
      <c r="N1617" s="13">
        <f t="shared" si="367"/>
        <v>3.3606090499040342E-2</v>
      </c>
      <c r="O1617" s="68">
        <f t="shared" si="368"/>
        <v>29.756510952339312</v>
      </c>
      <c r="P1617" s="12">
        <f t="shared" si="369"/>
        <v>3.7285589458789278E-2</v>
      </c>
      <c r="Q1617" s="12">
        <f t="shared" si="370"/>
        <v>0.10449777045686996</v>
      </c>
      <c r="R1617" s="113">
        <v>8.4715680133899625</v>
      </c>
      <c r="S1617" s="12" t="s">
        <v>2065</v>
      </c>
      <c r="T1617" s="12" t="s">
        <v>2065</v>
      </c>
      <c r="U1617" s="12" t="s">
        <v>2068</v>
      </c>
      <c r="V1617" s="13" t="s">
        <v>2076</v>
      </c>
      <c r="W1617" s="68">
        <v>0</v>
      </c>
      <c r="X1617" s="68">
        <v>1</v>
      </c>
      <c r="Y1617" s="68">
        <v>0</v>
      </c>
      <c r="Z1617" s="68">
        <v>0</v>
      </c>
      <c r="AA1617" s="68">
        <v>0</v>
      </c>
      <c r="AB1617" s="68">
        <v>1</v>
      </c>
      <c r="AC1617" s="68">
        <v>1</v>
      </c>
      <c r="AD1617" s="68">
        <v>8</v>
      </c>
      <c r="AE1617" s="68">
        <v>881</v>
      </c>
      <c r="AF1617" s="68">
        <v>0</v>
      </c>
      <c r="AG1617" s="13">
        <v>1</v>
      </c>
      <c r="AH1617" s="13">
        <v>0</v>
      </c>
      <c r="AI1617" s="13">
        <v>0</v>
      </c>
      <c r="AJ1617" s="13">
        <v>0</v>
      </c>
      <c r="AK1617" s="13">
        <v>0</v>
      </c>
      <c r="AL1617" s="13">
        <v>0</v>
      </c>
      <c r="AM1617" s="68">
        <v>0</v>
      </c>
      <c r="AN1617" s="68">
        <v>0</v>
      </c>
      <c r="AO1617" s="68">
        <v>0</v>
      </c>
      <c r="AP1617" s="113">
        <v>4.4886363697321396</v>
      </c>
      <c r="AQ1617" s="12">
        <v>1</v>
      </c>
      <c r="AR1617" s="113">
        <v>4.4886363697321396</v>
      </c>
      <c r="AS1617" s="12">
        <v>0</v>
      </c>
      <c r="AT1617" s="12">
        <v>1</v>
      </c>
      <c r="AU1617" s="12">
        <v>6.3969296552161463</v>
      </c>
      <c r="AV1617" s="113">
        <v>7.6073814256397911</v>
      </c>
      <c r="AW1617" s="12">
        <v>0</v>
      </c>
      <c r="AX1617" s="12">
        <v>1</v>
      </c>
      <c r="AY1617" s="68">
        <v>0</v>
      </c>
      <c r="AZ1617" s="68">
        <v>5.5</v>
      </c>
      <c r="BA1617" s="94">
        <v>29</v>
      </c>
      <c r="BB1617" s="94">
        <v>23</v>
      </c>
      <c r="BC1617" s="12">
        <v>1</v>
      </c>
      <c r="BD1617" s="12">
        <v>0</v>
      </c>
      <c r="BE1617" s="104">
        <f t="shared" si="371"/>
        <v>4.2247878582473906</v>
      </c>
      <c r="BF1617" s="104">
        <v>1151.0899999999999</v>
      </c>
      <c r="BG1617" s="104">
        <f t="shared" si="372"/>
        <v>0.59939122899504371</v>
      </c>
      <c r="BH1617" s="68">
        <v>0</v>
      </c>
      <c r="BI1617" s="68">
        <v>1</v>
      </c>
      <c r="BJ1617" s="68">
        <v>0</v>
      </c>
      <c r="BK1617" s="12">
        <v>1</v>
      </c>
      <c r="BL1617" s="12">
        <v>0</v>
      </c>
      <c r="BM1617" s="12">
        <v>0</v>
      </c>
      <c r="BN1617" s="12">
        <v>1</v>
      </c>
      <c r="BO1617" s="12">
        <v>0</v>
      </c>
      <c r="BP1617" s="12">
        <v>1</v>
      </c>
      <c r="BQ1617" s="12">
        <v>1</v>
      </c>
      <c r="BR1617" s="12">
        <v>0</v>
      </c>
      <c r="BS1617" s="12">
        <v>0</v>
      </c>
      <c r="BT1617" s="12">
        <v>0</v>
      </c>
      <c r="BU1617" s="12">
        <v>0</v>
      </c>
      <c r="BV1617" s="12">
        <v>1</v>
      </c>
      <c r="BW1617" s="12">
        <v>0</v>
      </c>
      <c r="BX1617" s="12">
        <v>0</v>
      </c>
      <c r="BY1617" s="12">
        <v>0.253</v>
      </c>
      <c r="BZ1617" s="12">
        <f t="shared" si="373"/>
        <v>0.747</v>
      </c>
      <c r="CA1617" s="113">
        <v>3.9512437185814275</v>
      </c>
      <c r="CB1617" s="12" t="s">
        <v>2040</v>
      </c>
      <c r="CC1617" s="12">
        <v>1</v>
      </c>
    </row>
    <row r="1618" spans="1:167" ht="15" customHeight="1" x14ac:dyDescent="0.3">
      <c r="A1618" s="70">
        <v>1617</v>
      </c>
      <c r="B1618" s="12">
        <v>42</v>
      </c>
      <c r="C1618" s="12" t="s">
        <v>316</v>
      </c>
      <c r="D1618" s="37">
        <v>-0.13700000000000001</v>
      </c>
      <c r="E1618" s="13">
        <v>0.13100000000000001</v>
      </c>
      <c r="F1618" s="19">
        <f t="shared" si="374"/>
        <v>-1.0458015267175573</v>
      </c>
      <c r="H1618" s="12">
        <f t="shared" si="361"/>
        <v>-0.26800000000000002</v>
      </c>
      <c r="I1618" s="12">
        <f t="shared" si="362"/>
        <v>-6.0000000000000053E-3</v>
      </c>
      <c r="J1618" s="12">
        <v>0.14399999999999999</v>
      </c>
      <c r="K1618" s="12">
        <f t="shared" si="365"/>
        <v>0.13700000000000001</v>
      </c>
      <c r="L1618" s="45">
        <f t="shared" si="375"/>
        <v>1.0458015267175573</v>
      </c>
      <c r="M1618" s="15">
        <f t="shared" si="366"/>
        <v>3.5212098750157302E-2</v>
      </c>
      <c r="N1618" s="13">
        <f t="shared" si="367"/>
        <v>3.3669963038471577E-2</v>
      </c>
      <c r="O1618" s="68">
        <f t="shared" si="368"/>
        <v>29.700062303525304</v>
      </c>
      <c r="P1618" s="12">
        <f t="shared" si="369"/>
        <v>1.5421357116857243E-3</v>
      </c>
      <c r="Q1618" s="12">
        <f t="shared" si="370"/>
        <v>6.8882061788628879E-2</v>
      </c>
      <c r="R1618" s="113">
        <v>8.4715680133899625</v>
      </c>
      <c r="S1618" s="12" t="s">
        <v>2065</v>
      </c>
      <c r="T1618" s="12" t="s">
        <v>2065</v>
      </c>
      <c r="U1618" s="12" t="s">
        <v>2069</v>
      </c>
      <c r="V1618" s="13" t="s">
        <v>2077</v>
      </c>
      <c r="W1618" s="68">
        <v>0</v>
      </c>
      <c r="X1618" s="68">
        <v>1</v>
      </c>
      <c r="Y1618" s="68">
        <v>0</v>
      </c>
      <c r="Z1618" s="68">
        <v>0</v>
      </c>
      <c r="AA1618" s="68">
        <v>0</v>
      </c>
      <c r="AB1618" s="68">
        <v>1</v>
      </c>
      <c r="AC1618" s="68">
        <v>1</v>
      </c>
      <c r="AD1618" s="68">
        <v>8</v>
      </c>
      <c r="AE1618" s="68">
        <v>881</v>
      </c>
      <c r="AF1618" s="68">
        <v>0</v>
      </c>
      <c r="AG1618" s="13">
        <v>1</v>
      </c>
      <c r="AH1618" s="13">
        <v>0</v>
      </c>
      <c r="AI1618" s="13">
        <v>0</v>
      </c>
      <c r="AJ1618" s="13">
        <v>0</v>
      </c>
      <c r="AK1618" s="13">
        <v>0</v>
      </c>
      <c r="AL1618" s="13">
        <v>0</v>
      </c>
      <c r="AM1618" s="68">
        <v>0</v>
      </c>
      <c r="AN1618" s="68">
        <v>0</v>
      </c>
      <c r="AO1618" s="68">
        <v>0</v>
      </c>
      <c r="AP1618" s="113">
        <v>4.4886363697321396</v>
      </c>
      <c r="AQ1618" s="12">
        <v>1</v>
      </c>
      <c r="AR1618" s="113">
        <v>4.4886363697321396</v>
      </c>
      <c r="AS1618" s="12">
        <v>0</v>
      </c>
      <c r="AT1618" s="12">
        <v>1</v>
      </c>
      <c r="AU1618" s="12">
        <v>6.3969296552161463</v>
      </c>
      <c r="AV1618" s="113">
        <v>7.6073814256397911</v>
      </c>
      <c r="AW1618" s="12">
        <v>0</v>
      </c>
      <c r="AX1618" s="12">
        <v>1</v>
      </c>
      <c r="AY1618" s="68">
        <v>0</v>
      </c>
      <c r="AZ1618" s="68">
        <v>5.5</v>
      </c>
      <c r="BA1618" s="94">
        <v>29</v>
      </c>
      <c r="BB1618" s="94">
        <v>23</v>
      </c>
      <c r="BC1618" s="12">
        <v>1</v>
      </c>
      <c r="BD1618" s="12">
        <v>0</v>
      </c>
      <c r="BE1618" s="104">
        <f t="shared" si="371"/>
        <v>4.2247878582473906</v>
      </c>
      <c r="BF1618" s="104">
        <v>1151.0899999999999</v>
      </c>
      <c r="BG1618" s="104">
        <f t="shared" si="372"/>
        <v>0.59939122899504371</v>
      </c>
      <c r="BH1618" s="68">
        <v>0</v>
      </c>
      <c r="BI1618" s="68">
        <v>1</v>
      </c>
      <c r="BJ1618" s="68">
        <v>0</v>
      </c>
      <c r="BK1618" s="12">
        <v>1</v>
      </c>
      <c r="BL1618" s="12">
        <v>0</v>
      </c>
      <c r="BM1618" s="12">
        <v>0</v>
      </c>
      <c r="BN1618" s="12">
        <v>1</v>
      </c>
      <c r="BO1618" s="12">
        <v>0</v>
      </c>
      <c r="BP1618" s="12">
        <v>1</v>
      </c>
      <c r="BQ1618" s="12">
        <v>1</v>
      </c>
      <c r="BR1618" s="12">
        <v>0</v>
      </c>
      <c r="BS1618" s="12">
        <v>0</v>
      </c>
      <c r="BT1618" s="12">
        <v>0</v>
      </c>
      <c r="BU1618" s="12">
        <v>0</v>
      </c>
      <c r="BV1618" s="12">
        <v>1</v>
      </c>
      <c r="BW1618" s="12">
        <v>0</v>
      </c>
      <c r="BX1618" s="12">
        <v>0</v>
      </c>
      <c r="BY1618" s="12">
        <v>0.253</v>
      </c>
      <c r="BZ1618" s="12">
        <f t="shared" si="373"/>
        <v>0.747</v>
      </c>
      <c r="CA1618" s="113">
        <v>3.9512437185814275</v>
      </c>
      <c r="CB1618" s="12" t="s">
        <v>2040</v>
      </c>
      <c r="CC1618" s="12">
        <v>1</v>
      </c>
    </row>
    <row r="1619" spans="1:167" ht="15" customHeight="1" x14ac:dyDescent="0.3">
      <c r="A1619" s="70">
        <v>1618</v>
      </c>
      <c r="B1619" s="12">
        <v>42</v>
      </c>
      <c r="C1619" s="12" t="s">
        <v>316</v>
      </c>
      <c r="D1619" s="37">
        <v>-0.13500000000000001</v>
      </c>
      <c r="E1619" s="68">
        <v>8.3000000000000004E-2</v>
      </c>
      <c r="F1619" s="19">
        <f t="shared" si="374"/>
        <v>-1.6265060240963856</v>
      </c>
      <c r="H1619" s="12">
        <f t="shared" si="361"/>
        <v>-0.21800000000000003</v>
      </c>
      <c r="I1619" s="12">
        <f t="shared" si="362"/>
        <v>-5.2000000000000005E-2</v>
      </c>
      <c r="J1619" s="12">
        <v>0.14299999999999999</v>
      </c>
      <c r="K1619" s="12">
        <f t="shared" si="365"/>
        <v>0.13500000000000001</v>
      </c>
      <c r="L1619" s="45">
        <f t="shared" si="375"/>
        <v>1.6265060240963856</v>
      </c>
      <c r="M1619" s="15">
        <f t="shared" si="366"/>
        <v>5.4654472948454061E-2</v>
      </c>
      <c r="N1619" s="68">
        <f t="shared" si="367"/>
        <v>3.3602379664605088E-2</v>
      </c>
      <c r="O1619" s="68">
        <f t="shared" si="368"/>
        <v>29.759797073340774</v>
      </c>
      <c r="P1619" s="12">
        <f t="shared" si="369"/>
        <v>2.1052093283848973E-2</v>
      </c>
      <c r="Q1619" s="12">
        <f t="shared" si="370"/>
        <v>8.8256852613059156E-2</v>
      </c>
      <c r="R1619" s="113">
        <v>8.4715680133899625</v>
      </c>
      <c r="S1619" s="12" t="s">
        <v>2065</v>
      </c>
      <c r="T1619" s="12" t="s">
        <v>2065</v>
      </c>
      <c r="U1619" s="12" t="s">
        <v>482</v>
      </c>
      <c r="V1619" s="68" t="s">
        <v>2072</v>
      </c>
      <c r="W1619" s="68">
        <v>0</v>
      </c>
      <c r="X1619" s="68">
        <v>1</v>
      </c>
      <c r="Y1619" s="68">
        <v>0</v>
      </c>
      <c r="Z1619" s="68">
        <v>0</v>
      </c>
      <c r="AA1619" s="68">
        <v>0</v>
      </c>
      <c r="AB1619" s="68">
        <v>1</v>
      </c>
      <c r="AC1619" s="68">
        <v>2</v>
      </c>
      <c r="AD1619" s="68">
        <v>6</v>
      </c>
      <c r="AE1619" s="68">
        <v>883</v>
      </c>
      <c r="AF1619" s="68">
        <v>0</v>
      </c>
      <c r="AG1619" s="68">
        <v>1</v>
      </c>
      <c r="AH1619" s="68">
        <v>0</v>
      </c>
      <c r="AI1619" s="68">
        <v>0</v>
      </c>
      <c r="AJ1619" s="68">
        <v>0</v>
      </c>
      <c r="AK1619" s="68">
        <v>0</v>
      </c>
      <c r="AL1619" s="68">
        <v>0</v>
      </c>
      <c r="AM1619" s="68">
        <v>0</v>
      </c>
      <c r="AN1619" s="68">
        <v>0</v>
      </c>
      <c r="AO1619" s="68">
        <v>0</v>
      </c>
      <c r="AP1619" s="113">
        <v>4.4886363697321396</v>
      </c>
      <c r="AQ1619" s="12">
        <v>1</v>
      </c>
      <c r="AR1619" s="113">
        <v>4.4886363697321396</v>
      </c>
      <c r="AS1619" s="12">
        <v>0</v>
      </c>
      <c r="AT1619" s="12">
        <v>1</v>
      </c>
      <c r="AU1619" s="12">
        <v>6.3969296552161463</v>
      </c>
      <c r="AV1619" s="113">
        <v>7.6073814256397911</v>
      </c>
      <c r="AW1619" s="12">
        <v>0</v>
      </c>
      <c r="AX1619" s="12">
        <v>1</v>
      </c>
      <c r="AY1619" s="68">
        <v>0</v>
      </c>
      <c r="AZ1619" s="68">
        <v>5.5</v>
      </c>
      <c r="BA1619" s="94">
        <v>29</v>
      </c>
      <c r="BB1619" s="94">
        <v>23</v>
      </c>
      <c r="BC1619" s="12">
        <v>1</v>
      </c>
      <c r="BD1619" s="12">
        <v>0</v>
      </c>
      <c r="BE1619" s="104">
        <f t="shared" si="371"/>
        <v>4.2247878582473906</v>
      </c>
      <c r="BF1619" s="104">
        <v>1151.0899999999999</v>
      </c>
      <c r="BG1619" s="104">
        <f t="shared" si="372"/>
        <v>0.59939122899504371</v>
      </c>
      <c r="BH1619" s="68">
        <v>0</v>
      </c>
      <c r="BI1619" s="68">
        <v>1</v>
      </c>
      <c r="BJ1619" s="68">
        <v>0</v>
      </c>
      <c r="BK1619" s="12">
        <v>1</v>
      </c>
      <c r="BL1619" s="12">
        <v>0</v>
      </c>
      <c r="BM1619" s="12">
        <v>0</v>
      </c>
      <c r="BN1619" s="12">
        <v>1</v>
      </c>
      <c r="BO1619" s="12">
        <v>0</v>
      </c>
      <c r="BP1619" s="12">
        <v>1</v>
      </c>
      <c r="BQ1619" s="12">
        <v>1</v>
      </c>
      <c r="BR1619" s="12">
        <v>0</v>
      </c>
      <c r="BS1619" s="12">
        <v>0</v>
      </c>
      <c r="BT1619" s="12">
        <v>0</v>
      </c>
      <c r="BU1619" s="12">
        <v>0</v>
      </c>
      <c r="BV1619" s="12">
        <v>1</v>
      </c>
      <c r="BW1619" s="12">
        <v>0</v>
      </c>
      <c r="BX1619" s="12">
        <v>0</v>
      </c>
      <c r="BY1619" s="12">
        <v>0.253</v>
      </c>
      <c r="BZ1619" s="12">
        <f t="shared" si="373"/>
        <v>0.747</v>
      </c>
      <c r="CA1619" s="113">
        <v>3.9512437185814275</v>
      </c>
      <c r="CB1619" s="12" t="s">
        <v>2040</v>
      </c>
      <c r="CC1619" s="12">
        <v>1</v>
      </c>
    </row>
    <row r="1620" spans="1:167" ht="15" customHeight="1" x14ac:dyDescent="0.3">
      <c r="A1620" s="70">
        <v>1619</v>
      </c>
      <c r="B1620" s="70">
        <v>42</v>
      </c>
      <c r="C1620" s="70" t="s">
        <v>316</v>
      </c>
      <c r="D1620" s="38">
        <v>-0.24</v>
      </c>
      <c r="E1620" s="69">
        <v>9.2999999999999999E-2</v>
      </c>
      <c r="F1620" s="19">
        <f t="shared" si="374"/>
        <v>-2.5806451612903225</v>
      </c>
      <c r="G1620" s="70" t="s">
        <v>420</v>
      </c>
      <c r="H1620" s="70">
        <f t="shared" si="361"/>
        <v>-0.33299999999999996</v>
      </c>
      <c r="I1620" s="70">
        <f t="shared" si="362"/>
        <v>-0.14699999999999999</v>
      </c>
      <c r="J1620" s="70">
        <v>0.14299999999999999</v>
      </c>
      <c r="K1620" s="70">
        <f t="shared" si="365"/>
        <v>0.24</v>
      </c>
      <c r="L1620" s="47">
        <f t="shared" si="375"/>
        <v>2.5806451612903225</v>
      </c>
      <c r="M1620" s="18">
        <f t="shared" si="366"/>
        <v>8.6519963359376464E-2</v>
      </c>
      <c r="N1620" s="69">
        <f t="shared" si="367"/>
        <v>3.3526485801758384E-2</v>
      </c>
      <c r="O1620" s="69">
        <f t="shared" si="368"/>
        <v>29.827164287751042</v>
      </c>
      <c r="P1620" s="70">
        <f t="shared" si="369"/>
        <v>5.2993477557618081E-2</v>
      </c>
      <c r="Q1620" s="70">
        <f t="shared" si="370"/>
        <v>0.12004644916113485</v>
      </c>
      <c r="R1620" s="114">
        <v>8.4715680133899625</v>
      </c>
      <c r="S1620" s="70" t="s">
        <v>2065</v>
      </c>
      <c r="T1620" s="70" t="s">
        <v>2065</v>
      </c>
      <c r="U1620" s="70" t="s">
        <v>483</v>
      </c>
      <c r="V1620" s="69" t="s">
        <v>2073</v>
      </c>
      <c r="W1620" s="69">
        <v>0</v>
      </c>
      <c r="X1620" s="69">
        <v>1</v>
      </c>
      <c r="Y1620" s="69">
        <v>0</v>
      </c>
      <c r="Z1620" s="69">
        <v>0</v>
      </c>
      <c r="AA1620" s="69">
        <v>0</v>
      </c>
      <c r="AB1620" s="69">
        <v>1</v>
      </c>
      <c r="AC1620" s="69">
        <v>2</v>
      </c>
      <c r="AD1620" s="69">
        <v>6</v>
      </c>
      <c r="AE1620" s="69">
        <v>883</v>
      </c>
      <c r="AF1620" s="69">
        <v>0</v>
      </c>
      <c r="AG1620" s="69">
        <v>1</v>
      </c>
      <c r="AH1620" s="69">
        <v>0</v>
      </c>
      <c r="AI1620" s="69">
        <v>0</v>
      </c>
      <c r="AJ1620" s="69">
        <v>0</v>
      </c>
      <c r="AK1620" s="69">
        <v>0</v>
      </c>
      <c r="AL1620" s="69">
        <v>0</v>
      </c>
      <c r="AM1620" s="69">
        <v>0</v>
      </c>
      <c r="AN1620" s="69">
        <v>0</v>
      </c>
      <c r="AO1620" s="69">
        <v>0</v>
      </c>
      <c r="AP1620" s="114">
        <v>4.4886363697321396</v>
      </c>
      <c r="AQ1620" s="70">
        <v>1</v>
      </c>
      <c r="AR1620" s="114">
        <v>4.4886363697321396</v>
      </c>
      <c r="AS1620" s="70">
        <v>0</v>
      </c>
      <c r="AT1620" s="70">
        <v>1</v>
      </c>
      <c r="AU1620" s="70">
        <v>6.3969296552161463</v>
      </c>
      <c r="AV1620" s="114">
        <v>7.6073814256397911</v>
      </c>
      <c r="AW1620" s="70">
        <v>0</v>
      </c>
      <c r="AX1620" s="70">
        <v>1</v>
      </c>
      <c r="AY1620" s="69">
        <v>0</v>
      </c>
      <c r="AZ1620" s="69">
        <v>5.5</v>
      </c>
      <c r="BA1620" s="32">
        <v>29</v>
      </c>
      <c r="BB1620" s="32">
        <v>23</v>
      </c>
      <c r="BC1620" s="70">
        <v>1</v>
      </c>
      <c r="BD1620" s="70">
        <v>0</v>
      </c>
      <c r="BE1620" s="106">
        <f t="shared" si="371"/>
        <v>4.2247878582473906</v>
      </c>
      <c r="BF1620" s="106">
        <v>1151.0899999999999</v>
      </c>
      <c r="BG1620" s="106">
        <f t="shared" si="372"/>
        <v>0.59939122899504371</v>
      </c>
      <c r="BH1620" s="69">
        <v>0</v>
      </c>
      <c r="BI1620" s="69">
        <v>1</v>
      </c>
      <c r="BJ1620" s="69">
        <v>0</v>
      </c>
      <c r="BK1620" s="70">
        <v>1</v>
      </c>
      <c r="BL1620" s="70">
        <v>0</v>
      </c>
      <c r="BM1620" s="70">
        <v>0</v>
      </c>
      <c r="BN1620" s="70">
        <v>1</v>
      </c>
      <c r="BO1620" s="70">
        <v>0</v>
      </c>
      <c r="BP1620" s="70">
        <v>1</v>
      </c>
      <c r="BQ1620" s="70">
        <v>1</v>
      </c>
      <c r="BR1620" s="70">
        <v>0</v>
      </c>
      <c r="BS1620" s="70">
        <v>0</v>
      </c>
      <c r="BT1620" s="70">
        <v>0</v>
      </c>
      <c r="BU1620" s="70">
        <v>0</v>
      </c>
      <c r="BV1620" s="70">
        <v>1</v>
      </c>
      <c r="BW1620" s="70">
        <v>0</v>
      </c>
      <c r="BX1620" s="70">
        <v>0</v>
      </c>
      <c r="BY1620" s="70">
        <v>0.253</v>
      </c>
      <c r="BZ1620" s="70">
        <f t="shared" si="373"/>
        <v>0.747</v>
      </c>
      <c r="CA1620" s="114">
        <v>3.9512437185814275</v>
      </c>
      <c r="CB1620" s="70" t="s">
        <v>2040</v>
      </c>
      <c r="CC1620" s="70">
        <v>1</v>
      </c>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c r="DD1620" s="70"/>
      <c r="DE1620" s="70"/>
      <c r="DF1620" s="70"/>
      <c r="DG1620" s="70"/>
      <c r="DH1620" s="70"/>
      <c r="DI1620" s="70"/>
      <c r="DJ1620" s="70"/>
      <c r="DK1620" s="70"/>
      <c r="DL1620" s="70"/>
      <c r="DM1620" s="70"/>
      <c r="DN1620" s="70"/>
      <c r="DO1620" s="70"/>
      <c r="DP1620" s="70"/>
      <c r="DQ1620" s="70"/>
      <c r="DR1620" s="70"/>
      <c r="DS1620" s="70"/>
      <c r="DT1620" s="70"/>
      <c r="DU1620" s="70"/>
      <c r="DV1620" s="70"/>
      <c r="DW1620" s="70"/>
      <c r="DX1620" s="70"/>
      <c r="DY1620" s="70"/>
      <c r="DZ1620" s="70"/>
      <c r="EA1620" s="70"/>
      <c r="EB1620" s="70"/>
      <c r="EC1620" s="70"/>
      <c r="ED1620" s="70"/>
      <c r="EE1620" s="70"/>
      <c r="EF1620" s="70"/>
      <c r="EG1620" s="70"/>
      <c r="EH1620" s="70"/>
      <c r="EI1620" s="70"/>
      <c r="EJ1620" s="70"/>
      <c r="EK1620" s="70"/>
      <c r="EL1620" s="70"/>
      <c r="EM1620" s="70"/>
      <c r="EN1620" s="70"/>
      <c r="EO1620" s="70"/>
      <c r="EP1620" s="70"/>
      <c r="EQ1620" s="70"/>
      <c r="ER1620" s="70"/>
      <c r="ES1620" s="70"/>
      <c r="ET1620" s="70"/>
      <c r="EU1620" s="70"/>
      <c r="EV1620" s="70"/>
      <c r="EW1620" s="70"/>
      <c r="EX1620" s="70"/>
      <c r="EY1620" s="70"/>
      <c r="EZ1620" s="70"/>
      <c r="FA1620" s="70"/>
      <c r="FB1620" s="70"/>
      <c r="FC1620" s="70"/>
      <c r="FD1620" s="70"/>
      <c r="FE1620" s="70"/>
      <c r="FF1620" s="70"/>
      <c r="FG1620" s="70"/>
      <c r="FH1620" s="70"/>
      <c r="FI1620" s="70"/>
      <c r="FJ1620" s="70"/>
      <c r="FK1620" s="70"/>
    </row>
    <row r="1621" spans="1:167" ht="15" customHeight="1" x14ac:dyDescent="0.3">
      <c r="A1621" s="70">
        <v>1620</v>
      </c>
      <c r="B1621" s="70">
        <v>42</v>
      </c>
      <c r="C1621" s="70" t="s">
        <v>316</v>
      </c>
      <c r="D1621" s="38">
        <v>-0.20899999999999999</v>
      </c>
      <c r="E1621" s="69">
        <v>0.10199999999999999</v>
      </c>
      <c r="F1621" s="19">
        <f t="shared" si="374"/>
        <v>-2.0490196078431371</v>
      </c>
      <c r="G1621" s="70" t="s">
        <v>420</v>
      </c>
      <c r="H1621" s="70">
        <f t="shared" si="361"/>
        <v>-0.311</v>
      </c>
      <c r="I1621" s="70">
        <f t="shared" si="362"/>
        <v>-0.107</v>
      </c>
      <c r="J1621" s="70">
        <v>0.14299999999999999</v>
      </c>
      <c r="K1621" s="70">
        <f t="shared" si="365"/>
        <v>0.20899999999999999</v>
      </c>
      <c r="L1621" s="47">
        <f t="shared" si="375"/>
        <v>2.0490196078431371</v>
      </c>
      <c r="M1621" s="18">
        <f t="shared" si="366"/>
        <v>6.8791648914157039E-2</v>
      </c>
      <c r="N1621" s="69">
        <f t="shared" si="367"/>
        <v>3.3572957843272813E-2</v>
      </c>
      <c r="O1621" s="69">
        <f t="shared" si="368"/>
        <v>29.785877213090867</v>
      </c>
      <c r="P1621" s="70">
        <f t="shared" si="369"/>
        <v>3.5218691070884225E-2</v>
      </c>
      <c r="Q1621" s="70">
        <f t="shared" si="370"/>
        <v>0.10236460675742985</v>
      </c>
      <c r="R1621" s="114">
        <v>10.116378727385987</v>
      </c>
      <c r="S1621" s="70" t="s">
        <v>2065</v>
      </c>
      <c r="T1621" s="70" t="s">
        <v>2065</v>
      </c>
      <c r="U1621" s="70" t="s">
        <v>2066</v>
      </c>
      <c r="V1621" s="69" t="s">
        <v>2074</v>
      </c>
      <c r="W1621" s="69">
        <v>0</v>
      </c>
      <c r="X1621" s="69">
        <v>1</v>
      </c>
      <c r="Y1621" s="69">
        <v>0</v>
      </c>
      <c r="Z1621" s="69">
        <v>0</v>
      </c>
      <c r="AA1621" s="69">
        <v>0</v>
      </c>
      <c r="AB1621" s="69">
        <v>1</v>
      </c>
      <c r="AC1621" s="69">
        <v>2</v>
      </c>
      <c r="AD1621" s="69">
        <v>6</v>
      </c>
      <c r="AE1621" s="69">
        <v>883</v>
      </c>
      <c r="AF1621" s="69">
        <v>0</v>
      </c>
      <c r="AG1621" s="69">
        <v>1</v>
      </c>
      <c r="AH1621" s="69">
        <v>0</v>
      </c>
      <c r="AI1621" s="69">
        <v>0</v>
      </c>
      <c r="AJ1621" s="69">
        <v>0</v>
      </c>
      <c r="AK1621" s="69">
        <v>0</v>
      </c>
      <c r="AL1621" s="69">
        <v>0</v>
      </c>
      <c r="AM1621" s="69">
        <v>0</v>
      </c>
      <c r="AN1621" s="69">
        <v>0</v>
      </c>
      <c r="AO1621" s="69">
        <v>0</v>
      </c>
      <c r="AP1621" s="114">
        <v>4.4886363697321396</v>
      </c>
      <c r="AQ1621" s="70">
        <v>1</v>
      </c>
      <c r="AR1621" s="114">
        <v>4.4886363697321396</v>
      </c>
      <c r="AS1621" s="70">
        <v>0</v>
      </c>
      <c r="AT1621" s="70">
        <v>1</v>
      </c>
      <c r="AU1621" s="70">
        <v>6.3969296552161463</v>
      </c>
      <c r="AV1621" s="114">
        <v>7.6073814256397911</v>
      </c>
      <c r="AW1621" s="70">
        <v>0</v>
      </c>
      <c r="AX1621" s="70">
        <v>1</v>
      </c>
      <c r="AY1621" s="69">
        <v>0</v>
      </c>
      <c r="AZ1621" s="69">
        <v>5.5</v>
      </c>
      <c r="BA1621" s="32">
        <v>29</v>
      </c>
      <c r="BB1621" s="32">
        <v>23</v>
      </c>
      <c r="BC1621" s="70">
        <v>1</v>
      </c>
      <c r="BD1621" s="70">
        <v>0</v>
      </c>
      <c r="BE1621" s="106">
        <f t="shared" si="371"/>
        <v>4.2247878582473906</v>
      </c>
      <c r="BF1621" s="106">
        <v>1151.0899999999999</v>
      </c>
      <c r="BG1621" s="106">
        <f t="shared" si="372"/>
        <v>0.59939122899504371</v>
      </c>
      <c r="BH1621" s="69">
        <v>0</v>
      </c>
      <c r="BI1621" s="69">
        <v>1</v>
      </c>
      <c r="BJ1621" s="69">
        <v>0</v>
      </c>
      <c r="BK1621" s="70">
        <v>1</v>
      </c>
      <c r="BL1621" s="70">
        <v>0</v>
      </c>
      <c r="BM1621" s="70">
        <v>0</v>
      </c>
      <c r="BN1621" s="70">
        <v>1</v>
      </c>
      <c r="BO1621" s="70">
        <v>0</v>
      </c>
      <c r="BP1621" s="70">
        <v>1</v>
      </c>
      <c r="BQ1621" s="70">
        <v>1</v>
      </c>
      <c r="BR1621" s="70">
        <v>0</v>
      </c>
      <c r="BS1621" s="70">
        <v>0</v>
      </c>
      <c r="BT1621" s="70">
        <v>0</v>
      </c>
      <c r="BU1621" s="70">
        <v>0</v>
      </c>
      <c r="BV1621" s="70">
        <v>1</v>
      </c>
      <c r="BW1621" s="70">
        <v>0</v>
      </c>
      <c r="BX1621" s="70">
        <v>0</v>
      </c>
      <c r="BY1621" s="70">
        <v>0.253</v>
      </c>
      <c r="BZ1621" s="70">
        <f t="shared" si="373"/>
        <v>0.747</v>
      </c>
      <c r="CA1621" s="114">
        <v>3.9512437185814275</v>
      </c>
      <c r="CB1621" s="70" t="s">
        <v>2040</v>
      </c>
      <c r="CC1621" s="70">
        <v>1</v>
      </c>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c r="DD1621" s="70"/>
      <c r="DE1621" s="70"/>
      <c r="DF1621" s="70"/>
      <c r="DG1621" s="70"/>
      <c r="DH1621" s="70"/>
      <c r="DI1621" s="70"/>
      <c r="DJ1621" s="70"/>
      <c r="DK1621" s="70"/>
      <c r="DL1621" s="70"/>
      <c r="DM1621" s="70"/>
      <c r="DN1621" s="70"/>
      <c r="DO1621" s="70"/>
      <c r="DP1621" s="70"/>
      <c r="DQ1621" s="70"/>
      <c r="DR1621" s="70"/>
      <c r="DS1621" s="70"/>
      <c r="DT1621" s="70"/>
      <c r="DU1621" s="70"/>
      <c r="DV1621" s="70"/>
      <c r="DW1621" s="70"/>
      <c r="DX1621" s="70"/>
      <c r="DY1621" s="70"/>
      <c r="DZ1621" s="70"/>
      <c r="EA1621" s="70"/>
      <c r="EB1621" s="70"/>
      <c r="EC1621" s="70"/>
      <c r="ED1621" s="70"/>
      <c r="EE1621" s="70"/>
      <c r="EF1621" s="70"/>
      <c r="EG1621" s="70"/>
      <c r="EH1621" s="70"/>
      <c r="EI1621" s="70"/>
      <c r="EJ1621" s="70"/>
      <c r="EK1621" s="70"/>
      <c r="EL1621" s="70"/>
      <c r="EM1621" s="70"/>
      <c r="EN1621" s="70"/>
      <c r="EO1621" s="70"/>
      <c r="EP1621" s="70"/>
      <c r="EQ1621" s="70"/>
      <c r="ER1621" s="70"/>
      <c r="ES1621" s="70"/>
      <c r="ET1621" s="70"/>
      <c r="EU1621" s="70"/>
      <c r="EV1621" s="70"/>
      <c r="EW1621" s="70"/>
      <c r="EX1621" s="70"/>
      <c r="EY1621" s="70"/>
      <c r="EZ1621" s="70"/>
      <c r="FA1621" s="70"/>
      <c r="FB1621" s="70"/>
      <c r="FC1621" s="70"/>
      <c r="FD1621" s="70"/>
      <c r="FE1621" s="70"/>
      <c r="FF1621" s="70"/>
      <c r="FG1621" s="70"/>
      <c r="FH1621" s="70"/>
      <c r="FI1621" s="70"/>
      <c r="FJ1621" s="70"/>
      <c r="FK1621" s="70"/>
    </row>
    <row r="1622" spans="1:167" ht="15" customHeight="1" x14ac:dyDescent="0.3">
      <c r="A1622" s="70">
        <v>1621</v>
      </c>
      <c r="B1622" s="12">
        <v>42</v>
      </c>
      <c r="C1622" s="12" t="s">
        <v>316</v>
      </c>
      <c r="D1622" s="37">
        <v>-0.21199999999999999</v>
      </c>
      <c r="E1622" s="68">
        <v>0.107</v>
      </c>
      <c r="F1622" s="19">
        <f t="shared" si="374"/>
        <v>-1.9813084112149533</v>
      </c>
      <c r="G1622" s="12" t="s">
        <v>421</v>
      </c>
      <c r="H1622" s="12">
        <f t="shared" si="361"/>
        <v>-0.31900000000000001</v>
      </c>
      <c r="I1622" s="12">
        <f t="shared" si="362"/>
        <v>-0.105</v>
      </c>
      <c r="J1622" s="12">
        <v>0.14299999999999999</v>
      </c>
      <c r="K1622" s="12">
        <f t="shared" si="365"/>
        <v>0.21199999999999999</v>
      </c>
      <c r="L1622" s="45">
        <f t="shared" si="375"/>
        <v>1.9813084112149533</v>
      </c>
      <c r="M1622" s="15">
        <f t="shared" si="366"/>
        <v>6.6528616505436039E-2</v>
      </c>
      <c r="N1622" s="68">
        <f t="shared" si="367"/>
        <v>3.3578122481517252E-2</v>
      </c>
      <c r="O1622" s="68">
        <f t="shared" si="368"/>
        <v>29.781295858648445</v>
      </c>
      <c r="P1622" s="12">
        <f t="shared" si="369"/>
        <v>3.2950494023918787E-2</v>
      </c>
      <c r="Q1622" s="12">
        <f t="shared" si="370"/>
        <v>0.1001067389869533</v>
      </c>
      <c r="R1622" s="113">
        <v>10.116378727385987</v>
      </c>
      <c r="S1622" s="12" t="s">
        <v>2065</v>
      </c>
      <c r="T1622" s="12" t="s">
        <v>2065</v>
      </c>
      <c r="U1622" s="12" t="s">
        <v>2067</v>
      </c>
      <c r="V1622" s="68" t="s">
        <v>2075</v>
      </c>
      <c r="W1622" s="68">
        <v>0</v>
      </c>
      <c r="X1622" s="68">
        <v>1</v>
      </c>
      <c r="Y1622" s="68">
        <v>0</v>
      </c>
      <c r="Z1622" s="68">
        <v>0</v>
      </c>
      <c r="AA1622" s="68">
        <v>0</v>
      </c>
      <c r="AB1622" s="68">
        <v>1</v>
      </c>
      <c r="AC1622" s="68">
        <v>2</v>
      </c>
      <c r="AD1622" s="68">
        <v>6</v>
      </c>
      <c r="AE1622" s="68">
        <v>883</v>
      </c>
      <c r="AF1622" s="68">
        <v>0</v>
      </c>
      <c r="AG1622" s="68">
        <v>1</v>
      </c>
      <c r="AH1622" s="68">
        <v>0</v>
      </c>
      <c r="AI1622" s="68">
        <v>0</v>
      </c>
      <c r="AJ1622" s="68">
        <v>0</v>
      </c>
      <c r="AK1622" s="68">
        <v>0</v>
      </c>
      <c r="AL1622" s="68">
        <v>0</v>
      </c>
      <c r="AM1622" s="68">
        <v>0</v>
      </c>
      <c r="AN1622" s="68">
        <v>0</v>
      </c>
      <c r="AO1622" s="68">
        <v>0</v>
      </c>
      <c r="AP1622" s="113">
        <v>4.4886363697321396</v>
      </c>
      <c r="AQ1622" s="12">
        <v>1</v>
      </c>
      <c r="AR1622" s="113">
        <v>4.4886363697321396</v>
      </c>
      <c r="AS1622" s="12">
        <v>0</v>
      </c>
      <c r="AT1622" s="12">
        <v>1</v>
      </c>
      <c r="AU1622" s="12">
        <v>6.3969296552161463</v>
      </c>
      <c r="AV1622" s="113">
        <v>7.6073814256397911</v>
      </c>
      <c r="AW1622" s="12">
        <v>0</v>
      </c>
      <c r="AX1622" s="12">
        <v>1</v>
      </c>
      <c r="AY1622" s="68">
        <v>0</v>
      </c>
      <c r="AZ1622" s="68">
        <v>5.5</v>
      </c>
      <c r="BA1622" s="94">
        <v>29</v>
      </c>
      <c r="BB1622" s="94">
        <v>23</v>
      </c>
      <c r="BC1622" s="12">
        <v>1</v>
      </c>
      <c r="BD1622" s="12">
        <v>0</v>
      </c>
      <c r="BE1622" s="104">
        <f t="shared" si="371"/>
        <v>4.2247878582473906</v>
      </c>
      <c r="BF1622" s="104">
        <v>1151.0899999999999</v>
      </c>
      <c r="BG1622" s="104">
        <f t="shared" si="372"/>
        <v>0.59939122899504371</v>
      </c>
      <c r="BH1622" s="68">
        <v>0</v>
      </c>
      <c r="BI1622" s="68">
        <v>1</v>
      </c>
      <c r="BJ1622" s="68">
        <v>0</v>
      </c>
      <c r="BK1622" s="12">
        <v>1</v>
      </c>
      <c r="BL1622" s="12">
        <v>0</v>
      </c>
      <c r="BM1622" s="12">
        <v>0</v>
      </c>
      <c r="BN1622" s="12">
        <v>1</v>
      </c>
      <c r="BO1622" s="12">
        <v>0</v>
      </c>
      <c r="BP1622" s="12">
        <v>1</v>
      </c>
      <c r="BQ1622" s="12">
        <v>1</v>
      </c>
      <c r="BR1622" s="12">
        <v>0</v>
      </c>
      <c r="BS1622" s="12">
        <v>0</v>
      </c>
      <c r="BT1622" s="12">
        <v>0</v>
      </c>
      <c r="BU1622" s="12">
        <v>0</v>
      </c>
      <c r="BV1622" s="12">
        <v>1</v>
      </c>
      <c r="BW1622" s="12">
        <v>0</v>
      </c>
      <c r="BX1622" s="12">
        <v>0</v>
      </c>
      <c r="BY1622" s="12">
        <v>0.253</v>
      </c>
      <c r="BZ1622" s="12">
        <f t="shared" si="373"/>
        <v>0.747</v>
      </c>
      <c r="CA1622" s="113">
        <v>3.9512437185814275</v>
      </c>
      <c r="CB1622" s="12" t="s">
        <v>2040</v>
      </c>
      <c r="CC1622" s="12">
        <v>1</v>
      </c>
    </row>
    <row r="1623" spans="1:167" ht="15" customHeight="1" x14ac:dyDescent="0.3">
      <c r="A1623" s="70">
        <v>1622</v>
      </c>
      <c r="B1623" s="12">
        <v>42</v>
      </c>
      <c r="C1623" s="12" t="s">
        <v>316</v>
      </c>
      <c r="D1623" s="37">
        <v>-0.308</v>
      </c>
      <c r="E1623" s="13">
        <v>0.126</v>
      </c>
      <c r="F1623" s="19">
        <f t="shared" si="374"/>
        <v>-2.4444444444444442</v>
      </c>
      <c r="G1623" s="12" t="s">
        <v>420</v>
      </c>
      <c r="H1623" s="12">
        <f t="shared" si="361"/>
        <v>-0.434</v>
      </c>
      <c r="I1623" s="12">
        <f t="shared" si="362"/>
        <v>-0.182</v>
      </c>
      <c r="J1623" s="12">
        <v>0.14299999999999999</v>
      </c>
      <c r="K1623" s="12">
        <f t="shared" si="365"/>
        <v>0.308</v>
      </c>
      <c r="L1623" s="45">
        <f t="shared" si="375"/>
        <v>2.4444444444444442</v>
      </c>
      <c r="M1623" s="15">
        <f t="shared" si="366"/>
        <v>8.1985173881457679E-2</v>
      </c>
      <c r="N1623" s="13">
        <f t="shared" si="367"/>
        <v>3.3539389315141784E-2</v>
      </c>
      <c r="O1623" s="68">
        <f t="shared" si="368"/>
        <v>29.815688968091536</v>
      </c>
      <c r="P1623" s="12">
        <f t="shared" si="369"/>
        <v>4.8445784566315896E-2</v>
      </c>
      <c r="Q1623" s="12">
        <f t="shared" si="370"/>
        <v>0.11552456319659946</v>
      </c>
      <c r="R1623" s="113">
        <v>10.116378727385987</v>
      </c>
      <c r="S1623" s="12" t="s">
        <v>2065</v>
      </c>
      <c r="T1623" s="12" t="s">
        <v>2065</v>
      </c>
      <c r="U1623" s="12" t="s">
        <v>2068</v>
      </c>
      <c r="V1623" s="68" t="s">
        <v>2076</v>
      </c>
      <c r="W1623" s="68">
        <v>0</v>
      </c>
      <c r="X1623" s="68">
        <v>1</v>
      </c>
      <c r="Y1623" s="68">
        <v>0</v>
      </c>
      <c r="Z1623" s="68">
        <v>0</v>
      </c>
      <c r="AA1623" s="13">
        <v>0</v>
      </c>
      <c r="AB1623" s="13">
        <v>1</v>
      </c>
      <c r="AC1623" s="68">
        <v>2</v>
      </c>
      <c r="AD1623" s="68">
        <v>6</v>
      </c>
      <c r="AE1623" s="13">
        <v>883</v>
      </c>
      <c r="AF1623" s="13">
        <v>0</v>
      </c>
      <c r="AG1623" s="13">
        <v>1</v>
      </c>
      <c r="AH1623" s="13">
        <v>0</v>
      </c>
      <c r="AI1623" s="13">
        <v>0</v>
      </c>
      <c r="AJ1623" s="13">
        <v>0</v>
      </c>
      <c r="AK1623" s="13">
        <v>0</v>
      </c>
      <c r="AL1623" s="13">
        <v>0</v>
      </c>
      <c r="AM1623" s="68">
        <v>0</v>
      </c>
      <c r="AN1623" s="68">
        <v>0</v>
      </c>
      <c r="AO1623" s="68">
        <v>0</v>
      </c>
      <c r="AP1623" s="113">
        <v>4.4886363697321396</v>
      </c>
      <c r="AQ1623" s="12">
        <v>1</v>
      </c>
      <c r="AR1623" s="113">
        <v>4.4886363697321396</v>
      </c>
      <c r="AS1623" s="12">
        <v>0</v>
      </c>
      <c r="AT1623" s="12">
        <v>1</v>
      </c>
      <c r="AU1623" s="12">
        <v>6.3969296552161463</v>
      </c>
      <c r="AV1623" s="113">
        <v>7.6073814256397911</v>
      </c>
      <c r="AW1623" s="12">
        <v>0</v>
      </c>
      <c r="AX1623" s="12">
        <v>1</v>
      </c>
      <c r="AY1623" s="68">
        <v>0</v>
      </c>
      <c r="AZ1623" s="68">
        <v>5.5</v>
      </c>
      <c r="BA1623" s="94">
        <v>29</v>
      </c>
      <c r="BB1623" s="94">
        <v>23</v>
      </c>
      <c r="BC1623" s="12">
        <v>1</v>
      </c>
      <c r="BD1623" s="12">
        <v>0</v>
      </c>
      <c r="BE1623" s="104">
        <f t="shared" si="371"/>
        <v>4.2247878582473906</v>
      </c>
      <c r="BF1623" s="104">
        <v>1151.0899999999999</v>
      </c>
      <c r="BG1623" s="104">
        <f t="shared" si="372"/>
        <v>0.59939122899504371</v>
      </c>
      <c r="BH1623" s="68">
        <v>0</v>
      </c>
      <c r="BI1623" s="68">
        <v>1</v>
      </c>
      <c r="BJ1623" s="68">
        <v>0</v>
      </c>
      <c r="BK1623" s="12">
        <v>1</v>
      </c>
      <c r="BL1623" s="12">
        <v>0</v>
      </c>
      <c r="BM1623" s="12">
        <v>0</v>
      </c>
      <c r="BN1623" s="12">
        <v>1</v>
      </c>
      <c r="BO1623" s="12">
        <v>0</v>
      </c>
      <c r="BP1623" s="12">
        <v>1</v>
      </c>
      <c r="BQ1623" s="12">
        <v>1</v>
      </c>
      <c r="BR1623" s="12">
        <v>0</v>
      </c>
      <c r="BS1623" s="12">
        <v>0</v>
      </c>
      <c r="BT1623" s="12">
        <v>0</v>
      </c>
      <c r="BU1623" s="12">
        <v>0</v>
      </c>
      <c r="BV1623" s="12">
        <v>1</v>
      </c>
      <c r="BW1623" s="12">
        <v>0</v>
      </c>
      <c r="BX1623" s="12">
        <v>0</v>
      </c>
      <c r="BY1623" s="12">
        <v>0.253</v>
      </c>
      <c r="BZ1623" s="12">
        <f t="shared" si="373"/>
        <v>0.747</v>
      </c>
      <c r="CA1623" s="113">
        <v>3.9512437185814275</v>
      </c>
      <c r="CB1623" s="12" t="s">
        <v>2040</v>
      </c>
      <c r="CC1623" s="12">
        <v>1</v>
      </c>
    </row>
    <row r="1624" spans="1:167" s="40" customFormat="1" ht="15" customHeight="1" x14ac:dyDescent="0.3">
      <c r="A1624" s="75">
        <v>1623</v>
      </c>
      <c r="B1624" s="75">
        <v>42</v>
      </c>
      <c r="C1624" s="75" t="s">
        <v>316</v>
      </c>
      <c r="D1624" s="76">
        <v>-9.9000000000000005E-2</v>
      </c>
      <c r="E1624" s="77">
        <v>0.13300000000000001</v>
      </c>
      <c r="F1624" s="79">
        <f t="shared" si="374"/>
        <v>-0.74436090225563911</v>
      </c>
      <c r="G1624" s="75"/>
      <c r="H1624" s="75">
        <f t="shared" si="361"/>
        <v>-0.23200000000000001</v>
      </c>
      <c r="I1624" s="75">
        <f t="shared" si="362"/>
        <v>3.4000000000000002E-2</v>
      </c>
      <c r="J1624" s="75">
        <v>0.14299999999999999</v>
      </c>
      <c r="K1624" s="75">
        <f t="shared" si="365"/>
        <v>9.9000000000000005E-2</v>
      </c>
      <c r="L1624" s="88">
        <f t="shared" si="375"/>
        <v>0.74436090225563911</v>
      </c>
      <c r="M1624" s="78">
        <f t="shared" si="366"/>
        <v>2.5041883280353453E-2</v>
      </c>
      <c r="N1624" s="77">
        <f t="shared" si="367"/>
        <v>3.3642126023101106E-2</v>
      </c>
      <c r="O1624" s="77">
        <f t="shared" si="368"/>
        <v>29.724637477231017</v>
      </c>
      <c r="P1624" s="75">
        <f t="shared" si="369"/>
        <v>-8.6002427427476526E-3</v>
      </c>
      <c r="Q1624" s="75">
        <f t="shared" si="370"/>
        <v>5.8684009303454562E-2</v>
      </c>
      <c r="R1624" s="115">
        <v>10.116378727385987</v>
      </c>
      <c r="S1624" s="75" t="s">
        <v>2065</v>
      </c>
      <c r="T1624" s="75" t="s">
        <v>2065</v>
      </c>
      <c r="U1624" s="75" t="s">
        <v>2069</v>
      </c>
      <c r="V1624" s="77" t="s">
        <v>2077</v>
      </c>
      <c r="W1624" s="77">
        <v>0</v>
      </c>
      <c r="X1624" s="77">
        <v>1</v>
      </c>
      <c r="Y1624" s="77">
        <v>0</v>
      </c>
      <c r="Z1624" s="77">
        <v>0</v>
      </c>
      <c r="AA1624" s="77">
        <v>0</v>
      </c>
      <c r="AB1624" s="77">
        <v>1</v>
      </c>
      <c r="AC1624" s="77">
        <v>2</v>
      </c>
      <c r="AD1624" s="77">
        <v>6</v>
      </c>
      <c r="AE1624" s="77">
        <v>883</v>
      </c>
      <c r="AF1624" s="77">
        <v>0</v>
      </c>
      <c r="AG1624" s="77">
        <v>1</v>
      </c>
      <c r="AH1624" s="77">
        <v>0</v>
      </c>
      <c r="AI1624" s="77">
        <v>0</v>
      </c>
      <c r="AJ1624" s="77">
        <v>0</v>
      </c>
      <c r="AK1624" s="77">
        <v>0</v>
      </c>
      <c r="AL1624" s="77">
        <v>0</v>
      </c>
      <c r="AM1624" s="77">
        <v>0</v>
      </c>
      <c r="AN1624" s="77">
        <v>0</v>
      </c>
      <c r="AO1624" s="77">
        <v>0</v>
      </c>
      <c r="AP1624" s="115">
        <v>4.4886363697321396</v>
      </c>
      <c r="AQ1624" s="75">
        <v>1</v>
      </c>
      <c r="AR1624" s="115">
        <v>4.4886363697321396</v>
      </c>
      <c r="AS1624" s="75">
        <v>0</v>
      </c>
      <c r="AT1624" s="75">
        <v>1</v>
      </c>
      <c r="AU1624" s="75">
        <v>6.3969296552161463</v>
      </c>
      <c r="AV1624" s="115">
        <v>7.6073814256397911</v>
      </c>
      <c r="AW1624" s="75">
        <v>0</v>
      </c>
      <c r="AX1624" s="75">
        <v>1</v>
      </c>
      <c r="AY1624" s="77">
        <v>0</v>
      </c>
      <c r="AZ1624" s="77">
        <v>5.5</v>
      </c>
      <c r="BA1624" s="52">
        <v>29</v>
      </c>
      <c r="BB1624" s="52">
        <v>23</v>
      </c>
      <c r="BC1624" s="75">
        <v>1</v>
      </c>
      <c r="BD1624" s="75">
        <v>0</v>
      </c>
      <c r="BE1624" s="105">
        <f t="shared" si="371"/>
        <v>4.2247878582473906</v>
      </c>
      <c r="BF1624" s="105">
        <v>1151.0899999999999</v>
      </c>
      <c r="BG1624" s="105">
        <f t="shared" si="372"/>
        <v>0.59939122899504371</v>
      </c>
      <c r="BH1624" s="77">
        <v>0</v>
      </c>
      <c r="BI1624" s="77">
        <v>1</v>
      </c>
      <c r="BJ1624" s="77">
        <v>0</v>
      </c>
      <c r="BK1624" s="75">
        <v>1</v>
      </c>
      <c r="BL1624" s="75">
        <v>0</v>
      </c>
      <c r="BM1624" s="75">
        <v>0</v>
      </c>
      <c r="BN1624" s="75">
        <v>1</v>
      </c>
      <c r="BO1624" s="75">
        <v>0</v>
      </c>
      <c r="BP1624" s="75">
        <v>1</v>
      </c>
      <c r="BQ1624" s="75">
        <v>1</v>
      </c>
      <c r="BR1624" s="75">
        <v>0</v>
      </c>
      <c r="BS1624" s="75">
        <v>0</v>
      </c>
      <c r="BT1624" s="75">
        <v>0</v>
      </c>
      <c r="BU1624" s="75">
        <v>0</v>
      </c>
      <c r="BV1624" s="75">
        <v>1</v>
      </c>
      <c r="BW1624" s="75">
        <v>0</v>
      </c>
      <c r="BX1624" s="75">
        <v>0</v>
      </c>
      <c r="BY1624" s="75">
        <v>0.253</v>
      </c>
      <c r="BZ1624" s="75">
        <f t="shared" si="373"/>
        <v>0.747</v>
      </c>
      <c r="CA1624" s="115">
        <v>3.9512437185814275</v>
      </c>
      <c r="CB1624" s="75" t="s">
        <v>2040</v>
      </c>
      <c r="CC1624" s="75">
        <v>1</v>
      </c>
      <c r="CD1624" s="75"/>
      <c r="CE1624" s="75"/>
      <c r="CF1624" s="75"/>
      <c r="CG1624" s="75"/>
      <c r="CH1624" s="75"/>
      <c r="CI1624" s="75"/>
      <c r="CJ1624" s="75"/>
      <c r="CK1624" s="75"/>
      <c r="CL1624" s="75"/>
      <c r="CM1624" s="75"/>
      <c r="CN1624" s="75"/>
      <c r="CO1624" s="75"/>
      <c r="CP1624" s="75"/>
      <c r="CQ1624" s="75"/>
      <c r="CR1624" s="75"/>
      <c r="CS1624" s="75"/>
      <c r="CT1624" s="75"/>
      <c r="CU1624" s="75"/>
      <c r="CV1624" s="75"/>
      <c r="CW1624" s="75"/>
      <c r="CX1624" s="75"/>
      <c r="CY1624" s="75"/>
      <c r="CZ1624" s="75"/>
      <c r="DA1624" s="75"/>
      <c r="DB1624" s="75"/>
      <c r="DC1624" s="75"/>
      <c r="DD1624" s="75"/>
      <c r="DE1624" s="75"/>
      <c r="DF1624" s="75"/>
      <c r="DG1624" s="75"/>
      <c r="DH1624" s="75"/>
      <c r="DI1624" s="75"/>
      <c r="DJ1624" s="75"/>
      <c r="DK1624" s="75"/>
      <c r="DL1624" s="75"/>
      <c r="DM1624" s="75"/>
      <c r="DN1624" s="75"/>
      <c r="DO1624" s="75"/>
      <c r="DP1624" s="75"/>
      <c r="DQ1624" s="75"/>
      <c r="DR1624" s="75"/>
      <c r="DS1624" s="75"/>
      <c r="DT1624" s="75"/>
      <c r="DU1624" s="75"/>
      <c r="DV1624" s="75"/>
      <c r="DW1624" s="75"/>
      <c r="DX1624" s="75"/>
      <c r="DY1624" s="75"/>
      <c r="DZ1624" s="75"/>
      <c r="EA1624" s="75"/>
      <c r="EB1624" s="75"/>
      <c r="EC1624" s="75"/>
      <c r="ED1624" s="75"/>
      <c r="EE1624" s="75"/>
      <c r="EF1624" s="75"/>
      <c r="EG1624" s="75"/>
      <c r="EH1624" s="75"/>
      <c r="EI1624" s="75"/>
      <c r="EJ1624" s="75"/>
      <c r="EK1624" s="75"/>
      <c r="EL1624" s="75"/>
      <c r="EM1624" s="75"/>
      <c r="EN1624" s="75"/>
      <c r="EO1624" s="75"/>
      <c r="EP1624" s="75"/>
      <c r="EQ1624" s="75"/>
      <c r="ER1624" s="75"/>
      <c r="ES1624" s="75"/>
      <c r="ET1624" s="75"/>
      <c r="EU1624" s="75"/>
      <c r="EV1624" s="75"/>
      <c r="EW1624" s="75"/>
      <c r="EX1624" s="75"/>
      <c r="EY1624" s="75"/>
      <c r="EZ1624" s="75"/>
      <c r="FA1624" s="75"/>
      <c r="FB1624" s="75"/>
      <c r="FC1624" s="75"/>
      <c r="FD1624" s="75"/>
      <c r="FE1624" s="75"/>
      <c r="FF1624" s="75"/>
      <c r="FG1624" s="75"/>
      <c r="FH1624" s="75"/>
      <c r="FI1624" s="75"/>
      <c r="FJ1624" s="75"/>
      <c r="FK1624" s="75"/>
    </row>
    <row r="1625" spans="1:167" ht="15" customHeight="1" x14ac:dyDescent="0.3">
      <c r="A1625" s="70">
        <v>1624</v>
      </c>
      <c r="B1625" s="12">
        <v>43</v>
      </c>
      <c r="C1625" s="12" t="s">
        <v>319</v>
      </c>
      <c r="D1625" s="37">
        <v>6.4000000000000001E-2</v>
      </c>
      <c r="E1625" s="13">
        <v>0.17399999999999999</v>
      </c>
      <c r="F1625" s="19">
        <f t="shared" si="374"/>
        <v>0.36781609195402304</v>
      </c>
      <c r="H1625" s="12">
        <f t="shared" si="361"/>
        <v>-0.10999999999999999</v>
      </c>
      <c r="I1625" s="12">
        <f t="shared" si="362"/>
        <v>0.23799999999999999</v>
      </c>
      <c r="J1625" s="12">
        <v>0.55000000000000004</v>
      </c>
      <c r="K1625" s="12">
        <f t="shared" si="365"/>
        <v>-6.4000000000000001E-2</v>
      </c>
      <c r="L1625" s="45">
        <f t="shared" si="375"/>
        <v>-0.36781609195402304</v>
      </c>
      <c r="M1625" s="15">
        <f t="shared" si="366"/>
        <v>-4.2433489379577451E-2</v>
      </c>
      <c r="N1625" s="13">
        <f t="shared" si="367"/>
        <v>0.11536604925072617</v>
      </c>
      <c r="O1625" s="68">
        <f t="shared" si="368"/>
        <v>8.6680614140360319</v>
      </c>
      <c r="P1625" s="12">
        <f t="shared" si="369"/>
        <v>-0.15779953863030363</v>
      </c>
      <c r="Q1625" s="12">
        <f t="shared" si="370"/>
        <v>7.2932559871148717E-2</v>
      </c>
      <c r="R1625" s="113">
        <v>4.5108595065168497</v>
      </c>
      <c r="S1625" s="12" t="s">
        <v>1521</v>
      </c>
      <c r="T1625" s="12" t="s">
        <v>2106</v>
      </c>
      <c r="U1625" s="12" t="s">
        <v>2093</v>
      </c>
      <c r="V1625" s="68" t="s">
        <v>2107</v>
      </c>
      <c r="W1625" s="68">
        <v>0</v>
      </c>
      <c r="X1625" s="68">
        <v>0</v>
      </c>
      <c r="Y1625" s="68">
        <v>0</v>
      </c>
      <c r="Z1625" s="68">
        <v>1</v>
      </c>
      <c r="AA1625" s="13">
        <v>0</v>
      </c>
      <c r="AB1625" s="13">
        <v>1</v>
      </c>
      <c r="AC1625" s="68">
        <v>1</v>
      </c>
      <c r="AD1625" s="13">
        <v>15</v>
      </c>
      <c r="AE1625" s="13">
        <v>75</v>
      </c>
      <c r="AF1625" s="13">
        <v>0</v>
      </c>
      <c r="AG1625" s="13">
        <v>0</v>
      </c>
      <c r="AH1625" s="13">
        <v>0</v>
      </c>
      <c r="AI1625" s="13">
        <v>0</v>
      </c>
      <c r="AJ1625" s="13">
        <v>0</v>
      </c>
      <c r="AK1625" s="13">
        <v>0</v>
      </c>
      <c r="AL1625" s="13">
        <v>1</v>
      </c>
      <c r="AM1625" s="68">
        <v>0</v>
      </c>
      <c r="AN1625" s="68">
        <v>0</v>
      </c>
      <c r="AO1625" s="68">
        <v>0</v>
      </c>
      <c r="AP1625" s="113">
        <v>4.5108595065168497</v>
      </c>
      <c r="AQ1625" s="12">
        <v>1</v>
      </c>
      <c r="AR1625" s="113">
        <v>4.5108595065168497</v>
      </c>
      <c r="AS1625" s="12">
        <v>0</v>
      </c>
      <c r="AT1625" s="12">
        <v>1</v>
      </c>
      <c r="AU1625" s="12">
        <v>5.8861040314501558</v>
      </c>
      <c r="AV1625" s="113">
        <v>7.6076297802915089</v>
      </c>
      <c r="AW1625" s="12">
        <v>0</v>
      </c>
      <c r="AX1625" s="12">
        <v>1</v>
      </c>
      <c r="AY1625" s="68">
        <v>1</v>
      </c>
      <c r="AZ1625" s="68">
        <v>5.5</v>
      </c>
      <c r="BA1625" s="94">
        <v>15</v>
      </c>
      <c r="BB1625" s="94">
        <v>20</v>
      </c>
      <c r="BC1625" s="12">
        <v>1</v>
      </c>
      <c r="BD1625" s="12">
        <v>0</v>
      </c>
      <c r="BE1625" s="104">
        <f t="shared" ref="BE1625:BE1644" si="376">LN(56.36)</f>
        <v>4.0317596870304797</v>
      </c>
      <c r="BF1625" s="104">
        <v>1376.05</v>
      </c>
      <c r="BG1625" s="104">
        <f t="shared" si="372"/>
        <v>0.55787672748152084</v>
      </c>
      <c r="BH1625" s="68">
        <v>1</v>
      </c>
      <c r="BI1625" s="68">
        <v>1</v>
      </c>
      <c r="BJ1625" s="68">
        <v>0</v>
      </c>
      <c r="BK1625" s="12">
        <v>1</v>
      </c>
      <c r="BL1625" s="12">
        <v>0</v>
      </c>
      <c r="BM1625" s="12">
        <v>0</v>
      </c>
      <c r="BN1625" s="12">
        <v>1</v>
      </c>
      <c r="BO1625" s="12">
        <v>1</v>
      </c>
      <c r="BP1625" s="12">
        <v>0</v>
      </c>
      <c r="BQ1625" s="12">
        <v>1</v>
      </c>
      <c r="BR1625" s="12">
        <v>0</v>
      </c>
      <c r="BS1625" s="12">
        <v>0</v>
      </c>
      <c r="BT1625" s="12">
        <v>0</v>
      </c>
      <c r="BU1625" s="12">
        <v>0</v>
      </c>
      <c r="BV1625" s="12">
        <v>0</v>
      </c>
      <c r="BW1625" s="12">
        <v>0</v>
      </c>
      <c r="BX1625" s="12">
        <v>1</v>
      </c>
      <c r="BY1625" s="12">
        <v>0.94</v>
      </c>
      <c r="BZ1625" s="12">
        <f t="shared" si="373"/>
        <v>6.0000000000000053E-2</v>
      </c>
      <c r="CA1625" s="113">
        <v>3.8286413964890951</v>
      </c>
      <c r="CB1625" s="12" t="s">
        <v>2079</v>
      </c>
      <c r="CC1625" s="12">
        <v>1</v>
      </c>
      <c r="CD1625" s="12" t="s">
        <v>2080</v>
      </c>
      <c r="CE1625" s="12" t="s">
        <v>2087</v>
      </c>
      <c r="CF1625" s="12" t="s">
        <v>2088</v>
      </c>
      <c r="CG1625" s="12" t="s">
        <v>2081</v>
      </c>
      <c r="CH1625" s="12" t="s">
        <v>2083</v>
      </c>
      <c r="CI1625" s="46" t="s">
        <v>2092</v>
      </c>
    </row>
    <row r="1626" spans="1:167" ht="15" customHeight="1" x14ac:dyDescent="0.3">
      <c r="A1626" s="70">
        <v>1625</v>
      </c>
      <c r="B1626" s="12">
        <v>43</v>
      </c>
      <c r="C1626" s="12" t="s">
        <v>319</v>
      </c>
      <c r="D1626" s="37">
        <v>-0.68700000000000006</v>
      </c>
      <c r="E1626" s="68">
        <v>0.19700000000000001</v>
      </c>
      <c r="F1626" s="19">
        <f t="shared" si="374"/>
        <v>-3.4873096446700509</v>
      </c>
      <c r="G1626" s="12" t="s">
        <v>353</v>
      </c>
      <c r="H1626" s="12">
        <f t="shared" si="361"/>
        <v>-0.88400000000000012</v>
      </c>
      <c r="I1626" s="12">
        <f t="shared" si="362"/>
        <v>-0.49000000000000005</v>
      </c>
      <c r="J1626" s="12">
        <v>0.55000000000000004</v>
      </c>
      <c r="K1626" s="12">
        <f t="shared" si="365"/>
        <v>0.68700000000000006</v>
      </c>
      <c r="L1626" s="45">
        <f t="shared" si="375"/>
        <v>3.4873096446700509</v>
      </c>
      <c r="M1626" s="15">
        <f t="shared" si="366"/>
        <v>0.37353266831382242</v>
      </c>
      <c r="N1626" s="68">
        <f t="shared" si="367"/>
        <v>0.10711198785709318</v>
      </c>
      <c r="O1626" s="68">
        <f t="shared" si="368"/>
        <v>9.3360231660921222</v>
      </c>
      <c r="P1626" s="12">
        <f t="shared" si="369"/>
        <v>0.26642068045672923</v>
      </c>
      <c r="Q1626" s="12">
        <f t="shared" si="370"/>
        <v>0.48064465617091562</v>
      </c>
      <c r="R1626" s="113">
        <v>4.5108595065168497</v>
      </c>
      <c r="S1626" s="12" t="s">
        <v>1521</v>
      </c>
      <c r="T1626" s="12" t="s">
        <v>2106</v>
      </c>
      <c r="U1626" s="12" t="s">
        <v>2094</v>
      </c>
      <c r="V1626" s="68" t="s">
        <v>2108</v>
      </c>
      <c r="W1626" s="68">
        <v>0</v>
      </c>
      <c r="X1626" s="68">
        <v>0</v>
      </c>
      <c r="Y1626" s="68">
        <v>0</v>
      </c>
      <c r="Z1626" s="68">
        <v>1</v>
      </c>
      <c r="AA1626" s="68">
        <v>0</v>
      </c>
      <c r="AB1626" s="68">
        <v>1</v>
      </c>
      <c r="AC1626" s="68">
        <v>1</v>
      </c>
      <c r="AD1626" s="68">
        <v>15</v>
      </c>
      <c r="AE1626" s="68">
        <v>75</v>
      </c>
      <c r="AF1626" s="68">
        <v>0</v>
      </c>
      <c r="AG1626" s="68">
        <v>0</v>
      </c>
      <c r="AH1626" s="68">
        <v>0</v>
      </c>
      <c r="AI1626" s="68">
        <v>0</v>
      </c>
      <c r="AJ1626" s="68">
        <v>0</v>
      </c>
      <c r="AK1626" s="68">
        <v>0</v>
      </c>
      <c r="AL1626" s="68">
        <v>1</v>
      </c>
      <c r="AM1626" s="68">
        <v>0</v>
      </c>
      <c r="AN1626" s="68">
        <v>0</v>
      </c>
      <c r="AO1626" s="68">
        <v>0</v>
      </c>
      <c r="AP1626" s="113">
        <v>4.5108595065168497</v>
      </c>
      <c r="AQ1626" s="12">
        <v>1</v>
      </c>
      <c r="AR1626" s="113">
        <v>4.5108595065168497</v>
      </c>
      <c r="AS1626" s="12">
        <v>0</v>
      </c>
      <c r="AT1626" s="12">
        <v>1</v>
      </c>
      <c r="AU1626" s="12">
        <v>5.8861040314501558</v>
      </c>
      <c r="AV1626" s="113">
        <v>7.6076297802915089</v>
      </c>
      <c r="AW1626" s="12">
        <v>0</v>
      </c>
      <c r="AX1626" s="12">
        <v>1</v>
      </c>
      <c r="AY1626" s="68">
        <v>1</v>
      </c>
      <c r="AZ1626" s="68">
        <v>5.5</v>
      </c>
      <c r="BA1626" s="94">
        <v>15</v>
      </c>
      <c r="BB1626" s="94">
        <v>20</v>
      </c>
      <c r="BC1626" s="12">
        <v>1</v>
      </c>
      <c r="BD1626" s="12">
        <v>0</v>
      </c>
      <c r="BE1626" s="104">
        <f t="shared" si="376"/>
        <v>4.0317596870304797</v>
      </c>
      <c r="BF1626" s="104">
        <v>1376.05</v>
      </c>
      <c r="BG1626" s="104">
        <f t="shared" si="372"/>
        <v>0.55787672748152084</v>
      </c>
      <c r="BH1626" s="68">
        <v>1</v>
      </c>
      <c r="BI1626" s="68">
        <v>1</v>
      </c>
      <c r="BJ1626" s="68">
        <v>0</v>
      </c>
      <c r="BK1626" s="12">
        <v>1</v>
      </c>
      <c r="BL1626" s="12">
        <v>0</v>
      </c>
      <c r="BM1626" s="12">
        <v>0</v>
      </c>
      <c r="BN1626" s="12">
        <v>1</v>
      </c>
      <c r="BO1626" s="12">
        <v>1</v>
      </c>
      <c r="BP1626" s="12">
        <v>0</v>
      </c>
      <c r="BQ1626" s="12">
        <v>1</v>
      </c>
      <c r="BR1626" s="12">
        <v>0</v>
      </c>
      <c r="BS1626" s="12">
        <v>0</v>
      </c>
      <c r="BT1626" s="12">
        <v>0</v>
      </c>
      <c r="BU1626" s="12">
        <v>0</v>
      </c>
      <c r="BV1626" s="12">
        <v>0</v>
      </c>
      <c r="BW1626" s="12">
        <v>0</v>
      </c>
      <c r="BX1626" s="12">
        <v>1</v>
      </c>
      <c r="BY1626" s="12">
        <v>0.94</v>
      </c>
      <c r="BZ1626" s="12">
        <f t="shared" si="373"/>
        <v>6.0000000000000053E-2</v>
      </c>
      <c r="CA1626" s="113">
        <v>3.8286413964890951</v>
      </c>
      <c r="CB1626" s="12" t="s">
        <v>2079</v>
      </c>
      <c r="CC1626" s="12">
        <v>1</v>
      </c>
      <c r="CG1626" s="12" t="s">
        <v>2082</v>
      </c>
      <c r="CH1626" s="12" t="s">
        <v>2084</v>
      </c>
      <c r="CI1626" s="12" t="s">
        <v>17</v>
      </c>
    </row>
    <row r="1627" spans="1:167" ht="15" customHeight="1" x14ac:dyDescent="0.3">
      <c r="A1627" s="70">
        <v>1626</v>
      </c>
      <c r="B1627" s="70">
        <v>43</v>
      </c>
      <c r="C1627" s="70" t="s">
        <v>319</v>
      </c>
      <c r="D1627" s="38">
        <v>-0.18099999999999999</v>
      </c>
      <c r="E1627" s="69">
        <v>0.154</v>
      </c>
      <c r="F1627" s="19">
        <f t="shared" si="374"/>
        <v>-1.1753246753246753</v>
      </c>
      <c r="G1627" s="70"/>
      <c r="H1627" s="70">
        <f t="shared" si="361"/>
        <v>-0.33499999999999996</v>
      </c>
      <c r="I1627" s="70">
        <f t="shared" si="362"/>
        <v>-2.6999999999999996E-2</v>
      </c>
      <c r="J1627" s="70">
        <v>0.55000000000000004</v>
      </c>
      <c r="K1627" s="70">
        <f t="shared" si="365"/>
        <v>0.18099999999999999</v>
      </c>
      <c r="L1627" s="47">
        <f t="shared" si="375"/>
        <v>1.1753246753246753</v>
      </c>
      <c r="M1627" s="18">
        <f t="shared" si="366"/>
        <v>0.13448197568232825</v>
      </c>
      <c r="N1627" s="69">
        <f t="shared" si="367"/>
        <v>0.11442112848109698</v>
      </c>
      <c r="O1627" s="69">
        <f t="shared" si="368"/>
        <v>8.7396446204881268</v>
      </c>
      <c r="P1627" s="70">
        <f t="shared" si="369"/>
        <v>2.0060847201231274E-2</v>
      </c>
      <c r="Q1627" s="70">
        <f t="shared" si="370"/>
        <v>0.24890310416342523</v>
      </c>
      <c r="R1627" s="114">
        <v>4.5108595065168497</v>
      </c>
      <c r="S1627" s="70" t="s">
        <v>1521</v>
      </c>
      <c r="T1627" s="70" t="s">
        <v>2106</v>
      </c>
      <c r="U1627" s="70" t="s">
        <v>2095</v>
      </c>
      <c r="V1627" s="69" t="s">
        <v>2109</v>
      </c>
      <c r="W1627" s="69">
        <v>0</v>
      </c>
      <c r="X1627" s="69">
        <v>0</v>
      </c>
      <c r="Y1627" s="69">
        <v>0</v>
      </c>
      <c r="Z1627" s="69">
        <v>1</v>
      </c>
      <c r="AA1627" s="69">
        <v>0</v>
      </c>
      <c r="AB1627" s="69">
        <v>1</v>
      </c>
      <c r="AC1627" s="69">
        <v>1</v>
      </c>
      <c r="AD1627" s="69">
        <v>15</v>
      </c>
      <c r="AE1627" s="69">
        <v>75</v>
      </c>
      <c r="AF1627" s="69">
        <v>0</v>
      </c>
      <c r="AG1627" s="69">
        <v>0</v>
      </c>
      <c r="AH1627" s="69">
        <v>0</v>
      </c>
      <c r="AI1627" s="69">
        <v>0</v>
      </c>
      <c r="AJ1627" s="69">
        <v>0</v>
      </c>
      <c r="AK1627" s="69">
        <v>0</v>
      </c>
      <c r="AL1627" s="69">
        <v>1</v>
      </c>
      <c r="AM1627" s="69">
        <v>0</v>
      </c>
      <c r="AN1627" s="69">
        <v>0</v>
      </c>
      <c r="AO1627" s="69">
        <v>0</v>
      </c>
      <c r="AP1627" s="114">
        <v>4.5108595065168497</v>
      </c>
      <c r="AQ1627" s="70">
        <v>1</v>
      </c>
      <c r="AR1627" s="114">
        <v>4.5108595065168497</v>
      </c>
      <c r="AS1627" s="70">
        <v>0</v>
      </c>
      <c r="AT1627" s="70">
        <v>1</v>
      </c>
      <c r="AU1627" s="70">
        <v>5.8861040314501558</v>
      </c>
      <c r="AV1627" s="114">
        <v>7.6076297802915089</v>
      </c>
      <c r="AW1627" s="70">
        <v>0</v>
      </c>
      <c r="AX1627" s="70">
        <v>1</v>
      </c>
      <c r="AY1627" s="69">
        <v>1</v>
      </c>
      <c r="AZ1627" s="69">
        <v>5.5</v>
      </c>
      <c r="BA1627" s="32">
        <v>15</v>
      </c>
      <c r="BB1627" s="32">
        <v>20</v>
      </c>
      <c r="BC1627" s="70">
        <v>1</v>
      </c>
      <c r="BD1627" s="70">
        <v>0</v>
      </c>
      <c r="BE1627" s="106">
        <f t="shared" si="376"/>
        <v>4.0317596870304797</v>
      </c>
      <c r="BF1627" s="106">
        <v>1376.05</v>
      </c>
      <c r="BG1627" s="106">
        <f t="shared" si="372"/>
        <v>0.55787672748152084</v>
      </c>
      <c r="BH1627" s="69">
        <v>1</v>
      </c>
      <c r="BI1627" s="69">
        <v>1</v>
      </c>
      <c r="BJ1627" s="69">
        <v>0</v>
      </c>
      <c r="BK1627" s="70">
        <v>1</v>
      </c>
      <c r="BL1627" s="70">
        <v>0</v>
      </c>
      <c r="BM1627" s="70">
        <v>0</v>
      </c>
      <c r="BN1627" s="70">
        <v>1</v>
      </c>
      <c r="BO1627" s="70">
        <v>1</v>
      </c>
      <c r="BP1627" s="70">
        <v>0</v>
      </c>
      <c r="BQ1627" s="70">
        <v>1</v>
      </c>
      <c r="BR1627" s="70">
        <v>0</v>
      </c>
      <c r="BS1627" s="70">
        <v>0</v>
      </c>
      <c r="BT1627" s="70">
        <v>0</v>
      </c>
      <c r="BU1627" s="70">
        <v>0</v>
      </c>
      <c r="BV1627" s="70">
        <v>0</v>
      </c>
      <c r="BW1627" s="70">
        <v>0</v>
      </c>
      <c r="BX1627" s="70">
        <v>1</v>
      </c>
      <c r="BY1627" s="70">
        <v>0.94</v>
      </c>
      <c r="BZ1627" s="70">
        <f t="shared" si="373"/>
        <v>6.0000000000000053E-2</v>
      </c>
      <c r="CA1627" s="114">
        <v>3.8286413964890951</v>
      </c>
      <c r="CB1627" s="70" t="s">
        <v>2079</v>
      </c>
      <c r="CC1627" s="70">
        <v>1</v>
      </c>
      <c r="CD1627" s="70"/>
      <c r="CE1627" s="70"/>
      <c r="CF1627" s="70"/>
      <c r="CG1627" s="70"/>
      <c r="CH1627" s="70" t="s">
        <v>2086</v>
      </c>
      <c r="CI1627" s="53" t="s">
        <v>1327</v>
      </c>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c r="DD1627" s="70"/>
      <c r="DE1627" s="70"/>
      <c r="DF1627" s="70"/>
      <c r="DG1627" s="70"/>
      <c r="DH1627" s="70"/>
      <c r="DI1627" s="70"/>
      <c r="DJ1627" s="70"/>
      <c r="DK1627" s="70"/>
      <c r="DL1627" s="70"/>
      <c r="DM1627" s="70"/>
      <c r="DN1627" s="70"/>
      <c r="DO1627" s="70"/>
      <c r="DP1627" s="70"/>
      <c r="DQ1627" s="70"/>
      <c r="DR1627" s="70"/>
      <c r="DS1627" s="70"/>
      <c r="DT1627" s="70"/>
      <c r="DU1627" s="70"/>
      <c r="DV1627" s="70"/>
      <c r="DW1627" s="70"/>
      <c r="DX1627" s="70"/>
      <c r="DY1627" s="70"/>
      <c r="DZ1627" s="70"/>
      <c r="EA1627" s="70"/>
      <c r="EB1627" s="70"/>
      <c r="EC1627" s="70"/>
      <c r="ED1627" s="70"/>
      <c r="EE1627" s="70"/>
      <c r="EF1627" s="70"/>
      <c r="EG1627" s="70"/>
      <c r="EH1627" s="70"/>
      <c r="EI1627" s="70"/>
      <c r="EJ1627" s="70"/>
      <c r="EK1627" s="70"/>
      <c r="EL1627" s="70"/>
      <c r="EM1627" s="70"/>
      <c r="EN1627" s="70"/>
      <c r="EO1627" s="70"/>
      <c r="EP1627" s="70"/>
      <c r="EQ1627" s="70"/>
      <c r="ER1627" s="70"/>
      <c r="ES1627" s="70"/>
      <c r="ET1627" s="70"/>
      <c r="EU1627" s="70"/>
      <c r="EV1627" s="70"/>
      <c r="EW1627" s="70"/>
      <c r="EX1627" s="70"/>
      <c r="EY1627" s="70"/>
      <c r="EZ1627" s="70"/>
      <c r="FA1627" s="70"/>
      <c r="FB1627" s="70"/>
      <c r="FC1627" s="70"/>
      <c r="FD1627" s="70"/>
      <c r="FE1627" s="70"/>
      <c r="FF1627" s="70"/>
      <c r="FG1627" s="70"/>
      <c r="FH1627" s="70"/>
      <c r="FI1627" s="70"/>
      <c r="FJ1627" s="70"/>
      <c r="FK1627" s="70"/>
    </row>
    <row r="1628" spans="1:167" ht="15" customHeight="1" x14ac:dyDescent="0.3">
      <c r="A1628" s="70">
        <v>1627</v>
      </c>
      <c r="B1628" s="12">
        <v>43</v>
      </c>
      <c r="C1628" s="12" t="s">
        <v>319</v>
      </c>
      <c r="D1628" s="37">
        <v>0.34300000000000003</v>
      </c>
      <c r="E1628" s="68">
        <v>0.16300000000000001</v>
      </c>
      <c r="F1628" s="19">
        <f t="shared" si="374"/>
        <v>2.1042944785276076</v>
      </c>
      <c r="G1628" s="12" t="s">
        <v>421</v>
      </c>
      <c r="H1628" s="12">
        <f t="shared" si="361"/>
        <v>0.18000000000000002</v>
      </c>
      <c r="I1628" s="12">
        <f t="shared" si="362"/>
        <v>0.50600000000000001</v>
      </c>
      <c r="J1628" s="12">
        <v>0.55000000000000004</v>
      </c>
      <c r="K1628" s="12">
        <f t="shared" si="365"/>
        <v>-0.34300000000000003</v>
      </c>
      <c r="L1628" s="45">
        <f t="shared" si="375"/>
        <v>-2.1042944785276076</v>
      </c>
      <c r="M1628" s="15">
        <f t="shared" si="366"/>
        <v>-0.23611281065506692</v>
      </c>
      <c r="N1628" s="68">
        <f t="shared" si="367"/>
        <v>0.11220521322675191</v>
      </c>
      <c r="O1628" s="68">
        <f t="shared" si="368"/>
        <v>8.9122418757774842</v>
      </c>
      <c r="P1628" s="12">
        <f t="shared" si="369"/>
        <v>-0.34831802388181882</v>
      </c>
      <c r="Q1628" s="12">
        <f t="shared" si="370"/>
        <v>-0.12390759742831502</v>
      </c>
      <c r="R1628" s="113">
        <v>4.5108595065168497</v>
      </c>
      <c r="S1628" s="12" t="s">
        <v>1521</v>
      </c>
      <c r="T1628" s="12" t="s">
        <v>2106</v>
      </c>
      <c r="U1628" s="12" t="s">
        <v>2096</v>
      </c>
      <c r="V1628" s="68" t="s">
        <v>2110</v>
      </c>
      <c r="W1628" s="68">
        <v>0</v>
      </c>
      <c r="X1628" s="68">
        <v>0</v>
      </c>
      <c r="Y1628" s="68">
        <v>0</v>
      </c>
      <c r="Z1628" s="68">
        <v>1</v>
      </c>
      <c r="AA1628" s="68">
        <v>0</v>
      </c>
      <c r="AB1628" s="68">
        <v>1</v>
      </c>
      <c r="AC1628" s="68">
        <v>1</v>
      </c>
      <c r="AD1628" s="68">
        <v>15</v>
      </c>
      <c r="AE1628" s="68">
        <v>75</v>
      </c>
      <c r="AF1628" s="68">
        <v>0</v>
      </c>
      <c r="AG1628" s="68">
        <v>0</v>
      </c>
      <c r="AH1628" s="68">
        <v>0</v>
      </c>
      <c r="AI1628" s="68">
        <v>0</v>
      </c>
      <c r="AJ1628" s="68">
        <v>0</v>
      </c>
      <c r="AK1628" s="68">
        <v>0</v>
      </c>
      <c r="AL1628" s="68">
        <v>1</v>
      </c>
      <c r="AM1628" s="68">
        <v>0</v>
      </c>
      <c r="AN1628" s="68">
        <v>0</v>
      </c>
      <c r="AO1628" s="68">
        <v>0</v>
      </c>
      <c r="AP1628" s="113">
        <v>4.5108595065168497</v>
      </c>
      <c r="AQ1628" s="12">
        <v>1</v>
      </c>
      <c r="AR1628" s="113">
        <v>4.5108595065168497</v>
      </c>
      <c r="AS1628" s="12">
        <v>0</v>
      </c>
      <c r="AT1628" s="12">
        <v>1</v>
      </c>
      <c r="AU1628" s="12">
        <v>5.8861040314501558</v>
      </c>
      <c r="AV1628" s="113">
        <v>7.6076297802915089</v>
      </c>
      <c r="AW1628" s="12">
        <v>0</v>
      </c>
      <c r="AX1628" s="12">
        <v>1</v>
      </c>
      <c r="AY1628" s="68">
        <v>1</v>
      </c>
      <c r="AZ1628" s="68">
        <v>5.5</v>
      </c>
      <c r="BA1628" s="94">
        <v>15</v>
      </c>
      <c r="BB1628" s="94">
        <v>20</v>
      </c>
      <c r="BC1628" s="12">
        <v>1</v>
      </c>
      <c r="BD1628" s="12">
        <v>0</v>
      </c>
      <c r="BE1628" s="104">
        <f t="shared" si="376"/>
        <v>4.0317596870304797</v>
      </c>
      <c r="BF1628" s="104">
        <v>1376.05</v>
      </c>
      <c r="BG1628" s="104">
        <f t="shared" si="372"/>
        <v>0.55787672748152084</v>
      </c>
      <c r="BH1628" s="68">
        <v>1</v>
      </c>
      <c r="BI1628" s="68">
        <v>1</v>
      </c>
      <c r="BJ1628" s="68">
        <v>0</v>
      </c>
      <c r="BK1628" s="12">
        <v>1</v>
      </c>
      <c r="BL1628" s="12">
        <v>0</v>
      </c>
      <c r="BM1628" s="12">
        <v>0</v>
      </c>
      <c r="BN1628" s="12">
        <v>1</v>
      </c>
      <c r="BO1628" s="12">
        <v>1</v>
      </c>
      <c r="BP1628" s="12">
        <v>0</v>
      </c>
      <c r="BQ1628" s="12">
        <v>1</v>
      </c>
      <c r="BR1628" s="12">
        <v>0</v>
      </c>
      <c r="BS1628" s="12">
        <v>0</v>
      </c>
      <c r="BT1628" s="12">
        <v>0</v>
      </c>
      <c r="BU1628" s="12">
        <v>0</v>
      </c>
      <c r="BV1628" s="12">
        <v>0</v>
      </c>
      <c r="BW1628" s="12">
        <v>0</v>
      </c>
      <c r="BX1628" s="12">
        <v>1</v>
      </c>
      <c r="BY1628" s="12">
        <v>0.94</v>
      </c>
      <c r="BZ1628" s="12">
        <f t="shared" si="373"/>
        <v>6.0000000000000053E-2</v>
      </c>
      <c r="CA1628" s="113">
        <v>3.8286413964890951</v>
      </c>
      <c r="CB1628" s="12" t="s">
        <v>2079</v>
      </c>
      <c r="CC1628" s="12">
        <v>1</v>
      </c>
      <c r="CH1628" s="12" t="s">
        <v>2085</v>
      </c>
      <c r="CI1628" s="12" t="s">
        <v>2090</v>
      </c>
    </row>
    <row r="1629" spans="1:167" ht="15" customHeight="1" x14ac:dyDescent="0.3">
      <c r="A1629" s="70">
        <v>1628</v>
      </c>
      <c r="B1629" s="12">
        <v>43</v>
      </c>
      <c r="C1629" s="12" t="s">
        <v>319</v>
      </c>
      <c r="D1629" s="37">
        <v>-0.74299999999999999</v>
      </c>
      <c r="E1629" s="68">
        <v>0.123</v>
      </c>
      <c r="F1629" s="19">
        <f t="shared" si="374"/>
        <v>-6.0406504065040654</v>
      </c>
      <c r="G1629" s="12" t="s">
        <v>353</v>
      </c>
      <c r="H1629" s="12">
        <f t="shared" si="361"/>
        <v>-0.86599999999999999</v>
      </c>
      <c r="I1629" s="12">
        <f t="shared" si="362"/>
        <v>-0.62</v>
      </c>
      <c r="J1629" s="12">
        <v>0.55000000000000004</v>
      </c>
      <c r="K1629" s="12">
        <f t="shared" si="365"/>
        <v>0.74299999999999999</v>
      </c>
      <c r="L1629" s="45">
        <f t="shared" si="375"/>
        <v>6.0406504065040654</v>
      </c>
      <c r="M1629" s="15">
        <f t="shared" si="366"/>
        <v>0.57209322086631142</v>
      </c>
      <c r="N1629" s="68">
        <f t="shared" si="367"/>
        <v>9.4707222296845611E-2</v>
      </c>
      <c r="O1629" s="68">
        <f t="shared" si="368"/>
        <v>10.558856819447726</v>
      </c>
      <c r="P1629" s="12">
        <f t="shared" si="369"/>
        <v>0.47738599856946584</v>
      </c>
      <c r="Q1629" s="12">
        <f t="shared" si="370"/>
        <v>0.66680044316315701</v>
      </c>
      <c r="R1629" s="113">
        <v>4.5108595065168497</v>
      </c>
      <c r="S1629" s="12" t="s">
        <v>1521</v>
      </c>
      <c r="T1629" s="12" t="s">
        <v>2106</v>
      </c>
      <c r="U1629" s="12" t="s">
        <v>2097</v>
      </c>
      <c r="V1629" s="68" t="s">
        <v>2111</v>
      </c>
      <c r="W1629" s="68">
        <v>0</v>
      </c>
      <c r="X1629" s="68">
        <v>0</v>
      </c>
      <c r="Y1629" s="68">
        <v>0</v>
      </c>
      <c r="Z1629" s="68">
        <v>1</v>
      </c>
      <c r="AA1629" s="68">
        <v>0</v>
      </c>
      <c r="AB1629" s="68">
        <v>1</v>
      </c>
      <c r="AC1629" s="68">
        <v>1</v>
      </c>
      <c r="AD1629" s="68">
        <v>15</v>
      </c>
      <c r="AE1629" s="68">
        <v>75</v>
      </c>
      <c r="AF1629" s="68">
        <v>0</v>
      </c>
      <c r="AG1629" s="68">
        <v>0</v>
      </c>
      <c r="AH1629" s="68">
        <v>0</v>
      </c>
      <c r="AI1629" s="68">
        <v>0</v>
      </c>
      <c r="AJ1629" s="68">
        <v>0</v>
      </c>
      <c r="AK1629" s="68">
        <v>0</v>
      </c>
      <c r="AL1629" s="68">
        <v>1</v>
      </c>
      <c r="AM1629" s="68">
        <v>0</v>
      </c>
      <c r="AN1629" s="68">
        <v>0</v>
      </c>
      <c r="AO1629" s="68">
        <v>0</v>
      </c>
      <c r="AP1629" s="113">
        <v>4.5108595065168497</v>
      </c>
      <c r="AQ1629" s="12">
        <v>1</v>
      </c>
      <c r="AR1629" s="113">
        <v>4.5108595065168497</v>
      </c>
      <c r="AS1629" s="12">
        <v>0</v>
      </c>
      <c r="AT1629" s="12">
        <v>1</v>
      </c>
      <c r="AU1629" s="12">
        <v>5.8861040314501558</v>
      </c>
      <c r="AV1629" s="113">
        <v>7.6076297802915089</v>
      </c>
      <c r="AW1629" s="12">
        <v>0</v>
      </c>
      <c r="AX1629" s="12">
        <v>1</v>
      </c>
      <c r="AY1629" s="68">
        <v>1</v>
      </c>
      <c r="AZ1629" s="68">
        <v>5.5</v>
      </c>
      <c r="BA1629" s="94">
        <v>15</v>
      </c>
      <c r="BB1629" s="94">
        <v>20</v>
      </c>
      <c r="BC1629" s="12">
        <v>1</v>
      </c>
      <c r="BD1629" s="12">
        <v>0</v>
      </c>
      <c r="BE1629" s="104">
        <f t="shared" si="376"/>
        <v>4.0317596870304797</v>
      </c>
      <c r="BF1629" s="104">
        <v>1376.05</v>
      </c>
      <c r="BG1629" s="104">
        <f t="shared" si="372"/>
        <v>0.55787672748152084</v>
      </c>
      <c r="BH1629" s="68">
        <v>1</v>
      </c>
      <c r="BI1629" s="68">
        <v>1</v>
      </c>
      <c r="BJ1629" s="68">
        <v>0</v>
      </c>
      <c r="BK1629" s="12">
        <v>1</v>
      </c>
      <c r="BL1629" s="12">
        <v>0</v>
      </c>
      <c r="BM1629" s="12">
        <v>0</v>
      </c>
      <c r="BN1629" s="12">
        <v>1</v>
      </c>
      <c r="BO1629" s="12">
        <v>1</v>
      </c>
      <c r="BP1629" s="12">
        <v>0</v>
      </c>
      <c r="BQ1629" s="12">
        <v>1</v>
      </c>
      <c r="BR1629" s="12">
        <v>0</v>
      </c>
      <c r="BS1629" s="12">
        <v>0</v>
      </c>
      <c r="BT1629" s="12">
        <v>0</v>
      </c>
      <c r="BU1629" s="12">
        <v>0</v>
      </c>
      <c r="BV1629" s="12">
        <v>0</v>
      </c>
      <c r="BW1629" s="12">
        <v>0</v>
      </c>
      <c r="BX1629" s="12">
        <v>1</v>
      </c>
      <c r="BY1629" s="12">
        <v>0.94</v>
      </c>
      <c r="BZ1629" s="12">
        <f t="shared" si="373"/>
        <v>6.0000000000000053E-2</v>
      </c>
      <c r="CA1629" s="113">
        <v>3.8286413964890951</v>
      </c>
      <c r="CB1629" s="12" t="s">
        <v>2079</v>
      </c>
      <c r="CC1629" s="12">
        <v>1</v>
      </c>
      <c r="CI1629" s="12" t="s">
        <v>2091</v>
      </c>
    </row>
    <row r="1630" spans="1:167" ht="15" customHeight="1" x14ac:dyDescent="0.3">
      <c r="A1630" s="70">
        <v>1629</v>
      </c>
      <c r="B1630" s="12">
        <v>43</v>
      </c>
      <c r="C1630" s="12" t="s">
        <v>319</v>
      </c>
      <c r="D1630" s="37">
        <v>-0.89400000000000002</v>
      </c>
      <c r="E1630" s="68">
        <v>0.18099999999999999</v>
      </c>
      <c r="F1630" s="19">
        <f t="shared" si="374"/>
        <v>-4.9392265193370166</v>
      </c>
      <c r="G1630" s="12" t="s">
        <v>353</v>
      </c>
      <c r="H1630" s="12">
        <f t="shared" si="361"/>
        <v>-1.075</v>
      </c>
      <c r="I1630" s="12">
        <f t="shared" si="362"/>
        <v>-0.71300000000000008</v>
      </c>
      <c r="J1630" s="12">
        <v>0.55000000000000004</v>
      </c>
      <c r="K1630" s="12">
        <f t="shared" si="365"/>
        <v>0.89400000000000002</v>
      </c>
      <c r="L1630" s="45">
        <f t="shared" si="375"/>
        <v>4.9392265193370166</v>
      </c>
      <c r="M1630" s="15">
        <f t="shared" si="366"/>
        <v>0.49542119284467889</v>
      </c>
      <c r="N1630" s="68">
        <f t="shared" si="367"/>
        <v>0.10030339586676386</v>
      </c>
      <c r="O1630" s="68">
        <f t="shared" si="368"/>
        <v>9.9697521839473051</v>
      </c>
      <c r="P1630" s="12">
        <f t="shared" si="369"/>
        <v>0.39511779697791505</v>
      </c>
      <c r="Q1630" s="12">
        <f t="shared" si="370"/>
        <v>0.59572458871144274</v>
      </c>
      <c r="R1630" s="113">
        <v>4.5108595065168497</v>
      </c>
      <c r="S1630" s="12" t="s">
        <v>1521</v>
      </c>
      <c r="T1630" s="12" t="s">
        <v>2106</v>
      </c>
      <c r="U1630" s="12" t="s">
        <v>2098</v>
      </c>
      <c r="V1630" s="68" t="s">
        <v>2112</v>
      </c>
      <c r="W1630" s="68">
        <v>0</v>
      </c>
      <c r="X1630" s="68">
        <v>0</v>
      </c>
      <c r="Y1630" s="68">
        <v>0</v>
      </c>
      <c r="Z1630" s="68">
        <v>1</v>
      </c>
      <c r="AA1630" s="68">
        <v>0</v>
      </c>
      <c r="AB1630" s="68">
        <v>1</v>
      </c>
      <c r="AC1630" s="68">
        <v>1</v>
      </c>
      <c r="AD1630" s="68">
        <v>15</v>
      </c>
      <c r="AE1630" s="68">
        <v>75</v>
      </c>
      <c r="AF1630" s="68">
        <v>0</v>
      </c>
      <c r="AG1630" s="68">
        <v>0</v>
      </c>
      <c r="AH1630" s="68">
        <v>0</v>
      </c>
      <c r="AI1630" s="68">
        <v>0</v>
      </c>
      <c r="AJ1630" s="68">
        <v>0</v>
      </c>
      <c r="AK1630" s="68">
        <v>0</v>
      </c>
      <c r="AL1630" s="68">
        <v>1</v>
      </c>
      <c r="AM1630" s="68">
        <v>0</v>
      </c>
      <c r="AN1630" s="68">
        <v>0</v>
      </c>
      <c r="AO1630" s="68">
        <v>0</v>
      </c>
      <c r="AP1630" s="113">
        <v>4.5108595065168497</v>
      </c>
      <c r="AQ1630" s="12">
        <v>1</v>
      </c>
      <c r="AR1630" s="113">
        <v>4.5108595065168497</v>
      </c>
      <c r="AS1630" s="12">
        <v>0</v>
      </c>
      <c r="AT1630" s="12">
        <v>1</v>
      </c>
      <c r="AU1630" s="12">
        <v>5.8861040314501558</v>
      </c>
      <c r="AV1630" s="113">
        <v>7.6076297802915089</v>
      </c>
      <c r="AW1630" s="12">
        <v>0</v>
      </c>
      <c r="AX1630" s="12">
        <v>1</v>
      </c>
      <c r="AY1630" s="68">
        <v>1</v>
      </c>
      <c r="AZ1630" s="68">
        <v>5.5</v>
      </c>
      <c r="BA1630" s="94">
        <v>15</v>
      </c>
      <c r="BB1630" s="94">
        <v>20</v>
      </c>
      <c r="BC1630" s="12">
        <v>1</v>
      </c>
      <c r="BD1630" s="12">
        <v>0</v>
      </c>
      <c r="BE1630" s="104">
        <f t="shared" si="376"/>
        <v>4.0317596870304797</v>
      </c>
      <c r="BF1630" s="104">
        <v>1376.05</v>
      </c>
      <c r="BG1630" s="104">
        <f t="shared" si="372"/>
        <v>0.55787672748152084</v>
      </c>
      <c r="BH1630" s="68">
        <v>1</v>
      </c>
      <c r="BI1630" s="68">
        <v>1</v>
      </c>
      <c r="BJ1630" s="68">
        <v>0</v>
      </c>
      <c r="BK1630" s="12">
        <v>1</v>
      </c>
      <c r="BL1630" s="12">
        <v>0</v>
      </c>
      <c r="BM1630" s="12">
        <v>0</v>
      </c>
      <c r="BN1630" s="12">
        <v>1</v>
      </c>
      <c r="BO1630" s="12">
        <v>1</v>
      </c>
      <c r="BP1630" s="12">
        <v>0</v>
      </c>
      <c r="BQ1630" s="12">
        <v>1</v>
      </c>
      <c r="BR1630" s="12">
        <v>0</v>
      </c>
      <c r="BS1630" s="12">
        <v>0</v>
      </c>
      <c r="BT1630" s="12">
        <v>0</v>
      </c>
      <c r="BU1630" s="12">
        <v>0</v>
      </c>
      <c r="BV1630" s="12">
        <v>0</v>
      </c>
      <c r="BW1630" s="12">
        <v>0</v>
      </c>
      <c r="BX1630" s="12">
        <v>1</v>
      </c>
      <c r="BY1630" s="12">
        <v>0.94</v>
      </c>
      <c r="BZ1630" s="12">
        <f t="shared" si="373"/>
        <v>6.0000000000000053E-2</v>
      </c>
      <c r="CA1630" s="113">
        <v>3.8286413964890951</v>
      </c>
      <c r="CB1630" s="12" t="s">
        <v>2079</v>
      </c>
      <c r="CC1630" s="12">
        <v>1</v>
      </c>
      <c r="CI1630" s="12" t="s">
        <v>2089</v>
      </c>
    </row>
    <row r="1631" spans="1:167" ht="15" customHeight="1" x14ac:dyDescent="0.3">
      <c r="A1631" s="70">
        <v>1630</v>
      </c>
      <c r="B1631" s="70">
        <v>43</v>
      </c>
      <c r="C1631" s="70" t="s">
        <v>319</v>
      </c>
      <c r="D1631" s="38">
        <v>-0.64100000000000001</v>
      </c>
      <c r="E1631" s="69">
        <v>0.19400000000000001</v>
      </c>
      <c r="F1631" s="19">
        <f t="shared" si="374"/>
        <v>-3.304123711340206</v>
      </c>
      <c r="G1631" s="70" t="s">
        <v>353</v>
      </c>
      <c r="H1631" s="70">
        <f t="shared" si="361"/>
        <v>-0.83499999999999996</v>
      </c>
      <c r="I1631" s="70">
        <f t="shared" si="362"/>
        <v>-0.44700000000000001</v>
      </c>
      <c r="J1631" s="70">
        <v>0.55000000000000004</v>
      </c>
      <c r="K1631" s="70">
        <f t="shared" si="365"/>
        <v>0.64100000000000001</v>
      </c>
      <c r="L1631" s="47">
        <f t="shared" si="375"/>
        <v>3.304123711340206</v>
      </c>
      <c r="M1631" s="18">
        <f t="shared" si="366"/>
        <v>0.35646439496573595</v>
      </c>
      <c r="N1631" s="69">
        <f t="shared" si="367"/>
        <v>0.10788469988042554</v>
      </c>
      <c r="O1631" s="69">
        <f t="shared" si="368"/>
        <v>9.2691549506867439</v>
      </c>
      <c r="P1631" s="70">
        <f t="shared" si="369"/>
        <v>0.24857969508531041</v>
      </c>
      <c r="Q1631" s="70">
        <f t="shared" si="370"/>
        <v>0.46434909484616149</v>
      </c>
      <c r="R1631" s="114">
        <v>4.5108595065168497</v>
      </c>
      <c r="S1631" s="70" t="s">
        <v>1521</v>
      </c>
      <c r="T1631" s="70" t="s">
        <v>2106</v>
      </c>
      <c r="U1631" s="70" t="s">
        <v>2099</v>
      </c>
      <c r="V1631" s="69" t="s">
        <v>2113</v>
      </c>
      <c r="W1631" s="69">
        <v>0</v>
      </c>
      <c r="X1631" s="69">
        <v>0</v>
      </c>
      <c r="Y1631" s="69">
        <v>0</v>
      </c>
      <c r="Z1631" s="69">
        <v>1</v>
      </c>
      <c r="AA1631" s="69">
        <v>0</v>
      </c>
      <c r="AB1631" s="69">
        <v>1</v>
      </c>
      <c r="AC1631" s="69">
        <v>1</v>
      </c>
      <c r="AD1631" s="69">
        <v>15</v>
      </c>
      <c r="AE1631" s="69">
        <v>75</v>
      </c>
      <c r="AF1631" s="69">
        <v>0</v>
      </c>
      <c r="AG1631" s="69">
        <v>0</v>
      </c>
      <c r="AH1631" s="69">
        <v>0</v>
      </c>
      <c r="AI1631" s="69">
        <v>0</v>
      </c>
      <c r="AJ1631" s="69">
        <v>0</v>
      </c>
      <c r="AK1631" s="69">
        <v>0</v>
      </c>
      <c r="AL1631" s="69">
        <v>1</v>
      </c>
      <c r="AM1631" s="69">
        <v>0</v>
      </c>
      <c r="AN1631" s="69">
        <v>0</v>
      </c>
      <c r="AO1631" s="69">
        <v>0</v>
      </c>
      <c r="AP1631" s="114">
        <v>4.5108595065168497</v>
      </c>
      <c r="AQ1631" s="70">
        <v>1</v>
      </c>
      <c r="AR1631" s="114">
        <v>4.5108595065168497</v>
      </c>
      <c r="AS1631" s="70">
        <v>0</v>
      </c>
      <c r="AT1631" s="70">
        <v>1</v>
      </c>
      <c r="AU1631" s="70">
        <v>5.8861040314501558</v>
      </c>
      <c r="AV1631" s="114">
        <v>7.6076297802915089</v>
      </c>
      <c r="AW1631" s="70">
        <v>0</v>
      </c>
      <c r="AX1631" s="70">
        <v>1</v>
      </c>
      <c r="AY1631" s="69">
        <v>1</v>
      </c>
      <c r="AZ1631" s="69">
        <v>5.5</v>
      </c>
      <c r="BA1631" s="32">
        <v>15</v>
      </c>
      <c r="BB1631" s="32">
        <v>20</v>
      </c>
      <c r="BC1631" s="70">
        <v>1</v>
      </c>
      <c r="BD1631" s="70">
        <v>0</v>
      </c>
      <c r="BE1631" s="106">
        <f t="shared" si="376"/>
        <v>4.0317596870304797</v>
      </c>
      <c r="BF1631" s="106">
        <v>1376.05</v>
      </c>
      <c r="BG1631" s="106">
        <f t="shared" si="372"/>
        <v>0.55787672748152084</v>
      </c>
      <c r="BH1631" s="69">
        <v>1</v>
      </c>
      <c r="BI1631" s="69">
        <v>1</v>
      </c>
      <c r="BJ1631" s="69">
        <v>0</v>
      </c>
      <c r="BK1631" s="70">
        <v>1</v>
      </c>
      <c r="BL1631" s="70">
        <v>0</v>
      </c>
      <c r="BM1631" s="70">
        <v>0</v>
      </c>
      <c r="BN1631" s="70">
        <v>1</v>
      </c>
      <c r="BO1631" s="70">
        <v>1</v>
      </c>
      <c r="BP1631" s="70">
        <v>0</v>
      </c>
      <c r="BQ1631" s="70">
        <v>1</v>
      </c>
      <c r="BR1631" s="70">
        <v>0</v>
      </c>
      <c r="BS1631" s="70">
        <v>0</v>
      </c>
      <c r="BT1631" s="70">
        <v>0</v>
      </c>
      <c r="BU1631" s="70">
        <v>0</v>
      </c>
      <c r="BV1631" s="70">
        <v>0</v>
      </c>
      <c r="BW1631" s="70">
        <v>0</v>
      </c>
      <c r="BX1631" s="70">
        <v>1</v>
      </c>
      <c r="BY1631" s="70">
        <v>0.94</v>
      </c>
      <c r="BZ1631" s="70">
        <f t="shared" si="373"/>
        <v>6.0000000000000053E-2</v>
      </c>
      <c r="CA1631" s="114">
        <v>3.8286413964890951</v>
      </c>
      <c r="CB1631" s="70" t="s">
        <v>2079</v>
      </c>
      <c r="CC1631" s="70">
        <v>1</v>
      </c>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c r="DD1631" s="70"/>
      <c r="DE1631" s="70"/>
      <c r="DF1631" s="70"/>
      <c r="DG1631" s="70"/>
      <c r="DH1631" s="70"/>
      <c r="DI1631" s="70"/>
      <c r="DJ1631" s="70"/>
      <c r="DK1631" s="70"/>
      <c r="DL1631" s="70"/>
      <c r="DM1631" s="70"/>
      <c r="DN1631" s="70"/>
      <c r="DO1631" s="70"/>
      <c r="DP1631" s="70"/>
      <c r="DQ1631" s="70"/>
      <c r="DR1631" s="70"/>
      <c r="DS1631" s="70"/>
      <c r="DT1631" s="70"/>
      <c r="DU1631" s="70"/>
      <c r="DV1631" s="70"/>
      <c r="DW1631" s="70"/>
      <c r="DX1631" s="70"/>
      <c r="DY1631" s="70"/>
      <c r="DZ1631" s="70"/>
      <c r="EA1631" s="70"/>
      <c r="EB1631" s="70"/>
      <c r="EC1631" s="70"/>
      <c r="ED1631" s="70"/>
      <c r="EE1631" s="70"/>
      <c r="EF1631" s="70"/>
      <c r="EG1631" s="70"/>
      <c r="EH1631" s="70"/>
      <c r="EI1631" s="70"/>
      <c r="EJ1631" s="70"/>
      <c r="EK1631" s="70"/>
      <c r="EL1631" s="70"/>
      <c r="EM1631" s="70"/>
      <c r="EN1631" s="70"/>
      <c r="EO1631" s="70"/>
      <c r="EP1631" s="70"/>
      <c r="EQ1631" s="70"/>
      <c r="ER1631" s="70"/>
      <c r="ES1631" s="70"/>
      <c r="ET1631" s="70"/>
      <c r="EU1631" s="70"/>
      <c r="EV1631" s="70"/>
      <c r="EW1631" s="70"/>
      <c r="EX1631" s="70"/>
      <c r="EY1631" s="70"/>
      <c r="EZ1631" s="70"/>
      <c r="FA1631" s="70"/>
      <c r="FB1631" s="70"/>
      <c r="FC1631" s="70"/>
      <c r="FD1631" s="70"/>
      <c r="FE1631" s="70"/>
      <c r="FF1631" s="70"/>
      <c r="FG1631" s="70"/>
      <c r="FH1631" s="70"/>
      <c r="FI1631" s="70"/>
      <c r="FJ1631" s="70"/>
      <c r="FK1631" s="70"/>
    </row>
    <row r="1632" spans="1:167" ht="15" customHeight="1" x14ac:dyDescent="0.3">
      <c r="A1632" s="17">
        <v>1631</v>
      </c>
      <c r="B1632" s="12">
        <v>43</v>
      </c>
      <c r="C1632" s="12" t="s">
        <v>319</v>
      </c>
      <c r="D1632" s="37">
        <v>-0.58099999999999996</v>
      </c>
      <c r="E1632" s="68">
        <v>0.22900000000000001</v>
      </c>
      <c r="F1632" s="19">
        <f t="shared" si="374"/>
        <v>-2.5371179039301306</v>
      </c>
      <c r="G1632" s="12" t="s">
        <v>421</v>
      </c>
      <c r="H1632" s="12">
        <f t="shared" si="361"/>
        <v>-0.80999999999999994</v>
      </c>
      <c r="I1632" s="12">
        <f t="shared" si="362"/>
        <v>-0.35199999999999998</v>
      </c>
      <c r="J1632" s="12">
        <v>0.55000000000000004</v>
      </c>
      <c r="K1632" s="12">
        <f t="shared" si="365"/>
        <v>0.58099999999999996</v>
      </c>
      <c r="L1632" s="45">
        <f t="shared" si="375"/>
        <v>2.5371179039301306</v>
      </c>
      <c r="M1632" s="15">
        <f t="shared" si="366"/>
        <v>0.28114466971958302</v>
      </c>
      <c r="N1632" s="68">
        <f t="shared" si="367"/>
        <v>0.11081261508740881</v>
      </c>
      <c r="O1632" s="68">
        <f t="shared" si="368"/>
        <v>9.0242433066957375</v>
      </c>
      <c r="P1632" s="12">
        <f t="shared" si="369"/>
        <v>0.17033205463217421</v>
      </c>
      <c r="Q1632" s="12">
        <f t="shared" si="370"/>
        <v>0.39195728480699182</v>
      </c>
      <c r="R1632" s="113">
        <v>4.5108595065168497</v>
      </c>
      <c r="S1632" s="12" t="s">
        <v>1521</v>
      </c>
      <c r="T1632" s="12" t="s">
        <v>2106</v>
      </c>
      <c r="U1632" s="12" t="s">
        <v>2100</v>
      </c>
      <c r="V1632" s="68" t="s">
        <v>2114</v>
      </c>
      <c r="W1632" s="68">
        <v>0</v>
      </c>
      <c r="X1632" s="68">
        <v>0</v>
      </c>
      <c r="Y1632" s="68">
        <v>0</v>
      </c>
      <c r="Z1632" s="68">
        <v>1</v>
      </c>
      <c r="AA1632" s="68">
        <v>0</v>
      </c>
      <c r="AB1632" s="68">
        <v>1</v>
      </c>
      <c r="AC1632" s="68">
        <v>1</v>
      </c>
      <c r="AD1632" s="68">
        <v>15</v>
      </c>
      <c r="AE1632" s="68">
        <v>75</v>
      </c>
      <c r="AF1632" s="68">
        <v>0</v>
      </c>
      <c r="AG1632" s="68">
        <v>0</v>
      </c>
      <c r="AH1632" s="68">
        <v>0</v>
      </c>
      <c r="AI1632" s="68">
        <v>0</v>
      </c>
      <c r="AJ1632" s="68">
        <v>0</v>
      </c>
      <c r="AK1632" s="68">
        <v>0</v>
      </c>
      <c r="AL1632" s="68">
        <v>1</v>
      </c>
      <c r="AM1632" s="68">
        <v>0</v>
      </c>
      <c r="AN1632" s="68">
        <v>0</v>
      </c>
      <c r="AO1632" s="68">
        <v>0</v>
      </c>
      <c r="AP1632" s="113">
        <v>4.5108595065168497</v>
      </c>
      <c r="AQ1632" s="12">
        <v>1</v>
      </c>
      <c r="AR1632" s="113">
        <v>4.5108595065168497</v>
      </c>
      <c r="AS1632" s="12">
        <v>0</v>
      </c>
      <c r="AT1632" s="12">
        <v>1</v>
      </c>
      <c r="AU1632" s="12">
        <v>5.8861040314501558</v>
      </c>
      <c r="AV1632" s="113">
        <v>7.6076297802915089</v>
      </c>
      <c r="AW1632" s="12">
        <v>0</v>
      </c>
      <c r="AX1632" s="12">
        <v>1</v>
      </c>
      <c r="AY1632" s="68">
        <v>1</v>
      </c>
      <c r="AZ1632" s="68">
        <v>5.5</v>
      </c>
      <c r="BA1632" s="94">
        <v>15</v>
      </c>
      <c r="BB1632" s="94">
        <v>20</v>
      </c>
      <c r="BC1632" s="12">
        <v>1</v>
      </c>
      <c r="BD1632" s="12">
        <v>0</v>
      </c>
      <c r="BE1632" s="104">
        <f t="shared" si="376"/>
        <v>4.0317596870304797</v>
      </c>
      <c r="BF1632" s="104">
        <v>1376.05</v>
      </c>
      <c r="BG1632" s="104">
        <f t="shared" si="372"/>
        <v>0.55787672748152084</v>
      </c>
      <c r="BH1632" s="68">
        <v>1</v>
      </c>
      <c r="BI1632" s="68">
        <v>1</v>
      </c>
      <c r="BJ1632" s="68">
        <v>0</v>
      </c>
      <c r="BK1632" s="12">
        <v>1</v>
      </c>
      <c r="BL1632" s="12">
        <v>0</v>
      </c>
      <c r="BM1632" s="12">
        <v>0</v>
      </c>
      <c r="BN1632" s="12">
        <v>1</v>
      </c>
      <c r="BO1632" s="12">
        <v>1</v>
      </c>
      <c r="BP1632" s="12">
        <v>0</v>
      </c>
      <c r="BQ1632" s="12">
        <v>1</v>
      </c>
      <c r="BR1632" s="12">
        <v>0</v>
      </c>
      <c r="BS1632" s="12">
        <v>0</v>
      </c>
      <c r="BT1632" s="12">
        <v>0</v>
      </c>
      <c r="BU1632" s="12">
        <v>0</v>
      </c>
      <c r="BV1632" s="12">
        <v>0</v>
      </c>
      <c r="BW1632" s="12">
        <v>0</v>
      </c>
      <c r="BX1632" s="12">
        <v>1</v>
      </c>
      <c r="BY1632" s="12">
        <v>0.94</v>
      </c>
      <c r="BZ1632" s="12">
        <f t="shared" si="373"/>
        <v>6.0000000000000053E-2</v>
      </c>
      <c r="CA1632" s="113">
        <v>3.8286413964890951</v>
      </c>
      <c r="CB1632" s="12" t="s">
        <v>2079</v>
      </c>
      <c r="CC1632" s="12">
        <v>1</v>
      </c>
    </row>
    <row r="1633" spans="1:167" ht="15" customHeight="1" x14ac:dyDescent="0.3">
      <c r="A1633" s="17">
        <v>1632</v>
      </c>
      <c r="B1633" s="12">
        <v>43</v>
      </c>
      <c r="C1633" s="12" t="s">
        <v>319</v>
      </c>
      <c r="D1633" s="37">
        <v>-0.83399999999999996</v>
      </c>
      <c r="E1633" s="68">
        <v>0.23899999999999999</v>
      </c>
      <c r="F1633" s="19">
        <f t="shared" si="374"/>
        <v>-3.489539748953975</v>
      </c>
      <c r="G1633" s="12" t="s">
        <v>353</v>
      </c>
      <c r="H1633" s="12">
        <f t="shared" si="361"/>
        <v>-1.073</v>
      </c>
      <c r="I1633" s="12">
        <f t="shared" si="362"/>
        <v>-0.59499999999999997</v>
      </c>
      <c r="J1633" s="12">
        <v>0.55000000000000004</v>
      </c>
      <c r="K1633" s="12">
        <f t="shared" si="365"/>
        <v>0.83399999999999996</v>
      </c>
      <c r="L1633" s="45">
        <f t="shared" si="375"/>
        <v>3.489539748953975</v>
      </c>
      <c r="M1633" s="15">
        <f t="shared" si="366"/>
        <v>0.37373818284756044</v>
      </c>
      <c r="N1633" s="68">
        <f t="shared" si="367"/>
        <v>0.10710242889756227</v>
      </c>
      <c r="O1633" s="68">
        <f t="shared" si="368"/>
        <v>9.3368564120655595</v>
      </c>
      <c r="P1633" s="12">
        <f t="shared" si="369"/>
        <v>0.26663575394999817</v>
      </c>
      <c r="Q1633" s="12">
        <f t="shared" si="370"/>
        <v>0.48084061174512271</v>
      </c>
      <c r="R1633" s="113">
        <v>4.5108595065168497</v>
      </c>
      <c r="S1633" s="12" t="s">
        <v>1521</v>
      </c>
      <c r="T1633" s="12" t="s">
        <v>2106</v>
      </c>
      <c r="U1633" s="12" t="s">
        <v>2101</v>
      </c>
      <c r="V1633" s="68" t="s">
        <v>2115</v>
      </c>
      <c r="W1633" s="68">
        <v>0</v>
      </c>
      <c r="X1633" s="68">
        <v>0</v>
      </c>
      <c r="Y1633" s="68">
        <v>0</v>
      </c>
      <c r="Z1633" s="68">
        <v>1</v>
      </c>
      <c r="AA1633" s="68">
        <v>0</v>
      </c>
      <c r="AB1633" s="68">
        <v>1</v>
      </c>
      <c r="AC1633" s="68">
        <v>1</v>
      </c>
      <c r="AD1633" s="68">
        <v>15</v>
      </c>
      <c r="AE1633" s="68">
        <v>75</v>
      </c>
      <c r="AF1633" s="68">
        <v>0</v>
      </c>
      <c r="AG1633" s="68">
        <v>0</v>
      </c>
      <c r="AH1633" s="68">
        <v>0</v>
      </c>
      <c r="AI1633" s="68">
        <v>0</v>
      </c>
      <c r="AJ1633" s="68">
        <v>0</v>
      </c>
      <c r="AK1633" s="68">
        <v>0</v>
      </c>
      <c r="AL1633" s="68">
        <v>1</v>
      </c>
      <c r="AM1633" s="68">
        <v>0</v>
      </c>
      <c r="AN1633" s="68">
        <v>0</v>
      </c>
      <c r="AO1633" s="68">
        <v>0</v>
      </c>
      <c r="AP1633" s="113">
        <v>4.5108595065168497</v>
      </c>
      <c r="AQ1633" s="12">
        <v>1</v>
      </c>
      <c r="AR1633" s="113">
        <v>4.5108595065168497</v>
      </c>
      <c r="AS1633" s="12">
        <v>0</v>
      </c>
      <c r="AT1633" s="12">
        <v>1</v>
      </c>
      <c r="AU1633" s="12">
        <v>5.8861040314501558</v>
      </c>
      <c r="AV1633" s="113">
        <v>7.6076297802915089</v>
      </c>
      <c r="AW1633" s="12">
        <v>0</v>
      </c>
      <c r="AX1633" s="12">
        <v>1</v>
      </c>
      <c r="AY1633" s="68">
        <v>1</v>
      </c>
      <c r="AZ1633" s="68">
        <v>5.5</v>
      </c>
      <c r="BA1633" s="94">
        <v>15</v>
      </c>
      <c r="BB1633" s="94">
        <v>20</v>
      </c>
      <c r="BC1633" s="12">
        <v>1</v>
      </c>
      <c r="BD1633" s="12">
        <v>0</v>
      </c>
      <c r="BE1633" s="104">
        <f t="shared" si="376"/>
        <v>4.0317596870304797</v>
      </c>
      <c r="BF1633" s="104">
        <v>1376.05</v>
      </c>
      <c r="BG1633" s="104">
        <f t="shared" si="372"/>
        <v>0.55787672748152084</v>
      </c>
      <c r="BH1633" s="68">
        <v>1</v>
      </c>
      <c r="BI1633" s="68">
        <v>1</v>
      </c>
      <c r="BJ1633" s="68">
        <v>0</v>
      </c>
      <c r="BK1633" s="12">
        <v>1</v>
      </c>
      <c r="BL1633" s="12">
        <v>0</v>
      </c>
      <c r="BM1633" s="12">
        <v>0</v>
      </c>
      <c r="BN1633" s="12">
        <v>1</v>
      </c>
      <c r="BO1633" s="12">
        <v>1</v>
      </c>
      <c r="BP1633" s="12">
        <v>0</v>
      </c>
      <c r="BQ1633" s="12">
        <v>1</v>
      </c>
      <c r="BR1633" s="12">
        <v>0</v>
      </c>
      <c r="BS1633" s="12">
        <v>0</v>
      </c>
      <c r="BT1633" s="12">
        <v>0</v>
      </c>
      <c r="BU1633" s="12">
        <v>0</v>
      </c>
      <c r="BV1633" s="12">
        <v>0</v>
      </c>
      <c r="BW1633" s="12">
        <v>0</v>
      </c>
      <c r="BX1633" s="12">
        <v>1</v>
      </c>
      <c r="BY1633" s="12">
        <v>0.94</v>
      </c>
      <c r="BZ1633" s="12">
        <f t="shared" si="373"/>
        <v>6.0000000000000053E-2</v>
      </c>
      <c r="CA1633" s="113">
        <v>3.8286413964890951</v>
      </c>
      <c r="CB1633" s="12" t="s">
        <v>2079</v>
      </c>
      <c r="CC1633" s="12">
        <v>1</v>
      </c>
    </row>
    <row r="1634" spans="1:167" ht="15" customHeight="1" x14ac:dyDescent="0.3">
      <c r="A1634" s="17">
        <v>1633</v>
      </c>
      <c r="B1634" s="12">
        <v>43</v>
      </c>
      <c r="C1634" s="12" t="s">
        <v>319</v>
      </c>
      <c r="D1634" s="37">
        <v>0.128</v>
      </c>
      <c r="E1634" s="68">
        <v>0.16700000000000001</v>
      </c>
      <c r="F1634" s="19">
        <f t="shared" si="374"/>
        <v>0.76646706586826341</v>
      </c>
      <c r="H1634" s="12">
        <f t="shared" ref="H1634:H1656" si="377">D1634-E1634</f>
        <v>-3.9000000000000007E-2</v>
      </c>
      <c r="I1634" s="12">
        <f t="shared" ref="I1634:I1656" si="378">D1634+E1634</f>
        <v>0.29500000000000004</v>
      </c>
      <c r="J1634" s="12">
        <v>0.55500000000000005</v>
      </c>
      <c r="K1634" s="12">
        <f t="shared" si="365"/>
        <v>-0.128</v>
      </c>
      <c r="L1634" s="45">
        <f t="shared" si="375"/>
        <v>-0.76646706586826341</v>
      </c>
      <c r="M1634" s="15">
        <f t="shared" si="366"/>
        <v>-8.9349382911898062E-2</v>
      </c>
      <c r="N1634" s="68">
        <f t="shared" si="367"/>
        <v>0.11657302301786701</v>
      </c>
      <c r="O1634" s="68">
        <f t="shared" si="368"/>
        <v>8.5783140396619135</v>
      </c>
      <c r="P1634" s="12">
        <f t="shared" si="369"/>
        <v>-0.20592240592976507</v>
      </c>
      <c r="Q1634" s="12">
        <f t="shared" si="370"/>
        <v>2.7223640105968949E-2</v>
      </c>
      <c r="R1634" s="113">
        <v>4.5108595065168497</v>
      </c>
      <c r="S1634" s="12" t="s">
        <v>1522</v>
      </c>
      <c r="T1634" s="12" t="s">
        <v>2106</v>
      </c>
      <c r="U1634" s="12" t="s">
        <v>2102</v>
      </c>
      <c r="V1634" s="68" t="s">
        <v>2116</v>
      </c>
      <c r="W1634" s="68">
        <v>0</v>
      </c>
      <c r="X1634" s="68">
        <v>0</v>
      </c>
      <c r="Y1634" s="68">
        <v>0</v>
      </c>
      <c r="Z1634" s="68">
        <v>1</v>
      </c>
      <c r="AA1634" s="68">
        <v>0</v>
      </c>
      <c r="AB1634" s="68">
        <v>1</v>
      </c>
      <c r="AC1634" s="68">
        <v>2</v>
      </c>
      <c r="AD1634" s="68">
        <v>17</v>
      </c>
      <c r="AE1634" s="68">
        <v>73</v>
      </c>
      <c r="AF1634" s="68">
        <v>0</v>
      </c>
      <c r="AG1634" s="68">
        <v>0</v>
      </c>
      <c r="AH1634" s="68">
        <v>0</v>
      </c>
      <c r="AI1634" s="68">
        <v>0</v>
      </c>
      <c r="AJ1634" s="68">
        <v>0</v>
      </c>
      <c r="AK1634" s="68">
        <v>0</v>
      </c>
      <c r="AL1634" s="68">
        <v>1</v>
      </c>
      <c r="AM1634" s="68">
        <v>0</v>
      </c>
      <c r="AN1634" s="68">
        <v>0</v>
      </c>
      <c r="AO1634" s="68">
        <v>0</v>
      </c>
      <c r="AP1634" s="113">
        <v>4.5108595065168497</v>
      </c>
      <c r="AQ1634" s="12">
        <v>1</v>
      </c>
      <c r="AR1634" s="113">
        <v>4.5108595065168497</v>
      </c>
      <c r="AS1634" s="12">
        <v>0</v>
      </c>
      <c r="AT1634" s="12">
        <v>1</v>
      </c>
      <c r="AU1634" s="12">
        <v>5.8861040314501558</v>
      </c>
      <c r="AV1634" s="113">
        <v>7.6076297802915089</v>
      </c>
      <c r="AW1634" s="12">
        <v>0</v>
      </c>
      <c r="AX1634" s="12">
        <v>1</v>
      </c>
      <c r="AY1634" s="68">
        <v>1</v>
      </c>
      <c r="AZ1634" s="68">
        <v>5.5</v>
      </c>
      <c r="BA1634" s="94">
        <v>15</v>
      </c>
      <c r="BB1634" s="94">
        <v>20</v>
      </c>
      <c r="BC1634" s="12">
        <v>1</v>
      </c>
      <c r="BD1634" s="12">
        <v>0</v>
      </c>
      <c r="BE1634" s="104">
        <f t="shared" si="376"/>
        <v>4.0317596870304797</v>
      </c>
      <c r="BF1634" s="104">
        <v>1376.05</v>
      </c>
      <c r="BG1634" s="104">
        <f t="shared" si="372"/>
        <v>0.55787672748152084</v>
      </c>
      <c r="BH1634" s="68">
        <v>1</v>
      </c>
      <c r="BI1634" s="68">
        <v>1</v>
      </c>
      <c r="BJ1634" s="68">
        <v>0</v>
      </c>
      <c r="BK1634" s="12">
        <v>1</v>
      </c>
      <c r="BL1634" s="12">
        <v>0</v>
      </c>
      <c r="BM1634" s="12">
        <v>0</v>
      </c>
      <c r="BN1634" s="12">
        <v>1</v>
      </c>
      <c r="BO1634" s="12">
        <v>1</v>
      </c>
      <c r="BP1634" s="12">
        <v>0</v>
      </c>
      <c r="BQ1634" s="12">
        <v>1</v>
      </c>
      <c r="BR1634" s="12">
        <v>0</v>
      </c>
      <c r="BS1634" s="12">
        <v>0</v>
      </c>
      <c r="BT1634" s="12">
        <v>0</v>
      </c>
      <c r="BU1634" s="12">
        <v>0</v>
      </c>
      <c r="BV1634" s="12">
        <v>0</v>
      </c>
      <c r="BW1634" s="12">
        <v>0</v>
      </c>
      <c r="BX1634" s="12">
        <v>1</v>
      </c>
      <c r="BY1634" s="12">
        <v>0.94</v>
      </c>
      <c r="BZ1634" s="12">
        <f t="shared" si="373"/>
        <v>6.0000000000000053E-2</v>
      </c>
      <c r="CA1634" s="113">
        <v>3.8286413964890951</v>
      </c>
      <c r="CB1634" s="12" t="s">
        <v>2079</v>
      </c>
      <c r="CC1634" s="12">
        <v>1</v>
      </c>
    </row>
    <row r="1635" spans="1:167" ht="15" customHeight="1" x14ac:dyDescent="0.3">
      <c r="A1635" s="70">
        <v>1634</v>
      </c>
      <c r="B1635" s="12">
        <v>43</v>
      </c>
      <c r="C1635" s="12" t="s">
        <v>319</v>
      </c>
      <c r="D1635" s="37">
        <v>-0.73199999999999998</v>
      </c>
      <c r="E1635" s="68">
        <v>0.187</v>
      </c>
      <c r="F1635" s="19">
        <f t="shared" si="374"/>
        <v>-3.9144385026737969</v>
      </c>
      <c r="G1635" s="12" t="s">
        <v>353</v>
      </c>
      <c r="H1635" s="12">
        <f t="shared" si="377"/>
        <v>-0.91900000000000004</v>
      </c>
      <c r="I1635" s="12">
        <f t="shared" si="378"/>
        <v>-0.54499999999999993</v>
      </c>
      <c r="J1635" s="12">
        <v>0.55500000000000005</v>
      </c>
      <c r="K1635" s="12">
        <f t="shared" si="365"/>
        <v>0.73199999999999998</v>
      </c>
      <c r="L1635" s="45">
        <f t="shared" si="375"/>
        <v>3.9144385026737969</v>
      </c>
      <c r="M1635" s="15">
        <f t="shared" si="366"/>
        <v>0.41651724721850802</v>
      </c>
      <c r="N1635" s="68">
        <f t="shared" si="367"/>
        <v>0.10640536233587568</v>
      </c>
      <c r="O1635" s="68">
        <f t="shared" si="368"/>
        <v>9.3980226000587521</v>
      </c>
      <c r="P1635" s="12">
        <f t="shared" si="369"/>
        <v>0.31011188488263236</v>
      </c>
      <c r="Q1635" s="12">
        <f t="shared" si="370"/>
        <v>0.52292260955438374</v>
      </c>
      <c r="R1635" s="113">
        <v>4.5108595065168497</v>
      </c>
      <c r="S1635" s="12" t="s">
        <v>1522</v>
      </c>
      <c r="T1635" s="12" t="s">
        <v>2106</v>
      </c>
      <c r="U1635" s="12" t="s">
        <v>2104</v>
      </c>
      <c r="V1635" s="68" t="s">
        <v>2117</v>
      </c>
      <c r="W1635" s="68">
        <v>0</v>
      </c>
      <c r="X1635" s="68">
        <v>0</v>
      </c>
      <c r="Y1635" s="68">
        <v>0</v>
      </c>
      <c r="Z1635" s="68">
        <v>1</v>
      </c>
      <c r="AA1635" s="68">
        <v>0</v>
      </c>
      <c r="AB1635" s="68">
        <v>1</v>
      </c>
      <c r="AC1635" s="68">
        <v>2</v>
      </c>
      <c r="AD1635" s="68">
        <v>17</v>
      </c>
      <c r="AE1635" s="68">
        <v>73</v>
      </c>
      <c r="AF1635" s="68">
        <v>0</v>
      </c>
      <c r="AG1635" s="68">
        <v>0</v>
      </c>
      <c r="AH1635" s="68">
        <v>0</v>
      </c>
      <c r="AI1635" s="68">
        <v>0</v>
      </c>
      <c r="AJ1635" s="68">
        <v>0</v>
      </c>
      <c r="AK1635" s="68">
        <v>0</v>
      </c>
      <c r="AL1635" s="68">
        <v>1</v>
      </c>
      <c r="AM1635" s="68">
        <v>0</v>
      </c>
      <c r="AN1635" s="68">
        <v>0</v>
      </c>
      <c r="AO1635" s="68">
        <v>0</v>
      </c>
      <c r="AP1635" s="113">
        <v>4.5108595065168497</v>
      </c>
      <c r="AQ1635" s="12">
        <v>1</v>
      </c>
      <c r="AR1635" s="113">
        <v>4.5108595065168497</v>
      </c>
      <c r="AS1635" s="12">
        <v>0</v>
      </c>
      <c r="AT1635" s="12">
        <v>1</v>
      </c>
      <c r="AU1635" s="12">
        <v>5.8861040314501558</v>
      </c>
      <c r="AV1635" s="113">
        <v>7.6076297802915089</v>
      </c>
      <c r="AW1635" s="12">
        <v>0</v>
      </c>
      <c r="AX1635" s="12">
        <v>1</v>
      </c>
      <c r="AY1635" s="68">
        <v>1</v>
      </c>
      <c r="AZ1635" s="68">
        <v>5.5</v>
      </c>
      <c r="BA1635" s="94">
        <v>15</v>
      </c>
      <c r="BB1635" s="94">
        <v>20</v>
      </c>
      <c r="BC1635" s="12">
        <v>1</v>
      </c>
      <c r="BD1635" s="12">
        <v>0</v>
      </c>
      <c r="BE1635" s="104">
        <f t="shared" si="376"/>
        <v>4.0317596870304797</v>
      </c>
      <c r="BF1635" s="104">
        <v>1376.05</v>
      </c>
      <c r="BG1635" s="104">
        <f t="shared" si="372"/>
        <v>0.55787672748152084</v>
      </c>
      <c r="BH1635" s="68">
        <v>1</v>
      </c>
      <c r="BI1635" s="68">
        <v>1</v>
      </c>
      <c r="BJ1635" s="68">
        <v>0</v>
      </c>
      <c r="BK1635" s="12">
        <v>1</v>
      </c>
      <c r="BL1635" s="12">
        <v>0</v>
      </c>
      <c r="BM1635" s="12">
        <v>0</v>
      </c>
      <c r="BN1635" s="12">
        <v>1</v>
      </c>
      <c r="BO1635" s="12">
        <v>1</v>
      </c>
      <c r="BP1635" s="12">
        <v>0</v>
      </c>
      <c r="BQ1635" s="12">
        <v>1</v>
      </c>
      <c r="BR1635" s="12">
        <v>0</v>
      </c>
      <c r="BS1635" s="12">
        <v>0</v>
      </c>
      <c r="BT1635" s="12">
        <v>0</v>
      </c>
      <c r="BU1635" s="12">
        <v>0</v>
      </c>
      <c r="BV1635" s="12">
        <v>0</v>
      </c>
      <c r="BW1635" s="12">
        <v>0</v>
      </c>
      <c r="BX1635" s="12">
        <v>1</v>
      </c>
      <c r="BY1635" s="12">
        <v>0.94</v>
      </c>
      <c r="BZ1635" s="12">
        <f t="shared" si="373"/>
        <v>6.0000000000000053E-2</v>
      </c>
      <c r="CA1635" s="113">
        <v>3.8286413964890951</v>
      </c>
      <c r="CB1635" s="12" t="s">
        <v>2079</v>
      </c>
      <c r="CC1635" s="12">
        <v>1</v>
      </c>
    </row>
    <row r="1636" spans="1:167" ht="15" customHeight="1" x14ac:dyDescent="0.3">
      <c r="A1636" s="70">
        <v>1635</v>
      </c>
      <c r="B1636" s="12">
        <v>43</v>
      </c>
      <c r="C1636" s="12" t="s">
        <v>319</v>
      </c>
      <c r="D1636" s="37">
        <v>-0.33300000000000002</v>
      </c>
      <c r="E1636" s="68">
        <v>0.34699999999999998</v>
      </c>
      <c r="F1636" s="19">
        <f t="shared" si="374"/>
        <v>-0.95965417867435165</v>
      </c>
      <c r="H1636" s="12">
        <f t="shared" si="377"/>
        <v>-0.67999999999999994</v>
      </c>
      <c r="I1636" s="12">
        <f t="shared" si="378"/>
        <v>1.3999999999999957E-2</v>
      </c>
      <c r="J1636" s="12">
        <v>0.55500000000000005</v>
      </c>
      <c r="K1636" s="12">
        <f t="shared" si="365"/>
        <v>0.33300000000000002</v>
      </c>
      <c r="L1636" s="45">
        <f t="shared" si="375"/>
        <v>0.95965417867435165</v>
      </c>
      <c r="M1636" s="15">
        <f t="shared" si="366"/>
        <v>0.11161717581478114</v>
      </c>
      <c r="N1636" s="68">
        <f t="shared" si="367"/>
        <v>0.11630978981300016</v>
      </c>
      <c r="O1636" s="68">
        <f t="shared" si="368"/>
        <v>8.5977285455314973</v>
      </c>
      <c r="P1636" s="12">
        <f t="shared" si="369"/>
        <v>-4.6926139982190196E-3</v>
      </c>
      <c r="Q1636" s="12">
        <f t="shared" si="370"/>
        <v>0.22792696562778131</v>
      </c>
      <c r="R1636" s="113">
        <v>4.5108595065168497</v>
      </c>
      <c r="S1636" s="12" t="s">
        <v>1522</v>
      </c>
      <c r="T1636" s="12" t="s">
        <v>2106</v>
      </c>
      <c r="U1636" s="68" t="s">
        <v>2103</v>
      </c>
      <c r="V1636" s="68" t="s">
        <v>2118</v>
      </c>
      <c r="W1636" s="68">
        <v>0</v>
      </c>
      <c r="X1636" s="68">
        <v>0</v>
      </c>
      <c r="Y1636" s="68">
        <v>0</v>
      </c>
      <c r="Z1636" s="68">
        <v>1</v>
      </c>
      <c r="AA1636" s="68">
        <v>0</v>
      </c>
      <c r="AB1636" s="68">
        <v>1</v>
      </c>
      <c r="AC1636" s="68">
        <v>2</v>
      </c>
      <c r="AD1636" s="68">
        <v>17</v>
      </c>
      <c r="AE1636" s="68">
        <v>73</v>
      </c>
      <c r="AF1636" s="68">
        <v>0</v>
      </c>
      <c r="AG1636" s="68">
        <v>0</v>
      </c>
      <c r="AH1636" s="68">
        <v>0</v>
      </c>
      <c r="AI1636" s="68">
        <v>0</v>
      </c>
      <c r="AJ1636" s="68">
        <v>0</v>
      </c>
      <c r="AK1636" s="68">
        <v>0</v>
      </c>
      <c r="AL1636" s="68">
        <v>1</v>
      </c>
      <c r="AM1636" s="68">
        <v>0</v>
      </c>
      <c r="AN1636" s="68">
        <v>0</v>
      </c>
      <c r="AO1636" s="68">
        <v>0</v>
      </c>
      <c r="AP1636" s="113">
        <v>4.5108595065168497</v>
      </c>
      <c r="AQ1636" s="12">
        <v>1</v>
      </c>
      <c r="AR1636" s="113">
        <v>4.5108595065168497</v>
      </c>
      <c r="AS1636" s="12">
        <v>0</v>
      </c>
      <c r="AT1636" s="12">
        <v>1</v>
      </c>
      <c r="AU1636" s="12">
        <v>5.8861040314501558</v>
      </c>
      <c r="AV1636" s="113">
        <v>7.6076297802915089</v>
      </c>
      <c r="AW1636" s="12">
        <v>0</v>
      </c>
      <c r="AX1636" s="12">
        <v>1</v>
      </c>
      <c r="AY1636" s="68">
        <v>1</v>
      </c>
      <c r="AZ1636" s="68">
        <v>5.5</v>
      </c>
      <c r="BA1636" s="94">
        <v>15</v>
      </c>
      <c r="BB1636" s="94">
        <v>20</v>
      </c>
      <c r="BC1636" s="12">
        <v>1</v>
      </c>
      <c r="BD1636" s="12">
        <v>0</v>
      </c>
      <c r="BE1636" s="104">
        <f t="shared" si="376"/>
        <v>4.0317596870304797</v>
      </c>
      <c r="BF1636" s="104">
        <v>1376.05</v>
      </c>
      <c r="BG1636" s="104">
        <f t="shared" si="372"/>
        <v>0.55787672748152084</v>
      </c>
      <c r="BH1636" s="68">
        <v>1</v>
      </c>
      <c r="BI1636" s="68">
        <v>1</v>
      </c>
      <c r="BJ1636" s="68">
        <v>0</v>
      </c>
      <c r="BK1636" s="12">
        <v>1</v>
      </c>
      <c r="BL1636" s="12">
        <v>0</v>
      </c>
      <c r="BM1636" s="12">
        <v>0</v>
      </c>
      <c r="BN1636" s="12">
        <v>1</v>
      </c>
      <c r="BO1636" s="12">
        <v>1</v>
      </c>
      <c r="BP1636" s="12">
        <v>0</v>
      </c>
      <c r="BQ1636" s="12">
        <v>1</v>
      </c>
      <c r="BR1636" s="12">
        <v>0</v>
      </c>
      <c r="BS1636" s="12">
        <v>0</v>
      </c>
      <c r="BT1636" s="12">
        <v>0</v>
      </c>
      <c r="BU1636" s="12">
        <v>0</v>
      </c>
      <c r="BV1636" s="12">
        <v>0</v>
      </c>
      <c r="BW1636" s="12">
        <v>0</v>
      </c>
      <c r="BX1636" s="12">
        <v>1</v>
      </c>
      <c r="BY1636" s="12">
        <v>0.94</v>
      </c>
      <c r="BZ1636" s="12">
        <f t="shared" si="373"/>
        <v>6.0000000000000053E-2</v>
      </c>
      <c r="CA1636" s="113">
        <v>3.8286413964890951</v>
      </c>
      <c r="CB1636" s="12" t="s">
        <v>2079</v>
      </c>
      <c r="CC1636" s="12">
        <v>1</v>
      </c>
    </row>
    <row r="1637" spans="1:167" ht="15" customHeight="1" x14ac:dyDescent="0.3">
      <c r="A1637" s="70">
        <v>1636</v>
      </c>
      <c r="B1637" s="12">
        <v>43</v>
      </c>
      <c r="C1637" s="12" t="s">
        <v>319</v>
      </c>
      <c r="D1637" s="37">
        <v>-0.35799999999999998</v>
      </c>
      <c r="E1637" s="68">
        <v>0.377</v>
      </c>
      <c r="F1637" s="19">
        <f t="shared" si="374"/>
        <v>-0.9496021220159151</v>
      </c>
      <c r="H1637" s="12">
        <f t="shared" si="377"/>
        <v>-0.73499999999999999</v>
      </c>
      <c r="I1637" s="12">
        <f t="shared" si="378"/>
        <v>1.9000000000000017E-2</v>
      </c>
      <c r="J1637" s="12">
        <v>0.55500000000000005</v>
      </c>
      <c r="K1637" s="12">
        <f t="shared" si="365"/>
        <v>0.35799999999999998</v>
      </c>
      <c r="L1637" s="45">
        <f t="shared" si="375"/>
        <v>0.9496021220159151</v>
      </c>
      <c r="M1637" s="15">
        <f t="shared" si="366"/>
        <v>0.11046236371554694</v>
      </c>
      <c r="N1637" s="68">
        <f t="shared" si="367"/>
        <v>0.11632489139877429</v>
      </c>
      <c r="O1637" s="68">
        <f t="shared" si="368"/>
        <v>8.5966123670977002</v>
      </c>
      <c r="P1637" s="12">
        <f t="shared" si="369"/>
        <v>-5.862527683227356E-3</v>
      </c>
      <c r="Q1637" s="12">
        <f t="shared" si="370"/>
        <v>0.22678725511432124</v>
      </c>
      <c r="R1637" s="113">
        <v>4.5108595065168497</v>
      </c>
      <c r="S1637" s="12" t="s">
        <v>1522</v>
      </c>
      <c r="T1637" s="12" t="s">
        <v>2106</v>
      </c>
      <c r="U1637" s="12" t="s">
        <v>2105</v>
      </c>
      <c r="V1637" s="68" t="s">
        <v>2119</v>
      </c>
      <c r="W1637" s="68">
        <v>0</v>
      </c>
      <c r="X1637" s="68">
        <v>0</v>
      </c>
      <c r="Y1637" s="68">
        <v>0</v>
      </c>
      <c r="Z1637" s="68">
        <v>1</v>
      </c>
      <c r="AA1637" s="68">
        <v>0</v>
      </c>
      <c r="AB1637" s="68">
        <v>1</v>
      </c>
      <c r="AC1637" s="68">
        <v>2</v>
      </c>
      <c r="AD1637" s="68">
        <v>17</v>
      </c>
      <c r="AE1637" s="68">
        <v>73</v>
      </c>
      <c r="AF1637" s="68">
        <v>0</v>
      </c>
      <c r="AG1637" s="68">
        <v>0</v>
      </c>
      <c r="AH1637" s="68">
        <v>0</v>
      </c>
      <c r="AI1637" s="68">
        <v>0</v>
      </c>
      <c r="AJ1637" s="68">
        <v>0</v>
      </c>
      <c r="AK1637" s="68">
        <v>0</v>
      </c>
      <c r="AL1637" s="68">
        <v>1</v>
      </c>
      <c r="AM1637" s="68">
        <v>0</v>
      </c>
      <c r="AN1637" s="68">
        <v>0</v>
      </c>
      <c r="AO1637" s="68">
        <v>0</v>
      </c>
      <c r="AP1637" s="113">
        <v>4.5108595065168497</v>
      </c>
      <c r="AQ1637" s="12">
        <v>1</v>
      </c>
      <c r="AR1637" s="113">
        <v>4.5108595065168497</v>
      </c>
      <c r="AS1637" s="12">
        <v>0</v>
      </c>
      <c r="AT1637" s="12">
        <v>1</v>
      </c>
      <c r="AU1637" s="12">
        <v>5.8861040314501558</v>
      </c>
      <c r="AV1637" s="113">
        <v>7.6076297802915089</v>
      </c>
      <c r="AW1637" s="12">
        <v>0</v>
      </c>
      <c r="AX1637" s="12">
        <v>1</v>
      </c>
      <c r="AY1637" s="68">
        <v>1</v>
      </c>
      <c r="AZ1637" s="68">
        <v>5.5</v>
      </c>
      <c r="BA1637" s="94">
        <v>15</v>
      </c>
      <c r="BB1637" s="94">
        <v>20</v>
      </c>
      <c r="BC1637" s="12">
        <v>1</v>
      </c>
      <c r="BD1637" s="12">
        <v>0</v>
      </c>
      <c r="BE1637" s="104">
        <f t="shared" si="376"/>
        <v>4.0317596870304797</v>
      </c>
      <c r="BF1637" s="104">
        <v>1376.05</v>
      </c>
      <c r="BG1637" s="104">
        <f t="shared" si="372"/>
        <v>0.55787672748152084</v>
      </c>
      <c r="BH1637" s="68">
        <v>1</v>
      </c>
      <c r="BI1637" s="68">
        <v>1</v>
      </c>
      <c r="BJ1637" s="68">
        <v>0</v>
      </c>
      <c r="BK1637" s="12">
        <v>1</v>
      </c>
      <c r="BL1637" s="12">
        <v>0</v>
      </c>
      <c r="BM1637" s="12">
        <v>0</v>
      </c>
      <c r="BN1637" s="12">
        <v>1</v>
      </c>
      <c r="BO1637" s="12">
        <v>1</v>
      </c>
      <c r="BP1637" s="12">
        <v>0</v>
      </c>
      <c r="BQ1637" s="12">
        <v>1</v>
      </c>
      <c r="BR1637" s="12">
        <v>0</v>
      </c>
      <c r="BS1637" s="12">
        <v>0</v>
      </c>
      <c r="BT1637" s="12">
        <v>0</v>
      </c>
      <c r="BU1637" s="12">
        <v>0</v>
      </c>
      <c r="BV1637" s="12">
        <v>0</v>
      </c>
      <c r="BW1637" s="12">
        <v>0</v>
      </c>
      <c r="BX1637" s="12">
        <v>1</v>
      </c>
      <c r="BY1637" s="12">
        <v>0.94</v>
      </c>
      <c r="BZ1637" s="12">
        <f t="shared" si="373"/>
        <v>6.0000000000000053E-2</v>
      </c>
      <c r="CA1637" s="113">
        <v>3.8286413964890951</v>
      </c>
      <c r="CB1637" s="12" t="s">
        <v>2079</v>
      </c>
      <c r="CC1637" s="12">
        <v>1</v>
      </c>
    </row>
    <row r="1638" spans="1:167" ht="15" customHeight="1" x14ac:dyDescent="0.3">
      <c r="A1638" s="17">
        <v>1637</v>
      </c>
      <c r="B1638" s="12">
        <v>43</v>
      </c>
      <c r="C1638" s="12" t="s">
        <v>319</v>
      </c>
      <c r="D1638" s="37">
        <v>0.24099999999999999</v>
      </c>
      <c r="E1638" s="13">
        <v>0.34599999999999997</v>
      </c>
      <c r="F1638" s="19">
        <f t="shared" si="374"/>
        <v>0.69653179190751446</v>
      </c>
      <c r="H1638" s="12">
        <f t="shared" si="377"/>
        <v>-0.10499999999999998</v>
      </c>
      <c r="I1638" s="12">
        <f t="shared" si="378"/>
        <v>0.58699999999999997</v>
      </c>
      <c r="J1638" s="12">
        <v>0.55500000000000005</v>
      </c>
      <c r="K1638" s="12">
        <f t="shared" si="365"/>
        <v>-0.24099999999999999</v>
      </c>
      <c r="L1638" s="45">
        <f t="shared" si="375"/>
        <v>-0.69653179190751446</v>
      </c>
      <c r="M1638" s="15">
        <f t="shared" si="366"/>
        <v>-8.1253323130489316E-2</v>
      </c>
      <c r="N1638" s="13">
        <f t="shared" si="367"/>
        <v>0.1166541485607855</v>
      </c>
      <c r="O1638" s="68">
        <f t="shared" si="368"/>
        <v>8.5723483676958612</v>
      </c>
      <c r="P1638" s="12">
        <f t="shared" si="369"/>
        <v>-0.19790747169127482</v>
      </c>
      <c r="Q1638" s="12">
        <f t="shared" si="370"/>
        <v>3.5400825430296184E-2</v>
      </c>
      <c r="R1638" s="113">
        <v>4.5108595065168497</v>
      </c>
      <c r="S1638" s="12" t="s">
        <v>1522</v>
      </c>
      <c r="T1638" s="12" t="s">
        <v>2106</v>
      </c>
      <c r="U1638" s="12" t="s">
        <v>2095</v>
      </c>
      <c r="V1638" s="13" t="s">
        <v>2109</v>
      </c>
      <c r="W1638" s="68">
        <v>0</v>
      </c>
      <c r="X1638" s="68">
        <v>0</v>
      </c>
      <c r="Y1638" s="68">
        <v>0</v>
      </c>
      <c r="Z1638" s="68">
        <v>1</v>
      </c>
      <c r="AA1638" s="13">
        <v>0</v>
      </c>
      <c r="AB1638" s="13">
        <v>1</v>
      </c>
      <c r="AC1638" s="68">
        <v>2</v>
      </c>
      <c r="AD1638" s="68">
        <v>17</v>
      </c>
      <c r="AE1638" s="13">
        <v>73</v>
      </c>
      <c r="AF1638" s="13">
        <v>0</v>
      </c>
      <c r="AG1638" s="13">
        <v>0</v>
      </c>
      <c r="AH1638" s="13">
        <v>0</v>
      </c>
      <c r="AI1638" s="13">
        <v>0</v>
      </c>
      <c r="AJ1638" s="13">
        <v>0</v>
      </c>
      <c r="AK1638" s="13">
        <v>0</v>
      </c>
      <c r="AL1638" s="13">
        <v>1</v>
      </c>
      <c r="AM1638" s="68">
        <v>0</v>
      </c>
      <c r="AN1638" s="68">
        <v>0</v>
      </c>
      <c r="AO1638" s="68">
        <v>0</v>
      </c>
      <c r="AP1638" s="113">
        <v>4.5108595065168497</v>
      </c>
      <c r="AQ1638" s="12">
        <v>1</v>
      </c>
      <c r="AR1638" s="113">
        <v>4.5108595065168497</v>
      </c>
      <c r="AS1638" s="12">
        <v>0</v>
      </c>
      <c r="AT1638" s="12">
        <v>1</v>
      </c>
      <c r="AU1638" s="12">
        <v>5.8861040314501558</v>
      </c>
      <c r="AV1638" s="113">
        <v>7.6076297802915089</v>
      </c>
      <c r="AW1638" s="12">
        <v>0</v>
      </c>
      <c r="AX1638" s="12">
        <v>1</v>
      </c>
      <c r="AY1638" s="68">
        <v>1</v>
      </c>
      <c r="AZ1638" s="68">
        <v>5.5</v>
      </c>
      <c r="BA1638" s="94">
        <v>15</v>
      </c>
      <c r="BB1638" s="94">
        <v>20</v>
      </c>
      <c r="BC1638" s="12">
        <v>1</v>
      </c>
      <c r="BD1638" s="12">
        <v>0</v>
      </c>
      <c r="BE1638" s="104">
        <f t="shared" si="376"/>
        <v>4.0317596870304797</v>
      </c>
      <c r="BF1638" s="104">
        <v>1376.05</v>
      </c>
      <c r="BG1638" s="104">
        <f t="shared" si="372"/>
        <v>0.55787672748152084</v>
      </c>
      <c r="BH1638" s="68">
        <v>1</v>
      </c>
      <c r="BI1638" s="68">
        <v>1</v>
      </c>
      <c r="BJ1638" s="68">
        <v>0</v>
      </c>
      <c r="BK1638" s="12">
        <v>1</v>
      </c>
      <c r="BL1638" s="12">
        <v>0</v>
      </c>
      <c r="BM1638" s="12">
        <v>0</v>
      </c>
      <c r="BN1638" s="12">
        <v>1</v>
      </c>
      <c r="BO1638" s="12">
        <v>1</v>
      </c>
      <c r="BP1638" s="12">
        <v>0</v>
      </c>
      <c r="BQ1638" s="12">
        <v>1</v>
      </c>
      <c r="BR1638" s="12">
        <v>0</v>
      </c>
      <c r="BS1638" s="12">
        <v>0</v>
      </c>
      <c r="BT1638" s="12">
        <v>0</v>
      </c>
      <c r="BU1638" s="12">
        <v>0</v>
      </c>
      <c r="BV1638" s="12">
        <v>0</v>
      </c>
      <c r="BW1638" s="12">
        <v>0</v>
      </c>
      <c r="BX1638" s="12">
        <v>1</v>
      </c>
      <c r="BY1638" s="12">
        <v>0.94</v>
      </c>
      <c r="BZ1638" s="12">
        <f t="shared" si="373"/>
        <v>6.0000000000000053E-2</v>
      </c>
      <c r="CA1638" s="113">
        <v>3.8286413964890951</v>
      </c>
      <c r="CB1638" s="12" t="s">
        <v>2079</v>
      </c>
      <c r="CC1638" s="12">
        <v>1</v>
      </c>
    </row>
    <row r="1639" spans="1:167" ht="15" customHeight="1" x14ac:dyDescent="0.3">
      <c r="A1639" s="17">
        <v>1638</v>
      </c>
      <c r="B1639" s="12">
        <v>43</v>
      </c>
      <c r="C1639" s="12" t="s">
        <v>319</v>
      </c>
      <c r="D1639" s="37">
        <v>-4.0000000000000001E-3</v>
      </c>
      <c r="E1639" s="68">
        <v>0.35599999999999998</v>
      </c>
      <c r="F1639" s="19">
        <f t="shared" si="374"/>
        <v>-1.1235955056179777E-2</v>
      </c>
      <c r="H1639" s="12">
        <f t="shared" si="377"/>
        <v>-0.36</v>
      </c>
      <c r="I1639" s="12">
        <f t="shared" si="378"/>
        <v>0.35199999999999998</v>
      </c>
      <c r="J1639" s="12">
        <v>0.55500000000000005</v>
      </c>
      <c r="K1639" s="12">
        <f t="shared" si="365"/>
        <v>4.0000000000000001E-3</v>
      </c>
      <c r="L1639" s="45">
        <f t="shared" si="375"/>
        <v>1.1235955056179777E-2</v>
      </c>
      <c r="M1639" s="15">
        <f t="shared" si="366"/>
        <v>1.3150679324763176E-3</v>
      </c>
      <c r="N1639" s="68">
        <f t="shared" si="367"/>
        <v>0.11704104599039222</v>
      </c>
      <c r="O1639" s="68">
        <f t="shared" si="368"/>
        <v>8.5440111333428188</v>
      </c>
      <c r="P1639" s="12">
        <f t="shared" si="369"/>
        <v>-0.1157259780579159</v>
      </c>
      <c r="Q1639" s="12">
        <f t="shared" si="370"/>
        <v>0.11835611392286854</v>
      </c>
      <c r="R1639" s="113">
        <v>4.5108595065168497</v>
      </c>
      <c r="S1639" s="12" t="s">
        <v>1522</v>
      </c>
      <c r="T1639" s="12" t="s">
        <v>2106</v>
      </c>
      <c r="U1639" s="12" t="s">
        <v>2096</v>
      </c>
      <c r="V1639" s="68" t="s">
        <v>2110</v>
      </c>
      <c r="W1639" s="68">
        <v>0</v>
      </c>
      <c r="X1639" s="68">
        <v>0</v>
      </c>
      <c r="Y1639" s="68">
        <v>0</v>
      </c>
      <c r="Z1639" s="68">
        <v>1</v>
      </c>
      <c r="AA1639" s="68">
        <v>0</v>
      </c>
      <c r="AB1639" s="68">
        <v>1</v>
      </c>
      <c r="AC1639" s="68">
        <v>2</v>
      </c>
      <c r="AD1639" s="68">
        <v>17</v>
      </c>
      <c r="AE1639" s="68">
        <v>73</v>
      </c>
      <c r="AF1639" s="68">
        <v>0</v>
      </c>
      <c r="AG1639" s="68">
        <v>0</v>
      </c>
      <c r="AH1639" s="68">
        <v>0</v>
      </c>
      <c r="AI1639" s="68">
        <v>0</v>
      </c>
      <c r="AJ1639" s="68">
        <v>0</v>
      </c>
      <c r="AK1639" s="68">
        <v>0</v>
      </c>
      <c r="AL1639" s="68">
        <v>1</v>
      </c>
      <c r="AM1639" s="68">
        <v>0</v>
      </c>
      <c r="AN1639" s="68">
        <v>0</v>
      </c>
      <c r="AO1639" s="68">
        <v>0</v>
      </c>
      <c r="AP1639" s="113">
        <v>4.5108595065168497</v>
      </c>
      <c r="AQ1639" s="12">
        <v>1</v>
      </c>
      <c r="AR1639" s="113">
        <v>4.5108595065168497</v>
      </c>
      <c r="AS1639" s="12">
        <v>0</v>
      </c>
      <c r="AT1639" s="12">
        <v>1</v>
      </c>
      <c r="AU1639" s="12">
        <v>5.8861040314501558</v>
      </c>
      <c r="AV1639" s="113">
        <v>7.6076297802915089</v>
      </c>
      <c r="AW1639" s="12">
        <v>0</v>
      </c>
      <c r="AX1639" s="12">
        <v>1</v>
      </c>
      <c r="AY1639" s="68">
        <v>1</v>
      </c>
      <c r="AZ1639" s="68">
        <v>5.5</v>
      </c>
      <c r="BA1639" s="94">
        <v>15</v>
      </c>
      <c r="BB1639" s="94">
        <v>20</v>
      </c>
      <c r="BC1639" s="12">
        <v>1</v>
      </c>
      <c r="BD1639" s="12">
        <v>0</v>
      </c>
      <c r="BE1639" s="104">
        <f t="shared" si="376"/>
        <v>4.0317596870304797</v>
      </c>
      <c r="BF1639" s="104">
        <v>1376.05</v>
      </c>
      <c r="BG1639" s="104">
        <f t="shared" si="372"/>
        <v>0.55787672748152084</v>
      </c>
      <c r="BH1639" s="68">
        <v>1</v>
      </c>
      <c r="BI1639" s="68">
        <v>1</v>
      </c>
      <c r="BJ1639" s="68">
        <v>0</v>
      </c>
      <c r="BK1639" s="12">
        <v>1</v>
      </c>
      <c r="BL1639" s="12">
        <v>0</v>
      </c>
      <c r="BM1639" s="12">
        <v>0</v>
      </c>
      <c r="BN1639" s="12">
        <v>1</v>
      </c>
      <c r="BO1639" s="12">
        <v>1</v>
      </c>
      <c r="BP1639" s="12">
        <v>0</v>
      </c>
      <c r="BQ1639" s="12">
        <v>1</v>
      </c>
      <c r="BR1639" s="12">
        <v>0</v>
      </c>
      <c r="BS1639" s="12">
        <v>0</v>
      </c>
      <c r="BT1639" s="12">
        <v>0</v>
      </c>
      <c r="BU1639" s="12">
        <v>0</v>
      </c>
      <c r="BV1639" s="12">
        <v>0</v>
      </c>
      <c r="BW1639" s="12">
        <v>0</v>
      </c>
      <c r="BX1639" s="12">
        <v>1</v>
      </c>
      <c r="BY1639" s="12">
        <v>0.94</v>
      </c>
      <c r="BZ1639" s="12">
        <f t="shared" si="373"/>
        <v>6.0000000000000053E-2</v>
      </c>
      <c r="CA1639" s="113">
        <v>3.8286413964890951</v>
      </c>
      <c r="CB1639" s="12" t="s">
        <v>2079</v>
      </c>
      <c r="CC1639" s="12">
        <v>1</v>
      </c>
    </row>
    <row r="1640" spans="1:167" ht="15" customHeight="1" x14ac:dyDescent="0.3">
      <c r="A1640" s="17">
        <v>1639</v>
      </c>
      <c r="B1640" s="12">
        <v>43</v>
      </c>
      <c r="C1640" s="12" t="s">
        <v>319</v>
      </c>
      <c r="D1640" s="37">
        <v>-0.74199999999999999</v>
      </c>
      <c r="E1640" s="68">
        <v>0.123</v>
      </c>
      <c r="F1640" s="19">
        <f t="shared" si="374"/>
        <v>-6.0325203252032518</v>
      </c>
      <c r="G1640" s="12" t="s">
        <v>353</v>
      </c>
      <c r="H1640" s="12">
        <f t="shared" si="377"/>
        <v>-0.86499999999999999</v>
      </c>
      <c r="I1640" s="12">
        <f t="shared" si="378"/>
        <v>-0.61899999999999999</v>
      </c>
      <c r="J1640" s="12">
        <v>0.55500000000000005</v>
      </c>
      <c r="K1640" s="12">
        <f t="shared" si="365"/>
        <v>0.74199999999999999</v>
      </c>
      <c r="L1640" s="45">
        <f t="shared" si="375"/>
        <v>6.0325203252032518</v>
      </c>
      <c r="M1640" s="15">
        <f t="shared" si="366"/>
        <v>0.57677628996762043</v>
      </c>
      <c r="N1640" s="68">
        <f t="shared" si="367"/>
        <v>9.5611163970373725E-2</v>
      </c>
      <c r="O1640" s="68">
        <f t="shared" si="368"/>
        <v>10.459029662162278</v>
      </c>
      <c r="P1640" s="12">
        <f t="shared" si="369"/>
        <v>0.4811651259972467</v>
      </c>
      <c r="Q1640" s="12">
        <f t="shared" si="370"/>
        <v>0.67238745393799415</v>
      </c>
      <c r="R1640" s="113">
        <v>4.5108595065168497</v>
      </c>
      <c r="S1640" s="12" t="s">
        <v>1522</v>
      </c>
      <c r="T1640" s="12" t="s">
        <v>2106</v>
      </c>
      <c r="U1640" s="12" t="s">
        <v>2097</v>
      </c>
      <c r="V1640" s="68" t="s">
        <v>2111</v>
      </c>
      <c r="W1640" s="68">
        <v>0</v>
      </c>
      <c r="X1640" s="68">
        <v>0</v>
      </c>
      <c r="Y1640" s="68">
        <v>0</v>
      </c>
      <c r="Z1640" s="68">
        <v>1</v>
      </c>
      <c r="AA1640" s="68">
        <v>0</v>
      </c>
      <c r="AB1640" s="68">
        <v>1</v>
      </c>
      <c r="AC1640" s="68">
        <v>2</v>
      </c>
      <c r="AD1640" s="68">
        <v>17</v>
      </c>
      <c r="AE1640" s="68">
        <v>73</v>
      </c>
      <c r="AF1640" s="68">
        <v>0</v>
      </c>
      <c r="AG1640" s="68">
        <v>0</v>
      </c>
      <c r="AH1640" s="68">
        <v>0</v>
      </c>
      <c r="AI1640" s="68">
        <v>0</v>
      </c>
      <c r="AJ1640" s="68">
        <v>0</v>
      </c>
      <c r="AK1640" s="68">
        <v>0</v>
      </c>
      <c r="AL1640" s="68">
        <v>1</v>
      </c>
      <c r="AM1640" s="68">
        <v>0</v>
      </c>
      <c r="AN1640" s="68">
        <v>0</v>
      </c>
      <c r="AO1640" s="68">
        <v>0</v>
      </c>
      <c r="AP1640" s="113">
        <v>4.5108595065168497</v>
      </c>
      <c r="AQ1640" s="12">
        <v>1</v>
      </c>
      <c r="AR1640" s="113">
        <v>4.5108595065168497</v>
      </c>
      <c r="AS1640" s="12">
        <v>0</v>
      </c>
      <c r="AT1640" s="12">
        <v>1</v>
      </c>
      <c r="AU1640" s="12">
        <v>5.8861040314501558</v>
      </c>
      <c r="AV1640" s="113">
        <v>7.6076297802915089</v>
      </c>
      <c r="AW1640" s="12">
        <v>0</v>
      </c>
      <c r="AX1640" s="12">
        <v>1</v>
      </c>
      <c r="AY1640" s="68">
        <v>1</v>
      </c>
      <c r="AZ1640" s="68">
        <v>5.5</v>
      </c>
      <c r="BA1640" s="94">
        <v>15</v>
      </c>
      <c r="BB1640" s="94">
        <v>20</v>
      </c>
      <c r="BC1640" s="12">
        <v>1</v>
      </c>
      <c r="BD1640" s="12">
        <v>0</v>
      </c>
      <c r="BE1640" s="104">
        <f t="shared" si="376"/>
        <v>4.0317596870304797</v>
      </c>
      <c r="BF1640" s="104">
        <v>1376.05</v>
      </c>
      <c r="BG1640" s="104">
        <f t="shared" si="372"/>
        <v>0.55787672748152084</v>
      </c>
      <c r="BH1640" s="68">
        <v>1</v>
      </c>
      <c r="BI1640" s="68">
        <v>1</v>
      </c>
      <c r="BJ1640" s="68">
        <v>0</v>
      </c>
      <c r="BK1640" s="12">
        <v>1</v>
      </c>
      <c r="BL1640" s="12">
        <v>0</v>
      </c>
      <c r="BM1640" s="12">
        <v>0</v>
      </c>
      <c r="BN1640" s="12">
        <v>1</v>
      </c>
      <c r="BO1640" s="12">
        <v>1</v>
      </c>
      <c r="BP1640" s="12">
        <v>0</v>
      </c>
      <c r="BQ1640" s="12">
        <v>1</v>
      </c>
      <c r="BR1640" s="12">
        <v>0</v>
      </c>
      <c r="BS1640" s="12">
        <v>0</v>
      </c>
      <c r="BT1640" s="12">
        <v>0</v>
      </c>
      <c r="BU1640" s="12">
        <v>0</v>
      </c>
      <c r="BV1640" s="12">
        <v>0</v>
      </c>
      <c r="BW1640" s="12">
        <v>0</v>
      </c>
      <c r="BX1640" s="12">
        <v>1</v>
      </c>
      <c r="BY1640" s="12">
        <v>0.94</v>
      </c>
      <c r="BZ1640" s="12">
        <f t="shared" si="373"/>
        <v>6.0000000000000053E-2</v>
      </c>
      <c r="CA1640" s="113">
        <v>3.8286413964890951</v>
      </c>
      <c r="CB1640" s="12" t="s">
        <v>2079</v>
      </c>
      <c r="CC1640" s="12">
        <v>1</v>
      </c>
      <c r="CL1640" s="70"/>
      <c r="CM1640" s="70"/>
      <c r="CN1640" s="70"/>
      <c r="CO1640" s="70"/>
      <c r="CP1640" s="70"/>
      <c r="CQ1640" s="70"/>
      <c r="CR1640" s="70"/>
      <c r="CS1640" s="70"/>
      <c r="CT1640" s="70"/>
      <c r="CU1640" s="70"/>
      <c r="CV1640" s="70"/>
      <c r="CW1640" s="70"/>
      <c r="CX1640" s="70"/>
      <c r="CY1640" s="70"/>
      <c r="CZ1640" s="70"/>
      <c r="DA1640" s="70"/>
      <c r="DB1640" s="70"/>
      <c r="DC1640" s="70"/>
      <c r="DD1640" s="70"/>
      <c r="DE1640" s="70"/>
      <c r="DF1640" s="70"/>
      <c r="DG1640" s="70"/>
      <c r="DH1640" s="70"/>
      <c r="DI1640" s="70"/>
      <c r="DJ1640" s="70"/>
      <c r="DK1640" s="70"/>
      <c r="DL1640" s="70"/>
      <c r="DM1640" s="70"/>
      <c r="DN1640" s="70"/>
      <c r="DO1640" s="70"/>
      <c r="DP1640" s="70"/>
      <c r="DQ1640" s="70"/>
      <c r="DR1640" s="70"/>
      <c r="DS1640" s="70"/>
      <c r="DT1640" s="70"/>
      <c r="DU1640" s="70"/>
      <c r="DV1640" s="70"/>
      <c r="DW1640" s="70"/>
      <c r="DX1640" s="70"/>
      <c r="DY1640" s="70"/>
      <c r="DZ1640" s="70"/>
      <c r="EA1640" s="70"/>
      <c r="EB1640" s="70"/>
      <c r="EC1640" s="70"/>
      <c r="ED1640" s="70"/>
      <c r="EE1640" s="70"/>
      <c r="EF1640" s="70"/>
      <c r="EG1640" s="70"/>
      <c r="EH1640" s="70"/>
      <c r="EI1640" s="70"/>
      <c r="EJ1640" s="70"/>
      <c r="EK1640" s="70"/>
      <c r="EL1640" s="70"/>
      <c r="EM1640" s="70"/>
      <c r="EN1640" s="70"/>
      <c r="EO1640" s="70"/>
      <c r="EP1640" s="70"/>
      <c r="EQ1640" s="70"/>
      <c r="ER1640" s="70"/>
      <c r="ES1640" s="70"/>
      <c r="ET1640" s="70"/>
      <c r="EU1640" s="70"/>
      <c r="EV1640" s="70"/>
      <c r="EW1640" s="70"/>
      <c r="EX1640" s="70"/>
      <c r="EY1640" s="70"/>
      <c r="EZ1640" s="70"/>
      <c r="FA1640" s="70"/>
      <c r="FB1640" s="70"/>
      <c r="FC1640" s="70"/>
      <c r="FD1640" s="70"/>
      <c r="FE1640" s="70"/>
      <c r="FF1640" s="70"/>
      <c r="FG1640" s="70"/>
      <c r="FH1640" s="70"/>
      <c r="FI1640" s="70"/>
      <c r="FJ1640" s="70"/>
      <c r="FK1640" s="70"/>
    </row>
    <row r="1641" spans="1:167" ht="15" customHeight="1" x14ac:dyDescent="0.3">
      <c r="A1641" s="17">
        <v>1640</v>
      </c>
      <c r="B1641" s="12">
        <v>43</v>
      </c>
      <c r="C1641" s="12" t="s">
        <v>319</v>
      </c>
      <c r="D1641" s="37">
        <v>-0.89100000000000001</v>
      </c>
      <c r="E1641" s="68">
        <v>0.17399999999999999</v>
      </c>
      <c r="F1641" s="19">
        <f t="shared" si="374"/>
        <v>-5.1206896551724146</v>
      </c>
      <c r="G1641" s="12" t="s">
        <v>353</v>
      </c>
      <c r="H1641" s="12">
        <f t="shared" si="377"/>
        <v>-1.0649999999999999</v>
      </c>
      <c r="I1641" s="12">
        <f t="shared" si="378"/>
        <v>-0.71700000000000008</v>
      </c>
      <c r="J1641" s="12">
        <v>0.55500000000000005</v>
      </c>
      <c r="K1641" s="12">
        <f t="shared" si="365"/>
        <v>0.89100000000000001</v>
      </c>
      <c r="L1641" s="45">
        <f t="shared" si="375"/>
        <v>5.1206896551724146</v>
      </c>
      <c r="M1641" s="15">
        <f t="shared" si="366"/>
        <v>0.5140740049769853</v>
      </c>
      <c r="N1641" s="68">
        <f t="shared" si="367"/>
        <v>0.10039155652749207</v>
      </c>
      <c r="O1641" s="68">
        <f t="shared" si="368"/>
        <v>9.9609970657856231</v>
      </c>
      <c r="P1641" s="12">
        <f t="shared" si="369"/>
        <v>0.4136824484494932</v>
      </c>
      <c r="Q1641" s="12">
        <f t="shared" si="370"/>
        <v>0.6144655615044774</v>
      </c>
      <c r="R1641" s="113">
        <v>4.5108595065168497</v>
      </c>
      <c r="S1641" s="12" t="s">
        <v>1522</v>
      </c>
      <c r="T1641" s="12" t="s">
        <v>2106</v>
      </c>
      <c r="U1641" s="12" t="s">
        <v>2098</v>
      </c>
      <c r="V1641" s="68" t="s">
        <v>2112</v>
      </c>
      <c r="W1641" s="68">
        <v>0</v>
      </c>
      <c r="X1641" s="68">
        <v>0</v>
      </c>
      <c r="Y1641" s="68">
        <v>0</v>
      </c>
      <c r="Z1641" s="68">
        <v>1</v>
      </c>
      <c r="AA1641" s="68">
        <v>0</v>
      </c>
      <c r="AB1641" s="68">
        <v>1</v>
      </c>
      <c r="AC1641" s="68">
        <v>2</v>
      </c>
      <c r="AD1641" s="68">
        <v>17</v>
      </c>
      <c r="AE1641" s="68">
        <v>73</v>
      </c>
      <c r="AF1641" s="68">
        <v>0</v>
      </c>
      <c r="AG1641" s="68">
        <v>0</v>
      </c>
      <c r="AH1641" s="68">
        <v>0</v>
      </c>
      <c r="AI1641" s="68">
        <v>0</v>
      </c>
      <c r="AJ1641" s="68">
        <v>0</v>
      </c>
      <c r="AK1641" s="68">
        <v>0</v>
      </c>
      <c r="AL1641" s="68">
        <v>1</v>
      </c>
      <c r="AM1641" s="68">
        <v>0</v>
      </c>
      <c r="AN1641" s="68">
        <v>0</v>
      </c>
      <c r="AO1641" s="68">
        <v>0</v>
      </c>
      <c r="AP1641" s="113">
        <v>4.5108595065168497</v>
      </c>
      <c r="AQ1641" s="12">
        <v>1</v>
      </c>
      <c r="AR1641" s="113">
        <v>4.5108595065168497</v>
      </c>
      <c r="AS1641" s="12">
        <v>0</v>
      </c>
      <c r="AT1641" s="12">
        <v>1</v>
      </c>
      <c r="AU1641" s="12">
        <v>5.8861040314501558</v>
      </c>
      <c r="AV1641" s="113">
        <v>7.6076297802915089</v>
      </c>
      <c r="AW1641" s="12">
        <v>0</v>
      </c>
      <c r="AX1641" s="12">
        <v>1</v>
      </c>
      <c r="AY1641" s="68">
        <v>1</v>
      </c>
      <c r="AZ1641" s="68">
        <v>5.5</v>
      </c>
      <c r="BA1641" s="94">
        <v>15</v>
      </c>
      <c r="BB1641" s="94">
        <v>20</v>
      </c>
      <c r="BC1641" s="12">
        <v>1</v>
      </c>
      <c r="BD1641" s="12">
        <v>0</v>
      </c>
      <c r="BE1641" s="104">
        <f t="shared" si="376"/>
        <v>4.0317596870304797</v>
      </c>
      <c r="BF1641" s="104">
        <v>1376.05</v>
      </c>
      <c r="BG1641" s="104">
        <f t="shared" si="372"/>
        <v>0.55787672748152084</v>
      </c>
      <c r="BH1641" s="68">
        <v>1</v>
      </c>
      <c r="BI1641" s="68">
        <v>1</v>
      </c>
      <c r="BJ1641" s="68">
        <v>0</v>
      </c>
      <c r="BK1641" s="12">
        <v>1</v>
      </c>
      <c r="BL1641" s="12">
        <v>0</v>
      </c>
      <c r="BM1641" s="12">
        <v>0</v>
      </c>
      <c r="BN1641" s="12">
        <v>1</v>
      </c>
      <c r="BO1641" s="12">
        <v>1</v>
      </c>
      <c r="BP1641" s="12">
        <v>0</v>
      </c>
      <c r="BQ1641" s="12">
        <v>1</v>
      </c>
      <c r="BR1641" s="12">
        <v>0</v>
      </c>
      <c r="BS1641" s="12">
        <v>0</v>
      </c>
      <c r="BT1641" s="12">
        <v>0</v>
      </c>
      <c r="BU1641" s="12">
        <v>0</v>
      </c>
      <c r="BV1641" s="12">
        <v>0</v>
      </c>
      <c r="BW1641" s="12">
        <v>0</v>
      </c>
      <c r="BX1641" s="12">
        <v>1</v>
      </c>
      <c r="BY1641" s="12">
        <v>0.94</v>
      </c>
      <c r="BZ1641" s="12">
        <f t="shared" si="373"/>
        <v>6.0000000000000053E-2</v>
      </c>
      <c r="CA1641" s="113">
        <v>3.8286413964890951</v>
      </c>
      <c r="CB1641" s="12" t="s">
        <v>2079</v>
      </c>
      <c r="CC1641" s="12">
        <v>1</v>
      </c>
      <c r="CL1641" s="70"/>
      <c r="CM1641" s="70"/>
      <c r="CN1641" s="70"/>
      <c r="CO1641" s="70"/>
      <c r="CP1641" s="70"/>
      <c r="CQ1641" s="70"/>
      <c r="CR1641" s="70"/>
      <c r="CS1641" s="70"/>
      <c r="CT1641" s="70"/>
      <c r="CU1641" s="70"/>
      <c r="CV1641" s="70"/>
      <c r="CW1641" s="70"/>
      <c r="CX1641" s="70"/>
      <c r="CY1641" s="70"/>
      <c r="CZ1641" s="70"/>
      <c r="DA1641" s="70"/>
      <c r="DB1641" s="70"/>
      <c r="DC1641" s="70"/>
      <c r="DD1641" s="70"/>
      <c r="DE1641" s="70"/>
      <c r="DF1641" s="70"/>
      <c r="DG1641" s="70"/>
      <c r="DH1641" s="70"/>
      <c r="DI1641" s="70"/>
      <c r="DJ1641" s="70"/>
      <c r="DK1641" s="70"/>
      <c r="DL1641" s="70"/>
      <c r="DM1641" s="70"/>
      <c r="DN1641" s="70"/>
      <c r="DO1641" s="70"/>
      <c r="DP1641" s="70"/>
      <c r="DQ1641" s="70"/>
      <c r="DR1641" s="70"/>
      <c r="DS1641" s="70"/>
      <c r="DT1641" s="70"/>
      <c r="DU1641" s="70"/>
      <c r="DV1641" s="70"/>
      <c r="DW1641" s="70"/>
      <c r="DX1641" s="70"/>
      <c r="DY1641" s="70"/>
      <c r="DZ1641" s="70"/>
      <c r="EA1641" s="70"/>
      <c r="EB1641" s="70"/>
      <c r="EC1641" s="70"/>
      <c r="ED1641" s="70"/>
      <c r="EE1641" s="70"/>
      <c r="EF1641" s="70"/>
      <c r="EG1641" s="70"/>
      <c r="EH1641" s="70"/>
      <c r="EI1641" s="70"/>
      <c r="EJ1641" s="70"/>
      <c r="EK1641" s="70"/>
      <c r="EL1641" s="70"/>
      <c r="EM1641" s="70"/>
      <c r="EN1641" s="70"/>
      <c r="EO1641" s="70"/>
      <c r="EP1641" s="70"/>
      <c r="EQ1641" s="70"/>
      <c r="ER1641" s="70"/>
      <c r="ES1641" s="70"/>
      <c r="ET1641" s="70"/>
      <c r="EU1641" s="70"/>
      <c r="EV1641" s="70"/>
      <c r="EW1641" s="70"/>
      <c r="EX1641" s="70"/>
      <c r="EY1641" s="70"/>
      <c r="EZ1641" s="70"/>
      <c r="FA1641" s="70"/>
      <c r="FB1641" s="70"/>
      <c r="FC1641" s="70"/>
      <c r="FD1641" s="70"/>
      <c r="FE1641" s="70"/>
      <c r="FF1641" s="70"/>
      <c r="FG1641" s="70"/>
      <c r="FH1641" s="70"/>
      <c r="FI1641" s="70"/>
      <c r="FJ1641" s="70"/>
      <c r="FK1641" s="70"/>
    </row>
    <row r="1642" spans="1:167" ht="15" customHeight="1" x14ac:dyDescent="0.3">
      <c r="A1642" s="17">
        <v>1641</v>
      </c>
      <c r="B1642" s="12">
        <v>43</v>
      </c>
      <c r="C1642" s="12" t="s">
        <v>319</v>
      </c>
      <c r="D1642" s="37">
        <v>-0.63900000000000001</v>
      </c>
      <c r="E1642" s="68">
        <v>0.186</v>
      </c>
      <c r="F1642" s="19">
        <f t="shared" si="374"/>
        <v>-3.435483870967742</v>
      </c>
      <c r="G1642" s="12" t="s">
        <v>353</v>
      </c>
      <c r="H1642" s="12">
        <f t="shared" si="377"/>
        <v>-0.82499999999999996</v>
      </c>
      <c r="I1642" s="12">
        <f t="shared" si="378"/>
        <v>-0.45300000000000001</v>
      </c>
      <c r="J1642" s="12">
        <v>0.55500000000000005</v>
      </c>
      <c r="K1642" s="12">
        <f t="shared" si="365"/>
        <v>0.63900000000000001</v>
      </c>
      <c r="L1642" s="45">
        <f t="shared" si="375"/>
        <v>3.435483870967742</v>
      </c>
      <c r="M1642" s="15">
        <f t="shared" si="366"/>
        <v>0.373064100643685</v>
      </c>
      <c r="N1642" s="68">
        <f t="shared" si="367"/>
        <v>0.10859142835637782</v>
      </c>
      <c r="O1642" s="68">
        <f t="shared" si="368"/>
        <v>9.2088299706140457</v>
      </c>
      <c r="P1642" s="12">
        <f t="shared" si="369"/>
        <v>0.2644726722873072</v>
      </c>
      <c r="Q1642" s="12">
        <f t="shared" si="370"/>
        <v>0.48165552900006281</v>
      </c>
      <c r="R1642" s="113">
        <v>4.5108595065168497</v>
      </c>
      <c r="S1642" s="12" t="s">
        <v>1522</v>
      </c>
      <c r="T1642" s="12" t="s">
        <v>2106</v>
      </c>
      <c r="U1642" s="12" t="s">
        <v>2099</v>
      </c>
      <c r="V1642" s="68" t="s">
        <v>2113</v>
      </c>
      <c r="W1642" s="68">
        <v>0</v>
      </c>
      <c r="X1642" s="68">
        <v>0</v>
      </c>
      <c r="Y1642" s="68">
        <v>0</v>
      </c>
      <c r="Z1642" s="68">
        <v>1</v>
      </c>
      <c r="AA1642" s="68">
        <v>0</v>
      </c>
      <c r="AB1642" s="68">
        <v>1</v>
      </c>
      <c r="AC1642" s="68">
        <v>2</v>
      </c>
      <c r="AD1642" s="68">
        <v>17</v>
      </c>
      <c r="AE1642" s="68">
        <v>73</v>
      </c>
      <c r="AF1642" s="68">
        <v>0</v>
      </c>
      <c r="AG1642" s="68">
        <v>0</v>
      </c>
      <c r="AH1642" s="68">
        <v>0</v>
      </c>
      <c r="AI1642" s="68">
        <v>0</v>
      </c>
      <c r="AJ1642" s="68">
        <v>0</v>
      </c>
      <c r="AK1642" s="68">
        <v>0</v>
      </c>
      <c r="AL1642" s="68">
        <v>1</v>
      </c>
      <c r="AM1642" s="68">
        <v>0</v>
      </c>
      <c r="AN1642" s="68">
        <v>0</v>
      </c>
      <c r="AO1642" s="68">
        <v>0</v>
      </c>
      <c r="AP1642" s="113">
        <v>4.5108595065168497</v>
      </c>
      <c r="AQ1642" s="12">
        <v>1</v>
      </c>
      <c r="AR1642" s="113">
        <v>4.5108595065168497</v>
      </c>
      <c r="AS1642" s="12">
        <v>0</v>
      </c>
      <c r="AT1642" s="12">
        <v>1</v>
      </c>
      <c r="AU1642" s="12">
        <v>5.8861040314501558</v>
      </c>
      <c r="AV1642" s="113">
        <v>7.6076297802915089</v>
      </c>
      <c r="AW1642" s="12">
        <v>0</v>
      </c>
      <c r="AX1642" s="12">
        <v>1</v>
      </c>
      <c r="AY1642" s="68">
        <v>1</v>
      </c>
      <c r="AZ1642" s="68">
        <v>5.5</v>
      </c>
      <c r="BA1642" s="94">
        <v>15</v>
      </c>
      <c r="BB1642" s="94">
        <v>20</v>
      </c>
      <c r="BC1642" s="12">
        <v>1</v>
      </c>
      <c r="BD1642" s="12">
        <v>0</v>
      </c>
      <c r="BE1642" s="104">
        <f t="shared" si="376"/>
        <v>4.0317596870304797</v>
      </c>
      <c r="BF1642" s="104">
        <v>1376.05</v>
      </c>
      <c r="BG1642" s="104">
        <f t="shared" si="372"/>
        <v>0.55787672748152084</v>
      </c>
      <c r="BH1642" s="68">
        <v>1</v>
      </c>
      <c r="BI1642" s="68">
        <v>1</v>
      </c>
      <c r="BJ1642" s="68">
        <v>0</v>
      </c>
      <c r="BK1642" s="12">
        <v>1</v>
      </c>
      <c r="BL1642" s="12">
        <v>0</v>
      </c>
      <c r="BM1642" s="12">
        <v>0</v>
      </c>
      <c r="BN1642" s="12">
        <v>1</v>
      </c>
      <c r="BO1642" s="12">
        <v>1</v>
      </c>
      <c r="BP1642" s="12">
        <v>0</v>
      </c>
      <c r="BQ1642" s="12">
        <v>1</v>
      </c>
      <c r="BR1642" s="12">
        <v>0</v>
      </c>
      <c r="BS1642" s="12">
        <v>0</v>
      </c>
      <c r="BT1642" s="12">
        <v>0</v>
      </c>
      <c r="BU1642" s="12">
        <v>0</v>
      </c>
      <c r="BV1642" s="12">
        <v>0</v>
      </c>
      <c r="BW1642" s="12">
        <v>0</v>
      </c>
      <c r="BX1642" s="12">
        <v>1</v>
      </c>
      <c r="BY1642" s="12">
        <v>0.94</v>
      </c>
      <c r="BZ1642" s="12">
        <f t="shared" si="373"/>
        <v>6.0000000000000053E-2</v>
      </c>
      <c r="CA1642" s="113">
        <v>3.8286413964890951</v>
      </c>
      <c r="CB1642" s="12" t="s">
        <v>2079</v>
      </c>
      <c r="CC1642" s="12">
        <v>1</v>
      </c>
      <c r="CL1642" s="70"/>
      <c r="CM1642" s="70"/>
      <c r="CN1642" s="70"/>
      <c r="CO1642" s="70"/>
      <c r="CP1642" s="70"/>
      <c r="CQ1642" s="70"/>
      <c r="CR1642" s="70"/>
      <c r="CS1642" s="70"/>
      <c r="CT1642" s="70"/>
      <c r="CU1642" s="70"/>
      <c r="CV1642" s="70"/>
      <c r="CW1642" s="70"/>
      <c r="CX1642" s="70"/>
      <c r="CY1642" s="70"/>
      <c r="CZ1642" s="70"/>
      <c r="DA1642" s="70"/>
      <c r="DB1642" s="70"/>
      <c r="DC1642" s="70"/>
      <c r="DD1642" s="70"/>
      <c r="DE1642" s="70"/>
      <c r="DF1642" s="70"/>
      <c r="DG1642" s="70"/>
      <c r="DH1642" s="70"/>
      <c r="DI1642" s="70"/>
      <c r="DJ1642" s="70"/>
      <c r="DK1642" s="70"/>
      <c r="DL1642" s="70"/>
      <c r="DM1642" s="70"/>
      <c r="DN1642" s="70"/>
      <c r="DO1642" s="70"/>
      <c r="DP1642" s="70"/>
      <c r="DQ1642" s="70"/>
      <c r="DR1642" s="70"/>
      <c r="DS1642" s="70"/>
      <c r="DT1642" s="70"/>
      <c r="DU1642" s="70"/>
      <c r="DV1642" s="70"/>
      <c r="DW1642" s="70"/>
      <c r="DX1642" s="70"/>
      <c r="DY1642" s="70"/>
      <c r="DZ1642" s="70"/>
      <c r="EA1642" s="70"/>
      <c r="EB1642" s="70"/>
      <c r="EC1642" s="70"/>
      <c r="ED1642" s="70"/>
      <c r="EE1642" s="70"/>
      <c r="EF1642" s="70"/>
      <c r="EG1642" s="70"/>
      <c r="EH1642" s="70"/>
      <c r="EI1642" s="70"/>
      <c r="EJ1642" s="70"/>
      <c r="EK1642" s="70"/>
      <c r="EL1642" s="70"/>
      <c r="EM1642" s="70"/>
      <c r="EN1642" s="70"/>
      <c r="EO1642" s="70"/>
      <c r="EP1642" s="70"/>
      <c r="EQ1642" s="70"/>
      <c r="ER1642" s="70"/>
      <c r="ES1642" s="70"/>
      <c r="ET1642" s="70"/>
      <c r="EU1642" s="70"/>
      <c r="EV1642" s="70"/>
      <c r="EW1642" s="70"/>
      <c r="EX1642" s="70"/>
      <c r="EY1642" s="70"/>
      <c r="EZ1642" s="70"/>
      <c r="FA1642" s="70"/>
      <c r="FB1642" s="70"/>
      <c r="FC1642" s="70"/>
      <c r="FD1642" s="70"/>
      <c r="FE1642" s="70"/>
      <c r="FF1642" s="70"/>
      <c r="FG1642" s="70"/>
      <c r="FH1642" s="70"/>
      <c r="FI1642" s="70"/>
      <c r="FJ1642" s="70"/>
      <c r="FK1642" s="70"/>
    </row>
    <row r="1643" spans="1:167" ht="15" customHeight="1" x14ac:dyDescent="0.3">
      <c r="A1643" s="70">
        <v>1642</v>
      </c>
      <c r="B1643" s="12">
        <v>43</v>
      </c>
      <c r="C1643" s="12" t="s">
        <v>319</v>
      </c>
      <c r="D1643" s="37">
        <v>-0.58599999999999997</v>
      </c>
      <c r="E1643" s="68">
        <v>0.33</v>
      </c>
      <c r="F1643" s="19">
        <f t="shared" si="374"/>
        <v>-1.7757575757575756</v>
      </c>
      <c r="H1643" s="12">
        <f t="shared" si="377"/>
        <v>-0.91599999999999993</v>
      </c>
      <c r="I1643" s="12">
        <f t="shared" si="378"/>
        <v>-0.25599999999999995</v>
      </c>
      <c r="J1643" s="12">
        <v>0.55500000000000005</v>
      </c>
      <c r="K1643" s="12">
        <f t="shared" si="365"/>
        <v>0.58599999999999997</v>
      </c>
      <c r="L1643" s="45">
        <f t="shared" si="375"/>
        <v>1.7757575757575756</v>
      </c>
      <c r="M1643" s="15">
        <f t="shared" si="366"/>
        <v>0.2034882185008505</v>
      </c>
      <c r="N1643" s="68">
        <f t="shared" si="367"/>
        <v>0.11459234147658816</v>
      </c>
      <c r="O1643" s="68">
        <f t="shared" si="368"/>
        <v>8.7265866733712354</v>
      </c>
      <c r="P1643" s="12">
        <f t="shared" si="369"/>
        <v>8.889587702426234E-2</v>
      </c>
      <c r="Q1643" s="12">
        <f t="shared" si="370"/>
        <v>0.31808055997743867</v>
      </c>
      <c r="R1643" s="113">
        <v>4.5108595065168497</v>
      </c>
      <c r="S1643" s="12" t="s">
        <v>1522</v>
      </c>
      <c r="T1643" s="12" t="s">
        <v>2106</v>
      </c>
      <c r="U1643" s="12" t="s">
        <v>2100</v>
      </c>
      <c r="V1643" s="68" t="s">
        <v>2114</v>
      </c>
      <c r="W1643" s="68">
        <v>0</v>
      </c>
      <c r="X1643" s="68">
        <v>0</v>
      </c>
      <c r="Y1643" s="68">
        <v>0</v>
      </c>
      <c r="Z1643" s="68">
        <v>1</v>
      </c>
      <c r="AA1643" s="68">
        <v>0</v>
      </c>
      <c r="AB1643" s="68">
        <v>1</v>
      </c>
      <c r="AC1643" s="68">
        <v>2</v>
      </c>
      <c r="AD1643" s="68">
        <v>17</v>
      </c>
      <c r="AE1643" s="68">
        <v>73</v>
      </c>
      <c r="AF1643" s="68">
        <v>0</v>
      </c>
      <c r="AG1643" s="68">
        <v>0</v>
      </c>
      <c r="AH1643" s="68">
        <v>0</v>
      </c>
      <c r="AI1643" s="68">
        <v>0</v>
      </c>
      <c r="AJ1643" s="68">
        <v>0</v>
      </c>
      <c r="AK1643" s="68">
        <v>0</v>
      </c>
      <c r="AL1643" s="68">
        <v>1</v>
      </c>
      <c r="AM1643" s="68">
        <v>0</v>
      </c>
      <c r="AN1643" s="68">
        <v>0</v>
      </c>
      <c r="AO1643" s="68">
        <v>0</v>
      </c>
      <c r="AP1643" s="113">
        <v>4.5108595065168497</v>
      </c>
      <c r="AQ1643" s="12">
        <v>1</v>
      </c>
      <c r="AR1643" s="113">
        <v>4.5108595065168497</v>
      </c>
      <c r="AS1643" s="12">
        <v>0</v>
      </c>
      <c r="AT1643" s="12">
        <v>1</v>
      </c>
      <c r="AU1643" s="12">
        <v>5.8861040314501558</v>
      </c>
      <c r="AV1643" s="113">
        <v>7.6076297802915089</v>
      </c>
      <c r="AW1643" s="12">
        <v>0</v>
      </c>
      <c r="AX1643" s="12">
        <v>1</v>
      </c>
      <c r="AY1643" s="68">
        <v>1</v>
      </c>
      <c r="AZ1643" s="68">
        <v>5.5</v>
      </c>
      <c r="BA1643" s="94">
        <v>15</v>
      </c>
      <c r="BB1643" s="94">
        <v>20</v>
      </c>
      <c r="BC1643" s="12">
        <v>1</v>
      </c>
      <c r="BD1643" s="12">
        <v>0</v>
      </c>
      <c r="BE1643" s="104">
        <f t="shared" si="376"/>
        <v>4.0317596870304797</v>
      </c>
      <c r="BF1643" s="104">
        <v>1376.05</v>
      </c>
      <c r="BG1643" s="104">
        <f t="shared" si="372"/>
        <v>0.55787672748152084</v>
      </c>
      <c r="BH1643" s="68">
        <v>1</v>
      </c>
      <c r="BI1643" s="68">
        <v>1</v>
      </c>
      <c r="BJ1643" s="68">
        <v>0</v>
      </c>
      <c r="BK1643" s="12">
        <v>1</v>
      </c>
      <c r="BL1643" s="12">
        <v>0</v>
      </c>
      <c r="BM1643" s="12">
        <v>0</v>
      </c>
      <c r="BN1643" s="12">
        <v>1</v>
      </c>
      <c r="BO1643" s="12">
        <v>1</v>
      </c>
      <c r="BP1643" s="12">
        <v>0</v>
      </c>
      <c r="BQ1643" s="12">
        <v>1</v>
      </c>
      <c r="BR1643" s="12">
        <v>0</v>
      </c>
      <c r="BS1643" s="12">
        <v>0</v>
      </c>
      <c r="BT1643" s="12">
        <v>0</v>
      </c>
      <c r="BU1643" s="12">
        <v>0</v>
      </c>
      <c r="BV1643" s="12">
        <v>0</v>
      </c>
      <c r="BW1643" s="12">
        <v>0</v>
      </c>
      <c r="BX1643" s="12">
        <v>1</v>
      </c>
      <c r="BY1643" s="12">
        <v>0.94</v>
      </c>
      <c r="BZ1643" s="12">
        <f t="shared" si="373"/>
        <v>6.0000000000000053E-2</v>
      </c>
      <c r="CA1643" s="113">
        <v>3.8286413964890951</v>
      </c>
      <c r="CB1643" s="12" t="s">
        <v>2079</v>
      </c>
      <c r="CC1643" s="12">
        <v>1</v>
      </c>
      <c r="CL1643" s="70"/>
      <c r="CM1643" s="70"/>
      <c r="CN1643" s="70"/>
      <c r="CO1643" s="70"/>
      <c r="CP1643" s="70"/>
      <c r="CQ1643" s="70"/>
      <c r="CR1643" s="70"/>
      <c r="CS1643" s="70"/>
      <c r="CT1643" s="70"/>
      <c r="CU1643" s="70"/>
      <c r="CV1643" s="70"/>
      <c r="CW1643" s="70"/>
      <c r="CX1643" s="70"/>
      <c r="CY1643" s="70"/>
      <c r="CZ1643" s="70"/>
      <c r="DA1643" s="70"/>
      <c r="DB1643" s="70"/>
      <c r="DC1643" s="70"/>
      <c r="DD1643" s="70"/>
      <c r="DE1643" s="70"/>
      <c r="DF1643" s="70"/>
      <c r="DG1643" s="70"/>
      <c r="DH1643" s="70"/>
      <c r="DI1643" s="70"/>
      <c r="DJ1643" s="70"/>
      <c r="DK1643" s="70"/>
      <c r="DL1643" s="70"/>
      <c r="DM1643" s="70"/>
      <c r="DN1643" s="70"/>
      <c r="DO1643" s="70"/>
      <c r="DP1643" s="70"/>
      <c r="DQ1643" s="70"/>
      <c r="DR1643" s="70"/>
      <c r="DS1643" s="70"/>
      <c r="DT1643" s="70"/>
      <c r="DU1643" s="70"/>
      <c r="DV1643" s="70"/>
      <c r="DW1643" s="70"/>
      <c r="DX1643" s="70"/>
      <c r="DY1643" s="70"/>
      <c r="DZ1643" s="70"/>
      <c r="EA1643" s="70"/>
      <c r="EB1643" s="70"/>
      <c r="EC1643" s="70"/>
      <c r="ED1643" s="70"/>
      <c r="EE1643" s="70"/>
      <c r="EF1643" s="70"/>
      <c r="EG1643" s="70"/>
      <c r="EH1643" s="70"/>
      <c r="EI1643" s="70"/>
      <c r="EJ1643" s="70"/>
      <c r="EK1643" s="70"/>
      <c r="EL1643" s="70"/>
      <c r="EM1643" s="70"/>
      <c r="EN1643" s="70"/>
      <c r="EO1643" s="70"/>
      <c r="EP1643" s="70"/>
      <c r="EQ1643" s="70"/>
      <c r="ER1643" s="70"/>
      <c r="ES1643" s="70"/>
      <c r="ET1643" s="70"/>
      <c r="EU1643" s="70"/>
      <c r="EV1643" s="70"/>
      <c r="EW1643" s="70"/>
      <c r="EX1643" s="70"/>
      <c r="EY1643" s="70"/>
      <c r="EZ1643" s="70"/>
      <c r="FA1643" s="70"/>
      <c r="FB1643" s="70"/>
      <c r="FC1643" s="70"/>
      <c r="FD1643" s="70"/>
      <c r="FE1643" s="70"/>
      <c r="FF1643" s="70"/>
      <c r="FG1643" s="70"/>
      <c r="FH1643" s="70"/>
      <c r="FI1643" s="70"/>
      <c r="FJ1643" s="70"/>
      <c r="FK1643" s="70"/>
    </row>
    <row r="1644" spans="1:167" ht="15" customHeight="1" x14ac:dyDescent="0.3">
      <c r="A1644" s="70">
        <v>1643</v>
      </c>
      <c r="B1644" s="12">
        <v>43</v>
      </c>
      <c r="C1644" s="12" t="s">
        <v>319</v>
      </c>
      <c r="D1644" s="37">
        <v>-0.84699999999999998</v>
      </c>
      <c r="E1644" s="68">
        <v>0.33800000000000002</v>
      </c>
      <c r="F1644" s="19">
        <f t="shared" si="374"/>
        <v>-2.5059171597633134</v>
      </c>
      <c r="H1644" s="12">
        <f t="shared" si="377"/>
        <v>-1.1850000000000001</v>
      </c>
      <c r="I1644" s="12">
        <f t="shared" si="378"/>
        <v>-0.5089999999999999</v>
      </c>
      <c r="J1644" s="12">
        <v>0.55500000000000005</v>
      </c>
      <c r="K1644" s="12">
        <f t="shared" si="365"/>
        <v>0.84699999999999998</v>
      </c>
      <c r="L1644" s="45">
        <f t="shared" si="375"/>
        <v>2.5059171597633134</v>
      </c>
      <c r="M1644" s="15">
        <f t="shared" si="366"/>
        <v>0.28144006856086268</v>
      </c>
      <c r="N1644" s="68">
        <f t="shared" si="367"/>
        <v>0.11231020445522027</v>
      </c>
      <c r="O1644" s="68">
        <f t="shared" si="368"/>
        <v>8.9039104224827117</v>
      </c>
      <c r="P1644" s="12">
        <f t="shared" si="369"/>
        <v>0.1691298641056424</v>
      </c>
      <c r="Q1644" s="12">
        <f t="shared" si="370"/>
        <v>0.39375027301608295</v>
      </c>
      <c r="R1644" s="113">
        <v>4.5108595065168497</v>
      </c>
      <c r="S1644" s="12" t="s">
        <v>1522</v>
      </c>
      <c r="T1644" s="12" t="s">
        <v>2106</v>
      </c>
      <c r="U1644" s="12" t="s">
        <v>2101</v>
      </c>
      <c r="V1644" s="68" t="s">
        <v>2115</v>
      </c>
      <c r="W1644" s="68">
        <v>0</v>
      </c>
      <c r="X1644" s="68">
        <v>0</v>
      </c>
      <c r="Y1644" s="68">
        <v>0</v>
      </c>
      <c r="Z1644" s="68">
        <v>1</v>
      </c>
      <c r="AA1644" s="68">
        <v>0</v>
      </c>
      <c r="AB1644" s="68">
        <v>1</v>
      </c>
      <c r="AC1644" s="68">
        <v>2</v>
      </c>
      <c r="AD1644" s="68">
        <v>17</v>
      </c>
      <c r="AE1644" s="68">
        <v>73</v>
      </c>
      <c r="AF1644" s="68">
        <v>0</v>
      </c>
      <c r="AG1644" s="68">
        <v>0</v>
      </c>
      <c r="AH1644" s="68">
        <v>0</v>
      </c>
      <c r="AI1644" s="68">
        <v>0</v>
      </c>
      <c r="AJ1644" s="68">
        <v>0</v>
      </c>
      <c r="AK1644" s="68">
        <v>0</v>
      </c>
      <c r="AL1644" s="68">
        <v>1</v>
      </c>
      <c r="AM1644" s="68">
        <v>0</v>
      </c>
      <c r="AN1644" s="68">
        <v>0</v>
      </c>
      <c r="AO1644" s="68">
        <v>0</v>
      </c>
      <c r="AP1644" s="113">
        <v>4.5108595065168497</v>
      </c>
      <c r="AQ1644" s="12">
        <v>1</v>
      </c>
      <c r="AR1644" s="113">
        <v>4.5108595065168497</v>
      </c>
      <c r="AS1644" s="12">
        <v>0</v>
      </c>
      <c r="AT1644" s="12">
        <v>1</v>
      </c>
      <c r="AU1644" s="12">
        <v>5.8861040314501558</v>
      </c>
      <c r="AV1644" s="113">
        <v>7.6076297802915089</v>
      </c>
      <c r="AW1644" s="12">
        <v>0</v>
      </c>
      <c r="AX1644" s="12">
        <v>1</v>
      </c>
      <c r="AY1644" s="68">
        <v>1</v>
      </c>
      <c r="AZ1644" s="68">
        <v>5.5</v>
      </c>
      <c r="BA1644" s="94">
        <v>15</v>
      </c>
      <c r="BB1644" s="94">
        <v>20</v>
      </c>
      <c r="BC1644" s="12">
        <v>1</v>
      </c>
      <c r="BD1644" s="12">
        <v>0</v>
      </c>
      <c r="BE1644" s="104">
        <f t="shared" si="376"/>
        <v>4.0317596870304797</v>
      </c>
      <c r="BF1644" s="104">
        <v>1376.05</v>
      </c>
      <c r="BG1644" s="104">
        <f t="shared" si="372"/>
        <v>0.55787672748152084</v>
      </c>
      <c r="BH1644" s="68">
        <v>1</v>
      </c>
      <c r="BI1644" s="68">
        <v>1</v>
      </c>
      <c r="BJ1644" s="68">
        <v>0</v>
      </c>
      <c r="BK1644" s="12">
        <v>1</v>
      </c>
      <c r="BL1644" s="12">
        <v>0</v>
      </c>
      <c r="BM1644" s="12">
        <v>0</v>
      </c>
      <c r="BN1644" s="12">
        <v>1</v>
      </c>
      <c r="BO1644" s="12">
        <v>1</v>
      </c>
      <c r="BP1644" s="12">
        <v>0</v>
      </c>
      <c r="BQ1644" s="12">
        <v>1</v>
      </c>
      <c r="BR1644" s="12">
        <v>0</v>
      </c>
      <c r="BS1644" s="12">
        <v>0</v>
      </c>
      <c r="BT1644" s="12">
        <v>0</v>
      </c>
      <c r="BU1644" s="12">
        <v>0</v>
      </c>
      <c r="BV1644" s="12">
        <v>0</v>
      </c>
      <c r="BW1644" s="12">
        <v>0</v>
      </c>
      <c r="BX1644" s="12">
        <v>1</v>
      </c>
      <c r="BY1644" s="12">
        <v>0.94</v>
      </c>
      <c r="BZ1644" s="12">
        <f t="shared" si="373"/>
        <v>6.0000000000000053E-2</v>
      </c>
      <c r="CA1644" s="113">
        <v>3.8286413964890951</v>
      </c>
      <c r="CB1644" s="12" t="s">
        <v>2079</v>
      </c>
      <c r="CC1644" s="12">
        <v>1</v>
      </c>
      <c r="CL1644" s="70"/>
      <c r="CM1644" s="70"/>
      <c r="CN1644" s="70"/>
      <c r="CO1644" s="70"/>
      <c r="CP1644" s="70"/>
      <c r="CQ1644" s="70"/>
      <c r="CR1644" s="70"/>
      <c r="CS1644" s="70"/>
      <c r="CT1644" s="70"/>
      <c r="CU1644" s="70"/>
      <c r="CV1644" s="70"/>
      <c r="CW1644" s="70"/>
      <c r="CX1644" s="70"/>
      <c r="CY1644" s="70"/>
      <c r="CZ1644" s="70"/>
      <c r="DA1644" s="70"/>
      <c r="DB1644" s="70"/>
      <c r="DC1644" s="70"/>
      <c r="DD1644" s="70"/>
      <c r="DE1644" s="70"/>
      <c r="DF1644" s="70"/>
      <c r="DG1644" s="70"/>
      <c r="DH1644" s="70"/>
      <c r="DI1644" s="70"/>
      <c r="DJ1644" s="70"/>
      <c r="DK1644" s="70"/>
      <c r="DL1644" s="70"/>
      <c r="DM1644" s="70"/>
      <c r="DN1644" s="70"/>
      <c r="DO1644" s="70"/>
      <c r="DP1644" s="70"/>
      <c r="DQ1644" s="70"/>
      <c r="DR1644" s="70"/>
      <c r="DS1644" s="70"/>
      <c r="DT1644" s="70"/>
      <c r="DU1644" s="70"/>
      <c r="DV1644" s="70"/>
      <c r="DW1644" s="70"/>
      <c r="DX1644" s="70"/>
      <c r="DY1644" s="70"/>
      <c r="DZ1644" s="70"/>
      <c r="EA1644" s="70"/>
      <c r="EB1644" s="70"/>
      <c r="EC1644" s="70"/>
      <c r="ED1644" s="70"/>
      <c r="EE1644" s="70"/>
      <c r="EF1644" s="70"/>
      <c r="EG1644" s="70"/>
      <c r="EH1644" s="70"/>
      <c r="EI1644" s="70"/>
      <c r="EJ1644" s="70"/>
      <c r="EK1644" s="70"/>
      <c r="EL1644" s="70"/>
      <c r="EM1644" s="70"/>
      <c r="EN1644" s="70"/>
      <c r="EO1644" s="70"/>
      <c r="EP1644" s="70"/>
      <c r="EQ1644" s="70"/>
      <c r="ER1644" s="70"/>
      <c r="ES1644" s="70"/>
      <c r="ET1644" s="70"/>
      <c r="EU1644" s="70"/>
      <c r="EV1644" s="70"/>
      <c r="EW1644" s="70"/>
      <c r="EX1644" s="70"/>
      <c r="EY1644" s="70"/>
      <c r="EZ1644" s="70"/>
      <c r="FA1644" s="70"/>
      <c r="FB1644" s="70"/>
      <c r="FC1644" s="70"/>
      <c r="FD1644" s="70"/>
      <c r="FE1644" s="70"/>
      <c r="FF1644" s="70"/>
      <c r="FG1644" s="70"/>
      <c r="FH1644" s="70"/>
      <c r="FI1644" s="70"/>
      <c r="FJ1644" s="70"/>
      <c r="FK1644" s="70"/>
    </row>
    <row r="1645" spans="1:167" s="71" customFormat="1" ht="15" customHeight="1" x14ac:dyDescent="0.3">
      <c r="A1645" s="71">
        <v>1644</v>
      </c>
      <c r="B1645" s="71">
        <v>44</v>
      </c>
      <c r="C1645" s="71" t="s">
        <v>321</v>
      </c>
      <c r="D1645" s="74">
        <v>-3.44</v>
      </c>
      <c r="E1645" s="73">
        <v>1.72</v>
      </c>
      <c r="F1645" s="66">
        <f t="shared" si="374"/>
        <v>-2</v>
      </c>
      <c r="G1645" s="71" t="s">
        <v>420</v>
      </c>
      <c r="H1645" s="71">
        <f t="shared" si="377"/>
        <v>-5.16</v>
      </c>
      <c r="I1645" s="71">
        <f t="shared" si="378"/>
        <v>-1.72</v>
      </c>
      <c r="J1645" s="71" t="s">
        <v>63</v>
      </c>
      <c r="K1645" s="71">
        <f t="shared" si="365"/>
        <v>3.44</v>
      </c>
      <c r="L1645" s="89">
        <f t="shared" si="375"/>
        <v>2</v>
      </c>
      <c r="M1645" s="72">
        <f t="shared" si="366"/>
        <v>9.2548962676549509E-2</v>
      </c>
      <c r="N1645" s="73">
        <f t="shared" si="367"/>
        <v>4.6274481338274755E-2</v>
      </c>
      <c r="O1645" s="73">
        <f t="shared" si="368"/>
        <v>21.61018278497431</v>
      </c>
      <c r="P1645" s="71">
        <f t="shared" si="369"/>
        <v>4.6274481338274755E-2</v>
      </c>
      <c r="Q1645" s="71">
        <f t="shared" si="370"/>
        <v>0.13882344401482427</v>
      </c>
      <c r="R1645" s="116">
        <v>6.1441856341256456</v>
      </c>
      <c r="S1645" s="71" t="s">
        <v>2133</v>
      </c>
      <c r="T1645" s="71" t="s">
        <v>2135</v>
      </c>
      <c r="U1645" s="71" t="s">
        <v>2137</v>
      </c>
      <c r="V1645" s="73" t="s">
        <v>2139</v>
      </c>
      <c r="W1645" s="73">
        <v>0</v>
      </c>
      <c r="X1645" s="73">
        <v>1</v>
      </c>
      <c r="Y1645" s="73">
        <v>0</v>
      </c>
      <c r="Z1645" s="73">
        <v>0</v>
      </c>
      <c r="AA1645" s="73">
        <v>0</v>
      </c>
      <c r="AB1645" s="73">
        <v>1</v>
      </c>
      <c r="AC1645" s="73">
        <v>1</v>
      </c>
      <c r="AD1645" s="73">
        <v>2</v>
      </c>
      <c r="AE1645" s="73">
        <v>463</v>
      </c>
      <c r="AF1645" s="73">
        <v>0</v>
      </c>
      <c r="AG1645" s="73">
        <v>1</v>
      </c>
      <c r="AH1645" s="73">
        <v>0</v>
      </c>
      <c r="AI1645" s="73">
        <v>0</v>
      </c>
      <c r="AJ1645" s="73">
        <v>0</v>
      </c>
      <c r="AK1645" s="73">
        <v>0</v>
      </c>
      <c r="AL1645" s="73">
        <v>0</v>
      </c>
      <c r="AM1645" s="73">
        <v>0</v>
      </c>
      <c r="AN1645" s="73">
        <v>0</v>
      </c>
      <c r="AO1645" s="73">
        <v>0</v>
      </c>
      <c r="AP1645" s="116">
        <v>6.2461067654815627</v>
      </c>
      <c r="AQ1645" s="71">
        <v>1</v>
      </c>
      <c r="AR1645" s="116">
        <v>6.1441856341256456</v>
      </c>
      <c r="AS1645" s="71">
        <v>0</v>
      </c>
      <c r="AT1645" s="71">
        <v>1</v>
      </c>
      <c r="AU1645" s="71">
        <v>4.7874917427820458</v>
      </c>
      <c r="AV1645" s="116">
        <v>7.60688453121963</v>
      </c>
      <c r="AW1645" s="71">
        <v>0</v>
      </c>
      <c r="AX1645" s="71">
        <v>1</v>
      </c>
      <c r="AY1645" s="73">
        <v>1</v>
      </c>
      <c r="AZ1645" s="73">
        <v>5.5</v>
      </c>
      <c r="BA1645" s="84">
        <v>12</v>
      </c>
      <c r="BB1645" s="84">
        <v>12</v>
      </c>
      <c r="BC1645" s="71">
        <v>1</v>
      </c>
      <c r="BD1645" s="71">
        <v>0</v>
      </c>
      <c r="BE1645" s="107">
        <f t="shared" ref="BE1645:BE1656" si="379">LN(8)</f>
        <v>2.0794415416798357</v>
      </c>
      <c r="BF1645" s="107">
        <v>47.81</v>
      </c>
      <c r="BG1645" s="107">
        <f t="shared" si="372"/>
        <v>0.53770759652535316</v>
      </c>
      <c r="BH1645" s="73">
        <v>1</v>
      </c>
      <c r="BI1645" s="73">
        <v>1</v>
      </c>
      <c r="BJ1645" s="73">
        <v>0</v>
      </c>
      <c r="BK1645" s="71">
        <v>1</v>
      </c>
      <c r="BL1645" s="71">
        <v>0</v>
      </c>
      <c r="BM1645" s="71">
        <v>0</v>
      </c>
      <c r="BN1645" s="71">
        <v>1</v>
      </c>
      <c r="BO1645" s="71">
        <v>0</v>
      </c>
      <c r="BP1645" s="71">
        <v>1</v>
      </c>
      <c r="BQ1645" s="71">
        <v>1</v>
      </c>
      <c r="BR1645" s="71">
        <v>0</v>
      </c>
      <c r="BS1645" s="71">
        <v>0</v>
      </c>
      <c r="BT1645" s="71">
        <v>0</v>
      </c>
      <c r="BU1645" s="71">
        <v>0</v>
      </c>
      <c r="BV1645" s="71">
        <v>0</v>
      </c>
      <c r="BW1645" s="71">
        <v>0</v>
      </c>
      <c r="BX1645" s="71">
        <v>1</v>
      </c>
      <c r="BY1645" s="71">
        <v>0.5</v>
      </c>
      <c r="BZ1645" s="71">
        <f t="shared" si="373"/>
        <v>0.5</v>
      </c>
      <c r="CA1645" s="116">
        <v>2.9957322735539909</v>
      </c>
      <c r="CB1645" s="71" t="s">
        <v>2124</v>
      </c>
      <c r="CC1645" s="71">
        <v>0</v>
      </c>
      <c r="CD1645" s="71" t="s">
        <v>2120</v>
      </c>
      <c r="CE1645" s="71" t="s">
        <v>2130</v>
      </c>
      <c r="CF1645" s="71" t="s">
        <v>2127</v>
      </c>
      <c r="CG1645" s="71" t="s">
        <v>2131</v>
      </c>
      <c r="CH1645" s="71" t="s">
        <v>2122</v>
      </c>
      <c r="CI1645" s="80" t="s">
        <v>2132</v>
      </c>
    </row>
    <row r="1646" spans="1:167" ht="15" customHeight="1" x14ac:dyDescent="0.3">
      <c r="A1646" s="17">
        <v>1645</v>
      </c>
      <c r="B1646" s="12">
        <v>44</v>
      </c>
      <c r="C1646" s="12" t="s">
        <v>321</v>
      </c>
      <c r="D1646" s="37">
        <v>0.03</v>
      </c>
      <c r="E1646" s="68">
        <v>1.48</v>
      </c>
      <c r="F1646" s="19">
        <f t="shared" si="374"/>
        <v>2.0270270270270271E-2</v>
      </c>
      <c r="H1646" s="12">
        <f t="shared" si="377"/>
        <v>-1.45</v>
      </c>
      <c r="I1646" s="12">
        <f t="shared" si="378"/>
        <v>1.51</v>
      </c>
      <c r="J1646" s="12" t="s">
        <v>63</v>
      </c>
      <c r="K1646" s="12">
        <f t="shared" si="365"/>
        <v>-0.03</v>
      </c>
      <c r="L1646" s="45">
        <f t="shared" si="375"/>
        <v>-2.0270270270270271E-2</v>
      </c>
      <c r="M1646" s="15">
        <f t="shared" si="366"/>
        <v>-9.4203893133764489E-4</v>
      </c>
      <c r="N1646" s="68">
        <f t="shared" si="367"/>
        <v>4.6473920612657149E-2</v>
      </c>
      <c r="O1646" s="68">
        <f t="shared" si="368"/>
        <v>21.517444339044005</v>
      </c>
      <c r="P1646" s="12">
        <f t="shared" si="369"/>
        <v>-4.7415959543994794E-2</v>
      </c>
      <c r="Q1646" s="12">
        <f t="shared" si="370"/>
        <v>4.5531881681319504E-2</v>
      </c>
      <c r="R1646" s="113">
        <v>6.1441856341256456</v>
      </c>
      <c r="S1646" s="12" t="s">
        <v>2133</v>
      </c>
      <c r="T1646" s="12" t="s">
        <v>2135</v>
      </c>
      <c r="U1646" s="12" t="s">
        <v>2138</v>
      </c>
      <c r="V1646" s="68" t="s">
        <v>2140</v>
      </c>
      <c r="W1646" s="68">
        <v>0</v>
      </c>
      <c r="X1646" s="68">
        <v>1</v>
      </c>
      <c r="Y1646" s="68">
        <v>0</v>
      </c>
      <c r="Z1646" s="68">
        <v>0</v>
      </c>
      <c r="AA1646" s="68">
        <v>0</v>
      </c>
      <c r="AB1646" s="68">
        <v>1</v>
      </c>
      <c r="AC1646" s="68">
        <v>1</v>
      </c>
      <c r="AD1646" s="68">
        <v>2</v>
      </c>
      <c r="AE1646" s="68">
        <v>463</v>
      </c>
      <c r="AF1646" s="68">
        <v>0</v>
      </c>
      <c r="AG1646" s="68">
        <v>1</v>
      </c>
      <c r="AH1646" s="68">
        <v>0</v>
      </c>
      <c r="AI1646" s="68">
        <v>0</v>
      </c>
      <c r="AJ1646" s="68">
        <v>0</v>
      </c>
      <c r="AK1646" s="68">
        <v>0</v>
      </c>
      <c r="AL1646" s="68">
        <v>0</v>
      </c>
      <c r="AM1646" s="68">
        <v>0</v>
      </c>
      <c r="AN1646" s="68">
        <v>0</v>
      </c>
      <c r="AO1646" s="68">
        <v>0</v>
      </c>
      <c r="AP1646" s="113">
        <v>6.2461067654815627</v>
      </c>
      <c r="AQ1646" s="12">
        <v>1</v>
      </c>
      <c r="AR1646" s="113">
        <v>6.1441856341256456</v>
      </c>
      <c r="AS1646" s="12">
        <v>0</v>
      </c>
      <c r="AT1646" s="12">
        <v>1</v>
      </c>
      <c r="AU1646" s="12">
        <v>4.7874917427820458</v>
      </c>
      <c r="AV1646" s="113">
        <v>7.60688453121963</v>
      </c>
      <c r="AW1646" s="12">
        <v>0</v>
      </c>
      <c r="AX1646" s="12">
        <v>1</v>
      </c>
      <c r="AY1646" s="68">
        <v>1</v>
      </c>
      <c r="AZ1646" s="68">
        <v>5.5</v>
      </c>
      <c r="BA1646" s="94">
        <v>12</v>
      </c>
      <c r="BB1646" s="94">
        <v>12</v>
      </c>
      <c r="BC1646" s="12">
        <v>1</v>
      </c>
      <c r="BD1646" s="12">
        <v>0</v>
      </c>
      <c r="BE1646" s="104">
        <f t="shared" si="379"/>
        <v>2.0794415416798357</v>
      </c>
      <c r="BF1646" s="104">
        <v>47.81</v>
      </c>
      <c r="BG1646" s="104">
        <f t="shared" si="372"/>
        <v>0.53770759652535316</v>
      </c>
      <c r="BH1646" s="68">
        <v>1</v>
      </c>
      <c r="BI1646" s="68">
        <v>1</v>
      </c>
      <c r="BJ1646" s="68">
        <v>0</v>
      </c>
      <c r="BK1646" s="12">
        <v>1</v>
      </c>
      <c r="BL1646" s="12">
        <v>0</v>
      </c>
      <c r="BM1646" s="12">
        <v>0</v>
      </c>
      <c r="BN1646" s="12">
        <v>1</v>
      </c>
      <c r="BO1646" s="12">
        <v>0</v>
      </c>
      <c r="BP1646" s="12">
        <v>1</v>
      </c>
      <c r="BQ1646" s="12">
        <v>1</v>
      </c>
      <c r="BR1646" s="12">
        <v>0</v>
      </c>
      <c r="BS1646" s="12">
        <v>0</v>
      </c>
      <c r="BT1646" s="12">
        <v>0</v>
      </c>
      <c r="BU1646" s="12">
        <v>0</v>
      </c>
      <c r="BV1646" s="12">
        <v>0</v>
      </c>
      <c r="BW1646" s="12">
        <v>0</v>
      </c>
      <c r="BX1646" s="12">
        <v>1</v>
      </c>
      <c r="BY1646" s="12">
        <v>0.5</v>
      </c>
      <c r="BZ1646" s="12">
        <f t="shared" si="373"/>
        <v>0.5</v>
      </c>
      <c r="CA1646" s="113">
        <v>2.9957322735539909</v>
      </c>
      <c r="CB1646" s="12" t="s">
        <v>2124</v>
      </c>
      <c r="CC1646" s="12">
        <v>0</v>
      </c>
      <c r="CG1646" s="12" t="s">
        <v>17</v>
      </c>
      <c r="CH1646" s="12" t="s">
        <v>2123</v>
      </c>
      <c r="CI1646" s="12" t="s">
        <v>17</v>
      </c>
    </row>
    <row r="1647" spans="1:167" ht="15" customHeight="1" x14ac:dyDescent="0.3">
      <c r="A1647" s="70">
        <v>1646</v>
      </c>
      <c r="B1647" s="12">
        <v>44</v>
      </c>
      <c r="C1647" s="12" t="s">
        <v>321</v>
      </c>
      <c r="D1647" s="37">
        <v>-0.154</v>
      </c>
      <c r="E1647" s="68">
        <v>7.3999999999999996E-2</v>
      </c>
      <c r="F1647" s="19">
        <f t="shared" si="374"/>
        <v>-2.0810810810810811</v>
      </c>
      <c r="G1647" s="12" t="s">
        <v>420</v>
      </c>
      <c r="H1647" s="12">
        <f t="shared" si="377"/>
        <v>-0.22799999999999998</v>
      </c>
      <c r="I1647" s="12">
        <f t="shared" si="378"/>
        <v>-0.08</v>
      </c>
      <c r="J1647" s="12" t="s">
        <v>63</v>
      </c>
      <c r="K1647" s="12">
        <f t="shared" si="365"/>
        <v>0.154</v>
      </c>
      <c r="L1647" s="45">
        <f t="shared" si="375"/>
        <v>2.0810810810810811</v>
      </c>
      <c r="M1647" s="15">
        <f t="shared" si="366"/>
        <v>9.6266848172774366E-2</v>
      </c>
      <c r="N1647" s="68">
        <f t="shared" si="367"/>
        <v>4.6258095875229242E-2</v>
      </c>
      <c r="O1647" s="68">
        <f t="shared" si="368"/>
        <v>21.617837506698805</v>
      </c>
      <c r="P1647" s="12">
        <f t="shared" si="369"/>
        <v>5.0008752297545124E-2</v>
      </c>
      <c r="Q1647" s="12">
        <f t="shared" si="370"/>
        <v>0.14252494404800362</v>
      </c>
      <c r="R1647" s="113">
        <v>6.1441856341256456</v>
      </c>
      <c r="S1647" s="12" t="s">
        <v>2133</v>
      </c>
      <c r="T1647" s="12" t="s">
        <v>2136</v>
      </c>
      <c r="U1647" s="12" t="s">
        <v>2137</v>
      </c>
      <c r="V1647" s="68" t="s">
        <v>2139</v>
      </c>
      <c r="W1647" s="68">
        <v>0</v>
      </c>
      <c r="X1647" s="68">
        <v>1</v>
      </c>
      <c r="Y1647" s="68">
        <v>0</v>
      </c>
      <c r="Z1647" s="68">
        <v>0</v>
      </c>
      <c r="AA1647" s="68">
        <v>0</v>
      </c>
      <c r="AB1647" s="68">
        <v>1</v>
      </c>
      <c r="AC1647" s="68">
        <v>2</v>
      </c>
      <c r="AD1647" s="68">
        <v>2</v>
      </c>
      <c r="AE1647" s="68">
        <v>463</v>
      </c>
      <c r="AF1647" s="68">
        <v>0</v>
      </c>
      <c r="AG1647" s="68">
        <v>1</v>
      </c>
      <c r="AH1647" s="68">
        <v>0</v>
      </c>
      <c r="AI1647" s="68">
        <v>0</v>
      </c>
      <c r="AJ1647" s="68">
        <v>0</v>
      </c>
      <c r="AK1647" s="68">
        <v>0</v>
      </c>
      <c r="AL1647" s="68">
        <v>0</v>
      </c>
      <c r="AM1647" s="68">
        <v>0</v>
      </c>
      <c r="AN1647" s="68">
        <v>0</v>
      </c>
      <c r="AO1647" s="68">
        <v>0</v>
      </c>
      <c r="AP1647" s="113">
        <v>6.2461067654815627</v>
      </c>
      <c r="AQ1647" s="12">
        <v>1</v>
      </c>
      <c r="AR1647" s="113">
        <v>6.1441856341256456</v>
      </c>
      <c r="AS1647" s="12">
        <v>0</v>
      </c>
      <c r="AT1647" s="12">
        <v>1</v>
      </c>
      <c r="AU1647" s="12">
        <v>4.7874917427820458</v>
      </c>
      <c r="AV1647" s="113">
        <v>7.60688453121963</v>
      </c>
      <c r="AW1647" s="12">
        <v>0</v>
      </c>
      <c r="AX1647" s="12">
        <v>1</v>
      </c>
      <c r="AY1647" s="68">
        <v>1</v>
      </c>
      <c r="AZ1647" s="68">
        <v>5.5</v>
      </c>
      <c r="BA1647" s="94">
        <v>12</v>
      </c>
      <c r="BB1647" s="94">
        <v>12</v>
      </c>
      <c r="BC1647" s="12">
        <v>1</v>
      </c>
      <c r="BD1647" s="12">
        <v>0</v>
      </c>
      <c r="BE1647" s="104">
        <f t="shared" si="379"/>
        <v>2.0794415416798357</v>
      </c>
      <c r="BF1647" s="104">
        <v>47.81</v>
      </c>
      <c r="BG1647" s="104">
        <f t="shared" si="372"/>
        <v>0.53770759652535316</v>
      </c>
      <c r="BH1647" s="68">
        <v>1</v>
      </c>
      <c r="BI1647" s="68">
        <v>1</v>
      </c>
      <c r="BJ1647" s="68">
        <v>0</v>
      </c>
      <c r="BK1647" s="12">
        <v>1</v>
      </c>
      <c r="BL1647" s="12">
        <v>0</v>
      </c>
      <c r="BM1647" s="12">
        <v>0</v>
      </c>
      <c r="BN1647" s="12">
        <v>1</v>
      </c>
      <c r="BO1647" s="12">
        <v>0</v>
      </c>
      <c r="BP1647" s="12">
        <v>1</v>
      </c>
      <c r="BQ1647" s="12">
        <v>1</v>
      </c>
      <c r="BR1647" s="12">
        <v>0</v>
      </c>
      <c r="BS1647" s="12">
        <v>0</v>
      </c>
      <c r="BT1647" s="12">
        <v>0</v>
      </c>
      <c r="BU1647" s="12">
        <v>0</v>
      </c>
      <c r="BV1647" s="12">
        <v>0</v>
      </c>
      <c r="BW1647" s="12">
        <v>0</v>
      </c>
      <c r="BX1647" s="12">
        <v>1</v>
      </c>
      <c r="BY1647" s="12">
        <v>0.5</v>
      </c>
      <c r="BZ1647" s="12">
        <f t="shared" si="373"/>
        <v>0.5</v>
      </c>
      <c r="CA1647" s="113">
        <v>2.9957322735539909</v>
      </c>
      <c r="CB1647" s="12" t="s">
        <v>2124</v>
      </c>
      <c r="CC1647" s="12">
        <v>0</v>
      </c>
      <c r="CI1647" s="46" t="s">
        <v>1327</v>
      </c>
    </row>
    <row r="1648" spans="1:167" ht="15" customHeight="1" x14ac:dyDescent="0.3">
      <c r="A1648" s="70">
        <v>1647</v>
      </c>
      <c r="B1648" s="12">
        <v>44</v>
      </c>
      <c r="C1648" s="12" t="s">
        <v>321</v>
      </c>
      <c r="D1648" s="37">
        <v>-3.5999999999999997E-2</v>
      </c>
      <c r="E1648" s="68">
        <v>5.8000000000000003E-2</v>
      </c>
      <c r="F1648" s="19">
        <f t="shared" si="374"/>
        <v>-0.6206896551724137</v>
      </c>
      <c r="H1648" s="12">
        <f t="shared" si="377"/>
        <v>-9.4E-2</v>
      </c>
      <c r="I1648" s="12">
        <f t="shared" si="378"/>
        <v>2.2000000000000006E-2</v>
      </c>
      <c r="J1648" s="12" t="s">
        <v>63</v>
      </c>
      <c r="K1648" s="12">
        <f t="shared" si="365"/>
        <v>3.5999999999999997E-2</v>
      </c>
      <c r="L1648" s="45">
        <f t="shared" si="375"/>
        <v>0.6206896551724137</v>
      </c>
      <c r="M1648" s="15">
        <f t="shared" si="366"/>
        <v>2.8833900916114385E-2</v>
      </c>
      <c r="N1648" s="68">
        <f t="shared" si="367"/>
        <v>4.6454618142628731E-2</v>
      </c>
      <c r="O1648" s="68">
        <f t="shared" si="368"/>
        <v>21.526385104054004</v>
      </c>
      <c r="P1648" s="12">
        <f t="shared" si="369"/>
        <v>-1.7620717226514346E-2</v>
      </c>
      <c r="Q1648" s="12">
        <f t="shared" si="370"/>
        <v>7.528851905874312E-2</v>
      </c>
      <c r="R1648" s="113">
        <v>6.1441856341256456</v>
      </c>
      <c r="S1648" s="12" t="s">
        <v>2133</v>
      </c>
      <c r="T1648" s="12" t="s">
        <v>2136</v>
      </c>
      <c r="U1648" s="12" t="s">
        <v>2138</v>
      </c>
      <c r="V1648" s="68" t="s">
        <v>2140</v>
      </c>
      <c r="W1648" s="68">
        <v>0</v>
      </c>
      <c r="X1648" s="68">
        <v>1</v>
      </c>
      <c r="Y1648" s="68">
        <v>0</v>
      </c>
      <c r="Z1648" s="68">
        <v>0</v>
      </c>
      <c r="AA1648" s="68">
        <v>0</v>
      </c>
      <c r="AB1648" s="68">
        <v>1</v>
      </c>
      <c r="AC1648" s="68">
        <v>2</v>
      </c>
      <c r="AD1648" s="68">
        <v>2</v>
      </c>
      <c r="AE1648" s="68">
        <v>463</v>
      </c>
      <c r="AF1648" s="68">
        <v>0</v>
      </c>
      <c r="AG1648" s="68">
        <v>1</v>
      </c>
      <c r="AH1648" s="68">
        <v>0</v>
      </c>
      <c r="AI1648" s="68">
        <v>0</v>
      </c>
      <c r="AJ1648" s="68">
        <v>0</v>
      </c>
      <c r="AK1648" s="68">
        <v>0</v>
      </c>
      <c r="AL1648" s="68">
        <v>0</v>
      </c>
      <c r="AM1648" s="68">
        <v>0</v>
      </c>
      <c r="AN1648" s="68">
        <v>0</v>
      </c>
      <c r="AO1648" s="68">
        <v>0</v>
      </c>
      <c r="AP1648" s="113">
        <v>6.2461067654815627</v>
      </c>
      <c r="AQ1648" s="12">
        <v>1</v>
      </c>
      <c r="AR1648" s="113">
        <v>6.1441856341256456</v>
      </c>
      <c r="AS1648" s="12">
        <v>0</v>
      </c>
      <c r="AT1648" s="12">
        <v>1</v>
      </c>
      <c r="AU1648" s="12">
        <v>4.7874917427820458</v>
      </c>
      <c r="AV1648" s="113">
        <v>7.60688453121963</v>
      </c>
      <c r="AW1648" s="12">
        <v>0</v>
      </c>
      <c r="AX1648" s="12">
        <v>1</v>
      </c>
      <c r="AY1648" s="68">
        <v>1</v>
      </c>
      <c r="AZ1648" s="68">
        <v>5.5</v>
      </c>
      <c r="BA1648" s="94">
        <v>12</v>
      </c>
      <c r="BB1648" s="94">
        <v>12</v>
      </c>
      <c r="BC1648" s="12">
        <v>1</v>
      </c>
      <c r="BD1648" s="12">
        <v>0</v>
      </c>
      <c r="BE1648" s="104">
        <f t="shared" si="379"/>
        <v>2.0794415416798357</v>
      </c>
      <c r="BF1648" s="104">
        <v>47.81</v>
      </c>
      <c r="BG1648" s="104">
        <f t="shared" si="372"/>
        <v>0.53770759652535316</v>
      </c>
      <c r="BH1648" s="68">
        <v>1</v>
      </c>
      <c r="BI1648" s="68">
        <v>1</v>
      </c>
      <c r="BJ1648" s="68">
        <v>0</v>
      </c>
      <c r="BK1648" s="12">
        <v>1</v>
      </c>
      <c r="BL1648" s="12">
        <v>0</v>
      </c>
      <c r="BM1648" s="12">
        <v>0</v>
      </c>
      <c r="BN1648" s="12">
        <v>1</v>
      </c>
      <c r="BO1648" s="12">
        <v>0</v>
      </c>
      <c r="BP1648" s="12">
        <v>1</v>
      </c>
      <c r="BQ1648" s="12">
        <v>1</v>
      </c>
      <c r="BR1648" s="12">
        <v>0</v>
      </c>
      <c r="BS1648" s="12">
        <v>0</v>
      </c>
      <c r="BT1648" s="12">
        <v>0</v>
      </c>
      <c r="BU1648" s="12">
        <v>0</v>
      </c>
      <c r="BV1648" s="12">
        <v>0</v>
      </c>
      <c r="BW1648" s="12">
        <v>0</v>
      </c>
      <c r="BX1648" s="12">
        <v>1</v>
      </c>
      <c r="BY1648" s="12">
        <v>0.5</v>
      </c>
      <c r="BZ1648" s="12">
        <f t="shared" si="373"/>
        <v>0.5</v>
      </c>
      <c r="CA1648" s="113">
        <v>2.9957322735539909</v>
      </c>
      <c r="CB1648" s="12" t="s">
        <v>2124</v>
      </c>
      <c r="CC1648" s="12">
        <v>0</v>
      </c>
      <c r="CI1648" s="12" t="s">
        <v>2128</v>
      </c>
    </row>
    <row r="1649" spans="1:89" ht="15" customHeight="1" x14ac:dyDescent="0.3">
      <c r="A1649" s="70">
        <v>1648</v>
      </c>
      <c r="B1649" s="12">
        <v>44</v>
      </c>
      <c r="C1649" s="12" t="s">
        <v>321</v>
      </c>
      <c r="D1649" s="37">
        <v>-4.42</v>
      </c>
      <c r="E1649" s="68">
        <v>1.66</v>
      </c>
      <c r="F1649" s="19">
        <f t="shared" si="374"/>
        <v>-2.6626506024096388</v>
      </c>
      <c r="G1649" s="12" t="s">
        <v>353</v>
      </c>
      <c r="H1649" s="12">
        <f t="shared" si="377"/>
        <v>-6.08</v>
      </c>
      <c r="I1649" s="12">
        <f t="shared" si="378"/>
        <v>-2.76</v>
      </c>
      <c r="J1649" s="12" t="s">
        <v>63</v>
      </c>
      <c r="K1649" s="12">
        <f t="shared" si="365"/>
        <v>4.42</v>
      </c>
      <c r="L1649" s="45">
        <f t="shared" si="375"/>
        <v>2.6626506024096388</v>
      </c>
      <c r="M1649" s="15">
        <f t="shared" si="366"/>
        <v>0.11675488257450412</v>
      </c>
      <c r="N1649" s="68">
        <f t="shared" si="367"/>
        <v>4.3849118794949508E-2</v>
      </c>
      <c r="O1649" s="68">
        <f t="shared" si="368"/>
        <v>22.805475400230367</v>
      </c>
      <c r="P1649" s="12">
        <f t="shared" si="369"/>
        <v>7.29057637795546E-2</v>
      </c>
      <c r="Q1649" s="12">
        <f t="shared" si="370"/>
        <v>0.16060400136945363</v>
      </c>
      <c r="R1649" s="113">
        <v>6.2461067654815627</v>
      </c>
      <c r="S1649" s="12" t="s">
        <v>2133</v>
      </c>
      <c r="T1649" s="12" t="s">
        <v>2135</v>
      </c>
      <c r="U1649" s="12" t="s">
        <v>2137</v>
      </c>
      <c r="V1649" s="68" t="s">
        <v>2139</v>
      </c>
      <c r="W1649" s="68">
        <v>0</v>
      </c>
      <c r="X1649" s="68">
        <v>1</v>
      </c>
      <c r="Y1649" s="68">
        <v>0</v>
      </c>
      <c r="Z1649" s="68">
        <v>0</v>
      </c>
      <c r="AA1649" s="68">
        <v>0</v>
      </c>
      <c r="AB1649" s="68">
        <v>1</v>
      </c>
      <c r="AC1649" s="68">
        <v>3</v>
      </c>
      <c r="AD1649" s="68">
        <v>2</v>
      </c>
      <c r="AE1649" s="68">
        <v>513</v>
      </c>
      <c r="AF1649" s="68">
        <v>0</v>
      </c>
      <c r="AG1649" s="68">
        <v>1</v>
      </c>
      <c r="AH1649" s="68">
        <v>0</v>
      </c>
      <c r="AI1649" s="68">
        <v>0</v>
      </c>
      <c r="AJ1649" s="68">
        <v>0</v>
      </c>
      <c r="AK1649" s="68">
        <v>0</v>
      </c>
      <c r="AL1649" s="68">
        <v>0</v>
      </c>
      <c r="AM1649" s="68">
        <v>0</v>
      </c>
      <c r="AN1649" s="68">
        <v>0</v>
      </c>
      <c r="AO1649" s="68">
        <v>0</v>
      </c>
      <c r="AP1649" s="113">
        <v>6.2461067654815627</v>
      </c>
      <c r="AQ1649" s="12">
        <v>1</v>
      </c>
      <c r="AR1649" s="113">
        <v>6.2461067654815627</v>
      </c>
      <c r="AS1649" s="12">
        <v>0</v>
      </c>
      <c r="AT1649" s="12">
        <v>1</v>
      </c>
      <c r="AU1649" s="12">
        <v>4.7874917427820458</v>
      </c>
      <c r="AV1649" s="113">
        <v>7.60688453121963</v>
      </c>
      <c r="AW1649" s="12">
        <v>0</v>
      </c>
      <c r="AX1649" s="12">
        <v>1</v>
      </c>
      <c r="AY1649" s="68">
        <v>1</v>
      </c>
      <c r="AZ1649" s="68">
        <v>5.5</v>
      </c>
      <c r="BA1649" s="94">
        <v>12</v>
      </c>
      <c r="BB1649" s="94">
        <v>12</v>
      </c>
      <c r="BC1649" s="12">
        <v>1</v>
      </c>
      <c r="BD1649" s="12">
        <v>0</v>
      </c>
      <c r="BE1649" s="104">
        <f t="shared" si="379"/>
        <v>2.0794415416798357</v>
      </c>
      <c r="BF1649" s="104">
        <v>47.81</v>
      </c>
      <c r="BG1649" s="104">
        <f t="shared" si="372"/>
        <v>0.53770759652535316</v>
      </c>
      <c r="BH1649" s="68">
        <v>1</v>
      </c>
      <c r="BI1649" s="68">
        <v>1</v>
      </c>
      <c r="BJ1649" s="68">
        <v>0</v>
      </c>
      <c r="BK1649" s="12">
        <v>1</v>
      </c>
      <c r="BL1649" s="12">
        <v>0</v>
      </c>
      <c r="BM1649" s="12">
        <v>0</v>
      </c>
      <c r="BN1649" s="12">
        <v>1</v>
      </c>
      <c r="BO1649" s="12">
        <v>0</v>
      </c>
      <c r="BP1649" s="12">
        <v>1</v>
      </c>
      <c r="BQ1649" s="12">
        <v>1</v>
      </c>
      <c r="BR1649" s="12">
        <v>0</v>
      </c>
      <c r="BS1649" s="12">
        <v>0</v>
      </c>
      <c r="BT1649" s="12">
        <v>0</v>
      </c>
      <c r="BU1649" s="12">
        <v>0</v>
      </c>
      <c r="BV1649" s="12">
        <v>0</v>
      </c>
      <c r="BW1649" s="12">
        <v>0</v>
      </c>
      <c r="BX1649" s="12">
        <v>1</v>
      </c>
      <c r="BY1649" s="12">
        <v>0.5</v>
      </c>
      <c r="BZ1649" s="12">
        <f t="shared" si="373"/>
        <v>0.5</v>
      </c>
      <c r="CA1649" s="113">
        <v>2.9957322735539909</v>
      </c>
      <c r="CB1649" s="12" t="s">
        <v>2124</v>
      </c>
      <c r="CC1649" s="12">
        <v>0</v>
      </c>
      <c r="CI1649" s="12" t="s">
        <v>2129</v>
      </c>
    </row>
    <row r="1650" spans="1:89" ht="15" customHeight="1" x14ac:dyDescent="0.3">
      <c r="A1650" s="70">
        <v>1649</v>
      </c>
      <c r="B1650" s="12">
        <v>44</v>
      </c>
      <c r="C1650" s="12" t="s">
        <v>321</v>
      </c>
      <c r="D1650" s="37">
        <v>-0.94199999999999995</v>
      </c>
      <c r="E1650" s="68">
        <v>1.43</v>
      </c>
      <c r="F1650" s="19">
        <f t="shared" si="374"/>
        <v>-0.65874125874125877</v>
      </c>
      <c r="H1650" s="12">
        <f t="shared" si="377"/>
        <v>-2.3719999999999999</v>
      </c>
      <c r="I1650" s="12">
        <f t="shared" si="378"/>
        <v>0.48799999999999999</v>
      </c>
      <c r="J1650" s="12" t="s">
        <v>63</v>
      </c>
      <c r="K1650" s="12">
        <f t="shared" si="365"/>
        <v>0.94199999999999995</v>
      </c>
      <c r="L1650" s="45">
        <f t="shared" si="375"/>
        <v>0.65874125874125877</v>
      </c>
      <c r="M1650" s="15">
        <f t="shared" si="366"/>
        <v>2.9071843922478545E-2</v>
      </c>
      <c r="N1650" s="68">
        <f t="shared" si="367"/>
        <v>4.4132416994845346E-2</v>
      </c>
      <c r="O1650" s="68">
        <f t="shared" si="368"/>
        <v>22.659080741415085</v>
      </c>
      <c r="P1650" s="12">
        <f t="shared" si="369"/>
        <v>-1.5060573072366801E-2</v>
      </c>
      <c r="Q1650" s="12">
        <f t="shared" si="370"/>
        <v>7.3204260917323891E-2</v>
      </c>
      <c r="R1650" s="113">
        <v>6.2461067654815627</v>
      </c>
      <c r="S1650" s="12" t="s">
        <v>2133</v>
      </c>
      <c r="T1650" s="12" t="s">
        <v>2135</v>
      </c>
      <c r="U1650" s="12" t="s">
        <v>2138</v>
      </c>
      <c r="V1650" s="68" t="s">
        <v>2140</v>
      </c>
      <c r="W1650" s="68">
        <v>0</v>
      </c>
      <c r="X1650" s="68">
        <v>1</v>
      </c>
      <c r="Y1650" s="68">
        <v>0</v>
      </c>
      <c r="Z1650" s="68">
        <v>0</v>
      </c>
      <c r="AA1650" s="68">
        <v>0</v>
      </c>
      <c r="AB1650" s="68">
        <v>1</v>
      </c>
      <c r="AC1650" s="68">
        <v>3</v>
      </c>
      <c r="AD1650" s="68">
        <v>2</v>
      </c>
      <c r="AE1650" s="68">
        <v>513</v>
      </c>
      <c r="AF1650" s="68">
        <v>0</v>
      </c>
      <c r="AG1650" s="68">
        <v>1</v>
      </c>
      <c r="AH1650" s="68">
        <v>0</v>
      </c>
      <c r="AI1650" s="68">
        <v>0</v>
      </c>
      <c r="AJ1650" s="68">
        <v>0</v>
      </c>
      <c r="AK1650" s="68">
        <v>0</v>
      </c>
      <c r="AL1650" s="68">
        <v>0</v>
      </c>
      <c r="AM1650" s="68">
        <v>0</v>
      </c>
      <c r="AN1650" s="68">
        <v>0</v>
      </c>
      <c r="AO1650" s="68">
        <v>0</v>
      </c>
      <c r="AP1650" s="113">
        <v>6.2461067654815627</v>
      </c>
      <c r="AQ1650" s="12">
        <v>1</v>
      </c>
      <c r="AR1650" s="113">
        <v>6.2461067654815627</v>
      </c>
      <c r="AS1650" s="12">
        <v>0</v>
      </c>
      <c r="AT1650" s="12">
        <v>1</v>
      </c>
      <c r="AU1650" s="12">
        <v>4.7874917427820458</v>
      </c>
      <c r="AV1650" s="113">
        <v>7.60688453121963</v>
      </c>
      <c r="AW1650" s="12">
        <v>0</v>
      </c>
      <c r="AX1650" s="12">
        <v>1</v>
      </c>
      <c r="AY1650" s="68">
        <v>1</v>
      </c>
      <c r="AZ1650" s="68">
        <v>5.5</v>
      </c>
      <c r="BA1650" s="94">
        <v>12</v>
      </c>
      <c r="BB1650" s="94">
        <v>12</v>
      </c>
      <c r="BC1650" s="12">
        <v>1</v>
      </c>
      <c r="BD1650" s="12">
        <v>0</v>
      </c>
      <c r="BE1650" s="104">
        <f t="shared" si="379"/>
        <v>2.0794415416798357</v>
      </c>
      <c r="BF1650" s="104">
        <v>47.81</v>
      </c>
      <c r="BG1650" s="104">
        <f t="shared" si="372"/>
        <v>0.53770759652535316</v>
      </c>
      <c r="BH1650" s="68">
        <v>1</v>
      </c>
      <c r="BI1650" s="68">
        <v>1</v>
      </c>
      <c r="BJ1650" s="68">
        <v>0</v>
      </c>
      <c r="BK1650" s="12">
        <v>1</v>
      </c>
      <c r="BL1650" s="12">
        <v>0</v>
      </c>
      <c r="BM1650" s="12">
        <v>0</v>
      </c>
      <c r="BN1650" s="12">
        <v>1</v>
      </c>
      <c r="BO1650" s="12">
        <v>0</v>
      </c>
      <c r="BP1650" s="12">
        <v>1</v>
      </c>
      <c r="BQ1650" s="12">
        <v>1</v>
      </c>
      <c r="BR1650" s="12">
        <v>0</v>
      </c>
      <c r="BS1650" s="12">
        <v>0</v>
      </c>
      <c r="BT1650" s="12">
        <v>0</v>
      </c>
      <c r="BU1650" s="12">
        <v>0</v>
      </c>
      <c r="BV1650" s="12">
        <v>0</v>
      </c>
      <c r="BW1650" s="12">
        <v>0</v>
      </c>
      <c r="BX1650" s="12">
        <v>1</v>
      </c>
      <c r="BY1650" s="12">
        <v>0.5</v>
      </c>
      <c r="BZ1650" s="12">
        <f t="shared" si="373"/>
        <v>0.5</v>
      </c>
      <c r="CA1650" s="113">
        <v>2.9957322735539909</v>
      </c>
      <c r="CB1650" s="12" t="s">
        <v>2124</v>
      </c>
      <c r="CC1650" s="12">
        <v>0</v>
      </c>
      <c r="CI1650" s="12" t="s">
        <v>2125</v>
      </c>
    </row>
    <row r="1651" spans="1:89" ht="15" customHeight="1" x14ac:dyDescent="0.3">
      <c r="A1651" s="70">
        <v>1650</v>
      </c>
      <c r="B1651" s="70">
        <v>44</v>
      </c>
      <c r="C1651" s="70" t="s">
        <v>321</v>
      </c>
      <c r="D1651" s="38">
        <v>5.0000000000000001E-3</v>
      </c>
      <c r="E1651" s="69">
        <v>0.5</v>
      </c>
      <c r="F1651" s="19">
        <f t="shared" si="374"/>
        <v>0.01</v>
      </c>
      <c r="G1651" s="70"/>
      <c r="H1651" s="70">
        <f t="shared" si="377"/>
        <v>-0.495</v>
      </c>
      <c r="I1651" s="70">
        <f t="shared" si="378"/>
        <v>0.505</v>
      </c>
      <c r="J1651" s="70" t="s">
        <v>63</v>
      </c>
      <c r="K1651" s="70">
        <f t="shared" si="365"/>
        <v>-5.0000000000000001E-3</v>
      </c>
      <c r="L1651" s="47">
        <f t="shared" si="375"/>
        <v>-0.01</v>
      </c>
      <c r="M1651" s="18">
        <f t="shared" si="366"/>
        <v>-4.6473936215233973E-4</v>
      </c>
      <c r="N1651" s="69">
        <f t="shared" si="367"/>
        <v>4.647393621523397E-2</v>
      </c>
      <c r="O1651" s="69">
        <f t="shared" si="368"/>
        <v>21.517437115046949</v>
      </c>
      <c r="P1651" s="70">
        <f t="shared" si="369"/>
        <v>-4.6938675577386312E-2</v>
      </c>
      <c r="Q1651" s="70">
        <f t="shared" si="370"/>
        <v>4.6009196853081628E-2</v>
      </c>
      <c r="R1651" s="114">
        <v>6.1441856341256456</v>
      </c>
      <c r="S1651" s="70" t="s">
        <v>2134</v>
      </c>
      <c r="T1651" s="70" t="s">
        <v>2135</v>
      </c>
      <c r="U1651" s="70" t="s">
        <v>2137</v>
      </c>
      <c r="V1651" s="69" t="s">
        <v>2141</v>
      </c>
      <c r="W1651" s="69">
        <v>0</v>
      </c>
      <c r="X1651" s="69">
        <v>1</v>
      </c>
      <c r="Y1651" s="69">
        <v>0</v>
      </c>
      <c r="Z1651" s="69">
        <v>0</v>
      </c>
      <c r="AA1651" s="69">
        <v>0</v>
      </c>
      <c r="AB1651" s="69">
        <v>1</v>
      </c>
      <c r="AC1651" s="69">
        <v>4</v>
      </c>
      <c r="AD1651" s="69">
        <v>2</v>
      </c>
      <c r="AE1651" s="69">
        <v>463</v>
      </c>
      <c r="AF1651" s="69">
        <v>0</v>
      </c>
      <c r="AG1651" s="69">
        <v>1</v>
      </c>
      <c r="AH1651" s="69">
        <v>0</v>
      </c>
      <c r="AI1651" s="69">
        <v>0</v>
      </c>
      <c r="AJ1651" s="69">
        <v>0</v>
      </c>
      <c r="AK1651" s="69">
        <v>0</v>
      </c>
      <c r="AL1651" s="69">
        <v>0</v>
      </c>
      <c r="AM1651" s="69">
        <v>0</v>
      </c>
      <c r="AN1651" s="69">
        <v>0</v>
      </c>
      <c r="AO1651" s="69">
        <v>0</v>
      </c>
      <c r="AP1651" s="114">
        <v>6.2461067654815627</v>
      </c>
      <c r="AQ1651" s="70">
        <v>1</v>
      </c>
      <c r="AR1651" s="114">
        <v>6.1441856341256456</v>
      </c>
      <c r="AS1651" s="70">
        <v>0</v>
      </c>
      <c r="AT1651" s="70">
        <v>1</v>
      </c>
      <c r="AU1651" s="70">
        <v>4.7874917427820458</v>
      </c>
      <c r="AV1651" s="114">
        <v>7.60688453121963</v>
      </c>
      <c r="AW1651" s="70">
        <v>0</v>
      </c>
      <c r="AX1651" s="70">
        <v>1</v>
      </c>
      <c r="AY1651" s="69">
        <v>1</v>
      </c>
      <c r="AZ1651" s="69">
        <v>5.5</v>
      </c>
      <c r="BA1651" s="32">
        <v>12</v>
      </c>
      <c r="BB1651" s="32">
        <v>12</v>
      </c>
      <c r="BC1651" s="70">
        <v>1</v>
      </c>
      <c r="BD1651" s="70">
        <v>0</v>
      </c>
      <c r="BE1651" s="106">
        <f t="shared" si="379"/>
        <v>2.0794415416798357</v>
      </c>
      <c r="BF1651" s="106">
        <v>47.81</v>
      </c>
      <c r="BG1651" s="106">
        <f t="shared" si="372"/>
        <v>0.53770759652535316</v>
      </c>
      <c r="BH1651" s="69">
        <v>1</v>
      </c>
      <c r="BI1651" s="69">
        <v>1</v>
      </c>
      <c r="BJ1651" s="69">
        <v>0</v>
      </c>
      <c r="BK1651" s="70">
        <v>1</v>
      </c>
      <c r="BL1651" s="70">
        <v>0</v>
      </c>
      <c r="BM1651" s="70">
        <v>0</v>
      </c>
      <c r="BN1651" s="70">
        <v>1</v>
      </c>
      <c r="BO1651" s="70">
        <v>0</v>
      </c>
      <c r="BP1651" s="70">
        <v>1</v>
      </c>
      <c r="BQ1651" s="70">
        <v>1</v>
      </c>
      <c r="BR1651" s="70">
        <v>0</v>
      </c>
      <c r="BS1651" s="70">
        <v>0</v>
      </c>
      <c r="BT1651" s="70">
        <v>0</v>
      </c>
      <c r="BU1651" s="70">
        <v>0</v>
      </c>
      <c r="BV1651" s="70">
        <v>0</v>
      </c>
      <c r="BW1651" s="70">
        <v>0</v>
      </c>
      <c r="BX1651" s="70">
        <v>1</v>
      </c>
      <c r="BY1651" s="70">
        <v>0.5</v>
      </c>
      <c r="BZ1651" s="70">
        <f t="shared" si="373"/>
        <v>0.5</v>
      </c>
      <c r="CA1651" s="114">
        <v>2.9957322735539909</v>
      </c>
      <c r="CB1651" s="70" t="s">
        <v>2124</v>
      </c>
      <c r="CC1651" s="70">
        <v>0</v>
      </c>
      <c r="CD1651" s="70"/>
      <c r="CE1651" s="70"/>
      <c r="CF1651" s="70"/>
      <c r="CG1651" s="70"/>
      <c r="CH1651" s="70"/>
      <c r="CI1651" s="70" t="s">
        <v>2126</v>
      </c>
      <c r="CJ1651" s="70"/>
      <c r="CK1651" s="70"/>
    </row>
    <row r="1652" spans="1:89" ht="15" customHeight="1" x14ac:dyDescent="0.3">
      <c r="A1652" s="17">
        <v>1651</v>
      </c>
      <c r="B1652" s="12">
        <v>44</v>
      </c>
      <c r="C1652" s="12" t="s">
        <v>321</v>
      </c>
      <c r="D1652" s="37">
        <v>0.56200000000000006</v>
      </c>
      <c r="E1652" s="68">
        <v>0.46</v>
      </c>
      <c r="F1652" s="19">
        <f t="shared" si="374"/>
        <v>1.2217391304347827</v>
      </c>
      <c r="H1652" s="12">
        <f t="shared" si="377"/>
        <v>0.10200000000000004</v>
      </c>
      <c r="I1652" s="12">
        <f t="shared" si="378"/>
        <v>1.022</v>
      </c>
      <c r="J1652" s="12" t="s">
        <v>63</v>
      </c>
      <c r="K1652" s="12">
        <f t="shared" si="365"/>
        <v>-0.56200000000000006</v>
      </c>
      <c r="L1652" s="45">
        <f t="shared" si="375"/>
        <v>-1.2217391304347827</v>
      </c>
      <c r="M1652" s="15">
        <f t="shared" si="366"/>
        <v>-5.668772946865995E-2</v>
      </c>
      <c r="N1652" s="68">
        <f t="shared" si="367"/>
        <v>4.6399209173636255E-2</v>
      </c>
      <c r="O1652" s="68">
        <f t="shared" si="368"/>
        <v>21.55209146470095</v>
      </c>
      <c r="P1652" s="12">
        <f t="shared" si="369"/>
        <v>-0.10308693864229621</v>
      </c>
      <c r="Q1652" s="12">
        <f t="shared" si="370"/>
        <v>-1.0288520295023695E-2</v>
      </c>
      <c r="R1652" s="113">
        <v>6.1441856341256456</v>
      </c>
      <c r="S1652" s="12" t="s">
        <v>2134</v>
      </c>
      <c r="T1652" s="12" t="s">
        <v>2135</v>
      </c>
      <c r="U1652" s="12" t="s">
        <v>2138</v>
      </c>
      <c r="V1652" s="68" t="s">
        <v>2142</v>
      </c>
      <c r="W1652" s="68">
        <v>0</v>
      </c>
      <c r="X1652" s="68">
        <v>1</v>
      </c>
      <c r="Y1652" s="68">
        <v>0</v>
      </c>
      <c r="Z1652" s="68">
        <v>0</v>
      </c>
      <c r="AA1652" s="68">
        <v>0</v>
      </c>
      <c r="AB1652" s="68">
        <v>1</v>
      </c>
      <c r="AC1652" s="68">
        <v>4</v>
      </c>
      <c r="AD1652" s="68">
        <v>2</v>
      </c>
      <c r="AE1652" s="68">
        <v>463</v>
      </c>
      <c r="AF1652" s="68">
        <v>0</v>
      </c>
      <c r="AG1652" s="68">
        <v>1</v>
      </c>
      <c r="AH1652" s="68">
        <v>0</v>
      </c>
      <c r="AI1652" s="68">
        <v>0</v>
      </c>
      <c r="AJ1652" s="68">
        <v>0</v>
      </c>
      <c r="AK1652" s="68">
        <v>0</v>
      </c>
      <c r="AL1652" s="68">
        <v>0</v>
      </c>
      <c r="AM1652" s="68">
        <v>0</v>
      </c>
      <c r="AN1652" s="68">
        <v>0</v>
      </c>
      <c r="AO1652" s="68">
        <v>0</v>
      </c>
      <c r="AP1652" s="113">
        <v>6.2461067654815627</v>
      </c>
      <c r="AQ1652" s="12">
        <v>1</v>
      </c>
      <c r="AR1652" s="113">
        <v>6.1441856341256456</v>
      </c>
      <c r="AS1652" s="12">
        <v>0</v>
      </c>
      <c r="AT1652" s="12">
        <v>1</v>
      </c>
      <c r="AU1652" s="12">
        <v>4.7874917427820458</v>
      </c>
      <c r="AV1652" s="113">
        <v>7.60688453121963</v>
      </c>
      <c r="AW1652" s="12">
        <v>0</v>
      </c>
      <c r="AX1652" s="12">
        <v>1</v>
      </c>
      <c r="AY1652" s="68">
        <v>1</v>
      </c>
      <c r="AZ1652" s="68">
        <v>5.5</v>
      </c>
      <c r="BA1652" s="94">
        <v>12</v>
      </c>
      <c r="BB1652" s="94">
        <v>12</v>
      </c>
      <c r="BC1652" s="12">
        <v>1</v>
      </c>
      <c r="BD1652" s="12">
        <v>0</v>
      </c>
      <c r="BE1652" s="104">
        <f t="shared" si="379"/>
        <v>2.0794415416798357</v>
      </c>
      <c r="BF1652" s="104">
        <v>47.81</v>
      </c>
      <c r="BG1652" s="104">
        <f t="shared" si="372"/>
        <v>0.53770759652535316</v>
      </c>
      <c r="BH1652" s="68">
        <v>1</v>
      </c>
      <c r="BI1652" s="68">
        <v>1</v>
      </c>
      <c r="BJ1652" s="68">
        <v>0</v>
      </c>
      <c r="BK1652" s="12">
        <v>1</v>
      </c>
      <c r="BL1652" s="12">
        <v>0</v>
      </c>
      <c r="BM1652" s="12">
        <v>0</v>
      </c>
      <c r="BN1652" s="12">
        <v>1</v>
      </c>
      <c r="BO1652" s="12">
        <v>0</v>
      </c>
      <c r="BP1652" s="12">
        <v>1</v>
      </c>
      <c r="BQ1652" s="12">
        <v>1</v>
      </c>
      <c r="BR1652" s="12">
        <v>0</v>
      </c>
      <c r="BS1652" s="12">
        <v>0</v>
      </c>
      <c r="BT1652" s="12">
        <v>0</v>
      </c>
      <c r="BU1652" s="12">
        <v>0</v>
      </c>
      <c r="BV1652" s="12">
        <v>0</v>
      </c>
      <c r="BW1652" s="12">
        <v>0</v>
      </c>
      <c r="BX1652" s="12">
        <v>1</v>
      </c>
      <c r="BY1652" s="12">
        <v>0.5</v>
      </c>
      <c r="BZ1652" s="12">
        <f t="shared" si="373"/>
        <v>0.5</v>
      </c>
      <c r="CA1652" s="113">
        <v>2.9957322735539909</v>
      </c>
      <c r="CB1652" s="12" t="s">
        <v>2124</v>
      </c>
      <c r="CC1652" s="12">
        <v>0</v>
      </c>
    </row>
    <row r="1653" spans="1:89" ht="15" customHeight="1" x14ac:dyDescent="0.3">
      <c r="A1653" s="70">
        <v>1652</v>
      </c>
      <c r="B1653" s="12">
        <v>44</v>
      </c>
      <c r="C1653" s="12" t="s">
        <v>321</v>
      </c>
      <c r="D1653" s="37">
        <v>-6.9000000000000006E-2</v>
      </c>
      <c r="E1653" s="68">
        <v>7.1999999999999995E-2</v>
      </c>
      <c r="F1653" s="19">
        <f t="shared" si="374"/>
        <v>-0.95833333333333348</v>
      </c>
      <c r="H1653" s="12">
        <f t="shared" si="377"/>
        <v>-0.14100000000000001</v>
      </c>
      <c r="I1653" s="12">
        <f t="shared" si="378"/>
        <v>2.9999999999999888E-3</v>
      </c>
      <c r="J1653" s="12" t="s">
        <v>63</v>
      </c>
      <c r="K1653" s="12">
        <f t="shared" si="365"/>
        <v>6.9000000000000006E-2</v>
      </c>
      <c r="L1653" s="45">
        <f t="shared" si="375"/>
        <v>0.95833333333333348</v>
      </c>
      <c r="M1653" s="15">
        <f t="shared" si="366"/>
        <v>4.4493420496240679E-2</v>
      </c>
      <c r="N1653" s="68">
        <f t="shared" si="367"/>
        <v>4.6427917039555476E-2</v>
      </c>
      <c r="O1653" s="68">
        <f t="shared" si="368"/>
        <v>21.538765117289753</v>
      </c>
      <c r="P1653" s="12">
        <f t="shared" si="369"/>
        <v>-1.9344965433147968E-3</v>
      </c>
      <c r="Q1653" s="12">
        <f t="shared" si="370"/>
        <v>9.0921337535796148E-2</v>
      </c>
      <c r="R1653" s="113">
        <v>6.1441856341256456</v>
      </c>
      <c r="S1653" s="12" t="s">
        <v>2134</v>
      </c>
      <c r="T1653" s="12" t="s">
        <v>2136</v>
      </c>
      <c r="U1653" s="12" t="s">
        <v>2137</v>
      </c>
      <c r="V1653" s="68" t="s">
        <v>2141</v>
      </c>
      <c r="W1653" s="68">
        <v>0</v>
      </c>
      <c r="X1653" s="68">
        <v>1</v>
      </c>
      <c r="Y1653" s="68">
        <v>0</v>
      </c>
      <c r="Z1653" s="68">
        <v>0</v>
      </c>
      <c r="AA1653" s="68">
        <v>0</v>
      </c>
      <c r="AB1653" s="68">
        <v>1</v>
      </c>
      <c r="AC1653" s="68">
        <v>5</v>
      </c>
      <c r="AD1653" s="68">
        <v>2</v>
      </c>
      <c r="AE1653" s="68">
        <v>463</v>
      </c>
      <c r="AF1653" s="68">
        <v>0</v>
      </c>
      <c r="AG1653" s="68">
        <v>1</v>
      </c>
      <c r="AH1653" s="68">
        <v>0</v>
      </c>
      <c r="AI1653" s="68">
        <v>0</v>
      </c>
      <c r="AJ1653" s="68">
        <v>0</v>
      </c>
      <c r="AK1653" s="68">
        <v>0</v>
      </c>
      <c r="AL1653" s="68">
        <v>0</v>
      </c>
      <c r="AM1653" s="68">
        <v>0</v>
      </c>
      <c r="AN1653" s="68">
        <v>0</v>
      </c>
      <c r="AO1653" s="68">
        <v>0</v>
      </c>
      <c r="AP1653" s="113">
        <v>6.2461067654815627</v>
      </c>
      <c r="AQ1653" s="12">
        <v>1</v>
      </c>
      <c r="AR1653" s="113">
        <v>6.1441856341256456</v>
      </c>
      <c r="AS1653" s="12">
        <v>0</v>
      </c>
      <c r="AT1653" s="12">
        <v>1</v>
      </c>
      <c r="AU1653" s="12">
        <v>4.7874917427820458</v>
      </c>
      <c r="AV1653" s="113">
        <v>7.60688453121963</v>
      </c>
      <c r="AW1653" s="12">
        <v>0</v>
      </c>
      <c r="AX1653" s="12">
        <v>1</v>
      </c>
      <c r="AY1653" s="68">
        <v>1</v>
      </c>
      <c r="AZ1653" s="68">
        <v>5.5</v>
      </c>
      <c r="BA1653" s="94">
        <v>12</v>
      </c>
      <c r="BB1653" s="94">
        <v>12</v>
      </c>
      <c r="BC1653" s="12">
        <v>1</v>
      </c>
      <c r="BD1653" s="12">
        <v>0</v>
      </c>
      <c r="BE1653" s="104">
        <f t="shared" si="379"/>
        <v>2.0794415416798357</v>
      </c>
      <c r="BF1653" s="104">
        <v>47.81</v>
      </c>
      <c r="BG1653" s="104">
        <f t="shared" si="372"/>
        <v>0.53770759652535316</v>
      </c>
      <c r="BH1653" s="68">
        <v>1</v>
      </c>
      <c r="BI1653" s="68">
        <v>1</v>
      </c>
      <c r="BJ1653" s="68">
        <v>0</v>
      </c>
      <c r="BK1653" s="12">
        <v>1</v>
      </c>
      <c r="BL1653" s="12">
        <v>0</v>
      </c>
      <c r="BM1653" s="12">
        <v>0</v>
      </c>
      <c r="BN1653" s="12">
        <v>1</v>
      </c>
      <c r="BO1653" s="12">
        <v>0</v>
      </c>
      <c r="BP1653" s="12">
        <v>1</v>
      </c>
      <c r="BQ1653" s="12">
        <v>1</v>
      </c>
      <c r="BR1653" s="12">
        <v>0</v>
      </c>
      <c r="BS1653" s="12">
        <v>0</v>
      </c>
      <c r="BT1653" s="12">
        <v>0</v>
      </c>
      <c r="BU1653" s="12">
        <v>0</v>
      </c>
      <c r="BV1653" s="12">
        <v>0</v>
      </c>
      <c r="BW1653" s="12">
        <v>0</v>
      </c>
      <c r="BX1653" s="12">
        <v>1</v>
      </c>
      <c r="BY1653" s="12">
        <v>0.5</v>
      </c>
      <c r="BZ1653" s="12">
        <f t="shared" si="373"/>
        <v>0.5</v>
      </c>
      <c r="CA1653" s="113">
        <v>2.9957322735539909</v>
      </c>
      <c r="CB1653" s="12" t="s">
        <v>2124</v>
      </c>
      <c r="CC1653" s="12">
        <v>0</v>
      </c>
    </row>
    <row r="1654" spans="1:89" ht="15" customHeight="1" x14ac:dyDescent="0.3">
      <c r="A1654" s="17">
        <v>1653</v>
      </c>
      <c r="B1654" s="12">
        <v>44</v>
      </c>
      <c r="C1654" s="12" t="s">
        <v>321</v>
      </c>
      <c r="D1654" s="37">
        <v>8.2000000000000003E-2</v>
      </c>
      <c r="E1654" s="13">
        <v>5.8999999999999997E-2</v>
      </c>
      <c r="F1654" s="19">
        <f t="shared" si="374"/>
        <v>1.3898305084745763</v>
      </c>
      <c r="H1654" s="12">
        <f t="shared" si="377"/>
        <v>2.3000000000000007E-2</v>
      </c>
      <c r="I1654" s="12">
        <f t="shared" si="378"/>
        <v>0.14100000000000001</v>
      </c>
      <c r="J1654" s="12" t="s">
        <v>63</v>
      </c>
      <c r="K1654" s="12">
        <f t="shared" si="365"/>
        <v>-8.2000000000000003E-2</v>
      </c>
      <c r="L1654" s="45">
        <f t="shared" si="375"/>
        <v>-1.3898305084745763</v>
      </c>
      <c r="M1654" s="15">
        <f t="shared" si="366"/>
        <v>-6.445658538246668E-2</v>
      </c>
      <c r="N1654" s="13">
        <f t="shared" si="367"/>
        <v>4.6377299238604064E-2</v>
      </c>
      <c r="O1654" s="68">
        <f t="shared" si="368"/>
        <v>21.562273276310332</v>
      </c>
      <c r="P1654" s="12">
        <f t="shared" si="369"/>
        <v>-0.11083388462107074</v>
      </c>
      <c r="Q1654" s="12">
        <f t="shared" si="370"/>
        <v>-1.8079286143862616E-2</v>
      </c>
      <c r="R1654" s="113">
        <v>6.1441856341256456</v>
      </c>
      <c r="S1654" s="12" t="s">
        <v>2134</v>
      </c>
      <c r="T1654" s="12" t="s">
        <v>2136</v>
      </c>
      <c r="U1654" s="12" t="s">
        <v>2138</v>
      </c>
      <c r="V1654" s="13" t="s">
        <v>2142</v>
      </c>
      <c r="W1654" s="68">
        <v>0</v>
      </c>
      <c r="X1654" s="68">
        <v>1</v>
      </c>
      <c r="Y1654" s="68">
        <v>0</v>
      </c>
      <c r="Z1654" s="68">
        <v>0</v>
      </c>
      <c r="AA1654" s="13">
        <v>0</v>
      </c>
      <c r="AB1654" s="13">
        <v>1</v>
      </c>
      <c r="AC1654" s="68">
        <v>5</v>
      </c>
      <c r="AD1654" s="13">
        <v>2</v>
      </c>
      <c r="AE1654" s="13">
        <v>463</v>
      </c>
      <c r="AF1654" s="13">
        <v>0</v>
      </c>
      <c r="AG1654" s="13">
        <v>1</v>
      </c>
      <c r="AH1654" s="13">
        <v>0</v>
      </c>
      <c r="AI1654" s="13">
        <v>0</v>
      </c>
      <c r="AJ1654" s="13">
        <v>0</v>
      </c>
      <c r="AK1654" s="13">
        <v>0</v>
      </c>
      <c r="AL1654" s="13">
        <v>0</v>
      </c>
      <c r="AM1654" s="68">
        <v>0</v>
      </c>
      <c r="AN1654" s="68">
        <v>0</v>
      </c>
      <c r="AO1654" s="68">
        <v>0</v>
      </c>
      <c r="AP1654" s="113">
        <v>6.2461067654815627</v>
      </c>
      <c r="AQ1654" s="12">
        <v>1</v>
      </c>
      <c r="AR1654" s="113">
        <v>6.1441856341256456</v>
      </c>
      <c r="AS1654" s="12">
        <v>0</v>
      </c>
      <c r="AT1654" s="12">
        <v>1</v>
      </c>
      <c r="AU1654" s="12">
        <v>4.7874917427820458</v>
      </c>
      <c r="AV1654" s="113">
        <v>7.60688453121963</v>
      </c>
      <c r="AW1654" s="12">
        <v>0</v>
      </c>
      <c r="AX1654" s="12">
        <v>1</v>
      </c>
      <c r="AY1654" s="68">
        <v>1</v>
      </c>
      <c r="AZ1654" s="68">
        <v>5.5</v>
      </c>
      <c r="BA1654" s="94">
        <v>12</v>
      </c>
      <c r="BB1654" s="94">
        <v>12</v>
      </c>
      <c r="BC1654" s="12">
        <v>1</v>
      </c>
      <c r="BD1654" s="12">
        <v>0</v>
      </c>
      <c r="BE1654" s="104">
        <f t="shared" si="379"/>
        <v>2.0794415416798357</v>
      </c>
      <c r="BF1654" s="104">
        <v>47.81</v>
      </c>
      <c r="BG1654" s="104">
        <f t="shared" si="372"/>
        <v>0.53770759652535316</v>
      </c>
      <c r="BH1654" s="68">
        <v>1</v>
      </c>
      <c r="BI1654" s="68">
        <v>1</v>
      </c>
      <c r="BJ1654" s="68">
        <v>0</v>
      </c>
      <c r="BK1654" s="12">
        <v>1</v>
      </c>
      <c r="BL1654" s="12">
        <v>0</v>
      </c>
      <c r="BM1654" s="12">
        <v>0</v>
      </c>
      <c r="BN1654" s="12">
        <v>1</v>
      </c>
      <c r="BO1654" s="12">
        <v>0</v>
      </c>
      <c r="BP1654" s="12">
        <v>1</v>
      </c>
      <c r="BQ1654" s="12">
        <v>1</v>
      </c>
      <c r="BR1654" s="12">
        <v>0</v>
      </c>
      <c r="BS1654" s="12">
        <v>0</v>
      </c>
      <c r="BT1654" s="12">
        <v>0</v>
      </c>
      <c r="BU1654" s="12">
        <v>0</v>
      </c>
      <c r="BV1654" s="12">
        <v>0</v>
      </c>
      <c r="BW1654" s="12">
        <v>0</v>
      </c>
      <c r="BX1654" s="12">
        <v>1</v>
      </c>
      <c r="BY1654" s="12">
        <v>0.5</v>
      </c>
      <c r="BZ1654" s="12">
        <f t="shared" si="373"/>
        <v>0.5</v>
      </c>
      <c r="CA1654" s="113">
        <v>2.9957322735539909</v>
      </c>
      <c r="CB1654" s="12" t="s">
        <v>2124</v>
      </c>
      <c r="CC1654" s="12">
        <v>0</v>
      </c>
    </row>
    <row r="1655" spans="1:89" ht="15" customHeight="1" x14ac:dyDescent="0.3">
      <c r="A1655" s="70">
        <v>1654</v>
      </c>
      <c r="B1655" s="12">
        <v>44</v>
      </c>
      <c r="C1655" s="12" t="s">
        <v>321</v>
      </c>
      <c r="D1655" s="37">
        <v>-0.245</v>
      </c>
      <c r="E1655" s="68">
        <v>0.47199999999999998</v>
      </c>
      <c r="F1655" s="19">
        <f t="shared" si="374"/>
        <v>-0.51906779661016955</v>
      </c>
      <c r="H1655" s="12">
        <f t="shared" si="377"/>
        <v>-0.71699999999999997</v>
      </c>
      <c r="I1655" s="12">
        <f t="shared" si="378"/>
        <v>0.22699999999999998</v>
      </c>
      <c r="J1655" s="12" t="s">
        <v>63</v>
      </c>
      <c r="K1655" s="12">
        <f t="shared" si="365"/>
        <v>0.245</v>
      </c>
      <c r="L1655" s="45">
        <f t="shared" si="375"/>
        <v>0.51906779661016955</v>
      </c>
      <c r="M1655" s="15">
        <f t="shared" si="366"/>
        <v>2.291138724582794E-2</v>
      </c>
      <c r="N1655" s="68">
        <f t="shared" si="367"/>
        <v>4.4139488898084847E-2</v>
      </c>
      <c r="O1655" s="68">
        <f t="shared" si="368"/>
        <v>22.655450368012499</v>
      </c>
      <c r="P1655" s="12">
        <f t="shared" si="369"/>
        <v>-2.1228101652256907E-2</v>
      </c>
      <c r="Q1655" s="12">
        <f t="shared" si="370"/>
        <v>6.705087614391278E-2</v>
      </c>
      <c r="R1655" s="113">
        <v>6.2461067654815627</v>
      </c>
      <c r="S1655" s="12" t="s">
        <v>2134</v>
      </c>
      <c r="T1655" s="12" t="s">
        <v>2135</v>
      </c>
      <c r="U1655" s="12" t="s">
        <v>2137</v>
      </c>
      <c r="V1655" s="68" t="s">
        <v>2141</v>
      </c>
      <c r="W1655" s="68">
        <v>0</v>
      </c>
      <c r="X1655" s="68">
        <v>1</v>
      </c>
      <c r="Y1655" s="68">
        <v>0</v>
      </c>
      <c r="Z1655" s="68">
        <v>0</v>
      </c>
      <c r="AA1655" s="68">
        <v>0</v>
      </c>
      <c r="AB1655" s="68">
        <v>1</v>
      </c>
      <c r="AC1655" s="68">
        <v>6</v>
      </c>
      <c r="AD1655" s="68">
        <v>2</v>
      </c>
      <c r="AE1655" s="68">
        <v>513</v>
      </c>
      <c r="AF1655" s="68">
        <v>0</v>
      </c>
      <c r="AG1655" s="68">
        <v>1</v>
      </c>
      <c r="AH1655" s="68">
        <v>0</v>
      </c>
      <c r="AI1655" s="68">
        <v>0</v>
      </c>
      <c r="AJ1655" s="68">
        <v>0</v>
      </c>
      <c r="AK1655" s="68">
        <v>0</v>
      </c>
      <c r="AL1655" s="68">
        <v>0</v>
      </c>
      <c r="AM1655" s="68">
        <v>0</v>
      </c>
      <c r="AN1655" s="68">
        <v>0</v>
      </c>
      <c r="AO1655" s="68">
        <v>0</v>
      </c>
      <c r="AP1655" s="113">
        <v>6.2461067654815627</v>
      </c>
      <c r="AQ1655" s="12">
        <v>1</v>
      </c>
      <c r="AR1655" s="113">
        <v>6.2461067654815627</v>
      </c>
      <c r="AS1655" s="12">
        <v>0</v>
      </c>
      <c r="AT1655" s="12">
        <v>1</v>
      </c>
      <c r="AU1655" s="12">
        <v>4.7874917427820458</v>
      </c>
      <c r="AV1655" s="113">
        <v>7.60688453121963</v>
      </c>
      <c r="AW1655" s="12">
        <v>0</v>
      </c>
      <c r="AX1655" s="12">
        <v>1</v>
      </c>
      <c r="AY1655" s="68">
        <v>1</v>
      </c>
      <c r="AZ1655" s="68">
        <v>5.5</v>
      </c>
      <c r="BA1655" s="94">
        <v>12</v>
      </c>
      <c r="BB1655" s="94">
        <v>12</v>
      </c>
      <c r="BC1655" s="12">
        <v>1</v>
      </c>
      <c r="BD1655" s="12">
        <v>0</v>
      </c>
      <c r="BE1655" s="104">
        <f t="shared" si="379"/>
        <v>2.0794415416798357</v>
      </c>
      <c r="BF1655" s="104">
        <v>47.81</v>
      </c>
      <c r="BG1655" s="104">
        <f t="shared" si="372"/>
        <v>0.53770759652535316</v>
      </c>
      <c r="BH1655" s="68">
        <v>1</v>
      </c>
      <c r="BI1655" s="68">
        <v>1</v>
      </c>
      <c r="BJ1655" s="68">
        <v>0</v>
      </c>
      <c r="BK1655" s="12">
        <v>1</v>
      </c>
      <c r="BL1655" s="12">
        <v>0</v>
      </c>
      <c r="BM1655" s="12">
        <v>0</v>
      </c>
      <c r="BN1655" s="12">
        <v>1</v>
      </c>
      <c r="BO1655" s="12">
        <v>0</v>
      </c>
      <c r="BP1655" s="12">
        <v>1</v>
      </c>
      <c r="BQ1655" s="12">
        <v>1</v>
      </c>
      <c r="BR1655" s="12">
        <v>0</v>
      </c>
      <c r="BS1655" s="12">
        <v>0</v>
      </c>
      <c r="BT1655" s="12">
        <v>0</v>
      </c>
      <c r="BU1655" s="12">
        <v>0</v>
      </c>
      <c r="BV1655" s="12">
        <v>0</v>
      </c>
      <c r="BW1655" s="12">
        <v>0</v>
      </c>
      <c r="BX1655" s="12">
        <v>1</v>
      </c>
      <c r="BY1655" s="12">
        <v>0.5</v>
      </c>
      <c r="BZ1655" s="12">
        <f t="shared" si="373"/>
        <v>0.5</v>
      </c>
      <c r="CA1655" s="113">
        <v>2.9957322735539909</v>
      </c>
      <c r="CB1655" s="12" t="s">
        <v>2124</v>
      </c>
      <c r="CC1655" s="12">
        <v>0</v>
      </c>
    </row>
    <row r="1656" spans="1:89" s="61" customFormat="1" ht="15" customHeight="1" thickBot="1" x14ac:dyDescent="0.35">
      <c r="A1656" s="61">
        <v>1655</v>
      </c>
      <c r="B1656" s="61">
        <v>44</v>
      </c>
      <c r="C1656" s="61" t="s">
        <v>321</v>
      </c>
      <c r="D1656" s="62">
        <v>0.312</v>
      </c>
      <c r="E1656" s="82">
        <v>0.42799999999999999</v>
      </c>
      <c r="F1656" s="63">
        <f t="shared" si="374"/>
        <v>0.7289719626168224</v>
      </c>
      <c r="H1656" s="61">
        <f t="shared" si="377"/>
        <v>-0.11599999999999999</v>
      </c>
      <c r="I1656" s="61">
        <f t="shared" si="378"/>
        <v>0.74</v>
      </c>
      <c r="J1656" s="61" t="s">
        <v>63</v>
      </c>
      <c r="K1656" s="61">
        <f t="shared" si="365"/>
        <v>-0.312</v>
      </c>
      <c r="L1656" s="90">
        <f t="shared" si="375"/>
        <v>-0.7289719626168224</v>
      </c>
      <c r="M1656" s="110">
        <f t="shared" si="366"/>
        <v>-3.2168241687373346E-2</v>
      </c>
      <c r="N1656" s="82">
        <f t="shared" si="367"/>
        <v>4.4128228981396775E-2</v>
      </c>
      <c r="O1656" s="82">
        <f t="shared" si="368"/>
        <v>22.661231213733323</v>
      </c>
      <c r="P1656" s="61">
        <f t="shared" si="369"/>
        <v>-7.6296470668770128E-2</v>
      </c>
      <c r="Q1656" s="61">
        <f t="shared" si="370"/>
        <v>1.1959987294023429E-2</v>
      </c>
      <c r="R1656" s="118">
        <v>6.2461067654815627</v>
      </c>
      <c r="S1656" s="61" t="s">
        <v>2134</v>
      </c>
      <c r="T1656" s="61" t="s">
        <v>2135</v>
      </c>
      <c r="U1656" s="61" t="s">
        <v>2138</v>
      </c>
      <c r="V1656" s="82" t="s">
        <v>2142</v>
      </c>
      <c r="W1656" s="82">
        <v>0</v>
      </c>
      <c r="X1656" s="82">
        <v>1</v>
      </c>
      <c r="Y1656" s="82">
        <v>0</v>
      </c>
      <c r="Z1656" s="82">
        <v>0</v>
      </c>
      <c r="AA1656" s="82">
        <v>0</v>
      </c>
      <c r="AB1656" s="82">
        <v>1</v>
      </c>
      <c r="AC1656" s="82">
        <v>6</v>
      </c>
      <c r="AD1656" s="82">
        <v>2</v>
      </c>
      <c r="AE1656" s="82">
        <v>513</v>
      </c>
      <c r="AF1656" s="82">
        <v>0</v>
      </c>
      <c r="AG1656" s="82">
        <v>1</v>
      </c>
      <c r="AH1656" s="82">
        <v>0</v>
      </c>
      <c r="AI1656" s="82">
        <v>0</v>
      </c>
      <c r="AJ1656" s="82">
        <v>0</v>
      </c>
      <c r="AK1656" s="82">
        <v>0</v>
      </c>
      <c r="AL1656" s="82">
        <v>0</v>
      </c>
      <c r="AM1656" s="82">
        <v>0</v>
      </c>
      <c r="AN1656" s="82">
        <v>0</v>
      </c>
      <c r="AO1656" s="82">
        <v>0</v>
      </c>
      <c r="AP1656" s="118">
        <v>6.2461067654815627</v>
      </c>
      <c r="AQ1656" s="61">
        <v>1</v>
      </c>
      <c r="AR1656" s="118">
        <v>6.2461067654815627</v>
      </c>
      <c r="AS1656" s="61">
        <v>0</v>
      </c>
      <c r="AT1656" s="61">
        <v>1</v>
      </c>
      <c r="AU1656" s="61">
        <v>4.7874917427820458</v>
      </c>
      <c r="AV1656" s="118">
        <v>7.60688453121963</v>
      </c>
      <c r="AW1656" s="61">
        <v>0</v>
      </c>
      <c r="AX1656" s="61">
        <v>1</v>
      </c>
      <c r="AY1656" s="82">
        <v>1</v>
      </c>
      <c r="AZ1656" s="82">
        <v>5.5</v>
      </c>
      <c r="BA1656" s="98">
        <v>12</v>
      </c>
      <c r="BB1656" s="98">
        <v>12</v>
      </c>
      <c r="BC1656" s="61">
        <v>1</v>
      </c>
      <c r="BD1656" s="61">
        <v>0</v>
      </c>
      <c r="BE1656" s="108">
        <f t="shared" si="379"/>
        <v>2.0794415416798357</v>
      </c>
      <c r="BF1656" s="108">
        <v>47.81</v>
      </c>
      <c r="BG1656" s="108">
        <f t="shared" si="372"/>
        <v>0.53770759652535316</v>
      </c>
      <c r="BH1656" s="82">
        <v>1</v>
      </c>
      <c r="BI1656" s="82">
        <v>1</v>
      </c>
      <c r="BJ1656" s="82">
        <v>0</v>
      </c>
      <c r="BK1656" s="61">
        <v>1</v>
      </c>
      <c r="BL1656" s="61">
        <v>0</v>
      </c>
      <c r="BM1656" s="61">
        <v>0</v>
      </c>
      <c r="BN1656" s="61">
        <v>1</v>
      </c>
      <c r="BO1656" s="61">
        <v>0</v>
      </c>
      <c r="BP1656" s="61">
        <v>1</v>
      </c>
      <c r="BQ1656" s="61">
        <v>1</v>
      </c>
      <c r="BR1656" s="61">
        <v>0</v>
      </c>
      <c r="BS1656" s="61">
        <v>0</v>
      </c>
      <c r="BT1656" s="61">
        <v>0</v>
      </c>
      <c r="BU1656" s="61">
        <v>0</v>
      </c>
      <c r="BV1656" s="61">
        <v>0</v>
      </c>
      <c r="BW1656" s="61">
        <v>0</v>
      </c>
      <c r="BX1656" s="61">
        <v>1</v>
      </c>
      <c r="BY1656" s="61">
        <v>0.5</v>
      </c>
      <c r="BZ1656" s="61">
        <f t="shared" si="373"/>
        <v>0.5</v>
      </c>
      <c r="CA1656" s="118">
        <v>2.9957322735539909</v>
      </c>
      <c r="CB1656" s="61" t="s">
        <v>2124</v>
      </c>
      <c r="CC1656" s="61">
        <v>0</v>
      </c>
    </row>
    <row r="1657" spans="1:89" ht="15" customHeight="1" x14ac:dyDescent="0.3">
      <c r="E1657" s="68"/>
      <c r="F1657" s="69"/>
      <c r="N1657" s="68"/>
      <c r="V1657" s="68"/>
      <c r="AA1657" s="68"/>
      <c r="AB1657" s="68"/>
      <c r="AC1657" s="68"/>
      <c r="AD1657" s="68"/>
      <c r="AE1657" s="68"/>
      <c r="AF1657" s="68"/>
      <c r="AG1657" s="68"/>
      <c r="AH1657" s="68"/>
      <c r="AI1657" s="68"/>
      <c r="AJ1657" s="68"/>
      <c r="AK1657" s="68"/>
      <c r="AL1657" s="68"/>
      <c r="AP1657" s="113"/>
      <c r="AR1657" s="113"/>
      <c r="AV1657" s="113"/>
      <c r="BE1657" s="94" t="s">
        <v>17</v>
      </c>
      <c r="CA1657" s="113"/>
      <c r="CD1657" s="68"/>
      <c r="CE1657" s="68"/>
      <c r="CF1657" s="68"/>
      <c r="CG1657" s="68"/>
      <c r="CH1657" s="68"/>
      <c r="CI1657" s="68"/>
      <c r="CJ1657" s="68"/>
      <c r="CK1657" s="68"/>
    </row>
    <row r="1658" spans="1:89" ht="15" customHeight="1" x14ac:dyDescent="0.3">
      <c r="F1658" s="69"/>
      <c r="AP1658" s="113"/>
      <c r="AR1658" s="113"/>
      <c r="AV1658" s="113"/>
      <c r="BE1658" s="94" t="s">
        <v>17</v>
      </c>
      <c r="CD1658" s="68"/>
      <c r="CE1658" s="68"/>
      <c r="CF1658" s="69"/>
      <c r="CG1658" s="68"/>
      <c r="CH1658" s="68"/>
      <c r="CI1658" s="68"/>
      <c r="CJ1658" s="68"/>
      <c r="CK1658" s="68"/>
    </row>
    <row r="1659" spans="1:89" ht="15" customHeight="1" x14ac:dyDescent="0.3">
      <c r="F1659" s="69"/>
      <c r="AP1659" s="113"/>
      <c r="AR1659" s="113"/>
      <c r="AV1659" s="113"/>
      <c r="BE1659" s="94" t="s">
        <v>17</v>
      </c>
      <c r="CD1659" s="68"/>
      <c r="CE1659" s="36"/>
      <c r="CF1659" s="68"/>
      <c r="CG1659" s="36"/>
      <c r="CH1659" s="68"/>
      <c r="CI1659" s="68"/>
      <c r="CJ1659" s="68"/>
      <c r="CK1659" s="68"/>
    </row>
    <row r="1660" spans="1:89" ht="15" customHeight="1" x14ac:dyDescent="0.3">
      <c r="F1660" s="69"/>
      <c r="AP1660" s="113"/>
      <c r="AR1660" s="113"/>
      <c r="AV1660" s="113"/>
      <c r="BE1660" s="94" t="s">
        <v>17</v>
      </c>
      <c r="CD1660" s="68"/>
      <c r="CE1660" s="68"/>
      <c r="CF1660" s="91"/>
      <c r="CG1660" s="68"/>
      <c r="CH1660" s="68"/>
      <c r="CI1660" s="68"/>
      <c r="CJ1660" s="68"/>
      <c r="CK1660" s="68"/>
    </row>
    <row r="1661" spans="1:89" ht="15" customHeight="1" x14ac:dyDescent="0.3">
      <c r="F1661" s="69"/>
      <c r="AP1661" s="113"/>
      <c r="AR1661" s="113"/>
      <c r="AV1661" s="113"/>
      <c r="BE1661" s="94" t="s">
        <v>17</v>
      </c>
      <c r="CD1661" s="68"/>
      <c r="CE1661" s="69"/>
      <c r="CF1661" s="68"/>
      <c r="CG1661" s="69"/>
      <c r="CH1661" s="68"/>
      <c r="CI1661" s="68"/>
      <c r="CJ1661" s="68"/>
      <c r="CK1661" s="69"/>
    </row>
    <row r="1662" spans="1:89" ht="15" customHeight="1" x14ac:dyDescent="0.3">
      <c r="A1662" s="70"/>
      <c r="B1662" s="70"/>
      <c r="C1662" s="70"/>
      <c r="D1662" s="38"/>
      <c r="E1662" s="69"/>
      <c r="F1662" s="69"/>
      <c r="G1662" s="70"/>
      <c r="H1662" s="70"/>
      <c r="I1662" s="70"/>
      <c r="J1662" s="70"/>
      <c r="K1662" s="70"/>
      <c r="L1662" s="70"/>
      <c r="M1662" s="18"/>
      <c r="N1662" s="69"/>
      <c r="O1662" s="69"/>
      <c r="P1662" s="70"/>
      <c r="Q1662" s="70"/>
      <c r="R1662" s="70"/>
      <c r="S1662" s="70"/>
      <c r="T1662" s="70"/>
      <c r="U1662" s="70"/>
      <c r="V1662" s="69"/>
      <c r="W1662" s="69"/>
      <c r="X1662" s="69"/>
      <c r="Y1662" s="69"/>
      <c r="Z1662" s="69"/>
      <c r="AA1662" s="69"/>
      <c r="AB1662" s="69"/>
      <c r="AC1662" s="69"/>
      <c r="AD1662" s="69"/>
      <c r="AE1662" s="69"/>
      <c r="AF1662" s="69"/>
      <c r="AG1662" s="69"/>
      <c r="AH1662" s="69"/>
      <c r="AI1662" s="69"/>
      <c r="AJ1662" s="69"/>
      <c r="AK1662" s="69"/>
      <c r="AL1662" s="69"/>
      <c r="AM1662" s="69"/>
      <c r="AN1662" s="69"/>
      <c r="AO1662" s="69"/>
      <c r="AP1662" s="114"/>
      <c r="AQ1662" s="70"/>
      <c r="AR1662" s="114"/>
      <c r="AS1662" s="70"/>
      <c r="AT1662" s="70"/>
      <c r="AU1662" s="70"/>
      <c r="AV1662" s="114"/>
      <c r="AW1662" s="70"/>
      <c r="AX1662" s="70"/>
      <c r="AY1662" s="69"/>
      <c r="AZ1662" s="69"/>
      <c r="BA1662" s="32"/>
      <c r="BB1662" s="32"/>
      <c r="BC1662" s="70"/>
      <c r="BD1662" s="70"/>
      <c r="BE1662" s="32" t="s">
        <v>17</v>
      </c>
      <c r="BF1662" s="32"/>
      <c r="BG1662" s="32"/>
      <c r="BH1662" s="69"/>
      <c r="BI1662" s="69"/>
      <c r="BJ1662" s="69"/>
      <c r="BK1662" s="70"/>
      <c r="BL1662" s="70"/>
      <c r="BM1662" s="70"/>
      <c r="BN1662" s="70"/>
      <c r="BO1662" s="70"/>
      <c r="BP1662" s="70"/>
      <c r="BQ1662" s="70"/>
      <c r="BR1662" s="70"/>
      <c r="BS1662" s="70"/>
      <c r="BT1662" s="70"/>
      <c r="BU1662" s="70"/>
      <c r="BV1662" s="70"/>
      <c r="BW1662" s="70"/>
      <c r="BX1662" s="70"/>
      <c r="BY1662" s="70"/>
      <c r="BZ1662" s="70"/>
      <c r="CA1662" s="70"/>
      <c r="CB1662" s="70"/>
      <c r="CC1662" s="70"/>
      <c r="CD1662" s="69"/>
      <c r="CE1662" s="69"/>
      <c r="CF1662" s="69"/>
      <c r="CG1662" s="69"/>
      <c r="CH1662" s="69"/>
      <c r="CI1662" s="69"/>
      <c r="CJ1662" s="69"/>
      <c r="CK1662" s="69"/>
    </row>
    <row r="1663" spans="1:89" ht="15" customHeight="1" x14ac:dyDescent="0.3">
      <c r="F1663" s="69"/>
      <c r="AP1663" s="113"/>
      <c r="AR1663" s="113"/>
      <c r="AV1663" s="113"/>
      <c r="BE1663" s="94" t="s">
        <v>17</v>
      </c>
      <c r="CD1663" s="68"/>
      <c r="CE1663" s="91"/>
      <c r="CF1663" s="68"/>
      <c r="CG1663" s="91"/>
      <c r="CH1663" s="68"/>
      <c r="CI1663" s="68"/>
      <c r="CJ1663" s="68"/>
      <c r="CK1663" s="68"/>
    </row>
    <row r="1664" spans="1:89" ht="15" customHeight="1" x14ac:dyDescent="0.3">
      <c r="F1664" s="69"/>
      <c r="AP1664" s="113"/>
      <c r="AR1664" s="113"/>
      <c r="AV1664" s="113"/>
      <c r="BE1664" s="94" t="s">
        <v>17</v>
      </c>
      <c r="CD1664" s="68"/>
      <c r="CE1664" s="68"/>
      <c r="CF1664" s="68"/>
      <c r="CG1664" s="68"/>
      <c r="CH1664" s="68"/>
      <c r="CI1664" s="68"/>
      <c r="CJ1664" s="68"/>
      <c r="CK1664" s="68"/>
    </row>
    <row r="1665" spans="1:167" ht="15" customHeight="1" x14ac:dyDescent="0.3">
      <c r="F1665" s="69"/>
      <c r="AP1665" s="113"/>
      <c r="AR1665" s="113"/>
      <c r="AV1665" s="113"/>
      <c r="BE1665" s="94" t="s">
        <v>17</v>
      </c>
      <c r="CD1665" s="68"/>
      <c r="CE1665" s="68"/>
      <c r="CF1665" s="68"/>
      <c r="CG1665" s="68"/>
      <c r="CH1665" s="68"/>
      <c r="CI1665" s="68"/>
      <c r="CJ1665" s="68"/>
      <c r="CK1665" s="68"/>
    </row>
    <row r="1666" spans="1:167" ht="15" customHeight="1" x14ac:dyDescent="0.3">
      <c r="F1666" s="69"/>
      <c r="AP1666" s="113"/>
      <c r="AR1666" s="113"/>
      <c r="AV1666" s="113"/>
      <c r="BE1666" s="94" t="s">
        <v>17</v>
      </c>
      <c r="CD1666" s="68"/>
      <c r="CE1666" s="68"/>
      <c r="CF1666" s="68"/>
      <c r="CG1666" s="68"/>
      <c r="CH1666" s="68"/>
      <c r="CI1666" s="68"/>
      <c r="CJ1666" s="68"/>
      <c r="CK1666" s="68"/>
    </row>
    <row r="1667" spans="1:167" ht="15" customHeight="1" x14ac:dyDescent="0.3">
      <c r="F1667" s="69"/>
      <c r="AP1667" s="113"/>
      <c r="AR1667" s="113"/>
      <c r="AV1667" s="113"/>
      <c r="BE1667" s="94" t="s">
        <v>17</v>
      </c>
      <c r="CD1667" s="68"/>
      <c r="CE1667" s="68"/>
      <c r="CF1667" s="68"/>
      <c r="CG1667" s="68"/>
      <c r="CH1667" s="68"/>
      <c r="CI1667" s="68"/>
      <c r="CJ1667" s="68"/>
      <c r="CK1667" s="68"/>
    </row>
    <row r="1668" spans="1:167" ht="15" customHeight="1" x14ac:dyDescent="0.3">
      <c r="A1668" s="70"/>
      <c r="B1668" s="70"/>
      <c r="C1668" s="70"/>
      <c r="D1668" s="38"/>
      <c r="E1668" s="69"/>
      <c r="F1668" s="69"/>
      <c r="G1668" s="70"/>
      <c r="H1668" s="70"/>
      <c r="I1668" s="70"/>
      <c r="J1668" s="70"/>
      <c r="K1668" s="70"/>
      <c r="L1668" s="70"/>
      <c r="M1668" s="18"/>
      <c r="N1668" s="69"/>
      <c r="O1668" s="69"/>
      <c r="P1668" s="70"/>
      <c r="Q1668" s="70"/>
      <c r="R1668" s="70"/>
      <c r="S1668" s="70"/>
      <c r="T1668" s="70"/>
      <c r="U1668" s="70"/>
      <c r="V1668" s="69"/>
      <c r="W1668" s="69"/>
      <c r="X1668" s="69"/>
      <c r="Y1668" s="69"/>
      <c r="Z1668" s="69"/>
      <c r="AA1668" s="69"/>
      <c r="AB1668" s="69"/>
      <c r="AC1668" s="69"/>
      <c r="AD1668" s="69"/>
      <c r="AE1668" s="69"/>
      <c r="AF1668" s="69"/>
      <c r="AG1668" s="69"/>
      <c r="AH1668" s="69"/>
      <c r="AI1668" s="69"/>
      <c r="AJ1668" s="69"/>
      <c r="AK1668" s="69"/>
      <c r="AL1668" s="69"/>
      <c r="AM1668" s="69"/>
      <c r="AN1668" s="69"/>
      <c r="AO1668" s="69"/>
      <c r="AP1668" s="114"/>
      <c r="AQ1668" s="70"/>
      <c r="AR1668" s="114"/>
      <c r="AS1668" s="70"/>
      <c r="AT1668" s="70"/>
      <c r="AU1668" s="70"/>
      <c r="AV1668" s="114"/>
      <c r="AW1668" s="70"/>
      <c r="AX1668" s="70"/>
      <c r="AY1668" s="69"/>
      <c r="AZ1668" s="69"/>
      <c r="BA1668" s="32"/>
      <c r="BB1668" s="32"/>
      <c r="BC1668" s="70"/>
      <c r="BD1668" s="70"/>
      <c r="BE1668" s="32" t="s">
        <v>17</v>
      </c>
      <c r="BF1668" s="32"/>
      <c r="BG1668" s="32"/>
      <c r="BH1668" s="69"/>
      <c r="BI1668" s="69"/>
      <c r="BJ1668" s="69"/>
      <c r="BK1668" s="70"/>
      <c r="BL1668" s="70"/>
      <c r="BM1668" s="70"/>
      <c r="BN1668" s="70"/>
      <c r="BO1668" s="70"/>
      <c r="BP1668" s="70"/>
      <c r="BQ1668" s="70"/>
      <c r="BR1668" s="70"/>
      <c r="BS1668" s="70"/>
      <c r="BT1668" s="70"/>
      <c r="BU1668" s="70"/>
      <c r="BV1668" s="70"/>
      <c r="BW1668" s="70"/>
      <c r="BX1668" s="70"/>
      <c r="BY1668" s="70"/>
      <c r="BZ1668" s="70"/>
      <c r="CA1668" s="70"/>
      <c r="CB1668" s="70"/>
      <c r="CC1668" s="70"/>
      <c r="CD1668" s="69"/>
      <c r="CE1668" s="69"/>
      <c r="CF1668" s="69"/>
      <c r="CG1668" s="69"/>
      <c r="CH1668" s="69"/>
      <c r="CI1668" s="69"/>
      <c r="CJ1668" s="69"/>
      <c r="CK1668" s="69"/>
    </row>
    <row r="1669" spans="1:167" ht="15" customHeight="1" x14ac:dyDescent="0.3">
      <c r="F1669" s="69"/>
      <c r="AP1669" s="113"/>
      <c r="AR1669" s="113"/>
      <c r="AV1669" s="113"/>
      <c r="BE1669" s="94" t="s">
        <v>17</v>
      </c>
      <c r="CD1669" s="68"/>
      <c r="CE1669" s="68"/>
      <c r="CF1669" s="68"/>
      <c r="CG1669" s="68"/>
      <c r="CH1669" s="68"/>
      <c r="CI1669" s="68"/>
      <c r="CJ1669" s="68"/>
      <c r="CK1669" s="68"/>
    </row>
    <row r="1670" spans="1:167" ht="15" customHeight="1" x14ac:dyDescent="0.3">
      <c r="A1670" s="70"/>
      <c r="E1670" s="68"/>
      <c r="F1670" s="69"/>
      <c r="N1670" s="68"/>
      <c r="V1670" s="68"/>
      <c r="AA1670" s="68"/>
      <c r="AB1670" s="68"/>
      <c r="AC1670" s="68"/>
      <c r="AD1670" s="68"/>
      <c r="AE1670" s="68"/>
      <c r="AF1670" s="68"/>
      <c r="AG1670" s="68"/>
      <c r="AH1670" s="68"/>
      <c r="AI1670" s="68"/>
      <c r="AJ1670" s="68"/>
      <c r="AK1670" s="68"/>
      <c r="AL1670" s="68"/>
      <c r="AP1670" s="113"/>
      <c r="AR1670" s="113"/>
      <c r="AV1670" s="113"/>
      <c r="BE1670" s="94" t="s">
        <v>17</v>
      </c>
      <c r="CD1670" s="68"/>
      <c r="CE1670" s="68"/>
      <c r="CF1670" s="68"/>
      <c r="CG1670" s="68"/>
      <c r="CH1670" s="68"/>
      <c r="CI1670" s="68"/>
      <c r="CJ1670" s="68"/>
      <c r="CK1670" s="68"/>
      <c r="CL1670" s="70"/>
      <c r="CM1670" s="70"/>
      <c r="CN1670" s="70"/>
      <c r="CO1670" s="70"/>
      <c r="CP1670" s="70"/>
      <c r="CQ1670" s="70"/>
      <c r="CR1670" s="70"/>
      <c r="CS1670" s="70"/>
      <c r="CT1670" s="70"/>
      <c r="CU1670" s="70"/>
      <c r="CV1670" s="70"/>
      <c r="CW1670" s="70"/>
      <c r="CX1670" s="70"/>
      <c r="CY1670" s="70"/>
      <c r="CZ1670" s="70"/>
      <c r="DA1670" s="70"/>
      <c r="DB1670" s="70"/>
      <c r="DC1670" s="70"/>
      <c r="DD1670" s="70"/>
      <c r="DE1670" s="70"/>
      <c r="DF1670" s="70"/>
      <c r="DG1670" s="70"/>
      <c r="DH1670" s="70"/>
      <c r="DI1670" s="70"/>
      <c r="DJ1670" s="70"/>
      <c r="DK1670" s="70"/>
      <c r="DL1670" s="70"/>
      <c r="DM1670" s="70"/>
      <c r="DN1670" s="70"/>
      <c r="DO1670" s="70"/>
      <c r="DP1670" s="70"/>
      <c r="DQ1670" s="70"/>
      <c r="DR1670" s="70"/>
      <c r="DS1670" s="70"/>
      <c r="DT1670" s="70"/>
      <c r="DU1670" s="70"/>
      <c r="DV1670" s="70"/>
      <c r="DW1670" s="70"/>
      <c r="DX1670" s="70"/>
      <c r="DY1670" s="70"/>
      <c r="DZ1670" s="70"/>
      <c r="EA1670" s="70"/>
      <c r="EB1670" s="70"/>
      <c r="EC1670" s="70"/>
      <c r="ED1670" s="70"/>
      <c r="EE1670" s="70"/>
      <c r="EF1670" s="70"/>
      <c r="EG1670" s="70"/>
      <c r="EH1670" s="70"/>
      <c r="EI1670" s="70"/>
      <c r="EJ1670" s="70"/>
      <c r="EK1670" s="70"/>
      <c r="EL1670" s="70"/>
      <c r="EM1670" s="70"/>
      <c r="EN1670" s="70"/>
      <c r="EO1670" s="70"/>
      <c r="EP1670" s="70"/>
      <c r="EQ1670" s="70"/>
      <c r="ER1670" s="70"/>
      <c r="ES1670" s="70"/>
      <c r="ET1670" s="70"/>
      <c r="EU1670" s="70"/>
      <c r="EV1670" s="70"/>
      <c r="EW1670" s="70"/>
      <c r="EX1670" s="70"/>
      <c r="EY1670" s="70"/>
      <c r="EZ1670" s="70"/>
      <c r="FA1670" s="70"/>
      <c r="FB1670" s="70"/>
      <c r="FC1670" s="70"/>
      <c r="FD1670" s="70"/>
      <c r="FE1670" s="70"/>
      <c r="FF1670" s="70"/>
      <c r="FG1670" s="70"/>
      <c r="FH1670" s="70"/>
      <c r="FI1670" s="70"/>
      <c r="FJ1670" s="70"/>
      <c r="FK1670" s="70"/>
    </row>
    <row r="1671" spans="1:167" ht="15" customHeight="1" x14ac:dyDescent="0.3">
      <c r="A1671" s="70"/>
      <c r="E1671" s="68"/>
      <c r="F1671" s="69"/>
      <c r="N1671" s="68"/>
      <c r="V1671" s="68"/>
      <c r="AA1671" s="68"/>
      <c r="AB1671" s="68"/>
      <c r="AC1671" s="68"/>
      <c r="AD1671" s="68"/>
      <c r="AE1671" s="68"/>
      <c r="AF1671" s="68"/>
      <c r="AG1671" s="68"/>
      <c r="AH1671" s="68"/>
      <c r="AI1671" s="68"/>
      <c r="AJ1671" s="68"/>
      <c r="AK1671" s="68"/>
      <c r="AL1671" s="68"/>
      <c r="AP1671" s="113"/>
      <c r="AR1671" s="113"/>
      <c r="AV1671" s="113"/>
      <c r="BE1671" s="94" t="s">
        <v>17</v>
      </c>
      <c r="CD1671" s="68"/>
      <c r="CE1671" s="68"/>
      <c r="CF1671" s="68"/>
      <c r="CG1671" s="68"/>
      <c r="CH1671" s="68"/>
      <c r="CI1671" s="68"/>
      <c r="CJ1671" s="68"/>
      <c r="CK1671" s="68"/>
      <c r="CL1671" s="70"/>
      <c r="CM1671" s="70"/>
      <c r="CN1671" s="70"/>
      <c r="CO1671" s="70"/>
      <c r="CP1671" s="70"/>
      <c r="CQ1671" s="70"/>
      <c r="CR1671" s="70"/>
      <c r="CS1671" s="70"/>
      <c r="CT1671" s="70"/>
      <c r="CU1671" s="70"/>
      <c r="CV1671" s="70"/>
      <c r="CW1671" s="70"/>
      <c r="CX1671" s="70"/>
      <c r="CY1671" s="70"/>
      <c r="CZ1671" s="70"/>
      <c r="DA1671" s="70"/>
      <c r="DB1671" s="70"/>
      <c r="DC1671" s="70"/>
      <c r="DD1671" s="70"/>
      <c r="DE1671" s="70"/>
      <c r="DF1671" s="70"/>
      <c r="DG1671" s="70"/>
      <c r="DH1671" s="70"/>
      <c r="DI1671" s="70"/>
      <c r="DJ1671" s="70"/>
      <c r="DK1671" s="70"/>
      <c r="DL1671" s="70"/>
      <c r="DM1671" s="70"/>
      <c r="DN1671" s="70"/>
      <c r="DO1671" s="70"/>
      <c r="DP1671" s="70"/>
      <c r="DQ1671" s="70"/>
      <c r="DR1671" s="70"/>
      <c r="DS1671" s="70"/>
      <c r="DT1671" s="70"/>
      <c r="DU1671" s="70"/>
      <c r="DV1671" s="70"/>
      <c r="DW1671" s="70"/>
      <c r="DX1671" s="70"/>
      <c r="DY1671" s="70"/>
      <c r="DZ1671" s="70"/>
      <c r="EA1671" s="70"/>
      <c r="EB1671" s="70"/>
      <c r="EC1671" s="70"/>
      <c r="ED1671" s="70"/>
      <c r="EE1671" s="70"/>
      <c r="EF1671" s="70"/>
      <c r="EG1671" s="70"/>
      <c r="EH1671" s="70"/>
      <c r="EI1671" s="70"/>
      <c r="EJ1671" s="70"/>
      <c r="EK1671" s="70"/>
      <c r="EL1671" s="70"/>
      <c r="EM1671" s="70"/>
      <c r="EN1671" s="70"/>
      <c r="EO1671" s="70"/>
      <c r="EP1671" s="70"/>
      <c r="EQ1671" s="70"/>
      <c r="ER1671" s="70"/>
      <c r="ES1671" s="70"/>
      <c r="ET1671" s="70"/>
      <c r="EU1671" s="70"/>
      <c r="EV1671" s="70"/>
      <c r="EW1671" s="70"/>
      <c r="EX1671" s="70"/>
      <c r="EY1671" s="70"/>
      <c r="EZ1671" s="70"/>
      <c r="FA1671" s="70"/>
      <c r="FB1671" s="70"/>
      <c r="FC1671" s="70"/>
      <c r="FD1671" s="70"/>
      <c r="FE1671" s="70"/>
      <c r="FF1671" s="70"/>
      <c r="FG1671" s="70"/>
      <c r="FH1671" s="70"/>
      <c r="FI1671" s="70"/>
      <c r="FJ1671" s="70"/>
      <c r="FK1671" s="70"/>
    </row>
    <row r="1672" spans="1:167" ht="15" customHeight="1" x14ac:dyDescent="0.3">
      <c r="E1672" s="68"/>
      <c r="N1672" s="68"/>
      <c r="V1672" s="68"/>
      <c r="AA1672" s="68"/>
      <c r="AB1672" s="68"/>
      <c r="AC1672" s="68"/>
      <c r="AD1672" s="68"/>
      <c r="AE1672" s="68"/>
      <c r="AF1672" s="68"/>
      <c r="AG1672" s="68"/>
      <c r="AH1672" s="68"/>
      <c r="AI1672" s="68"/>
      <c r="AJ1672" s="68"/>
      <c r="AK1672" s="68"/>
      <c r="AL1672" s="68"/>
      <c r="AP1672" s="113"/>
      <c r="AR1672" s="113"/>
      <c r="AV1672" s="113"/>
      <c r="BE1672" s="94" t="s">
        <v>17</v>
      </c>
      <c r="CD1672" s="68"/>
      <c r="CE1672" s="68"/>
      <c r="CF1672" s="68"/>
      <c r="CG1672" s="68"/>
      <c r="CH1672" s="68"/>
      <c r="CI1672" s="68"/>
      <c r="CJ1672" s="68"/>
      <c r="CK1672" s="68"/>
      <c r="CL1672" s="70"/>
      <c r="CM1672" s="70"/>
      <c r="CN1672" s="70"/>
      <c r="CO1672" s="70"/>
      <c r="CP1672" s="70"/>
      <c r="CQ1672" s="70"/>
      <c r="CR1672" s="70"/>
      <c r="CS1672" s="70"/>
      <c r="CT1672" s="70"/>
      <c r="CU1672" s="70"/>
      <c r="CV1672" s="70"/>
      <c r="CW1672" s="70"/>
      <c r="CX1672" s="70"/>
      <c r="CY1672" s="70"/>
      <c r="CZ1672" s="70"/>
      <c r="DA1672" s="70"/>
      <c r="DB1672" s="70"/>
      <c r="DC1672" s="70"/>
      <c r="DD1672" s="70"/>
      <c r="DE1672" s="70"/>
      <c r="DF1672" s="70"/>
      <c r="DG1672" s="70"/>
      <c r="DH1672" s="70"/>
      <c r="DI1672" s="70"/>
      <c r="DJ1672" s="70"/>
      <c r="DK1672" s="70"/>
      <c r="DL1672" s="70"/>
      <c r="DM1672" s="70"/>
      <c r="DN1672" s="70"/>
      <c r="DO1672" s="70"/>
      <c r="DP1672" s="70"/>
      <c r="DQ1672" s="70"/>
      <c r="DR1672" s="70"/>
      <c r="DS1672" s="70"/>
      <c r="DT1672" s="70"/>
      <c r="DU1672" s="70"/>
      <c r="DV1672" s="70"/>
      <c r="DW1672" s="70"/>
      <c r="DX1672" s="70"/>
      <c r="DY1672" s="70"/>
      <c r="DZ1672" s="70"/>
      <c r="EA1672" s="70"/>
      <c r="EB1672" s="70"/>
      <c r="EC1672" s="70"/>
      <c r="ED1672" s="70"/>
      <c r="EE1672" s="70"/>
      <c r="EF1672" s="70"/>
      <c r="EG1672" s="70"/>
      <c r="EH1672" s="70"/>
      <c r="EI1672" s="70"/>
      <c r="EJ1672" s="70"/>
      <c r="EK1672" s="70"/>
      <c r="EL1672" s="70"/>
      <c r="EM1672" s="70"/>
      <c r="EN1672" s="70"/>
      <c r="EO1672" s="70"/>
      <c r="EP1672" s="70"/>
      <c r="EQ1672" s="70"/>
      <c r="ER1672" s="70"/>
      <c r="ES1672" s="70"/>
      <c r="ET1672" s="70"/>
      <c r="EU1672" s="70"/>
      <c r="EV1672" s="70"/>
      <c r="EW1672" s="70"/>
      <c r="EX1672" s="70"/>
      <c r="EY1672" s="70"/>
      <c r="EZ1672" s="70"/>
      <c r="FA1672" s="70"/>
      <c r="FB1672" s="70"/>
      <c r="FC1672" s="70"/>
      <c r="FD1672" s="70"/>
      <c r="FE1672" s="70"/>
      <c r="FF1672" s="70"/>
      <c r="FG1672" s="70"/>
      <c r="FH1672" s="70"/>
      <c r="FI1672" s="70"/>
      <c r="FJ1672" s="70"/>
      <c r="FK1672" s="70"/>
    </row>
    <row r="1673" spans="1:167" ht="15" customHeight="1" x14ac:dyDescent="0.3">
      <c r="A1673" s="70"/>
      <c r="E1673" s="68"/>
      <c r="F1673" s="69"/>
      <c r="N1673" s="68"/>
      <c r="V1673" s="68"/>
      <c r="AA1673" s="68"/>
      <c r="AB1673" s="68"/>
      <c r="AC1673" s="68"/>
      <c r="AD1673" s="68"/>
      <c r="AE1673" s="68"/>
      <c r="AF1673" s="68"/>
      <c r="AG1673" s="68"/>
      <c r="AH1673" s="68"/>
      <c r="AI1673" s="68"/>
      <c r="AJ1673" s="68"/>
      <c r="AK1673" s="68"/>
      <c r="AL1673" s="68"/>
      <c r="AP1673" s="113"/>
      <c r="AR1673" s="113"/>
      <c r="AV1673" s="113"/>
      <c r="BE1673" s="94" t="s">
        <v>17</v>
      </c>
      <c r="CD1673" s="68"/>
      <c r="CE1673" s="68"/>
      <c r="CF1673" s="68"/>
      <c r="CG1673" s="68"/>
      <c r="CH1673" s="68"/>
      <c r="CI1673" s="68"/>
      <c r="CJ1673" s="68"/>
      <c r="CK1673" s="68"/>
      <c r="CL1673" s="70"/>
      <c r="CM1673" s="70"/>
      <c r="CN1673" s="70"/>
      <c r="CO1673" s="70"/>
      <c r="CP1673" s="70"/>
      <c r="CQ1673" s="70"/>
      <c r="CR1673" s="70"/>
      <c r="CS1673" s="70"/>
      <c r="CT1673" s="70"/>
      <c r="CU1673" s="70"/>
      <c r="CV1673" s="70"/>
      <c r="CW1673" s="70"/>
      <c r="CX1673" s="70"/>
      <c r="CY1673" s="70"/>
      <c r="CZ1673" s="70"/>
      <c r="DA1673" s="70"/>
      <c r="DB1673" s="70"/>
      <c r="DC1673" s="70"/>
      <c r="DD1673" s="70"/>
      <c r="DE1673" s="70"/>
      <c r="DF1673" s="70"/>
      <c r="DG1673" s="70"/>
      <c r="DH1673" s="70"/>
      <c r="DI1673" s="70"/>
      <c r="DJ1673" s="70"/>
      <c r="DK1673" s="70"/>
      <c r="DL1673" s="70"/>
      <c r="DM1673" s="70"/>
      <c r="DN1673" s="70"/>
      <c r="DO1673" s="70"/>
      <c r="DP1673" s="70"/>
      <c r="DQ1673" s="70"/>
      <c r="DR1673" s="70"/>
      <c r="DS1673" s="70"/>
      <c r="DT1673" s="70"/>
      <c r="DU1673" s="70"/>
      <c r="DV1673" s="70"/>
      <c r="DW1673" s="70"/>
      <c r="DX1673" s="70"/>
      <c r="DY1673" s="70"/>
      <c r="DZ1673" s="70"/>
      <c r="EA1673" s="70"/>
      <c r="EB1673" s="70"/>
      <c r="EC1673" s="70"/>
      <c r="ED1673" s="70"/>
      <c r="EE1673" s="70"/>
      <c r="EF1673" s="70"/>
      <c r="EG1673" s="70"/>
      <c r="EH1673" s="70"/>
      <c r="EI1673" s="70"/>
      <c r="EJ1673" s="70"/>
      <c r="EK1673" s="70"/>
      <c r="EL1673" s="70"/>
      <c r="EM1673" s="70"/>
      <c r="EN1673" s="70"/>
      <c r="EO1673" s="70"/>
      <c r="EP1673" s="70"/>
      <c r="EQ1673" s="70"/>
      <c r="ER1673" s="70"/>
      <c r="ES1673" s="70"/>
      <c r="ET1673" s="70"/>
      <c r="EU1673" s="70"/>
      <c r="EV1673" s="70"/>
      <c r="EW1673" s="70"/>
      <c r="EX1673" s="70"/>
      <c r="EY1673" s="70"/>
      <c r="EZ1673" s="70"/>
      <c r="FA1673" s="70"/>
      <c r="FB1673" s="70"/>
      <c r="FC1673" s="70"/>
      <c r="FD1673" s="70"/>
      <c r="FE1673" s="70"/>
      <c r="FF1673" s="70"/>
      <c r="FG1673" s="70"/>
      <c r="FH1673" s="70"/>
      <c r="FI1673" s="70"/>
      <c r="FJ1673" s="70"/>
      <c r="FK1673" s="70"/>
    </row>
    <row r="1674" spans="1:167" ht="15" customHeight="1" x14ac:dyDescent="0.3">
      <c r="D1674" s="39"/>
      <c r="E1674" s="64"/>
      <c r="F1674" s="64"/>
      <c r="G1674" s="64"/>
      <c r="H1674" s="64"/>
      <c r="I1674" s="64"/>
      <c r="J1674" s="64"/>
      <c r="K1674" s="64"/>
      <c r="L1674" s="64"/>
      <c r="M1674" s="109"/>
      <c r="N1674" s="19"/>
      <c r="O1674" s="19"/>
      <c r="P1674" s="64"/>
      <c r="Q1674" s="64"/>
      <c r="R1674" s="112">
        <f>AVERAGE(R19:R1673)</f>
        <v>7.1009539403705721</v>
      </c>
      <c r="S1674" s="64"/>
      <c r="T1674" s="64"/>
      <c r="U1674" s="64"/>
      <c r="V1674" s="64"/>
      <c r="W1674" s="64"/>
      <c r="X1674" s="64"/>
      <c r="Y1674" s="64"/>
      <c r="Z1674" s="112"/>
      <c r="AA1674" s="64"/>
      <c r="AB1674" s="64"/>
      <c r="AC1674" s="64"/>
      <c r="AD1674" s="64"/>
      <c r="AE1674" s="64"/>
      <c r="AF1674" s="64"/>
      <c r="AG1674" s="64"/>
      <c r="AH1674" s="64"/>
      <c r="AI1674" s="64"/>
      <c r="AJ1674" s="64"/>
      <c r="AK1674" s="64"/>
      <c r="AL1674" s="64"/>
      <c r="AM1674" s="64"/>
      <c r="AN1674" s="64"/>
      <c r="AO1674" s="112"/>
      <c r="AP1674" s="112"/>
      <c r="AQ1674" s="64"/>
      <c r="AR1674" s="112"/>
      <c r="AS1674" s="64"/>
      <c r="AT1674" s="112"/>
      <c r="AU1674" s="112"/>
      <c r="AV1674" s="112"/>
      <c r="AW1674" s="64"/>
      <c r="AX1674" s="112"/>
      <c r="AY1674" s="64"/>
      <c r="AZ1674" s="64"/>
      <c r="BA1674" s="99"/>
      <c r="BB1674" s="99"/>
      <c r="BC1674" s="64"/>
      <c r="BD1674" s="64"/>
      <c r="BE1674" s="99"/>
      <c r="BF1674" s="99"/>
      <c r="BG1674" s="99"/>
      <c r="BH1674" s="64"/>
      <c r="BI1674" s="64"/>
      <c r="BJ1674" s="64"/>
      <c r="BK1674" s="64"/>
      <c r="BL1674" s="64"/>
      <c r="BM1674" s="64"/>
      <c r="BN1674" s="64"/>
      <c r="BO1674" s="112"/>
      <c r="BP1674" s="112"/>
      <c r="BQ1674" s="64"/>
      <c r="BR1674" s="64"/>
      <c r="BS1674" s="64"/>
      <c r="BT1674" s="64"/>
      <c r="BU1674" s="112"/>
      <c r="BV1674" s="112"/>
      <c r="BW1674" s="64"/>
      <c r="BX1674" s="112"/>
      <c r="BY1674" s="64"/>
      <c r="BZ1674" s="64"/>
      <c r="CA1674" s="64"/>
      <c r="CB1674" s="64"/>
      <c r="CC1674" s="64"/>
      <c r="CD1674" s="68"/>
      <c r="CE1674" s="68"/>
      <c r="CF1674" s="68"/>
      <c r="CG1674" s="68"/>
      <c r="CH1674" s="68"/>
      <c r="CI1674" s="68"/>
      <c r="CJ1674" s="68"/>
      <c r="CK1674" s="68"/>
    </row>
    <row r="1675" spans="1:167" ht="15" customHeight="1" x14ac:dyDescent="0.3">
      <c r="R1675" s="113">
        <f>STDEV(R19:R1673)</f>
        <v>1.9616106095616848</v>
      </c>
      <c r="Z1675" s="113"/>
      <c r="AO1675" s="113"/>
      <c r="AP1675" s="113"/>
      <c r="AR1675" s="113"/>
      <c r="AT1675" s="113"/>
      <c r="AU1675" s="113"/>
      <c r="AV1675" s="113"/>
      <c r="AX1675" s="113"/>
      <c r="BO1675" s="113"/>
      <c r="BP1675" s="113"/>
      <c r="BU1675" s="113"/>
      <c r="BV1675" s="113"/>
      <c r="BX1675" s="113"/>
      <c r="CD1675" s="69"/>
      <c r="CE1675" s="69"/>
      <c r="CF1675" s="36"/>
      <c r="CG1675" s="69"/>
      <c r="CH1675" s="68"/>
      <c r="CI1675" s="68"/>
      <c r="CJ1675" s="68"/>
      <c r="CK1675" s="68"/>
      <c r="CO1675" s="68"/>
      <c r="CQ1675" s="68"/>
      <c r="CZ1675" s="69"/>
      <c r="DA1675" s="69"/>
      <c r="DB1675" s="69"/>
      <c r="DC1675" s="69"/>
      <c r="DD1675" s="69"/>
      <c r="DE1675" s="69"/>
      <c r="DF1675" s="69"/>
      <c r="DG1675" s="69"/>
      <c r="DH1675" s="69"/>
      <c r="DI1675" s="69"/>
      <c r="DJ1675" s="69"/>
      <c r="DK1675" s="69"/>
      <c r="DL1675" s="69"/>
      <c r="DM1675" s="69"/>
      <c r="DN1675" s="69"/>
      <c r="DO1675" s="69"/>
      <c r="DP1675" s="69"/>
      <c r="DQ1675" s="69"/>
      <c r="DR1675" s="69"/>
      <c r="DS1675" s="69"/>
      <c r="DT1675" s="69"/>
      <c r="DU1675" s="69"/>
      <c r="DV1675" s="69"/>
      <c r="DW1675" s="69"/>
      <c r="DX1675" s="69"/>
      <c r="DY1675" s="69"/>
      <c r="DZ1675" s="69"/>
      <c r="EA1675" s="69"/>
      <c r="EB1675" s="69"/>
      <c r="EC1675" s="69"/>
      <c r="ED1675" s="69"/>
      <c r="EE1675" s="69"/>
      <c r="EF1675" s="69"/>
      <c r="EG1675" s="69"/>
      <c r="EH1675" s="69"/>
      <c r="EI1675" s="69"/>
      <c r="EJ1675" s="69"/>
      <c r="EK1675" s="69"/>
      <c r="EL1675" s="69"/>
      <c r="EM1675" s="69"/>
      <c r="EN1675" s="69"/>
      <c r="EO1675" s="69"/>
      <c r="EP1675" s="69"/>
      <c r="EQ1675" s="69"/>
      <c r="ER1675" s="69"/>
      <c r="ES1675" s="69"/>
      <c r="ET1675" s="69"/>
      <c r="EU1675" s="69"/>
      <c r="EV1675" s="69"/>
      <c r="EW1675" s="69"/>
      <c r="EX1675" s="69"/>
      <c r="EY1675" s="69"/>
      <c r="EZ1675" s="69"/>
      <c r="FA1675" s="69"/>
      <c r="FB1675" s="69"/>
      <c r="FC1675" s="69"/>
      <c r="FD1675" s="69"/>
      <c r="FE1675" s="69"/>
      <c r="FF1675" s="69"/>
      <c r="FG1675" s="69"/>
      <c r="FH1675" s="69"/>
      <c r="FI1675" s="69"/>
      <c r="FJ1675" s="69"/>
      <c r="FK1675" s="69"/>
    </row>
    <row r="1676" spans="1:167" ht="15" customHeight="1" x14ac:dyDescent="0.3">
      <c r="CD1676" s="68"/>
      <c r="CE1676" s="68"/>
      <c r="CF1676" s="68"/>
      <c r="CG1676" s="68"/>
      <c r="CH1676" s="92"/>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c r="DC1676" s="68"/>
      <c r="DD1676" s="68"/>
      <c r="DE1676" s="68"/>
      <c r="DF1676" s="68"/>
      <c r="DG1676" s="68"/>
      <c r="DH1676" s="68"/>
      <c r="DI1676" s="68"/>
      <c r="DJ1676" s="68"/>
      <c r="DK1676" s="68"/>
      <c r="DL1676" s="68"/>
      <c r="DM1676" s="68"/>
      <c r="DN1676" s="68"/>
      <c r="DO1676" s="68"/>
      <c r="DP1676" s="68"/>
      <c r="DQ1676" s="68"/>
      <c r="DR1676" s="68"/>
      <c r="DS1676" s="68"/>
      <c r="DT1676" s="68"/>
      <c r="DU1676" s="68"/>
      <c r="DV1676" s="68"/>
      <c r="DW1676" s="68"/>
      <c r="DX1676" s="68"/>
      <c r="DY1676" s="68"/>
      <c r="DZ1676" s="68"/>
      <c r="EA1676" s="68"/>
      <c r="EB1676" s="68"/>
      <c r="EC1676" s="68"/>
      <c r="ED1676" s="68"/>
      <c r="EE1676" s="68"/>
      <c r="EF1676" s="68"/>
      <c r="EG1676" s="68"/>
      <c r="EH1676" s="68"/>
      <c r="EI1676" s="68"/>
      <c r="EJ1676" s="68"/>
      <c r="EK1676" s="68"/>
      <c r="EL1676" s="68"/>
      <c r="EM1676" s="68"/>
      <c r="EN1676" s="68"/>
      <c r="EO1676" s="68"/>
      <c r="EP1676" s="68"/>
      <c r="EQ1676" s="68"/>
      <c r="ER1676" s="68"/>
      <c r="ES1676" s="68"/>
      <c r="ET1676" s="68"/>
      <c r="EU1676" s="68"/>
      <c r="EV1676" s="68"/>
      <c r="EW1676" s="68"/>
      <c r="EX1676" s="68"/>
      <c r="EY1676" s="68"/>
      <c r="EZ1676" s="68"/>
      <c r="FA1676" s="68"/>
      <c r="FB1676" s="68"/>
      <c r="FC1676" s="68"/>
      <c r="FD1676" s="68"/>
      <c r="FE1676" s="68"/>
      <c r="FF1676" s="68"/>
      <c r="FG1676" s="68"/>
      <c r="FH1676" s="68"/>
      <c r="FI1676" s="68"/>
      <c r="FJ1676" s="68"/>
      <c r="FK1676" s="68"/>
    </row>
    <row r="1677" spans="1:167" ht="15" customHeight="1" x14ac:dyDescent="0.3">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c r="DC1677" s="68"/>
      <c r="DD1677" s="68"/>
      <c r="DE1677" s="68"/>
      <c r="DF1677" s="68"/>
      <c r="DG1677" s="68"/>
      <c r="DH1677" s="68"/>
      <c r="DI1677" s="68"/>
      <c r="DJ1677" s="68"/>
      <c r="DK1677" s="68"/>
      <c r="DL1677" s="68"/>
      <c r="DM1677" s="68"/>
      <c r="DN1677" s="68"/>
      <c r="DO1677" s="68"/>
      <c r="DP1677" s="68"/>
      <c r="DQ1677" s="68"/>
      <c r="DR1677" s="68"/>
      <c r="DS1677" s="68"/>
      <c r="DT1677" s="68"/>
      <c r="DU1677" s="68"/>
      <c r="DV1677" s="68"/>
      <c r="DW1677" s="68"/>
      <c r="DX1677" s="68"/>
      <c r="DY1677" s="68"/>
      <c r="DZ1677" s="68"/>
      <c r="EA1677" s="68"/>
      <c r="EB1677" s="68"/>
      <c r="EC1677" s="68"/>
      <c r="ED1677" s="68"/>
      <c r="EE1677" s="68"/>
      <c r="EF1677" s="68"/>
      <c r="EG1677" s="68"/>
      <c r="EH1677" s="68"/>
      <c r="EI1677" s="68"/>
      <c r="EJ1677" s="68"/>
      <c r="EK1677" s="68"/>
      <c r="EL1677" s="68"/>
      <c r="EM1677" s="68"/>
      <c r="EN1677" s="68"/>
      <c r="EO1677" s="68"/>
      <c r="EP1677" s="68"/>
      <c r="EQ1677" s="68"/>
      <c r="ER1677" s="68"/>
      <c r="ES1677" s="68"/>
      <c r="ET1677" s="68"/>
      <c r="EU1677" s="68"/>
      <c r="EV1677" s="68"/>
      <c r="EW1677" s="68"/>
      <c r="EX1677" s="68"/>
      <c r="EY1677" s="68"/>
      <c r="EZ1677" s="68"/>
      <c r="FA1677" s="68"/>
      <c r="FB1677" s="68"/>
      <c r="FC1677" s="68"/>
      <c r="FD1677" s="68"/>
      <c r="FE1677" s="68"/>
      <c r="FF1677" s="68"/>
      <c r="FG1677" s="68"/>
      <c r="FH1677" s="68"/>
      <c r="FI1677" s="68"/>
      <c r="FJ1677" s="68"/>
      <c r="FK1677" s="68"/>
    </row>
    <row r="1678" spans="1:167" ht="15" customHeight="1" x14ac:dyDescent="0.3">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c r="DC1678" s="68"/>
      <c r="DD1678" s="68"/>
      <c r="DE1678" s="68"/>
      <c r="DF1678" s="68"/>
      <c r="DG1678" s="68"/>
      <c r="DH1678" s="68"/>
      <c r="DI1678" s="68"/>
      <c r="DJ1678" s="68"/>
      <c r="DK1678" s="68"/>
      <c r="DL1678" s="68"/>
      <c r="DM1678" s="68"/>
      <c r="DN1678" s="68"/>
      <c r="DO1678" s="68"/>
      <c r="DP1678" s="68"/>
      <c r="DQ1678" s="68"/>
      <c r="DR1678" s="68"/>
      <c r="DS1678" s="68"/>
      <c r="DT1678" s="68"/>
      <c r="DU1678" s="68"/>
      <c r="DV1678" s="68"/>
      <c r="DW1678" s="68"/>
      <c r="DX1678" s="68"/>
      <c r="DY1678" s="68"/>
      <c r="DZ1678" s="68"/>
      <c r="EA1678" s="68"/>
      <c r="EB1678" s="68"/>
      <c r="EC1678" s="68"/>
      <c r="ED1678" s="68"/>
      <c r="EE1678" s="68"/>
      <c r="EF1678" s="68"/>
      <c r="EG1678" s="68"/>
      <c r="EH1678" s="68"/>
      <c r="EI1678" s="68"/>
      <c r="EJ1678" s="68"/>
      <c r="EK1678" s="68"/>
      <c r="EL1678" s="68"/>
      <c r="EM1678" s="68"/>
      <c r="EN1678" s="68"/>
      <c r="EO1678" s="68"/>
      <c r="EP1678" s="68"/>
      <c r="EQ1678" s="68"/>
      <c r="ER1678" s="68"/>
      <c r="ES1678" s="68"/>
      <c r="ET1678" s="68"/>
      <c r="EU1678" s="68"/>
      <c r="EV1678" s="68"/>
      <c r="EW1678" s="68"/>
      <c r="EX1678" s="68"/>
      <c r="EY1678" s="68"/>
      <c r="EZ1678" s="68"/>
      <c r="FA1678" s="68"/>
      <c r="FB1678" s="68"/>
      <c r="FC1678" s="68"/>
      <c r="FD1678" s="68"/>
      <c r="FE1678" s="68"/>
      <c r="FF1678" s="68"/>
      <c r="FG1678" s="68"/>
      <c r="FH1678" s="68"/>
      <c r="FI1678" s="68"/>
      <c r="FJ1678" s="68"/>
      <c r="FK1678" s="68"/>
    </row>
    <row r="1679" spans="1:167" ht="15" customHeight="1" x14ac:dyDescent="0.3">
      <c r="CD1679" s="68"/>
      <c r="CE1679" s="68"/>
      <c r="CF1679" s="68"/>
      <c r="CG1679" s="68"/>
      <c r="CH1679" s="68"/>
      <c r="CI1679" s="68"/>
      <c r="CJ1679" s="68"/>
      <c r="CK1679" s="68"/>
      <c r="CP1679" s="68"/>
      <c r="CQ1679" s="68"/>
      <c r="CR1679" s="68"/>
      <c r="CS1679" s="68"/>
      <c r="CT1679" s="68"/>
      <c r="CU1679" s="68"/>
      <c r="CV1679" s="68"/>
      <c r="CW1679" s="68"/>
      <c r="CX1679" s="68"/>
      <c r="CY1679" s="68"/>
      <c r="CZ1679" s="68"/>
      <c r="DA1679" s="68"/>
      <c r="DB1679" s="68"/>
      <c r="DC1679" s="68"/>
      <c r="DD1679" s="68"/>
      <c r="DE1679" s="68"/>
      <c r="DF1679" s="68"/>
      <c r="DG1679" s="68"/>
      <c r="DH1679" s="68"/>
      <c r="DI1679" s="68"/>
      <c r="DJ1679" s="68"/>
      <c r="DK1679" s="68"/>
      <c r="DL1679" s="68"/>
      <c r="DM1679" s="68"/>
      <c r="DN1679" s="68"/>
      <c r="DO1679" s="68"/>
      <c r="DP1679" s="68"/>
      <c r="DQ1679" s="68"/>
      <c r="DR1679" s="68"/>
      <c r="DS1679" s="68"/>
      <c r="DT1679" s="68"/>
      <c r="DU1679" s="68"/>
      <c r="DV1679" s="68"/>
      <c r="DW1679" s="68"/>
      <c r="DX1679" s="68"/>
      <c r="DY1679" s="68"/>
      <c r="DZ1679" s="68"/>
      <c r="EA1679" s="68"/>
      <c r="EB1679" s="68"/>
      <c r="EC1679" s="68"/>
      <c r="ED1679" s="68"/>
      <c r="EE1679" s="68"/>
      <c r="EF1679" s="68"/>
      <c r="EG1679" s="68"/>
      <c r="EH1679" s="68"/>
      <c r="EI1679" s="68"/>
      <c r="EJ1679" s="68"/>
      <c r="EK1679" s="68"/>
      <c r="EL1679" s="68"/>
      <c r="EM1679" s="68"/>
      <c r="EN1679" s="68"/>
      <c r="EO1679" s="68"/>
      <c r="EP1679" s="68"/>
      <c r="EQ1679" s="68"/>
      <c r="ER1679" s="68"/>
      <c r="ES1679" s="68"/>
      <c r="ET1679" s="68"/>
      <c r="EU1679" s="68"/>
      <c r="EV1679" s="68"/>
      <c r="EW1679" s="68"/>
      <c r="EX1679" s="68"/>
      <c r="EY1679" s="68"/>
      <c r="EZ1679" s="68"/>
      <c r="FA1679" s="68"/>
      <c r="FB1679" s="68"/>
      <c r="FC1679" s="68"/>
      <c r="FD1679" s="68"/>
      <c r="FE1679" s="68"/>
      <c r="FF1679" s="68"/>
      <c r="FG1679" s="68"/>
      <c r="FH1679" s="68"/>
      <c r="FI1679" s="68"/>
      <c r="FJ1679" s="68"/>
      <c r="FK1679" s="68"/>
    </row>
    <row r="1680" spans="1:167" ht="15" customHeight="1" x14ac:dyDescent="0.3">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c r="DC1680" s="68"/>
      <c r="DD1680" s="68"/>
      <c r="DE1680" s="68"/>
      <c r="DF1680" s="68"/>
      <c r="DG1680" s="68"/>
      <c r="DH1680" s="68"/>
      <c r="DI1680" s="68"/>
      <c r="DJ1680" s="68"/>
      <c r="DK1680" s="68"/>
      <c r="DL1680" s="68"/>
      <c r="DM1680" s="68"/>
      <c r="DN1680" s="68"/>
      <c r="DO1680" s="68"/>
      <c r="DP1680" s="68"/>
      <c r="DQ1680" s="68"/>
      <c r="DR1680" s="68"/>
      <c r="DS1680" s="68"/>
      <c r="DT1680" s="68"/>
      <c r="DU1680" s="68"/>
      <c r="DV1680" s="68"/>
      <c r="DW1680" s="68"/>
      <c r="DX1680" s="68"/>
      <c r="DY1680" s="68"/>
      <c r="DZ1680" s="68"/>
      <c r="EA1680" s="68"/>
      <c r="EB1680" s="68"/>
      <c r="EC1680" s="68"/>
      <c r="ED1680" s="68"/>
      <c r="EE1680" s="68"/>
      <c r="EF1680" s="68"/>
      <c r="EG1680" s="68"/>
      <c r="EH1680" s="68"/>
      <c r="EI1680" s="68"/>
      <c r="EJ1680" s="68"/>
      <c r="EK1680" s="68"/>
      <c r="EL1680" s="68"/>
      <c r="EM1680" s="68"/>
      <c r="EN1680" s="68"/>
      <c r="EO1680" s="68"/>
      <c r="EP1680" s="68"/>
      <c r="EQ1680" s="68"/>
      <c r="ER1680" s="68"/>
      <c r="ES1680" s="68"/>
      <c r="ET1680" s="68"/>
      <c r="EU1680" s="68"/>
      <c r="EV1680" s="68"/>
      <c r="EW1680" s="68"/>
      <c r="EX1680" s="68"/>
      <c r="EY1680" s="68"/>
      <c r="EZ1680" s="68"/>
      <c r="FA1680" s="68"/>
      <c r="FB1680" s="68"/>
      <c r="FC1680" s="68"/>
      <c r="FD1680" s="68"/>
      <c r="FE1680" s="68"/>
      <c r="FF1680" s="68"/>
      <c r="FG1680" s="68"/>
      <c r="FH1680" s="68"/>
      <c r="FI1680" s="68"/>
      <c r="FJ1680" s="68"/>
      <c r="FK1680" s="68"/>
    </row>
    <row r="1681" spans="82:167" ht="15" customHeight="1" x14ac:dyDescent="0.3">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c r="DC1681" s="68"/>
      <c r="DD1681" s="68"/>
      <c r="DE1681" s="68"/>
      <c r="DF1681" s="68"/>
      <c r="DG1681" s="68"/>
      <c r="DH1681" s="68"/>
      <c r="DI1681" s="68"/>
      <c r="DJ1681" s="68"/>
      <c r="DK1681" s="68"/>
      <c r="DL1681" s="68"/>
      <c r="DM1681" s="68"/>
      <c r="DN1681" s="68"/>
      <c r="DO1681" s="68"/>
      <c r="DP1681" s="68"/>
      <c r="DQ1681" s="68"/>
      <c r="DR1681" s="68"/>
      <c r="DS1681" s="68"/>
      <c r="DT1681" s="68"/>
      <c r="DU1681" s="68"/>
      <c r="DV1681" s="68"/>
      <c r="DW1681" s="68"/>
      <c r="DX1681" s="68"/>
      <c r="DY1681" s="68"/>
      <c r="DZ1681" s="68"/>
      <c r="EA1681" s="68"/>
      <c r="EB1681" s="68"/>
      <c r="EC1681" s="68"/>
      <c r="ED1681" s="68"/>
      <c r="EE1681" s="68"/>
      <c r="EF1681" s="68"/>
      <c r="EG1681" s="68"/>
      <c r="EH1681" s="68"/>
      <c r="EI1681" s="68"/>
      <c r="EJ1681" s="68"/>
      <c r="EK1681" s="68"/>
      <c r="EL1681" s="68"/>
      <c r="EM1681" s="68"/>
      <c r="EN1681" s="68"/>
      <c r="EO1681" s="68"/>
      <c r="EP1681" s="68"/>
      <c r="EQ1681" s="68"/>
      <c r="ER1681" s="68"/>
      <c r="ES1681" s="68"/>
      <c r="ET1681" s="68"/>
      <c r="EU1681" s="68"/>
      <c r="EV1681" s="68"/>
      <c r="EW1681" s="68"/>
      <c r="EX1681" s="68"/>
      <c r="EY1681" s="68"/>
      <c r="EZ1681" s="68"/>
      <c r="FA1681" s="68"/>
      <c r="FB1681" s="68"/>
      <c r="FC1681" s="68"/>
      <c r="FD1681" s="68"/>
      <c r="FE1681" s="68"/>
      <c r="FF1681" s="68"/>
      <c r="FG1681" s="68"/>
      <c r="FH1681" s="68"/>
      <c r="FI1681" s="68"/>
      <c r="FJ1681" s="68"/>
      <c r="FK1681" s="68"/>
    </row>
    <row r="1682" spans="82:167" ht="15" customHeight="1" x14ac:dyDescent="0.3">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c r="DC1682" s="68"/>
      <c r="DD1682" s="68"/>
      <c r="DE1682" s="68"/>
      <c r="DF1682" s="68"/>
      <c r="DG1682" s="68"/>
      <c r="DH1682" s="68"/>
      <c r="DI1682" s="68"/>
      <c r="DJ1682" s="68"/>
      <c r="DK1682" s="68"/>
      <c r="DL1682" s="68"/>
      <c r="DM1682" s="68"/>
      <c r="DN1682" s="68"/>
      <c r="DO1682" s="68"/>
      <c r="DP1682" s="68"/>
      <c r="DQ1682" s="68"/>
      <c r="DR1682" s="68"/>
      <c r="DS1682" s="68"/>
      <c r="DT1682" s="68"/>
      <c r="DU1682" s="68"/>
      <c r="DV1682" s="68"/>
      <c r="DW1682" s="68"/>
      <c r="DX1682" s="68"/>
      <c r="DY1682" s="68"/>
      <c r="DZ1682" s="68"/>
      <c r="EA1682" s="68"/>
      <c r="EB1682" s="68"/>
      <c r="EC1682" s="68"/>
      <c r="ED1682" s="68"/>
      <c r="EE1682" s="68"/>
      <c r="EF1682" s="68"/>
      <c r="EG1682" s="68"/>
      <c r="EH1682" s="68"/>
      <c r="EI1682" s="68"/>
      <c r="EJ1682" s="68"/>
      <c r="EK1682" s="68"/>
      <c r="EL1682" s="68"/>
      <c r="EM1682" s="68"/>
      <c r="EN1682" s="68"/>
      <c r="EO1682" s="68"/>
      <c r="EP1682" s="68"/>
      <c r="EQ1682" s="68"/>
      <c r="ER1682" s="68"/>
      <c r="ES1682" s="68"/>
      <c r="ET1682" s="68"/>
      <c r="EU1682" s="68"/>
      <c r="EV1682" s="68"/>
      <c r="EW1682" s="68"/>
      <c r="EX1682" s="68"/>
      <c r="EY1682" s="68"/>
      <c r="EZ1682" s="68"/>
      <c r="FA1682" s="68"/>
      <c r="FB1682" s="68"/>
      <c r="FC1682" s="68"/>
      <c r="FD1682" s="68"/>
      <c r="FE1682" s="68"/>
      <c r="FF1682" s="68"/>
      <c r="FG1682" s="68"/>
      <c r="FH1682" s="68"/>
      <c r="FI1682" s="68"/>
      <c r="FJ1682" s="68"/>
      <c r="FK1682" s="68"/>
    </row>
    <row r="1683" spans="82:167" ht="15" customHeight="1" x14ac:dyDescent="0.3">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c r="DC1683" s="68"/>
      <c r="DD1683" s="68"/>
      <c r="DE1683" s="68"/>
      <c r="DF1683" s="68"/>
      <c r="DG1683" s="68"/>
      <c r="DH1683" s="68"/>
      <c r="DI1683" s="68"/>
      <c r="DJ1683" s="68"/>
      <c r="DK1683" s="68"/>
      <c r="DL1683" s="68"/>
      <c r="DM1683" s="68"/>
      <c r="DN1683" s="68"/>
      <c r="DO1683" s="68"/>
      <c r="DP1683" s="68"/>
      <c r="DQ1683" s="68"/>
      <c r="DR1683" s="68"/>
      <c r="DS1683" s="68"/>
      <c r="DT1683" s="68"/>
      <c r="DU1683" s="68"/>
      <c r="DV1683" s="68"/>
      <c r="DW1683" s="68"/>
      <c r="DX1683" s="68"/>
      <c r="DY1683" s="68"/>
      <c r="DZ1683" s="68"/>
      <c r="EA1683" s="68"/>
      <c r="EB1683" s="68"/>
      <c r="EC1683" s="68"/>
      <c r="ED1683" s="68"/>
      <c r="EE1683" s="68"/>
      <c r="EF1683" s="68"/>
      <c r="EG1683" s="68"/>
      <c r="EH1683" s="68"/>
      <c r="EI1683" s="68"/>
      <c r="EJ1683" s="68"/>
      <c r="EK1683" s="68"/>
      <c r="EL1683" s="68"/>
      <c r="EM1683" s="68"/>
      <c r="EN1683" s="68"/>
      <c r="EO1683" s="68"/>
      <c r="EP1683" s="68"/>
      <c r="EQ1683" s="68"/>
      <c r="ER1683" s="68"/>
      <c r="ES1683" s="68"/>
      <c r="ET1683" s="68"/>
      <c r="EU1683" s="68"/>
      <c r="EV1683" s="68"/>
      <c r="EW1683" s="68"/>
      <c r="EX1683" s="68"/>
      <c r="EY1683" s="68"/>
      <c r="EZ1683" s="68"/>
      <c r="FA1683" s="68"/>
      <c r="FB1683" s="68"/>
      <c r="FC1683" s="68"/>
      <c r="FD1683" s="68"/>
      <c r="FE1683" s="68"/>
      <c r="FF1683" s="68"/>
      <c r="FG1683" s="68"/>
      <c r="FH1683" s="68"/>
      <c r="FI1683" s="68"/>
      <c r="FJ1683" s="68"/>
      <c r="FK1683" s="68"/>
    </row>
    <row r="1684" spans="82:167" ht="15" customHeight="1" x14ac:dyDescent="0.3">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c r="DC1684" s="68"/>
      <c r="DD1684" s="68"/>
      <c r="DE1684" s="68"/>
      <c r="DF1684" s="68"/>
      <c r="DG1684" s="68"/>
      <c r="DH1684" s="68"/>
      <c r="DI1684" s="68"/>
      <c r="DJ1684" s="68"/>
      <c r="DK1684" s="68"/>
      <c r="DL1684" s="68"/>
      <c r="DM1684" s="68"/>
      <c r="DN1684" s="68"/>
      <c r="DO1684" s="68"/>
      <c r="DP1684" s="68"/>
      <c r="DQ1684" s="68"/>
      <c r="DR1684" s="68"/>
      <c r="DS1684" s="68"/>
      <c r="DT1684" s="68"/>
      <c r="DU1684" s="68"/>
      <c r="DV1684" s="68"/>
      <c r="DW1684" s="68"/>
      <c r="DX1684" s="68"/>
      <c r="DY1684" s="68"/>
      <c r="DZ1684" s="68"/>
      <c r="EA1684" s="68"/>
      <c r="EB1684" s="68"/>
      <c r="EC1684" s="68"/>
      <c r="ED1684" s="68"/>
      <c r="EE1684" s="68"/>
      <c r="EF1684" s="68"/>
      <c r="EG1684" s="68"/>
      <c r="EH1684" s="68"/>
      <c r="EI1684" s="68"/>
      <c r="EJ1684" s="68"/>
      <c r="EK1684" s="68"/>
      <c r="EL1684" s="68"/>
      <c r="EM1684" s="68"/>
      <c r="EN1684" s="68"/>
      <c r="EO1684" s="68"/>
      <c r="EP1684" s="68"/>
      <c r="EQ1684" s="68"/>
      <c r="ER1684" s="68"/>
      <c r="ES1684" s="68"/>
      <c r="ET1684" s="68"/>
      <c r="EU1684" s="68"/>
      <c r="EV1684" s="68"/>
      <c r="EW1684" s="68"/>
      <c r="EX1684" s="68"/>
      <c r="EY1684" s="68"/>
      <c r="EZ1684" s="68"/>
      <c r="FA1684" s="68"/>
      <c r="FB1684" s="68"/>
      <c r="FC1684" s="68"/>
      <c r="FD1684" s="68"/>
      <c r="FE1684" s="68"/>
      <c r="FF1684" s="68"/>
      <c r="FG1684" s="68"/>
      <c r="FH1684" s="68"/>
      <c r="FI1684" s="68"/>
      <c r="FJ1684" s="68"/>
      <c r="FK1684" s="68"/>
    </row>
    <row r="1685" spans="82:167" ht="15" customHeight="1" x14ac:dyDescent="0.3">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c r="DC1685" s="68"/>
      <c r="DD1685" s="68"/>
      <c r="DE1685" s="68"/>
      <c r="DF1685" s="68"/>
      <c r="DG1685" s="68"/>
      <c r="DH1685" s="68"/>
      <c r="DI1685" s="68"/>
      <c r="DJ1685" s="68"/>
      <c r="DK1685" s="68"/>
      <c r="DL1685" s="68"/>
      <c r="DM1685" s="68"/>
      <c r="DN1685" s="68"/>
      <c r="DO1685" s="68"/>
      <c r="DP1685" s="68"/>
      <c r="DQ1685" s="68"/>
      <c r="DR1685" s="68"/>
      <c r="DS1685" s="68"/>
      <c r="DT1685" s="68"/>
      <c r="DU1685" s="68"/>
      <c r="DV1685" s="68"/>
      <c r="DW1685" s="68"/>
      <c r="DX1685" s="68"/>
      <c r="DY1685" s="68"/>
      <c r="DZ1685" s="68"/>
      <c r="EA1685" s="68"/>
      <c r="EB1685" s="68"/>
      <c r="EC1685" s="68"/>
      <c r="ED1685" s="68"/>
      <c r="EE1685" s="68"/>
      <c r="EF1685" s="68"/>
      <c r="EG1685" s="68"/>
      <c r="EH1685" s="68"/>
      <c r="EI1685" s="68"/>
      <c r="EJ1685" s="68"/>
      <c r="EK1685" s="68"/>
      <c r="EL1685" s="68"/>
      <c r="EM1685" s="68"/>
      <c r="EN1685" s="68"/>
      <c r="EO1685" s="68"/>
      <c r="EP1685" s="68"/>
      <c r="EQ1685" s="68"/>
      <c r="ER1685" s="68"/>
      <c r="ES1685" s="68"/>
      <c r="ET1685" s="68"/>
      <c r="EU1685" s="68"/>
      <c r="EV1685" s="68"/>
      <c r="EW1685" s="68"/>
      <c r="EX1685" s="68"/>
      <c r="EY1685" s="68"/>
      <c r="EZ1685" s="68"/>
      <c r="FA1685" s="68"/>
      <c r="FB1685" s="68"/>
      <c r="FC1685" s="68"/>
      <c r="FD1685" s="68"/>
      <c r="FE1685" s="68"/>
      <c r="FF1685" s="68"/>
      <c r="FG1685" s="68"/>
      <c r="FH1685" s="68"/>
      <c r="FI1685" s="68"/>
      <c r="FJ1685" s="68"/>
      <c r="FK1685" s="68"/>
    </row>
    <row r="1686" spans="82:167" ht="15" customHeight="1" x14ac:dyDescent="0.3">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c r="DC1686" s="68"/>
      <c r="DD1686" s="68"/>
      <c r="DE1686" s="68"/>
      <c r="DF1686" s="68"/>
      <c r="DG1686" s="68"/>
      <c r="DH1686" s="68"/>
      <c r="DI1686" s="68"/>
      <c r="DJ1686" s="68"/>
      <c r="DK1686" s="68"/>
      <c r="DL1686" s="68"/>
      <c r="DM1686" s="68"/>
      <c r="DN1686" s="68"/>
      <c r="DO1686" s="68"/>
      <c r="DP1686" s="68"/>
      <c r="DQ1686" s="68"/>
      <c r="DR1686" s="68"/>
      <c r="DS1686" s="68"/>
      <c r="DT1686" s="68"/>
      <c r="DU1686" s="68"/>
      <c r="DV1686" s="68"/>
      <c r="DW1686" s="68"/>
      <c r="DX1686" s="68"/>
      <c r="DY1686" s="68"/>
      <c r="DZ1686" s="68"/>
      <c r="EA1686" s="68"/>
      <c r="EB1686" s="68"/>
      <c r="EC1686" s="68"/>
      <c r="ED1686" s="68"/>
      <c r="EE1686" s="68"/>
      <c r="EF1686" s="68"/>
      <c r="EG1686" s="68"/>
      <c r="EH1686" s="68"/>
      <c r="EI1686" s="68"/>
      <c r="EJ1686" s="68"/>
      <c r="EK1686" s="68"/>
      <c r="EL1686" s="68"/>
      <c r="EM1686" s="68"/>
      <c r="EN1686" s="68"/>
      <c r="EO1686" s="68"/>
      <c r="EP1686" s="68"/>
      <c r="EQ1686" s="68"/>
      <c r="ER1686" s="68"/>
      <c r="ES1686" s="68"/>
      <c r="ET1686" s="68"/>
      <c r="EU1686" s="68"/>
      <c r="EV1686" s="68"/>
      <c r="EW1686" s="68"/>
      <c r="EX1686" s="68"/>
      <c r="EY1686" s="68"/>
      <c r="EZ1686" s="68"/>
      <c r="FA1686" s="68"/>
      <c r="FB1686" s="68"/>
      <c r="FC1686" s="68"/>
      <c r="FD1686" s="68"/>
      <c r="FE1686" s="68"/>
      <c r="FF1686" s="68"/>
      <c r="FG1686" s="68"/>
      <c r="FH1686" s="68"/>
      <c r="FI1686" s="68"/>
      <c r="FJ1686" s="68"/>
      <c r="FK1686" s="68"/>
    </row>
    <row r="1687" spans="82:167" ht="15" customHeight="1" x14ac:dyDescent="0.3">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c r="DC1687" s="68"/>
      <c r="DD1687" s="68"/>
      <c r="DE1687" s="68"/>
      <c r="DF1687" s="68"/>
      <c r="DG1687" s="68"/>
      <c r="DH1687" s="68"/>
      <c r="DI1687" s="68"/>
      <c r="DJ1687" s="68"/>
      <c r="DK1687" s="68"/>
      <c r="DL1687" s="68"/>
      <c r="DM1687" s="68"/>
      <c r="DN1687" s="68"/>
      <c r="DO1687" s="68"/>
      <c r="DP1687" s="68"/>
      <c r="DQ1687" s="68"/>
      <c r="DR1687" s="68"/>
      <c r="DS1687" s="68"/>
      <c r="DT1687" s="68"/>
      <c r="DU1687" s="68"/>
      <c r="DV1687" s="68"/>
      <c r="DW1687" s="68"/>
      <c r="DX1687" s="68"/>
      <c r="DY1687" s="68"/>
      <c r="DZ1687" s="68"/>
      <c r="EA1687" s="68"/>
      <c r="EB1687" s="68"/>
      <c r="EC1687" s="68"/>
      <c r="ED1687" s="68"/>
      <c r="EE1687" s="68"/>
      <c r="EF1687" s="68"/>
      <c r="EG1687" s="68"/>
      <c r="EH1687" s="68"/>
      <c r="EI1687" s="68"/>
      <c r="EJ1687" s="68"/>
      <c r="EK1687" s="68"/>
      <c r="EL1687" s="68"/>
      <c r="EM1687" s="68"/>
      <c r="EN1687" s="68"/>
      <c r="EO1687" s="68"/>
      <c r="EP1687" s="68"/>
      <c r="EQ1687" s="68"/>
      <c r="ER1687" s="68"/>
      <c r="ES1687" s="68"/>
      <c r="ET1687" s="68"/>
      <c r="EU1687" s="68"/>
      <c r="EV1687" s="68"/>
      <c r="EW1687" s="68"/>
      <c r="EX1687" s="68"/>
      <c r="EY1687" s="68"/>
      <c r="EZ1687" s="68"/>
      <c r="FA1687" s="68"/>
      <c r="FB1687" s="68"/>
      <c r="FC1687" s="68"/>
      <c r="FD1687" s="68"/>
      <c r="FE1687" s="68"/>
      <c r="FF1687" s="68"/>
      <c r="FG1687" s="68"/>
      <c r="FH1687" s="68"/>
      <c r="FI1687" s="68"/>
      <c r="FJ1687" s="68"/>
      <c r="FK1687" s="68"/>
    </row>
    <row r="1688" spans="82:167" ht="15" customHeight="1" x14ac:dyDescent="0.3">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c r="DC1688" s="68"/>
      <c r="DD1688" s="68"/>
      <c r="DE1688" s="68"/>
      <c r="DF1688" s="68"/>
      <c r="DG1688" s="68"/>
      <c r="DH1688" s="68"/>
      <c r="DI1688" s="68"/>
      <c r="DJ1688" s="68"/>
      <c r="DK1688" s="68"/>
      <c r="DL1688" s="68"/>
      <c r="DM1688" s="68"/>
      <c r="DN1688" s="68"/>
      <c r="DO1688" s="68"/>
      <c r="DP1688" s="68"/>
      <c r="DQ1688" s="68"/>
      <c r="DR1688" s="68"/>
      <c r="DS1688" s="68"/>
      <c r="DT1688" s="68"/>
      <c r="DU1688" s="68"/>
      <c r="DV1688" s="68"/>
      <c r="DW1688" s="68"/>
      <c r="DX1688" s="68"/>
      <c r="DY1688" s="68"/>
      <c r="DZ1688" s="68"/>
      <c r="EA1688" s="68"/>
      <c r="EB1688" s="68"/>
      <c r="EC1688" s="68"/>
      <c r="ED1688" s="68"/>
      <c r="EE1688" s="68"/>
      <c r="EF1688" s="68"/>
      <c r="EG1688" s="68"/>
      <c r="EH1688" s="68"/>
      <c r="EI1688" s="68"/>
      <c r="EJ1688" s="68"/>
      <c r="EK1688" s="68"/>
      <c r="EL1688" s="68"/>
      <c r="EM1688" s="68"/>
      <c r="EN1688" s="68"/>
      <c r="EO1688" s="68"/>
      <c r="EP1688" s="68"/>
      <c r="EQ1688" s="68"/>
      <c r="ER1688" s="68"/>
      <c r="ES1688" s="68"/>
      <c r="ET1688" s="68"/>
      <c r="EU1688" s="68"/>
      <c r="EV1688" s="68"/>
      <c r="EW1688" s="68"/>
      <c r="EX1688" s="68"/>
      <c r="EY1688" s="68"/>
      <c r="EZ1688" s="68"/>
      <c r="FA1688" s="68"/>
      <c r="FB1688" s="68"/>
      <c r="FC1688" s="68"/>
      <c r="FD1688" s="68"/>
      <c r="FE1688" s="68"/>
      <c r="FF1688" s="68"/>
      <c r="FG1688" s="68"/>
      <c r="FH1688" s="68"/>
      <c r="FI1688" s="68"/>
      <c r="FJ1688" s="68"/>
      <c r="FK1688" s="68"/>
    </row>
    <row r="1689" spans="82:167" ht="15" customHeight="1" x14ac:dyDescent="0.3">
      <c r="CD1689" s="68"/>
      <c r="CE1689" s="68"/>
      <c r="CF1689" s="68"/>
      <c r="CG1689" s="68"/>
      <c r="CH1689" s="68"/>
      <c r="CI1689" s="68"/>
      <c r="CJ1689" s="68"/>
      <c r="CK1689" s="68"/>
      <c r="CY1689" s="68"/>
      <c r="CZ1689" s="68"/>
      <c r="DA1689" s="68"/>
      <c r="DB1689" s="68"/>
      <c r="DC1689" s="68"/>
      <c r="DD1689" s="68"/>
      <c r="DE1689" s="68"/>
      <c r="DF1689" s="68"/>
      <c r="DG1689" s="68"/>
      <c r="DH1689" s="68"/>
      <c r="DI1689" s="68"/>
      <c r="DJ1689" s="68"/>
      <c r="DK1689" s="68"/>
      <c r="DL1689" s="68"/>
      <c r="DM1689" s="68"/>
      <c r="DN1689" s="68"/>
      <c r="DO1689" s="68"/>
      <c r="DP1689" s="68"/>
      <c r="DQ1689" s="68"/>
      <c r="DR1689" s="68"/>
      <c r="DS1689" s="68"/>
      <c r="DT1689" s="68"/>
      <c r="DU1689" s="68"/>
      <c r="DV1689" s="68"/>
      <c r="DW1689" s="68"/>
      <c r="DX1689" s="68"/>
      <c r="DY1689" s="68"/>
      <c r="DZ1689" s="68"/>
      <c r="EA1689" s="68"/>
      <c r="EB1689" s="68"/>
      <c r="EC1689" s="68"/>
      <c r="ED1689" s="68"/>
      <c r="EE1689" s="68"/>
      <c r="EF1689" s="68"/>
      <c r="EG1689" s="68"/>
      <c r="EH1689" s="68"/>
      <c r="EI1689" s="68"/>
      <c r="EJ1689" s="68"/>
      <c r="EK1689" s="68"/>
      <c r="EL1689" s="68"/>
      <c r="EM1689" s="68"/>
      <c r="EN1689" s="68"/>
      <c r="EO1689" s="68"/>
      <c r="EP1689" s="68"/>
      <c r="EQ1689" s="68"/>
      <c r="ER1689" s="68"/>
      <c r="ES1689" s="68"/>
      <c r="ET1689" s="68"/>
      <c r="EU1689" s="68"/>
      <c r="EV1689" s="68"/>
      <c r="EW1689" s="68"/>
      <c r="EX1689" s="68"/>
      <c r="EY1689" s="68"/>
      <c r="EZ1689" s="68"/>
      <c r="FA1689" s="68"/>
      <c r="FB1689" s="68"/>
      <c r="FC1689" s="68"/>
      <c r="FD1689" s="68"/>
      <c r="FE1689" s="68"/>
      <c r="FF1689" s="68"/>
      <c r="FG1689" s="68"/>
      <c r="FH1689" s="68"/>
      <c r="FI1689" s="68"/>
      <c r="FJ1689" s="68"/>
      <c r="FK1689" s="68"/>
    </row>
    <row r="1690" spans="82:167" ht="15" customHeight="1" x14ac:dyDescent="0.3">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c r="DC1690" s="68"/>
      <c r="DD1690" s="68"/>
      <c r="DE1690" s="68"/>
      <c r="DF1690" s="68"/>
      <c r="DG1690" s="68"/>
      <c r="DH1690" s="68"/>
      <c r="DI1690" s="68"/>
      <c r="DJ1690" s="68"/>
      <c r="DK1690" s="68"/>
      <c r="DL1690" s="68"/>
      <c r="DM1690" s="68"/>
      <c r="DN1690" s="68"/>
      <c r="DO1690" s="68"/>
      <c r="DP1690" s="68"/>
      <c r="DQ1690" s="68"/>
      <c r="DR1690" s="68"/>
      <c r="DS1690" s="68"/>
      <c r="DT1690" s="68"/>
      <c r="DU1690" s="68"/>
      <c r="DV1690" s="68"/>
      <c r="DW1690" s="68"/>
      <c r="DX1690" s="68"/>
      <c r="DY1690" s="68"/>
      <c r="DZ1690" s="68"/>
      <c r="EA1690" s="68"/>
      <c r="EB1690" s="68"/>
      <c r="EC1690" s="68"/>
      <c r="ED1690" s="68"/>
      <c r="EE1690" s="68"/>
      <c r="EF1690" s="68"/>
      <c r="EG1690" s="68"/>
      <c r="EH1690" s="68"/>
      <c r="EI1690" s="68"/>
      <c r="EJ1690" s="68"/>
      <c r="EK1690" s="68"/>
      <c r="EL1690" s="68"/>
      <c r="EM1690" s="68"/>
      <c r="EN1690" s="68"/>
      <c r="EO1690" s="68"/>
      <c r="EP1690" s="68"/>
      <c r="EQ1690" s="68"/>
      <c r="ER1690" s="68"/>
      <c r="ES1690" s="68"/>
      <c r="ET1690" s="68"/>
      <c r="EU1690" s="68"/>
      <c r="EV1690" s="68"/>
      <c r="EW1690" s="68"/>
      <c r="EX1690" s="68"/>
      <c r="EY1690" s="68"/>
      <c r="EZ1690" s="68"/>
      <c r="FA1690" s="68"/>
      <c r="FB1690" s="68"/>
      <c r="FC1690" s="68"/>
      <c r="FD1690" s="68"/>
      <c r="FE1690" s="68"/>
      <c r="FF1690" s="68"/>
      <c r="FG1690" s="68"/>
      <c r="FH1690" s="68"/>
      <c r="FI1690" s="68"/>
      <c r="FJ1690" s="68"/>
      <c r="FK1690" s="68"/>
    </row>
    <row r="1691" spans="82:167" ht="15" customHeight="1" x14ac:dyDescent="0.3">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c r="DC1691" s="68"/>
      <c r="DD1691" s="68"/>
      <c r="DE1691" s="68"/>
      <c r="DF1691" s="68"/>
      <c r="DG1691" s="68"/>
      <c r="DH1691" s="68"/>
      <c r="DI1691" s="68"/>
      <c r="DJ1691" s="68"/>
      <c r="DK1691" s="68"/>
      <c r="DL1691" s="68"/>
      <c r="DM1691" s="68"/>
      <c r="DN1691" s="68"/>
      <c r="DO1691" s="68"/>
      <c r="DP1691" s="68"/>
      <c r="DQ1691" s="68"/>
      <c r="DR1691" s="68"/>
      <c r="DS1691" s="68"/>
      <c r="DT1691" s="68"/>
      <c r="DU1691" s="68"/>
      <c r="DV1691" s="68"/>
      <c r="DW1691" s="68"/>
      <c r="DX1691" s="68"/>
      <c r="DY1691" s="68"/>
      <c r="DZ1691" s="68"/>
      <c r="EA1691" s="68"/>
      <c r="EB1691" s="68"/>
      <c r="EC1691" s="68"/>
      <c r="ED1691" s="68"/>
      <c r="EE1691" s="68"/>
      <c r="EF1691" s="68"/>
      <c r="EG1691" s="68"/>
      <c r="EH1691" s="68"/>
      <c r="EI1691" s="68"/>
      <c r="EJ1691" s="68"/>
      <c r="EK1691" s="68"/>
      <c r="EL1691" s="68"/>
      <c r="EM1691" s="68"/>
      <c r="EN1691" s="68"/>
      <c r="EO1691" s="68"/>
      <c r="EP1691" s="68"/>
      <c r="EQ1691" s="68"/>
      <c r="ER1691" s="68"/>
      <c r="ES1691" s="68"/>
      <c r="ET1691" s="68"/>
      <c r="EU1691" s="68"/>
      <c r="EV1691" s="68"/>
      <c r="EW1691" s="68"/>
      <c r="EX1691" s="68"/>
      <c r="EY1691" s="68"/>
      <c r="EZ1691" s="68"/>
      <c r="FA1691" s="68"/>
      <c r="FB1691" s="68"/>
      <c r="FC1691" s="68"/>
      <c r="FD1691" s="68"/>
      <c r="FE1691" s="68"/>
      <c r="FF1691" s="68"/>
      <c r="FG1691" s="68"/>
      <c r="FH1691" s="68"/>
      <c r="FI1691" s="68"/>
      <c r="FJ1691" s="68"/>
      <c r="FK1691" s="68"/>
    </row>
    <row r="1692" spans="82:167" ht="15" customHeight="1" x14ac:dyDescent="0.3">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c r="DC1692" s="68"/>
      <c r="DD1692" s="68"/>
      <c r="DE1692" s="68"/>
      <c r="DF1692" s="68"/>
      <c r="DG1692" s="68"/>
      <c r="DH1692" s="68"/>
      <c r="DI1692" s="68"/>
      <c r="DJ1692" s="68"/>
      <c r="DK1692" s="68"/>
      <c r="DL1692" s="68"/>
      <c r="DM1692" s="68"/>
      <c r="DN1692" s="68"/>
      <c r="DO1692" s="68"/>
      <c r="DP1692" s="68"/>
      <c r="DQ1692" s="68"/>
      <c r="DR1692" s="68"/>
      <c r="DS1692" s="68"/>
      <c r="DT1692" s="68"/>
      <c r="DU1692" s="68"/>
      <c r="DV1692" s="68"/>
      <c r="DW1692" s="68"/>
      <c r="DX1692" s="68"/>
      <c r="DY1692" s="68"/>
      <c r="DZ1692" s="68"/>
      <c r="EA1692" s="68"/>
      <c r="EB1692" s="68"/>
      <c r="EC1692" s="68"/>
      <c r="ED1692" s="68"/>
      <c r="EE1692" s="68"/>
      <c r="EF1692" s="68"/>
      <c r="EG1692" s="68"/>
      <c r="EH1692" s="68"/>
      <c r="EI1692" s="68"/>
      <c r="EJ1692" s="68"/>
      <c r="EK1692" s="68"/>
      <c r="EL1692" s="68"/>
      <c r="EM1692" s="68"/>
      <c r="EN1692" s="68"/>
      <c r="EO1692" s="68"/>
      <c r="EP1692" s="68"/>
      <c r="EQ1692" s="68"/>
      <c r="ER1692" s="68"/>
      <c r="ES1692" s="68"/>
      <c r="ET1692" s="68"/>
      <c r="EU1692" s="68"/>
      <c r="EV1692" s="68"/>
      <c r="EW1692" s="68"/>
      <c r="EX1692" s="68"/>
      <c r="EY1692" s="68"/>
      <c r="EZ1692" s="68"/>
      <c r="FA1692" s="68"/>
      <c r="FB1692" s="68"/>
      <c r="FC1692" s="68"/>
      <c r="FD1692" s="68"/>
      <c r="FE1692" s="68"/>
      <c r="FF1692" s="68"/>
      <c r="FG1692" s="68"/>
      <c r="FH1692" s="68"/>
      <c r="FI1692" s="68"/>
      <c r="FJ1692" s="68"/>
      <c r="FK1692" s="68"/>
    </row>
    <row r="1693" spans="82:167" ht="15" customHeight="1" x14ac:dyDescent="0.3">
      <c r="CD1693" s="68"/>
      <c r="CE1693" s="68"/>
      <c r="CF1693" s="68"/>
      <c r="CG1693" s="92"/>
      <c r="CH1693" s="92"/>
      <c r="CI1693" s="92"/>
      <c r="CJ1693" s="92"/>
      <c r="CK1693" s="92"/>
      <c r="CL1693" s="92"/>
      <c r="CM1693" s="92"/>
      <c r="CN1693" s="92"/>
      <c r="CO1693" s="92"/>
      <c r="CP1693" s="92"/>
      <c r="CQ1693" s="92"/>
      <c r="CR1693" s="92"/>
      <c r="CS1693" s="92"/>
      <c r="CT1693" s="92"/>
      <c r="CU1693" s="92"/>
      <c r="CV1693" s="92"/>
      <c r="CW1693" s="92"/>
      <c r="CX1693" s="92"/>
      <c r="CY1693" s="92"/>
      <c r="CZ1693" s="92"/>
      <c r="DA1693" s="92"/>
      <c r="DB1693" s="92"/>
      <c r="DC1693" s="92"/>
      <c r="DD1693" s="92"/>
      <c r="DE1693" s="92"/>
      <c r="DF1693" s="92"/>
      <c r="DG1693" s="92"/>
      <c r="DH1693" s="92"/>
      <c r="DI1693" s="92"/>
      <c r="DJ1693" s="92"/>
      <c r="DK1693" s="92"/>
      <c r="DL1693" s="92"/>
      <c r="DM1693" s="92"/>
      <c r="DN1693" s="92"/>
      <c r="DO1693" s="92"/>
      <c r="DP1693" s="92"/>
      <c r="DQ1693" s="92"/>
      <c r="DR1693" s="92"/>
      <c r="DS1693" s="92"/>
      <c r="DT1693" s="92"/>
      <c r="DU1693" s="92"/>
      <c r="DV1693" s="92"/>
      <c r="DW1693" s="92"/>
      <c r="DX1693" s="92"/>
      <c r="DY1693" s="92"/>
      <c r="DZ1693" s="92"/>
      <c r="EA1693" s="92"/>
      <c r="EB1693" s="92"/>
      <c r="EC1693" s="92"/>
      <c r="ED1693" s="92"/>
      <c r="EE1693" s="92"/>
      <c r="EF1693" s="92"/>
      <c r="EG1693" s="92"/>
      <c r="EH1693" s="92"/>
      <c r="EI1693" s="92"/>
      <c r="EJ1693" s="92"/>
      <c r="EK1693" s="92"/>
      <c r="EL1693" s="92"/>
      <c r="EM1693" s="92"/>
      <c r="EN1693" s="92"/>
      <c r="EO1693" s="92"/>
      <c r="EP1693" s="92"/>
      <c r="EQ1693" s="92"/>
      <c r="ER1693" s="92"/>
      <c r="ES1693" s="92"/>
      <c r="ET1693" s="92"/>
      <c r="EU1693" s="92"/>
      <c r="EV1693" s="92"/>
      <c r="EW1693" s="92"/>
      <c r="EX1693" s="92"/>
      <c r="EY1693" s="92"/>
      <c r="EZ1693" s="92"/>
      <c r="FA1693" s="92"/>
      <c r="FB1693" s="92"/>
      <c r="FC1693" s="92"/>
      <c r="FD1693" s="92"/>
      <c r="FE1693" s="92"/>
      <c r="FF1693" s="92"/>
      <c r="FG1693" s="92"/>
      <c r="FH1693" s="92"/>
      <c r="FI1693" s="92"/>
      <c r="FJ1693" s="92"/>
      <c r="FK1693" s="92"/>
    </row>
    <row r="1694" spans="82:167" ht="15" customHeight="1" x14ac:dyDescent="0.3">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c r="DC1694" s="68"/>
      <c r="DD1694" s="68"/>
      <c r="DE1694" s="68"/>
      <c r="DF1694" s="68"/>
      <c r="DG1694" s="68"/>
      <c r="DH1694" s="68"/>
      <c r="DI1694" s="68"/>
      <c r="DJ1694" s="68"/>
      <c r="DK1694" s="68"/>
      <c r="DL1694" s="68"/>
      <c r="DM1694" s="68"/>
      <c r="DN1694" s="68"/>
      <c r="DO1694" s="68"/>
      <c r="DP1694" s="68"/>
      <c r="DQ1694" s="68"/>
      <c r="DR1694" s="68"/>
      <c r="DS1694" s="68"/>
      <c r="DT1694" s="68"/>
      <c r="DU1694" s="68"/>
      <c r="DV1694" s="68"/>
      <c r="DW1694" s="68"/>
      <c r="DX1694" s="68"/>
      <c r="DY1694" s="68"/>
      <c r="DZ1694" s="68"/>
      <c r="EA1694" s="68"/>
      <c r="EB1694" s="68"/>
      <c r="EC1694" s="68"/>
      <c r="ED1694" s="68"/>
      <c r="EE1694" s="68"/>
      <c r="EF1694" s="68"/>
      <c r="EG1694" s="68"/>
      <c r="EH1694" s="68"/>
      <c r="EI1694" s="68"/>
      <c r="EJ1694" s="68"/>
      <c r="EK1694" s="68"/>
      <c r="EL1694" s="68"/>
      <c r="EM1694" s="68"/>
      <c r="EN1694" s="68"/>
      <c r="EO1694" s="68"/>
      <c r="EP1694" s="68"/>
      <c r="EQ1694" s="68"/>
      <c r="ER1694" s="68"/>
      <c r="ES1694" s="68"/>
      <c r="ET1694" s="68"/>
      <c r="EU1694" s="68"/>
      <c r="EV1694" s="68"/>
      <c r="EW1694" s="68"/>
      <c r="EX1694" s="68"/>
      <c r="EY1694" s="68"/>
      <c r="EZ1694" s="68"/>
      <c r="FA1694" s="68"/>
      <c r="FB1694" s="68"/>
      <c r="FC1694" s="68"/>
      <c r="FD1694" s="68"/>
      <c r="FE1694" s="68"/>
      <c r="FF1694" s="68"/>
      <c r="FG1694" s="68"/>
      <c r="FH1694" s="68"/>
      <c r="FI1694" s="68"/>
      <c r="FJ1694" s="68"/>
      <c r="FK1694" s="68"/>
    </row>
    <row r="1695" spans="82:167" ht="15" customHeight="1" x14ac:dyDescent="0.3">
      <c r="CD1695" s="68"/>
      <c r="CE1695" s="68"/>
      <c r="CF1695" s="68"/>
      <c r="CG1695" s="68"/>
      <c r="CH1695" s="68"/>
      <c r="CI1695" s="68"/>
      <c r="CJ1695" s="68"/>
      <c r="CK1695" s="68"/>
      <c r="CO1695" s="68"/>
      <c r="CP1695" s="68"/>
      <c r="CQ1695" s="68"/>
      <c r="CR1695" s="68"/>
      <c r="CS1695" s="68"/>
      <c r="CT1695" s="68"/>
      <c r="CU1695" s="68"/>
      <c r="CV1695" s="68"/>
      <c r="CW1695" s="68"/>
      <c r="CX1695" s="68"/>
      <c r="CY1695" s="68"/>
      <c r="CZ1695" s="68"/>
      <c r="DA1695" s="68"/>
      <c r="DB1695" s="68"/>
      <c r="DC1695" s="68"/>
      <c r="DD1695" s="68"/>
      <c r="DE1695" s="68"/>
      <c r="DF1695" s="68"/>
      <c r="DG1695" s="68"/>
      <c r="DH1695" s="68"/>
      <c r="DI1695" s="68"/>
      <c r="DJ1695" s="68"/>
      <c r="DK1695" s="68"/>
      <c r="DL1695" s="68"/>
      <c r="DM1695" s="68"/>
      <c r="DN1695" s="68"/>
      <c r="DO1695" s="68"/>
      <c r="DP1695" s="68"/>
      <c r="DQ1695" s="68"/>
      <c r="DR1695" s="68"/>
      <c r="DS1695" s="68"/>
      <c r="DT1695" s="68"/>
      <c r="DU1695" s="68"/>
      <c r="DV1695" s="68"/>
      <c r="DW1695" s="68"/>
      <c r="DX1695" s="68"/>
      <c r="DY1695" s="68"/>
      <c r="DZ1695" s="68"/>
      <c r="EA1695" s="68"/>
      <c r="EB1695" s="68"/>
      <c r="EC1695" s="68"/>
      <c r="ED1695" s="68"/>
      <c r="EE1695" s="68"/>
      <c r="EF1695" s="68"/>
      <c r="EG1695" s="68"/>
      <c r="EH1695" s="68"/>
      <c r="EI1695" s="68"/>
      <c r="EJ1695" s="68"/>
      <c r="EK1695" s="68"/>
      <c r="EL1695" s="68"/>
      <c r="EM1695" s="68"/>
      <c r="EN1695" s="68"/>
      <c r="EO1695" s="68"/>
      <c r="EP1695" s="68"/>
      <c r="EQ1695" s="68"/>
      <c r="ER1695" s="68"/>
      <c r="ES1695" s="68"/>
      <c r="ET1695" s="68"/>
      <c r="EU1695" s="68"/>
      <c r="EV1695" s="68"/>
      <c r="EW1695" s="68"/>
      <c r="EX1695" s="68"/>
      <c r="EY1695" s="68"/>
      <c r="EZ1695" s="68"/>
      <c r="FA1695" s="68"/>
      <c r="FB1695" s="68"/>
      <c r="FC1695" s="68"/>
      <c r="FD1695" s="68"/>
      <c r="FE1695" s="68"/>
      <c r="FF1695" s="68"/>
      <c r="FG1695" s="68"/>
      <c r="FH1695" s="68"/>
      <c r="FI1695" s="68"/>
      <c r="FJ1695" s="68"/>
      <c r="FK1695" s="68"/>
    </row>
    <row r="1696" spans="82:167" ht="15" customHeight="1" x14ac:dyDescent="0.3">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c r="DC1696" s="68"/>
      <c r="DD1696" s="68"/>
      <c r="DE1696" s="68"/>
      <c r="DF1696" s="68"/>
      <c r="DG1696" s="68"/>
      <c r="DH1696" s="68"/>
      <c r="DI1696" s="68"/>
      <c r="DJ1696" s="68"/>
      <c r="DK1696" s="68"/>
      <c r="DL1696" s="68"/>
      <c r="DM1696" s="68"/>
      <c r="DN1696" s="68"/>
      <c r="DO1696" s="68"/>
      <c r="DP1696" s="68"/>
      <c r="DQ1696" s="68"/>
      <c r="DR1696" s="68"/>
      <c r="DS1696" s="68"/>
      <c r="DT1696" s="68"/>
      <c r="DU1696" s="68"/>
      <c r="DV1696" s="68"/>
      <c r="DW1696" s="68"/>
      <c r="DX1696" s="68"/>
      <c r="DY1696" s="68"/>
      <c r="DZ1696" s="68"/>
      <c r="EA1696" s="68"/>
      <c r="EB1696" s="68"/>
      <c r="EC1696" s="68"/>
      <c r="ED1696" s="68"/>
      <c r="EE1696" s="68"/>
      <c r="EF1696" s="68"/>
      <c r="EG1696" s="68"/>
      <c r="EH1696" s="68"/>
      <c r="EI1696" s="68"/>
      <c r="EJ1696" s="68"/>
      <c r="EK1696" s="68"/>
      <c r="EL1696" s="68"/>
      <c r="EM1696" s="68"/>
      <c r="EN1696" s="68"/>
      <c r="EO1696" s="68"/>
      <c r="EP1696" s="68"/>
      <c r="EQ1696" s="68"/>
      <c r="ER1696" s="68"/>
      <c r="ES1696" s="68"/>
      <c r="ET1696" s="68"/>
      <c r="EU1696" s="68"/>
      <c r="EV1696" s="68"/>
      <c r="EW1696" s="68"/>
      <c r="EX1696" s="68"/>
      <c r="EY1696" s="68"/>
      <c r="EZ1696" s="68"/>
      <c r="FA1696" s="68"/>
      <c r="FB1696" s="68"/>
      <c r="FC1696" s="68"/>
      <c r="FD1696" s="68"/>
      <c r="FE1696" s="68"/>
      <c r="FF1696" s="68"/>
      <c r="FG1696" s="68"/>
      <c r="FH1696" s="68"/>
      <c r="FI1696" s="68"/>
      <c r="FJ1696" s="68"/>
      <c r="FK1696" s="68"/>
    </row>
    <row r="1697" spans="82:167" ht="15" customHeight="1" x14ac:dyDescent="0.3">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c r="DC1697" s="68"/>
      <c r="DD1697" s="68"/>
      <c r="DE1697" s="68"/>
      <c r="DF1697" s="68"/>
      <c r="DG1697" s="68"/>
      <c r="DH1697" s="68"/>
      <c r="DI1697" s="68"/>
      <c r="DJ1697" s="68"/>
      <c r="DK1697" s="68"/>
      <c r="DL1697" s="68"/>
      <c r="DM1697" s="68"/>
      <c r="DN1697" s="68"/>
      <c r="DO1697" s="68"/>
      <c r="DP1697" s="68"/>
      <c r="DQ1697" s="68"/>
      <c r="DR1697" s="68"/>
      <c r="DS1697" s="68"/>
      <c r="DT1697" s="68"/>
      <c r="DU1697" s="68"/>
      <c r="DV1697" s="68"/>
      <c r="DW1697" s="68"/>
      <c r="DX1697" s="68"/>
      <c r="DY1697" s="68"/>
      <c r="DZ1697" s="68"/>
      <c r="EA1697" s="68"/>
      <c r="EB1697" s="68"/>
      <c r="EC1697" s="68"/>
      <c r="ED1697" s="68"/>
      <c r="EE1697" s="68"/>
      <c r="EF1697" s="68"/>
      <c r="EG1697" s="68"/>
      <c r="EH1697" s="68"/>
      <c r="EI1697" s="68"/>
      <c r="EJ1697" s="68"/>
      <c r="EK1697" s="68"/>
      <c r="EL1697" s="68"/>
      <c r="EM1697" s="68"/>
      <c r="EN1697" s="68"/>
      <c r="EO1697" s="68"/>
      <c r="EP1697" s="68"/>
      <c r="EQ1697" s="68"/>
      <c r="ER1697" s="68"/>
      <c r="ES1697" s="68"/>
      <c r="ET1697" s="68"/>
      <c r="EU1697" s="68"/>
      <c r="EV1697" s="68"/>
      <c r="EW1697" s="68"/>
      <c r="EX1697" s="68"/>
      <c r="EY1697" s="68"/>
      <c r="EZ1697" s="68"/>
      <c r="FA1697" s="68"/>
      <c r="FB1697" s="68"/>
      <c r="FC1697" s="68"/>
      <c r="FD1697" s="68"/>
      <c r="FE1697" s="68"/>
      <c r="FF1697" s="68"/>
      <c r="FG1697" s="68"/>
      <c r="FH1697" s="68"/>
      <c r="FI1697" s="68"/>
      <c r="FJ1697" s="68"/>
      <c r="FK1697" s="68"/>
    </row>
    <row r="1698" spans="82:167" ht="15" customHeight="1" x14ac:dyDescent="0.3">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c r="DC1698" s="68"/>
      <c r="DD1698" s="68"/>
      <c r="DE1698" s="68"/>
      <c r="DF1698" s="68"/>
      <c r="DG1698" s="68"/>
      <c r="DH1698" s="68"/>
      <c r="DI1698" s="68"/>
      <c r="DJ1698" s="68"/>
      <c r="DK1698" s="68"/>
      <c r="DL1698" s="68"/>
      <c r="DM1698" s="68"/>
      <c r="DN1698" s="68"/>
      <c r="DO1698" s="68"/>
      <c r="DP1698" s="68"/>
      <c r="DQ1698" s="68"/>
      <c r="DR1698" s="68"/>
      <c r="DS1698" s="68"/>
      <c r="DT1698" s="68"/>
      <c r="DU1698" s="68"/>
      <c r="DV1698" s="68"/>
      <c r="DW1698" s="68"/>
      <c r="DX1698" s="68"/>
      <c r="DY1698" s="68"/>
      <c r="DZ1698" s="68"/>
      <c r="EA1698" s="68"/>
      <c r="EB1698" s="68"/>
      <c r="EC1698" s="68"/>
      <c r="ED1698" s="68"/>
      <c r="EE1698" s="68"/>
      <c r="EF1698" s="68"/>
      <c r="EG1698" s="68"/>
      <c r="EH1698" s="68"/>
      <c r="EI1698" s="68"/>
      <c r="EJ1698" s="68"/>
      <c r="EK1698" s="68"/>
      <c r="EL1698" s="68"/>
      <c r="EM1698" s="68"/>
      <c r="EN1698" s="68"/>
      <c r="EO1698" s="68"/>
      <c r="EP1698" s="68"/>
      <c r="EQ1698" s="68"/>
      <c r="ER1698" s="68"/>
      <c r="ES1698" s="68"/>
      <c r="ET1698" s="68"/>
      <c r="EU1698" s="68"/>
      <c r="EV1698" s="68"/>
      <c r="EW1698" s="68"/>
      <c r="EX1698" s="68"/>
      <c r="EY1698" s="68"/>
      <c r="EZ1698" s="68"/>
      <c r="FA1698" s="68"/>
      <c r="FB1698" s="68"/>
      <c r="FC1698" s="68"/>
      <c r="FD1698" s="68"/>
      <c r="FE1698" s="68"/>
      <c r="FF1698" s="68"/>
      <c r="FG1698" s="68"/>
      <c r="FH1698" s="68"/>
      <c r="FI1698" s="68"/>
      <c r="FJ1698" s="68"/>
      <c r="FK1698" s="68"/>
    </row>
    <row r="1699" spans="82:167" ht="15" customHeight="1" x14ac:dyDescent="0.3">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c r="DC1699" s="68"/>
      <c r="DD1699" s="68"/>
      <c r="DE1699" s="68"/>
      <c r="DF1699" s="68"/>
      <c r="DG1699" s="68"/>
      <c r="DH1699" s="68"/>
      <c r="DI1699" s="68"/>
      <c r="DJ1699" s="68"/>
      <c r="DK1699" s="68"/>
      <c r="DL1699" s="68"/>
      <c r="DM1699" s="68"/>
      <c r="DN1699" s="68"/>
      <c r="DO1699" s="68"/>
      <c r="DP1699" s="68"/>
      <c r="DQ1699" s="68"/>
      <c r="DR1699" s="68"/>
      <c r="DS1699" s="68"/>
      <c r="DT1699" s="68"/>
      <c r="DU1699" s="68"/>
      <c r="DV1699" s="68"/>
      <c r="DW1699" s="68"/>
      <c r="DX1699" s="68"/>
      <c r="DY1699" s="68"/>
      <c r="DZ1699" s="68"/>
      <c r="EA1699" s="68"/>
      <c r="EB1699" s="68"/>
      <c r="EC1699" s="68"/>
      <c r="ED1699" s="68"/>
      <c r="EE1699" s="68"/>
      <c r="EF1699" s="68"/>
      <c r="EG1699" s="68"/>
      <c r="EH1699" s="68"/>
      <c r="EI1699" s="68"/>
      <c r="EJ1699" s="68"/>
      <c r="EK1699" s="68"/>
      <c r="EL1699" s="68"/>
      <c r="EM1699" s="68"/>
      <c r="EN1699" s="68"/>
      <c r="EO1699" s="68"/>
      <c r="EP1699" s="68"/>
      <c r="EQ1699" s="68"/>
      <c r="ER1699" s="68"/>
      <c r="ES1699" s="68"/>
      <c r="ET1699" s="68"/>
      <c r="EU1699" s="68"/>
      <c r="EV1699" s="68"/>
      <c r="EW1699" s="68"/>
      <c r="EX1699" s="68"/>
      <c r="EY1699" s="68"/>
      <c r="EZ1699" s="68"/>
      <c r="FA1699" s="68"/>
      <c r="FB1699" s="68"/>
      <c r="FC1699" s="68"/>
      <c r="FD1699" s="68"/>
      <c r="FE1699" s="68"/>
      <c r="FF1699" s="68"/>
      <c r="FG1699" s="68"/>
      <c r="FH1699" s="68"/>
      <c r="FI1699" s="68"/>
      <c r="FJ1699" s="68"/>
      <c r="FK1699" s="68"/>
    </row>
    <row r="1700" spans="82:167" ht="15" customHeight="1" x14ac:dyDescent="0.3">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c r="DC1700" s="68"/>
      <c r="DD1700" s="68"/>
      <c r="DE1700" s="68"/>
      <c r="DF1700" s="68"/>
      <c r="DG1700" s="68"/>
      <c r="DH1700" s="68"/>
      <c r="DI1700" s="68"/>
      <c r="DJ1700" s="68"/>
      <c r="DK1700" s="68"/>
      <c r="DL1700" s="68"/>
      <c r="DM1700" s="68"/>
      <c r="DN1700" s="68"/>
      <c r="DO1700" s="68"/>
      <c r="DP1700" s="68"/>
      <c r="DQ1700" s="68"/>
      <c r="DR1700" s="68"/>
      <c r="DS1700" s="68"/>
      <c r="DT1700" s="68"/>
      <c r="DU1700" s="68"/>
      <c r="DV1700" s="68"/>
      <c r="DW1700" s="68"/>
      <c r="DX1700" s="68"/>
      <c r="DY1700" s="68"/>
      <c r="DZ1700" s="68"/>
      <c r="EA1700" s="68"/>
      <c r="EB1700" s="68"/>
      <c r="EC1700" s="68"/>
      <c r="ED1700" s="68"/>
      <c r="EE1700" s="68"/>
      <c r="EF1700" s="68"/>
      <c r="EG1700" s="68"/>
      <c r="EH1700" s="68"/>
      <c r="EI1700" s="68"/>
      <c r="EJ1700" s="68"/>
      <c r="EK1700" s="68"/>
      <c r="EL1700" s="68"/>
      <c r="EM1700" s="68"/>
      <c r="EN1700" s="68"/>
      <c r="EO1700" s="68"/>
      <c r="EP1700" s="68"/>
      <c r="EQ1700" s="68"/>
      <c r="ER1700" s="68"/>
      <c r="ES1700" s="68"/>
      <c r="ET1700" s="68"/>
      <c r="EU1700" s="68"/>
      <c r="EV1700" s="68"/>
      <c r="EW1700" s="68"/>
      <c r="EX1700" s="68"/>
      <c r="EY1700" s="68"/>
      <c r="EZ1700" s="68"/>
      <c r="FA1700" s="68"/>
      <c r="FB1700" s="68"/>
      <c r="FC1700" s="68"/>
      <c r="FD1700" s="68"/>
      <c r="FE1700" s="68"/>
      <c r="FF1700" s="68"/>
      <c r="FG1700" s="68"/>
      <c r="FH1700" s="68"/>
      <c r="FI1700" s="68"/>
      <c r="FJ1700" s="68"/>
      <c r="FK1700" s="68"/>
    </row>
    <row r="1701" spans="82:167" ht="15" customHeight="1" x14ac:dyDescent="0.3">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c r="DC1701" s="68"/>
      <c r="DD1701" s="68"/>
      <c r="DE1701" s="68"/>
      <c r="DF1701" s="68"/>
      <c r="DG1701" s="68"/>
      <c r="DH1701" s="68"/>
      <c r="DI1701" s="68"/>
      <c r="DJ1701" s="68"/>
      <c r="DK1701" s="68"/>
      <c r="DL1701" s="68"/>
      <c r="DM1701" s="68"/>
      <c r="DN1701" s="68"/>
      <c r="DO1701" s="68"/>
      <c r="DP1701" s="68"/>
      <c r="DQ1701" s="68"/>
      <c r="DR1701" s="68"/>
      <c r="DS1701" s="68"/>
      <c r="DT1701" s="68"/>
      <c r="DU1701" s="68"/>
      <c r="DV1701" s="68"/>
      <c r="DW1701" s="68"/>
      <c r="DX1701" s="68"/>
      <c r="DY1701" s="68"/>
      <c r="DZ1701" s="68"/>
      <c r="EA1701" s="68"/>
      <c r="EB1701" s="68"/>
      <c r="EC1701" s="68"/>
      <c r="ED1701" s="68"/>
      <c r="EE1701" s="68"/>
      <c r="EF1701" s="68"/>
      <c r="EG1701" s="68"/>
      <c r="EH1701" s="68"/>
      <c r="EI1701" s="68"/>
      <c r="EJ1701" s="68"/>
      <c r="EK1701" s="68"/>
      <c r="EL1701" s="68"/>
      <c r="EM1701" s="68"/>
      <c r="EN1701" s="68"/>
      <c r="EO1701" s="68"/>
      <c r="EP1701" s="68"/>
      <c r="EQ1701" s="68"/>
      <c r="ER1701" s="68"/>
      <c r="ES1701" s="68"/>
      <c r="ET1701" s="68"/>
      <c r="EU1701" s="68"/>
      <c r="EV1701" s="68"/>
      <c r="EW1701" s="68"/>
      <c r="EX1701" s="68"/>
      <c r="EY1701" s="68"/>
      <c r="EZ1701" s="68"/>
      <c r="FA1701" s="68"/>
      <c r="FB1701" s="68"/>
      <c r="FC1701" s="68"/>
      <c r="FD1701" s="68"/>
      <c r="FE1701" s="68"/>
      <c r="FF1701" s="68"/>
      <c r="FG1701" s="68"/>
      <c r="FH1701" s="68"/>
      <c r="FI1701" s="68"/>
      <c r="FJ1701" s="68"/>
      <c r="FK1701" s="68"/>
    </row>
    <row r="1702" spans="82:167" ht="15" customHeight="1" x14ac:dyDescent="0.3">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c r="DC1702" s="68"/>
      <c r="DD1702" s="68"/>
      <c r="DE1702" s="68"/>
      <c r="DF1702" s="68"/>
      <c r="DG1702" s="68"/>
      <c r="DH1702" s="68"/>
      <c r="DI1702" s="68"/>
      <c r="DJ1702" s="68"/>
      <c r="DK1702" s="68"/>
      <c r="DL1702" s="68"/>
      <c r="DM1702" s="68"/>
      <c r="DN1702" s="68"/>
      <c r="DO1702" s="68"/>
      <c r="DP1702" s="68"/>
      <c r="DQ1702" s="68"/>
      <c r="DR1702" s="68"/>
      <c r="DS1702" s="68"/>
      <c r="DT1702" s="68"/>
      <c r="DU1702" s="68"/>
      <c r="DV1702" s="68"/>
      <c r="DW1702" s="68"/>
      <c r="DX1702" s="68"/>
      <c r="DY1702" s="68"/>
      <c r="DZ1702" s="68"/>
      <c r="EA1702" s="68"/>
      <c r="EB1702" s="68"/>
      <c r="EC1702" s="68"/>
      <c r="ED1702" s="68"/>
      <c r="EE1702" s="68"/>
      <c r="EF1702" s="68"/>
      <c r="EG1702" s="68"/>
      <c r="EH1702" s="68"/>
      <c r="EI1702" s="68"/>
      <c r="EJ1702" s="68"/>
      <c r="EK1702" s="68"/>
      <c r="EL1702" s="68"/>
      <c r="EM1702" s="68"/>
      <c r="EN1702" s="68"/>
      <c r="EO1702" s="68"/>
      <c r="EP1702" s="68"/>
      <c r="EQ1702" s="68"/>
      <c r="ER1702" s="68"/>
      <c r="ES1702" s="68"/>
      <c r="ET1702" s="68"/>
      <c r="EU1702" s="68"/>
      <c r="EV1702" s="68"/>
      <c r="EW1702" s="68"/>
      <c r="EX1702" s="68"/>
      <c r="EY1702" s="68"/>
      <c r="EZ1702" s="68"/>
      <c r="FA1702" s="68"/>
      <c r="FB1702" s="68"/>
      <c r="FC1702" s="68"/>
      <c r="FD1702" s="68"/>
      <c r="FE1702" s="68"/>
      <c r="FF1702" s="68"/>
      <c r="FG1702" s="68"/>
      <c r="FH1702" s="68"/>
      <c r="FI1702" s="68"/>
      <c r="FJ1702" s="68"/>
      <c r="FK1702" s="68"/>
    </row>
    <row r="1703" spans="82:167" ht="15" customHeight="1" x14ac:dyDescent="0.3">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c r="DC1703" s="68"/>
      <c r="DD1703" s="68"/>
      <c r="DE1703" s="68"/>
      <c r="DF1703" s="68"/>
      <c r="DG1703" s="68"/>
      <c r="DH1703" s="68"/>
      <c r="DI1703" s="68"/>
      <c r="DJ1703" s="68"/>
      <c r="DK1703" s="68"/>
      <c r="DL1703" s="68"/>
      <c r="DM1703" s="68"/>
      <c r="DN1703" s="68"/>
      <c r="DO1703" s="68"/>
      <c r="DP1703" s="68"/>
      <c r="DQ1703" s="68"/>
      <c r="DR1703" s="68"/>
      <c r="DS1703" s="68"/>
      <c r="DT1703" s="68"/>
      <c r="DU1703" s="68"/>
      <c r="DV1703" s="68"/>
      <c r="DW1703" s="68"/>
      <c r="DX1703" s="68"/>
      <c r="DY1703" s="68"/>
      <c r="DZ1703" s="68"/>
      <c r="EA1703" s="68"/>
      <c r="EB1703" s="68"/>
      <c r="EC1703" s="68"/>
      <c r="ED1703" s="68"/>
      <c r="EE1703" s="68"/>
      <c r="EF1703" s="68"/>
      <c r="EG1703" s="68"/>
      <c r="EH1703" s="68"/>
      <c r="EI1703" s="68"/>
      <c r="EJ1703" s="68"/>
      <c r="EK1703" s="68"/>
      <c r="EL1703" s="68"/>
      <c r="EM1703" s="68"/>
      <c r="EN1703" s="68"/>
      <c r="EO1703" s="68"/>
      <c r="EP1703" s="68"/>
      <c r="EQ1703" s="68"/>
      <c r="ER1703" s="68"/>
      <c r="ES1703" s="68"/>
      <c r="ET1703" s="68"/>
      <c r="EU1703" s="68"/>
      <c r="EV1703" s="68"/>
      <c r="EW1703" s="68"/>
      <c r="EX1703" s="68"/>
      <c r="EY1703" s="68"/>
      <c r="EZ1703" s="68"/>
      <c r="FA1703" s="68"/>
      <c r="FB1703" s="68"/>
      <c r="FC1703" s="68"/>
      <c r="FD1703" s="68"/>
      <c r="FE1703" s="68"/>
      <c r="FF1703" s="68"/>
      <c r="FG1703" s="68"/>
      <c r="FH1703" s="68"/>
      <c r="FI1703" s="68"/>
      <c r="FJ1703" s="68"/>
      <c r="FK1703" s="68"/>
    </row>
    <row r="1704" spans="82:167" ht="15" customHeight="1" x14ac:dyDescent="0.3">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c r="DC1704" s="68"/>
      <c r="DD1704" s="68"/>
      <c r="DE1704" s="68"/>
      <c r="DF1704" s="68"/>
      <c r="DG1704" s="68"/>
      <c r="DH1704" s="68"/>
      <c r="DI1704" s="68"/>
      <c r="DJ1704" s="68"/>
      <c r="DK1704" s="68"/>
      <c r="DL1704" s="68"/>
      <c r="DM1704" s="68"/>
      <c r="DN1704" s="68"/>
      <c r="DO1704" s="68"/>
      <c r="DP1704" s="68"/>
      <c r="DQ1704" s="68"/>
      <c r="DR1704" s="68"/>
      <c r="DS1704" s="68"/>
      <c r="DT1704" s="68"/>
      <c r="DU1704" s="68"/>
      <c r="DV1704" s="68"/>
      <c r="DW1704" s="68"/>
      <c r="DX1704" s="68"/>
      <c r="DY1704" s="68"/>
      <c r="DZ1704" s="68"/>
      <c r="EA1704" s="68"/>
      <c r="EB1704" s="68"/>
      <c r="EC1704" s="68"/>
      <c r="ED1704" s="68"/>
      <c r="EE1704" s="68"/>
      <c r="EF1704" s="68"/>
      <c r="EG1704" s="68"/>
      <c r="EH1704" s="68"/>
      <c r="EI1704" s="68"/>
      <c r="EJ1704" s="68"/>
      <c r="EK1704" s="68"/>
      <c r="EL1704" s="68"/>
      <c r="EM1704" s="68"/>
      <c r="EN1704" s="68"/>
      <c r="EO1704" s="68"/>
      <c r="EP1704" s="68"/>
      <c r="EQ1704" s="68"/>
      <c r="ER1704" s="68"/>
      <c r="ES1704" s="68"/>
      <c r="ET1704" s="68"/>
      <c r="EU1704" s="68"/>
      <c r="EV1704" s="68"/>
      <c r="EW1704" s="68"/>
      <c r="EX1704" s="68"/>
      <c r="EY1704" s="68"/>
      <c r="EZ1704" s="68"/>
      <c r="FA1704" s="68"/>
      <c r="FB1704" s="68"/>
      <c r="FC1704" s="68"/>
      <c r="FD1704" s="68"/>
      <c r="FE1704" s="68"/>
      <c r="FF1704" s="68"/>
      <c r="FG1704" s="68"/>
      <c r="FH1704" s="68"/>
      <c r="FI1704" s="68"/>
      <c r="FJ1704" s="68"/>
      <c r="FK1704" s="68"/>
    </row>
    <row r="1705" spans="82:167" ht="15" customHeight="1" x14ac:dyDescent="0.3">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c r="DC1705" s="68"/>
      <c r="DD1705" s="68"/>
      <c r="DE1705" s="68"/>
      <c r="DF1705" s="68"/>
      <c r="DG1705" s="68"/>
      <c r="DH1705" s="68"/>
      <c r="DI1705" s="68"/>
      <c r="DJ1705" s="68"/>
      <c r="DK1705" s="68"/>
      <c r="DL1705" s="68"/>
      <c r="DM1705" s="68"/>
      <c r="DN1705" s="68"/>
      <c r="DO1705" s="68"/>
      <c r="DP1705" s="68"/>
      <c r="DQ1705" s="68"/>
      <c r="DR1705" s="68"/>
      <c r="DS1705" s="68"/>
      <c r="DT1705" s="68"/>
      <c r="DU1705" s="68"/>
      <c r="DV1705" s="68"/>
      <c r="DW1705" s="68"/>
      <c r="DX1705" s="68"/>
      <c r="DY1705" s="68"/>
      <c r="DZ1705" s="68"/>
      <c r="EA1705" s="68"/>
      <c r="EB1705" s="68"/>
      <c r="EC1705" s="68"/>
      <c r="ED1705" s="68"/>
      <c r="EE1705" s="68"/>
      <c r="EF1705" s="68"/>
      <c r="EG1705" s="68"/>
      <c r="EH1705" s="68"/>
      <c r="EI1705" s="68"/>
      <c r="EJ1705" s="68"/>
      <c r="EK1705" s="68"/>
      <c r="EL1705" s="68"/>
      <c r="EM1705" s="68"/>
      <c r="EN1705" s="68"/>
      <c r="EO1705" s="68"/>
      <c r="EP1705" s="68"/>
      <c r="EQ1705" s="68"/>
      <c r="ER1705" s="68"/>
      <c r="ES1705" s="68"/>
      <c r="ET1705" s="68"/>
      <c r="EU1705" s="68"/>
      <c r="EV1705" s="68"/>
      <c r="EW1705" s="68"/>
      <c r="EX1705" s="68"/>
      <c r="EY1705" s="68"/>
      <c r="EZ1705" s="68"/>
      <c r="FA1705" s="68"/>
      <c r="FB1705" s="68"/>
      <c r="FC1705" s="68"/>
      <c r="FD1705" s="68"/>
      <c r="FE1705" s="68"/>
      <c r="FF1705" s="68"/>
      <c r="FG1705" s="68"/>
      <c r="FH1705" s="68"/>
      <c r="FI1705" s="68"/>
      <c r="FJ1705" s="68"/>
      <c r="FK1705" s="68"/>
    </row>
    <row r="1706" spans="82:167" ht="15" customHeight="1" x14ac:dyDescent="0.3">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c r="DC1706" s="68"/>
      <c r="DD1706" s="68"/>
      <c r="DE1706" s="68"/>
      <c r="DF1706" s="68"/>
      <c r="DG1706" s="68"/>
      <c r="DH1706" s="68"/>
      <c r="DI1706" s="68"/>
      <c r="DJ1706" s="68"/>
      <c r="DK1706" s="68"/>
      <c r="DL1706" s="68"/>
      <c r="DM1706" s="68"/>
      <c r="DN1706" s="68"/>
      <c r="DO1706" s="68"/>
      <c r="DP1706" s="68"/>
      <c r="DQ1706" s="68"/>
      <c r="DR1706" s="68"/>
      <c r="DS1706" s="68"/>
      <c r="DT1706" s="68"/>
      <c r="DU1706" s="68"/>
      <c r="DV1706" s="68"/>
      <c r="DW1706" s="68"/>
      <c r="DX1706" s="68"/>
      <c r="DY1706" s="68"/>
      <c r="DZ1706" s="68"/>
      <c r="EA1706" s="68"/>
      <c r="EB1706" s="68"/>
      <c r="EC1706" s="68"/>
      <c r="ED1706" s="68"/>
      <c r="EE1706" s="68"/>
      <c r="EF1706" s="68"/>
      <c r="EG1706" s="68"/>
      <c r="EH1706" s="68"/>
      <c r="EI1706" s="68"/>
      <c r="EJ1706" s="68"/>
      <c r="EK1706" s="68"/>
      <c r="EL1706" s="68"/>
      <c r="EM1706" s="68"/>
      <c r="EN1706" s="68"/>
      <c r="EO1706" s="68"/>
      <c r="EP1706" s="68"/>
      <c r="EQ1706" s="68"/>
      <c r="ER1706" s="68"/>
      <c r="ES1706" s="68"/>
      <c r="ET1706" s="68"/>
      <c r="EU1706" s="68"/>
      <c r="EV1706" s="68"/>
      <c r="EW1706" s="68"/>
      <c r="EX1706" s="68"/>
      <c r="EY1706" s="68"/>
      <c r="EZ1706" s="68"/>
      <c r="FA1706" s="68"/>
      <c r="FB1706" s="68"/>
      <c r="FC1706" s="68"/>
      <c r="FD1706" s="68"/>
      <c r="FE1706" s="68"/>
      <c r="FF1706" s="68"/>
      <c r="FG1706" s="68"/>
      <c r="FH1706" s="68"/>
      <c r="FI1706" s="68"/>
      <c r="FJ1706" s="68"/>
      <c r="FK1706" s="68"/>
    </row>
    <row r="1707" spans="82:167" ht="15" customHeight="1" x14ac:dyDescent="0.3">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c r="DC1707" s="68"/>
      <c r="DD1707" s="68"/>
      <c r="DE1707" s="68"/>
      <c r="DF1707" s="68"/>
      <c r="DG1707" s="68"/>
      <c r="DH1707" s="68"/>
      <c r="DI1707" s="68"/>
      <c r="DJ1707" s="68"/>
      <c r="DK1707" s="68"/>
      <c r="DL1707" s="68"/>
      <c r="DM1707" s="68"/>
      <c r="DN1707" s="68"/>
      <c r="DO1707" s="68"/>
      <c r="DP1707" s="68"/>
      <c r="DQ1707" s="68"/>
      <c r="DR1707" s="68"/>
      <c r="DS1707" s="68"/>
      <c r="DT1707" s="68"/>
      <c r="DU1707" s="68"/>
      <c r="DV1707" s="68"/>
      <c r="DW1707" s="68"/>
      <c r="DX1707" s="68"/>
      <c r="DY1707" s="68"/>
      <c r="DZ1707" s="68"/>
      <c r="EA1707" s="68"/>
      <c r="EB1707" s="68"/>
      <c r="EC1707" s="68"/>
      <c r="ED1707" s="68"/>
      <c r="EE1707" s="68"/>
      <c r="EF1707" s="68"/>
      <c r="EG1707" s="68"/>
      <c r="EH1707" s="68"/>
      <c r="EI1707" s="68"/>
      <c r="EJ1707" s="68"/>
      <c r="EK1707" s="68"/>
      <c r="EL1707" s="68"/>
      <c r="EM1707" s="68"/>
      <c r="EN1707" s="68"/>
      <c r="EO1707" s="68"/>
      <c r="EP1707" s="68"/>
      <c r="EQ1707" s="68"/>
      <c r="ER1707" s="68"/>
      <c r="ES1707" s="68"/>
      <c r="ET1707" s="68"/>
      <c r="EU1707" s="68"/>
      <c r="EV1707" s="68"/>
      <c r="EW1707" s="68"/>
      <c r="EX1707" s="68"/>
      <c r="EY1707" s="68"/>
      <c r="EZ1707" s="68"/>
      <c r="FA1707" s="68"/>
      <c r="FB1707" s="68"/>
      <c r="FC1707" s="68"/>
      <c r="FD1707" s="68"/>
      <c r="FE1707" s="68"/>
      <c r="FF1707" s="68"/>
      <c r="FG1707" s="68"/>
      <c r="FH1707" s="68"/>
      <c r="FI1707" s="68"/>
      <c r="FJ1707" s="68"/>
      <c r="FK1707" s="68"/>
    </row>
    <row r="1708" spans="82:167" ht="15" customHeight="1" x14ac:dyDescent="0.3">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c r="DC1708" s="68"/>
      <c r="DD1708" s="68"/>
      <c r="DE1708" s="68"/>
      <c r="DF1708" s="68"/>
      <c r="DG1708" s="68"/>
      <c r="DH1708" s="68"/>
      <c r="DI1708" s="68"/>
      <c r="DJ1708" s="68"/>
      <c r="DK1708" s="68"/>
      <c r="DL1708" s="68"/>
      <c r="DM1708" s="68"/>
      <c r="DN1708" s="68"/>
      <c r="DO1708" s="68"/>
      <c r="DP1708" s="68"/>
      <c r="DQ1708" s="68"/>
      <c r="DR1708" s="68"/>
      <c r="DS1708" s="68"/>
      <c r="DT1708" s="68"/>
      <c r="DU1708" s="68"/>
      <c r="DV1708" s="68"/>
      <c r="DW1708" s="68"/>
      <c r="DX1708" s="68"/>
      <c r="DY1708" s="68"/>
      <c r="DZ1708" s="68"/>
      <c r="EA1708" s="68"/>
      <c r="EB1708" s="68"/>
      <c r="EC1708" s="68"/>
      <c r="ED1708" s="68"/>
      <c r="EE1708" s="68"/>
      <c r="EF1708" s="68"/>
      <c r="EG1708" s="68"/>
      <c r="EH1708" s="68"/>
      <c r="EI1708" s="68"/>
      <c r="EJ1708" s="68"/>
      <c r="EK1708" s="68"/>
      <c r="EL1708" s="68"/>
      <c r="EM1708" s="68"/>
      <c r="EN1708" s="68"/>
      <c r="EO1708" s="68"/>
      <c r="EP1708" s="68"/>
      <c r="EQ1708" s="68"/>
      <c r="ER1708" s="68"/>
      <c r="ES1708" s="68"/>
      <c r="ET1708" s="68"/>
      <c r="EU1708" s="68"/>
      <c r="EV1708" s="68"/>
      <c r="EW1708" s="68"/>
      <c r="EX1708" s="68"/>
      <c r="EY1708" s="68"/>
      <c r="EZ1708" s="68"/>
      <c r="FA1708" s="68"/>
      <c r="FB1708" s="68"/>
      <c r="FC1708" s="68"/>
      <c r="FD1708" s="68"/>
      <c r="FE1708" s="68"/>
      <c r="FF1708" s="68"/>
      <c r="FG1708" s="68"/>
      <c r="FH1708" s="68"/>
      <c r="FI1708" s="68"/>
      <c r="FJ1708" s="68"/>
      <c r="FK1708" s="68"/>
    </row>
    <row r="1709" spans="82:167" ht="15" customHeight="1" x14ac:dyDescent="0.3">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c r="DC1709" s="68"/>
      <c r="DD1709" s="68"/>
      <c r="DE1709" s="68"/>
      <c r="DF1709" s="68"/>
      <c r="DG1709" s="68"/>
      <c r="DH1709" s="68"/>
      <c r="DI1709" s="68"/>
      <c r="DJ1709" s="68"/>
      <c r="DK1709" s="68"/>
      <c r="DL1709" s="68"/>
      <c r="DM1709" s="68"/>
      <c r="DN1709" s="68"/>
      <c r="DO1709" s="68"/>
      <c r="DP1709" s="68"/>
      <c r="DQ1709" s="68"/>
      <c r="DR1709" s="68"/>
      <c r="DS1709" s="68"/>
      <c r="DT1709" s="68"/>
      <c r="DU1709" s="68"/>
      <c r="DV1709" s="68"/>
      <c r="DW1709" s="68"/>
      <c r="DX1709" s="68"/>
      <c r="DY1709" s="68"/>
      <c r="DZ1709" s="68"/>
      <c r="EA1709" s="68"/>
      <c r="EB1709" s="68"/>
      <c r="EC1709" s="68"/>
      <c r="ED1709" s="68"/>
      <c r="EE1709" s="68"/>
      <c r="EF1709" s="68"/>
      <c r="EG1709" s="68"/>
      <c r="EH1709" s="68"/>
      <c r="EI1709" s="68"/>
      <c r="EJ1709" s="68"/>
      <c r="EK1709" s="68"/>
      <c r="EL1709" s="68"/>
      <c r="EM1709" s="68"/>
      <c r="EN1709" s="68"/>
      <c r="EO1709" s="68"/>
      <c r="EP1709" s="68"/>
      <c r="EQ1709" s="68"/>
      <c r="ER1709" s="68"/>
      <c r="ES1709" s="68"/>
      <c r="ET1709" s="68"/>
      <c r="EU1709" s="68"/>
      <c r="EV1709" s="68"/>
      <c r="EW1709" s="68"/>
      <c r="EX1709" s="68"/>
      <c r="EY1709" s="68"/>
      <c r="EZ1709" s="68"/>
      <c r="FA1709" s="68"/>
      <c r="FB1709" s="68"/>
      <c r="FC1709" s="68"/>
      <c r="FD1709" s="68"/>
      <c r="FE1709" s="68"/>
      <c r="FF1709" s="68"/>
      <c r="FG1709" s="68"/>
      <c r="FH1709" s="68"/>
      <c r="FI1709" s="68"/>
      <c r="FJ1709" s="68"/>
      <c r="FK1709" s="68"/>
    </row>
    <row r="1710" spans="82:167" ht="15" customHeight="1" x14ac:dyDescent="0.3">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c r="DC1710" s="68"/>
      <c r="DD1710" s="68"/>
      <c r="DE1710" s="68"/>
      <c r="DF1710" s="68"/>
      <c r="DG1710" s="68"/>
      <c r="DH1710" s="68"/>
      <c r="DI1710" s="68"/>
      <c r="DJ1710" s="68"/>
      <c r="DK1710" s="68"/>
      <c r="DL1710" s="68"/>
      <c r="DM1710" s="68"/>
      <c r="DN1710" s="68"/>
      <c r="DO1710" s="68"/>
      <c r="DP1710" s="68"/>
      <c r="DQ1710" s="68"/>
      <c r="DR1710" s="68"/>
      <c r="DS1710" s="68"/>
      <c r="DT1710" s="68"/>
      <c r="DU1710" s="68"/>
      <c r="DV1710" s="68"/>
      <c r="DW1710" s="68"/>
      <c r="DX1710" s="68"/>
      <c r="DY1710" s="68"/>
      <c r="DZ1710" s="68"/>
      <c r="EA1710" s="68"/>
      <c r="EB1710" s="68"/>
      <c r="EC1710" s="68"/>
      <c r="ED1710" s="68"/>
      <c r="EE1710" s="68"/>
      <c r="EF1710" s="68"/>
      <c r="EG1710" s="68"/>
      <c r="EH1710" s="68"/>
      <c r="EI1710" s="68"/>
      <c r="EJ1710" s="68"/>
      <c r="EK1710" s="68"/>
      <c r="EL1710" s="68"/>
      <c r="EM1710" s="68"/>
      <c r="EN1710" s="68"/>
      <c r="EO1710" s="68"/>
      <c r="EP1710" s="68"/>
      <c r="EQ1710" s="68"/>
      <c r="ER1710" s="68"/>
      <c r="ES1710" s="68"/>
      <c r="ET1710" s="68"/>
      <c r="EU1710" s="68"/>
      <c r="EV1710" s="68"/>
      <c r="EW1710" s="68"/>
      <c r="EX1710" s="68"/>
      <c r="EY1710" s="68"/>
      <c r="EZ1710" s="68"/>
      <c r="FA1710" s="68"/>
      <c r="FB1710" s="68"/>
      <c r="FC1710" s="68"/>
      <c r="FD1710" s="68"/>
      <c r="FE1710" s="68"/>
      <c r="FF1710" s="68"/>
      <c r="FG1710" s="68"/>
      <c r="FH1710" s="68"/>
      <c r="FI1710" s="68"/>
      <c r="FJ1710" s="68"/>
      <c r="FK1710" s="68"/>
    </row>
    <row r="1711" spans="82:167" ht="15" customHeight="1" x14ac:dyDescent="0.3">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c r="DC1711" s="68"/>
      <c r="DD1711" s="68"/>
      <c r="DE1711" s="68"/>
      <c r="DF1711" s="68"/>
      <c r="DG1711" s="68"/>
      <c r="DH1711" s="68"/>
      <c r="DI1711" s="68"/>
      <c r="DJ1711" s="68"/>
      <c r="DK1711" s="68"/>
      <c r="DL1711" s="68"/>
      <c r="DM1711" s="68"/>
      <c r="DN1711" s="68"/>
      <c r="DO1711" s="68"/>
      <c r="DP1711" s="68"/>
      <c r="DQ1711" s="68"/>
      <c r="DR1711" s="68"/>
      <c r="DS1711" s="68"/>
      <c r="DT1711" s="68"/>
      <c r="DU1711" s="68"/>
      <c r="DV1711" s="68"/>
      <c r="DW1711" s="68"/>
      <c r="DX1711" s="68"/>
      <c r="DY1711" s="68"/>
      <c r="DZ1711" s="68"/>
      <c r="EA1711" s="68"/>
      <c r="EB1711" s="68"/>
      <c r="EC1711" s="68"/>
      <c r="ED1711" s="68"/>
      <c r="EE1711" s="68"/>
      <c r="EF1711" s="68"/>
      <c r="EG1711" s="68"/>
      <c r="EH1711" s="68"/>
      <c r="EI1711" s="68"/>
      <c r="EJ1711" s="68"/>
      <c r="EK1711" s="68"/>
      <c r="EL1711" s="68"/>
      <c r="EM1711" s="68"/>
      <c r="EN1711" s="68"/>
      <c r="EO1711" s="68"/>
      <c r="EP1711" s="68"/>
      <c r="EQ1711" s="68"/>
      <c r="ER1711" s="68"/>
      <c r="ES1711" s="68"/>
      <c r="ET1711" s="68"/>
      <c r="EU1711" s="68"/>
      <c r="EV1711" s="68"/>
      <c r="EW1711" s="68"/>
      <c r="EX1711" s="68"/>
      <c r="EY1711" s="68"/>
      <c r="EZ1711" s="68"/>
      <c r="FA1711" s="68"/>
      <c r="FB1711" s="68"/>
      <c r="FC1711" s="68"/>
      <c r="FD1711" s="68"/>
      <c r="FE1711" s="68"/>
      <c r="FF1711" s="68"/>
      <c r="FG1711" s="68"/>
      <c r="FH1711" s="68"/>
      <c r="FI1711" s="68"/>
      <c r="FJ1711" s="68"/>
      <c r="FK1711" s="68"/>
    </row>
    <row r="1712" spans="82:167" ht="15" customHeight="1" x14ac:dyDescent="0.3">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c r="DC1712" s="68"/>
      <c r="DD1712" s="68"/>
      <c r="DE1712" s="68"/>
      <c r="DF1712" s="68"/>
      <c r="DG1712" s="68"/>
      <c r="DH1712" s="68"/>
      <c r="DI1712" s="68"/>
      <c r="DJ1712" s="68"/>
      <c r="DK1712" s="68"/>
      <c r="DL1712" s="68"/>
      <c r="DM1712" s="68"/>
      <c r="DN1712" s="68"/>
      <c r="DO1712" s="68"/>
      <c r="DP1712" s="68"/>
      <c r="DQ1712" s="68"/>
      <c r="DR1712" s="68"/>
      <c r="DS1712" s="68"/>
      <c r="DT1712" s="68"/>
      <c r="DU1712" s="68"/>
      <c r="DV1712" s="68"/>
      <c r="DW1712" s="68"/>
      <c r="DX1712" s="68"/>
      <c r="DY1712" s="68"/>
      <c r="DZ1712" s="68"/>
      <c r="EA1712" s="68"/>
      <c r="EB1712" s="68"/>
      <c r="EC1712" s="68"/>
      <c r="ED1712" s="68"/>
      <c r="EE1712" s="68"/>
      <c r="EF1712" s="68"/>
      <c r="EG1712" s="68"/>
      <c r="EH1712" s="68"/>
      <c r="EI1712" s="68"/>
      <c r="EJ1712" s="68"/>
      <c r="EK1712" s="68"/>
      <c r="EL1712" s="68"/>
      <c r="EM1712" s="68"/>
      <c r="EN1712" s="68"/>
      <c r="EO1712" s="68"/>
      <c r="EP1712" s="68"/>
      <c r="EQ1712" s="68"/>
      <c r="ER1712" s="68"/>
      <c r="ES1712" s="68"/>
      <c r="ET1712" s="68"/>
      <c r="EU1712" s="68"/>
      <c r="EV1712" s="68"/>
      <c r="EW1712" s="68"/>
      <c r="EX1712" s="68"/>
      <c r="EY1712" s="68"/>
      <c r="EZ1712" s="68"/>
      <c r="FA1712" s="68"/>
      <c r="FB1712" s="68"/>
      <c r="FC1712" s="68"/>
      <c r="FD1712" s="68"/>
      <c r="FE1712" s="68"/>
      <c r="FF1712" s="68"/>
      <c r="FG1712" s="68"/>
      <c r="FH1712" s="68"/>
      <c r="FI1712" s="68"/>
      <c r="FJ1712" s="68"/>
      <c r="FK1712" s="68"/>
    </row>
    <row r="1713" spans="83:167" ht="15" customHeight="1" x14ac:dyDescent="0.3">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c r="DC1713" s="68"/>
      <c r="DD1713" s="68"/>
      <c r="DE1713" s="68"/>
      <c r="DF1713" s="68"/>
      <c r="DG1713" s="68"/>
      <c r="DH1713" s="68"/>
      <c r="DI1713" s="68"/>
      <c r="DJ1713" s="68"/>
      <c r="DK1713" s="68"/>
      <c r="DL1713" s="68"/>
      <c r="DM1713" s="68"/>
      <c r="DN1713" s="68"/>
      <c r="DO1713" s="68"/>
      <c r="DP1713" s="68"/>
      <c r="DQ1713" s="68"/>
      <c r="DR1713" s="68"/>
      <c r="DS1713" s="68"/>
      <c r="DT1713" s="68"/>
      <c r="DU1713" s="68"/>
      <c r="DV1713" s="68"/>
      <c r="DW1713" s="68"/>
      <c r="DX1713" s="68"/>
      <c r="DY1713" s="68"/>
      <c r="DZ1713" s="68"/>
      <c r="EA1713" s="68"/>
      <c r="EB1713" s="68"/>
      <c r="EC1713" s="68"/>
      <c r="ED1713" s="68"/>
      <c r="EE1713" s="68"/>
      <c r="EF1713" s="68"/>
      <c r="EG1713" s="68"/>
      <c r="EH1713" s="68"/>
      <c r="EI1713" s="68"/>
      <c r="EJ1713" s="68"/>
      <c r="EK1713" s="68"/>
      <c r="EL1713" s="68"/>
      <c r="EM1713" s="68"/>
      <c r="EN1713" s="68"/>
      <c r="EO1713" s="68"/>
      <c r="EP1713" s="68"/>
      <c r="EQ1713" s="68"/>
      <c r="ER1713" s="68"/>
      <c r="ES1713" s="68"/>
      <c r="ET1713" s="68"/>
      <c r="EU1713" s="68"/>
      <c r="EV1713" s="68"/>
      <c r="EW1713" s="68"/>
      <c r="EX1713" s="68"/>
      <c r="EY1713" s="68"/>
      <c r="EZ1713" s="68"/>
      <c r="FA1713" s="68"/>
      <c r="FB1713" s="68"/>
      <c r="FC1713" s="68"/>
      <c r="FD1713" s="68"/>
      <c r="FE1713" s="68"/>
      <c r="FF1713" s="68"/>
      <c r="FG1713" s="68"/>
      <c r="FH1713" s="68"/>
      <c r="FI1713" s="68"/>
      <c r="FJ1713" s="68"/>
      <c r="FK1713" s="68"/>
    </row>
    <row r="1714" spans="83:167" ht="15" customHeight="1" x14ac:dyDescent="0.3">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c r="DC1714" s="68"/>
      <c r="DD1714" s="68"/>
      <c r="DE1714" s="68"/>
      <c r="DF1714" s="68"/>
      <c r="DG1714" s="68"/>
      <c r="DH1714" s="68"/>
      <c r="DI1714" s="68"/>
      <c r="DJ1714" s="68"/>
      <c r="DK1714" s="68"/>
      <c r="DL1714" s="68"/>
      <c r="DM1714" s="68"/>
      <c r="DN1714" s="68"/>
      <c r="DO1714" s="68"/>
      <c r="DP1714" s="68"/>
      <c r="DQ1714" s="68"/>
      <c r="DR1714" s="68"/>
      <c r="DS1714" s="68"/>
      <c r="DT1714" s="68"/>
      <c r="DU1714" s="68"/>
      <c r="DV1714" s="68"/>
      <c r="DW1714" s="68"/>
      <c r="DX1714" s="68"/>
      <c r="DY1714" s="68"/>
      <c r="DZ1714" s="68"/>
      <c r="EA1714" s="68"/>
      <c r="EB1714" s="68"/>
      <c r="EC1714" s="68"/>
      <c r="ED1714" s="68"/>
      <c r="EE1714" s="68"/>
      <c r="EF1714" s="68"/>
      <c r="EG1714" s="68"/>
      <c r="EH1714" s="68"/>
      <c r="EI1714" s="68"/>
      <c r="EJ1714" s="68"/>
      <c r="EK1714" s="68"/>
      <c r="EL1714" s="68"/>
      <c r="EM1714" s="68"/>
      <c r="EN1714" s="68"/>
      <c r="EO1714" s="68"/>
      <c r="EP1714" s="68"/>
      <c r="EQ1714" s="68"/>
      <c r="ER1714" s="68"/>
      <c r="ES1714" s="68"/>
      <c r="ET1714" s="68"/>
      <c r="EU1714" s="68"/>
      <c r="EV1714" s="68"/>
      <c r="EW1714" s="68"/>
      <c r="EX1714" s="68"/>
      <c r="EY1714" s="68"/>
      <c r="EZ1714" s="68"/>
      <c r="FA1714" s="68"/>
      <c r="FB1714" s="68"/>
      <c r="FC1714" s="68"/>
      <c r="FD1714" s="68"/>
      <c r="FE1714" s="68"/>
      <c r="FF1714" s="68"/>
      <c r="FG1714" s="68"/>
      <c r="FH1714" s="68"/>
      <c r="FI1714" s="68"/>
      <c r="FJ1714" s="68"/>
      <c r="FK1714" s="68"/>
    </row>
    <row r="1715" spans="83:167" ht="15" customHeight="1" x14ac:dyDescent="0.3">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c r="DC1715" s="68"/>
      <c r="DD1715" s="68"/>
      <c r="DE1715" s="68"/>
      <c r="DF1715" s="68"/>
      <c r="DG1715" s="68"/>
      <c r="DH1715" s="68"/>
      <c r="DI1715" s="68"/>
      <c r="DJ1715" s="68"/>
      <c r="DK1715" s="68"/>
      <c r="DL1715" s="68"/>
      <c r="DM1715" s="68"/>
      <c r="DN1715" s="68"/>
      <c r="DO1715" s="68"/>
      <c r="DP1715" s="68"/>
      <c r="DQ1715" s="68"/>
      <c r="DR1715" s="68"/>
      <c r="DS1715" s="68"/>
      <c r="DT1715" s="68"/>
      <c r="DU1715" s="68"/>
      <c r="DV1715" s="68"/>
      <c r="DW1715" s="68"/>
      <c r="DX1715" s="68"/>
      <c r="DY1715" s="68"/>
      <c r="DZ1715" s="68"/>
      <c r="EA1715" s="68"/>
      <c r="EB1715" s="68"/>
      <c r="EC1715" s="68"/>
      <c r="ED1715" s="68"/>
      <c r="EE1715" s="68"/>
      <c r="EF1715" s="68"/>
      <c r="EG1715" s="68"/>
      <c r="EH1715" s="68"/>
      <c r="EI1715" s="68"/>
      <c r="EJ1715" s="68"/>
      <c r="EK1715" s="68"/>
      <c r="EL1715" s="68"/>
      <c r="EM1715" s="68"/>
      <c r="EN1715" s="68"/>
      <c r="EO1715" s="68"/>
      <c r="EP1715" s="68"/>
      <c r="EQ1715" s="68"/>
      <c r="ER1715" s="68"/>
      <c r="ES1715" s="68"/>
      <c r="ET1715" s="68"/>
      <c r="EU1715" s="68"/>
      <c r="EV1715" s="68"/>
      <c r="EW1715" s="68"/>
      <c r="EX1715" s="68"/>
      <c r="EY1715" s="68"/>
      <c r="EZ1715" s="68"/>
      <c r="FA1715" s="68"/>
      <c r="FB1715" s="68"/>
      <c r="FC1715" s="68"/>
      <c r="FD1715" s="68"/>
      <c r="FE1715" s="68"/>
      <c r="FF1715" s="68"/>
      <c r="FG1715" s="68"/>
      <c r="FH1715" s="68"/>
      <c r="FI1715" s="68"/>
      <c r="FJ1715" s="68"/>
      <c r="FK1715" s="68"/>
    </row>
    <row r="1716" spans="83:167" ht="15" customHeight="1" x14ac:dyDescent="0.3">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c r="DC1716" s="68"/>
      <c r="DD1716" s="68"/>
      <c r="DE1716" s="68"/>
      <c r="DF1716" s="68"/>
      <c r="DG1716" s="68"/>
      <c r="DH1716" s="68"/>
      <c r="DI1716" s="68"/>
      <c r="DJ1716" s="68"/>
      <c r="DK1716" s="68"/>
      <c r="DL1716" s="68"/>
      <c r="DM1716" s="68"/>
      <c r="DN1716" s="68"/>
      <c r="DO1716" s="68"/>
      <c r="DP1716" s="68"/>
      <c r="DQ1716" s="68"/>
      <c r="DR1716" s="68"/>
      <c r="DS1716" s="68"/>
      <c r="DT1716" s="68"/>
      <c r="DU1716" s="68"/>
      <c r="DV1716" s="68"/>
      <c r="DW1716" s="68"/>
      <c r="DX1716" s="68"/>
      <c r="DY1716" s="68"/>
      <c r="DZ1716" s="68"/>
      <c r="EA1716" s="68"/>
      <c r="EB1716" s="68"/>
      <c r="EC1716" s="68"/>
      <c r="ED1716" s="68"/>
      <c r="EE1716" s="68"/>
      <c r="EF1716" s="68"/>
      <c r="EG1716" s="68"/>
      <c r="EH1716" s="68"/>
      <c r="EI1716" s="68"/>
      <c r="EJ1716" s="68"/>
      <c r="EK1716" s="68"/>
      <c r="EL1716" s="68"/>
      <c r="EM1716" s="68"/>
      <c r="EN1716" s="68"/>
      <c r="EO1716" s="68"/>
      <c r="EP1716" s="68"/>
      <c r="EQ1716" s="68"/>
      <c r="ER1716" s="68"/>
      <c r="ES1716" s="68"/>
      <c r="ET1716" s="68"/>
      <c r="EU1716" s="68"/>
      <c r="EV1716" s="68"/>
      <c r="EW1716" s="68"/>
      <c r="EX1716" s="68"/>
      <c r="EY1716" s="68"/>
      <c r="EZ1716" s="68"/>
      <c r="FA1716" s="68"/>
      <c r="FB1716" s="68"/>
      <c r="FC1716" s="68"/>
      <c r="FD1716" s="68"/>
      <c r="FE1716" s="68"/>
      <c r="FF1716" s="68"/>
      <c r="FG1716" s="68"/>
      <c r="FH1716" s="68"/>
      <c r="FI1716" s="68"/>
      <c r="FJ1716" s="68"/>
      <c r="FK1716" s="68"/>
    </row>
    <row r="1717" spans="83:167" ht="15" customHeight="1" x14ac:dyDescent="0.3">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c r="DC1717" s="68"/>
      <c r="DD1717" s="68"/>
      <c r="DE1717" s="68"/>
      <c r="DF1717" s="68"/>
      <c r="DG1717" s="68"/>
      <c r="DH1717" s="68"/>
      <c r="DI1717" s="68"/>
      <c r="DJ1717" s="68"/>
      <c r="DK1717" s="68"/>
      <c r="DL1717" s="68"/>
      <c r="DM1717" s="68"/>
      <c r="DN1717" s="68"/>
      <c r="DO1717" s="68"/>
      <c r="DP1717" s="68"/>
      <c r="DQ1717" s="68"/>
      <c r="DR1717" s="68"/>
      <c r="DS1717" s="68"/>
      <c r="DT1717" s="68"/>
      <c r="DU1717" s="68"/>
      <c r="DV1717" s="68"/>
      <c r="DW1717" s="68"/>
      <c r="DX1717" s="68"/>
      <c r="DY1717" s="68"/>
      <c r="DZ1717" s="68"/>
      <c r="EA1717" s="68"/>
      <c r="EB1717" s="68"/>
      <c r="EC1717" s="68"/>
      <c r="ED1717" s="68"/>
      <c r="EE1717" s="68"/>
      <c r="EF1717" s="68"/>
      <c r="EG1717" s="68"/>
      <c r="EH1717" s="68"/>
      <c r="EI1717" s="68"/>
      <c r="EJ1717" s="68"/>
      <c r="EK1717" s="68"/>
      <c r="EL1717" s="68"/>
      <c r="EM1717" s="68"/>
      <c r="EN1717" s="68"/>
      <c r="EO1717" s="68"/>
      <c r="EP1717" s="68"/>
      <c r="EQ1717" s="68"/>
      <c r="ER1717" s="68"/>
      <c r="ES1717" s="68"/>
      <c r="ET1717" s="68"/>
      <c r="EU1717" s="68"/>
      <c r="EV1717" s="68"/>
      <c r="EW1717" s="68"/>
      <c r="EX1717" s="68"/>
      <c r="EY1717" s="68"/>
      <c r="EZ1717" s="68"/>
      <c r="FA1717" s="68"/>
      <c r="FB1717" s="68"/>
      <c r="FC1717" s="68"/>
      <c r="FD1717" s="68"/>
      <c r="FE1717" s="68"/>
      <c r="FF1717" s="68"/>
      <c r="FG1717" s="68"/>
      <c r="FH1717" s="68"/>
      <c r="FI1717" s="68"/>
      <c r="FJ1717" s="68"/>
      <c r="FK1717" s="68"/>
    </row>
    <row r="1718" spans="83:167" ht="15" customHeight="1" x14ac:dyDescent="0.3">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c r="DC1718" s="68"/>
      <c r="DD1718" s="68"/>
      <c r="DE1718" s="68"/>
      <c r="DF1718" s="68"/>
      <c r="DG1718" s="68"/>
      <c r="DH1718" s="68"/>
      <c r="DI1718" s="68"/>
      <c r="DJ1718" s="68"/>
      <c r="DK1718" s="68"/>
      <c r="DL1718" s="68"/>
      <c r="DM1718" s="68"/>
      <c r="DN1718" s="68"/>
      <c r="DO1718" s="68"/>
      <c r="DP1718" s="68"/>
      <c r="DQ1718" s="68"/>
      <c r="DR1718" s="68"/>
      <c r="DS1718" s="68"/>
      <c r="DT1718" s="68"/>
      <c r="DU1718" s="68"/>
      <c r="DV1718" s="68"/>
      <c r="DW1718" s="68"/>
      <c r="DX1718" s="68"/>
      <c r="DY1718" s="68"/>
      <c r="DZ1718" s="68"/>
      <c r="EA1718" s="68"/>
      <c r="EB1718" s="68"/>
      <c r="EC1718" s="68"/>
      <c r="ED1718" s="68"/>
      <c r="EE1718" s="68"/>
      <c r="EF1718" s="68"/>
      <c r="EG1718" s="68"/>
      <c r="EH1718" s="68"/>
      <c r="EI1718" s="68"/>
      <c r="EJ1718" s="68"/>
      <c r="EK1718" s="68"/>
      <c r="EL1718" s="68"/>
      <c r="EM1718" s="68"/>
      <c r="EN1718" s="68"/>
      <c r="EO1718" s="68"/>
      <c r="EP1718" s="68"/>
      <c r="EQ1718" s="68"/>
      <c r="ER1718" s="68"/>
      <c r="ES1718" s="68"/>
      <c r="ET1718" s="68"/>
      <c r="EU1718" s="68"/>
      <c r="EV1718" s="68"/>
      <c r="EW1718" s="68"/>
      <c r="EX1718" s="68"/>
      <c r="EY1718" s="68"/>
      <c r="EZ1718" s="68"/>
      <c r="FA1718" s="68"/>
      <c r="FB1718" s="68"/>
      <c r="FC1718" s="68"/>
      <c r="FD1718" s="68"/>
      <c r="FE1718" s="68"/>
      <c r="FF1718" s="68"/>
      <c r="FG1718" s="68"/>
      <c r="FH1718" s="68"/>
      <c r="FI1718" s="68"/>
      <c r="FJ1718" s="68"/>
      <c r="FK1718" s="68"/>
    </row>
    <row r="1719" spans="83:167" ht="15" customHeight="1" x14ac:dyDescent="0.3">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c r="DC1719" s="68"/>
      <c r="DD1719" s="68"/>
      <c r="DE1719" s="68"/>
      <c r="DF1719" s="68"/>
      <c r="DG1719" s="68"/>
      <c r="DH1719" s="68"/>
      <c r="DI1719" s="68"/>
      <c r="DJ1719" s="68"/>
      <c r="DK1719" s="68"/>
      <c r="DL1719" s="68"/>
      <c r="DM1719" s="68"/>
      <c r="DN1719" s="68"/>
      <c r="DO1719" s="68"/>
      <c r="DP1719" s="68"/>
      <c r="DQ1719" s="68"/>
      <c r="DR1719" s="68"/>
      <c r="DS1719" s="68"/>
      <c r="DT1719" s="68"/>
      <c r="DU1719" s="68"/>
      <c r="DV1719" s="68"/>
      <c r="DW1719" s="68"/>
      <c r="DX1719" s="68"/>
      <c r="DY1719" s="68"/>
      <c r="DZ1719" s="68"/>
      <c r="EA1719" s="68"/>
      <c r="EB1719" s="68"/>
      <c r="EC1719" s="68"/>
      <c r="ED1719" s="68"/>
      <c r="EE1719" s="68"/>
      <c r="EF1719" s="68"/>
      <c r="EG1719" s="68"/>
      <c r="EH1719" s="68"/>
      <c r="EI1719" s="68"/>
      <c r="EJ1719" s="68"/>
      <c r="EK1719" s="68"/>
      <c r="EL1719" s="68"/>
      <c r="EM1719" s="68"/>
      <c r="EN1719" s="68"/>
      <c r="EO1719" s="68"/>
      <c r="EP1719" s="68"/>
      <c r="EQ1719" s="68"/>
      <c r="ER1719" s="68"/>
      <c r="ES1719" s="68"/>
      <c r="ET1719" s="68"/>
      <c r="EU1719" s="68"/>
      <c r="EV1719" s="68"/>
      <c r="EW1719" s="68"/>
      <c r="EX1719" s="68"/>
      <c r="EY1719" s="68"/>
      <c r="EZ1719" s="68"/>
      <c r="FA1719" s="68"/>
      <c r="FB1719" s="68"/>
      <c r="FC1719" s="68"/>
      <c r="FD1719" s="68"/>
      <c r="FE1719" s="68"/>
      <c r="FF1719" s="68"/>
      <c r="FG1719" s="68"/>
      <c r="FH1719" s="68"/>
      <c r="FI1719" s="68"/>
      <c r="FJ1719" s="68"/>
      <c r="FK1719" s="68"/>
    </row>
    <row r="1720" spans="83:167" ht="15" customHeight="1" x14ac:dyDescent="0.3">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c r="DC1720" s="68"/>
      <c r="DD1720" s="68"/>
      <c r="DE1720" s="68"/>
      <c r="DF1720" s="68"/>
      <c r="DG1720" s="68"/>
      <c r="DH1720" s="68"/>
      <c r="DI1720" s="68"/>
      <c r="DJ1720" s="68"/>
      <c r="DK1720" s="68"/>
      <c r="DL1720" s="68"/>
      <c r="DM1720" s="68"/>
      <c r="DN1720" s="68"/>
      <c r="DO1720" s="68"/>
      <c r="DP1720" s="68"/>
      <c r="DQ1720" s="68"/>
      <c r="DR1720" s="68"/>
      <c r="DS1720" s="68"/>
      <c r="DT1720" s="68"/>
      <c r="DU1720" s="68"/>
      <c r="DV1720" s="68"/>
      <c r="DW1720" s="68"/>
      <c r="DX1720" s="68"/>
      <c r="DY1720" s="68"/>
      <c r="DZ1720" s="68"/>
      <c r="EA1720" s="68"/>
      <c r="EB1720" s="68"/>
      <c r="EC1720" s="68"/>
      <c r="ED1720" s="68"/>
      <c r="EE1720" s="68"/>
      <c r="EF1720" s="68"/>
      <c r="EG1720" s="68"/>
      <c r="EH1720" s="68"/>
      <c r="EI1720" s="68"/>
      <c r="EJ1720" s="68"/>
      <c r="EK1720" s="68"/>
      <c r="EL1720" s="68"/>
      <c r="EM1720" s="68"/>
      <c r="EN1720" s="68"/>
      <c r="EO1720" s="68"/>
      <c r="EP1720" s="68"/>
      <c r="EQ1720" s="68"/>
      <c r="ER1720" s="68"/>
      <c r="ES1720" s="68"/>
      <c r="ET1720" s="68"/>
      <c r="EU1720" s="68"/>
      <c r="EV1720" s="68"/>
      <c r="EW1720" s="68"/>
      <c r="EX1720" s="68"/>
      <c r="EY1720" s="68"/>
      <c r="EZ1720" s="68"/>
      <c r="FA1720" s="68"/>
      <c r="FB1720" s="68"/>
      <c r="FC1720" s="68"/>
      <c r="FD1720" s="68"/>
      <c r="FE1720" s="68"/>
      <c r="FF1720" s="68"/>
      <c r="FG1720" s="68"/>
      <c r="FH1720" s="68"/>
      <c r="FI1720" s="68"/>
      <c r="FJ1720" s="68"/>
      <c r="FK1720" s="68"/>
    </row>
    <row r="1721" spans="83:167" ht="15" customHeight="1" x14ac:dyDescent="0.3">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c r="DC1721" s="68"/>
      <c r="DD1721" s="68"/>
      <c r="DE1721" s="68"/>
      <c r="DF1721" s="68"/>
      <c r="DG1721" s="68"/>
      <c r="DH1721" s="68"/>
      <c r="DI1721" s="68"/>
      <c r="DJ1721" s="68"/>
      <c r="DK1721" s="68"/>
      <c r="DL1721" s="68"/>
      <c r="DM1721" s="68"/>
      <c r="DN1721" s="68"/>
      <c r="DO1721" s="68"/>
      <c r="DP1721" s="68"/>
      <c r="DQ1721" s="68"/>
      <c r="DR1721" s="68"/>
      <c r="DS1721" s="68"/>
      <c r="DT1721" s="68"/>
      <c r="DU1721" s="68"/>
      <c r="DV1721" s="68"/>
      <c r="DW1721" s="68"/>
      <c r="DX1721" s="68"/>
      <c r="DY1721" s="68"/>
      <c r="DZ1721" s="68"/>
      <c r="EA1721" s="68"/>
      <c r="EB1721" s="68"/>
      <c r="EC1721" s="68"/>
      <c r="ED1721" s="68"/>
      <c r="EE1721" s="68"/>
      <c r="EF1721" s="68"/>
      <c r="EG1721" s="68"/>
      <c r="EH1721" s="68"/>
      <c r="EI1721" s="68"/>
      <c r="EJ1721" s="68"/>
      <c r="EK1721" s="68"/>
      <c r="EL1721" s="68"/>
      <c r="EM1721" s="68"/>
      <c r="EN1721" s="68"/>
      <c r="EO1721" s="68"/>
      <c r="EP1721" s="68"/>
      <c r="EQ1721" s="68"/>
      <c r="ER1721" s="68"/>
      <c r="ES1721" s="68"/>
      <c r="ET1721" s="68"/>
      <c r="EU1721" s="68"/>
      <c r="EV1721" s="68"/>
      <c r="EW1721" s="68"/>
      <c r="EX1721" s="68"/>
      <c r="EY1721" s="68"/>
      <c r="EZ1721" s="68"/>
      <c r="FA1721" s="68"/>
      <c r="FB1721" s="68"/>
      <c r="FC1721" s="68"/>
      <c r="FD1721" s="68"/>
      <c r="FE1721" s="68"/>
      <c r="FF1721" s="68"/>
      <c r="FG1721" s="68"/>
      <c r="FH1721" s="68"/>
      <c r="FI1721" s="68"/>
      <c r="FJ1721" s="68"/>
      <c r="FK1721" s="68"/>
    </row>
    <row r="1722" spans="83:167" ht="15" customHeight="1" x14ac:dyDescent="0.3">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c r="DC1722" s="68"/>
      <c r="DD1722" s="68"/>
      <c r="DE1722" s="68"/>
      <c r="DF1722" s="68"/>
      <c r="DG1722" s="68"/>
      <c r="DH1722" s="68"/>
      <c r="DI1722" s="68"/>
      <c r="DJ1722" s="68"/>
      <c r="DK1722" s="68"/>
      <c r="DL1722" s="68"/>
      <c r="DM1722" s="68"/>
      <c r="DN1722" s="68"/>
      <c r="DO1722" s="68"/>
      <c r="DP1722" s="68"/>
      <c r="DQ1722" s="68"/>
      <c r="DR1722" s="68"/>
      <c r="DS1722" s="68"/>
      <c r="DT1722" s="68"/>
      <c r="DU1722" s="68"/>
      <c r="DV1722" s="68"/>
      <c r="DW1722" s="68"/>
      <c r="DX1722" s="68"/>
      <c r="DY1722" s="68"/>
      <c r="DZ1722" s="68"/>
      <c r="EA1722" s="68"/>
      <c r="EB1722" s="68"/>
      <c r="EC1722" s="68"/>
      <c r="ED1722" s="68"/>
      <c r="EE1722" s="68"/>
      <c r="EF1722" s="68"/>
      <c r="EG1722" s="68"/>
      <c r="EH1722" s="68"/>
      <c r="EI1722" s="68"/>
      <c r="EJ1722" s="68"/>
      <c r="EK1722" s="68"/>
      <c r="EL1722" s="68"/>
      <c r="EM1722" s="68"/>
      <c r="EN1722" s="68"/>
      <c r="EO1722" s="68"/>
      <c r="EP1722" s="68"/>
      <c r="EQ1722" s="68"/>
      <c r="ER1722" s="68"/>
      <c r="ES1722" s="68"/>
      <c r="ET1722" s="68"/>
      <c r="EU1722" s="68"/>
      <c r="EV1722" s="68"/>
      <c r="EW1722" s="68"/>
      <c r="EX1722" s="68"/>
      <c r="EY1722" s="68"/>
      <c r="EZ1722" s="68"/>
      <c r="FA1722" s="68"/>
      <c r="FB1722" s="68"/>
      <c r="FC1722" s="68"/>
      <c r="FD1722" s="68"/>
      <c r="FE1722" s="68"/>
      <c r="FF1722" s="68"/>
      <c r="FG1722" s="68"/>
      <c r="FH1722" s="68"/>
      <c r="FI1722" s="68"/>
      <c r="FJ1722" s="68"/>
      <c r="FK1722" s="68"/>
    </row>
    <row r="1723" spans="83:167" ht="15" customHeight="1" x14ac:dyDescent="0.3">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c r="DC1723" s="68"/>
      <c r="DD1723" s="68"/>
      <c r="DE1723" s="68"/>
      <c r="DF1723" s="68"/>
      <c r="DG1723" s="68"/>
      <c r="DH1723" s="68"/>
      <c r="DI1723" s="68"/>
      <c r="DJ1723" s="68"/>
      <c r="DK1723" s="68"/>
      <c r="DL1723" s="68"/>
      <c r="DM1723" s="68"/>
      <c r="DN1723" s="68"/>
      <c r="DO1723" s="68"/>
      <c r="DP1723" s="68"/>
      <c r="DQ1723" s="68"/>
      <c r="DR1723" s="68"/>
      <c r="DS1723" s="68"/>
      <c r="DT1723" s="68"/>
      <c r="DU1723" s="68"/>
      <c r="DV1723" s="68"/>
      <c r="DW1723" s="68"/>
      <c r="DX1723" s="68"/>
      <c r="DY1723" s="68"/>
      <c r="DZ1723" s="68"/>
      <c r="EA1723" s="68"/>
      <c r="EB1723" s="68"/>
      <c r="EC1723" s="68"/>
      <c r="ED1723" s="68"/>
      <c r="EE1723" s="68"/>
      <c r="EF1723" s="68"/>
      <c r="EG1723" s="68"/>
      <c r="EH1723" s="68"/>
      <c r="EI1723" s="68"/>
      <c r="EJ1723" s="68"/>
      <c r="EK1723" s="68"/>
      <c r="EL1723" s="68"/>
      <c r="EM1723" s="68"/>
      <c r="EN1723" s="68"/>
      <c r="EO1723" s="68"/>
      <c r="EP1723" s="68"/>
      <c r="EQ1723" s="68"/>
      <c r="ER1723" s="68"/>
      <c r="ES1723" s="68"/>
      <c r="ET1723" s="68"/>
      <c r="EU1723" s="68"/>
      <c r="EV1723" s="68"/>
      <c r="EW1723" s="68"/>
      <c r="EX1723" s="68"/>
      <c r="EY1723" s="68"/>
      <c r="EZ1723" s="68"/>
      <c r="FA1723" s="68"/>
      <c r="FB1723" s="68"/>
      <c r="FC1723" s="68"/>
      <c r="FD1723" s="68"/>
      <c r="FE1723" s="68"/>
      <c r="FF1723" s="68"/>
      <c r="FG1723" s="68"/>
      <c r="FH1723" s="68"/>
      <c r="FI1723" s="68"/>
      <c r="FJ1723" s="68"/>
      <c r="FK1723" s="68"/>
    </row>
    <row r="1724" spans="83:167" ht="15" customHeight="1" x14ac:dyDescent="0.3">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c r="DC1724" s="68"/>
      <c r="DD1724" s="68"/>
      <c r="DE1724" s="68"/>
      <c r="DF1724" s="68"/>
      <c r="DG1724" s="68"/>
      <c r="DH1724" s="68"/>
      <c r="DI1724" s="68"/>
      <c r="DJ1724" s="68"/>
      <c r="DK1724" s="68"/>
      <c r="DL1724" s="68"/>
      <c r="DM1724" s="68"/>
      <c r="DN1724" s="68"/>
      <c r="DO1724" s="68"/>
      <c r="DP1724" s="68"/>
      <c r="DQ1724" s="68"/>
      <c r="DR1724" s="68"/>
      <c r="DS1724" s="68"/>
      <c r="DT1724" s="68"/>
      <c r="DU1724" s="68"/>
      <c r="DV1724" s="68"/>
      <c r="DW1724" s="68"/>
      <c r="DX1724" s="68"/>
      <c r="DY1724" s="68"/>
      <c r="DZ1724" s="68"/>
      <c r="EA1724" s="68"/>
      <c r="EB1724" s="68"/>
      <c r="EC1724" s="68"/>
      <c r="ED1724" s="68"/>
      <c r="EE1724" s="68"/>
      <c r="EF1724" s="68"/>
      <c r="EG1724" s="68"/>
      <c r="EH1724" s="68"/>
      <c r="EI1724" s="68"/>
      <c r="EJ1724" s="68"/>
      <c r="EK1724" s="68"/>
      <c r="EL1724" s="68"/>
      <c r="EM1724" s="68"/>
      <c r="EN1724" s="68"/>
      <c r="EO1724" s="68"/>
      <c r="EP1724" s="68"/>
      <c r="EQ1724" s="68"/>
      <c r="ER1724" s="68"/>
      <c r="ES1724" s="68"/>
      <c r="ET1724" s="68"/>
      <c r="EU1724" s="68"/>
      <c r="EV1724" s="68"/>
      <c r="EW1724" s="68"/>
      <c r="EX1724" s="68"/>
      <c r="EY1724" s="68"/>
      <c r="EZ1724" s="68"/>
      <c r="FA1724" s="68"/>
      <c r="FB1724" s="68"/>
      <c r="FC1724" s="68"/>
      <c r="FD1724" s="68"/>
      <c r="FE1724" s="68"/>
      <c r="FF1724" s="68"/>
      <c r="FG1724" s="68"/>
      <c r="FH1724" s="68"/>
      <c r="FI1724" s="68"/>
      <c r="FJ1724" s="68"/>
      <c r="FK1724" s="68"/>
    </row>
    <row r="1725" spans="83:167" ht="15" customHeight="1" x14ac:dyDescent="0.3">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c r="DC1725" s="68"/>
      <c r="DD1725" s="68"/>
      <c r="DE1725" s="68"/>
      <c r="DF1725" s="68"/>
      <c r="DG1725" s="68"/>
      <c r="DH1725" s="68"/>
      <c r="DI1725" s="68"/>
      <c r="DJ1725" s="68"/>
      <c r="DK1725" s="68"/>
      <c r="DL1725" s="68"/>
      <c r="DM1725" s="68"/>
      <c r="DN1725" s="68"/>
      <c r="DO1725" s="68"/>
      <c r="DP1725" s="68"/>
      <c r="DQ1725" s="68"/>
      <c r="DR1725" s="68"/>
      <c r="DS1725" s="68"/>
      <c r="DT1725" s="68"/>
      <c r="DU1725" s="68"/>
      <c r="DV1725" s="68"/>
      <c r="DW1725" s="68"/>
      <c r="DX1725" s="68"/>
      <c r="DY1725" s="68"/>
      <c r="DZ1725" s="68"/>
      <c r="EA1725" s="68"/>
      <c r="EB1725" s="68"/>
      <c r="EC1725" s="68"/>
      <c r="ED1725" s="68"/>
      <c r="EE1725" s="68"/>
      <c r="EF1725" s="68"/>
      <c r="EG1725" s="68"/>
      <c r="EH1725" s="68"/>
      <c r="EI1725" s="68"/>
      <c r="EJ1725" s="68"/>
      <c r="EK1725" s="68"/>
      <c r="EL1725" s="68"/>
      <c r="EM1725" s="68"/>
      <c r="EN1725" s="68"/>
      <c r="EO1725" s="68"/>
      <c r="EP1725" s="68"/>
      <c r="EQ1725" s="68"/>
      <c r="ER1725" s="68"/>
      <c r="ES1725" s="68"/>
      <c r="ET1725" s="68"/>
      <c r="EU1725" s="68"/>
      <c r="EV1725" s="68"/>
      <c r="EW1725" s="68"/>
      <c r="EX1725" s="68"/>
      <c r="EY1725" s="68"/>
      <c r="EZ1725" s="68"/>
      <c r="FA1725" s="68"/>
      <c r="FB1725" s="68"/>
      <c r="FC1725" s="68"/>
      <c r="FD1725" s="68"/>
      <c r="FE1725" s="68"/>
      <c r="FF1725" s="68"/>
      <c r="FG1725" s="68"/>
      <c r="FH1725" s="68"/>
      <c r="FI1725" s="68"/>
      <c r="FJ1725" s="68"/>
      <c r="FK1725" s="68"/>
    </row>
    <row r="1726" spans="83:167" ht="15" customHeight="1" x14ac:dyDescent="0.3">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c r="DC1726" s="68"/>
      <c r="DD1726" s="68"/>
      <c r="DE1726" s="68"/>
      <c r="DF1726" s="68"/>
      <c r="DG1726" s="68"/>
      <c r="DH1726" s="68"/>
      <c r="DI1726" s="68"/>
      <c r="DJ1726" s="68"/>
      <c r="DK1726" s="68"/>
      <c r="DL1726" s="68"/>
      <c r="DM1726" s="68"/>
      <c r="DN1726" s="68"/>
      <c r="DO1726" s="68"/>
      <c r="DP1726" s="68"/>
      <c r="DQ1726" s="68"/>
      <c r="DR1726" s="68"/>
      <c r="DS1726" s="68"/>
      <c r="DT1726" s="68"/>
      <c r="DU1726" s="68"/>
      <c r="DV1726" s="68"/>
      <c r="DW1726" s="68"/>
      <c r="DX1726" s="68"/>
      <c r="DY1726" s="68"/>
      <c r="DZ1726" s="68"/>
      <c r="EA1726" s="68"/>
      <c r="EB1726" s="68"/>
      <c r="EC1726" s="68"/>
      <c r="ED1726" s="68"/>
      <c r="EE1726" s="68"/>
      <c r="EF1726" s="68"/>
      <c r="EG1726" s="68"/>
      <c r="EH1726" s="68"/>
      <c r="EI1726" s="68"/>
      <c r="EJ1726" s="68"/>
      <c r="EK1726" s="68"/>
      <c r="EL1726" s="68"/>
      <c r="EM1726" s="68"/>
      <c r="EN1726" s="68"/>
      <c r="EO1726" s="68"/>
      <c r="EP1726" s="68"/>
      <c r="EQ1726" s="68"/>
      <c r="ER1726" s="68"/>
      <c r="ES1726" s="68"/>
      <c r="ET1726" s="68"/>
      <c r="EU1726" s="68"/>
      <c r="EV1726" s="68"/>
      <c r="EW1726" s="68"/>
      <c r="EX1726" s="68"/>
      <c r="EY1726" s="68"/>
      <c r="EZ1726" s="68"/>
      <c r="FA1726" s="68"/>
      <c r="FB1726" s="68"/>
      <c r="FC1726" s="68"/>
      <c r="FD1726" s="68"/>
      <c r="FE1726" s="68"/>
      <c r="FF1726" s="68"/>
      <c r="FG1726" s="68"/>
      <c r="FH1726" s="68"/>
      <c r="FI1726" s="68"/>
      <c r="FJ1726" s="68"/>
      <c r="FK1726" s="68"/>
    </row>
    <row r="1727" spans="83:167" ht="15" customHeight="1" x14ac:dyDescent="0.3">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c r="DC1727" s="68"/>
      <c r="DD1727" s="68"/>
      <c r="DE1727" s="68"/>
      <c r="DF1727" s="68"/>
      <c r="DG1727" s="68"/>
      <c r="DH1727" s="68"/>
      <c r="DI1727" s="68"/>
      <c r="DJ1727" s="68"/>
      <c r="DK1727" s="68"/>
      <c r="DL1727" s="68"/>
      <c r="DM1727" s="68"/>
      <c r="DN1727" s="68"/>
      <c r="DO1727" s="68"/>
      <c r="DP1727" s="68"/>
      <c r="DQ1727" s="68"/>
      <c r="DR1727" s="68"/>
      <c r="DS1727" s="68"/>
      <c r="DT1727" s="68"/>
      <c r="DU1727" s="68"/>
      <c r="DV1727" s="68"/>
      <c r="DW1727" s="68"/>
      <c r="DX1727" s="68"/>
      <c r="DY1727" s="68"/>
      <c r="DZ1727" s="68"/>
      <c r="EA1727" s="68"/>
      <c r="EB1727" s="68"/>
      <c r="EC1727" s="68"/>
      <c r="ED1727" s="68"/>
      <c r="EE1727" s="68"/>
      <c r="EF1727" s="68"/>
      <c r="EG1727" s="68"/>
      <c r="EH1727" s="68"/>
      <c r="EI1727" s="68"/>
      <c r="EJ1727" s="68"/>
      <c r="EK1727" s="68"/>
      <c r="EL1727" s="68"/>
      <c r="EM1727" s="68"/>
      <c r="EN1727" s="68"/>
      <c r="EO1727" s="68"/>
      <c r="EP1727" s="68"/>
      <c r="EQ1727" s="68"/>
      <c r="ER1727" s="68"/>
      <c r="ES1727" s="68"/>
      <c r="ET1727" s="68"/>
      <c r="EU1727" s="68"/>
      <c r="EV1727" s="68"/>
      <c r="EW1727" s="68"/>
      <c r="EX1727" s="68"/>
      <c r="EY1727" s="68"/>
      <c r="EZ1727" s="68"/>
      <c r="FA1727" s="68"/>
      <c r="FB1727" s="68"/>
      <c r="FC1727" s="68"/>
      <c r="FD1727" s="68"/>
      <c r="FE1727" s="68"/>
      <c r="FF1727" s="68"/>
      <c r="FG1727" s="68"/>
      <c r="FH1727" s="68"/>
      <c r="FI1727" s="68"/>
      <c r="FJ1727" s="68"/>
      <c r="FK1727" s="68"/>
    </row>
    <row r="1728" spans="83:167" ht="15" customHeight="1" x14ac:dyDescent="0.3">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c r="DC1728" s="68"/>
      <c r="DD1728" s="68"/>
      <c r="DE1728" s="68"/>
      <c r="DF1728" s="68"/>
      <c r="DG1728" s="68"/>
      <c r="DH1728" s="68"/>
      <c r="DI1728" s="68"/>
      <c r="DJ1728" s="68"/>
      <c r="DK1728" s="68"/>
      <c r="DL1728" s="68"/>
      <c r="DM1728" s="68"/>
      <c r="DN1728" s="68"/>
      <c r="DO1728" s="68"/>
      <c r="DP1728" s="68"/>
      <c r="DQ1728" s="68"/>
      <c r="DR1728" s="68"/>
      <c r="DS1728" s="68"/>
      <c r="DT1728" s="68"/>
      <c r="DU1728" s="68"/>
      <c r="DV1728" s="68"/>
      <c r="DW1728" s="68"/>
      <c r="DX1728" s="68"/>
      <c r="DY1728" s="68"/>
      <c r="DZ1728" s="68"/>
      <c r="EA1728" s="68"/>
      <c r="EB1728" s="68"/>
      <c r="EC1728" s="68"/>
      <c r="ED1728" s="68"/>
      <c r="EE1728" s="68"/>
      <c r="EF1728" s="68"/>
      <c r="EG1728" s="68"/>
      <c r="EH1728" s="68"/>
      <c r="EI1728" s="68"/>
      <c r="EJ1728" s="68"/>
      <c r="EK1728" s="68"/>
      <c r="EL1728" s="68"/>
      <c r="EM1728" s="68"/>
      <c r="EN1728" s="68"/>
      <c r="EO1728" s="68"/>
      <c r="EP1728" s="68"/>
      <c r="EQ1728" s="68"/>
      <c r="ER1728" s="68"/>
      <c r="ES1728" s="68"/>
      <c r="ET1728" s="68"/>
      <c r="EU1728" s="68"/>
      <c r="EV1728" s="68"/>
      <c r="EW1728" s="68"/>
      <c r="EX1728" s="68"/>
      <c r="EY1728" s="68"/>
      <c r="EZ1728" s="68"/>
      <c r="FA1728" s="68"/>
      <c r="FB1728" s="68"/>
      <c r="FC1728" s="68"/>
      <c r="FD1728" s="68"/>
      <c r="FE1728" s="68"/>
      <c r="FF1728" s="68"/>
      <c r="FG1728" s="68"/>
      <c r="FH1728" s="68"/>
      <c r="FI1728" s="68"/>
      <c r="FJ1728" s="68"/>
      <c r="FK1728" s="68"/>
    </row>
    <row r="1729" spans="83:167" ht="15" customHeight="1" x14ac:dyDescent="0.3">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c r="DC1729" s="68"/>
      <c r="DD1729" s="68"/>
      <c r="DE1729" s="68"/>
      <c r="DF1729" s="68"/>
      <c r="DG1729" s="68"/>
      <c r="DH1729" s="68"/>
      <c r="DI1729" s="68"/>
      <c r="DJ1729" s="68"/>
      <c r="DK1729" s="68"/>
      <c r="DL1729" s="68"/>
      <c r="DM1729" s="68"/>
      <c r="DN1729" s="68"/>
      <c r="DO1729" s="68"/>
      <c r="DP1729" s="68"/>
      <c r="DQ1729" s="68"/>
      <c r="DR1729" s="68"/>
      <c r="DS1729" s="68"/>
      <c r="DT1729" s="68"/>
      <c r="DU1729" s="68"/>
      <c r="DV1729" s="68"/>
      <c r="DW1729" s="68"/>
      <c r="DX1729" s="68"/>
      <c r="DY1729" s="68"/>
      <c r="DZ1729" s="68"/>
      <c r="EA1729" s="68"/>
      <c r="EB1729" s="68"/>
      <c r="EC1729" s="68"/>
      <c r="ED1729" s="68"/>
      <c r="EE1729" s="68"/>
      <c r="EF1729" s="68"/>
      <c r="EG1729" s="68"/>
      <c r="EH1729" s="68"/>
      <c r="EI1729" s="68"/>
      <c r="EJ1729" s="68"/>
      <c r="EK1729" s="68"/>
      <c r="EL1729" s="68"/>
      <c r="EM1729" s="68"/>
      <c r="EN1729" s="68"/>
      <c r="EO1729" s="68"/>
      <c r="EP1729" s="68"/>
      <c r="EQ1729" s="68"/>
      <c r="ER1729" s="68"/>
      <c r="ES1729" s="68"/>
      <c r="ET1729" s="68"/>
      <c r="EU1729" s="68"/>
      <c r="EV1729" s="68"/>
      <c r="EW1729" s="68"/>
      <c r="EX1729" s="68"/>
      <c r="EY1729" s="68"/>
      <c r="EZ1729" s="68"/>
      <c r="FA1729" s="68"/>
      <c r="FB1729" s="68"/>
      <c r="FC1729" s="68"/>
      <c r="FD1729" s="68"/>
      <c r="FE1729" s="68"/>
      <c r="FF1729" s="68"/>
      <c r="FG1729" s="68"/>
      <c r="FH1729" s="68"/>
      <c r="FI1729" s="68"/>
      <c r="FJ1729" s="68"/>
      <c r="FK1729" s="68"/>
    </row>
    <row r="1730" spans="83:167" ht="15" customHeight="1" x14ac:dyDescent="0.3">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c r="DC1730" s="68"/>
      <c r="DD1730" s="68"/>
      <c r="DE1730" s="68"/>
      <c r="DF1730" s="68"/>
      <c r="DG1730" s="68"/>
      <c r="DH1730" s="68"/>
      <c r="DI1730" s="68"/>
      <c r="DJ1730" s="68"/>
      <c r="DK1730" s="68"/>
      <c r="DL1730" s="68"/>
      <c r="DM1730" s="68"/>
      <c r="DN1730" s="68"/>
      <c r="DO1730" s="68"/>
      <c r="DP1730" s="68"/>
      <c r="DQ1730" s="68"/>
      <c r="DR1730" s="68"/>
      <c r="DS1730" s="68"/>
      <c r="DT1730" s="68"/>
      <c r="DU1730" s="68"/>
      <c r="DV1730" s="68"/>
      <c r="DW1730" s="68"/>
      <c r="DX1730" s="68"/>
      <c r="DY1730" s="68"/>
      <c r="DZ1730" s="68"/>
      <c r="EA1730" s="68"/>
      <c r="EB1730" s="68"/>
      <c r="EC1730" s="68"/>
      <c r="ED1730" s="68"/>
      <c r="EE1730" s="68"/>
      <c r="EF1730" s="68"/>
      <c r="EG1730" s="68"/>
      <c r="EH1730" s="68"/>
      <c r="EI1730" s="68"/>
      <c r="EJ1730" s="68"/>
      <c r="EK1730" s="68"/>
      <c r="EL1730" s="68"/>
      <c r="EM1730" s="68"/>
      <c r="EN1730" s="68"/>
      <c r="EO1730" s="68"/>
      <c r="EP1730" s="68"/>
      <c r="EQ1730" s="68"/>
      <c r="ER1730" s="68"/>
      <c r="ES1730" s="68"/>
      <c r="ET1730" s="68"/>
      <c r="EU1730" s="68"/>
      <c r="EV1730" s="68"/>
      <c r="EW1730" s="68"/>
      <c r="EX1730" s="68"/>
      <c r="EY1730" s="68"/>
      <c r="EZ1730" s="68"/>
      <c r="FA1730" s="68"/>
      <c r="FB1730" s="68"/>
      <c r="FC1730" s="68"/>
      <c r="FD1730" s="68"/>
      <c r="FE1730" s="68"/>
      <c r="FF1730" s="68"/>
      <c r="FG1730" s="68"/>
      <c r="FH1730" s="68"/>
      <c r="FI1730" s="68"/>
      <c r="FJ1730" s="68"/>
      <c r="FK1730" s="68"/>
    </row>
    <row r="1731" spans="83:167" ht="15" customHeight="1" x14ac:dyDescent="0.3">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c r="DC1731" s="68"/>
      <c r="DD1731" s="68"/>
      <c r="DE1731" s="68"/>
      <c r="DF1731" s="68"/>
      <c r="DG1731" s="68"/>
      <c r="DH1731" s="68"/>
      <c r="DI1731" s="68"/>
      <c r="DJ1731" s="68"/>
      <c r="DK1731" s="68"/>
      <c r="DL1731" s="68"/>
      <c r="DM1731" s="68"/>
      <c r="DN1731" s="68"/>
      <c r="DO1731" s="68"/>
      <c r="DP1731" s="68"/>
      <c r="DQ1731" s="68"/>
      <c r="DR1731" s="68"/>
      <c r="DS1731" s="68"/>
      <c r="DT1731" s="68"/>
      <c r="DU1731" s="68"/>
      <c r="DV1731" s="68"/>
      <c r="DW1731" s="68"/>
      <c r="DX1731" s="68"/>
      <c r="DY1731" s="68"/>
      <c r="DZ1731" s="68"/>
      <c r="EA1731" s="68"/>
      <c r="EB1731" s="68"/>
      <c r="EC1731" s="68"/>
      <c r="ED1731" s="68"/>
      <c r="EE1731" s="68"/>
      <c r="EF1731" s="68"/>
      <c r="EG1731" s="68"/>
      <c r="EH1731" s="68"/>
      <c r="EI1731" s="68"/>
      <c r="EJ1731" s="68"/>
      <c r="EK1731" s="68"/>
      <c r="EL1731" s="68"/>
      <c r="EM1731" s="68"/>
      <c r="EN1731" s="68"/>
      <c r="EO1731" s="68"/>
      <c r="EP1731" s="68"/>
      <c r="EQ1731" s="68"/>
      <c r="ER1731" s="68"/>
      <c r="ES1731" s="68"/>
      <c r="ET1731" s="68"/>
      <c r="EU1731" s="68"/>
      <c r="EV1731" s="68"/>
      <c r="EW1731" s="68"/>
      <c r="EX1731" s="68"/>
      <c r="EY1731" s="68"/>
      <c r="EZ1731" s="68"/>
      <c r="FA1731" s="68"/>
      <c r="FB1731" s="68"/>
      <c r="FC1731" s="68"/>
      <c r="FD1731" s="68"/>
      <c r="FE1731" s="68"/>
      <c r="FF1731" s="68"/>
      <c r="FG1731" s="68"/>
      <c r="FH1731" s="68"/>
      <c r="FI1731" s="68"/>
      <c r="FJ1731" s="68"/>
      <c r="FK1731" s="68"/>
    </row>
    <row r="1732" spans="83:167" ht="15" customHeight="1" x14ac:dyDescent="0.3">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c r="DC1732" s="68"/>
      <c r="DD1732" s="68"/>
      <c r="DE1732" s="68"/>
      <c r="DF1732" s="68"/>
      <c r="DG1732" s="68"/>
      <c r="DH1732" s="68"/>
      <c r="DI1732" s="68"/>
      <c r="DJ1732" s="68"/>
      <c r="DK1732" s="68"/>
      <c r="DL1732" s="68"/>
      <c r="DM1732" s="68"/>
      <c r="DN1732" s="68"/>
      <c r="DO1732" s="68"/>
      <c r="DP1732" s="68"/>
      <c r="DQ1732" s="68"/>
      <c r="DR1732" s="68"/>
      <c r="DS1732" s="68"/>
      <c r="DT1732" s="68"/>
      <c r="DU1732" s="68"/>
      <c r="DV1732" s="68"/>
      <c r="DW1732" s="68"/>
      <c r="DX1732" s="68"/>
      <c r="DY1732" s="68"/>
      <c r="DZ1732" s="68"/>
      <c r="EA1732" s="68"/>
      <c r="EB1732" s="68"/>
      <c r="EC1732" s="68"/>
      <c r="ED1732" s="68"/>
      <c r="EE1732" s="68"/>
      <c r="EF1732" s="68"/>
      <c r="EG1732" s="68"/>
      <c r="EH1732" s="68"/>
      <c r="EI1732" s="68"/>
      <c r="EJ1732" s="68"/>
      <c r="EK1732" s="68"/>
      <c r="EL1732" s="68"/>
      <c r="EM1732" s="68"/>
      <c r="EN1732" s="68"/>
      <c r="EO1732" s="68"/>
      <c r="EP1732" s="68"/>
      <c r="EQ1732" s="68"/>
      <c r="ER1732" s="68"/>
      <c r="ES1732" s="68"/>
      <c r="ET1732" s="68"/>
      <c r="EU1732" s="68"/>
      <c r="EV1732" s="68"/>
      <c r="EW1732" s="68"/>
      <c r="EX1732" s="68"/>
      <c r="EY1732" s="68"/>
      <c r="EZ1732" s="68"/>
      <c r="FA1732" s="68"/>
      <c r="FB1732" s="68"/>
      <c r="FC1732" s="68"/>
      <c r="FD1732" s="68"/>
      <c r="FE1732" s="68"/>
      <c r="FF1732" s="68"/>
      <c r="FG1732" s="68"/>
      <c r="FH1732" s="68"/>
      <c r="FI1732" s="68"/>
      <c r="FJ1732" s="68"/>
      <c r="FK1732" s="68"/>
    </row>
    <row r="1733" spans="83:167" ht="15" customHeight="1" x14ac:dyDescent="0.3">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c r="DC1733" s="68"/>
      <c r="DD1733" s="68"/>
      <c r="DE1733" s="68"/>
      <c r="DF1733" s="68"/>
      <c r="DG1733" s="68"/>
      <c r="DH1733" s="68"/>
      <c r="DI1733" s="68"/>
      <c r="DJ1733" s="68"/>
      <c r="DK1733" s="68"/>
      <c r="DL1733" s="68"/>
      <c r="DM1733" s="68"/>
      <c r="DN1733" s="68"/>
      <c r="DO1733" s="68"/>
      <c r="DP1733" s="68"/>
      <c r="DQ1733" s="68"/>
      <c r="DR1733" s="68"/>
      <c r="DS1733" s="68"/>
      <c r="DT1733" s="68"/>
      <c r="DU1733" s="68"/>
      <c r="DV1733" s="68"/>
      <c r="DW1733" s="68"/>
      <c r="DX1733" s="68"/>
      <c r="DY1733" s="68"/>
      <c r="DZ1733" s="68"/>
      <c r="EA1733" s="68"/>
      <c r="EB1733" s="68"/>
      <c r="EC1733" s="68"/>
      <c r="ED1733" s="68"/>
      <c r="EE1733" s="68"/>
      <c r="EF1733" s="68"/>
      <c r="EG1733" s="68"/>
      <c r="EH1733" s="68"/>
      <c r="EI1733" s="68"/>
      <c r="EJ1733" s="68"/>
      <c r="EK1733" s="68"/>
      <c r="EL1733" s="68"/>
      <c r="EM1733" s="68"/>
      <c r="EN1733" s="68"/>
      <c r="EO1733" s="68"/>
      <c r="EP1733" s="68"/>
      <c r="EQ1733" s="68"/>
      <c r="ER1733" s="68"/>
      <c r="ES1733" s="68"/>
      <c r="ET1733" s="68"/>
      <c r="EU1733" s="68"/>
      <c r="EV1733" s="68"/>
      <c r="EW1733" s="68"/>
      <c r="EX1733" s="68"/>
      <c r="EY1733" s="68"/>
      <c r="EZ1733" s="68"/>
      <c r="FA1733" s="68"/>
      <c r="FB1733" s="68"/>
      <c r="FC1733" s="68"/>
      <c r="FD1733" s="68"/>
      <c r="FE1733" s="68"/>
      <c r="FF1733" s="68"/>
      <c r="FG1733" s="68"/>
      <c r="FH1733" s="68"/>
      <c r="FI1733" s="68"/>
      <c r="FJ1733" s="68"/>
      <c r="FK1733" s="68"/>
    </row>
    <row r="1734" spans="83:167" ht="15" customHeight="1" x14ac:dyDescent="0.3">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c r="DC1734" s="68"/>
      <c r="DD1734" s="68"/>
      <c r="DE1734" s="68"/>
      <c r="DF1734" s="68"/>
      <c r="DG1734" s="68"/>
      <c r="DH1734" s="68"/>
      <c r="DI1734" s="68"/>
      <c r="DJ1734" s="68"/>
      <c r="DK1734" s="68"/>
      <c r="DL1734" s="68"/>
      <c r="DM1734" s="68"/>
      <c r="DN1734" s="68"/>
      <c r="DO1734" s="68"/>
      <c r="DP1734" s="68"/>
      <c r="DQ1734" s="68"/>
      <c r="DR1734" s="68"/>
      <c r="DS1734" s="68"/>
      <c r="DT1734" s="68"/>
      <c r="DU1734" s="68"/>
      <c r="DV1734" s="68"/>
      <c r="DW1734" s="68"/>
      <c r="DX1734" s="68"/>
      <c r="DY1734" s="68"/>
      <c r="DZ1734" s="68"/>
      <c r="EA1734" s="68"/>
      <c r="EB1734" s="68"/>
      <c r="EC1734" s="68"/>
      <c r="ED1734" s="68"/>
      <c r="EE1734" s="68"/>
      <c r="EF1734" s="68"/>
      <c r="EG1734" s="68"/>
      <c r="EH1734" s="68"/>
      <c r="EI1734" s="68"/>
      <c r="EJ1734" s="68"/>
      <c r="EK1734" s="68"/>
      <c r="EL1734" s="68"/>
      <c r="EM1734" s="68"/>
      <c r="EN1734" s="68"/>
      <c r="EO1734" s="68"/>
      <c r="EP1734" s="68"/>
      <c r="EQ1734" s="68"/>
      <c r="ER1734" s="68"/>
      <c r="ES1734" s="68"/>
      <c r="ET1734" s="68"/>
      <c r="EU1734" s="68"/>
      <c r="EV1734" s="68"/>
      <c r="EW1734" s="68"/>
      <c r="EX1734" s="68"/>
      <c r="EY1734" s="68"/>
      <c r="EZ1734" s="68"/>
      <c r="FA1734" s="68"/>
      <c r="FB1734" s="68"/>
      <c r="FC1734" s="68"/>
      <c r="FD1734" s="68"/>
      <c r="FE1734" s="68"/>
      <c r="FF1734" s="68"/>
      <c r="FG1734" s="68"/>
      <c r="FH1734" s="68"/>
      <c r="FI1734" s="68"/>
      <c r="FJ1734" s="68"/>
      <c r="FK1734" s="68"/>
    </row>
    <row r="1735" spans="83:167" ht="15" customHeight="1" x14ac:dyDescent="0.3">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c r="DC1735" s="68"/>
      <c r="DD1735" s="68"/>
      <c r="DE1735" s="68"/>
      <c r="DF1735" s="68"/>
      <c r="DG1735" s="68"/>
      <c r="DH1735" s="68"/>
      <c r="DI1735" s="68"/>
      <c r="DJ1735" s="68"/>
      <c r="DK1735" s="68"/>
      <c r="DL1735" s="68"/>
      <c r="DM1735" s="68"/>
      <c r="DN1735" s="68"/>
      <c r="DO1735" s="68"/>
      <c r="DP1735" s="68"/>
      <c r="DQ1735" s="68"/>
      <c r="DR1735" s="68"/>
      <c r="DS1735" s="68"/>
      <c r="DT1735" s="68"/>
      <c r="DU1735" s="68"/>
      <c r="DV1735" s="68"/>
      <c r="DW1735" s="68"/>
      <c r="DX1735" s="68"/>
      <c r="DY1735" s="68"/>
      <c r="DZ1735" s="68"/>
      <c r="EA1735" s="68"/>
      <c r="EB1735" s="68"/>
      <c r="EC1735" s="68"/>
      <c r="ED1735" s="68"/>
      <c r="EE1735" s="68"/>
      <c r="EF1735" s="68"/>
      <c r="EG1735" s="68"/>
      <c r="EH1735" s="68"/>
      <c r="EI1735" s="68"/>
      <c r="EJ1735" s="68"/>
      <c r="EK1735" s="68"/>
      <c r="EL1735" s="68"/>
      <c r="EM1735" s="68"/>
      <c r="EN1735" s="68"/>
      <c r="EO1735" s="68"/>
      <c r="EP1735" s="68"/>
      <c r="EQ1735" s="68"/>
      <c r="ER1735" s="68"/>
      <c r="ES1735" s="68"/>
      <c r="ET1735" s="68"/>
      <c r="EU1735" s="68"/>
      <c r="EV1735" s="68"/>
      <c r="EW1735" s="68"/>
      <c r="EX1735" s="68"/>
      <c r="EY1735" s="68"/>
      <c r="EZ1735" s="68"/>
      <c r="FA1735" s="68"/>
      <c r="FB1735" s="68"/>
      <c r="FC1735" s="68"/>
      <c r="FD1735" s="68"/>
      <c r="FE1735" s="68"/>
      <c r="FF1735" s="68"/>
      <c r="FG1735" s="68"/>
      <c r="FH1735" s="68"/>
      <c r="FI1735" s="68"/>
      <c r="FJ1735" s="68"/>
      <c r="FK1735" s="68"/>
    </row>
    <row r="1736" spans="83:167" ht="15" customHeight="1" x14ac:dyDescent="0.3">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c r="DC1736" s="68"/>
      <c r="DD1736" s="68"/>
      <c r="DE1736" s="68"/>
      <c r="DF1736" s="68"/>
      <c r="DG1736" s="68"/>
      <c r="DH1736" s="68"/>
      <c r="DI1736" s="68"/>
      <c r="DJ1736" s="68"/>
      <c r="DK1736" s="68"/>
      <c r="DL1736" s="68"/>
      <c r="DM1736" s="68"/>
      <c r="DN1736" s="68"/>
      <c r="DO1736" s="68"/>
      <c r="DP1736" s="68"/>
      <c r="DQ1736" s="68"/>
      <c r="DR1736" s="68"/>
      <c r="DS1736" s="68"/>
      <c r="DT1736" s="68"/>
      <c r="DU1736" s="68"/>
      <c r="DV1736" s="68"/>
      <c r="DW1736" s="68"/>
      <c r="DX1736" s="68"/>
      <c r="DY1736" s="68"/>
      <c r="DZ1736" s="68"/>
      <c r="EA1736" s="68"/>
      <c r="EB1736" s="68"/>
      <c r="EC1736" s="68"/>
      <c r="ED1736" s="68"/>
      <c r="EE1736" s="68"/>
      <c r="EF1736" s="68"/>
      <c r="EG1736" s="68"/>
      <c r="EH1736" s="68"/>
      <c r="EI1736" s="68"/>
      <c r="EJ1736" s="68"/>
      <c r="EK1736" s="68"/>
      <c r="EL1736" s="68"/>
      <c r="EM1736" s="68"/>
      <c r="EN1736" s="68"/>
      <c r="EO1736" s="68"/>
      <c r="EP1736" s="68"/>
      <c r="EQ1736" s="68"/>
      <c r="ER1736" s="68"/>
      <c r="ES1736" s="68"/>
      <c r="ET1736" s="68"/>
      <c r="EU1736" s="68"/>
      <c r="EV1736" s="68"/>
      <c r="EW1736" s="68"/>
      <c r="EX1736" s="68"/>
      <c r="EY1736" s="68"/>
      <c r="EZ1736" s="68"/>
      <c r="FA1736" s="68"/>
      <c r="FB1736" s="68"/>
      <c r="FC1736" s="68"/>
      <c r="FD1736" s="68"/>
      <c r="FE1736" s="68"/>
      <c r="FF1736" s="68"/>
      <c r="FG1736" s="68"/>
      <c r="FH1736" s="68"/>
      <c r="FI1736" s="68"/>
      <c r="FJ1736" s="68"/>
      <c r="FK1736" s="68"/>
    </row>
    <row r="1737" spans="83:167" ht="15" customHeight="1" x14ac:dyDescent="0.3">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c r="DC1737" s="68"/>
      <c r="DD1737" s="68"/>
      <c r="DE1737" s="68"/>
      <c r="DF1737" s="68"/>
      <c r="DG1737" s="68"/>
      <c r="DH1737" s="68"/>
      <c r="DI1737" s="68"/>
      <c r="DJ1737" s="68"/>
      <c r="DK1737" s="68"/>
      <c r="DL1737" s="68"/>
      <c r="DM1737" s="68"/>
      <c r="DN1737" s="68"/>
      <c r="DO1737" s="68"/>
      <c r="DP1737" s="68"/>
      <c r="DQ1737" s="68"/>
      <c r="DR1737" s="68"/>
      <c r="DS1737" s="68"/>
      <c r="DT1737" s="68"/>
      <c r="DU1737" s="68"/>
      <c r="DV1737" s="68"/>
      <c r="DW1737" s="68"/>
      <c r="DX1737" s="68"/>
      <c r="DY1737" s="68"/>
      <c r="DZ1737" s="68"/>
      <c r="EA1737" s="68"/>
      <c r="EB1737" s="68"/>
      <c r="EC1737" s="68"/>
      <c r="ED1737" s="68"/>
      <c r="EE1737" s="68"/>
      <c r="EF1737" s="68"/>
      <c r="EG1737" s="68"/>
      <c r="EH1737" s="68"/>
      <c r="EI1737" s="68"/>
      <c r="EJ1737" s="68"/>
      <c r="EK1737" s="68"/>
      <c r="EL1737" s="68"/>
      <c r="EM1737" s="68"/>
      <c r="EN1737" s="68"/>
      <c r="EO1737" s="68"/>
      <c r="EP1737" s="68"/>
      <c r="EQ1737" s="68"/>
      <c r="ER1737" s="68"/>
      <c r="ES1737" s="68"/>
      <c r="ET1737" s="68"/>
      <c r="EU1737" s="68"/>
      <c r="EV1737" s="68"/>
      <c r="EW1737" s="68"/>
      <c r="EX1737" s="68"/>
      <c r="EY1737" s="68"/>
      <c r="EZ1737" s="68"/>
      <c r="FA1737" s="68"/>
      <c r="FB1737" s="68"/>
      <c r="FC1737" s="68"/>
      <c r="FD1737" s="68"/>
      <c r="FE1737" s="68"/>
      <c r="FF1737" s="68"/>
      <c r="FG1737" s="68"/>
      <c r="FH1737" s="68"/>
      <c r="FI1737" s="68"/>
      <c r="FJ1737" s="68"/>
      <c r="FK1737" s="68"/>
    </row>
    <row r="1738" spans="83:167" ht="15" customHeight="1" x14ac:dyDescent="0.3">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c r="DC1738" s="68"/>
      <c r="DD1738" s="68"/>
      <c r="DE1738" s="68"/>
      <c r="DF1738" s="68"/>
      <c r="DG1738" s="68"/>
      <c r="DH1738" s="68"/>
      <c r="DI1738" s="68"/>
      <c r="DJ1738" s="68"/>
      <c r="DK1738" s="68"/>
      <c r="DL1738" s="68"/>
      <c r="DM1738" s="68"/>
      <c r="DN1738" s="68"/>
      <c r="DO1738" s="68"/>
      <c r="DP1738" s="68"/>
      <c r="DQ1738" s="68"/>
      <c r="DR1738" s="68"/>
      <c r="DS1738" s="68"/>
      <c r="DT1738" s="68"/>
      <c r="DU1738" s="68"/>
      <c r="DV1738" s="68"/>
      <c r="DW1738" s="68"/>
      <c r="DX1738" s="68"/>
      <c r="DY1738" s="68"/>
      <c r="DZ1738" s="68"/>
      <c r="EA1738" s="68"/>
      <c r="EB1738" s="68"/>
      <c r="EC1738" s="68"/>
      <c r="ED1738" s="68"/>
      <c r="EE1738" s="68"/>
      <c r="EF1738" s="68"/>
      <c r="EG1738" s="68"/>
      <c r="EH1738" s="68"/>
      <c r="EI1738" s="68"/>
      <c r="EJ1738" s="68"/>
      <c r="EK1738" s="68"/>
      <c r="EL1738" s="68"/>
      <c r="EM1738" s="68"/>
      <c r="EN1738" s="68"/>
      <c r="EO1738" s="68"/>
      <c r="EP1738" s="68"/>
      <c r="EQ1738" s="68"/>
      <c r="ER1738" s="68"/>
      <c r="ES1738" s="68"/>
      <c r="ET1738" s="68"/>
      <c r="EU1738" s="68"/>
      <c r="EV1738" s="68"/>
      <c r="EW1738" s="68"/>
      <c r="EX1738" s="68"/>
      <c r="EY1738" s="68"/>
      <c r="EZ1738" s="68"/>
      <c r="FA1738" s="68"/>
      <c r="FB1738" s="68"/>
      <c r="FC1738" s="68"/>
      <c r="FD1738" s="68"/>
      <c r="FE1738" s="68"/>
      <c r="FF1738" s="68"/>
      <c r="FG1738" s="68"/>
      <c r="FH1738" s="68"/>
      <c r="FI1738" s="68"/>
      <c r="FJ1738" s="68"/>
      <c r="FK1738" s="68"/>
    </row>
    <row r="1739" spans="83:167" ht="15" customHeight="1" x14ac:dyDescent="0.3">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c r="DC1739" s="68"/>
      <c r="DD1739" s="68"/>
      <c r="DE1739" s="68"/>
      <c r="DF1739" s="68"/>
      <c r="DG1739" s="68"/>
      <c r="DH1739" s="68"/>
      <c r="DI1739" s="68"/>
      <c r="DJ1739" s="68"/>
      <c r="DK1739" s="68"/>
      <c r="DL1739" s="68"/>
      <c r="DM1739" s="68"/>
      <c r="DN1739" s="68"/>
      <c r="DO1739" s="68"/>
      <c r="DP1739" s="68"/>
      <c r="DQ1739" s="68"/>
      <c r="DR1739" s="68"/>
      <c r="DS1739" s="68"/>
      <c r="DT1739" s="68"/>
      <c r="DU1739" s="68"/>
      <c r="DV1739" s="68"/>
      <c r="DW1739" s="68"/>
      <c r="DX1739" s="68"/>
      <c r="DY1739" s="68"/>
      <c r="DZ1739" s="68"/>
      <c r="EA1739" s="68"/>
      <c r="EB1739" s="68"/>
      <c r="EC1739" s="68"/>
      <c r="ED1739" s="68"/>
      <c r="EE1739" s="68"/>
      <c r="EF1739" s="68"/>
      <c r="EG1739" s="68"/>
      <c r="EH1739" s="68"/>
      <c r="EI1739" s="68"/>
      <c r="EJ1739" s="68"/>
      <c r="EK1739" s="68"/>
      <c r="EL1739" s="68"/>
      <c r="EM1739" s="68"/>
      <c r="EN1739" s="68"/>
      <c r="EO1739" s="68"/>
      <c r="EP1739" s="68"/>
      <c r="EQ1739" s="68"/>
      <c r="ER1739" s="68"/>
      <c r="ES1739" s="68"/>
      <c r="ET1739" s="68"/>
      <c r="EU1739" s="68"/>
      <c r="EV1739" s="68"/>
      <c r="EW1739" s="68"/>
      <c r="EX1739" s="68"/>
      <c r="EY1739" s="68"/>
      <c r="EZ1739" s="68"/>
      <c r="FA1739" s="68"/>
      <c r="FB1739" s="68"/>
      <c r="FC1739" s="68"/>
      <c r="FD1739" s="68"/>
      <c r="FE1739" s="68"/>
      <c r="FF1739" s="68"/>
      <c r="FG1739" s="68"/>
      <c r="FH1739" s="68"/>
      <c r="FI1739" s="68"/>
      <c r="FJ1739" s="68"/>
      <c r="FK1739" s="68"/>
    </row>
    <row r="1740" spans="83:167" ht="15" customHeight="1" x14ac:dyDescent="0.3">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c r="DC1740" s="68"/>
      <c r="DD1740" s="68"/>
      <c r="DE1740" s="68"/>
      <c r="DF1740" s="68"/>
      <c r="DG1740" s="68"/>
      <c r="DH1740" s="68"/>
      <c r="DI1740" s="68"/>
      <c r="DJ1740" s="68"/>
      <c r="DK1740" s="68"/>
      <c r="DL1740" s="68"/>
      <c r="DM1740" s="68"/>
      <c r="DN1740" s="68"/>
      <c r="DO1740" s="68"/>
      <c r="DP1740" s="68"/>
      <c r="DQ1740" s="68"/>
      <c r="DR1740" s="68"/>
      <c r="DS1740" s="68"/>
      <c r="DT1740" s="68"/>
      <c r="DU1740" s="68"/>
      <c r="DV1740" s="68"/>
      <c r="DW1740" s="68"/>
      <c r="DX1740" s="68"/>
      <c r="DY1740" s="68"/>
      <c r="DZ1740" s="68"/>
      <c r="EA1740" s="68"/>
      <c r="EB1740" s="68"/>
      <c r="EC1740" s="68"/>
      <c r="ED1740" s="68"/>
      <c r="EE1740" s="68"/>
      <c r="EF1740" s="68"/>
      <c r="EG1740" s="68"/>
      <c r="EH1740" s="68"/>
      <c r="EI1740" s="68"/>
      <c r="EJ1740" s="68"/>
      <c r="EK1740" s="68"/>
      <c r="EL1740" s="68"/>
      <c r="EM1740" s="68"/>
      <c r="EN1740" s="68"/>
      <c r="EO1740" s="68"/>
      <c r="EP1740" s="68"/>
      <c r="EQ1740" s="68"/>
      <c r="ER1740" s="68"/>
      <c r="ES1740" s="68"/>
      <c r="ET1740" s="68"/>
      <c r="EU1740" s="68"/>
      <c r="EV1740" s="68"/>
      <c r="EW1740" s="68"/>
      <c r="EX1740" s="68"/>
      <c r="EY1740" s="68"/>
      <c r="EZ1740" s="68"/>
      <c r="FA1740" s="68"/>
      <c r="FB1740" s="68"/>
      <c r="FC1740" s="68"/>
      <c r="FD1740" s="68"/>
      <c r="FE1740" s="68"/>
      <c r="FF1740" s="68"/>
      <c r="FG1740" s="68"/>
      <c r="FH1740" s="68"/>
      <c r="FI1740" s="68"/>
      <c r="FJ1740" s="68"/>
      <c r="FK1740" s="68"/>
    </row>
    <row r="1741" spans="83:167" ht="15" customHeight="1" x14ac:dyDescent="0.3">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c r="DC1741" s="68"/>
      <c r="DD1741" s="68"/>
      <c r="DE1741" s="68"/>
      <c r="DF1741" s="68"/>
      <c r="DG1741" s="68"/>
      <c r="DH1741" s="68"/>
      <c r="DI1741" s="68"/>
      <c r="DJ1741" s="68"/>
      <c r="DK1741" s="68"/>
      <c r="DL1741" s="68"/>
      <c r="DM1741" s="68"/>
      <c r="DN1741" s="68"/>
      <c r="DO1741" s="68"/>
      <c r="DP1741" s="68"/>
      <c r="DQ1741" s="68"/>
      <c r="DR1741" s="68"/>
      <c r="DS1741" s="68"/>
      <c r="DT1741" s="68"/>
      <c r="DU1741" s="68"/>
      <c r="DV1741" s="68"/>
      <c r="DW1741" s="68"/>
      <c r="DX1741" s="68"/>
      <c r="DY1741" s="68"/>
      <c r="DZ1741" s="68"/>
      <c r="EA1741" s="68"/>
      <c r="EB1741" s="68"/>
      <c r="EC1741" s="68"/>
      <c r="ED1741" s="68"/>
      <c r="EE1741" s="68"/>
      <c r="EF1741" s="68"/>
      <c r="EG1741" s="68"/>
      <c r="EH1741" s="68"/>
      <c r="EI1741" s="68"/>
      <c r="EJ1741" s="68"/>
      <c r="EK1741" s="68"/>
      <c r="EL1741" s="68"/>
      <c r="EM1741" s="68"/>
      <c r="EN1741" s="68"/>
      <c r="EO1741" s="68"/>
      <c r="EP1741" s="68"/>
      <c r="EQ1741" s="68"/>
      <c r="ER1741" s="68"/>
      <c r="ES1741" s="68"/>
      <c r="ET1741" s="68"/>
      <c r="EU1741" s="68"/>
      <c r="EV1741" s="68"/>
      <c r="EW1741" s="68"/>
      <c r="EX1741" s="68"/>
      <c r="EY1741" s="68"/>
      <c r="EZ1741" s="68"/>
      <c r="FA1741" s="68"/>
      <c r="FB1741" s="68"/>
      <c r="FC1741" s="68"/>
      <c r="FD1741" s="68"/>
      <c r="FE1741" s="68"/>
      <c r="FF1741" s="68"/>
      <c r="FG1741" s="68"/>
      <c r="FH1741" s="68"/>
      <c r="FI1741" s="68"/>
      <c r="FJ1741" s="68"/>
      <c r="FK1741" s="68"/>
    </row>
    <row r="1742" spans="83:167" ht="15" customHeight="1" x14ac:dyDescent="0.3">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c r="DC1742" s="68"/>
      <c r="DD1742" s="68"/>
      <c r="DE1742" s="68"/>
      <c r="DF1742" s="68"/>
      <c r="DG1742" s="68"/>
      <c r="DH1742" s="68"/>
      <c r="DI1742" s="68"/>
      <c r="DJ1742" s="68"/>
      <c r="DK1742" s="68"/>
      <c r="DL1742" s="68"/>
      <c r="DM1742" s="68"/>
      <c r="DN1742" s="68"/>
      <c r="DO1742" s="68"/>
      <c r="DP1742" s="68"/>
      <c r="DQ1742" s="68"/>
      <c r="DR1742" s="68"/>
      <c r="DS1742" s="68"/>
      <c r="DT1742" s="68"/>
      <c r="DU1742" s="68"/>
      <c r="DV1742" s="68"/>
      <c r="DW1742" s="68"/>
      <c r="DX1742" s="68"/>
      <c r="DY1742" s="68"/>
      <c r="DZ1742" s="68"/>
      <c r="EA1742" s="68"/>
      <c r="EB1742" s="68"/>
      <c r="EC1742" s="68"/>
      <c r="ED1742" s="68"/>
      <c r="EE1742" s="68"/>
      <c r="EF1742" s="68"/>
      <c r="EG1742" s="68"/>
      <c r="EH1742" s="68"/>
      <c r="EI1742" s="68"/>
      <c r="EJ1742" s="68"/>
      <c r="EK1742" s="68"/>
      <c r="EL1742" s="68"/>
      <c r="EM1742" s="68"/>
      <c r="EN1742" s="68"/>
      <c r="EO1742" s="68"/>
      <c r="EP1742" s="68"/>
      <c r="EQ1742" s="68"/>
      <c r="ER1742" s="68"/>
      <c r="ES1742" s="68"/>
      <c r="ET1742" s="68"/>
      <c r="EU1742" s="68"/>
      <c r="EV1742" s="68"/>
      <c r="EW1742" s="68"/>
      <c r="EX1742" s="68"/>
      <c r="EY1742" s="68"/>
      <c r="EZ1742" s="68"/>
      <c r="FA1742" s="68"/>
      <c r="FB1742" s="68"/>
      <c r="FC1742" s="68"/>
      <c r="FD1742" s="68"/>
      <c r="FE1742" s="68"/>
      <c r="FF1742" s="68"/>
      <c r="FG1742" s="68"/>
      <c r="FH1742" s="68"/>
      <c r="FI1742" s="68"/>
      <c r="FJ1742" s="68"/>
      <c r="FK1742" s="68"/>
    </row>
    <row r="1743" spans="83:167" ht="15" customHeight="1" x14ac:dyDescent="0.3">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c r="DC1743" s="68"/>
      <c r="DD1743" s="68"/>
      <c r="DE1743" s="68"/>
      <c r="DF1743" s="68"/>
      <c r="DG1743" s="68"/>
      <c r="DH1743" s="68"/>
      <c r="DI1743" s="68"/>
      <c r="DJ1743" s="68"/>
      <c r="DK1743" s="68"/>
      <c r="DL1743" s="68"/>
      <c r="DM1743" s="68"/>
      <c r="DN1743" s="68"/>
      <c r="DO1743" s="68"/>
      <c r="DP1743" s="68"/>
      <c r="DQ1743" s="68"/>
      <c r="DR1743" s="68"/>
      <c r="DS1743" s="68"/>
      <c r="DT1743" s="68"/>
      <c r="DU1743" s="68"/>
      <c r="DV1743" s="68"/>
      <c r="DW1743" s="68"/>
      <c r="DX1743" s="68"/>
      <c r="DY1743" s="68"/>
      <c r="DZ1743" s="68"/>
      <c r="EA1743" s="68"/>
      <c r="EB1743" s="68"/>
      <c r="EC1743" s="68"/>
      <c r="ED1743" s="68"/>
      <c r="EE1743" s="68"/>
      <c r="EF1743" s="68"/>
      <c r="EG1743" s="68"/>
      <c r="EH1743" s="68"/>
      <c r="EI1743" s="68"/>
      <c r="EJ1743" s="68"/>
      <c r="EK1743" s="68"/>
      <c r="EL1743" s="68"/>
      <c r="EM1743" s="68"/>
      <c r="EN1743" s="68"/>
      <c r="EO1743" s="68"/>
      <c r="EP1743" s="68"/>
      <c r="EQ1743" s="68"/>
      <c r="ER1743" s="68"/>
      <c r="ES1743" s="68"/>
      <c r="ET1743" s="68"/>
      <c r="EU1743" s="68"/>
      <c r="EV1743" s="68"/>
      <c r="EW1743" s="68"/>
      <c r="EX1743" s="68"/>
      <c r="EY1743" s="68"/>
      <c r="EZ1743" s="68"/>
      <c r="FA1743" s="68"/>
      <c r="FB1743" s="68"/>
      <c r="FC1743" s="68"/>
      <c r="FD1743" s="68"/>
      <c r="FE1743" s="68"/>
      <c r="FF1743" s="68"/>
      <c r="FG1743" s="68"/>
      <c r="FH1743" s="68"/>
      <c r="FI1743" s="68"/>
      <c r="FJ1743" s="68"/>
      <c r="FK1743" s="68"/>
    </row>
  </sheetData>
  <autoFilter ref="A1:FK1" xr:uid="{3C7D0550-DA85-4E29-AF08-916C96C8D19A}">
    <sortState xmlns:xlrd2="http://schemas.microsoft.com/office/spreadsheetml/2017/richdata2" ref="A2:FK1675">
      <sortCondition ref="B1"/>
    </sortState>
  </autoFilter>
  <phoneticPr fontId="2" type="noConversion"/>
  <conditionalFormatting sqref="D1345:D1356">
    <cfRule type="duplicateValues" dxfId="0" priority="6"/>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D0ABF-3158-40AF-A83A-9B721B7B5C2C}">
  <dimension ref="A1:N102"/>
  <sheetViews>
    <sheetView zoomScale="85" zoomScaleNormal="85" workbookViewId="0">
      <pane xSplit="2" ySplit="2" topLeftCell="C3" activePane="bottomRight" state="frozen"/>
      <selection activeCell="H21" sqref="H21"/>
      <selection pane="topRight" activeCell="H21" sqref="H21"/>
      <selection pane="bottomLeft" activeCell="H21" sqref="H21"/>
      <selection pane="bottomRight" activeCell="A3" sqref="A3"/>
    </sheetView>
  </sheetViews>
  <sheetFormatPr defaultRowHeight="15.6" x14ac:dyDescent="0.3"/>
  <cols>
    <col min="1" max="1" width="4.44140625" style="12" customWidth="1"/>
    <col min="2" max="2" width="31.44140625" style="12" customWidth="1"/>
    <col min="3" max="3" width="11.5546875" style="12" customWidth="1"/>
    <col min="4" max="4" width="6.6640625" style="12" customWidth="1"/>
    <col min="5" max="5" width="67.109375" style="12" customWidth="1"/>
    <col min="6" max="6" width="27.33203125" style="12" customWidth="1"/>
    <col min="7" max="7" width="16.33203125" style="12" customWidth="1"/>
    <col min="8" max="8" width="8" style="12" customWidth="1"/>
    <col min="9" max="9" width="8.88671875" style="12"/>
    <col min="10" max="10" width="26.44140625" style="12" customWidth="1"/>
    <col min="11" max="12" width="8.88671875" style="12"/>
    <col min="13" max="13" width="17.5546875" style="12" customWidth="1"/>
  </cols>
  <sheetData>
    <row r="1" spans="1:14" x14ac:dyDescent="0.3">
      <c r="A1" s="139" t="s">
        <v>3825</v>
      </c>
      <c r="B1" s="20" t="s">
        <v>1</v>
      </c>
      <c r="C1" s="20" t="s">
        <v>2</v>
      </c>
      <c r="D1" s="20" t="s">
        <v>0</v>
      </c>
      <c r="E1" s="20" t="s">
        <v>40</v>
      </c>
      <c r="F1" s="20" t="s">
        <v>42</v>
      </c>
      <c r="G1" s="20" t="s">
        <v>44</v>
      </c>
      <c r="H1" s="20" t="s">
        <v>37</v>
      </c>
      <c r="I1" s="20" t="s">
        <v>3</v>
      </c>
      <c r="J1" s="20" t="s">
        <v>46</v>
      </c>
      <c r="K1" s="20" t="s">
        <v>4</v>
      </c>
      <c r="L1" s="20" t="s">
        <v>5</v>
      </c>
      <c r="M1" s="21" t="s">
        <v>1936</v>
      </c>
      <c r="N1" s="16" t="s">
        <v>77</v>
      </c>
    </row>
    <row r="2" spans="1:14" x14ac:dyDescent="0.3">
      <c r="A2" s="22" t="s">
        <v>9</v>
      </c>
      <c r="B2" s="14"/>
      <c r="C2" s="14" t="s">
        <v>17</v>
      </c>
      <c r="D2" s="14"/>
      <c r="E2" s="14"/>
      <c r="F2" s="14"/>
      <c r="G2" s="14"/>
      <c r="H2" s="14" t="s">
        <v>39</v>
      </c>
      <c r="I2" s="14" t="s">
        <v>17</v>
      </c>
      <c r="J2" s="14" t="s">
        <v>17</v>
      </c>
      <c r="K2" s="14"/>
      <c r="L2" s="14" t="s">
        <v>1937</v>
      </c>
      <c r="M2" s="23" t="s">
        <v>17</v>
      </c>
    </row>
    <row r="3" spans="1:14" x14ac:dyDescent="0.3">
      <c r="A3" s="24">
        <v>1</v>
      </c>
      <c r="B3" s="70" t="s">
        <v>26</v>
      </c>
      <c r="C3" s="70" t="s">
        <v>250</v>
      </c>
      <c r="D3" s="70" t="s">
        <v>27</v>
      </c>
      <c r="E3" s="70" t="s">
        <v>41</v>
      </c>
      <c r="F3" s="70" t="s">
        <v>43</v>
      </c>
      <c r="G3" s="70" t="s">
        <v>45</v>
      </c>
      <c r="H3" s="70" t="s">
        <v>38</v>
      </c>
      <c r="I3" s="70">
        <v>2009</v>
      </c>
      <c r="J3" s="70" t="s">
        <v>47</v>
      </c>
      <c r="K3" s="70">
        <v>651</v>
      </c>
      <c r="L3" s="70">
        <v>13.063000000000001</v>
      </c>
      <c r="M3" s="25" t="s">
        <v>28</v>
      </c>
      <c r="N3" s="14" t="s">
        <v>17</v>
      </c>
    </row>
    <row r="4" spans="1:14" x14ac:dyDescent="0.3">
      <c r="A4" s="26">
        <v>2</v>
      </c>
      <c r="B4" s="27" t="s">
        <v>64</v>
      </c>
      <c r="C4" s="27" t="s">
        <v>251</v>
      </c>
      <c r="D4" s="27" t="s">
        <v>68</v>
      </c>
      <c r="E4" s="27" t="s">
        <v>65</v>
      </c>
      <c r="F4" s="27" t="s">
        <v>112</v>
      </c>
      <c r="G4" s="27" t="s">
        <v>66</v>
      </c>
      <c r="H4" s="27" t="s">
        <v>38</v>
      </c>
      <c r="I4" s="27">
        <v>2009</v>
      </c>
      <c r="J4" s="27" t="s">
        <v>67</v>
      </c>
      <c r="K4" s="27">
        <v>1640</v>
      </c>
      <c r="L4" s="27">
        <v>6.9850000000000003</v>
      </c>
      <c r="M4" s="28" t="s">
        <v>357</v>
      </c>
      <c r="N4" s="14" t="s">
        <v>17</v>
      </c>
    </row>
    <row r="5" spans="1:14" s="14" customFormat="1" x14ac:dyDescent="0.3">
      <c r="A5" s="26">
        <v>3</v>
      </c>
      <c r="B5" s="27" t="s">
        <v>2187</v>
      </c>
      <c r="C5" s="27" t="s">
        <v>252</v>
      </c>
      <c r="D5" s="27" t="s">
        <v>72</v>
      </c>
      <c r="E5" s="27" t="s">
        <v>70</v>
      </c>
      <c r="F5" s="27" t="s">
        <v>113</v>
      </c>
      <c r="G5" s="27" t="s">
        <v>71</v>
      </c>
      <c r="H5" s="27" t="s">
        <v>38</v>
      </c>
      <c r="I5" s="27">
        <v>2000</v>
      </c>
      <c r="J5" s="27" t="s">
        <v>67</v>
      </c>
      <c r="K5" s="27">
        <v>3243</v>
      </c>
      <c r="L5" s="27">
        <v>6.9850000000000003</v>
      </c>
      <c r="M5" s="28" t="s">
        <v>359</v>
      </c>
      <c r="N5" s="14" t="s">
        <v>17</v>
      </c>
    </row>
    <row r="6" spans="1:14" s="14" customFormat="1" x14ac:dyDescent="0.3">
      <c r="A6" s="26">
        <v>4</v>
      </c>
      <c r="B6" s="27" t="s">
        <v>2182</v>
      </c>
      <c r="C6" s="27" t="s">
        <v>253</v>
      </c>
      <c r="D6" s="27" t="s">
        <v>75</v>
      </c>
      <c r="E6" s="27" t="s">
        <v>74</v>
      </c>
      <c r="F6" s="27" t="s">
        <v>114</v>
      </c>
      <c r="G6" s="27" t="s">
        <v>2184</v>
      </c>
      <c r="H6" s="27" t="s">
        <v>38</v>
      </c>
      <c r="I6" s="27">
        <v>2009</v>
      </c>
      <c r="J6" s="27" t="s">
        <v>67</v>
      </c>
      <c r="K6" s="27">
        <v>482</v>
      </c>
      <c r="L6" s="27">
        <v>6.9850000000000003</v>
      </c>
      <c r="M6" s="28" t="s">
        <v>426</v>
      </c>
      <c r="N6" s="14" t="s">
        <v>17</v>
      </c>
    </row>
    <row r="7" spans="1:14" s="14" customFormat="1" x14ac:dyDescent="0.3">
      <c r="A7" s="26">
        <v>5</v>
      </c>
      <c r="B7" s="27" t="s">
        <v>118</v>
      </c>
      <c r="C7" s="27" t="s">
        <v>254</v>
      </c>
      <c r="D7" s="27" t="s">
        <v>97</v>
      </c>
      <c r="E7" s="27" t="s">
        <v>76</v>
      </c>
      <c r="F7" s="27" t="s">
        <v>115</v>
      </c>
      <c r="G7" s="27" t="s">
        <v>2186</v>
      </c>
      <c r="H7" s="27" t="s">
        <v>38</v>
      </c>
      <c r="I7" s="27">
        <v>2013</v>
      </c>
      <c r="J7" s="27" t="s">
        <v>67</v>
      </c>
      <c r="K7" s="27">
        <v>266</v>
      </c>
      <c r="L7" s="27">
        <v>6.9850000000000003</v>
      </c>
      <c r="M7" s="28" t="s">
        <v>425</v>
      </c>
      <c r="N7" s="14" t="s">
        <v>17</v>
      </c>
    </row>
    <row r="8" spans="1:14" s="14" customFormat="1" x14ac:dyDescent="0.3">
      <c r="A8" s="26">
        <v>6</v>
      </c>
      <c r="B8" s="27" t="s">
        <v>79</v>
      </c>
      <c r="C8" s="27" t="s">
        <v>255</v>
      </c>
      <c r="D8" s="27" t="s">
        <v>98</v>
      </c>
      <c r="E8" s="27" t="s">
        <v>84</v>
      </c>
      <c r="F8" s="27" t="s">
        <v>116</v>
      </c>
      <c r="G8" s="27" t="s">
        <v>91</v>
      </c>
      <c r="H8" s="27" t="s">
        <v>38</v>
      </c>
      <c r="I8" s="27">
        <v>2011</v>
      </c>
      <c r="J8" s="27" t="s">
        <v>67</v>
      </c>
      <c r="K8" s="29">
        <v>850</v>
      </c>
      <c r="L8" s="27">
        <v>6.9850000000000003</v>
      </c>
      <c r="M8" s="28" t="s">
        <v>427</v>
      </c>
      <c r="N8" s="14" t="s">
        <v>17</v>
      </c>
    </row>
    <row r="9" spans="1:14" s="14" customFormat="1" x14ac:dyDescent="0.3">
      <c r="A9" s="26">
        <v>7</v>
      </c>
      <c r="B9" s="27" t="s">
        <v>80</v>
      </c>
      <c r="C9" s="27" t="s">
        <v>256</v>
      </c>
      <c r="D9" s="27" t="s">
        <v>99</v>
      </c>
      <c r="E9" s="27" t="s">
        <v>85</v>
      </c>
      <c r="F9" s="27" t="s">
        <v>117</v>
      </c>
      <c r="G9" s="27" t="s">
        <v>92</v>
      </c>
      <c r="H9" s="27" t="s">
        <v>38</v>
      </c>
      <c r="I9" s="27">
        <v>2007</v>
      </c>
      <c r="J9" s="27" t="s">
        <v>67</v>
      </c>
      <c r="K9" s="29">
        <v>657</v>
      </c>
      <c r="L9" s="27">
        <v>6.9850000000000003</v>
      </c>
      <c r="M9" s="28" t="s">
        <v>468</v>
      </c>
      <c r="N9" s="14" t="s">
        <v>17</v>
      </c>
    </row>
    <row r="10" spans="1:14" s="14" customFormat="1" x14ac:dyDescent="0.3">
      <c r="A10" s="26">
        <v>8</v>
      </c>
      <c r="B10" s="27" t="s">
        <v>81</v>
      </c>
      <c r="C10" s="27" t="s">
        <v>257</v>
      </c>
      <c r="D10" s="27" t="s">
        <v>100</v>
      </c>
      <c r="E10" s="27" t="s">
        <v>86</v>
      </c>
      <c r="F10" s="27" t="s">
        <v>119</v>
      </c>
      <c r="G10" s="27" t="s">
        <v>93</v>
      </c>
      <c r="H10" s="27" t="s">
        <v>38</v>
      </c>
      <c r="I10" s="27">
        <v>2007</v>
      </c>
      <c r="J10" s="27" t="s">
        <v>67</v>
      </c>
      <c r="K10" s="29">
        <v>137</v>
      </c>
      <c r="L10" s="27">
        <v>6.9850000000000003</v>
      </c>
      <c r="M10" s="28" t="s">
        <v>498</v>
      </c>
      <c r="N10" s="14" t="s">
        <v>17</v>
      </c>
    </row>
    <row r="11" spans="1:14" s="14" customFormat="1" x14ac:dyDescent="0.3">
      <c r="A11" s="26">
        <v>9</v>
      </c>
      <c r="B11" s="27" t="s">
        <v>82</v>
      </c>
      <c r="C11" s="27" t="s">
        <v>258</v>
      </c>
      <c r="D11" s="27" t="s">
        <v>101</v>
      </c>
      <c r="E11" s="27" t="s">
        <v>87</v>
      </c>
      <c r="F11" s="27" t="s">
        <v>120</v>
      </c>
      <c r="G11" s="27" t="s">
        <v>94</v>
      </c>
      <c r="H11" s="27" t="s">
        <v>38</v>
      </c>
      <c r="I11" s="27">
        <v>2012</v>
      </c>
      <c r="J11" s="27" t="s">
        <v>67</v>
      </c>
      <c r="K11" s="29">
        <v>791</v>
      </c>
      <c r="L11" s="27">
        <v>6.9850000000000003</v>
      </c>
      <c r="M11" s="28" t="s">
        <v>499</v>
      </c>
      <c r="N11" s="14" t="s">
        <v>17</v>
      </c>
    </row>
    <row r="12" spans="1:14" s="14" customFormat="1" x14ac:dyDescent="0.3">
      <c r="A12" s="26">
        <v>10</v>
      </c>
      <c r="B12" s="27" t="s">
        <v>83</v>
      </c>
      <c r="C12" s="27" t="s">
        <v>259</v>
      </c>
      <c r="D12" s="27" t="s">
        <v>102</v>
      </c>
      <c r="E12" s="27" t="s">
        <v>88</v>
      </c>
      <c r="F12" s="27" t="s">
        <v>121</v>
      </c>
      <c r="G12" s="27" t="s">
        <v>95</v>
      </c>
      <c r="H12" s="27" t="s">
        <v>38</v>
      </c>
      <c r="I12" s="27">
        <v>2002</v>
      </c>
      <c r="J12" s="27" t="s">
        <v>67</v>
      </c>
      <c r="K12" s="29">
        <v>427</v>
      </c>
      <c r="L12" s="27">
        <v>6.9850000000000003</v>
      </c>
      <c r="M12" s="28" t="s">
        <v>535</v>
      </c>
      <c r="N12" s="14" t="s">
        <v>17</v>
      </c>
    </row>
    <row r="13" spans="1:14" s="14" customFormat="1" x14ac:dyDescent="0.3">
      <c r="A13" s="26">
        <v>11</v>
      </c>
      <c r="B13" s="27" t="s">
        <v>90</v>
      </c>
      <c r="C13" s="27" t="s">
        <v>260</v>
      </c>
      <c r="D13" s="27" t="s">
        <v>103</v>
      </c>
      <c r="E13" s="27" t="s">
        <v>89</v>
      </c>
      <c r="F13" s="27" t="s">
        <v>122</v>
      </c>
      <c r="G13" s="27" t="s">
        <v>96</v>
      </c>
      <c r="H13" s="27" t="s">
        <v>38</v>
      </c>
      <c r="I13" s="27">
        <v>1998</v>
      </c>
      <c r="J13" s="27" t="s">
        <v>67</v>
      </c>
      <c r="K13" s="29">
        <v>578</v>
      </c>
      <c r="L13" s="27">
        <v>6.9850000000000003</v>
      </c>
      <c r="M13" s="28" t="s">
        <v>555</v>
      </c>
      <c r="N13" s="14" t="s">
        <v>17</v>
      </c>
    </row>
    <row r="14" spans="1:14" s="14" customFormat="1" x14ac:dyDescent="0.3">
      <c r="A14" s="22">
        <v>12</v>
      </c>
      <c r="B14" s="69" t="s">
        <v>104</v>
      </c>
      <c r="C14" s="69" t="s">
        <v>261</v>
      </c>
      <c r="D14" s="69" t="s">
        <v>108</v>
      </c>
      <c r="E14" s="69" t="s">
        <v>105</v>
      </c>
      <c r="F14" s="69" t="s">
        <v>123</v>
      </c>
      <c r="G14" s="69" t="s">
        <v>107</v>
      </c>
      <c r="H14" s="69" t="s">
        <v>38</v>
      </c>
      <c r="I14" s="69">
        <v>2011</v>
      </c>
      <c r="J14" s="69" t="s">
        <v>106</v>
      </c>
      <c r="K14" s="69">
        <v>602</v>
      </c>
      <c r="L14" s="69">
        <v>14.975</v>
      </c>
      <c r="M14" s="23" t="s">
        <v>607</v>
      </c>
      <c r="N14" s="14" t="s">
        <v>17</v>
      </c>
    </row>
    <row r="15" spans="1:14" x14ac:dyDescent="0.3">
      <c r="A15" s="26">
        <v>13</v>
      </c>
      <c r="B15" s="27" t="s">
        <v>109</v>
      </c>
      <c r="C15" s="27" t="s">
        <v>262</v>
      </c>
      <c r="D15" s="27" t="s">
        <v>125</v>
      </c>
      <c r="E15" s="27" t="s">
        <v>110</v>
      </c>
      <c r="F15" s="27" t="s">
        <v>111</v>
      </c>
      <c r="G15" s="27" t="s">
        <v>124</v>
      </c>
      <c r="H15" s="27" t="s">
        <v>38</v>
      </c>
      <c r="I15" s="27">
        <v>2009</v>
      </c>
      <c r="J15" s="27" t="s">
        <v>147</v>
      </c>
      <c r="K15" s="29">
        <v>542</v>
      </c>
      <c r="L15" s="29">
        <v>3.5350000000000001</v>
      </c>
      <c r="M15" s="28" t="s">
        <v>661</v>
      </c>
      <c r="N15" t="s">
        <v>17</v>
      </c>
    </row>
    <row r="16" spans="1:14" x14ac:dyDescent="0.3">
      <c r="A16" s="22">
        <v>14</v>
      </c>
      <c r="B16" s="69" t="s">
        <v>126</v>
      </c>
      <c r="C16" s="69" t="s">
        <v>263</v>
      </c>
      <c r="D16" s="69" t="s">
        <v>164</v>
      </c>
      <c r="E16" s="69" t="s">
        <v>136</v>
      </c>
      <c r="F16" s="69" t="s">
        <v>148</v>
      </c>
      <c r="G16" s="69"/>
      <c r="H16" s="69" t="s">
        <v>38</v>
      </c>
      <c r="I16" s="69">
        <v>2019</v>
      </c>
      <c r="J16" s="69" t="s">
        <v>135</v>
      </c>
      <c r="K16" s="30">
        <v>3</v>
      </c>
      <c r="L16" s="30">
        <v>7.4669999999999996</v>
      </c>
      <c r="M16" s="25" t="s">
        <v>698</v>
      </c>
      <c r="N16" t="s">
        <v>17</v>
      </c>
    </row>
    <row r="17" spans="1:14" x14ac:dyDescent="0.3">
      <c r="A17" s="22">
        <v>15</v>
      </c>
      <c r="B17" s="69" t="s">
        <v>127</v>
      </c>
      <c r="C17" s="69" t="s">
        <v>264</v>
      </c>
      <c r="D17" s="69" t="s">
        <v>165</v>
      </c>
      <c r="E17" s="69" t="s">
        <v>137</v>
      </c>
      <c r="F17" s="69" t="s">
        <v>149</v>
      </c>
      <c r="G17" s="69" t="s">
        <v>215</v>
      </c>
      <c r="H17" s="69" t="s">
        <v>38</v>
      </c>
      <c r="I17" s="69">
        <v>2017</v>
      </c>
      <c r="J17" s="69" t="s">
        <v>135</v>
      </c>
      <c r="K17" s="30">
        <v>26</v>
      </c>
      <c r="L17" s="30">
        <v>7.4669999999999996</v>
      </c>
      <c r="M17" s="25" t="s">
        <v>768</v>
      </c>
      <c r="N17" t="s">
        <v>17</v>
      </c>
    </row>
    <row r="18" spans="1:14" x14ac:dyDescent="0.3">
      <c r="A18" s="26">
        <v>16</v>
      </c>
      <c r="B18" s="27" t="s">
        <v>128</v>
      </c>
      <c r="C18" s="27" t="s">
        <v>146</v>
      </c>
      <c r="D18" s="27" t="s">
        <v>166</v>
      </c>
      <c r="E18" s="27" t="s">
        <v>139</v>
      </c>
      <c r="F18" s="27" t="s">
        <v>150</v>
      </c>
      <c r="G18" s="27" t="s">
        <v>157</v>
      </c>
      <c r="H18" s="27" t="s">
        <v>38</v>
      </c>
      <c r="I18" s="27">
        <v>2017</v>
      </c>
      <c r="J18" s="27" t="s">
        <v>138</v>
      </c>
      <c r="K18" s="29">
        <v>59</v>
      </c>
      <c r="L18" s="29">
        <v>3.222</v>
      </c>
      <c r="M18" s="28" t="s">
        <v>807</v>
      </c>
      <c r="N18" t="s">
        <v>17</v>
      </c>
    </row>
    <row r="19" spans="1:14" x14ac:dyDescent="0.3">
      <c r="A19" s="26">
        <v>17</v>
      </c>
      <c r="B19" s="27" t="s">
        <v>129</v>
      </c>
      <c r="C19" s="27" t="s">
        <v>265</v>
      </c>
      <c r="D19" s="27" t="s">
        <v>167</v>
      </c>
      <c r="E19" s="27" t="s">
        <v>140</v>
      </c>
      <c r="F19" s="27" t="s">
        <v>151</v>
      </c>
      <c r="G19" s="27" t="s">
        <v>158</v>
      </c>
      <c r="H19" s="27" t="s">
        <v>38</v>
      </c>
      <c r="I19" s="27">
        <v>2008</v>
      </c>
      <c r="J19" s="27" t="s">
        <v>138</v>
      </c>
      <c r="K19" s="29">
        <v>639</v>
      </c>
      <c r="L19" s="29">
        <v>3.222</v>
      </c>
      <c r="M19" s="28" t="s">
        <v>840</v>
      </c>
      <c r="N19" t="s">
        <v>17</v>
      </c>
    </row>
    <row r="20" spans="1:14" x14ac:dyDescent="0.3">
      <c r="A20" s="26">
        <v>18</v>
      </c>
      <c r="B20" s="27" t="s">
        <v>130</v>
      </c>
      <c r="C20" s="27" t="s">
        <v>266</v>
      </c>
      <c r="D20" s="27" t="s">
        <v>168</v>
      </c>
      <c r="E20" s="27" t="s">
        <v>141</v>
      </c>
      <c r="F20" s="27" t="s">
        <v>152</v>
      </c>
      <c r="G20" s="27" t="s">
        <v>159</v>
      </c>
      <c r="H20" s="27" t="s">
        <v>38</v>
      </c>
      <c r="I20" s="27">
        <v>2011</v>
      </c>
      <c r="J20" s="27" t="s">
        <v>138</v>
      </c>
      <c r="K20" s="29">
        <v>70</v>
      </c>
      <c r="L20" s="29">
        <v>3.222</v>
      </c>
      <c r="M20" s="28" t="s">
        <v>867</v>
      </c>
      <c r="N20" t="s">
        <v>17</v>
      </c>
    </row>
    <row r="21" spans="1:14" x14ac:dyDescent="0.3">
      <c r="A21" s="26">
        <v>19</v>
      </c>
      <c r="B21" s="27" t="s">
        <v>131</v>
      </c>
      <c r="C21" s="27" t="s">
        <v>267</v>
      </c>
      <c r="D21" s="27" t="s">
        <v>169</v>
      </c>
      <c r="E21" s="27" t="s">
        <v>142</v>
      </c>
      <c r="F21" s="27" t="s">
        <v>153</v>
      </c>
      <c r="G21" s="27" t="s">
        <v>160</v>
      </c>
      <c r="H21" s="27" t="s">
        <v>38</v>
      </c>
      <c r="I21" s="27">
        <v>2007</v>
      </c>
      <c r="J21" s="27" t="s">
        <v>138</v>
      </c>
      <c r="K21" s="29">
        <v>264</v>
      </c>
      <c r="L21" s="29">
        <v>3.222</v>
      </c>
      <c r="M21" s="28" t="s">
        <v>891</v>
      </c>
      <c r="N21" t="s">
        <v>17</v>
      </c>
    </row>
    <row r="22" spans="1:14" x14ac:dyDescent="0.3">
      <c r="A22" s="26">
        <v>20</v>
      </c>
      <c r="B22" s="27" t="s">
        <v>132</v>
      </c>
      <c r="C22" s="27" t="s">
        <v>268</v>
      </c>
      <c r="D22" s="27" t="s">
        <v>170</v>
      </c>
      <c r="E22" s="27" t="s">
        <v>143</v>
      </c>
      <c r="F22" s="27" t="s">
        <v>154</v>
      </c>
      <c r="G22" s="27" t="s">
        <v>161</v>
      </c>
      <c r="H22" s="27" t="s">
        <v>38</v>
      </c>
      <c r="I22" s="27">
        <v>2019</v>
      </c>
      <c r="J22" s="27" t="s">
        <v>138</v>
      </c>
      <c r="K22" s="29">
        <v>28</v>
      </c>
      <c r="L22" s="29">
        <v>3.222</v>
      </c>
      <c r="M22" s="28" t="s">
        <v>950</v>
      </c>
      <c r="N22" t="s">
        <v>17</v>
      </c>
    </row>
    <row r="23" spans="1:14" x14ac:dyDescent="0.3">
      <c r="A23" s="26">
        <v>21</v>
      </c>
      <c r="B23" s="27" t="s">
        <v>133</v>
      </c>
      <c r="C23" s="27" t="s">
        <v>269</v>
      </c>
      <c r="D23" s="27" t="s">
        <v>171</v>
      </c>
      <c r="E23" s="27" t="s">
        <v>144</v>
      </c>
      <c r="F23" s="27" t="s">
        <v>155</v>
      </c>
      <c r="G23" s="27" t="s">
        <v>162</v>
      </c>
      <c r="H23" s="27" t="s">
        <v>38</v>
      </c>
      <c r="I23" s="27">
        <v>2004</v>
      </c>
      <c r="J23" s="27" t="s">
        <v>138</v>
      </c>
      <c r="K23" s="29">
        <v>633</v>
      </c>
      <c r="L23" s="29">
        <v>3.222</v>
      </c>
      <c r="M23" s="28" t="s">
        <v>966</v>
      </c>
      <c r="N23" t="s">
        <v>17</v>
      </c>
    </row>
    <row r="24" spans="1:14" x14ac:dyDescent="0.3">
      <c r="A24" s="26">
        <v>22</v>
      </c>
      <c r="B24" s="27" t="s">
        <v>134</v>
      </c>
      <c r="C24" s="27" t="s">
        <v>270</v>
      </c>
      <c r="D24" s="27" t="s">
        <v>172</v>
      </c>
      <c r="E24" s="27" t="s">
        <v>145</v>
      </c>
      <c r="F24" s="27" t="s">
        <v>156</v>
      </c>
      <c r="G24" s="27" t="s">
        <v>163</v>
      </c>
      <c r="H24" s="27" t="s">
        <v>38</v>
      </c>
      <c r="I24" s="27">
        <v>2018</v>
      </c>
      <c r="J24" s="27" t="s">
        <v>138</v>
      </c>
      <c r="K24" s="29">
        <v>30</v>
      </c>
      <c r="L24" s="29">
        <v>3.222</v>
      </c>
      <c r="M24" s="28" t="s">
        <v>1546</v>
      </c>
      <c r="N24" t="s">
        <v>17</v>
      </c>
    </row>
    <row r="25" spans="1:14" x14ac:dyDescent="0.3">
      <c r="A25" s="22">
        <v>23</v>
      </c>
      <c r="B25" s="69" t="s">
        <v>173</v>
      </c>
      <c r="C25" s="69" t="s">
        <v>271</v>
      </c>
      <c r="D25" s="69" t="s">
        <v>207</v>
      </c>
      <c r="E25" s="69" t="s">
        <v>184</v>
      </c>
      <c r="F25" s="69" t="s">
        <v>192</v>
      </c>
      <c r="G25" s="69" t="s">
        <v>200</v>
      </c>
      <c r="H25" s="69" t="s">
        <v>38</v>
      </c>
      <c r="I25" s="69">
        <v>2016</v>
      </c>
      <c r="J25" s="69" t="s">
        <v>181</v>
      </c>
      <c r="K25" s="30">
        <v>243</v>
      </c>
      <c r="L25" s="30">
        <v>4.2329999999999997</v>
      </c>
      <c r="M25" s="25" t="s">
        <v>1055</v>
      </c>
      <c r="N25" t="s">
        <v>17</v>
      </c>
    </row>
    <row r="26" spans="1:14" x14ac:dyDescent="0.3">
      <c r="A26" s="22">
        <v>24</v>
      </c>
      <c r="B26" s="14" t="s">
        <v>174</v>
      </c>
      <c r="C26" s="14" t="s">
        <v>272</v>
      </c>
      <c r="D26" s="14" t="s">
        <v>208</v>
      </c>
      <c r="E26" s="14" t="s">
        <v>185</v>
      </c>
      <c r="F26" s="14" t="s">
        <v>193</v>
      </c>
      <c r="G26" s="14" t="s">
        <v>201</v>
      </c>
      <c r="H26" s="14" t="s">
        <v>38</v>
      </c>
      <c r="I26" s="14">
        <v>2016</v>
      </c>
      <c r="J26" s="14" t="s">
        <v>181</v>
      </c>
      <c r="K26" s="30">
        <v>323</v>
      </c>
      <c r="L26" s="30">
        <v>4.2329999999999997</v>
      </c>
      <c r="M26" s="25" t="s">
        <v>1097</v>
      </c>
      <c r="N26" t="s">
        <v>17</v>
      </c>
    </row>
    <row r="27" spans="1:14" x14ac:dyDescent="0.3">
      <c r="A27" s="22">
        <v>25</v>
      </c>
      <c r="B27" s="69" t="s">
        <v>175</v>
      </c>
      <c r="C27" s="69" t="s">
        <v>273</v>
      </c>
      <c r="D27" s="69" t="s">
        <v>209</v>
      </c>
      <c r="E27" s="69" t="s">
        <v>186</v>
      </c>
      <c r="F27" s="69" t="s">
        <v>194</v>
      </c>
      <c r="G27" s="69" t="s">
        <v>202</v>
      </c>
      <c r="H27" s="69" t="s">
        <v>38</v>
      </c>
      <c r="I27" s="69">
        <v>2012</v>
      </c>
      <c r="J27" s="69" t="s">
        <v>181</v>
      </c>
      <c r="K27" s="30">
        <v>174</v>
      </c>
      <c r="L27" s="30">
        <v>4.2329999999999997</v>
      </c>
      <c r="M27" s="25" t="s">
        <v>1143</v>
      </c>
      <c r="N27" t="s">
        <v>17</v>
      </c>
    </row>
    <row r="28" spans="1:14" x14ac:dyDescent="0.3">
      <c r="A28" s="22">
        <v>26</v>
      </c>
      <c r="B28" s="14" t="s">
        <v>2183</v>
      </c>
      <c r="C28" s="14" t="s">
        <v>274</v>
      </c>
      <c r="D28" s="14" t="s">
        <v>210</v>
      </c>
      <c r="E28" s="14" t="s">
        <v>187</v>
      </c>
      <c r="F28" s="14" t="s">
        <v>195</v>
      </c>
      <c r="G28" s="14" t="s">
        <v>2185</v>
      </c>
      <c r="H28" s="14" t="s">
        <v>38</v>
      </c>
      <c r="I28" s="14">
        <v>2009</v>
      </c>
      <c r="J28" s="14" t="s">
        <v>182</v>
      </c>
      <c r="K28" s="30">
        <v>564</v>
      </c>
      <c r="L28" s="30">
        <v>4.2329999999999997</v>
      </c>
      <c r="M28" s="25" t="s">
        <v>1280</v>
      </c>
      <c r="N28" t="s">
        <v>17</v>
      </c>
    </row>
    <row r="29" spans="1:14" x14ac:dyDescent="0.3">
      <c r="A29" s="22">
        <v>27</v>
      </c>
      <c r="B29" s="69" t="s">
        <v>177</v>
      </c>
      <c r="C29" s="69" t="s">
        <v>275</v>
      </c>
      <c r="D29" s="69" t="s">
        <v>211</v>
      </c>
      <c r="E29" s="69" t="s">
        <v>188</v>
      </c>
      <c r="F29" s="69" t="s">
        <v>196</v>
      </c>
      <c r="G29" s="69" t="s">
        <v>203</v>
      </c>
      <c r="H29" s="69" t="s">
        <v>38</v>
      </c>
      <c r="I29" s="69">
        <v>2019</v>
      </c>
      <c r="J29" s="69" t="s">
        <v>182</v>
      </c>
      <c r="K29" s="30">
        <v>10</v>
      </c>
      <c r="L29" s="30">
        <v>4.2329999999999997</v>
      </c>
      <c r="M29" s="25" t="s">
        <v>1281</v>
      </c>
      <c r="N29" t="s">
        <v>17</v>
      </c>
    </row>
    <row r="30" spans="1:14" x14ac:dyDescent="0.3">
      <c r="A30" s="22">
        <v>28</v>
      </c>
      <c r="B30" s="69" t="s">
        <v>178</v>
      </c>
      <c r="C30" s="69" t="s">
        <v>276</v>
      </c>
      <c r="D30" s="69" t="s">
        <v>212</v>
      </c>
      <c r="E30" s="69" t="s">
        <v>189</v>
      </c>
      <c r="F30" s="69" t="s">
        <v>197</v>
      </c>
      <c r="G30" s="69" t="s">
        <v>204</v>
      </c>
      <c r="H30" s="69" t="s">
        <v>38</v>
      </c>
      <c r="I30" s="69">
        <v>2011</v>
      </c>
      <c r="J30" s="69" t="s">
        <v>183</v>
      </c>
      <c r="K30" s="30">
        <v>175</v>
      </c>
      <c r="L30" s="30">
        <v>4.2329999999999997</v>
      </c>
      <c r="M30" s="25" t="s">
        <v>1545</v>
      </c>
      <c r="N30" t="s">
        <v>17</v>
      </c>
    </row>
    <row r="31" spans="1:14" x14ac:dyDescent="0.3">
      <c r="A31" s="22">
        <v>29</v>
      </c>
      <c r="B31" s="69" t="s">
        <v>179</v>
      </c>
      <c r="C31" s="69" t="s">
        <v>277</v>
      </c>
      <c r="D31" s="69" t="s">
        <v>213</v>
      </c>
      <c r="E31" s="69" t="s">
        <v>190</v>
      </c>
      <c r="F31" s="69" t="s">
        <v>198</v>
      </c>
      <c r="G31" s="69" t="s">
        <v>205</v>
      </c>
      <c r="H31" s="69" t="s">
        <v>38</v>
      </c>
      <c r="I31" s="69">
        <v>2018</v>
      </c>
      <c r="J31" s="69" t="s">
        <v>181</v>
      </c>
      <c r="K31" s="30">
        <v>25</v>
      </c>
      <c r="L31" s="30">
        <v>4.2329999999999997</v>
      </c>
      <c r="M31" s="25" t="s">
        <v>1351</v>
      </c>
      <c r="N31" t="s">
        <v>17</v>
      </c>
    </row>
    <row r="32" spans="1:14" x14ac:dyDescent="0.3">
      <c r="A32" s="22">
        <v>30</v>
      </c>
      <c r="B32" s="31" t="s">
        <v>180</v>
      </c>
      <c r="C32" s="69" t="s">
        <v>278</v>
      </c>
      <c r="D32" s="69" t="s">
        <v>214</v>
      </c>
      <c r="E32" s="69" t="s">
        <v>191</v>
      </c>
      <c r="F32" s="69" t="s">
        <v>199</v>
      </c>
      <c r="G32" s="69" t="s">
        <v>206</v>
      </c>
      <c r="H32" s="69" t="s">
        <v>38</v>
      </c>
      <c r="I32" s="69">
        <v>2019</v>
      </c>
      <c r="J32" s="69" t="s">
        <v>182</v>
      </c>
      <c r="K32" s="30">
        <v>33</v>
      </c>
      <c r="L32" s="30">
        <v>4.2329999999999997</v>
      </c>
      <c r="M32" s="25" t="s">
        <v>1432</v>
      </c>
      <c r="N32" t="s">
        <v>17</v>
      </c>
    </row>
    <row r="33" spans="1:14" x14ac:dyDescent="0.3">
      <c r="A33" s="26">
        <v>31</v>
      </c>
      <c r="B33" s="27" t="s">
        <v>216</v>
      </c>
      <c r="C33" s="27" t="s">
        <v>279</v>
      </c>
      <c r="D33" s="27" t="s">
        <v>244</v>
      </c>
      <c r="E33" s="27" t="s">
        <v>218</v>
      </c>
      <c r="F33" s="27" t="s">
        <v>232</v>
      </c>
      <c r="G33" s="27" t="s">
        <v>238</v>
      </c>
      <c r="H33" s="27" t="s">
        <v>38</v>
      </c>
      <c r="I33" s="27">
        <v>2016</v>
      </c>
      <c r="J33" s="27" t="s">
        <v>217</v>
      </c>
      <c r="K33" s="29">
        <v>16</v>
      </c>
      <c r="L33" s="29">
        <v>2.8000000000000001E-2</v>
      </c>
      <c r="M33" s="28" t="s">
        <v>1472</v>
      </c>
      <c r="N33" t="s">
        <v>17</v>
      </c>
    </row>
    <row r="34" spans="1:14" x14ac:dyDescent="0.3">
      <c r="A34" s="26">
        <v>32</v>
      </c>
      <c r="B34" s="27" t="s">
        <v>219</v>
      </c>
      <c r="C34" s="27" t="s">
        <v>280</v>
      </c>
      <c r="D34" s="27" t="s">
        <v>245</v>
      </c>
      <c r="E34" s="27" t="s">
        <v>221</v>
      </c>
      <c r="F34" s="27" t="s">
        <v>233</v>
      </c>
      <c r="G34" s="27" t="s">
        <v>239</v>
      </c>
      <c r="H34" s="27" t="s">
        <v>38</v>
      </c>
      <c r="I34" s="27">
        <v>2016</v>
      </c>
      <c r="J34" s="27" t="s">
        <v>220</v>
      </c>
      <c r="K34" s="29">
        <v>71</v>
      </c>
      <c r="L34" s="29">
        <v>0.35399999999999998</v>
      </c>
      <c r="M34" s="28" t="s">
        <v>1497</v>
      </c>
      <c r="N34" t="s">
        <v>17</v>
      </c>
    </row>
    <row r="35" spans="1:14" x14ac:dyDescent="0.3">
      <c r="A35" s="26">
        <v>33</v>
      </c>
      <c r="B35" s="27" t="s">
        <v>222</v>
      </c>
      <c r="C35" s="27" t="s">
        <v>281</v>
      </c>
      <c r="D35" s="27" t="s">
        <v>246</v>
      </c>
      <c r="E35" s="27" t="s">
        <v>223</v>
      </c>
      <c r="F35" s="27" t="s">
        <v>234</v>
      </c>
      <c r="G35" s="27" t="s">
        <v>240</v>
      </c>
      <c r="H35" s="27" t="s">
        <v>38</v>
      </c>
      <c r="I35" s="27">
        <v>2016</v>
      </c>
      <c r="J35" s="27" t="s">
        <v>220</v>
      </c>
      <c r="K35" s="29">
        <v>6</v>
      </c>
      <c r="L35" s="29">
        <v>0.35399999999999998</v>
      </c>
      <c r="M35" s="28" t="s">
        <v>1544</v>
      </c>
      <c r="N35" t="s">
        <v>17</v>
      </c>
    </row>
    <row r="36" spans="1:14" x14ac:dyDescent="0.3">
      <c r="A36" s="26">
        <v>34</v>
      </c>
      <c r="B36" s="27" t="s">
        <v>225</v>
      </c>
      <c r="C36" s="27" t="s">
        <v>282</v>
      </c>
      <c r="D36" s="27" t="s">
        <v>247</v>
      </c>
      <c r="E36" s="27" t="s">
        <v>227</v>
      </c>
      <c r="F36" s="27" t="s">
        <v>235</v>
      </c>
      <c r="G36" s="27" t="s">
        <v>241</v>
      </c>
      <c r="H36" s="27" t="s">
        <v>38</v>
      </c>
      <c r="I36" s="27">
        <v>2018</v>
      </c>
      <c r="J36" s="27" t="s">
        <v>226</v>
      </c>
      <c r="K36" s="29">
        <v>4</v>
      </c>
      <c r="L36" s="29">
        <v>2.8000000000000001E-2</v>
      </c>
      <c r="M36" s="28" t="s">
        <v>1589</v>
      </c>
      <c r="N36" t="s">
        <v>17</v>
      </c>
    </row>
    <row r="37" spans="1:14" x14ac:dyDescent="0.3">
      <c r="A37" s="26">
        <v>35</v>
      </c>
      <c r="B37" s="27" t="s">
        <v>228</v>
      </c>
      <c r="C37" s="27" t="s">
        <v>283</v>
      </c>
      <c r="D37" s="27" t="s">
        <v>248</v>
      </c>
      <c r="E37" s="27" t="s">
        <v>229</v>
      </c>
      <c r="F37" s="27" t="s">
        <v>236</v>
      </c>
      <c r="G37" s="27" t="s">
        <v>243</v>
      </c>
      <c r="H37" s="27" t="s">
        <v>38</v>
      </c>
      <c r="I37" s="27">
        <v>2017</v>
      </c>
      <c r="J37" s="27" t="s">
        <v>226</v>
      </c>
      <c r="K37" s="29">
        <v>3</v>
      </c>
      <c r="L37" s="29">
        <v>2.8000000000000001E-2</v>
      </c>
      <c r="M37" s="28" t="s">
        <v>1776</v>
      </c>
      <c r="N37" t="s">
        <v>17</v>
      </c>
    </row>
    <row r="38" spans="1:14" x14ac:dyDescent="0.3">
      <c r="A38" s="26">
        <v>36</v>
      </c>
      <c r="B38" s="27" t="s">
        <v>230</v>
      </c>
      <c r="C38" s="27" t="s">
        <v>284</v>
      </c>
      <c r="D38" s="27" t="s">
        <v>249</v>
      </c>
      <c r="E38" s="27" t="s">
        <v>231</v>
      </c>
      <c r="F38" s="27" t="s">
        <v>237</v>
      </c>
      <c r="G38" s="27" t="s">
        <v>242</v>
      </c>
      <c r="H38" s="27" t="s">
        <v>38</v>
      </c>
      <c r="I38" s="27">
        <v>2018</v>
      </c>
      <c r="J38" s="27" t="s">
        <v>224</v>
      </c>
      <c r="K38" s="29">
        <v>9</v>
      </c>
      <c r="L38" s="29">
        <v>0.35399999999999998</v>
      </c>
      <c r="M38" s="28" t="s">
        <v>1809</v>
      </c>
      <c r="N38" s="14" t="s">
        <v>17</v>
      </c>
    </row>
    <row r="39" spans="1:14" x14ac:dyDescent="0.3">
      <c r="A39" s="22">
        <v>37</v>
      </c>
      <c r="B39" s="32" t="s">
        <v>285</v>
      </c>
      <c r="C39" s="33" t="s">
        <v>296</v>
      </c>
      <c r="D39" s="69" t="s">
        <v>311</v>
      </c>
      <c r="E39" s="69" t="s">
        <v>287</v>
      </c>
      <c r="F39" s="33" t="s">
        <v>301</v>
      </c>
      <c r="G39" s="69" t="s">
        <v>306</v>
      </c>
      <c r="H39" s="69" t="s">
        <v>38</v>
      </c>
      <c r="I39" s="69">
        <v>2016</v>
      </c>
      <c r="J39" s="69" t="s">
        <v>286</v>
      </c>
      <c r="K39" s="30">
        <v>12</v>
      </c>
      <c r="L39" s="30">
        <v>3.8</v>
      </c>
      <c r="M39" s="25" t="s">
        <v>1853</v>
      </c>
      <c r="N39" t="s">
        <v>17</v>
      </c>
    </row>
    <row r="40" spans="1:14" x14ac:dyDescent="0.3">
      <c r="A40" s="22">
        <v>38</v>
      </c>
      <c r="B40" s="69" t="s">
        <v>288</v>
      </c>
      <c r="C40" s="33" t="s">
        <v>297</v>
      </c>
      <c r="D40" s="69" t="s">
        <v>312</v>
      </c>
      <c r="E40" s="69" t="s">
        <v>289</v>
      </c>
      <c r="F40" s="33" t="s">
        <v>302</v>
      </c>
      <c r="G40" s="69" t="s">
        <v>307</v>
      </c>
      <c r="H40" s="69" t="s">
        <v>38</v>
      </c>
      <c r="I40" s="69">
        <v>2014</v>
      </c>
      <c r="J40" s="69" t="s">
        <v>286</v>
      </c>
      <c r="K40" s="30">
        <v>344</v>
      </c>
      <c r="L40" s="30">
        <v>3.8</v>
      </c>
      <c r="M40" s="25" t="s">
        <v>1901</v>
      </c>
      <c r="N40" t="s">
        <v>17</v>
      </c>
    </row>
    <row r="41" spans="1:14" x14ac:dyDescent="0.3">
      <c r="A41" s="22">
        <v>39</v>
      </c>
      <c r="B41" s="69" t="s">
        <v>290</v>
      </c>
      <c r="C41" s="33" t="s">
        <v>298</v>
      </c>
      <c r="D41" s="69" t="s">
        <v>313</v>
      </c>
      <c r="E41" s="69" t="s">
        <v>291</v>
      </c>
      <c r="F41" s="33" t="s">
        <v>303</v>
      </c>
      <c r="G41" s="69" t="s">
        <v>308</v>
      </c>
      <c r="H41" s="69" t="s">
        <v>38</v>
      </c>
      <c r="I41" s="69">
        <v>2014</v>
      </c>
      <c r="J41" s="69" t="s">
        <v>286</v>
      </c>
      <c r="K41" s="30">
        <v>28</v>
      </c>
      <c r="L41" s="30">
        <v>3.8</v>
      </c>
      <c r="M41" s="25" t="s">
        <v>1938</v>
      </c>
      <c r="N41" t="s">
        <v>17</v>
      </c>
    </row>
    <row r="42" spans="1:14" x14ac:dyDescent="0.3">
      <c r="A42" s="22">
        <v>40</v>
      </c>
      <c r="B42" s="14" t="s">
        <v>292</v>
      </c>
      <c r="C42" s="33" t="s">
        <v>299</v>
      </c>
      <c r="D42" s="14" t="s">
        <v>314</v>
      </c>
      <c r="E42" s="14" t="s">
        <v>293</v>
      </c>
      <c r="F42" s="33" t="s">
        <v>304</v>
      </c>
      <c r="G42" s="14" t="s">
        <v>309</v>
      </c>
      <c r="H42" s="14" t="s">
        <v>38</v>
      </c>
      <c r="I42" s="14">
        <v>2010</v>
      </c>
      <c r="J42" s="14" t="s">
        <v>286</v>
      </c>
      <c r="K42" s="30">
        <v>204</v>
      </c>
      <c r="L42" s="30">
        <v>3.8</v>
      </c>
      <c r="M42" s="25" t="s">
        <v>1984</v>
      </c>
      <c r="N42" t="s">
        <v>17</v>
      </c>
    </row>
    <row r="43" spans="1:14" x14ac:dyDescent="0.3">
      <c r="A43" s="22">
        <v>41</v>
      </c>
      <c r="B43" s="69" t="s">
        <v>294</v>
      </c>
      <c r="C43" s="33" t="s">
        <v>300</v>
      </c>
      <c r="D43" s="69" t="s">
        <v>315</v>
      </c>
      <c r="E43" s="69" t="s">
        <v>295</v>
      </c>
      <c r="F43" s="33" t="s">
        <v>305</v>
      </c>
      <c r="G43" s="69" t="s">
        <v>310</v>
      </c>
      <c r="H43" s="69" t="s">
        <v>38</v>
      </c>
      <c r="I43" s="69">
        <v>2014</v>
      </c>
      <c r="J43" s="69" t="s">
        <v>286</v>
      </c>
      <c r="K43" s="30">
        <v>48</v>
      </c>
      <c r="L43" s="30">
        <v>3.8</v>
      </c>
      <c r="M43" s="25" t="s">
        <v>1985</v>
      </c>
      <c r="N43" t="s">
        <v>17</v>
      </c>
    </row>
    <row r="44" spans="1:14" x14ac:dyDescent="0.3">
      <c r="A44" s="26">
        <v>42</v>
      </c>
      <c r="B44" s="27" t="s">
        <v>316</v>
      </c>
      <c r="C44" s="27" t="s">
        <v>324</v>
      </c>
      <c r="D44" s="27" t="s">
        <v>334</v>
      </c>
      <c r="E44" s="27" t="s">
        <v>318</v>
      </c>
      <c r="F44" s="27" t="s">
        <v>327</v>
      </c>
      <c r="G44" s="27" t="s">
        <v>330</v>
      </c>
      <c r="H44" s="27" t="s">
        <v>38</v>
      </c>
      <c r="I44" s="27">
        <v>2016</v>
      </c>
      <c r="J44" s="27" t="s">
        <v>317</v>
      </c>
      <c r="K44" s="29">
        <v>29</v>
      </c>
      <c r="L44" s="29">
        <v>5.5</v>
      </c>
      <c r="M44" s="28" t="s">
        <v>2038</v>
      </c>
      <c r="N44" t="s">
        <v>17</v>
      </c>
    </row>
    <row r="45" spans="1:14" x14ac:dyDescent="0.3">
      <c r="A45" s="26">
        <v>43</v>
      </c>
      <c r="B45" s="27" t="s">
        <v>319</v>
      </c>
      <c r="C45" s="27" t="s">
        <v>325</v>
      </c>
      <c r="D45" s="27" t="s">
        <v>335</v>
      </c>
      <c r="E45" s="27" t="s">
        <v>320</v>
      </c>
      <c r="F45" s="27" t="s">
        <v>328</v>
      </c>
      <c r="G45" s="27" t="s">
        <v>331</v>
      </c>
      <c r="H45" s="27" t="s">
        <v>38</v>
      </c>
      <c r="I45" s="27">
        <v>2016</v>
      </c>
      <c r="J45" s="27" t="s">
        <v>317</v>
      </c>
      <c r="K45" s="29">
        <v>15</v>
      </c>
      <c r="L45" s="29">
        <v>5.5</v>
      </c>
      <c r="M45" s="28" t="s">
        <v>2078</v>
      </c>
      <c r="N45" t="s">
        <v>17</v>
      </c>
    </row>
    <row r="46" spans="1:14" x14ac:dyDescent="0.3">
      <c r="A46" s="57">
        <v>44</v>
      </c>
      <c r="B46" s="58" t="s">
        <v>321</v>
      </c>
      <c r="C46" s="58" t="s">
        <v>326</v>
      </c>
      <c r="D46" s="58" t="s">
        <v>336</v>
      </c>
      <c r="E46" s="58" t="s">
        <v>323</v>
      </c>
      <c r="F46" s="58" t="s">
        <v>329</v>
      </c>
      <c r="G46" s="58" t="s">
        <v>332</v>
      </c>
      <c r="H46" s="58" t="s">
        <v>333</v>
      </c>
      <c r="I46" s="58">
        <v>2014</v>
      </c>
      <c r="J46" s="58" t="s">
        <v>322</v>
      </c>
      <c r="K46" s="59">
        <v>12</v>
      </c>
      <c r="L46" s="59">
        <v>5.5</v>
      </c>
      <c r="M46" s="60" t="s">
        <v>2121</v>
      </c>
      <c r="N46" t="s">
        <v>17</v>
      </c>
    </row>
    <row r="47" spans="1:14" x14ac:dyDescent="0.3">
      <c r="A47" s="14"/>
      <c r="B47" s="14"/>
      <c r="C47" s="14"/>
      <c r="D47" s="14"/>
      <c r="E47" s="14"/>
      <c r="F47" s="14"/>
      <c r="G47" s="14"/>
      <c r="H47" s="14"/>
      <c r="I47" s="14"/>
      <c r="J47" s="14"/>
      <c r="K47" s="14"/>
      <c r="L47" s="14"/>
      <c r="M47" s="17"/>
      <c r="N47" t="s">
        <v>17</v>
      </c>
    </row>
    <row r="48" spans="1:14" x14ac:dyDescent="0.3">
      <c r="A48" s="14"/>
      <c r="B48" s="14"/>
      <c r="C48" s="14"/>
      <c r="D48" s="14"/>
      <c r="E48" s="14"/>
      <c r="F48" s="14"/>
      <c r="G48" s="34"/>
      <c r="H48" s="14"/>
      <c r="I48" s="14"/>
      <c r="J48" s="14"/>
      <c r="K48" s="14"/>
      <c r="L48" s="14"/>
      <c r="M48" s="17"/>
      <c r="N48" t="s">
        <v>17</v>
      </c>
    </row>
    <row r="49" spans="1:14" x14ac:dyDescent="0.3">
      <c r="A49" s="14"/>
      <c r="B49" s="14"/>
      <c r="C49" s="14"/>
      <c r="D49" s="14"/>
      <c r="E49" s="14"/>
      <c r="F49" s="14"/>
      <c r="G49" s="34"/>
      <c r="H49" s="14"/>
      <c r="I49" s="14"/>
      <c r="J49" s="14"/>
      <c r="K49" s="14"/>
      <c r="L49" s="14"/>
      <c r="M49" s="17"/>
      <c r="N49" t="s">
        <v>17</v>
      </c>
    </row>
    <row r="50" spans="1:14" x14ac:dyDescent="0.3">
      <c r="A50" s="14"/>
      <c r="B50" s="14"/>
      <c r="C50" s="14"/>
      <c r="D50" s="14"/>
      <c r="E50" s="14"/>
      <c r="F50" s="14"/>
      <c r="G50" s="34"/>
      <c r="H50" s="14"/>
      <c r="I50" s="14"/>
      <c r="J50" s="14"/>
      <c r="K50" s="14"/>
      <c r="L50" s="14"/>
      <c r="M50" s="17"/>
      <c r="N50" t="s">
        <v>17</v>
      </c>
    </row>
    <row r="51" spans="1:14" x14ac:dyDescent="0.3">
      <c r="A51" s="14"/>
      <c r="B51" s="17"/>
      <c r="C51" s="17"/>
      <c r="D51" s="17"/>
      <c r="E51" s="17"/>
      <c r="F51" s="17"/>
      <c r="G51" s="34"/>
      <c r="H51" s="17"/>
      <c r="I51" s="17"/>
      <c r="J51" s="17"/>
      <c r="K51" s="17"/>
      <c r="L51" s="17"/>
      <c r="M51" s="17"/>
      <c r="N51" t="s">
        <v>17</v>
      </c>
    </row>
    <row r="52" spans="1:14" x14ac:dyDescent="0.3">
      <c r="A52" s="14"/>
      <c r="B52" s="17"/>
      <c r="C52" s="17"/>
      <c r="D52" s="17"/>
      <c r="E52" s="17"/>
      <c r="F52" s="17"/>
      <c r="G52" s="34"/>
      <c r="H52" s="17"/>
      <c r="I52" s="17"/>
      <c r="J52" s="17"/>
      <c r="K52" s="17"/>
      <c r="L52" s="17"/>
      <c r="M52" s="17"/>
      <c r="N52" t="s">
        <v>17</v>
      </c>
    </row>
    <row r="53" spans="1:14" x14ac:dyDescent="0.3">
      <c r="A53" s="14"/>
      <c r="B53" s="17"/>
      <c r="C53" s="17"/>
      <c r="D53" s="17"/>
      <c r="E53" s="17"/>
      <c r="F53" s="17"/>
      <c r="G53" s="34"/>
      <c r="H53" s="17"/>
      <c r="I53" s="17"/>
      <c r="J53" s="17"/>
      <c r="K53" s="17"/>
      <c r="L53" s="17"/>
      <c r="M53" s="17"/>
      <c r="N53" t="s">
        <v>17</v>
      </c>
    </row>
    <row r="54" spans="1:14" x14ac:dyDescent="0.3">
      <c r="A54" s="14"/>
      <c r="B54" s="17"/>
      <c r="C54" s="17"/>
      <c r="D54" s="17"/>
      <c r="E54" s="17"/>
      <c r="F54" s="17"/>
      <c r="G54" s="34"/>
      <c r="H54" s="17"/>
      <c r="I54" s="17"/>
      <c r="J54" s="17"/>
      <c r="K54" s="17"/>
      <c r="L54" s="17"/>
      <c r="M54" s="17"/>
      <c r="N54" t="s">
        <v>17</v>
      </c>
    </row>
    <row r="55" spans="1:14" x14ac:dyDescent="0.3">
      <c r="A55" s="14"/>
      <c r="B55" s="17"/>
      <c r="C55" s="17"/>
      <c r="D55" s="17"/>
      <c r="E55" s="17"/>
      <c r="F55" s="17"/>
      <c r="G55" s="34"/>
      <c r="H55" s="17"/>
      <c r="I55" s="17"/>
      <c r="J55" s="17"/>
      <c r="K55" s="17"/>
      <c r="L55" s="17"/>
      <c r="M55" s="17"/>
      <c r="N55" t="s">
        <v>17</v>
      </c>
    </row>
    <row r="56" spans="1:14" x14ac:dyDescent="0.3">
      <c r="A56" s="14"/>
      <c r="B56" s="17"/>
      <c r="C56" s="17"/>
      <c r="D56" s="14"/>
      <c r="E56" s="17"/>
      <c r="F56" s="17"/>
      <c r="G56" s="17"/>
      <c r="H56" s="17"/>
      <c r="I56" s="17"/>
      <c r="J56" s="17"/>
      <c r="K56" s="17"/>
      <c r="L56" s="17"/>
      <c r="M56" s="17"/>
      <c r="N56" t="s">
        <v>17</v>
      </c>
    </row>
    <row r="57" spans="1:14" x14ac:dyDescent="0.3">
      <c r="A57" s="14"/>
      <c r="B57" s="17"/>
      <c r="C57" s="17"/>
      <c r="D57" s="14"/>
      <c r="E57" s="17"/>
      <c r="F57" s="17"/>
      <c r="G57" s="17"/>
      <c r="H57" s="17"/>
      <c r="I57" s="17"/>
      <c r="J57" s="17"/>
      <c r="K57" s="17"/>
      <c r="L57" s="17"/>
      <c r="M57" s="17"/>
      <c r="N57" t="s">
        <v>17</v>
      </c>
    </row>
    <row r="58" spans="1:14" x14ac:dyDescent="0.3">
      <c r="A58" s="14"/>
      <c r="B58" s="17"/>
      <c r="C58" s="17"/>
      <c r="D58" s="14"/>
      <c r="E58" s="17"/>
      <c r="F58" s="17"/>
      <c r="G58" s="17"/>
      <c r="H58" s="17"/>
      <c r="I58" s="17"/>
      <c r="J58" s="17"/>
      <c r="K58" s="17"/>
      <c r="L58" s="17"/>
      <c r="M58" s="17"/>
      <c r="N58" t="s">
        <v>17</v>
      </c>
    </row>
    <row r="59" spans="1:14" x14ac:dyDescent="0.3">
      <c r="A59" s="14"/>
      <c r="B59" s="17"/>
      <c r="C59" s="17"/>
      <c r="D59" s="14"/>
      <c r="E59" s="17"/>
      <c r="F59" s="17"/>
      <c r="G59" s="17"/>
      <c r="H59" s="17"/>
      <c r="I59" s="17"/>
      <c r="J59" s="17"/>
      <c r="K59" s="17"/>
      <c r="L59" s="17"/>
      <c r="M59" s="17"/>
      <c r="N59" t="s">
        <v>17</v>
      </c>
    </row>
    <row r="60" spans="1:14" x14ac:dyDescent="0.3">
      <c r="A60" s="14"/>
      <c r="B60" s="17"/>
      <c r="C60" s="17"/>
      <c r="D60" s="14"/>
      <c r="E60" s="17"/>
      <c r="F60" s="17"/>
      <c r="G60" s="17"/>
      <c r="H60" s="17"/>
      <c r="I60" s="17"/>
      <c r="J60" s="17"/>
      <c r="K60" s="17"/>
      <c r="L60" s="17"/>
      <c r="M60" s="17"/>
      <c r="N60" t="s">
        <v>17</v>
      </c>
    </row>
    <row r="61" spans="1:14" x14ac:dyDescent="0.3">
      <c r="A61" s="14"/>
      <c r="B61" s="17"/>
      <c r="C61" s="17"/>
      <c r="D61" s="14"/>
      <c r="E61" s="17"/>
      <c r="F61" s="17"/>
      <c r="G61" s="17"/>
      <c r="H61" s="17"/>
      <c r="I61" s="17"/>
      <c r="J61" s="17"/>
      <c r="K61" s="17"/>
      <c r="L61" s="17"/>
      <c r="M61" s="17"/>
      <c r="N61" t="s">
        <v>17</v>
      </c>
    </row>
    <row r="62" spans="1:14" x14ac:dyDescent="0.3">
      <c r="A62" s="14"/>
      <c r="B62" s="17"/>
      <c r="C62" s="17"/>
      <c r="D62" s="14"/>
      <c r="E62" s="17"/>
      <c r="F62" s="17"/>
      <c r="G62" s="17"/>
      <c r="H62" s="17"/>
      <c r="I62" s="17"/>
      <c r="J62" s="17"/>
      <c r="K62" s="17"/>
      <c r="L62" s="17"/>
      <c r="M62" s="17"/>
      <c r="N62" t="s">
        <v>17</v>
      </c>
    </row>
    <row r="63" spans="1:14" x14ac:dyDescent="0.3">
      <c r="A63" s="14"/>
      <c r="B63" s="17"/>
      <c r="C63" s="17"/>
      <c r="D63" s="14"/>
      <c r="E63" s="17"/>
      <c r="F63" s="17"/>
      <c r="G63" s="17"/>
      <c r="H63" s="17"/>
      <c r="I63" s="17"/>
      <c r="J63" s="17"/>
      <c r="K63" s="17"/>
      <c r="L63" s="17"/>
      <c r="M63" s="17"/>
      <c r="N63" t="s">
        <v>17</v>
      </c>
    </row>
    <row r="64" spans="1:14" x14ac:dyDescent="0.3">
      <c r="A64" s="14"/>
      <c r="B64" s="17"/>
      <c r="C64" s="17"/>
      <c r="D64" s="14"/>
      <c r="E64" s="17"/>
      <c r="F64" s="17"/>
      <c r="G64" s="17"/>
      <c r="H64" s="17"/>
      <c r="I64" s="17"/>
      <c r="J64" s="17"/>
      <c r="K64" s="17"/>
      <c r="L64" s="17"/>
      <c r="M64" s="17"/>
      <c r="N64" t="s">
        <v>17</v>
      </c>
    </row>
    <row r="65" spans="1:14" x14ac:dyDescent="0.3">
      <c r="A65" s="14"/>
      <c r="B65" s="17"/>
      <c r="C65" s="17"/>
      <c r="D65" s="14"/>
      <c r="E65" s="17"/>
      <c r="F65" s="17"/>
      <c r="G65" s="17"/>
      <c r="H65" s="17"/>
      <c r="I65" s="17"/>
      <c r="J65" s="17"/>
      <c r="K65" s="17"/>
      <c r="L65" s="17"/>
      <c r="M65" s="17"/>
      <c r="N65" t="s">
        <v>17</v>
      </c>
    </row>
    <row r="66" spans="1:14" x14ac:dyDescent="0.3">
      <c r="A66" s="14"/>
      <c r="B66" s="17"/>
      <c r="C66" s="17"/>
      <c r="D66" s="14"/>
      <c r="E66" s="17"/>
      <c r="F66" s="17"/>
      <c r="G66" s="17"/>
      <c r="H66" s="17"/>
      <c r="I66" s="17"/>
      <c r="J66" s="17"/>
      <c r="K66" s="17"/>
      <c r="L66" s="17"/>
      <c r="M66" s="17"/>
      <c r="N66" t="s">
        <v>17</v>
      </c>
    </row>
    <row r="67" spans="1:14" x14ac:dyDescent="0.3">
      <c r="A67" s="14"/>
      <c r="B67" s="17"/>
      <c r="C67" s="17"/>
      <c r="D67" s="14"/>
      <c r="E67" s="17"/>
      <c r="F67" s="17"/>
      <c r="G67" s="17"/>
      <c r="H67" s="17"/>
      <c r="I67" s="17"/>
      <c r="J67" s="17"/>
      <c r="K67" s="17"/>
      <c r="L67" s="17"/>
      <c r="M67" s="17"/>
      <c r="N67" t="s">
        <v>17</v>
      </c>
    </row>
    <row r="68" spans="1:14" x14ac:dyDescent="0.3">
      <c r="A68" s="14"/>
      <c r="B68" s="17"/>
      <c r="C68" s="17"/>
      <c r="D68" s="14"/>
      <c r="E68" s="17"/>
      <c r="F68" s="17"/>
      <c r="G68" s="17"/>
      <c r="H68" s="17"/>
      <c r="I68" s="17"/>
      <c r="J68" s="17"/>
      <c r="K68" s="17"/>
      <c r="L68" s="17"/>
      <c r="M68" s="17"/>
      <c r="N68" t="s">
        <v>17</v>
      </c>
    </row>
    <row r="69" spans="1:14" x14ac:dyDescent="0.3">
      <c r="A69" s="14"/>
      <c r="B69" s="17"/>
      <c r="C69" s="17"/>
      <c r="D69" s="14"/>
      <c r="E69" s="17"/>
      <c r="F69" s="17"/>
      <c r="G69" s="17"/>
      <c r="H69" s="17"/>
      <c r="I69" s="17"/>
      <c r="J69" s="17"/>
      <c r="K69" s="17"/>
      <c r="L69" s="17"/>
      <c r="M69" s="17"/>
      <c r="N69" t="s">
        <v>17</v>
      </c>
    </row>
    <row r="70" spans="1:14" x14ac:dyDescent="0.3">
      <c r="A70" s="14"/>
      <c r="B70" s="17"/>
      <c r="C70" s="17"/>
      <c r="D70" s="14"/>
      <c r="E70" s="17"/>
      <c r="F70" s="17"/>
      <c r="G70" s="17"/>
      <c r="H70" s="17"/>
      <c r="I70" s="17"/>
      <c r="J70" s="17"/>
      <c r="K70" s="17"/>
      <c r="L70" s="17"/>
      <c r="M70" s="17"/>
      <c r="N70" t="s">
        <v>17</v>
      </c>
    </row>
    <row r="71" spans="1:14" x14ac:dyDescent="0.3">
      <c r="A71" s="14"/>
      <c r="B71" s="17"/>
      <c r="C71" s="17"/>
      <c r="D71" s="14"/>
      <c r="E71" s="17"/>
      <c r="F71" s="17"/>
      <c r="G71" s="17"/>
      <c r="H71" s="17"/>
      <c r="I71" s="17"/>
      <c r="J71" s="17"/>
      <c r="K71" s="17"/>
      <c r="L71" s="17"/>
      <c r="M71" s="17"/>
      <c r="N71" t="s">
        <v>17</v>
      </c>
    </row>
    <row r="72" spans="1:14" x14ac:dyDescent="0.3">
      <c r="A72" s="14"/>
      <c r="B72" s="17"/>
      <c r="C72" s="17"/>
      <c r="D72" s="14"/>
      <c r="E72" s="17"/>
      <c r="F72" s="17"/>
      <c r="G72" s="17"/>
      <c r="H72" s="17"/>
      <c r="I72" s="17"/>
      <c r="J72" s="17"/>
      <c r="K72" s="17"/>
      <c r="L72" s="17"/>
      <c r="M72" s="17"/>
      <c r="N72" t="s">
        <v>17</v>
      </c>
    </row>
    <row r="73" spans="1:14" x14ac:dyDescent="0.3">
      <c r="A73" s="14"/>
      <c r="B73" s="17"/>
      <c r="C73" s="17"/>
      <c r="D73" s="14"/>
      <c r="E73" s="17"/>
      <c r="F73" s="17"/>
      <c r="G73" s="17"/>
      <c r="H73" s="17"/>
      <c r="I73" s="17"/>
      <c r="J73" s="17"/>
      <c r="K73" s="17"/>
      <c r="L73" s="17"/>
      <c r="M73" s="17"/>
      <c r="N73" t="s">
        <v>17</v>
      </c>
    </row>
    <row r="74" spans="1:14" x14ac:dyDescent="0.3">
      <c r="A74" s="14"/>
      <c r="B74" s="17"/>
      <c r="C74" s="17"/>
      <c r="D74" s="14"/>
      <c r="E74" s="17"/>
      <c r="F74" s="17"/>
      <c r="G74" s="17"/>
      <c r="H74" s="17"/>
      <c r="I74" s="17"/>
      <c r="J74" s="17"/>
      <c r="K74" s="17"/>
      <c r="L74" s="17"/>
      <c r="M74" s="17"/>
      <c r="N74" t="s">
        <v>17</v>
      </c>
    </row>
    <row r="75" spans="1:14" x14ac:dyDescent="0.3">
      <c r="A75" s="14"/>
      <c r="B75" s="17"/>
      <c r="C75" s="17"/>
      <c r="D75" s="14"/>
      <c r="E75" s="17"/>
      <c r="F75" s="17"/>
      <c r="G75" s="17"/>
      <c r="H75" s="17"/>
      <c r="I75" s="17"/>
      <c r="J75" s="17"/>
      <c r="K75" s="17"/>
      <c r="L75" s="17"/>
      <c r="M75" s="17"/>
      <c r="N75" t="s">
        <v>17</v>
      </c>
    </row>
    <row r="76" spans="1:14" x14ac:dyDescent="0.3">
      <c r="A76" s="14"/>
      <c r="B76" s="17"/>
      <c r="C76" s="17"/>
      <c r="D76" s="14"/>
      <c r="E76" s="17"/>
      <c r="F76" s="17"/>
      <c r="G76" s="17"/>
      <c r="H76" s="17"/>
      <c r="I76" s="17"/>
      <c r="J76" s="17"/>
      <c r="K76" s="17"/>
      <c r="L76" s="17"/>
      <c r="M76" s="17"/>
      <c r="N76" t="s">
        <v>17</v>
      </c>
    </row>
    <row r="77" spans="1:14" x14ac:dyDescent="0.3">
      <c r="A77" s="14"/>
      <c r="B77" s="17"/>
      <c r="C77" s="17"/>
      <c r="D77" s="14"/>
      <c r="E77" s="17"/>
      <c r="F77" s="17"/>
      <c r="G77" s="17"/>
      <c r="H77" s="17"/>
      <c r="I77" s="17"/>
      <c r="J77" s="17"/>
      <c r="K77" s="17"/>
      <c r="L77" s="17"/>
      <c r="M77" s="17"/>
      <c r="N77" t="s">
        <v>17</v>
      </c>
    </row>
    <row r="78" spans="1:14" x14ac:dyDescent="0.3">
      <c r="A78" s="14"/>
      <c r="B78" s="17"/>
      <c r="C78" s="17"/>
      <c r="D78" s="14"/>
      <c r="E78" s="17"/>
      <c r="F78" s="17"/>
      <c r="G78" s="17"/>
      <c r="H78" s="17"/>
      <c r="I78" s="17"/>
      <c r="J78" s="17"/>
      <c r="K78" s="17"/>
      <c r="L78" s="17"/>
      <c r="M78" s="17"/>
      <c r="N78" t="s">
        <v>17</v>
      </c>
    </row>
    <row r="79" spans="1:14" x14ac:dyDescent="0.3">
      <c r="A79" s="14"/>
      <c r="B79" s="17"/>
      <c r="C79" s="17"/>
      <c r="D79" s="14"/>
      <c r="E79" s="17"/>
      <c r="F79" s="17"/>
      <c r="G79" s="17"/>
      <c r="H79" s="17"/>
      <c r="I79" s="17"/>
      <c r="J79" s="17"/>
      <c r="K79" s="17"/>
      <c r="L79" s="17"/>
      <c r="M79" s="17"/>
      <c r="N79" t="s">
        <v>17</v>
      </c>
    </row>
    <row r="80" spans="1:14" x14ac:dyDescent="0.3">
      <c r="A80" s="14"/>
      <c r="B80" s="17"/>
      <c r="C80" s="17"/>
      <c r="D80" s="14"/>
      <c r="E80" s="17"/>
      <c r="F80" s="17"/>
      <c r="G80" s="17"/>
      <c r="H80" s="17"/>
      <c r="I80" s="17"/>
      <c r="J80" s="17"/>
      <c r="K80" s="17"/>
      <c r="L80" s="17"/>
      <c r="M80" s="17"/>
      <c r="N80" t="s">
        <v>17</v>
      </c>
    </row>
    <row r="81" spans="1:14" x14ac:dyDescent="0.3">
      <c r="A81" s="14"/>
      <c r="B81" s="17"/>
      <c r="C81" s="17"/>
      <c r="D81" s="14"/>
      <c r="E81" s="17"/>
      <c r="F81" s="17"/>
      <c r="G81" s="17"/>
      <c r="H81" s="17"/>
      <c r="I81" s="17"/>
      <c r="J81" s="17"/>
      <c r="K81" s="17"/>
      <c r="L81" s="17"/>
      <c r="M81" s="17"/>
      <c r="N81" t="s">
        <v>17</v>
      </c>
    </row>
    <row r="82" spans="1:14" x14ac:dyDescent="0.3">
      <c r="A82" s="14"/>
      <c r="B82" s="17"/>
      <c r="C82" s="17"/>
      <c r="D82" s="14"/>
      <c r="E82" s="17"/>
      <c r="F82" s="17"/>
      <c r="G82" s="17"/>
      <c r="H82" s="17"/>
      <c r="I82" s="17"/>
      <c r="J82" s="17"/>
      <c r="K82" s="17"/>
      <c r="L82" s="17"/>
      <c r="M82" s="17"/>
      <c r="N82" t="s">
        <v>17</v>
      </c>
    </row>
    <row r="83" spans="1:14" x14ac:dyDescent="0.3">
      <c r="A83" s="14"/>
      <c r="B83" s="17"/>
      <c r="C83" s="17"/>
      <c r="D83" s="14"/>
      <c r="E83" s="17"/>
      <c r="F83" s="17"/>
      <c r="G83" s="17"/>
      <c r="H83" s="17"/>
      <c r="I83" s="17"/>
      <c r="J83" s="17"/>
      <c r="K83" s="17"/>
      <c r="L83" s="17"/>
      <c r="M83" s="17"/>
      <c r="N83" t="s">
        <v>17</v>
      </c>
    </row>
    <row r="84" spans="1:14" x14ac:dyDescent="0.3">
      <c r="A84" s="14"/>
      <c r="B84" s="17"/>
      <c r="C84" s="17"/>
      <c r="D84" s="14"/>
      <c r="E84" s="17"/>
      <c r="F84" s="17"/>
      <c r="G84" s="17"/>
      <c r="H84" s="17"/>
      <c r="I84" s="17"/>
      <c r="J84" s="17"/>
      <c r="K84" s="17"/>
      <c r="L84" s="17"/>
      <c r="M84" s="17"/>
      <c r="N84" t="s">
        <v>17</v>
      </c>
    </row>
    <row r="85" spans="1:14" x14ac:dyDescent="0.3">
      <c r="A85" s="14"/>
      <c r="B85" s="17"/>
      <c r="C85" s="17"/>
      <c r="D85" s="14"/>
      <c r="E85" s="17"/>
      <c r="F85" s="17"/>
      <c r="G85" s="17"/>
      <c r="H85" s="17"/>
      <c r="I85" s="17"/>
      <c r="J85" s="17"/>
      <c r="K85" s="17"/>
      <c r="L85" s="17"/>
      <c r="M85" s="17"/>
      <c r="N85" t="s">
        <v>17</v>
      </c>
    </row>
    <row r="86" spans="1:14" x14ac:dyDescent="0.3">
      <c r="A86" s="14"/>
      <c r="B86" s="17"/>
      <c r="C86" s="17"/>
      <c r="D86" s="14"/>
      <c r="E86" s="17"/>
      <c r="F86" s="17"/>
      <c r="G86" s="17"/>
      <c r="H86" s="17"/>
      <c r="I86" s="17"/>
      <c r="J86" s="17"/>
      <c r="K86" s="17"/>
      <c r="L86" s="17"/>
      <c r="M86" s="17"/>
      <c r="N86" t="s">
        <v>17</v>
      </c>
    </row>
    <row r="87" spans="1:14" x14ac:dyDescent="0.3">
      <c r="A87" s="14"/>
      <c r="B87" s="17"/>
      <c r="C87" s="17"/>
      <c r="D87" s="14"/>
      <c r="E87" s="17"/>
      <c r="F87" s="17"/>
      <c r="G87" s="17"/>
      <c r="H87" s="17"/>
      <c r="I87" s="17"/>
      <c r="J87" s="17"/>
      <c r="K87" s="17"/>
      <c r="L87" s="17"/>
      <c r="M87" s="17"/>
      <c r="N87" t="s">
        <v>17</v>
      </c>
    </row>
    <row r="88" spans="1:14" x14ac:dyDescent="0.3">
      <c r="A88" s="14"/>
      <c r="B88" s="17"/>
      <c r="C88" s="17"/>
      <c r="D88" s="14"/>
      <c r="E88" s="17"/>
      <c r="F88" s="17"/>
      <c r="G88" s="17"/>
      <c r="H88" s="17"/>
      <c r="I88" s="17"/>
      <c r="J88" s="17"/>
      <c r="K88" s="17"/>
      <c r="L88" s="17"/>
      <c r="M88" s="17"/>
      <c r="N88" t="s">
        <v>17</v>
      </c>
    </row>
    <row r="89" spans="1:14" x14ac:dyDescent="0.3">
      <c r="A89" s="14"/>
      <c r="B89" s="17"/>
      <c r="C89" s="17"/>
      <c r="D89" s="14"/>
      <c r="E89" s="17"/>
      <c r="F89" s="17"/>
      <c r="G89" s="17"/>
      <c r="H89" s="17"/>
      <c r="I89" s="17"/>
      <c r="J89" s="17"/>
      <c r="K89" s="17"/>
      <c r="L89" s="17"/>
      <c r="M89" s="17"/>
      <c r="N89" t="s">
        <v>17</v>
      </c>
    </row>
    <row r="90" spans="1:14" x14ac:dyDescent="0.3">
      <c r="A90" s="14"/>
      <c r="B90" s="17"/>
      <c r="C90" s="17"/>
      <c r="D90" s="14"/>
      <c r="E90" s="17"/>
      <c r="F90" s="17"/>
      <c r="G90" s="17"/>
      <c r="H90" s="17"/>
      <c r="I90" s="17"/>
      <c r="J90" s="17"/>
      <c r="K90" s="17"/>
      <c r="L90" s="17"/>
      <c r="M90" s="17"/>
      <c r="N90" t="s">
        <v>17</v>
      </c>
    </row>
    <row r="91" spans="1:14" x14ac:dyDescent="0.3">
      <c r="A91" s="14"/>
      <c r="B91" s="17"/>
      <c r="C91" s="17"/>
      <c r="D91" s="14"/>
      <c r="E91" s="17"/>
      <c r="F91" s="17"/>
      <c r="G91" s="17"/>
      <c r="H91" s="17"/>
      <c r="I91" s="17"/>
      <c r="J91" s="17"/>
      <c r="K91" s="17"/>
      <c r="L91" s="17"/>
      <c r="M91" s="17"/>
      <c r="N91" t="s">
        <v>17</v>
      </c>
    </row>
    <row r="92" spans="1:14" x14ac:dyDescent="0.3">
      <c r="A92" s="14"/>
      <c r="B92" s="17"/>
      <c r="C92" s="17"/>
      <c r="D92" s="14"/>
      <c r="E92" s="17"/>
      <c r="F92" s="17"/>
      <c r="G92" s="17"/>
      <c r="H92" s="17"/>
      <c r="I92" s="17"/>
      <c r="J92" s="17"/>
      <c r="K92" s="17"/>
      <c r="L92" s="17"/>
      <c r="M92" s="17"/>
      <c r="N92" t="s">
        <v>17</v>
      </c>
    </row>
    <row r="93" spans="1:14" x14ac:dyDescent="0.3">
      <c r="A93" s="14"/>
      <c r="B93" s="17"/>
      <c r="C93" s="17"/>
      <c r="D93" s="14"/>
      <c r="E93" s="17"/>
      <c r="F93" s="17"/>
      <c r="G93" s="17"/>
      <c r="H93" s="17"/>
      <c r="I93" s="17"/>
      <c r="J93" s="17"/>
      <c r="K93" s="17"/>
      <c r="L93" s="17"/>
      <c r="M93" s="17"/>
      <c r="N93" t="s">
        <v>17</v>
      </c>
    </row>
    <row r="94" spans="1:14" x14ac:dyDescent="0.3">
      <c r="A94" s="14"/>
      <c r="B94" s="17"/>
      <c r="C94" s="17"/>
      <c r="D94" s="14"/>
      <c r="E94" s="17"/>
      <c r="F94" s="17"/>
      <c r="G94" s="17"/>
      <c r="H94" s="17"/>
      <c r="I94" s="17"/>
      <c r="J94" s="17"/>
      <c r="K94" s="17"/>
      <c r="L94" s="17"/>
      <c r="M94" s="17"/>
      <c r="N94" t="s">
        <v>17</v>
      </c>
    </row>
    <row r="95" spans="1:14" x14ac:dyDescent="0.3">
      <c r="A95" s="14"/>
      <c r="B95" s="17"/>
      <c r="C95" s="17"/>
      <c r="D95" s="14"/>
      <c r="E95" s="17"/>
      <c r="F95" s="17"/>
      <c r="G95" s="17"/>
      <c r="H95" s="17"/>
      <c r="I95" s="17"/>
      <c r="J95" s="17"/>
      <c r="K95" s="17"/>
      <c r="L95" s="17"/>
      <c r="M95" s="17"/>
      <c r="N95" t="s">
        <v>17</v>
      </c>
    </row>
    <row r="96" spans="1:14" x14ac:dyDescent="0.3">
      <c r="A96" s="14"/>
      <c r="B96" s="17"/>
      <c r="C96" s="17"/>
      <c r="D96" s="17"/>
      <c r="E96" s="17"/>
      <c r="F96" s="17"/>
      <c r="G96" s="17"/>
      <c r="H96" s="17"/>
      <c r="I96" s="17"/>
      <c r="J96" s="17"/>
      <c r="K96" s="17"/>
      <c r="L96" s="17"/>
      <c r="M96" s="17"/>
    </row>
    <row r="97" spans="1:13" x14ac:dyDescent="0.3">
      <c r="A97" s="14"/>
      <c r="B97" s="17"/>
      <c r="C97" s="17"/>
      <c r="D97" s="17"/>
      <c r="E97" s="17"/>
      <c r="F97" s="17"/>
      <c r="G97" s="17"/>
      <c r="H97" s="17"/>
      <c r="I97" s="17"/>
      <c r="J97" s="17"/>
      <c r="K97" s="17"/>
      <c r="L97" s="17"/>
      <c r="M97" s="17"/>
    </row>
    <row r="98" spans="1:13" x14ac:dyDescent="0.3">
      <c r="A98" s="14"/>
      <c r="B98" s="17"/>
      <c r="C98" s="17"/>
      <c r="D98" s="17"/>
      <c r="E98" s="17"/>
      <c r="F98" s="17"/>
      <c r="G98" s="17"/>
      <c r="H98" s="17"/>
      <c r="I98" s="17"/>
      <c r="J98" s="17"/>
      <c r="K98" s="17"/>
      <c r="L98" s="17"/>
      <c r="M98" s="17"/>
    </row>
    <row r="99" spans="1:13" x14ac:dyDescent="0.3">
      <c r="A99" s="14"/>
      <c r="B99" s="17"/>
      <c r="C99" s="17"/>
      <c r="D99" s="17"/>
      <c r="E99" s="17"/>
      <c r="F99" s="17"/>
      <c r="G99" s="17"/>
      <c r="H99" s="17"/>
      <c r="I99" s="17"/>
      <c r="J99" s="17"/>
      <c r="K99" s="17"/>
      <c r="L99" s="17"/>
      <c r="M99" s="17"/>
    </row>
    <row r="100" spans="1:13" x14ac:dyDescent="0.3">
      <c r="A100" s="14"/>
      <c r="B100" s="17"/>
      <c r="C100" s="17"/>
      <c r="D100" s="17"/>
      <c r="E100" s="17"/>
      <c r="F100" s="17"/>
      <c r="G100" s="17"/>
      <c r="H100" s="17"/>
      <c r="I100" s="17"/>
      <c r="J100" s="17"/>
      <c r="K100" s="17"/>
      <c r="L100" s="17"/>
      <c r="M100" s="17"/>
    </row>
    <row r="101" spans="1:13" x14ac:dyDescent="0.3">
      <c r="A101" s="14"/>
      <c r="B101" s="17"/>
      <c r="C101" s="17"/>
      <c r="D101" s="17"/>
      <c r="E101" s="17"/>
      <c r="F101" s="17"/>
      <c r="G101" s="17"/>
      <c r="H101" s="17"/>
      <c r="I101" s="17"/>
      <c r="J101" s="17"/>
      <c r="K101" s="17"/>
      <c r="L101" s="17"/>
      <c r="M101" s="17"/>
    </row>
    <row r="102" spans="1:13" x14ac:dyDescent="0.3">
      <c r="A102" s="22"/>
    </row>
  </sheetData>
  <autoFilter ref="A2:M2" xr:uid="{C44A23A5-A843-4B1A-9AA6-113012C6449B}">
    <sortState xmlns:xlrd2="http://schemas.microsoft.com/office/spreadsheetml/2017/richdata2" ref="A3:M95">
      <sortCondition ref="A2"/>
    </sortState>
  </autoFilter>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F6C97-A93E-4B66-B1F2-896BAE490C46}">
  <dimension ref="A1:DQ1693"/>
  <sheetViews>
    <sheetView zoomScale="85" zoomScaleNormal="85" workbookViewId="0">
      <pane xSplit="1" ySplit="1" topLeftCell="B2" activePane="bottomRight" state="frozen"/>
      <selection pane="topRight" activeCell="D1" sqref="D1"/>
      <selection pane="bottomLeft" activeCell="A3" sqref="A3"/>
      <selection pane="bottomRight" activeCell="AF1652" sqref="AF1652"/>
    </sheetView>
  </sheetViews>
  <sheetFormatPr defaultColWidth="8.88671875" defaultRowHeight="15" customHeight="1" x14ac:dyDescent="0.3"/>
  <cols>
    <col min="1" max="1" width="9.109375" style="15" customWidth="1"/>
    <col min="2" max="13" width="9.109375" style="12" customWidth="1"/>
    <col min="14" max="14" width="11.33203125" style="12" customWidth="1"/>
    <col min="15" max="15" width="11.109375" style="12" customWidth="1"/>
    <col min="16" max="16" width="12.6640625" style="12" customWidth="1"/>
    <col min="17" max="17" width="9.109375" style="12" customWidth="1"/>
    <col min="18" max="18" width="8.109375" style="12" customWidth="1"/>
    <col min="19" max="19" width="6.77734375" style="125" customWidth="1"/>
    <col min="20" max="20" width="12.6640625" style="126" customWidth="1"/>
    <col min="21" max="21" width="10.6640625" style="125" customWidth="1"/>
    <col min="22" max="22" width="10.6640625" style="12" customWidth="1"/>
    <col min="23" max="23" width="12.44140625" style="12" customWidth="1"/>
    <col min="24" max="24" width="13.6640625" style="12" customWidth="1"/>
    <col min="25" max="29" width="9.109375" style="12" customWidth="1"/>
    <col min="30" max="31" width="11.6640625" style="12" customWidth="1"/>
    <col min="32" max="34" width="9.109375" style="12" customWidth="1"/>
    <col min="35" max="35" width="8.88671875" style="24"/>
    <col min="36" max="36" width="9.109375" style="12" customWidth="1"/>
    <col min="37" max="37" width="23" style="12" customWidth="1"/>
    <col min="38" max="38" width="4.44140625" style="12" customWidth="1"/>
    <col min="39" max="39" width="18.44140625" style="12" customWidth="1"/>
    <col min="40" max="40" width="10.6640625" style="125" customWidth="1"/>
    <col min="41" max="45" width="9.109375" style="12" customWidth="1"/>
    <col min="49" max="16384" width="8.88671875" style="12"/>
  </cols>
  <sheetData>
    <row r="1" spans="1:47" ht="15" customHeight="1" x14ac:dyDescent="0.3">
      <c r="A1" s="2" t="s">
        <v>2151</v>
      </c>
      <c r="B1" s="3" t="s">
        <v>2154</v>
      </c>
      <c r="C1" s="6" t="s">
        <v>2165</v>
      </c>
      <c r="D1" s="6" t="s">
        <v>2166</v>
      </c>
      <c r="E1" s="6" t="s">
        <v>2167</v>
      </c>
      <c r="F1" s="67" t="s">
        <v>2156</v>
      </c>
      <c r="G1" s="67" t="s">
        <v>2145</v>
      </c>
      <c r="H1" s="67" t="s">
        <v>2146</v>
      </c>
      <c r="I1" s="67" t="s">
        <v>2147</v>
      </c>
      <c r="J1" s="67" t="s">
        <v>2148</v>
      </c>
      <c r="K1" s="67" t="s">
        <v>2149</v>
      </c>
      <c r="L1" s="67" t="s">
        <v>2150</v>
      </c>
      <c r="M1" s="67" t="s">
        <v>2173</v>
      </c>
      <c r="N1" s="8" t="s">
        <v>3824</v>
      </c>
      <c r="O1" s="8" t="s">
        <v>2163</v>
      </c>
      <c r="P1" s="8" t="s">
        <v>3823</v>
      </c>
      <c r="Q1" s="8" t="s">
        <v>2168</v>
      </c>
      <c r="R1" s="8" t="s">
        <v>2162</v>
      </c>
      <c r="S1" s="93" t="s">
        <v>2189</v>
      </c>
      <c r="T1" s="9" t="s">
        <v>3822</v>
      </c>
      <c r="U1" s="100" t="s">
        <v>2179</v>
      </c>
      <c r="V1" s="9" t="s">
        <v>2175</v>
      </c>
      <c r="W1" s="9" t="s">
        <v>3821</v>
      </c>
      <c r="X1" s="9" t="s">
        <v>3820</v>
      </c>
      <c r="Y1" s="9" t="s">
        <v>3819</v>
      </c>
      <c r="Z1" s="9" t="s">
        <v>340</v>
      </c>
      <c r="AA1" s="9" t="s">
        <v>53</v>
      </c>
      <c r="AB1" s="9" t="s">
        <v>55</v>
      </c>
      <c r="AC1" s="9" t="s">
        <v>56</v>
      </c>
      <c r="AD1" s="10" t="s">
        <v>2190</v>
      </c>
      <c r="AE1" s="10" t="s">
        <v>58</v>
      </c>
      <c r="AF1" s="10" t="s">
        <v>3818</v>
      </c>
      <c r="AG1" s="10" t="s">
        <v>2144</v>
      </c>
      <c r="AH1" s="10" t="s">
        <v>2143</v>
      </c>
      <c r="AI1" s="137" t="s">
        <v>2169</v>
      </c>
      <c r="AJ1" s="8" t="s">
        <v>48</v>
      </c>
      <c r="AK1" s="10" t="s">
        <v>20</v>
      </c>
      <c r="AL1" s="1" t="s">
        <v>35</v>
      </c>
      <c r="AM1" s="1" t="s">
        <v>1</v>
      </c>
      <c r="AN1" s="100" t="s">
        <v>2170</v>
      </c>
      <c r="AO1" s="9" t="s">
        <v>2188</v>
      </c>
      <c r="AP1" s="6" t="s">
        <v>32</v>
      </c>
      <c r="AQ1" s="6" t="s">
        <v>908</v>
      </c>
      <c r="AR1" s="6" t="s">
        <v>379</v>
      </c>
      <c r="AS1" s="67" t="s">
        <v>7</v>
      </c>
      <c r="AT1" s="6" t="s">
        <v>17</v>
      </c>
    </row>
    <row r="2" spans="1:47" ht="15" customHeight="1" x14ac:dyDescent="0.3">
      <c r="A2" s="15">
        <v>0.60718115750834856</v>
      </c>
      <c r="B2" s="12">
        <v>7.4093421756169314E-2</v>
      </c>
      <c r="C2" s="12">
        <v>0</v>
      </c>
      <c r="D2" s="12">
        <v>1</v>
      </c>
      <c r="E2" s="12">
        <v>0</v>
      </c>
      <c r="F2" s="12">
        <v>1</v>
      </c>
      <c r="G2" s="12">
        <v>0</v>
      </c>
      <c r="H2" s="12">
        <v>0</v>
      </c>
      <c r="I2" s="12">
        <v>0</v>
      </c>
      <c r="J2" s="12">
        <v>1</v>
      </c>
      <c r="K2" s="12">
        <v>0</v>
      </c>
      <c r="L2" s="12">
        <v>0</v>
      </c>
      <c r="M2" s="12">
        <v>0</v>
      </c>
      <c r="N2" s="12">
        <v>0</v>
      </c>
      <c r="O2" s="113">
        <v>7.604396348796338</v>
      </c>
      <c r="P2" s="12">
        <v>1</v>
      </c>
      <c r="Q2" s="12">
        <v>1</v>
      </c>
      <c r="R2" s="12">
        <v>13.063000000000001</v>
      </c>
      <c r="S2" s="128">
        <v>6.4785096422085688</v>
      </c>
      <c r="T2" s="126">
        <v>1</v>
      </c>
      <c r="U2" s="128">
        <v>0.58880846354458982</v>
      </c>
      <c r="V2" s="12">
        <v>1</v>
      </c>
      <c r="W2" s="12">
        <v>1</v>
      </c>
      <c r="X2" s="12">
        <v>1</v>
      </c>
      <c r="Y2" s="12">
        <v>0</v>
      </c>
      <c r="Z2" s="12">
        <v>1</v>
      </c>
      <c r="AA2" s="12">
        <v>0</v>
      </c>
      <c r="AB2" s="12">
        <v>0</v>
      </c>
      <c r="AC2" s="12">
        <v>0</v>
      </c>
      <c r="AD2" s="12">
        <v>1</v>
      </c>
      <c r="AE2" s="12">
        <v>0</v>
      </c>
      <c r="AF2" s="12">
        <v>0.5</v>
      </c>
      <c r="AG2" s="113">
        <v>2.9957322735539909</v>
      </c>
      <c r="AH2" s="12">
        <v>1</v>
      </c>
      <c r="AI2" s="24">
        <v>6</v>
      </c>
      <c r="AJ2" s="12">
        <v>0</v>
      </c>
      <c r="AK2" s="12" t="s">
        <v>30</v>
      </c>
      <c r="AL2" s="12">
        <v>1</v>
      </c>
      <c r="AM2" s="12" t="s">
        <v>26</v>
      </c>
      <c r="AN2" s="128">
        <f>LN(75)</f>
        <v>4.3174881135363101</v>
      </c>
      <c r="AO2" s="12">
        <v>1529.33</v>
      </c>
      <c r="AP2" s="12" t="s">
        <v>1637</v>
      </c>
      <c r="AQ2" s="12" t="s">
        <v>1636</v>
      </c>
      <c r="AR2" s="12" t="s">
        <v>382</v>
      </c>
      <c r="AS2" s="12" t="s">
        <v>62</v>
      </c>
      <c r="AT2" s="12" t="s">
        <v>17</v>
      </c>
    </row>
    <row r="3" spans="1:47" ht="15" customHeight="1" x14ac:dyDescent="0.3">
      <c r="A3" s="15">
        <v>7.5840001322692904E-2</v>
      </c>
      <c r="B3" s="12">
        <v>9.2981919429876908E-2</v>
      </c>
      <c r="C3" s="12">
        <v>0</v>
      </c>
      <c r="D3" s="12">
        <v>1</v>
      </c>
      <c r="E3" s="12">
        <v>0</v>
      </c>
      <c r="F3" s="12">
        <v>1</v>
      </c>
      <c r="G3" s="12">
        <v>0</v>
      </c>
      <c r="H3" s="12">
        <v>0</v>
      </c>
      <c r="I3" s="12">
        <v>0</v>
      </c>
      <c r="J3" s="12">
        <v>1</v>
      </c>
      <c r="K3" s="12">
        <v>0</v>
      </c>
      <c r="L3" s="12">
        <v>0</v>
      </c>
      <c r="M3" s="12">
        <v>0</v>
      </c>
      <c r="N3" s="12">
        <v>0</v>
      </c>
      <c r="O3" s="113">
        <v>7.604396348796338</v>
      </c>
      <c r="P3" s="12">
        <v>1</v>
      </c>
      <c r="Q3" s="12">
        <v>1</v>
      </c>
      <c r="R3" s="12">
        <v>6.9850000000000003</v>
      </c>
      <c r="S3" s="128">
        <v>6.4785096422085688</v>
      </c>
      <c r="T3" s="126">
        <v>1</v>
      </c>
      <c r="U3" s="128">
        <v>0.58880846354458982</v>
      </c>
      <c r="V3" s="12">
        <v>1</v>
      </c>
      <c r="W3" s="12">
        <v>1</v>
      </c>
      <c r="X3" s="12">
        <v>1</v>
      </c>
      <c r="Y3" s="12">
        <v>0</v>
      </c>
      <c r="Z3" s="12">
        <v>1</v>
      </c>
      <c r="AA3" s="12">
        <v>0</v>
      </c>
      <c r="AB3" s="12">
        <v>0</v>
      </c>
      <c r="AC3" s="12">
        <v>0</v>
      </c>
      <c r="AD3" s="12">
        <v>1</v>
      </c>
      <c r="AE3" s="12">
        <v>0</v>
      </c>
      <c r="AF3" s="12">
        <v>0.5</v>
      </c>
      <c r="AG3" s="113">
        <v>2.9957322735539909</v>
      </c>
      <c r="AH3" s="12">
        <v>1</v>
      </c>
      <c r="AI3" s="24">
        <v>6</v>
      </c>
      <c r="AJ3" s="12">
        <v>1</v>
      </c>
      <c r="AK3" s="12" t="s">
        <v>30</v>
      </c>
      <c r="AL3" s="12">
        <v>1</v>
      </c>
      <c r="AM3" s="12" t="s">
        <v>26</v>
      </c>
      <c r="AN3" s="128">
        <f>LN(75)</f>
        <v>4.3174881135363101</v>
      </c>
      <c r="AO3" s="12">
        <v>1529.33</v>
      </c>
      <c r="AP3" s="12" t="s">
        <v>1638</v>
      </c>
      <c r="AQ3" s="12" t="s">
        <v>1636</v>
      </c>
      <c r="AR3" s="12" t="s">
        <v>383</v>
      </c>
      <c r="AS3" s="12" t="s">
        <v>62</v>
      </c>
      <c r="AT3" s="12" t="s">
        <v>17</v>
      </c>
    </row>
    <row r="4" spans="1:47" ht="15" customHeight="1" x14ac:dyDescent="0.3">
      <c r="A4" s="15">
        <v>0.33176826798206732</v>
      </c>
      <c r="B4" s="12">
        <v>8.7968858934639071E-2</v>
      </c>
      <c r="C4" s="12">
        <v>0</v>
      </c>
      <c r="D4" s="12">
        <v>1</v>
      </c>
      <c r="E4" s="12">
        <v>0</v>
      </c>
      <c r="F4" s="12">
        <v>1</v>
      </c>
      <c r="G4" s="12">
        <v>0</v>
      </c>
      <c r="H4" s="12">
        <v>0</v>
      </c>
      <c r="I4" s="12">
        <v>0</v>
      </c>
      <c r="J4" s="12">
        <v>1</v>
      </c>
      <c r="K4" s="12">
        <v>0</v>
      </c>
      <c r="L4" s="12">
        <v>0</v>
      </c>
      <c r="M4" s="12">
        <v>0</v>
      </c>
      <c r="N4" s="12">
        <v>0</v>
      </c>
      <c r="O4" s="113">
        <v>7.604396348796338</v>
      </c>
      <c r="P4" s="12">
        <v>1</v>
      </c>
      <c r="Q4" s="12">
        <v>1</v>
      </c>
      <c r="R4" s="12">
        <v>6.9850000000000003</v>
      </c>
      <c r="S4" s="128">
        <v>6.4785096422085688</v>
      </c>
      <c r="T4" s="126">
        <v>1</v>
      </c>
      <c r="U4" s="128">
        <v>0.58880846354458982</v>
      </c>
      <c r="V4" s="12">
        <v>1</v>
      </c>
      <c r="W4" s="12">
        <v>1</v>
      </c>
      <c r="X4" s="12">
        <v>1</v>
      </c>
      <c r="Y4" s="12">
        <v>0</v>
      </c>
      <c r="Z4" s="12">
        <v>1</v>
      </c>
      <c r="AA4" s="12">
        <v>0</v>
      </c>
      <c r="AB4" s="12">
        <v>0</v>
      </c>
      <c r="AC4" s="12">
        <v>0</v>
      </c>
      <c r="AD4" s="12">
        <v>1</v>
      </c>
      <c r="AE4" s="12">
        <v>0</v>
      </c>
      <c r="AF4" s="12">
        <v>0.5</v>
      </c>
      <c r="AG4" s="113">
        <v>2.9957322735539909</v>
      </c>
      <c r="AH4" s="12">
        <v>1</v>
      </c>
      <c r="AI4" s="24">
        <v>6</v>
      </c>
      <c r="AJ4" s="12">
        <v>1</v>
      </c>
      <c r="AK4" s="12" t="s">
        <v>30</v>
      </c>
      <c r="AL4" s="12">
        <v>1</v>
      </c>
      <c r="AM4" s="12" t="s">
        <v>26</v>
      </c>
      <c r="AN4" s="128">
        <f>LN(75)</f>
        <v>4.3174881135363101</v>
      </c>
      <c r="AO4" s="12">
        <v>1529.33</v>
      </c>
      <c r="AP4" s="12" t="s">
        <v>1639</v>
      </c>
      <c r="AQ4" s="12" t="s">
        <v>1636</v>
      </c>
      <c r="AR4" s="12" t="s">
        <v>384</v>
      </c>
      <c r="AS4" s="12" t="s">
        <v>62</v>
      </c>
      <c r="AT4" s="12" t="s">
        <v>17</v>
      </c>
      <c r="AU4" s="12"/>
    </row>
    <row r="5" spans="1:47" ht="15" customHeight="1" x14ac:dyDescent="0.3">
      <c r="A5" s="15">
        <v>0.60472663740074517</v>
      </c>
      <c r="B5" s="12">
        <v>6.4812807070701889E-2</v>
      </c>
      <c r="C5" s="12">
        <v>0</v>
      </c>
      <c r="D5" s="12">
        <v>1</v>
      </c>
      <c r="E5" s="12">
        <v>0</v>
      </c>
      <c r="F5" s="12">
        <v>1</v>
      </c>
      <c r="G5" s="12">
        <v>0</v>
      </c>
      <c r="H5" s="12">
        <v>0</v>
      </c>
      <c r="I5" s="12">
        <v>0</v>
      </c>
      <c r="J5" s="12">
        <v>1</v>
      </c>
      <c r="K5" s="12">
        <v>0</v>
      </c>
      <c r="L5" s="12">
        <v>0</v>
      </c>
      <c r="M5" s="12">
        <v>0</v>
      </c>
      <c r="N5" s="12">
        <v>0</v>
      </c>
      <c r="O5" s="113">
        <v>7.604396348796338</v>
      </c>
      <c r="P5" s="12">
        <v>1</v>
      </c>
      <c r="Q5" s="12">
        <v>1</v>
      </c>
      <c r="R5" s="12">
        <v>6.9850000000000003</v>
      </c>
      <c r="S5" s="128">
        <v>6.4785096422085688</v>
      </c>
      <c r="T5" s="126">
        <v>1</v>
      </c>
      <c r="U5" s="128">
        <v>0.70436087231094058</v>
      </c>
      <c r="V5" s="12">
        <v>1</v>
      </c>
      <c r="W5" s="12">
        <v>1</v>
      </c>
      <c r="X5" s="12">
        <v>1</v>
      </c>
      <c r="Y5" s="12">
        <v>0</v>
      </c>
      <c r="Z5" s="12">
        <v>1</v>
      </c>
      <c r="AA5" s="12">
        <v>0</v>
      </c>
      <c r="AB5" s="12">
        <v>0</v>
      </c>
      <c r="AC5" s="12">
        <v>0</v>
      </c>
      <c r="AD5" s="12">
        <v>1</v>
      </c>
      <c r="AE5" s="12">
        <v>0</v>
      </c>
      <c r="AF5" s="12">
        <v>0.5</v>
      </c>
      <c r="AG5" s="113">
        <v>2.9957322735539909</v>
      </c>
      <c r="AH5" s="12">
        <v>1</v>
      </c>
      <c r="AI5" s="24">
        <v>6</v>
      </c>
      <c r="AJ5" s="12">
        <v>0</v>
      </c>
      <c r="AK5" s="12" t="s">
        <v>30</v>
      </c>
      <c r="AL5" s="12">
        <v>1</v>
      </c>
      <c r="AM5" s="12" t="s">
        <v>26</v>
      </c>
      <c r="AN5" s="128">
        <f>LN(175)</f>
        <v>5.1647859739235145</v>
      </c>
      <c r="AO5" s="12">
        <v>1529.33</v>
      </c>
      <c r="AP5" s="12" t="s">
        <v>1640</v>
      </c>
      <c r="AQ5" s="12" t="s">
        <v>1636</v>
      </c>
      <c r="AR5" s="12" t="s">
        <v>382</v>
      </c>
      <c r="AS5" s="12" t="s">
        <v>62</v>
      </c>
      <c r="AT5" s="12" t="s">
        <v>17</v>
      </c>
    </row>
    <row r="6" spans="1:47" ht="15" customHeight="1" x14ac:dyDescent="0.3">
      <c r="A6" s="15">
        <v>-6.1948105754832854E-3</v>
      </c>
      <c r="B6" s="12">
        <v>8.1377284377939521E-2</v>
      </c>
      <c r="C6" s="12">
        <v>0</v>
      </c>
      <c r="D6" s="12">
        <v>1</v>
      </c>
      <c r="E6" s="12">
        <v>0</v>
      </c>
      <c r="F6" s="12">
        <v>1</v>
      </c>
      <c r="G6" s="12">
        <v>0</v>
      </c>
      <c r="H6" s="12">
        <v>0</v>
      </c>
      <c r="I6" s="12">
        <v>0</v>
      </c>
      <c r="J6" s="12">
        <v>1</v>
      </c>
      <c r="K6" s="12">
        <v>0</v>
      </c>
      <c r="L6" s="12">
        <v>0</v>
      </c>
      <c r="M6" s="12">
        <v>0</v>
      </c>
      <c r="N6" s="12">
        <v>0</v>
      </c>
      <c r="O6" s="113">
        <v>7.604396348796338</v>
      </c>
      <c r="P6" s="12">
        <v>1</v>
      </c>
      <c r="Q6" s="12">
        <v>1</v>
      </c>
      <c r="R6" s="12">
        <v>6.9850000000000003</v>
      </c>
      <c r="S6" s="128">
        <v>6.4785096422085688</v>
      </c>
      <c r="T6" s="126">
        <v>1</v>
      </c>
      <c r="U6" s="128">
        <v>0.70436087231094058</v>
      </c>
      <c r="V6" s="12">
        <v>1</v>
      </c>
      <c r="W6" s="12">
        <v>1</v>
      </c>
      <c r="X6" s="12">
        <v>1</v>
      </c>
      <c r="Y6" s="12">
        <v>0</v>
      </c>
      <c r="Z6" s="12">
        <v>1</v>
      </c>
      <c r="AA6" s="12">
        <v>0</v>
      </c>
      <c r="AB6" s="12">
        <v>0</v>
      </c>
      <c r="AC6" s="12">
        <v>0</v>
      </c>
      <c r="AD6" s="12">
        <v>1</v>
      </c>
      <c r="AE6" s="12">
        <v>0</v>
      </c>
      <c r="AF6" s="12">
        <v>0.5</v>
      </c>
      <c r="AG6" s="113">
        <v>2.9957322735539909</v>
      </c>
      <c r="AH6" s="12">
        <v>1</v>
      </c>
      <c r="AI6" s="24">
        <v>6</v>
      </c>
      <c r="AJ6" s="12">
        <v>1</v>
      </c>
      <c r="AK6" s="12" t="s">
        <v>30</v>
      </c>
      <c r="AL6" s="12">
        <v>1</v>
      </c>
      <c r="AM6" s="12" t="s">
        <v>26</v>
      </c>
      <c r="AN6" s="128">
        <f>LN(175)</f>
        <v>5.1647859739235145</v>
      </c>
      <c r="AO6" s="12">
        <v>1529.33</v>
      </c>
      <c r="AP6" s="12" t="s">
        <v>1641</v>
      </c>
      <c r="AQ6" s="12" t="s">
        <v>1636</v>
      </c>
      <c r="AR6" s="12" t="s">
        <v>383</v>
      </c>
      <c r="AS6" s="12" t="s">
        <v>62</v>
      </c>
      <c r="AT6" s="12" t="s">
        <v>17</v>
      </c>
    </row>
    <row r="7" spans="1:47" ht="15" customHeight="1" x14ac:dyDescent="0.3">
      <c r="A7" s="15">
        <v>0.24555070521915903</v>
      </c>
      <c r="B7" s="12">
        <v>7.8887330636019409E-2</v>
      </c>
      <c r="C7" s="12">
        <v>0</v>
      </c>
      <c r="D7" s="12">
        <v>1</v>
      </c>
      <c r="E7" s="12">
        <v>0</v>
      </c>
      <c r="F7" s="12">
        <v>1</v>
      </c>
      <c r="G7" s="12">
        <v>0</v>
      </c>
      <c r="H7" s="12">
        <v>0</v>
      </c>
      <c r="I7" s="12">
        <v>0</v>
      </c>
      <c r="J7" s="12">
        <v>1</v>
      </c>
      <c r="K7" s="12">
        <v>0</v>
      </c>
      <c r="L7" s="12">
        <v>0</v>
      </c>
      <c r="M7" s="12">
        <v>0</v>
      </c>
      <c r="N7" s="12">
        <v>0</v>
      </c>
      <c r="O7" s="113">
        <v>7.604396348796338</v>
      </c>
      <c r="P7" s="12">
        <v>1</v>
      </c>
      <c r="Q7" s="12">
        <v>1</v>
      </c>
      <c r="R7" s="12">
        <v>6.9850000000000003</v>
      </c>
      <c r="S7" s="128">
        <v>6.4785096422085688</v>
      </c>
      <c r="T7" s="126">
        <v>1</v>
      </c>
      <c r="U7" s="128">
        <v>0.70436087231094058</v>
      </c>
      <c r="V7" s="12">
        <v>1</v>
      </c>
      <c r="W7" s="12">
        <v>1</v>
      </c>
      <c r="X7" s="12">
        <v>1</v>
      </c>
      <c r="Y7" s="12">
        <v>0</v>
      </c>
      <c r="Z7" s="12">
        <v>1</v>
      </c>
      <c r="AA7" s="12">
        <v>0</v>
      </c>
      <c r="AB7" s="12">
        <v>0</v>
      </c>
      <c r="AC7" s="12">
        <v>0</v>
      </c>
      <c r="AD7" s="12">
        <v>1</v>
      </c>
      <c r="AE7" s="12">
        <v>0</v>
      </c>
      <c r="AF7" s="12">
        <v>0.5</v>
      </c>
      <c r="AG7" s="113">
        <v>2.9957322735539909</v>
      </c>
      <c r="AH7" s="12">
        <v>1</v>
      </c>
      <c r="AI7" s="24">
        <v>6</v>
      </c>
      <c r="AJ7" s="12">
        <v>1</v>
      </c>
      <c r="AK7" s="12" t="s">
        <v>30</v>
      </c>
      <c r="AL7" s="12">
        <v>1</v>
      </c>
      <c r="AM7" s="12" t="s">
        <v>26</v>
      </c>
      <c r="AN7" s="128">
        <f>LN(175)</f>
        <v>5.1647859739235145</v>
      </c>
      <c r="AO7" s="12">
        <v>1529.33</v>
      </c>
      <c r="AP7" s="12" t="s">
        <v>1642</v>
      </c>
      <c r="AQ7" s="12" t="s">
        <v>1636</v>
      </c>
      <c r="AR7" s="12" t="s">
        <v>384</v>
      </c>
      <c r="AS7" s="12" t="s">
        <v>62</v>
      </c>
      <c r="AT7" s="12" t="s">
        <v>17</v>
      </c>
      <c r="AU7" s="12"/>
    </row>
    <row r="8" spans="1:47" ht="15" customHeight="1" x14ac:dyDescent="0.3">
      <c r="A8" s="15">
        <v>0.32075756539141892</v>
      </c>
      <c r="B8" s="12">
        <v>0.10656397521309599</v>
      </c>
      <c r="C8" s="12">
        <v>0</v>
      </c>
      <c r="D8" s="12">
        <v>0</v>
      </c>
      <c r="E8" s="12">
        <v>0</v>
      </c>
      <c r="F8" s="12">
        <v>1</v>
      </c>
      <c r="G8" s="12">
        <v>1</v>
      </c>
      <c r="H8" s="12">
        <v>0</v>
      </c>
      <c r="I8" s="12">
        <v>0</v>
      </c>
      <c r="J8" s="12">
        <v>0</v>
      </c>
      <c r="K8" s="12">
        <v>0</v>
      </c>
      <c r="L8" s="12">
        <v>0</v>
      </c>
      <c r="M8" s="12">
        <v>0</v>
      </c>
      <c r="N8" s="12">
        <v>1</v>
      </c>
      <c r="O8" s="113">
        <v>7.6063873897726522</v>
      </c>
      <c r="P8" s="12">
        <v>1</v>
      </c>
      <c r="Q8" s="12">
        <v>1</v>
      </c>
      <c r="R8" s="12">
        <v>6.9850000000000003</v>
      </c>
      <c r="S8" s="128">
        <v>7.4024515208182438</v>
      </c>
      <c r="T8" s="126">
        <v>1</v>
      </c>
      <c r="U8" s="128">
        <v>0.18560665185378405</v>
      </c>
      <c r="V8" s="12">
        <v>1</v>
      </c>
      <c r="W8" s="12">
        <v>0</v>
      </c>
      <c r="X8" s="12">
        <v>1</v>
      </c>
      <c r="Y8" s="12">
        <v>1</v>
      </c>
      <c r="Z8" s="12">
        <v>1</v>
      </c>
      <c r="AA8" s="12">
        <v>1</v>
      </c>
      <c r="AB8" s="12">
        <v>0</v>
      </c>
      <c r="AC8" s="12">
        <v>0</v>
      </c>
      <c r="AD8" s="12">
        <v>1</v>
      </c>
      <c r="AE8" s="12">
        <v>0</v>
      </c>
      <c r="AF8" s="12">
        <v>0.5</v>
      </c>
      <c r="AG8" s="113">
        <v>2.9957322735539909</v>
      </c>
      <c r="AH8" s="12">
        <v>1</v>
      </c>
      <c r="AI8" s="24">
        <v>6</v>
      </c>
      <c r="AJ8" s="12">
        <v>1</v>
      </c>
      <c r="AK8" s="12" t="s">
        <v>349</v>
      </c>
      <c r="AL8" s="12">
        <v>2</v>
      </c>
      <c r="AM8" s="12" t="s">
        <v>64</v>
      </c>
      <c r="AN8" s="128">
        <f>LN(3.9)</f>
        <v>1.3609765531356006</v>
      </c>
      <c r="AO8" s="12">
        <v>1529.33</v>
      </c>
      <c r="AP8" s="12" t="s">
        <v>350</v>
      </c>
      <c r="AQ8" s="12" t="s">
        <v>1643</v>
      </c>
      <c r="AR8" s="12" t="s">
        <v>380</v>
      </c>
      <c r="AS8" s="12" t="s">
        <v>352</v>
      </c>
      <c r="AT8" s="12" t="s">
        <v>17</v>
      </c>
      <c r="AU8" s="12"/>
    </row>
    <row r="9" spans="1:47" ht="15" customHeight="1" x14ac:dyDescent="0.3">
      <c r="A9" s="15">
        <v>-0.10833115564558674</v>
      </c>
      <c r="B9" s="12">
        <v>0.1140327954164071</v>
      </c>
      <c r="C9" s="12">
        <v>0</v>
      </c>
      <c r="D9" s="12">
        <v>0</v>
      </c>
      <c r="E9" s="12">
        <v>0</v>
      </c>
      <c r="F9" s="12">
        <v>1</v>
      </c>
      <c r="G9" s="12">
        <v>1</v>
      </c>
      <c r="H9" s="12">
        <v>0</v>
      </c>
      <c r="I9" s="12">
        <v>0</v>
      </c>
      <c r="J9" s="12">
        <v>0</v>
      </c>
      <c r="K9" s="12">
        <v>0</v>
      </c>
      <c r="L9" s="12">
        <v>0</v>
      </c>
      <c r="M9" s="12">
        <v>0</v>
      </c>
      <c r="N9" s="12">
        <v>1</v>
      </c>
      <c r="O9" s="113">
        <v>7.6063873897726522</v>
      </c>
      <c r="P9" s="12">
        <v>1</v>
      </c>
      <c r="Q9" s="12">
        <v>1</v>
      </c>
      <c r="R9" s="12">
        <v>6.9850000000000003</v>
      </c>
      <c r="S9" s="128">
        <v>7.4024515208182438</v>
      </c>
      <c r="T9" s="126">
        <v>1</v>
      </c>
      <c r="U9" s="128">
        <v>0.18560665185378405</v>
      </c>
      <c r="V9" s="12">
        <v>1</v>
      </c>
      <c r="W9" s="12">
        <v>0</v>
      </c>
      <c r="X9" s="12">
        <v>1</v>
      </c>
      <c r="Y9" s="12">
        <v>1</v>
      </c>
      <c r="Z9" s="12">
        <v>1</v>
      </c>
      <c r="AA9" s="12">
        <v>1</v>
      </c>
      <c r="AB9" s="12">
        <v>0</v>
      </c>
      <c r="AC9" s="12">
        <v>0</v>
      </c>
      <c r="AD9" s="12">
        <v>1</v>
      </c>
      <c r="AE9" s="12">
        <v>0</v>
      </c>
      <c r="AF9" s="12">
        <v>0.5</v>
      </c>
      <c r="AG9" s="113">
        <v>2.9957322735539909</v>
      </c>
      <c r="AH9" s="12">
        <v>1</v>
      </c>
      <c r="AI9" s="24">
        <v>6</v>
      </c>
      <c r="AJ9" s="12">
        <v>1</v>
      </c>
      <c r="AK9" s="12" t="s">
        <v>349</v>
      </c>
      <c r="AL9" s="12">
        <v>2</v>
      </c>
      <c r="AM9" s="12" t="s">
        <v>64</v>
      </c>
      <c r="AN9" s="128">
        <f>LN(3.9)</f>
        <v>1.3609765531356006</v>
      </c>
      <c r="AO9" s="12">
        <v>1529.33</v>
      </c>
      <c r="AP9" s="12" t="s">
        <v>351</v>
      </c>
      <c r="AQ9" s="12" t="s">
        <v>1643</v>
      </c>
      <c r="AR9" s="12" t="s">
        <v>381</v>
      </c>
      <c r="AS9" s="12" t="s">
        <v>352</v>
      </c>
      <c r="AT9" s="12" t="s">
        <v>17</v>
      </c>
      <c r="AU9" s="12"/>
    </row>
    <row r="10" spans="1:47" ht="15" customHeight="1" x14ac:dyDescent="0.3">
      <c r="A10" s="15">
        <v>0.30241847671516664</v>
      </c>
      <c r="B10" s="12">
        <v>0.10724059457984633</v>
      </c>
      <c r="C10" s="12">
        <v>0</v>
      </c>
      <c r="D10" s="12">
        <v>0</v>
      </c>
      <c r="E10" s="12">
        <v>0</v>
      </c>
      <c r="F10" s="12">
        <v>1</v>
      </c>
      <c r="G10" s="12">
        <v>1</v>
      </c>
      <c r="H10" s="12">
        <v>0</v>
      </c>
      <c r="I10" s="12">
        <v>0</v>
      </c>
      <c r="J10" s="12">
        <v>0</v>
      </c>
      <c r="K10" s="12">
        <v>0</v>
      </c>
      <c r="L10" s="12">
        <v>0</v>
      </c>
      <c r="M10" s="12">
        <v>0</v>
      </c>
      <c r="N10" s="12">
        <v>1</v>
      </c>
      <c r="O10" s="113">
        <v>7.6063873897726522</v>
      </c>
      <c r="P10" s="12">
        <v>1</v>
      </c>
      <c r="Q10" s="12">
        <v>1</v>
      </c>
      <c r="R10" s="12">
        <v>6.9850000000000003</v>
      </c>
      <c r="S10" s="128">
        <v>7.4024515208182438</v>
      </c>
      <c r="T10" s="126">
        <v>1</v>
      </c>
      <c r="U10" s="128">
        <v>0.18560665185378405</v>
      </c>
      <c r="V10" s="12">
        <v>1</v>
      </c>
      <c r="W10" s="12">
        <v>0</v>
      </c>
      <c r="X10" s="12">
        <v>1</v>
      </c>
      <c r="Y10" s="12">
        <v>1</v>
      </c>
      <c r="Z10" s="12">
        <v>1</v>
      </c>
      <c r="AA10" s="12">
        <v>1</v>
      </c>
      <c r="AB10" s="12">
        <v>0</v>
      </c>
      <c r="AC10" s="12">
        <v>0</v>
      </c>
      <c r="AD10" s="12">
        <v>1</v>
      </c>
      <c r="AE10" s="12">
        <v>0</v>
      </c>
      <c r="AF10" s="12">
        <v>0.5</v>
      </c>
      <c r="AG10" s="113">
        <v>2.9957322735539909</v>
      </c>
      <c r="AH10" s="12">
        <v>1</v>
      </c>
      <c r="AI10" s="24">
        <v>6</v>
      </c>
      <c r="AJ10" s="12">
        <v>1</v>
      </c>
      <c r="AK10" s="12" t="s">
        <v>349</v>
      </c>
      <c r="AL10" s="12">
        <v>2</v>
      </c>
      <c r="AM10" s="12" t="s">
        <v>64</v>
      </c>
      <c r="AN10" s="128">
        <f>LN(3.9)</f>
        <v>1.3609765531356006</v>
      </c>
      <c r="AO10" s="12">
        <v>1529.33</v>
      </c>
      <c r="AP10" s="12" t="s">
        <v>350</v>
      </c>
      <c r="AQ10" s="12" t="s">
        <v>1643</v>
      </c>
      <c r="AR10" s="12" t="s">
        <v>380</v>
      </c>
      <c r="AS10" s="12" t="s">
        <v>352</v>
      </c>
      <c r="AT10" s="12" t="s">
        <v>17</v>
      </c>
      <c r="AU10" s="12"/>
    </row>
    <row r="11" spans="1:47" ht="15" customHeight="1" x14ac:dyDescent="0.3">
      <c r="A11" s="15">
        <v>7.321600209924925E-2</v>
      </c>
      <c r="B11" s="12">
        <v>0.11440000328007695</v>
      </c>
      <c r="C11" s="12">
        <v>0</v>
      </c>
      <c r="D11" s="12">
        <v>0</v>
      </c>
      <c r="E11" s="12">
        <v>0</v>
      </c>
      <c r="F11" s="12">
        <v>1</v>
      </c>
      <c r="G11" s="12">
        <v>1</v>
      </c>
      <c r="H11" s="12">
        <v>0</v>
      </c>
      <c r="I11" s="12">
        <v>0</v>
      </c>
      <c r="J11" s="12">
        <v>0</v>
      </c>
      <c r="K11" s="12">
        <v>0</v>
      </c>
      <c r="L11" s="12">
        <v>0</v>
      </c>
      <c r="M11" s="12">
        <v>0</v>
      </c>
      <c r="N11" s="12">
        <v>1</v>
      </c>
      <c r="O11" s="113">
        <v>7.6063873897726522</v>
      </c>
      <c r="P11" s="12">
        <v>1</v>
      </c>
      <c r="Q11" s="12">
        <v>1</v>
      </c>
      <c r="R11" s="12">
        <v>6.9850000000000003</v>
      </c>
      <c r="S11" s="128">
        <v>7.4024515208182438</v>
      </c>
      <c r="T11" s="126">
        <v>1</v>
      </c>
      <c r="U11" s="128">
        <v>0.18560665185378405</v>
      </c>
      <c r="V11" s="12">
        <v>1</v>
      </c>
      <c r="W11" s="12">
        <v>0</v>
      </c>
      <c r="X11" s="12">
        <v>1</v>
      </c>
      <c r="Y11" s="12">
        <v>1</v>
      </c>
      <c r="Z11" s="12">
        <v>1</v>
      </c>
      <c r="AA11" s="12">
        <v>1</v>
      </c>
      <c r="AB11" s="12">
        <v>0</v>
      </c>
      <c r="AC11" s="12">
        <v>0</v>
      </c>
      <c r="AD11" s="12">
        <v>1</v>
      </c>
      <c r="AE11" s="12">
        <v>0</v>
      </c>
      <c r="AF11" s="12">
        <v>0.5</v>
      </c>
      <c r="AG11" s="113">
        <v>2.9957322735539909</v>
      </c>
      <c r="AH11" s="12">
        <v>1</v>
      </c>
      <c r="AI11" s="24">
        <v>6</v>
      </c>
      <c r="AJ11" s="12">
        <v>1</v>
      </c>
      <c r="AK11" s="12" t="s">
        <v>349</v>
      </c>
      <c r="AL11" s="12">
        <v>2</v>
      </c>
      <c r="AM11" s="12" t="s">
        <v>64</v>
      </c>
      <c r="AN11" s="128">
        <f>LN(3.9)</f>
        <v>1.3609765531356006</v>
      </c>
      <c r="AO11" s="12">
        <v>1529.33</v>
      </c>
      <c r="AP11" s="12" t="s">
        <v>351</v>
      </c>
      <c r="AQ11" s="12" t="s">
        <v>1643</v>
      </c>
      <c r="AR11" s="12" t="s">
        <v>381</v>
      </c>
      <c r="AS11" s="12" t="s">
        <v>352</v>
      </c>
      <c r="AT11" s="12" t="s">
        <v>17</v>
      </c>
      <c r="AU11" s="12"/>
    </row>
    <row r="12" spans="1:47" ht="15" customHeight="1" x14ac:dyDescent="0.3">
      <c r="A12" s="15">
        <v>0.32598136896190844</v>
      </c>
      <c r="B12" s="12">
        <v>0.11725948523809657</v>
      </c>
      <c r="C12" s="12">
        <v>0</v>
      </c>
      <c r="D12" s="12">
        <v>0</v>
      </c>
      <c r="E12" s="12">
        <v>1</v>
      </c>
      <c r="F12" s="12">
        <v>1</v>
      </c>
      <c r="G12" s="12">
        <v>1</v>
      </c>
      <c r="H12" s="12">
        <v>0</v>
      </c>
      <c r="I12" s="12">
        <v>0</v>
      </c>
      <c r="J12" s="12">
        <v>0</v>
      </c>
      <c r="K12" s="12">
        <v>0</v>
      </c>
      <c r="L12" s="12">
        <v>0</v>
      </c>
      <c r="M12" s="12">
        <v>0</v>
      </c>
      <c r="N12" s="12">
        <v>1</v>
      </c>
      <c r="O12" s="113">
        <v>7.6053923648149349</v>
      </c>
      <c r="P12" s="12">
        <v>0</v>
      </c>
      <c r="Q12" s="12">
        <v>1</v>
      </c>
      <c r="R12" s="12">
        <v>6.9850000000000003</v>
      </c>
      <c r="S12" s="128">
        <v>7.4024515208182438</v>
      </c>
      <c r="T12" s="126">
        <v>1</v>
      </c>
      <c r="U12" s="128">
        <v>9.4529716275577505E-2</v>
      </c>
      <c r="V12" s="12">
        <v>1</v>
      </c>
      <c r="W12" s="12">
        <v>0</v>
      </c>
      <c r="X12" s="12">
        <v>1</v>
      </c>
      <c r="Y12" s="12">
        <v>0</v>
      </c>
      <c r="Z12" s="12">
        <v>1</v>
      </c>
      <c r="AA12" s="12">
        <v>1</v>
      </c>
      <c r="AB12" s="12">
        <v>0</v>
      </c>
      <c r="AC12" s="12">
        <v>0</v>
      </c>
      <c r="AD12" s="12">
        <v>0</v>
      </c>
      <c r="AE12" s="12">
        <v>0</v>
      </c>
      <c r="AF12" s="12">
        <v>0.5</v>
      </c>
      <c r="AG12" s="113">
        <v>2.9957322735539909</v>
      </c>
      <c r="AH12" s="12">
        <v>1</v>
      </c>
      <c r="AI12" s="24">
        <v>6</v>
      </c>
      <c r="AJ12" s="12">
        <v>1</v>
      </c>
      <c r="AK12" s="12" t="s">
        <v>355</v>
      </c>
      <c r="AL12" s="12">
        <v>2</v>
      </c>
      <c r="AM12" s="12" t="s">
        <v>64</v>
      </c>
      <c r="AN12" s="128">
        <f>LN(2)</f>
        <v>0.69314718055994529</v>
      </c>
      <c r="AO12" s="12">
        <v>1529.33</v>
      </c>
      <c r="AP12" s="12" t="s">
        <v>350</v>
      </c>
      <c r="AQ12" s="12" t="s">
        <v>1643</v>
      </c>
      <c r="AR12" s="12" t="s">
        <v>380</v>
      </c>
      <c r="AS12" s="12" t="s">
        <v>354</v>
      </c>
      <c r="AT12" s="12" t="s">
        <v>17</v>
      </c>
      <c r="AU12" s="12"/>
    </row>
    <row r="13" spans="1:47" ht="15" customHeight="1" x14ac:dyDescent="0.3">
      <c r="A13" s="15">
        <v>-7.9256902949574135E-3</v>
      </c>
      <c r="B13" s="12">
        <v>0.11322414707082019</v>
      </c>
      <c r="C13" s="12">
        <v>0</v>
      </c>
      <c r="D13" s="12">
        <v>0</v>
      </c>
      <c r="E13" s="12">
        <v>1</v>
      </c>
      <c r="F13" s="12">
        <v>1</v>
      </c>
      <c r="G13" s="12">
        <v>1</v>
      </c>
      <c r="H13" s="12">
        <v>0</v>
      </c>
      <c r="I13" s="12">
        <v>0</v>
      </c>
      <c r="J13" s="12">
        <v>0</v>
      </c>
      <c r="K13" s="12">
        <v>0</v>
      </c>
      <c r="L13" s="12">
        <v>0</v>
      </c>
      <c r="M13" s="12">
        <v>0</v>
      </c>
      <c r="N13" s="12">
        <v>1</v>
      </c>
      <c r="O13" s="113">
        <v>7.6053923648149349</v>
      </c>
      <c r="P13" s="12">
        <v>0</v>
      </c>
      <c r="Q13" s="12">
        <v>1</v>
      </c>
      <c r="R13" s="12">
        <v>6.9850000000000003</v>
      </c>
      <c r="S13" s="128">
        <v>7.4024515208182438</v>
      </c>
      <c r="T13" s="126">
        <v>1</v>
      </c>
      <c r="U13" s="128">
        <v>9.4529716275577505E-2</v>
      </c>
      <c r="V13" s="12">
        <v>1</v>
      </c>
      <c r="W13" s="12">
        <v>0</v>
      </c>
      <c r="X13" s="12">
        <v>1</v>
      </c>
      <c r="Y13" s="12">
        <v>0</v>
      </c>
      <c r="Z13" s="12">
        <v>1</v>
      </c>
      <c r="AA13" s="12">
        <v>1</v>
      </c>
      <c r="AB13" s="12">
        <v>0</v>
      </c>
      <c r="AC13" s="12">
        <v>0</v>
      </c>
      <c r="AD13" s="12">
        <v>0</v>
      </c>
      <c r="AE13" s="12">
        <v>0</v>
      </c>
      <c r="AF13" s="12">
        <v>0.5</v>
      </c>
      <c r="AG13" s="113">
        <v>2.9957322735539909</v>
      </c>
      <c r="AH13" s="12">
        <v>1</v>
      </c>
      <c r="AI13" s="24">
        <v>6</v>
      </c>
      <c r="AJ13" s="12">
        <v>1</v>
      </c>
      <c r="AK13" s="12" t="s">
        <v>355</v>
      </c>
      <c r="AL13" s="12">
        <v>2</v>
      </c>
      <c r="AM13" s="12" t="s">
        <v>64</v>
      </c>
      <c r="AN13" s="128">
        <f>LN(2)</f>
        <v>0.69314718055994529</v>
      </c>
      <c r="AO13" s="12">
        <v>1529.33</v>
      </c>
      <c r="AP13" s="12" t="s">
        <v>351</v>
      </c>
      <c r="AQ13" s="12" t="s">
        <v>1643</v>
      </c>
      <c r="AR13" s="12" t="s">
        <v>381</v>
      </c>
      <c r="AS13" s="12" t="s">
        <v>354</v>
      </c>
      <c r="AT13" s="12" t="s">
        <v>17</v>
      </c>
      <c r="AU13" s="12"/>
    </row>
    <row r="14" spans="1:47" ht="15" customHeight="1" x14ac:dyDescent="0.3">
      <c r="A14" s="15">
        <v>1.6209398449569756E-2</v>
      </c>
      <c r="B14" s="12">
        <v>8.4963761389938129E-3</v>
      </c>
      <c r="C14" s="12">
        <v>0</v>
      </c>
      <c r="D14" s="12">
        <v>1</v>
      </c>
      <c r="E14" s="12">
        <v>0</v>
      </c>
      <c r="F14" s="12">
        <v>1</v>
      </c>
      <c r="G14" s="12">
        <v>0</v>
      </c>
      <c r="H14" s="12">
        <v>0</v>
      </c>
      <c r="I14" s="12">
        <v>0</v>
      </c>
      <c r="J14" s="12">
        <v>0</v>
      </c>
      <c r="K14" s="12">
        <v>0</v>
      </c>
      <c r="L14" s="12">
        <v>0</v>
      </c>
      <c r="M14" s="12">
        <v>0</v>
      </c>
      <c r="N14" s="12">
        <v>0</v>
      </c>
      <c r="O14" s="113">
        <v>7.5981486713454611</v>
      </c>
      <c r="P14" s="12">
        <v>0</v>
      </c>
      <c r="Q14" s="12">
        <v>0</v>
      </c>
      <c r="R14" s="12">
        <v>6.9850000000000003</v>
      </c>
      <c r="S14" s="128">
        <v>8.0842541063073181</v>
      </c>
      <c r="T14" s="126">
        <v>0</v>
      </c>
      <c r="U14" s="128">
        <v>0.56795753433984852</v>
      </c>
      <c r="V14" s="12">
        <v>1</v>
      </c>
      <c r="W14" s="12">
        <v>1</v>
      </c>
      <c r="X14" s="12">
        <v>1</v>
      </c>
      <c r="Y14" s="12">
        <v>0</v>
      </c>
      <c r="Z14" s="12">
        <v>0</v>
      </c>
      <c r="AA14" s="12">
        <v>0</v>
      </c>
      <c r="AB14" s="12">
        <v>0</v>
      </c>
      <c r="AC14" s="12">
        <v>0</v>
      </c>
      <c r="AD14" s="12">
        <v>0</v>
      </c>
      <c r="AE14" s="12">
        <v>1</v>
      </c>
      <c r="AF14" s="12">
        <v>0.5</v>
      </c>
      <c r="AG14" s="113">
        <v>3.1780538303479458</v>
      </c>
      <c r="AH14" s="12">
        <v>1</v>
      </c>
      <c r="AI14" s="24">
        <v>13</v>
      </c>
      <c r="AJ14" s="12">
        <v>0</v>
      </c>
      <c r="AK14" s="12" t="s">
        <v>363</v>
      </c>
      <c r="AL14" s="12">
        <v>3</v>
      </c>
      <c r="AM14" s="12" t="s">
        <v>69</v>
      </c>
      <c r="AN14" s="128">
        <f t="shared" ref="AN14:AN26" si="0">LN(2.96*20)</f>
        <v>4.0809215418899605</v>
      </c>
      <c r="AO14" s="12">
        <v>1319.83</v>
      </c>
      <c r="AP14" s="12" t="s">
        <v>365</v>
      </c>
      <c r="AQ14" s="12" t="s">
        <v>63</v>
      </c>
      <c r="AR14" s="12" t="s">
        <v>376</v>
      </c>
      <c r="AS14" s="12" t="s">
        <v>367</v>
      </c>
      <c r="AT14" s="12" t="s">
        <v>17</v>
      </c>
      <c r="AU14" s="12"/>
    </row>
    <row r="15" spans="1:47" ht="15" customHeight="1" x14ac:dyDescent="0.3">
      <c r="A15" s="15">
        <v>1.6318345804476476E-2</v>
      </c>
      <c r="B15" s="12">
        <v>7.9823487216943764E-3</v>
      </c>
      <c r="C15" s="12">
        <v>0</v>
      </c>
      <c r="D15" s="12">
        <v>1</v>
      </c>
      <c r="E15" s="12">
        <v>0</v>
      </c>
      <c r="F15" s="12">
        <v>1</v>
      </c>
      <c r="G15" s="12">
        <v>0</v>
      </c>
      <c r="H15" s="12">
        <v>0</v>
      </c>
      <c r="I15" s="12">
        <v>0</v>
      </c>
      <c r="J15" s="12">
        <v>0</v>
      </c>
      <c r="K15" s="12">
        <v>0</v>
      </c>
      <c r="L15" s="12">
        <v>0</v>
      </c>
      <c r="M15" s="12">
        <v>0</v>
      </c>
      <c r="N15" s="12">
        <v>0</v>
      </c>
      <c r="O15" s="113">
        <v>7.5981486713454611</v>
      </c>
      <c r="P15" s="12">
        <v>0</v>
      </c>
      <c r="Q15" s="12">
        <v>0</v>
      </c>
      <c r="R15" s="12">
        <v>6.9850000000000003</v>
      </c>
      <c r="S15" s="128">
        <v>8.0842541063073181</v>
      </c>
      <c r="T15" s="126">
        <v>0</v>
      </c>
      <c r="U15" s="128">
        <v>0.56795753433984852</v>
      </c>
      <c r="V15" s="12">
        <v>1</v>
      </c>
      <c r="W15" s="12">
        <v>1</v>
      </c>
      <c r="X15" s="12">
        <v>1</v>
      </c>
      <c r="Y15" s="12">
        <v>0</v>
      </c>
      <c r="Z15" s="12">
        <v>0</v>
      </c>
      <c r="AA15" s="12">
        <v>0</v>
      </c>
      <c r="AB15" s="12">
        <v>0</v>
      </c>
      <c r="AC15" s="12">
        <v>0</v>
      </c>
      <c r="AD15" s="12">
        <v>0</v>
      </c>
      <c r="AE15" s="12">
        <v>1</v>
      </c>
      <c r="AF15" s="12">
        <v>0.5</v>
      </c>
      <c r="AG15" s="113">
        <v>3.1780538303479458</v>
      </c>
      <c r="AH15" s="12">
        <v>1</v>
      </c>
      <c r="AI15" s="24">
        <v>13</v>
      </c>
      <c r="AJ15" s="12">
        <v>1</v>
      </c>
      <c r="AK15" s="12" t="s">
        <v>363</v>
      </c>
      <c r="AL15" s="12">
        <v>3</v>
      </c>
      <c r="AM15" s="12" t="s">
        <v>69</v>
      </c>
      <c r="AN15" s="128">
        <f t="shared" si="0"/>
        <v>4.0809215418899605</v>
      </c>
      <c r="AO15" s="12">
        <v>1319.83</v>
      </c>
      <c r="AP15" s="12" t="s">
        <v>366</v>
      </c>
      <c r="AQ15" s="12" t="s">
        <v>63</v>
      </c>
      <c r="AR15" s="12" t="s">
        <v>376</v>
      </c>
      <c r="AS15" s="12" t="s">
        <v>367</v>
      </c>
      <c r="AT15" s="12" t="s">
        <v>17</v>
      </c>
      <c r="AU15" s="12"/>
    </row>
    <row r="16" spans="1:47" ht="15" customHeight="1" x14ac:dyDescent="0.3">
      <c r="A16" s="15">
        <v>0.2000061731253005</v>
      </c>
      <c r="B16" s="12">
        <v>5.5557270312583465E-3</v>
      </c>
      <c r="C16" s="12">
        <v>0</v>
      </c>
      <c r="D16" s="12">
        <v>1</v>
      </c>
      <c r="E16" s="12">
        <v>0</v>
      </c>
      <c r="F16" s="12">
        <v>1</v>
      </c>
      <c r="G16" s="12">
        <v>1</v>
      </c>
      <c r="H16" s="12">
        <v>0</v>
      </c>
      <c r="I16" s="12">
        <v>0</v>
      </c>
      <c r="J16" s="12">
        <v>0</v>
      </c>
      <c r="K16" s="12">
        <v>0</v>
      </c>
      <c r="L16" s="12">
        <v>0</v>
      </c>
      <c r="M16" s="12">
        <v>0</v>
      </c>
      <c r="N16" s="12">
        <v>0</v>
      </c>
      <c r="O16" s="113">
        <v>7.5981486713454611</v>
      </c>
      <c r="P16" s="12">
        <v>0</v>
      </c>
      <c r="Q16" s="12">
        <v>0</v>
      </c>
      <c r="R16" s="12">
        <v>6.9850000000000003</v>
      </c>
      <c r="S16" s="128">
        <v>8.0842541063073181</v>
      </c>
      <c r="T16" s="126">
        <v>0</v>
      </c>
      <c r="U16" s="128">
        <v>0.56795753433984852</v>
      </c>
      <c r="V16" s="12">
        <v>1</v>
      </c>
      <c r="W16" s="12">
        <v>1</v>
      </c>
      <c r="X16" s="12">
        <v>1</v>
      </c>
      <c r="Y16" s="12">
        <v>0</v>
      </c>
      <c r="Z16" s="12">
        <v>0</v>
      </c>
      <c r="AA16" s="12">
        <v>0</v>
      </c>
      <c r="AB16" s="12">
        <v>0</v>
      </c>
      <c r="AC16" s="12">
        <v>0</v>
      </c>
      <c r="AD16" s="12">
        <v>0</v>
      </c>
      <c r="AE16" s="12">
        <v>1</v>
      </c>
      <c r="AF16" s="12">
        <v>0.5</v>
      </c>
      <c r="AG16" s="113">
        <v>3.1780538303479458</v>
      </c>
      <c r="AH16" s="12">
        <v>1</v>
      </c>
      <c r="AI16" s="24">
        <v>13</v>
      </c>
      <c r="AJ16" s="12">
        <v>1</v>
      </c>
      <c r="AK16" s="12" t="s">
        <v>363</v>
      </c>
      <c r="AL16" s="12">
        <v>3</v>
      </c>
      <c r="AM16" s="12" t="s">
        <v>69</v>
      </c>
      <c r="AN16" s="128">
        <f t="shared" si="0"/>
        <v>4.0809215418899605</v>
      </c>
      <c r="AO16" s="12">
        <v>1319.83</v>
      </c>
      <c r="AP16" s="12" t="s">
        <v>366</v>
      </c>
      <c r="AQ16" s="12" t="s">
        <v>1646</v>
      </c>
      <c r="AR16" s="12" t="s">
        <v>373</v>
      </c>
      <c r="AS16" s="12" t="s">
        <v>369</v>
      </c>
      <c r="AT16" s="12" t="s">
        <v>17</v>
      </c>
    </row>
    <row r="17" spans="1:47" ht="15" customHeight="1" x14ac:dyDescent="0.3">
      <c r="A17" s="15">
        <v>0.11268365676163748</v>
      </c>
      <c r="B17" s="12">
        <v>5.6341828380818736E-3</v>
      </c>
      <c r="C17" s="12">
        <v>0</v>
      </c>
      <c r="D17" s="12">
        <v>1</v>
      </c>
      <c r="E17" s="12">
        <v>0</v>
      </c>
      <c r="F17" s="12">
        <v>1</v>
      </c>
      <c r="G17" s="12">
        <v>1</v>
      </c>
      <c r="H17" s="12">
        <v>0</v>
      </c>
      <c r="I17" s="12">
        <v>0</v>
      </c>
      <c r="J17" s="12">
        <v>0</v>
      </c>
      <c r="K17" s="12">
        <v>0</v>
      </c>
      <c r="L17" s="12">
        <v>0</v>
      </c>
      <c r="M17" s="12">
        <v>0</v>
      </c>
      <c r="N17" s="12">
        <v>0</v>
      </c>
      <c r="O17" s="113">
        <v>7.5981486713454611</v>
      </c>
      <c r="P17" s="12">
        <v>0</v>
      </c>
      <c r="Q17" s="12">
        <v>0</v>
      </c>
      <c r="R17" s="12">
        <v>6.9850000000000003</v>
      </c>
      <c r="S17" s="128">
        <v>8.0842541063073181</v>
      </c>
      <c r="T17" s="126">
        <v>0</v>
      </c>
      <c r="U17" s="128">
        <v>0.56795753433984852</v>
      </c>
      <c r="V17" s="12">
        <v>1</v>
      </c>
      <c r="W17" s="12">
        <v>1</v>
      </c>
      <c r="X17" s="12">
        <v>1</v>
      </c>
      <c r="Y17" s="12">
        <v>0</v>
      </c>
      <c r="Z17" s="12">
        <v>0</v>
      </c>
      <c r="AA17" s="12">
        <v>0</v>
      </c>
      <c r="AB17" s="12">
        <v>0</v>
      </c>
      <c r="AC17" s="12">
        <v>0</v>
      </c>
      <c r="AD17" s="12">
        <v>0</v>
      </c>
      <c r="AE17" s="12">
        <v>1</v>
      </c>
      <c r="AF17" s="12">
        <v>0.5</v>
      </c>
      <c r="AG17" s="113">
        <v>3.1780538303479458</v>
      </c>
      <c r="AH17" s="12">
        <v>1</v>
      </c>
      <c r="AI17" s="24">
        <v>13</v>
      </c>
      <c r="AJ17" s="12">
        <v>1</v>
      </c>
      <c r="AK17" s="12" t="s">
        <v>363</v>
      </c>
      <c r="AL17" s="12">
        <v>3</v>
      </c>
      <c r="AM17" s="12" t="s">
        <v>69</v>
      </c>
      <c r="AN17" s="128">
        <f t="shared" si="0"/>
        <v>4.0809215418899605</v>
      </c>
      <c r="AO17" s="12">
        <v>1319.83</v>
      </c>
      <c r="AP17" s="12" t="s">
        <v>366</v>
      </c>
      <c r="AQ17" s="12" t="s">
        <v>1646</v>
      </c>
      <c r="AR17" s="12" t="s">
        <v>373</v>
      </c>
      <c r="AS17" s="12" t="s">
        <v>370</v>
      </c>
      <c r="AT17" s="12" t="s">
        <v>17</v>
      </c>
    </row>
    <row r="18" spans="1:47" ht="15" customHeight="1" x14ac:dyDescent="0.3">
      <c r="A18" s="15">
        <v>0.16226458504727637</v>
      </c>
      <c r="B18" s="12">
        <v>5.5953305188715993E-3</v>
      </c>
      <c r="C18" s="12">
        <v>0</v>
      </c>
      <c r="D18" s="12">
        <v>1</v>
      </c>
      <c r="E18" s="12">
        <v>0</v>
      </c>
      <c r="F18" s="12">
        <v>1</v>
      </c>
      <c r="G18" s="12">
        <v>1</v>
      </c>
      <c r="H18" s="12">
        <v>0</v>
      </c>
      <c r="I18" s="12">
        <v>0</v>
      </c>
      <c r="J18" s="12">
        <v>0</v>
      </c>
      <c r="K18" s="12">
        <v>0</v>
      </c>
      <c r="L18" s="12">
        <v>0</v>
      </c>
      <c r="M18" s="12">
        <v>0</v>
      </c>
      <c r="N18" s="12">
        <v>0</v>
      </c>
      <c r="O18" s="113">
        <v>7.5981486713454611</v>
      </c>
      <c r="P18" s="12">
        <v>0</v>
      </c>
      <c r="Q18" s="12">
        <v>0</v>
      </c>
      <c r="R18" s="12">
        <v>6.9850000000000003</v>
      </c>
      <c r="S18" s="128">
        <v>8.0842541063073181</v>
      </c>
      <c r="T18" s="126">
        <v>0</v>
      </c>
      <c r="U18" s="128">
        <v>0.56795753433984852</v>
      </c>
      <c r="V18" s="12">
        <v>1</v>
      </c>
      <c r="W18" s="12">
        <v>1</v>
      </c>
      <c r="X18" s="12">
        <v>1</v>
      </c>
      <c r="Y18" s="12">
        <v>0</v>
      </c>
      <c r="Z18" s="12">
        <v>0</v>
      </c>
      <c r="AA18" s="12">
        <v>0</v>
      </c>
      <c r="AB18" s="12">
        <v>0</v>
      </c>
      <c r="AC18" s="12">
        <v>0</v>
      </c>
      <c r="AD18" s="12">
        <v>0</v>
      </c>
      <c r="AE18" s="12">
        <v>1</v>
      </c>
      <c r="AF18" s="12">
        <v>0.5</v>
      </c>
      <c r="AG18" s="113">
        <v>3.1780538303479458</v>
      </c>
      <c r="AH18" s="12">
        <v>1</v>
      </c>
      <c r="AI18" s="24">
        <v>13</v>
      </c>
      <c r="AJ18" s="12">
        <v>1</v>
      </c>
      <c r="AK18" s="12" t="s">
        <v>363</v>
      </c>
      <c r="AL18" s="12">
        <v>3</v>
      </c>
      <c r="AM18" s="12" t="s">
        <v>69</v>
      </c>
      <c r="AN18" s="128">
        <f t="shared" si="0"/>
        <v>4.0809215418899605</v>
      </c>
      <c r="AO18" s="12">
        <v>1319.83</v>
      </c>
      <c r="AP18" s="12" t="s">
        <v>366</v>
      </c>
      <c r="AQ18" s="12" t="s">
        <v>1646</v>
      </c>
      <c r="AR18" s="12" t="s">
        <v>373</v>
      </c>
      <c r="AS18" s="12" t="s">
        <v>369</v>
      </c>
      <c r="AT18" s="12" t="s">
        <v>17</v>
      </c>
    </row>
    <row r="19" spans="1:47" ht="15" customHeight="1" x14ac:dyDescent="0.3">
      <c r="A19" s="15">
        <v>2.8341010063256789E-2</v>
      </c>
      <c r="B19" s="12">
        <v>5.668202012651358E-3</v>
      </c>
      <c r="C19" s="12">
        <v>0</v>
      </c>
      <c r="D19" s="12">
        <v>1</v>
      </c>
      <c r="E19" s="12">
        <v>0</v>
      </c>
      <c r="F19" s="12">
        <v>1</v>
      </c>
      <c r="G19" s="12">
        <v>1</v>
      </c>
      <c r="H19" s="12">
        <v>0</v>
      </c>
      <c r="I19" s="12">
        <v>0</v>
      </c>
      <c r="J19" s="12">
        <v>0</v>
      </c>
      <c r="K19" s="12">
        <v>0</v>
      </c>
      <c r="L19" s="12">
        <v>0</v>
      </c>
      <c r="M19" s="12">
        <v>0</v>
      </c>
      <c r="N19" s="12">
        <v>0</v>
      </c>
      <c r="O19" s="113">
        <v>7.5981486713454611</v>
      </c>
      <c r="P19" s="12">
        <v>0</v>
      </c>
      <c r="Q19" s="12">
        <v>0</v>
      </c>
      <c r="R19" s="12">
        <v>6.9850000000000003</v>
      </c>
      <c r="S19" s="128">
        <v>8.0842541063073181</v>
      </c>
      <c r="T19" s="126">
        <v>0</v>
      </c>
      <c r="U19" s="128">
        <v>0.56795753433984852</v>
      </c>
      <c r="V19" s="12">
        <v>1</v>
      </c>
      <c r="W19" s="12">
        <v>1</v>
      </c>
      <c r="X19" s="12">
        <v>1</v>
      </c>
      <c r="Y19" s="12">
        <v>0</v>
      </c>
      <c r="Z19" s="12">
        <v>0</v>
      </c>
      <c r="AA19" s="12">
        <v>0</v>
      </c>
      <c r="AB19" s="12">
        <v>0</v>
      </c>
      <c r="AC19" s="12">
        <v>0</v>
      </c>
      <c r="AD19" s="12">
        <v>0</v>
      </c>
      <c r="AE19" s="12">
        <v>1</v>
      </c>
      <c r="AF19" s="12">
        <v>0.5</v>
      </c>
      <c r="AG19" s="113">
        <v>3.1780538303479458</v>
      </c>
      <c r="AH19" s="12">
        <v>1</v>
      </c>
      <c r="AI19" s="24">
        <v>13</v>
      </c>
      <c r="AJ19" s="12">
        <v>1</v>
      </c>
      <c r="AK19" s="12" t="s">
        <v>363</v>
      </c>
      <c r="AL19" s="12">
        <v>3</v>
      </c>
      <c r="AM19" s="12" t="s">
        <v>69</v>
      </c>
      <c r="AN19" s="128">
        <f t="shared" si="0"/>
        <v>4.0809215418899605</v>
      </c>
      <c r="AO19" s="12">
        <v>1319.83</v>
      </c>
      <c r="AP19" s="12" t="s">
        <v>366</v>
      </c>
      <c r="AQ19" s="12" t="s">
        <v>1646</v>
      </c>
      <c r="AR19" s="12" t="s">
        <v>374</v>
      </c>
      <c r="AS19" s="12" t="s">
        <v>371</v>
      </c>
      <c r="AT19" s="12" t="s">
        <v>17</v>
      </c>
    </row>
    <row r="20" spans="1:47" ht="15" customHeight="1" x14ac:dyDescent="0.3">
      <c r="A20" s="15">
        <v>7.3516759544529506E-2</v>
      </c>
      <c r="B20" s="12">
        <v>5.6551353495791932E-3</v>
      </c>
      <c r="C20" s="12">
        <v>0</v>
      </c>
      <c r="D20" s="12">
        <v>1</v>
      </c>
      <c r="E20" s="12">
        <v>0</v>
      </c>
      <c r="F20" s="12">
        <v>1</v>
      </c>
      <c r="G20" s="12">
        <v>1</v>
      </c>
      <c r="H20" s="12">
        <v>0</v>
      </c>
      <c r="I20" s="12">
        <v>0</v>
      </c>
      <c r="J20" s="12">
        <v>0</v>
      </c>
      <c r="K20" s="12">
        <v>0</v>
      </c>
      <c r="L20" s="12">
        <v>0</v>
      </c>
      <c r="M20" s="12">
        <v>0</v>
      </c>
      <c r="N20" s="12">
        <v>0</v>
      </c>
      <c r="O20" s="113">
        <v>7.5981486713454611</v>
      </c>
      <c r="P20" s="12">
        <v>0</v>
      </c>
      <c r="Q20" s="12">
        <v>0</v>
      </c>
      <c r="R20" s="12">
        <v>6.9850000000000003</v>
      </c>
      <c r="S20" s="128">
        <v>8.0842541063073181</v>
      </c>
      <c r="T20" s="126">
        <v>0</v>
      </c>
      <c r="U20" s="128">
        <v>0.56795753433984852</v>
      </c>
      <c r="V20" s="12">
        <v>1</v>
      </c>
      <c r="W20" s="12">
        <v>1</v>
      </c>
      <c r="X20" s="12">
        <v>1</v>
      </c>
      <c r="Y20" s="12">
        <v>0</v>
      </c>
      <c r="Z20" s="12">
        <v>0</v>
      </c>
      <c r="AA20" s="12">
        <v>0</v>
      </c>
      <c r="AB20" s="12">
        <v>0</v>
      </c>
      <c r="AC20" s="12">
        <v>0</v>
      </c>
      <c r="AD20" s="12">
        <v>0</v>
      </c>
      <c r="AE20" s="12">
        <v>1</v>
      </c>
      <c r="AF20" s="12">
        <v>0.5</v>
      </c>
      <c r="AG20" s="113">
        <v>3.1780538303479458</v>
      </c>
      <c r="AH20" s="12">
        <v>1</v>
      </c>
      <c r="AI20" s="24">
        <v>13</v>
      </c>
      <c r="AJ20" s="12">
        <v>1</v>
      </c>
      <c r="AK20" s="12" t="s">
        <v>363</v>
      </c>
      <c r="AL20" s="12">
        <v>3</v>
      </c>
      <c r="AM20" s="12" t="s">
        <v>69</v>
      </c>
      <c r="AN20" s="128">
        <f t="shared" si="0"/>
        <v>4.0809215418899605</v>
      </c>
      <c r="AO20" s="12">
        <v>1319.83</v>
      </c>
      <c r="AP20" s="12" t="s">
        <v>366</v>
      </c>
      <c r="AQ20" s="12" t="s">
        <v>1646</v>
      </c>
      <c r="AR20" s="12" t="s">
        <v>375</v>
      </c>
      <c r="AS20" s="12" t="s">
        <v>372</v>
      </c>
      <c r="AT20" s="12" t="s">
        <v>17</v>
      </c>
    </row>
    <row r="21" spans="1:47" ht="15" customHeight="1" x14ac:dyDescent="0.3">
      <c r="A21" s="15">
        <v>1.1218372295778328E-2</v>
      </c>
      <c r="B21" s="12">
        <v>5.0789645717205373E-3</v>
      </c>
      <c r="C21" s="12">
        <v>0</v>
      </c>
      <c r="D21" s="12">
        <v>1</v>
      </c>
      <c r="E21" s="12">
        <v>0</v>
      </c>
      <c r="F21" s="12">
        <v>1</v>
      </c>
      <c r="G21" s="12">
        <v>0</v>
      </c>
      <c r="H21" s="12">
        <v>1</v>
      </c>
      <c r="I21" s="12">
        <v>0</v>
      </c>
      <c r="J21" s="12">
        <v>0</v>
      </c>
      <c r="K21" s="12">
        <v>0</v>
      </c>
      <c r="L21" s="12">
        <v>0</v>
      </c>
      <c r="M21" s="12">
        <v>0</v>
      </c>
      <c r="N21" s="12">
        <v>0</v>
      </c>
      <c r="O21" s="113">
        <v>7.5981486713454611</v>
      </c>
      <c r="P21" s="12">
        <v>0</v>
      </c>
      <c r="Q21" s="12">
        <v>0</v>
      </c>
      <c r="R21" s="12">
        <v>6.9850000000000003</v>
      </c>
      <c r="S21" s="128">
        <v>8.0842541063073181</v>
      </c>
      <c r="T21" s="126">
        <v>0</v>
      </c>
      <c r="U21" s="128">
        <v>0.56795753433984852</v>
      </c>
      <c r="V21" s="12">
        <v>1</v>
      </c>
      <c r="W21" s="12">
        <v>1</v>
      </c>
      <c r="X21" s="12">
        <v>1</v>
      </c>
      <c r="Y21" s="12">
        <v>0</v>
      </c>
      <c r="Z21" s="12">
        <v>0</v>
      </c>
      <c r="AA21" s="12">
        <v>0</v>
      </c>
      <c r="AB21" s="12">
        <v>0</v>
      </c>
      <c r="AC21" s="12">
        <v>0</v>
      </c>
      <c r="AD21" s="12">
        <v>0</v>
      </c>
      <c r="AE21" s="12">
        <v>1</v>
      </c>
      <c r="AF21" s="12">
        <v>0.5</v>
      </c>
      <c r="AG21" s="113">
        <v>3.1780538303479458</v>
      </c>
      <c r="AH21" s="12">
        <v>1</v>
      </c>
      <c r="AI21" s="24">
        <v>13</v>
      </c>
      <c r="AJ21" s="12">
        <v>1</v>
      </c>
      <c r="AK21" s="12" t="s">
        <v>363</v>
      </c>
      <c r="AL21" s="12">
        <v>3</v>
      </c>
      <c r="AM21" s="12" t="s">
        <v>69</v>
      </c>
      <c r="AN21" s="128">
        <f t="shared" si="0"/>
        <v>4.0809215418899605</v>
      </c>
      <c r="AO21" s="12">
        <v>1319.83</v>
      </c>
      <c r="AP21" s="12" t="s">
        <v>366</v>
      </c>
      <c r="AQ21" s="12" t="s">
        <v>1649</v>
      </c>
      <c r="AR21" s="12" t="s">
        <v>373</v>
      </c>
      <c r="AS21" s="12" t="s">
        <v>1650</v>
      </c>
      <c r="AT21" s="12" t="s">
        <v>17</v>
      </c>
    </row>
    <row r="22" spans="1:47" ht="15" customHeight="1" x14ac:dyDescent="0.3">
      <c r="A22" s="15">
        <v>-2.5618886228796996E-2</v>
      </c>
      <c r="B22" s="12">
        <v>5.0776170903921959E-3</v>
      </c>
      <c r="C22" s="12">
        <v>0</v>
      </c>
      <c r="D22" s="12">
        <v>1</v>
      </c>
      <c r="E22" s="12">
        <v>0</v>
      </c>
      <c r="F22" s="12">
        <v>1</v>
      </c>
      <c r="G22" s="12">
        <v>0</v>
      </c>
      <c r="H22" s="12">
        <v>1</v>
      </c>
      <c r="I22" s="12">
        <v>0</v>
      </c>
      <c r="J22" s="12">
        <v>0</v>
      </c>
      <c r="K22" s="12">
        <v>0</v>
      </c>
      <c r="L22" s="12">
        <v>0</v>
      </c>
      <c r="M22" s="12">
        <v>0</v>
      </c>
      <c r="N22" s="12">
        <v>0</v>
      </c>
      <c r="O22" s="113">
        <v>7.5981486713454611</v>
      </c>
      <c r="P22" s="12">
        <v>0</v>
      </c>
      <c r="Q22" s="12">
        <v>0</v>
      </c>
      <c r="R22" s="12">
        <v>6.9850000000000003</v>
      </c>
      <c r="S22" s="128">
        <v>8.0842541063073181</v>
      </c>
      <c r="T22" s="126">
        <v>0</v>
      </c>
      <c r="U22" s="128">
        <v>0.56795753433984852</v>
      </c>
      <c r="V22" s="12">
        <v>1</v>
      </c>
      <c r="W22" s="12">
        <v>1</v>
      </c>
      <c r="X22" s="12">
        <v>1</v>
      </c>
      <c r="Y22" s="12">
        <v>0</v>
      </c>
      <c r="Z22" s="12">
        <v>0</v>
      </c>
      <c r="AA22" s="12">
        <v>0</v>
      </c>
      <c r="AB22" s="12">
        <v>0</v>
      </c>
      <c r="AC22" s="12">
        <v>0</v>
      </c>
      <c r="AD22" s="12">
        <v>0</v>
      </c>
      <c r="AE22" s="12">
        <v>1</v>
      </c>
      <c r="AF22" s="12">
        <v>0.5</v>
      </c>
      <c r="AG22" s="113">
        <v>3.1780538303479458</v>
      </c>
      <c r="AH22" s="12">
        <v>1</v>
      </c>
      <c r="AI22" s="24">
        <v>13</v>
      </c>
      <c r="AJ22" s="12">
        <v>1</v>
      </c>
      <c r="AK22" s="12" t="s">
        <v>363</v>
      </c>
      <c r="AL22" s="12">
        <v>3</v>
      </c>
      <c r="AM22" s="12" t="s">
        <v>69</v>
      </c>
      <c r="AN22" s="128">
        <f t="shared" si="0"/>
        <v>4.0809215418899605</v>
      </c>
      <c r="AO22" s="12">
        <v>1319.83</v>
      </c>
      <c r="AP22" s="12" t="s">
        <v>366</v>
      </c>
      <c r="AQ22" s="12" t="s">
        <v>1649</v>
      </c>
      <c r="AR22" s="12" t="s">
        <v>376</v>
      </c>
      <c r="AS22" s="12" t="s">
        <v>1651</v>
      </c>
      <c r="AT22" s="12" t="s">
        <v>17</v>
      </c>
    </row>
    <row r="23" spans="1:47" ht="15" customHeight="1" x14ac:dyDescent="0.3">
      <c r="A23" s="15">
        <v>1.5892761323096589E-2</v>
      </c>
      <c r="B23" s="12">
        <v>5.0787737271634752E-3</v>
      </c>
      <c r="C23" s="12">
        <v>0</v>
      </c>
      <c r="D23" s="12">
        <v>1</v>
      </c>
      <c r="E23" s="12">
        <v>0</v>
      </c>
      <c r="F23" s="12">
        <v>1</v>
      </c>
      <c r="G23" s="12">
        <v>0</v>
      </c>
      <c r="H23" s="12">
        <v>1</v>
      </c>
      <c r="I23" s="12">
        <v>0</v>
      </c>
      <c r="J23" s="12">
        <v>0</v>
      </c>
      <c r="K23" s="12">
        <v>0</v>
      </c>
      <c r="L23" s="12">
        <v>0</v>
      </c>
      <c r="M23" s="12">
        <v>0</v>
      </c>
      <c r="N23" s="12">
        <v>0</v>
      </c>
      <c r="O23" s="113">
        <v>7.5981486713454611</v>
      </c>
      <c r="P23" s="12">
        <v>0</v>
      </c>
      <c r="Q23" s="12">
        <v>0</v>
      </c>
      <c r="R23" s="12">
        <v>6.9850000000000003</v>
      </c>
      <c r="S23" s="128">
        <v>8.0842541063073181</v>
      </c>
      <c r="T23" s="126">
        <v>0</v>
      </c>
      <c r="U23" s="128">
        <v>0.56795753433984852</v>
      </c>
      <c r="V23" s="12">
        <v>1</v>
      </c>
      <c r="W23" s="12">
        <v>1</v>
      </c>
      <c r="X23" s="12">
        <v>1</v>
      </c>
      <c r="Y23" s="12">
        <v>0</v>
      </c>
      <c r="Z23" s="12">
        <v>0</v>
      </c>
      <c r="AA23" s="12">
        <v>0</v>
      </c>
      <c r="AB23" s="12">
        <v>0</v>
      </c>
      <c r="AC23" s="12">
        <v>0</v>
      </c>
      <c r="AD23" s="12">
        <v>0</v>
      </c>
      <c r="AE23" s="12">
        <v>1</v>
      </c>
      <c r="AF23" s="12">
        <v>0.5</v>
      </c>
      <c r="AG23" s="113">
        <v>3.1780538303479458</v>
      </c>
      <c r="AH23" s="12">
        <v>1</v>
      </c>
      <c r="AI23" s="24">
        <v>13</v>
      </c>
      <c r="AJ23" s="12">
        <v>1</v>
      </c>
      <c r="AK23" s="12" t="s">
        <v>363</v>
      </c>
      <c r="AL23" s="12">
        <v>3</v>
      </c>
      <c r="AM23" s="12" t="s">
        <v>69</v>
      </c>
      <c r="AN23" s="128">
        <f t="shared" si="0"/>
        <v>4.0809215418899605</v>
      </c>
      <c r="AO23" s="12">
        <v>1319.83</v>
      </c>
      <c r="AP23" s="12" t="s">
        <v>366</v>
      </c>
      <c r="AQ23" s="12" t="s">
        <v>1649</v>
      </c>
      <c r="AR23" s="12" t="s">
        <v>373</v>
      </c>
      <c r="AS23" s="12" t="s">
        <v>1650</v>
      </c>
      <c r="AT23" s="12" t="s">
        <v>17</v>
      </c>
    </row>
    <row r="24" spans="1:47" ht="15" customHeight="1" x14ac:dyDescent="0.3">
      <c r="A24" s="15">
        <v>-1.5236476856259557E-2</v>
      </c>
      <c r="B24" s="12">
        <v>5.0788256187531853E-3</v>
      </c>
      <c r="C24" s="12">
        <v>0</v>
      </c>
      <c r="D24" s="12">
        <v>1</v>
      </c>
      <c r="E24" s="12">
        <v>0</v>
      </c>
      <c r="F24" s="12">
        <v>1</v>
      </c>
      <c r="G24" s="12">
        <v>0</v>
      </c>
      <c r="H24" s="12">
        <v>1</v>
      </c>
      <c r="I24" s="12">
        <v>0</v>
      </c>
      <c r="J24" s="12">
        <v>0</v>
      </c>
      <c r="K24" s="12">
        <v>0</v>
      </c>
      <c r="L24" s="12">
        <v>0</v>
      </c>
      <c r="M24" s="12">
        <v>0</v>
      </c>
      <c r="N24" s="12">
        <v>0</v>
      </c>
      <c r="O24" s="113">
        <v>7.5981486713454611</v>
      </c>
      <c r="P24" s="12">
        <v>0</v>
      </c>
      <c r="Q24" s="12">
        <v>0</v>
      </c>
      <c r="R24" s="12">
        <v>6.9850000000000003</v>
      </c>
      <c r="S24" s="128">
        <v>8.0842541063073181</v>
      </c>
      <c r="T24" s="126">
        <v>0</v>
      </c>
      <c r="U24" s="128">
        <v>0.56795753433984852</v>
      </c>
      <c r="V24" s="12">
        <v>1</v>
      </c>
      <c r="W24" s="12">
        <v>1</v>
      </c>
      <c r="X24" s="12">
        <v>1</v>
      </c>
      <c r="Y24" s="12">
        <v>0</v>
      </c>
      <c r="Z24" s="12">
        <v>0</v>
      </c>
      <c r="AA24" s="12">
        <v>0</v>
      </c>
      <c r="AB24" s="12">
        <v>0</v>
      </c>
      <c r="AC24" s="12">
        <v>0</v>
      </c>
      <c r="AD24" s="12">
        <v>0</v>
      </c>
      <c r="AE24" s="12">
        <v>1</v>
      </c>
      <c r="AF24" s="12">
        <v>0.5</v>
      </c>
      <c r="AG24" s="113">
        <v>3.1780538303479458</v>
      </c>
      <c r="AH24" s="12">
        <v>1</v>
      </c>
      <c r="AI24" s="24">
        <v>13</v>
      </c>
      <c r="AJ24" s="12">
        <v>1</v>
      </c>
      <c r="AK24" s="12" t="s">
        <v>363</v>
      </c>
      <c r="AL24" s="12">
        <v>3</v>
      </c>
      <c r="AM24" s="12" t="s">
        <v>69</v>
      </c>
      <c r="AN24" s="128">
        <f t="shared" si="0"/>
        <v>4.0809215418899605</v>
      </c>
      <c r="AO24" s="12">
        <v>1319.83</v>
      </c>
      <c r="AP24" s="12" t="s">
        <v>366</v>
      </c>
      <c r="AQ24" s="12" t="s">
        <v>1649</v>
      </c>
      <c r="AR24" s="12" t="s">
        <v>376</v>
      </c>
      <c r="AS24" s="12" t="s">
        <v>1651</v>
      </c>
      <c r="AT24" s="12" t="s">
        <v>17</v>
      </c>
    </row>
    <row r="25" spans="1:47" ht="15" customHeight="1" x14ac:dyDescent="0.3">
      <c r="A25" s="15">
        <v>1.5236476856259552E-2</v>
      </c>
      <c r="B25" s="12">
        <v>5.0788256187531853E-3</v>
      </c>
      <c r="C25" s="12">
        <v>0</v>
      </c>
      <c r="D25" s="12">
        <v>1</v>
      </c>
      <c r="E25" s="12">
        <v>0</v>
      </c>
      <c r="F25" s="12">
        <v>1</v>
      </c>
      <c r="G25" s="12">
        <v>0</v>
      </c>
      <c r="H25" s="12">
        <v>1</v>
      </c>
      <c r="I25" s="12">
        <v>0</v>
      </c>
      <c r="J25" s="12">
        <v>0</v>
      </c>
      <c r="K25" s="12">
        <v>0</v>
      </c>
      <c r="L25" s="12">
        <v>0</v>
      </c>
      <c r="M25" s="12">
        <v>0</v>
      </c>
      <c r="N25" s="12">
        <v>0</v>
      </c>
      <c r="O25" s="113">
        <v>7.5981486713454611</v>
      </c>
      <c r="P25" s="12">
        <v>0</v>
      </c>
      <c r="Q25" s="12">
        <v>0</v>
      </c>
      <c r="R25" s="12">
        <v>6.9850000000000003</v>
      </c>
      <c r="S25" s="128">
        <v>8.0842541063073181</v>
      </c>
      <c r="T25" s="126">
        <v>0</v>
      </c>
      <c r="U25" s="128">
        <v>0.56795753433984852</v>
      </c>
      <c r="V25" s="12">
        <v>1</v>
      </c>
      <c r="W25" s="12">
        <v>1</v>
      </c>
      <c r="X25" s="12">
        <v>1</v>
      </c>
      <c r="Y25" s="12">
        <v>0</v>
      </c>
      <c r="Z25" s="12">
        <v>0</v>
      </c>
      <c r="AA25" s="12">
        <v>0</v>
      </c>
      <c r="AB25" s="12">
        <v>0</v>
      </c>
      <c r="AC25" s="12">
        <v>0</v>
      </c>
      <c r="AD25" s="12">
        <v>0</v>
      </c>
      <c r="AE25" s="12">
        <v>1</v>
      </c>
      <c r="AF25" s="12">
        <v>0.5</v>
      </c>
      <c r="AG25" s="113">
        <v>3.1780538303479458</v>
      </c>
      <c r="AH25" s="12">
        <v>1</v>
      </c>
      <c r="AI25" s="24">
        <v>13</v>
      </c>
      <c r="AJ25" s="12">
        <v>1</v>
      </c>
      <c r="AK25" s="12" t="s">
        <v>363</v>
      </c>
      <c r="AL25" s="12">
        <v>3</v>
      </c>
      <c r="AM25" s="12" t="s">
        <v>69</v>
      </c>
      <c r="AN25" s="128">
        <f t="shared" si="0"/>
        <v>4.0809215418899605</v>
      </c>
      <c r="AO25" s="12">
        <v>1319.83</v>
      </c>
      <c r="AP25" s="12" t="s">
        <v>366</v>
      </c>
      <c r="AQ25" s="12" t="s">
        <v>1649</v>
      </c>
      <c r="AR25" s="12" t="s">
        <v>377</v>
      </c>
      <c r="AS25" s="12" t="s">
        <v>1652</v>
      </c>
      <c r="AT25" s="12" t="s">
        <v>17</v>
      </c>
    </row>
    <row r="26" spans="1:47" ht="15" customHeight="1" x14ac:dyDescent="0.3">
      <c r="A26" s="15">
        <v>-1.086694441098964E-2</v>
      </c>
      <c r="B26" s="12">
        <v>5.0791153225277653E-3</v>
      </c>
      <c r="C26" s="12">
        <v>0</v>
      </c>
      <c r="D26" s="12">
        <v>1</v>
      </c>
      <c r="E26" s="12">
        <v>0</v>
      </c>
      <c r="F26" s="12">
        <v>1</v>
      </c>
      <c r="G26" s="12">
        <v>0</v>
      </c>
      <c r="H26" s="12">
        <v>1</v>
      </c>
      <c r="I26" s="12">
        <v>0</v>
      </c>
      <c r="J26" s="12">
        <v>0</v>
      </c>
      <c r="K26" s="12">
        <v>0</v>
      </c>
      <c r="L26" s="12">
        <v>0</v>
      </c>
      <c r="M26" s="12">
        <v>0</v>
      </c>
      <c r="N26" s="12">
        <v>0</v>
      </c>
      <c r="O26" s="113">
        <v>7.5981486713454611</v>
      </c>
      <c r="P26" s="12">
        <v>0</v>
      </c>
      <c r="Q26" s="12">
        <v>0</v>
      </c>
      <c r="R26" s="12">
        <v>6.9850000000000003</v>
      </c>
      <c r="S26" s="128">
        <v>8.0842541063073181</v>
      </c>
      <c r="T26" s="126">
        <v>0</v>
      </c>
      <c r="U26" s="128">
        <v>0.56795753433984852</v>
      </c>
      <c r="V26" s="12">
        <v>1</v>
      </c>
      <c r="W26" s="12">
        <v>1</v>
      </c>
      <c r="X26" s="12">
        <v>1</v>
      </c>
      <c r="Y26" s="12">
        <v>0</v>
      </c>
      <c r="Z26" s="12">
        <v>0</v>
      </c>
      <c r="AA26" s="12">
        <v>0</v>
      </c>
      <c r="AB26" s="12">
        <v>0</v>
      </c>
      <c r="AC26" s="12">
        <v>0</v>
      </c>
      <c r="AD26" s="12">
        <v>0</v>
      </c>
      <c r="AE26" s="12">
        <v>1</v>
      </c>
      <c r="AF26" s="12">
        <v>0.5</v>
      </c>
      <c r="AG26" s="113">
        <v>3.1780538303479458</v>
      </c>
      <c r="AH26" s="12">
        <v>1</v>
      </c>
      <c r="AI26" s="24">
        <v>13</v>
      </c>
      <c r="AJ26" s="12">
        <v>1</v>
      </c>
      <c r="AK26" s="12" t="s">
        <v>363</v>
      </c>
      <c r="AL26" s="12">
        <v>3</v>
      </c>
      <c r="AM26" s="12" t="s">
        <v>69</v>
      </c>
      <c r="AN26" s="128">
        <f t="shared" si="0"/>
        <v>4.0809215418899605</v>
      </c>
      <c r="AO26" s="12">
        <v>1319.83</v>
      </c>
      <c r="AP26" s="12" t="s">
        <v>366</v>
      </c>
      <c r="AQ26" s="12" t="s">
        <v>1649</v>
      </c>
      <c r="AR26" s="12" t="s">
        <v>378</v>
      </c>
      <c r="AS26" s="12" t="s">
        <v>1653</v>
      </c>
      <c r="AT26" s="12" t="s">
        <v>17</v>
      </c>
      <c r="AU26" s="12"/>
    </row>
    <row r="27" spans="1:47" ht="15" customHeight="1" x14ac:dyDescent="0.3">
      <c r="A27" s="15">
        <v>1.8497517741866521E-2</v>
      </c>
      <c r="B27" s="12">
        <v>1.6185328024133208E-2</v>
      </c>
      <c r="C27" s="12">
        <v>1</v>
      </c>
      <c r="D27" s="12">
        <v>0</v>
      </c>
      <c r="E27" s="12">
        <v>0</v>
      </c>
      <c r="F27" s="12">
        <v>1</v>
      </c>
      <c r="G27" s="12">
        <v>1</v>
      </c>
      <c r="H27" s="12">
        <v>0</v>
      </c>
      <c r="I27" s="12">
        <v>0</v>
      </c>
      <c r="J27" s="12">
        <v>0</v>
      </c>
      <c r="K27" s="12">
        <v>0</v>
      </c>
      <c r="L27" s="12">
        <v>0</v>
      </c>
      <c r="M27" s="12">
        <v>0</v>
      </c>
      <c r="N27" s="12">
        <v>1</v>
      </c>
      <c r="O27" s="113">
        <v>7.6014023345837334</v>
      </c>
      <c r="P27" s="12">
        <v>0</v>
      </c>
      <c r="Q27" s="12">
        <v>0</v>
      </c>
      <c r="R27" s="12">
        <v>6.9850000000000003</v>
      </c>
      <c r="S27" s="128">
        <v>6.1779441140506002</v>
      </c>
      <c r="T27" s="126">
        <v>1</v>
      </c>
      <c r="U27" s="128">
        <v>1.2011463631940393</v>
      </c>
      <c r="V27" s="12">
        <v>0</v>
      </c>
      <c r="W27" s="12">
        <v>1</v>
      </c>
      <c r="X27" s="12">
        <v>0</v>
      </c>
      <c r="Y27" s="12">
        <v>1</v>
      </c>
      <c r="Z27" s="12">
        <v>0</v>
      </c>
      <c r="AA27" s="12">
        <v>0</v>
      </c>
      <c r="AB27" s="12">
        <v>0</v>
      </c>
      <c r="AC27" s="12">
        <v>0</v>
      </c>
      <c r="AD27" s="12">
        <v>1</v>
      </c>
      <c r="AE27" s="12">
        <v>0</v>
      </c>
      <c r="AF27" s="12">
        <v>0.5</v>
      </c>
      <c r="AG27" s="113">
        <v>2.8033603809065348</v>
      </c>
      <c r="AH27" s="12">
        <v>1</v>
      </c>
      <c r="AI27" s="24">
        <v>118</v>
      </c>
      <c r="AJ27" s="12">
        <v>1</v>
      </c>
      <c r="AK27" s="12" t="s">
        <v>386</v>
      </c>
      <c r="AL27" s="12">
        <v>4</v>
      </c>
      <c r="AM27" s="12" t="s">
        <v>73</v>
      </c>
      <c r="AN27" s="128">
        <f t="shared" ref="AN27:AN58" si="1">LN(2400)</f>
        <v>7.7832240163360371</v>
      </c>
      <c r="AO27" s="12">
        <v>651.86</v>
      </c>
      <c r="AP27" s="12" t="s">
        <v>391</v>
      </c>
      <c r="AQ27" s="12" t="s">
        <v>1654</v>
      </c>
      <c r="AR27" s="12" t="s">
        <v>395</v>
      </c>
      <c r="AS27" s="12" t="s">
        <v>397</v>
      </c>
      <c r="AT27" s="12" t="s">
        <v>17</v>
      </c>
    </row>
    <row r="28" spans="1:47" ht="15" customHeight="1" x14ac:dyDescent="0.3">
      <c r="A28" s="15">
        <v>1.7907363858916382E-2</v>
      </c>
      <c r="B28" s="12">
        <v>1.6185501949405191E-2</v>
      </c>
      <c r="C28" s="12">
        <v>1</v>
      </c>
      <c r="D28" s="12">
        <v>0</v>
      </c>
      <c r="E28" s="12">
        <v>0</v>
      </c>
      <c r="F28" s="12">
        <v>1</v>
      </c>
      <c r="G28" s="12">
        <v>1</v>
      </c>
      <c r="H28" s="12">
        <v>0</v>
      </c>
      <c r="I28" s="12">
        <v>0</v>
      </c>
      <c r="J28" s="12">
        <v>0</v>
      </c>
      <c r="K28" s="12">
        <v>0</v>
      </c>
      <c r="L28" s="12">
        <v>0</v>
      </c>
      <c r="M28" s="12">
        <v>0</v>
      </c>
      <c r="N28" s="12">
        <v>1</v>
      </c>
      <c r="O28" s="113">
        <v>7.6014023345837334</v>
      </c>
      <c r="P28" s="12">
        <v>0</v>
      </c>
      <c r="Q28" s="12">
        <v>0</v>
      </c>
      <c r="R28" s="12">
        <v>6.9850000000000003</v>
      </c>
      <c r="S28" s="128">
        <v>6.1779441140506002</v>
      </c>
      <c r="T28" s="126">
        <v>1</v>
      </c>
      <c r="U28" s="128">
        <v>1.2011463631940393</v>
      </c>
      <c r="V28" s="12">
        <v>0</v>
      </c>
      <c r="W28" s="12">
        <v>1</v>
      </c>
      <c r="X28" s="12">
        <v>0</v>
      </c>
      <c r="Y28" s="12">
        <v>1</v>
      </c>
      <c r="Z28" s="12">
        <v>0</v>
      </c>
      <c r="AA28" s="12">
        <v>0</v>
      </c>
      <c r="AB28" s="12">
        <v>0</v>
      </c>
      <c r="AC28" s="12">
        <v>0</v>
      </c>
      <c r="AD28" s="12">
        <v>1</v>
      </c>
      <c r="AE28" s="12">
        <v>0</v>
      </c>
      <c r="AF28" s="12">
        <v>0.5</v>
      </c>
      <c r="AG28" s="113">
        <v>2.8033603809065348</v>
      </c>
      <c r="AH28" s="12">
        <v>1</v>
      </c>
      <c r="AI28" s="24">
        <v>118</v>
      </c>
      <c r="AJ28" s="12">
        <v>1</v>
      </c>
      <c r="AK28" s="12" t="s">
        <v>386</v>
      </c>
      <c r="AL28" s="12">
        <v>4</v>
      </c>
      <c r="AM28" s="12" t="s">
        <v>73</v>
      </c>
      <c r="AN28" s="128">
        <f t="shared" si="1"/>
        <v>7.7832240163360371</v>
      </c>
      <c r="AO28" s="12">
        <v>651.86</v>
      </c>
      <c r="AP28" s="12" t="s">
        <v>391</v>
      </c>
      <c r="AQ28" s="12" t="s">
        <v>1654</v>
      </c>
      <c r="AR28" s="12" t="s">
        <v>395</v>
      </c>
      <c r="AS28" s="12" t="s">
        <v>398</v>
      </c>
      <c r="AT28" s="12" t="s">
        <v>17</v>
      </c>
    </row>
    <row r="29" spans="1:47" ht="15" customHeight="1" x14ac:dyDescent="0.3">
      <c r="A29" s="15">
        <v>2.1579104280760899E-2</v>
      </c>
      <c r="B29" s="12">
        <v>1.6184328210570677E-2</v>
      </c>
      <c r="C29" s="12">
        <v>1</v>
      </c>
      <c r="D29" s="12">
        <v>0</v>
      </c>
      <c r="E29" s="12">
        <v>0</v>
      </c>
      <c r="F29" s="12">
        <v>1</v>
      </c>
      <c r="G29" s="12">
        <v>1</v>
      </c>
      <c r="H29" s="12">
        <v>0</v>
      </c>
      <c r="I29" s="12">
        <v>0</v>
      </c>
      <c r="J29" s="12">
        <v>0</v>
      </c>
      <c r="K29" s="12">
        <v>0</v>
      </c>
      <c r="L29" s="12">
        <v>0</v>
      </c>
      <c r="M29" s="12">
        <v>0</v>
      </c>
      <c r="N29" s="12">
        <v>1</v>
      </c>
      <c r="O29" s="113">
        <v>7.6014023345837334</v>
      </c>
      <c r="P29" s="12">
        <v>0</v>
      </c>
      <c r="Q29" s="12">
        <v>0</v>
      </c>
      <c r="R29" s="12">
        <v>6.9850000000000003</v>
      </c>
      <c r="S29" s="128">
        <v>6.1779441140506002</v>
      </c>
      <c r="T29" s="126">
        <v>1</v>
      </c>
      <c r="U29" s="128">
        <v>1.2011463631940393</v>
      </c>
      <c r="V29" s="12">
        <v>0</v>
      </c>
      <c r="W29" s="12">
        <v>1</v>
      </c>
      <c r="X29" s="12">
        <v>0</v>
      </c>
      <c r="Y29" s="12">
        <v>1</v>
      </c>
      <c r="Z29" s="12">
        <v>0</v>
      </c>
      <c r="AA29" s="12">
        <v>0</v>
      </c>
      <c r="AB29" s="12">
        <v>0</v>
      </c>
      <c r="AC29" s="12">
        <v>0</v>
      </c>
      <c r="AD29" s="12">
        <v>1</v>
      </c>
      <c r="AE29" s="12">
        <v>0</v>
      </c>
      <c r="AF29" s="12">
        <v>0.5</v>
      </c>
      <c r="AG29" s="113">
        <v>2.8033603809065348</v>
      </c>
      <c r="AH29" s="12">
        <v>1</v>
      </c>
      <c r="AI29" s="24">
        <v>118</v>
      </c>
      <c r="AJ29" s="12">
        <v>1</v>
      </c>
      <c r="AK29" s="12" t="s">
        <v>386</v>
      </c>
      <c r="AL29" s="12">
        <v>4</v>
      </c>
      <c r="AM29" s="12" t="s">
        <v>73</v>
      </c>
      <c r="AN29" s="128">
        <f t="shared" si="1"/>
        <v>7.7832240163360371</v>
      </c>
      <c r="AO29" s="12">
        <v>651.86</v>
      </c>
      <c r="AP29" s="12" t="s">
        <v>391</v>
      </c>
      <c r="AQ29" s="12" t="s">
        <v>1654</v>
      </c>
      <c r="AR29" s="12" t="s">
        <v>396</v>
      </c>
      <c r="AS29" s="12" t="s">
        <v>399</v>
      </c>
      <c r="AT29" s="12" t="s">
        <v>17</v>
      </c>
    </row>
    <row r="30" spans="1:47" ht="15" customHeight="1" x14ac:dyDescent="0.3">
      <c r="A30" s="15">
        <v>3.0114184477533772E-2</v>
      </c>
      <c r="B30" s="12">
        <v>1.618075583867486E-2</v>
      </c>
      <c r="C30" s="12">
        <v>1</v>
      </c>
      <c r="D30" s="12">
        <v>0</v>
      </c>
      <c r="E30" s="12">
        <v>0</v>
      </c>
      <c r="F30" s="12">
        <v>1</v>
      </c>
      <c r="G30" s="12">
        <v>1</v>
      </c>
      <c r="H30" s="12">
        <v>0</v>
      </c>
      <c r="I30" s="12">
        <v>0</v>
      </c>
      <c r="J30" s="12">
        <v>0</v>
      </c>
      <c r="K30" s="12">
        <v>0</v>
      </c>
      <c r="L30" s="12">
        <v>0</v>
      </c>
      <c r="M30" s="12">
        <v>0</v>
      </c>
      <c r="N30" s="12">
        <v>1</v>
      </c>
      <c r="O30" s="113">
        <v>7.6014023345837334</v>
      </c>
      <c r="P30" s="12">
        <v>0</v>
      </c>
      <c r="Q30" s="12">
        <v>0</v>
      </c>
      <c r="R30" s="12">
        <v>6.9850000000000003</v>
      </c>
      <c r="S30" s="128">
        <v>6.1779441140506002</v>
      </c>
      <c r="T30" s="126">
        <v>1</v>
      </c>
      <c r="U30" s="128">
        <v>1.2011463631940393</v>
      </c>
      <c r="V30" s="12">
        <v>0</v>
      </c>
      <c r="W30" s="12">
        <v>1</v>
      </c>
      <c r="X30" s="12">
        <v>0</v>
      </c>
      <c r="Y30" s="12">
        <v>1</v>
      </c>
      <c r="Z30" s="12">
        <v>0</v>
      </c>
      <c r="AA30" s="12">
        <v>0</v>
      </c>
      <c r="AB30" s="12">
        <v>0</v>
      </c>
      <c r="AC30" s="12">
        <v>0</v>
      </c>
      <c r="AD30" s="12">
        <v>1</v>
      </c>
      <c r="AE30" s="12">
        <v>0</v>
      </c>
      <c r="AF30" s="12">
        <v>0.5</v>
      </c>
      <c r="AG30" s="113">
        <v>2.8033603809065348</v>
      </c>
      <c r="AH30" s="12">
        <v>1</v>
      </c>
      <c r="AI30" s="24">
        <v>118</v>
      </c>
      <c r="AJ30" s="12">
        <v>1</v>
      </c>
      <c r="AK30" s="12" t="s">
        <v>386</v>
      </c>
      <c r="AL30" s="12">
        <v>4</v>
      </c>
      <c r="AM30" s="12" t="s">
        <v>73</v>
      </c>
      <c r="AN30" s="128">
        <f t="shared" si="1"/>
        <v>7.7832240163360371</v>
      </c>
      <c r="AO30" s="12">
        <v>651.86</v>
      </c>
      <c r="AP30" s="12" t="s">
        <v>391</v>
      </c>
      <c r="AQ30" s="12" t="s">
        <v>1654</v>
      </c>
      <c r="AR30" s="12" t="s">
        <v>396</v>
      </c>
      <c r="AS30" s="12" t="s">
        <v>400</v>
      </c>
      <c r="AT30" s="12" t="s">
        <v>17</v>
      </c>
    </row>
    <row r="31" spans="1:47" ht="15" customHeight="1" x14ac:dyDescent="0.3">
      <c r="A31" s="15">
        <v>1.8343423845764345E-2</v>
      </c>
      <c r="B31" s="12">
        <v>1.6185373981556776E-2</v>
      </c>
      <c r="C31" s="12">
        <v>1</v>
      </c>
      <c r="D31" s="12">
        <v>0</v>
      </c>
      <c r="E31" s="12">
        <v>0</v>
      </c>
      <c r="F31" s="12">
        <v>1</v>
      </c>
      <c r="G31" s="12">
        <v>0</v>
      </c>
      <c r="H31" s="12">
        <v>1</v>
      </c>
      <c r="I31" s="12">
        <v>0</v>
      </c>
      <c r="J31" s="12">
        <v>0</v>
      </c>
      <c r="K31" s="12">
        <v>0</v>
      </c>
      <c r="L31" s="12">
        <v>0</v>
      </c>
      <c r="M31" s="12">
        <v>0</v>
      </c>
      <c r="N31" s="12">
        <v>1</v>
      </c>
      <c r="O31" s="113">
        <v>7.6014023345837334</v>
      </c>
      <c r="P31" s="12">
        <v>0</v>
      </c>
      <c r="Q31" s="12">
        <v>0</v>
      </c>
      <c r="R31" s="12">
        <v>6.9850000000000003</v>
      </c>
      <c r="S31" s="128">
        <v>6.1779441140506002</v>
      </c>
      <c r="T31" s="126">
        <v>1</v>
      </c>
      <c r="U31" s="128">
        <v>1.2011463631940393</v>
      </c>
      <c r="V31" s="12">
        <v>0</v>
      </c>
      <c r="W31" s="12">
        <v>1</v>
      </c>
      <c r="X31" s="12">
        <v>0</v>
      </c>
      <c r="Y31" s="12">
        <v>1</v>
      </c>
      <c r="Z31" s="12">
        <v>0</v>
      </c>
      <c r="AA31" s="12">
        <v>0</v>
      </c>
      <c r="AB31" s="12">
        <v>0</v>
      </c>
      <c r="AC31" s="12">
        <v>0</v>
      </c>
      <c r="AD31" s="12">
        <v>1</v>
      </c>
      <c r="AE31" s="12">
        <v>0</v>
      </c>
      <c r="AF31" s="12">
        <v>0.5</v>
      </c>
      <c r="AG31" s="113">
        <v>2.8033603809065348</v>
      </c>
      <c r="AH31" s="12">
        <v>1</v>
      </c>
      <c r="AI31" s="24">
        <v>118</v>
      </c>
      <c r="AJ31" s="12">
        <v>1</v>
      </c>
      <c r="AK31" s="12" t="s">
        <v>386</v>
      </c>
      <c r="AL31" s="12">
        <v>4</v>
      </c>
      <c r="AM31" s="12" t="s">
        <v>73</v>
      </c>
      <c r="AN31" s="128">
        <f t="shared" si="1"/>
        <v>7.7832240163360371</v>
      </c>
      <c r="AO31" s="12">
        <v>651.86</v>
      </c>
      <c r="AP31" s="12" t="s">
        <v>391</v>
      </c>
      <c r="AQ31" s="12" t="s">
        <v>1654</v>
      </c>
      <c r="AR31" s="12" t="s">
        <v>395</v>
      </c>
      <c r="AS31" s="12" t="s">
        <v>397</v>
      </c>
      <c r="AT31" s="12" t="s">
        <v>17</v>
      </c>
    </row>
    <row r="32" spans="1:47" ht="15" customHeight="1" x14ac:dyDescent="0.3">
      <c r="A32" s="15">
        <v>2.0325039468018606E-2</v>
      </c>
      <c r="B32" s="12">
        <v>1.6184753650459262E-2</v>
      </c>
      <c r="C32" s="12">
        <v>1</v>
      </c>
      <c r="D32" s="12">
        <v>0</v>
      </c>
      <c r="E32" s="12">
        <v>0</v>
      </c>
      <c r="F32" s="12">
        <v>1</v>
      </c>
      <c r="G32" s="12">
        <v>0</v>
      </c>
      <c r="H32" s="12">
        <v>1</v>
      </c>
      <c r="I32" s="12">
        <v>0</v>
      </c>
      <c r="J32" s="12">
        <v>0</v>
      </c>
      <c r="K32" s="12">
        <v>0</v>
      </c>
      <c r="L32" s="12">
        <v>0</v>
      </c>
      <c r="M32" s="12">
        <v>0</v>
      </c>
      <c r="N32" s="12">
        <v>1</v>
      </c>
      <c r="O32" s="113">
        <v>7.6014023345837334</v>
      </c>
      <c r="P32" s="12">
        <v>0</v>
      </c>
      <c r="Q32" s="12">
        <v>0</v>
      </c>
      <c r="R32" s="12">
        <v>6.9850000000000003</v>
      </c>
      <c r="S32" s="128">
        <v>6.1779441140506002</v>
      </c>
      <c r="T32" s="126">
        <v>1</v>
      </c>
      <c r="U32" s="128">
        <v>1.2011463631940393</v>
      </c>
      <c r="V32" s="12">
        <v>0</v>
      </c>
      <c r="W32" s="12">
        <v>1</v>
      </c>
      <c r="X32" s="12">
        <v>0</v>
      </c>
      <c r="Y32" s="12">
        <v>1</v>
      </c>
      <c r="Z32" s="12">
        <v>0</v>
      </c>
      <c r="AA32" s="12">
        <v>0</v>
      </c>
      <c r="AB32" s="12">
        <v>0</v>
      </c>
      <c r="AC32" s="12">
        <v>0</v>
      </c>
      <c r="AD32" s="12">
        <v>1</v>
      </c>
      <c r="AE32" s="12">
        <v>0</v>
      </c>
      <c r="AF32" s="12">
        <v>0.5</v>
      </c>
      <c r="AG32" s="113">
        <v>2.8033603809065348</v>
      </c>
      <c r="AH32" s="12">
        <v>1</v>
      </c>
      <c r="AI32" s="24">
        <v>118</v>
      </c>
      <c r="AJ32" s="12">
        <v>1</v>
      </c>
      <c r="AK32" s="12" t="s">
        <v>386</v>
      </c>
      <c r="AL32" s="12">
        <v>4</v>
      </c>
      <c r="AM32" s="12" t="s">
        <v>73</v>
      </c>
      <c r="AN32" s="128">
        <f t="shared" si="1"/>
        <v>7.7832240163360371</v>
      </c>
      <c r="AO32" s="12">
        <v>651.86</v>
      </c>
      <c r="AP32" s="12" t="s">
        <v>391</v>
      </c>
      <c r="AQ32" s="12" t="s">
        <v>1654</v>
      </c>
      <c r="AR32" s="12" t="s">
        <v>395</v>
      </c>
      <c r="AS32" s="12" t="s">
        <v>398</v>
      </c>
      <c r="AT32" s="12" t="s">
        <v>17</v>
      </c>
    </row>
    <row r="33" spans="1:46" ht="15" customHeight="1" x14ac:dyDescent="0.3">
      <c r="A33" s="15">
        <v>1.9505021771273636E-2</v>
      </c>
      <c r="B33" s="12">
        <v>1.6185018065524935E-2</v>
      </c>
      <c r="C33" s="12">
        <v>1</v>
      </c>
      <c r="D33" s="12">
        <v>0</v>
      </c>
      <c r="E33" s="12">
        <v>0</v>
      </c>
      <c r="F33" s="12">
        <v>1</v>
      </c>
      <c r="G33" s="12">
        <v>0</v>
      </c>
      <c r="H33" s="12">
        <v>1</v>
      </c>
      <c r="I33" s="12">
        <v>0</v>
      </c>
      <c r="J33" s="12">
        <v>0</v>
      </c>
      <c r="K33" s="12">
        <v>0</v>
      </c>
      <c r="L33" s="12">
        <v>0</v>
      </c>
      <c r="M33" s="12">
        <v>0</v>
      </c>
      <c r="N33" s="12">
        <v>1</v>
      </c>
      <c r="O33" s="113">
        <v>7.6014023345837334</v>
      </c>
      <c r="P33" s="12">
        <v>0</v>
      </c>
      <c r="Q33" s="12">
        <v>0</v>
      </c>
      <c r="R33" s="12">
        <v>6.9850000000000003</v>
      </c>
      <c r="S33" s="128">
        <v>6.1779441140506002</v>
      </c>
      <c r="T33" s="126">
        <v>1</v>
      </c>
      <c r="U33" s="128">
        <v>1.2011463631940393</v>
      </c>
      <c r="V33" s="12">
        <v>0</v>
      </c>
      <c r="W33" s="12">
        <v>1</v>
      </c>
      <c r="X33" s="12">
        <v>0</v>
      </c>
      <c r="Y33" s="12">
        <v>1</v>
      </c>
      <c r="Z33" s="12">
        <v>0</v>
      </c>
      <c r="AA33" s="12">
        <v>0</v>
      </c>
      <c r="AB33" s="12">
        <v>0</v>
      </c>
      <c r="AC33" s="12">
        <v>0</v>
      </c>
      <c r="AD33" s="12">
        <v>1</v>
      </c>
      <c r="AE33" s="12">
        <v>0</v>
      </c>
      <c r="AF33" s="12">
        <v>0.5</v>
      </c>
      <c r="AG33" s="113">
        <v>2.8033603809065348</v>
      </c>
      <c r="AH33" s="12">
        <v>1</v>
      </c>
      <c r="AI33" s="24">
        <v>118</v>
      </c>
      <c r="AJ33" s="12">
        <v>1</v>
      </c>
      <c r="AK33" s="12" t="s">
        <v>386</v>
      </c>
      <c r="AL33" s="12">
        <v>4</v>
      </c>
      <c r="AM33" s="12" t="s">
        <v>73</v>
      </c>
      <c r="AN33" s="128">
        <f t="shared" si="1"/>
        <v>7.7832240163360371</v>
      </c>
      <c r="AO33" s="12">
        <v>651.86</v>
      </c>
      <c r="AP33" s="12" t="s">
        <v>391</v>
      </c>
      <c r="AQ33" s="12" t="s">
        <v>1654</v>
      </c>
      <c r="AR33" s="12" t="s">
        <v>396</v>
      </c>
      <c r="AS33" s="12" t="s">
        <v>399</v>
      </c>
      <c r="AT33" s="12" t="s">
        <v>17</v>
      </c>
    </row>
    <row r="34" spans="1:46" ht="15" customHeight="1" x14ac:dyDescent="0.3">
      <c r="A34" s="15">
        <v>2.4724255642839567E-2</v>
      </c>
      <c r="B34" s="12">
        <v>1.6183149148040442E-2</v>
      </c>
      <c r="C34" s="12">
        <v>1</v>
      </c>
      <c r="D34" s="12">
        <v>0</v>
      </c>
      <c r="E34" s="12">
        <v>0</v>
      </c>
      <c r="F34" s="12">
        <v>1</v>
      </c>
      <c r="G34" s="12">
        <v>0</v>
      </c>
      <c r="H34" s="12">
        <v>1</v>
      </c>
      <c r="I34" s="12">
        <v>0</v>
      </c>
      <c r="J34" s="12">
        <v>0</v>
      </c>
      <c r="K34" s="12">
        <v>0</v>
      </c>
      <c r="L34" s="12">
        <v>0</v>
      </c>
      <c r="M34" s="12">
        <v>0</v>
      </c>
      <c r="N34" s="12">
        <v>1</v>
      </c>
      <c r="O34" s="113">
        <v>7.6014023345837334</v>
      </c>
      <c r="P34" s="12">
        <v>0</v>
      </c>
      <c r="Q34" s="12">
        <v>0</v>
      </c>
      <c r="R34" s="12">
        <v>6.9850000000000003</v>
      </c>
      <c r="S34" s="128">
        <v>6.1779441140506002</v>
      </c>
      <c r="T34" s="126">
        <v>1</v>
      </c>
      <c r="U34" s="128">
        <v>1.2011463631940393</v>
      </c>
      <c r="V34" s="12">
        <v>0</v>
      </c>
      <c r="W34" s="12">
        <v>1</v>
      </c>
      <c r="X34" s="12">
        <v>0</v>
      </c>
      <c r="Y34" s="12">
        <v>1</v>
      </c>
      <c r="Z34" s="12">
        <v>0</v>
      </c>
      <c r="AA34" s="12">
        <v>0</v>
      </c>
      <c r="AB34" s="12">
        <v>0</v>
      </c>
      <c r="AC34" s="12">
        <v>0</v>
      </c>
      <c r="AD34" s="12">
        <v>1</v>
      </c>
      <c r="AE34" s="12">
        <v>0</v>
      </c>
      <c r="AF34" s="12">
        <v>0.5</v>
      </c>
      <c r="AG34" s="113">
        <v>2.8033603809065348</v>
      </c>
      <c r="AH34" s="12">
        <v>1</v>
      </c>
      <c r="AI34" s="24">
        <v>118</v>
      </c>
      <c r="AJ34" s="12">
        <v>1</v>
      </c>
      <c r="AK34" s="12" t="s">
        <v>386</v>
      </c>
      <c r="AL34" s="12">
        <v>4</v>
      </c>
      <c r="AM34" s="12" t="s">
        <v>73</v>
      </c>
      <c r="AN34" s="128">
        <f t="shared" si="1"/>
        <v>7.7832240163360371</v>
      </c>
      <c r="AO34" s="12">
        <v>651.86</v>
      </c>
      <c r="AP34" s="12" t="s">
        <v>391</v>
      </c>
      <c r="AQ34" s="12" t="s">
        <v>1654</v>
      </c>
      <c r="AR34" s="12" t="s">
        <v>396</v>
      </c>
      <c r="AS34" s="12" t="s">
        <v>400</v>
      </c>
      <c r="AT34" s="12" t="s">
        <v>17</v>
      </c>
    </row>
    <row r="35" spans="1:46" ht="15" customHeight="1" x14ac:dyDescent="0.3">
      <c r="A35" s="15">
        <v>-4.3470750692952915E-3</v>
      </c>
      <c r="B35" s="12">
        <v>2.2604790360335515E-2</v>
      </c>
      <c r="C35" s="12">
        <v>1</v>
      </c>
      <c r="D35" s="12">
        <v>0</v>
      </c>
      <c r="E35" s="12">
        <v>0</v>
      </c>
      <c r="F35" s="12">
        <v>1</v>
      </c>
      <c r="G35" s="12">
        <v>1</v>
      </c>
      <c r="H35" s="12">
        <v>0</v>
      </c>
      <c r="I35" s="12">
        <v>0</v>
      </c>
      <c r="J35" s="12">
        <v>0</v>
      </c>
      <c r="K35" s="12">
        <v>0</v>
      </c>
      <c r="L35" s="12">
        <v>0</v>
      </c>
      <c r="M35" s="12">
        <v>0</v>
      </c>
      <c r="N35" s="12">
        <v>1</v>
      </c>
      <c r="O35" s="113">
        <v>7.6014023345837334</v>
      </c>
      <c r="P35" s="12">
        <v>0</v>
      </c>
      <c r="Q35" s="12">
        <v>0</v>
      </c>
      <c r="R35" s="12">
        <v>6.9850000000000003</v>
      </c>
      <c r="S35" s="128">
        <v>6.1779441140506002</v>
      </c>
      <c r="T35" s="126">
        <v>1</v>
      </c>
      <c r="U35" s="128">
        <v>1.2011463631940393</v>
      </c>
      <c r="V35" s="12">
        <v>0</v>
      </c>
      <c r="W35" s="12">
        <v>1</v>
      </c>
      <c r="X35" s="12">
        <v>0</v>
      </c>
      <c r="Y35" s="12">
        <v>1</v>
      </c>
      <c r="Z35" s="12">
        <v>0</v>
      </c>
      <c r="AA35" s="12">
        <v>0</v>
      </c>
      <c r="AB35" s="12">
        <v>0</v>
      </c>
      <c r="AC35" s="12">
        <v>0</v>
      </c>
      <c r="AD35" s="12">
        <v>1</v>
      </c>
      <c r="AE35" s="12">
        <v>0</v>
      </c>
      <c r="AF35" s="12">
        <v>1</v>
      </c>
      <c r="AG35" s="113">
        <v>2.8033603809065348</v>
      </c>
      <c r="AH35" s="12">
        <v>1</v>
      </c>
      <c r="AI35" s="24">
        <v>118</v>
      </c>
      <c r="AJ35" s="12">
        <v>1</v>
      </c>
      <c r="AK35" s="12" t="s">
        <v>386</v>
      </c>
      <c r="AL35" s="12">
        <v>4</v>
      </c>
      <c r="AM35" s="12" t="s">
        <v>73</v>
      </c>
      <c r="AN35" s="128">
        <f t="shared" si="1"/>
        <v>7.7832240163360371</v>
      </c>
      <c r="AO35" s="12">
        <v>651.86</v>
      </c>
      <c r="AP35" s="12" t="s">
        <v>394</v>
      </c>
      <c r="AQ35" s="12" t="s">
        <v>1654</v>
      </c>
      <c r="AR35" s="12" t="s">
        <v>395</v>
      </c>
      <c r="AS35" s="12" t="s">
        <v>397</v>
      </c>
      <c r="AT35" s="12" t="s">
        <v>17</v>
      </c>
    </row>
    <row r="36" spans="1:46" ht="15" customHeight="1" x14ac:dyDescent="0.3">
      <c r="A36" s="15">
        <v>-1.1564577458096019E-2</v>
      </c>
      <c r="B36" s="12">
        <v>2.2603492304460401E-2</v>
      </c>
      <c r="C36" s="12">
        <v>1</v>
      </c>
      <c r="D36" s="12">
        <v>0</v>
      </c>
      <c r="E36" s="12">
        <v>0</v>
      </c>
      <c r="F36" s="12">
        <v>1</v>
      </c>
      <c r="G36" s="12">
        <v>1</v>
      </c>
      <c r="H36" s="12">
        <v>0</v>
      </c>
      <c r="I36" s="12">
        <v>0</v>
      </c>
      <c r="J36" s="12">
        <v>0</v>
      </c>
      <c r="K36" s="12">
        <v>0</v>
      </c>
      <c r="L36" s="12">
        <v>0</v>
      </c>
      <c r="M36" s="12">
        <v>0</v>
      </c>
      <c r="N36" s="12">
        <v>1</v>
      </c>
      <c r="O36" s="113">
        <v>7.6014023345837334</v>
      </c>
      <c r="P36" s="12">
        <v>0</v>
      </c>
      <c r="Q36" s="12">
        <v>0</v>
      </c>
      <c r="R36" s="12">
        <v>6.9850000000000003</v>
      </c>
      <c r="S36" s="128">
        <v>6.1779441140506002</v>
      </c>
      <c r="T36" s="126">
        <v>1</v>
      </c>
      <c r="U36" s="128">
        <v>1.2011463631940393</v>
      </c>
      <c r="V36" s="12">
        <v>0</v>
      </c>
      <c r="W36" s="12">
        <v>1</v>
      </c>
      <c r="X36" s="12">
        <v>0</v>
      </c>
      <c r="Y36" s="12">
        <v>1</v>
      </c>
      <c r="Z36" s="12">
        <v>0</v>
      </c>
      <c r="AA36" s="12">
        <v>0</v>
      </c>
      <c r="AB36" s="12">
        <v>0</v>
      </c>
      <c r="AC36" s="12">
        <v>0</v>
      </c>
      <c r="AD36" s="12">
        <v>1</v>
      </c>
      <c r="AE36" s="12">
        <v>0</v>
      </c>
      <c r="AF36" s="12">
        <v>1</v>
      </c>
      <c r="AG36" s="113">
        <v>2.8033603809065348</v>
      </c>
      <c r="AH36" s="12">
        <v>1</v>
      </c>
      <c r="AI36" s="24">
        <v>118</v>
      </c>
      <c r="AJ36" s="12">
        <v>1</v>
      </c>
      <c r="AK36" s="12" t="s">
        <v>386</v>
      </c>
      <c r="AL36" s="12">
        <v>4</v>
      </c>
      <c r="AM36" s="12" t="s">
        <v>73</v>
      </c>
      <c r="AN36" s="128">
        <f t="shared" si="1"/>
        <v>7.7832240163360371</v>
      </c>
      <c r="AO36" s="12">
        <v>651.86</v>
      </c>
      <c r="AP36" s="12" t="s">
        <v>392</v>
      </c>
      <c r="AQ36" s="12" t="s">
        <v>1654</v>
      </c>
      <c r="AR36" s="12" t="s">
        <v>396</v>
      </c>
      <c r="AS36" s="12" t="s">
        <v>399</v>
      </c>
      <c r="AT36" s="12" t="s">
        <v>17</v>
      </c>
    </row>
    <row r="37" spans="1:46" ht="15" customHeight="1" x14ac:dyDescent="0.3">
      <c r="A37" s="15">
        <v>-4.520954586411937E-3</v>
      </c>
      <c r="B37" s="12">
        <v>2.2604772932059685E-2</v>
      </c>
      <c r="C37" s="12">
        <v>1</v>
      </c>
      <c r="D37" s="12">
        <v>0</v>
      </c>
      <c r="E37" s="12">
        <v>0</v>
      </c>
      <c r="F37" s="12">
        <v>1</v>
      </c>
      <c r="G37" s="12">
        <v>0</v>
      </c>
      <c r="H37" s="12">
        <v>1</v>
      </c>
      <c r="I37" s="12">
        <v>0</v>
      </c>
      <c r="J37" s="12">
        <v>0</v>
      </c>
      <c r="K37" s="12">
        <v>0</v>
      </c>
      <c r="L37" s="12">
        <v>0</v>
      </c>
      <c r="M37" s="12">
        <v>0</v>
      </c>
      <c r="N37" s="12">
        <v>1</v>
      </c>
      <c r="O37" s="113">
        <v>7.6014023345837334</v>
      </c>
      <c r="P37" s="12">
        <v>0</v>
      </c>
      <c r="Q37" s="12">
        <v>0</v>
      </c>
      <c r="R37" s="12">
        <v>6.9850000000000003</v>
      </c>
      <c r="S37" s="128">
        <v>6.1779441140506002</v>
      </c>
      <c r="T37" s="126">
        <v>1</v>
      </c>
      <c r="U37" s="128">
        <v>1.2011463631940393</v>
      </c>
      <c r="V37" s="12">
        <v>0</v>
      </c>
      <c r="W37" s="12">
        <v>1</v>
      </c>
      <c r="X37" s="12">
        <v>0</v>
      </c>
      <c r="Y37" s="12">
        <v>1</v>
      </c>
      <c r="Z37" s="12">
        <v>0</v>
      </c>
      <c r="AA37" s="12">
        <v>0</v>
      </c>
      <c r="AB37" s="12">
        <v>0</v>
      </c>
      <c r="AC37" s="12">
        <v>0</v>
      </c>
      <c r="AD37" s="12">
        <v>1</v>
      </c>
      <c r="AE37" s="12">
        <v>0</v>
      </c>
      <c r="AF37" s="12">
        <v>1</v>
      </c>
      <c r="AG37" s="113">
        <v>2.8033603809065348</v>
      </c>
      <c r="AH37" s="12">
        <v>1</v>
      </c>
      <c r="AI37" s="24">
        <v>118</v>
      </c>
      <c r="AJ37" s="12">
        <v>1</v>
      </c>
      <c r="AK37" s="12" t="s">
        <v>386</v>
      </c>
      <c r="AL37" s="12">
        <v>4</v>
      </c>
      <c r="AM37" s="12" t="s">
        <v>73</v>
      </c>
      <c r="AN37" s="128">
        <f t="shared" si="1"/>
        <v>7.7832240163360371</v>
      </c>
      <c r="AO37" s="12">
        <v>651.86</v>
      </c>
      <c r="AP37" s="12" t="s">
        <v>392</v>
      </c>
      <c r="AQ37" s="12" t="s">
        <v>1654</v>
      </c>
      <c r="AR37" s="12" t="s">
        <v>395</v>
      </c>
      <c r="AS37" s="12" t="s">
        <v>397</v>
      </c>
      <c r="AT37" s="12" t="s">
        <v>17</v>
      </c>
    </row>
    <row r="38" spans="1:46" ht="15" customHeight="1" x14ac:dyDescent="0.3">
      <c r="A38" s="15">
        <v>-1.1552897626621129E-2</v>
      </c>
      <c r="B38" s="12">
        <v>2.2603495356432649E-2</v>
      </c>
      <c r="C38" s="12">
        <v>1</v>
      </c>
      <c r="D38" s="12">
        <v>0</v>
      </c>
      <c r="E38" s="12">
        <v>0</v>
      </c>
      <c r="F38" s="12">
        <v>1</v>
      </c>
      <c r="G38" s="12">
        <v>0</v>
      </c>
      <c r="H38" s="12">
        <v>1</v>
      </c>
      <c r="I38" s="12">
        <v>0</v>
      </c>
      <c r="J38" s="12">
        <v>0</v>
      </c>
      <c r="K38" s="12">
        <v>0</v>
      </c>
      <c r="L38" s="12">
        <v>0</v>
      </c>
      <c r="M38" s="12">
        <v>0</v>
      </c>
      <c r="N38" s="12">
        <v>1</v>
      </c>
      <c r="O38" s="113">
        <v>7.6014023345837334</v>
      </c>
      <c r="P38" s="12">
        <v>0</v>
      </c>
      <c r="Q38" s="12">
        <v>0</v>
      </c>
      <c r="R38" s="12">
        <v>6.9850000000000003</v>
      </c>
      <c r="S38" s="128">
        <v>6.1779441140506002</v>
      </c>
      <c r="T38" s="126">
        <v>1</v>
      </c>
      <c r="U38" s="128">
        <v>1.2011463631940393</v>
      </c>
      <c r="V38" s="12">
        <v>0</v>
      </c>
      <c r="W38" s="12">
        <v>1</v>
      </c>
      <c r="X38" s="12">
        <v>0</v>
      </c>
      <c r="Y38" s="12">
        <v>1</v>
      </c>
      <c r="Z38" s="12">
        <v>0</v>
      </c>
      <c r="AA38" s="12">
        <v>0</v>
      </c>
      <c r="AB38" s="12">
        <v>0</v>
      </c>
      <c r="AC38" s="12">
        <v>0</v>
      </c>
      <c r="AD38" s="12">
        <v>1</v>
      </c>
      <c r="AE38" s="12">
        <v>0</v>
      </c>
      <c r="AF38" s="12">
        <v>1</v>
      </c>
      <c r="AG38" s="113">
        <v>2.8033603809065348</v>
      </c>
      <c r="AH38" s="12">
        <v>1</v>
      </c>
      <c r="AI38" s="24">
        <v>118</v>
      </c>
      <c r="AJ38" s="12">
        <v>1</v>
      </c>
      <c r="AK38" s="12" t="s">
        <v>386</v>
      </c>
      <c r="AL38" s="12">
        <v>4</v>
      </c>
      <c r="AM38" s="12" t="s">
        <v>73</v>
      </c>
      <c r="AN38" s="128">
        <f t="shared" si="1"/>
        <v>7.7832240163360371</v>
      </c>
      <c r="AO38" s="12">
        <v>651.86</v>
      </c>
      <c r="AP38" s="12" t="s">
        <v>392</v>
      </c>
      <c r="AQ38" s="12" t="s">
        <v>1654</v>
      </c>
      <c r="AR38" s="12" t="s">
        <v>396</v>
      </c>
      <c r="AS38" s="12" t="s">
        <v>399</v>
      </c>
      <c r="AT38" s="12" t="s">
        <v>17</v>
      </c>
    </row>
    <row r="39" spans="1:46" ht="15" customHeight="1" x14ac:dyDescent="0.3">
      <c r="A39" s="15">
        <v>3.9901627037975361E-2</v>
      </c>
      <c r="B39" s="12">
        <v>2.3180945231585686E-2</v>
      </c>
      <c r="C39" s="12">
        <v>1</v>
      </c>
      <c r="D39" s="12">
        <v>0</v>
      </c>
      <c r="E39" s="12">
        <v>0</v>
      </c>
      <c r="F39" s="12">
        <v>1</v>
      </c>
      <c r="G39" s="12">
        <v>1</v>
      </c>
      <c r="H39" s="12">
        <v>0</v>
      </c>
      <c r="I39" s="12">
        <v>0</v>
      </c>
      <c r="J39" s="12">
        <v>0</v>
      </c>
      <c r="K39" s="12">
        <v>0</v>
      </c>
      <c r="L39" s="12">
        <v>0</v>
      </c>
      <c r="M39" s="12">
        <v>0</v>
      </c>
      <c r="N39" s="12">
        <v>1</v>
      </c>
      <c r="O39" s="113">
        <v>7.6014023345837334</v>
      </c>
      <c r="P39" s="12">
        <v>0</v>
      </c>
      <c r="Q39" s="12">
        <v>0</v>
      </c>
      <c r="R39" s="12">
        <v>6.9850000000000003</v>
      </c>
      <c r="S39" s="128">
        <v>6.1779441140506002</v>
      </c>
      <c r="T39" s="126">
        <v>1</v>
      </c>
      <c r="U39" s="128">
        <v>1.2011463631940393</v>
      </c>
      <c r="V39" s="12">
        <v>0</v>
      </c>
      <c r="W39" s="12">
        <v>1</v>
      </c>
      <c r="X39" s="12">
        <v>0</v>
      </c>
      <c r="Y39" s="12">
        <v>1</v>
      </c>
      <c r="Z39" s="12">
        <v>0</v>
      </c>
      <c r="AA39" s="12">
        <v>0</v>
      </c>
      <c r="AB39" s="12">
        <v>0</v>
      </c>
      <c r="AC39" s="12">
        <v>0</v>
      </c>
      <c r="AD39" s="12">
        <v>1</v>
      </c>
      <c r="AE39" s="12">
        <v>0</v>
      </c>
      <c r="AF39" s="12">
        <v>0</v>
      </c>
      <c r="AG39" s="113">
        <v>2.8033603809065348</v>
      </c>
      <c r="AH39" s="12">
        <v>1</v>
      </c>
      <c r="AI39" s="24">
        <v>118</v>
      </c>
      <c r="AJ39" s="12">
        <v>1</v>
      </c>
      <c r="AK39" s="12" t="s">
        <v>386</v>
      </c>
      <c r="AL39" s="12">
        <v>4</v>
      </c>
      <c r="AM39" s="12" t="s">
        <v>73</v>
      </c>
      <c r="AN39" s="128">
        <f t="shared" si="1"/>
        <v>7.7832240163360371</v>
      </c>
      <c r="AO39" s="12">
        <v>651.86</v>
      </c>
      <c r="AP39" s="12" t="s">
        <v>393</v>
      </c>
      <c r="AQ39" s="12" t="s">
        <v>1654</v>
      </c>
      <c r="AR39" s="12" t="s">
        <v>395</v>
      </c>
      <c r="AS39" s="12" t="s">
        <v>397</v>
      </c>
      <c r="AT39" s="12" t="s">
        <v>17</v>
      </c>
    </row>
    <row r="40" spans="1:46" ht="15" customHeight="1" x14ac:dyDescent="0.3">
      <c r="A40" s="15">
        <v>5.1759022876645522E-2</v>
      </c>
      <c r="B40" s="12">
        <v>2.3168324525736569E-2</v>
      </c>
      <c r="C40" s="12">
        <v>1</v>
      </c>
      <c r="D40" s="12">
        <v>0</v>
      </c>
      <c r="E40" s="12">
        <v>0</v>
      </c>
      <c r="F40" s="12">
        <v>1</v>
      </c>
      <c r="G40" s="12">
        <v>1</v>
      </c>
      <c r="H40" s="12">
        <v>0</v>
      </c>
      <c r="I40" s="12">
        <v>0</v>
      </c>
      <c r="J40" s="12">
        <v>0</v>
      </c>
      <c r="K40" s="12">
        <v>0</v>
      </c>
      <c r="L40" s="12">
        <v>0</v>
      </c>
      <c r="M40" s="12">
        <v>0</v>
      </c>
      <c r="N40" s="12">
        <v>1</v>
      </c>
      <c r="O40" s="113">
        <v>7.6014023345837334</v>
      </c>
      <c r="P40" s="12">
        <v>0</v>
      </c>
      <c r="Q40" s="12">
        <v>0</v>
      </c>
      <c r="R40" s="12">
        <v>6.9850000000000003</v>
      </c>
      <c r="S40" s="128">
        <v>6.1779441140506002</v>
      </c>
      <c r="T40" s="126">
        <v>1</v>
      </c>
      <c r="U40" s="128">
        <v>1.2011463631940393</v>
      </c>
      <c r="V40" s="12">
        <v>0</v>
      </c>
      <c r="W40" s="12">
        <v>1</v>
      </c>
      <c r="X40" s="12">
        <v>0</v>
      </c>
      <c r="Y40" s="12">
        <v>1</v>
      </c>
      <c r="Z40" s="12">
        <v>0</v>
      </c>
      <c r="AA40" s="12">
        <v>0</v>
      </c>
      <c r="AB40" s="12">
        <v>0</v>
      </c>
      <c r="AC40" s="12">
        <v>0</v>
      </c>
      <c r="AD40" s="12">
        <v>1</v>
      </c>
      <c r="AE40" s="12">
        <v>0</v>
      </c>
      <c r="AF40" s="12">
        <v>0</v>
      </c>
      <c r="AG40" s="113">
        <v>2.8033603809065348</v>
      </c>
      <c r="AH40" s="12">
        <v>1</v>
      </c>
      <c r="AI40" s="24">
        <v>118</v>
      </c>
      <c r="AJ40" s="12">
        <v>1</v>
      </c>
      <c r="AK40" s="12" t="s">
        <v>386</v>
      </c>
      <c r="AL40" s="12">
        <v>4</v>
      </c>
      <c r="AM40" s="12" t="s">
        <v>73</v>
      </c>
      <c r="AN40" s="128">
        <f t="shared" si="1"/>
        <v>7.7832240163360371</v>
      </c>
      <c r="AO40" s="12">
        <v>651.86</v>
      </c>
      <c r="AP40" s="12" t="s">
        <v>393</v>
      </c>
      <c r="AQ40" s="12" t="s">
        <v>1654</v>
      </c>
      <c r="AR40" s="12" t="s">
        <v>396</v>
      </c>
      <c r="AS40" s="12" t="s">
        <v>399</v>
      </c>
      <c r="AT40" s="12" t="s">
        <v>17</v>
      </c>
    </row>
    <row r="41" spans="1:46" ht="15" customHeight="1" x14ac:dyDescent="0.3">
      <c r="A41" s="15">
        <v>4.0674729265967054E-2</v>
      </c>
      <c r="B41" s="12">
        <v>2.3180222054798423E-2</v>
      </c>
      <c r="C41" s="12">
        <v>1</v>
      </c>
      <c r="D41" s="12">
        <v>0</v>
      </c>
      <c r="E41" s="12">
        <v>0</v>
      </c>
      <c r="F41" s="12">
        <v>1</v>
      </c>
      <c r="G41" s="12">
        <v>0</v>
      </c>
      <c r="H41" s="12">
        <v>1</v>
      </c>
      <c r="I41" s="12">
        <v>0</v>
      </c>
      <c r="J41" s="12">
        <v>0</v>
      </c>
      <c r="K41" s="12">
        <v>0</v>
      </c>
      <c r="L41" s="12">
        <v>0</v>
      </c>
      <c r="M41" s="12">
        <v>0</v>
      </c>
      <c r="N41" s="12">
        <v>1</v>
      </c>
      <c r="O41" s="113">
        <v>7.6014023345837334</v>
      </c>
      <c r="P41" s="12">
        <v>0</v>
      </c>
      <c r="Q41" s="12">
        <v>0</v>
      </c>
      <c r="R41" s="12">
        <v>6.9850000000000003</v>
      </c>
      <c r="S41" s="128">
        <v>6.1779441140506002</v>
      </c>
      <c r="T41" s="126">
        <v>1</v>
      </c>
      <c r="U41" s="128">
        <v>1.2011463631940393</v>
      </c>
      <c r="V41" s="12">
        <v>0</v>
      </c>
      <c r="W41" s="12">
        <v>1</v>
      </c>
      <c r="X41" s="12">
        <v>0</v>
      </c>
      <c r="Y41" s="12">
        <v>1</v>
      </c>
      <c r="Z41" s="12">
        <v>0</v>
      </c>
      <c r="AA41" s="12">
        <v>0</v>
      </c>
      <c r="AB41" s="12">
        <v>0</v>
      </c>
      <c r="AC41" s="12">
        <v>0</v>
      </c>
      <c r="AD41" s="12">
        <v>1</v>
      </c>
      <c r="AE41" s="12">
        <v>0</v>
      </c>
      <c r="AF41" s="12">
        <v>0</v>
      </c>
      <c r="AG41" s="113">
        <v>2.8033603809065348</v>
      </c>
      <c r="AH41" s="12">
        <v>1</v>
      </c>
      <c r="AI41" s="24">
        <v>118</v>
      </c>
      <c r="AJ41" s="12">
        <v>1</v>
      </c>
      <c r="AK41" s="12" t="s">
        <v>386</v>
      </c>
      <c r="AL41" s="12">
        <v>4</v>
      </c>
      <c r="AM41" s="12" t="s">
        <v>73</v>
      </c>
      <c r="AN41" s="128">
        <f t="shared" si="1"/>
        <v>7.7832240163360371</v>
      </c>
      <c r="AO41" s="12">
        <v>651.86</v>
      </c>
      <c r="AP41" s="12" t="s">
        <v>393</v>
      </c>
      <c r="AQ41" s="12" t="s">
        <v>1654</v>
      </c>
      <c r="AR41" s="12" t="s">
        <v>395</v>
      </c>
      <c r="AS41" s="12" t="s">
        <v>397</v>
      </c>
      <c r="AT41" s="12" t="s">
        <v>17</v>
      </c>
    </row>
    <row r="42" spans="1:46" ht="15" customHeight="1" x14ac:dyDescent="0.3">
      <c r="A42" s="15">
        <v>4.8862084242335124E-2</v>
      </c>
      <c r="B42" s="12">
        <v>2.317171005306614E-2</v>
      </c>
      <c r="C42" s="12">
        <v>1</v>
      </c>
      <c r="D42" s="12">
        <v>0</v>
      </c>
      <c r="E42" s="12">
        <v>0</v>
      </c>
      <c r="F42" s="12">
        <v>1</v>
      </c>
      <c r="G42" s="12">
        <v>0</v>
      </c>
      <c r="H42" s="12">
        <v>1</v>
      </c>
      <c r="I42" s="12">
        <v>0</v>
      </c>
      <c r="J42" s="12">
        <v>0</v>
      </c>
      <c r="K42" s="12">
        <v>0</v>
      </c>
      <c r="L42" s="12">
        <v>0</v>
      </c>
      <c r="M42" s="12">
        <v>0</v>
      </c>
      <c r="N42" s="12">
        <v>1</v>
      </c>
      <c r="O42" s="113">
        <v>7.6014023345837334</v>
      </c>
      <c r="P42" s="12">
        <v>0</v>
      </c>
      <c r="Q42" s="12">
        <v>0</v>
      </c>
      <c r="R42" s="12">
        <v>6.9850000000000003</v>
      </c>
      <c r="S42" s="128">
        <v>6.1779441140506002</v>
      </c>
      <c r="T42" s="126">
        <v>1</v>
      </c>
      <c r="U42" s="128">
        <v>1.2011463631940393</v>
      </c>
      <c r="V42" s="12">
        <v>0</v>
      </c>
      <c r="W42" s="12">
        <v>1</v>
      </c>
      <c r="X42" s="12">
        <v>0</v>
      </c>
      <c r="Y42" s="12">
        <v>1</v>
      </c>
      <c r="Z42" s="12">
        <v>0</v>
      </c>
      <c r="AA42" s="12">
        <v>0</v>
      </c>
      <c r="AB42" s="12">
        <v>0</v>
      </c>
      <c r="AC42" s="12">
        <v>0</v>
      </c>
      <c r="AD42" s="12">
        <v>1</v>
      </c>
      <c r="AE42" s="12">
        <v>0</v>
      </c>
      <c r="AF42" s="12">
        <v>0</v>
      </c>
      <c r="AG42" s="113">
        <v>2.8033603809065348</v>
      </c>
      <c r="AH42" s="12">
        <v>1</v>
      </c>
      <c r="AI42" s="24">
        <v>118</v>
      </c>
      <c r="AJ42" s="12">
        <v>1</v>
      </c>
      <c r="AK42" s="12" t="s">
        <v>386</v>
      </c>
      <c r="AL42" s="12">
        <v>4</v>
      </c>
      <c r="AM42" s="12" t="s">
        <v>73</v>
      </c>
      <c r="AN42" s="128">
        <f t="shared" si="1"/>
        <v>7.7832240163360371</v>
      </c>
      <c r="AO42" s="12">
        <v>651.86</v>
      </c>
      <c r="AP42" s="12" t="s">
        <v>393</v>
      </c>
      <c r="AQ42" s="12" t="s">
        <v>1654</v>
      </c>
      <c r="AR42" s="12" t="s">
        <v>396</v>
      </c>
      <c r="AS42" s="12" t="s">
        <v>399</v>
      </c>
      <c r="AT42" s="12" t="s">
        <v>17</v>
      </c>
    </row>
    <row r="43" spans="1:46" ht="15" customHeight="1" x14ac:dyDescent="0.3">
      <c r="A43" s="15">
        <v>1.4056303387135996E-2</v>
      </c>
      <c r="B43" s="12">
        <v>1.5743059793592317E-2</v>
      </c>
      <c r="C43" s="12">
        <v>1</v>
      </c>
      <c r="D43" s="12">
        <v>0</v>
      </c>
      <c r="E43" s="12">
        <v>0</v>
      </c>
      <c r="F43" s="12">
        <v>1</v>
      </c>
      <c r="G43" s="12">
        <v>1</v>
      </c>
      <c r="H43" s="12">
        <v>0</v>
      </c>
      <c r="I43" s="12">
        <v>0</v>
      </c>
      <c r="J43" s="12">
        <v>0</v>
      </c>
      <c r="K43" s="12">
        <v>0</v>
      </c>
      <c r="L43" s="12">
        <v>0</v>
      </c>
      <c r="M43" s="12">
        <v>0</v>
      </c>
      <c r="N43" s="12">
        <v>1</v>
      </c>
      <c r="O43" s="113">
        <v>7.6009024595420822</v>
      </c>
      <c r="P43" s="12">
        <v>0</v>
      </c>
      <c r="Q43" s="12">
        <v>0</v>
      </c>
      <c r="R43" s="12">
        <v>6.9850000000000003</v>
      </c>
      <c r="S43" s="128">
        <v>6.1779441140506002</v>
      </c>
      <c r="T43" s="126">
        <v>1</v>
      </c>
      <c r="U43" s="128">
        <v>1.2011463631940393</v>
      </c>
      <c r="V43" s="12">
        <v>0</v>
      </c>
      <c r="W43" s="12">
        <v>1</v>
      </c>
      <c r="X43" s="12">
        <v>0</v>
      </c>
      <c r="Y43" s="12">
        <v>1</v>
      </c>
      <c r="Z43" s="12">
        <v>0</v>
      </c>
      <c r="AA43" s="12">
        <v>0</v>
      </c>
      <c r="AB43" s="12">
        <v>0</v>
      </c>
      <c r="AC43" s="12">
        <v>0</v>
      </c>
      <c r="AD43" s="12">
        <v>1</v>
      </c>
      <c r="AE43" s="12">
        <v>0</v>
      </c>
      <c r="AF43" s="12">
        <v>0.5</v>
      </c>
      <c r="AG43" s="113">
        <v>2.8033603809065348</v>
      </c>
      <c r="AH43" s="12">
        <v>1</v>
      </c>
      <c r="AI43" s="24">
        <v>118</v>
      </c>
      <c r="AJ43" s="12">
        <v>0</v>
      </c>
      <c r="AK43" s="12" t="s">
        <v>386</v>
      </c>
      <c r="AL43" s="12">
        <v>4</v>
      </c>
      <c r="AM43" s="12" t="s">
        <v>73</v>
      </c>
      <c r="AN43" s="128">
        <f t="shared" si="1"/>
        <v>7.7832240163360371</v>
      </c>
      <c r="AO43" s="12">
        <v>651.86</v>
      </c>
      <c r="AP43" s="12" t="s">
        <v>391</v>
      </c>
      <c r="AQ43" s="12" t="s">
        <v>1654</v>
      </c>
      <c r="AR43" s="12" t="s">
        <v>395</v>
      </c>
      <c r="AS43" s="12" t="s">
        <v>397</v>
      </c>
      <c r="AT43" s="12" t="s">
        <v>17</v>
      </c>
    </row>
    <row r="44" spans="1:46" ht="15" customHeight="1" x14ac:dyDescent="0.3">
      <c r="A44" s="15">
        <v>1.1474133708762272E-2</v>
      </c>
      <c r="B44" s="12">
        <v>1.5743578809697071E-2</v>
      </c>
      <c r="C44" s="12">
        <v>1</v>
      </c>
      <c r="D44" s="12">
        <v>0</v>
      </c>
      <c r="E44" s="12">
        <v>0</v>
      </c>
      <c r="F44" s="12">
        <v>1</v>
      </c>
      <c r="G44" s="12">
        <v>1</v>
      </c>
      <c r="H44" s="12">
        <v>0</v>
      </c>
      <c r="I44" s="12">
        <v>0</v>
      </c>
      <c r="J44" s="12">
        <v>0</v>
      </c>
      <c r="K44" s="12">
        <v>0</v>
      </c>
      <c r="L44" s="12">
        <v>0</v>
      </c>
      <c r="M44" s="12">
        <v>0</v>
      </c>
      <c r="N44" s="12">
        <v>1</v>
      </c>
      <c r="O44" s="113">
        <v>7.6009024595420822</v>
      </c>
      <c r="P44" s="12">
        <v>0</v>
      </c>
      <c r="Q44" s="12">
        <v>0</v>
      </c>
      <c r="R44" s="12">
        <v>6.9850000000000003</v>
      </c>
      <c r="S44" s="128">
        <v>6.1779441140506002</v>
      </c>
      <c r="T44" s="126">
        <v>1</v>
      </c>
      <c r="U44" s="128">
        <v>1.2011463631940393</v>
      </c>
      <c r="V44" s="12">
        <v>0</v>
      </c>
      <c r="W44" s="12">
        <v>1</v>
      </c>
      <c r="X44" s="12">
        <v>0</v>
      </c>
      <c r="Y44" s="12">
        <v>1</v>
      </c>
      <c r="Z44" s="12">
        <v>0</v>
      </c>
      <c r="AA44" s="12">
        <v>0</v>
      </c>
      <c r="AB44" s="12">
        <v>0</v>
      </c>
      <c r="AC44" s="12">
        <v>0</v>
      </c>
      <c r="AD44" s="12">
        <v>1</v>
      </c>
      <c r="AE44" s="12">
        <v>0</v>
      </c>
      <c r="AF44" s="12">
        <v>0.5</v>
      </c>
      <c r="AG44" s="113">
        <v>2.8033603809065348</v>
      </c>
      <c r="AH44" s="12">
        <v>1</v>
      </c>
      <c r="AI44" s="24">
        <v>118</v>
      </c>
      <c r="AJ44" s="12">
        <v>0</v>
      </c>
      <c r="AK44" s="12" t="s">
        <v>386</v>
      </c>
      <c r="AL44" s="12">
        <v>4</v>
      </c>
      <c r="AM44" s="12" t="s">
        <v>73</v>
      </c>
      <c r="AN44" s="128">
        <f t="shared" si="1"/>
        <v>7.7832240163360371</v>
      </c>
      <c r="AO44" s="12">
        <v>651.86</v>
      </c>
      <c r="AP44" s="12" t="s">
        <v>391</v>
      </c>
      <c r="AQ44" s="12" t="s">
        <v>1654</v>
      </c>
      <c r="AR44" s="12" t="s">
        <v>395</v>
      </c>
      <c r="AS44" s="12" t="s">
        <v>398</v>
      </c>
      <c r="AT44" s="12" t="s">
        <v>17</v>
      </c>
    </row>
    <row r="45" spans="1:46" ht="15" customHeight="1" x14ac:dyDescent="0.3">
      <c r="A45" s="15">
        <v>1.1519685778222389E-2</v>
      </c>
      <c r="B45" s="12">
        <v>1.5743570563570598E-2</v>
      </c>
      <c r="C45" s="12">
        <v>1</v>
      </c>
      <c r="D45" s="12">
        <v>0</v>
      </c>
      <c r="E45" s="12">
        <v>0</v>
      </c>
      <c r="F45" s="12">
        <v>1</v>
      </c>
      <c r="G45" s="12">
        <v>1</v>
      </c>
      <c r="H45" s="12">
        <v>0</v>
      </c>
      <c r="I45" s="12">
        <v>0</v>
      </c>
      <c r="J45" s="12">
        <v>0</v>
      </c>
      <c r="K45" s="12">
        <v>0</v>
      </c>
      <c r="L45" s="12">
        <v>0</v>
      </c>
      <c r="M45" s="12">
        <v>0</v>
      </c>
      <c r="N45" s="12">
        <v>1</v>
      </c>
      <c r="O45" s="113">
        <v>7.6009024595420822</v>
      </c>
      <c r="P45" s="12">
        <v>0</v>
      </c>
      <c r="Q45" s="12">
        <v>0</v>
      </c>
      <c r="R45" s="12">
        <v>6.9850000000000003</v>
      </c>
      <c r="S45" s="128">
        <v>6.1779441140506002</v>
      </c>
      <c r="T45" s="126">
        <v>1</v>
      </c>
      <c r="U45" s="128">
        <v>1.2011463631940393</v>
      </c>
      <c r="V45" s="12">
        <v>0</v>
      </c>
      <c r="W45" s="12">
        <v>1</v>
      </c>
      <c r="X45" s="12">
        <v>0</v>
      </c>
      <c r="Y45" s="12">
        <v>1</v>
      </c>
      <c r="Z45" s="12">
        <v>0</v>
      </c>
      <c r="AA45" s="12">
        <v>0</v>
      </c>
      <c r="AB45" s="12">
        <v>0</v>
      </c>
      <c r="AC45" s="12">
        <v>0</v>
      </c>
      <c r="AD45" s="12">
        <v>1</v>
      </c>
      <c r="AE45" s="12">
        <v>0</v>
      </c>
      <c r="AF45" s="12">
        <v>0.5</v>
      </c>
      <c r="AG45" s="113">
        <v>2.8033603809065348</v>
      </c>
      <c r="AH45" s="12">
        <v>1</v>
      </c>
      <c r="AI45" s="24">
        <v>118</v>
      </c>
      <c r="AJ45" s="12">
        <v>0</v>
      </c>
      <c r="AK45" s="12" t="s">
        <v>386</v>
      </c>
      <c r="AL45" s="12">
        <v>4</v>
      </c>
      <c r="AM45" s="12" t="s">
        <v>73</v>
      </c>
      <c r="AN45" s="128">
        <f t="shared" si="1"/>
        <v>7.7832240163360371</v>
      </c>
      <c r="AO45" s="12">
        <v>651.86</v>
      </c>
      <c r="AP45" s="12" t="s">
        <v>391</v>
      </c>
      <c r="AQ45" s="12" t="s">
        <v>1654</v>
      </c>
      <c r="AR45" s="12" t="s">
        <v>396</v>
      </c>
      <c r="AS45" s="12" t="s">
        <v>399</v>
      </c>
      <c r="AT45" s="12" t="s">
        <v>17</v>
      </c>
    </row>
    <row r="46" spans="1:46" ht="15" customHeight="1" x14ac:dyDescent="0.3">
      <c r="A46" s="15">
        <v>1.5384962002018046E-2</v>
      </c>
      <c r="B46" s="12">
        <v>1.5742751816018467E-2</v>
      </c>
      <c r="C46" s="12">
        <v>1</v>
      </c>
      <c r="D46" s="12">
        <v>0</v>
      </c>
      <c r="E46" s="12">
        <v>0</v>
      </c>
      <c r="F46" s="12">
        <v>1</v>
      </c>
      <c r="G46" s="12">
        <v>1</v>
      </c>
      <c r="H46" s="12">
        <v>0</v>
      </c>
      <c r="I46" s="12">
        <v>0</v>
      </c>
      <c r="J46" s="12">
        <v>0</v>
      </c>
      <c r="K46" s="12">
        <v>0</v>
      </c>
      <c r="L46" s="12">
        <v>0</v>
      </c>
      <c r="M46" s="12">
        <v>0</v>
      </c>
      <c r="N46" s="12">
        <v>1</v>
      </c>
      <c r="O46" s="113">
        <v>7.6009024595420822</v>
      </c>
      <c r="P46" s="12">
        <v>0</v>
      </c>
      <c r="Q46" s="12">
        <v>0</v>
      </c>
      <c r="R46" s="12">
        <v>6.9850000000000003</v>
      </c>
      <c r="S46" s="128">
        <v>6.1779441140506002</v>
      </c>
      <c r="T46" s="126">
        <v>1</v>
      </c>
      <c r="U46" s="128">
        <v>1.2011463631940393</v>
      </c>
      <c r="V46" s="12">
        <v>0</v>
      </c>
      <c r="W46" s="12">
        <v>1</v>
      </c>
      <c r="X46" s="12">
        <v>0</v>
      </c>
      <c r="Y46" s="12">
        <v>1</v>
      </c>
      <c r="Z46" s="12">
        <v>0</v>
      </c>
      <c r="AA46" s="12">
        <v>0</v>
      </c>
      <c r="AB46" s="12">
        <v>0</v>
      </c>
      <c r="AC46" s="12">
        <v>0</v>
      </c>
      <c r="AD46" s="12">
        <v>1</v>
      </c>
      <c r="AE46" s="12">
        <v>0</v>
      </c>
      <c r="AF46" s="12">
        <v>0.5</v>
      </c>
      <c r="AG46" s="113">
        <v>2.8033603809065348</v>
      </c>
      <c r="AH46" s="12">
        <v>1</v>
      </c>
      <c r="AI46" s="24">
        <v>118</v>
      </c>
      <c r="AJ46" s="12">
        <v>0</v>
      </c>
      <c r="AK46" s="12" t="s">
        <v>386</v>
      </c>
      <c r="AL46" s="12">
        <v>4</v>
      </c>
      <c r="AM46" s="12" t="s">
        <v>73</v>
      </c>
      <c r="AN46" s="128">
        <f t="shared" si="1"/>
        <v>7.7832240163360371</v>
      </c>
      <c r="AO46" s="12">
        <v>651.86</v>
      </c>
      <c r="AP46" s="12" t="s">
        <v>391</v>
      </c>
      <c r="AQ46" s="12" t="s">
        <v>1654</v>
      </c>
      <c r="AR46" s="12" t="s">
        <v>396</v>
      </c>
      <c r="AS46" s="12" t="s">
        <v>400</v>
      </c>
      <c r="AT46" s="12" t="s">
        <v>17</v>
      </c>
    </row>
    <row r="47" spans="1:46" ht="15" customHeight="1" x14ac:dyDescent="0.3">
      <c r="A47" s="15">
        <v>1.4199593807505047E-2</v>
      </c>
      <c r="B47" s="12">
        <v>1.5743027917016466E-2</v>
      </c>
      <c r="C47" s="12">
        <v>1</v>
      </c>
      <c r="D47" s="12">
        <v>0</v>
      </c>
      <c r="E47" s="12">
        <v>0</v>
      </c>
      <c r="F47" s="12">
        <v>1</v>
      </c>
      <c r="G47" s="12">
        <v>0</v>
      </c>
      <c r="H47" s="12">
        <v>1</v>
      </c>
      <c r="I47" s="12">
        <v>0</v>
      </c>
      <c r="J47" s="12">
        <v>0</v>
      </c>
      <c r="K47" s="12">
        <v>0</v>
      </c>
      <c r="L47" s="12">
        <v>0</v>
      </c>
      <c r="M47" s="12">
        <v>0</v>
      </c>
      <c r="N47" s="12">
        <v>1</v>
      </c>
      <c r="O47" s="113">
        <v>7.6009024595420822</v>
      </c>
      <c r="P47" s="12">
        <v>0</v>
      </c>
      <c r="Q47" s="12">
        <v>0</v>
      </c>
      <c r="R47" s="12">
        <v>6.9850000000000003</v>
      </c>
      <c r="S47" s="128">
        <v>6.1779441140506002</v>
      </c>
      <c r="T47" s="126">
        <v>1</v>
      </c>
      <c r="U47" s="128">
        <v>1.2011463631940393</v>
      </c>
      <c r="V47" s="12">
        <v>0</v>
      </c>
      <c r="W47" s="12">
        <v>1</v>
      </c>
      <c r="X47" s="12">
        <v>0</v>
      </c>
      <c r="Y47" s="12">
        <v>1</v>
      </c>
      <c r="Z47" s="12">
        <v>0</v>
      </c>
      <c r="AA47" s="12">
        <v>0</v>
      </c>
      <c r="AB47" s="12">
        <v>0</v>
      </c>
      <c r="AC47" s="12">
        <v>0</v>
      </c>
      <c r="AD47" s="12">
        <v>1</v>
      </c>
      <c r="AE47" s="12">
        <v>0</v>
      </c>
      <c r="AF47" s="12">
        <v>0.5</v>
      </c>
      <c r="AG47" s="113">
        <v>2.8033603809065348</v>
      </c>
      <c r="AH47" s="12">
        <v>1</v>
      </c>
      <c r="AI47" s="24">
        <v>118</v>
      </c>
      <c r="AJ47" s="12">
        <v>0</v>
      </c>
      <c r="AK47" s="12" t="s">
        <v>386</v>
      </c>
      <c r="AL47" s="12">
        <v>4</v>
      </c>
      <c r="AM47" s="12" t="s">
        <v>73</v>
      </c>
      <c r="AN47" s="128">
        <f t="shared" si="1"/>
        <v>7.7832240163360371</v>
      </c>
      <c r="AO47" s="12">
        <v>651.86</v>
      </c>
      <c r="AP47" s="12" t="s">
        <v>391</v>
      </c>
      <c r="AQ47" s="12" t="s">
        <v>1654</v>
      </c>
      <c r="AR47" s="12" t="s">
        <v>395</v>
      </c>
      <c r="AS47" s="12" t="s">
        <v>397</v>
      </c>
      <c r="AT47" s="12" t="s">
        <v>17</v>
      </c>
    </row>
    <row r="48" spans="1:46" ht="15" customHeight="1" x14ac:dyDescent="0.3">
      <c r="A48" s="15">
        <v>1.2214738464450496E-2</v>
      </c>
      <c r="B48" s="12">
        <v>1.5743440687513974E-2</v>
      </c>
      <c r="C48" s="12">
        <v>1</v>
      </c>
      <c r="D48" s="12">
        <v>0</v>
      </c>
      <c r="E48" s="12">
        <v>0</v>
      </c>
      <c r="F48" s="12">
        <v>1</v>
      </c>
      <c r="G48" s="12">
        <v>0</v>
      </c>
      <c r="H48" s="12">
        <v>1</v>
      </c>
      <c r="I48" s="12">
        <v>0</v>
      </c>
      <c r="J48" s="12">
        <v>0</v>
      </c>
      <c r="K48" s="12">
        <v>0</v>
      </c>
      <c r="L48" s="12">
        <v>0</v>
      </c>
      <c r="M48" s="12">
        <v>0</v>
      </c>
      <c r="N48" s="12">
        <v>1</v>
      </c>
      <c r="O48" s="113">
        <v>7.6009024595420822</v>
      </c>
      <c r="P48" s="12">
        <v>0</v>
      </c>
      <c r="Q48" s="12">
        <v>0</v>
      </c>
      <c r="R48" s="12">
        <v>6.9850000000000003</v>
      </c>
      <c r="S48" s="128">
        <v>6.1779441140506002</v>
      </c>
      <c r="T48" s="126">
        <v>1</v>
      </c>
      <c r="U48" s="128">
        <v>1.2011463631940393</v>
      </c>
      <c r="V48" s="12">
        <v>0</v>
      </c>
      <c r="W48" s="12">
        <v>1</v>
      </c>
      <c r="X48" s="12">
        <v>0</v>
      </c>
      <c r="Y48" s="12">
        <v>1</v>
      </c>
      <c r="Z48" s="12">
        <v>0</v>
      </c>
      <c r="AA48" s="12">
        <v>0</v>
      </c>
      <c r="AB48" s="12">
        <v>0</v>
      </c>
      <c r="AC48" s="12">
        <v>0</v>
      </c>
      <c r="AD48" s="12">
        <v>1</v>
      </c>
      <c r="AE48" s="12">
        <v>0</v>
      </c>
      <c r="AF48" s="12">
        <v>0.5</v>
      </c>
      <c r="AG48" s="113">
        <v>2.8033603809065348</v>
      </c>
      <c r="AH48" s="12">
        <v>1</v>
      </c>
      <c r="AI48" s="24">
        <v>118</v>
      </c>
      <c r="AJ48" s="12">
        <v>0</v>
      </c>
      <c r="AK48" s="12" t="s">
        <v>386</v>
      </c>
      <c r="AL48" s="12">
        <v>4</v>
      </c>
      <c r="AM48" s="12" t="s">
        <v>73</v>
      </c>
      <c r="AN48" s="128">
        <f t="shared" si="1"/>
        <v>7.7832240163360371</v>
      </c>
      <c r="AO48" s="12">
        <v>651.86</v>
      </c>
      <c r="AP48" s="12" t="s">
        <v>391</v>
      </c>
      <c r="AQ48" s="12" t="s">
        <v>1654</v>
      </c>
      <c r="AR48" s="12" t="s">
        <v>395</v>
      </c>
      <c r="AS48" s="12" t="s">
        <v>398</v>
      </c>
      <c r="AT48" s="12" t="s">
        <v>17</v>
      </c>
    </row>
    <row r="49" spans="1:46" ht="15" customHeight="1" x14ac:dyDescent="0.3">
      <c r="A49" s="15">
        <v>6.7475386516169817E-3</v>
      </c>
      <c r="B49" s="12">
        <v>1.574425685377296E-2</v>
      </c>
      <c r="C49" s="12">
        <v>1</v>
      </c>
      <c r="D49" s="12">
        <v>0</v>
      </c>
      <c r="E49" s="12">
        <v>0</v>
      </c>
      <c r="F49" s="12">
        <v>1</v>
      </c>
      <c r="G49" s="12">
        <v>0</v>
      </c>
      <c r="H49" s="12">
        <v>1</v>
      </c>
      <c r="I49" s="12">
        <v>0</v>
      </c>
      <c r="J49" s="12">
        <v>0</v>
      </c>
      <c r="K49" s="12">
        <v>0</v>
      </c>
      <c r="L49" s="12">
        <v>0</v>
      </c>
      <c r="M49" s="12">
        <v>0</v>
      </c>
      <c r="N49" s="12">
        <v>1</v>
      </c>
      <c r="O49" s="113">
        <v>7.6009024595420822</v>
      </c>
      <c r="P49" s="12">
        <v>0</v>
      </c>
      <c r="Q49" s="12">
        <v>0</v>
      </c>
      <c r="R49" s="12">
        <v>6.9850000000000003</v>
      </c>
      <c r="S49" s="128">
        <v>6.1779441140506002</v>
      </c>
      <c r="T49" s="126">
        <v>1</v>
      </c>
      <c r="U49" s="128">
        <v>1.2011463631940393</v>
      </c>
      <c r="V49" s="12">
        <v>0</v>
      </c>
      <c r="W49" s="12">
        <v>1</v>
      </c>
      <c r="X49" s="12">
        <v>0</v>
      </c>
      <c r="Y49" s="12">
        <v>1</v>
      </c>
      <c r="Z49" s="12">
        <v>0</v>
      </c>
      <c r="AA49" s="12">
        <v>0</v>
      </c>
      <c r="AB49" s="12">
        <v>0</v>
      </c>
      <c r="AC49" s="12">
        <v>0</v>
      </c>
      <c r="AD49" s="12">
        <v>1</v>
      </c>
      <c r="AE49" s="12">
        <v>0</v>
      </c>
      <c r="AF49" s="12">
        <v>0.5</v>
      </c>
      <c r="AG49" s="113">
        <v>2.8033603809065348</v>
      </c>
      <c r="AH49" s="12">
        <v>1</v>
      </c>
      <c r="AI49" s="24">
        <v>118</v>
      </c>
      <c r="AJ49" s="12">
        <v>0</v>
      </c>
      <c r="AK49" s="12" t="s">
        <v>386</v>
      </c>
      <c r="AL49" s="12">
        <v>4</v>
      </c>
      <c r="AM49" s="12" t="s">
        <v>73</v>
      </c>
      <c r="AN49" s="128">
        <f t="shared" si="1"/>
        <v>7.7832240163360371</v>
      </c>
      <c r="AO49" s="12">
        <v>651.86</v>
      </c>
      <c r="AP49" s="12" t="s">
        <v>391</v>
      </c>
      <c r="AQ49" s="12" t="s">
        <v>1654</v>
      </c>
      <c r="AR49" s="12" t="s">
        <v>396</v>
      </c>
      <c r="AS49" s="12" t="s">
        <v>399</v>
      </c>
      <c r="AT49" s="12" t="s">
        <v>17</v>
      </c>
    </row>
    <row r="50" spans="1:46" ht="15" customHeight="1" x14ac:dyDescent="0.3">
      <c r="A50" s="15">
        <v>1.0267686075297267E-2</v>
      </c>
      <c r="B50" s="12">
        <v>1.5743785315455807E-2</v>
      </c>
      <c r="C50" s="12">
        <v>1</v>
      </c>
      <c r="D50" s="12">
        <v>0</v>
      </c>
      <c r="E50" s="12">
        <v>0</v>
      </c>
      <c r="F50" s="12">
        <v>1</v>
      </c>
      <c r="G50" s="12">
        <v>0</v>
      </c>
      <c r="H50" s="12">
        <v>1</v>
      </c>
      <c r="I50" s="12">
        <v>0</v>
      </c>
      <c r="J50" s="12">
        <v>0</v>
      </c>
      <c r="K50" s="12">
        <v>0</v>
      </c>
      <c r="L50" s="12">
        <v>0</v>
      </c>
      <c r="M50" s="12">
        <v>0</v>
      </c>
      <c r="N50" s="12">
        <v>1</v>
      </c>
      <c r="O50" s="113">
        <v>7.6009024595420822</v>
      </c>
      <c r="P50" s="12">
        <v>0</v>
      </c>
      <c r="Q50" s="12">
        <v>0</v>
      </c>
      <c r="R50" s="12">
        <v>6.9850000000000003</v>
      </c>
      <c r="S50" s="128">
        <v>6.1779441140506002</v>
      </c>
      <c r="T50" s="126">
        <v>1</v>
      </c>
      <c r="U50" s="128">
        <v>1.2011463631940393</v>
      </c>
      <c r="V50" s="12">
        <v>0</v>
      </c>
      <c r="W50" s="12">
        <v>1</v>
      </c>
      <c r="X50" s="12">
        <v>0</v>
      </c>
      <c r="Y50" s="12">
        <v>1</v>
      </c>
      <c r="Z50" s="12">
        <v>0</v>
      </c>
      <c r="AA50" s="12">
        <v>0</v>
      </c>
      <c r="AB50" s="12">
        <v>0</v>
      </c>
      <c r="AC50" s="12">
        <v>0</v>
      </c>
      <c r="AD50" s="12">
        <v>1</v>
      </c>
      <c r="AE50" s="12">
        <v>0</v>
      </c>
      <c r="AF50" s="12">
        <v>0.5</v>
      </c>
      <c r="AG50" s="113">
        <v>2.8033603809065348</v>
      </c>
      <c r="AH50" s="12">
        <v>1</v>
      </c>
      <c r="AI50" s="24">
        <v>118</v>
      </c>
      <c r="AJ50" s="12">
        <v>0</v>
      </c>
      <c r="AK50" s="12" t="s">
        <v>386</v>
      </c>
      <c r="AL50" s="12">
        <v>4</v>
      </c>
      <c r="AM50" s="12" t="s">
        <v>73</v>
      </c>
      <c r="AN50" s="128">
        <f t="shared" si="1"/>
        <v>7.7832240163360371</v>
      </c>
      <c r="AO50" s="12">
        <v>651.86</v>
      </c>
      <c r="AP50" s="12" t="s">
        <v>391</v>
      </c>
      <c r="AQ50" s="12" t="s">
        <v>1654</v>
      </c>
      <c r="AR50" s="12" t="s">
        <v>396</v>
      </c>
      <c r="AS50" s="12" t="s">
        <v>400</v>
      </c>
      <c r="AT50" s="12" t="s">
        <v>17</v>
      </c>
    </row>
    <row r="51" spans="1:46" ht="15" customHeight="1" x14ac:dyDescent="0.3">
      <c r="A51" s="15">
        <v>1.6623368897519669E-2</v>
      </c>
      <c r="B51" s="12">
        <v>2.2164491863359562E-2</v>
      </c>
      <c r="C51" s="12">
        <v>1</v>
      </c>
      <c r="D51" s="12">
        <v>0</v>
      </c>
      <c r="E51" s="12">
        <v>0</v>
      </c>
      <c r="F51" s="12">
        <v>1</v>
      </c>
      <c r="G51" s="12">
        <v>1</v>
      </c>
      <c r="H51" s="12">
        <v>0</v>
      </c>
      <c r="I51" s="12">
        <v>0</v>
      </c>
      <c r="J51" s="12">
        <v>0</v>
      </c>
      <c r="K51" s="12">
        <v>0</v>
      </c>
      <c r="L51" s="12">
        <v>0</v>
      </c>
      <c r="M51" s="12">
        <v>0</v>
      </c>
      <c r="N51" s="12">
        <v>1</v>
      </c>
      <c r="O51" s="113">
        <v>7.6009024595420822</v>
      </c>
      <c r="P51" s="12">
        <v>0</v>
      </c>
      <c r="Q51" s="12">
        <v>0</v>
      </c>
      <c r="R51" s="12">
        <v>6.9850000000000003</v>
      </c>
      <c r="S51" s="128">
        <v>6.1779441140506002</v>
      </c>
      <c r="T51" s="126">
        <v>1</v>
      </c>
      <c r="U51" s="128">
        <v>1.2011463631940393</v>
      </c>
      <c r="V51" s="12">
        <v>0</v>
      </c>
      <c r="W51" s="12">
        <v>1</v>
      </c>
      <c r="X51" s="12">
        <v>0</v>
      </c>
      <c r="Y51" s="12">
        <v>1</v>
      </c>
      <c r="Z51" s="12">
        <v>0</v>
      </c>
      <c r="AA51" s="12">
        <v>0</v>
      </c>
      <c r="AB51" s="12">
        <v>0</v>
      </c>
      <c r="AC51" s="12">
        <v>0</v>
      </c>
      <c r="AD51" s="12">
        <v>1</v>
      </c>
      <c r="AE51" s="12">
        <v>0</v>
      </c>
      <c r="AF51" s="12">
        <v>1</v>
      </c>
      <c r="AG51" s="113">
        <v>2.8033603809065348</v>
      </c>
      <c r="AH51" s="12">
        <v>1</v>
      </c>
      <c r="AI51" s="24">
        <v>118</v>
      </c>
      <c r="AJ51" s="12">
        <v>0</v>
      </c>
      <c r="AK51" s="12" t="s">
        <v>386</v>
      </c>
      <c r="AL51" s="12">
        <v>4</v>
      </c>
      <c r="AM51" s="12" t="s">
        <v>73</v>
      </c>
      <c r="AN51" s="128">
        <f t="shared" si="1"/>
        <v>7.7832240163360371</v>
      </c>
      <c r="AO51" s="12">
        <v>651.86</v>
      </c>
      <c r="AP51" s="12" t="s">
        <v>394</v>
      </c>
      <c r="AQ51" s="12" t="s">
        <v>1654</v>
      </c>
      <c r="AR51" s="12" t="s">
        <v>395</v>
      </c>
      <c r="AS51" s="12" t="s">
        <v>397</v>
      </c>
      <c r="AT51" s="12" t="s">
        <v>17</v>
      </c>
    </row>
    <row r="52" spans="1:46" ht="15" customHeight="1" x14ac:dyDescent="0.3">
      <c r="A52" s="15">
        <v>3.9901281226547769E-3</v>
      </c>
      <c r="B52" s="12">
        <v>2.2167378459193209E-2</v>
      </c>
      <c r="C52" s="12">
        <v>1</v>
      </c>
      <c r="D52" s="12">
        <v>0</v>
      </c>
      <c r="E52" s="12">
        <v>0</v>
      </c>
      <c r="F52" s="12">
        <v>1</v>
      </c>
      <c r="G52" s="12">
        <v>1</v>
      </c>
      <c r="H52" s="12">
        <v>0</v>
      </c>
      <c r="I52" s="12">
        <v>0</v>
      </c>
      <c r="J52" s="12">
        <v>0</v>
      </c>
      <c r="K52" s="12">
        <v>0</v>
      </c>
      <c r="L52" s="12">
        <v>0</v>
      </c>
      <c r="M52" s="12">
        <v>0</v>
      </c>
      <c r="N52" s="12">
        <v>1</v>
      </c>
      <c r="O52" s="113">
        <v>7.6009024595420822</v>
      </c>
      <c r="P52" s="12">
        <v>0</v>
      </c>
      <c r="Q52" s="12">
        <v>0</v>
      </c>
      <c r="R52" s="12">
        <v>6.9850000000000003</v>
      </c>
      <c r="S52" s="128">
        <v>6.1779441140506002</v>
      </c>
      <c r="T52" s="126">
        <v>1</v>
      </c>
      <c r="U52" s="128">
        <v>1.2011463631940393</v>
      </c>
      <c r="V52" s="12">
        <v>0</v>
      </c>
      <c r="W52" s="12">
        <v>1</v>
      </c>
      <c r="X52" s="12">
        <v>0</v>
      </c>
      <c r="Y52" s="12">
        <v>1</v>
      </c>
      <c r="Z52" s="12">
        <v>0</v>
      </c>
      <c r="AA52" s="12">
        <v>0</v>
      </c>
      <c r="AB52" s="12">
        <v>0</v>
      </c>
      <c r="AC52" s="12">
        <v>0</v>
      </c>
      <c r="AD52" s="12">
        <v>1</v>
      </c>
      <c r="AE52" s="12">
        <v>0</v>
      </c>
      <c r="AF52" s="12">
        <v>1</v>
      </c>
      <c r="AG52" s="113">
        <v>2.8033603809065348</v>
      </c>
      <c r="AH52" s="12">
        <v>1</v>
      </c>
      <c r="AI52" s="24">
        <v>118</v>
      </c>
      <c r="AJ52" s="12">
        <v>0</v>
      </c>
      <c r="AK52" s="12" t="s">
        <v>386</v>
      </c>
      <c r="AL52" s="12">
        <v>4</v>
      </c>
      <c r="AM52" s="12" t="s">
        <v>73</v>
      </c>
      <c r="AN52" s="128">
        <f t="shared" si="1"/>
        <v>7.7832240163360371</v>
      </c>
      <c r="AO52" s="12">
        <v>651.86</v>
      </c>
      <c r="AP52" s="12" t="s">
        <v>394</v>
      </c>
      <c r="AQ52" s="12" t="s">
        <v>1654</v>
      </c>
      <c r="AR52" s="12" t="s">
        <v>396</v>
      </c>
      <c r="AS52" s="12" t="s">
        <v>399</v>
      </c>
      <c r="AT52" s="12" t="s">
        <v>17</v>
      </c>
    </row>
    <row r="53" spans="1:46" ht="15" customHeight="1" x14ac:dyDescent="0.3">
      <c r="A53" s="15">
        <v>1.6119763385573256E-2</v>
      </c>
      <c r="B53" s="12">
        <v>2.2164674655163225E-2</v>
      </c>
      <c r="C53" s="12">
        <v>1</v>
      </c>
      <c r="D53" s="12">
        <v>0</v>
      </c>
      <c r="E53" s="12">
        <v>0</v>
      </c>
      <c r="F53" s="12">
        <v>1</v>
      </c>
      <c r="G53" s="12">
        <v>0</v>
      </c>
      <c r="H53" s="12">
        <v>1</v>
      </c>
      <c r="I53" s="12">
        <v>0</v>
      </c>
      <c r="J53" s="12">
        <v>0</v>
      </c>
      <c r="K53" s="12">
        <v>0</v>
      </c>
      <c r="L53" s="12">
        <v>0</v>
      </c>
      <c r="M53" s="12">
        <v>0</v>
      </c>
      <c r="N53" s="12">
        <v>1</v>
      </c>
      <c r="O53" s="113">
        <v>7.6009024595420822</v>
      </c>
      <c r="P53" s="12">
        <v>0</v>
      </c>
      <c r="Q53" s="12">
        <v>0</v>
      </c>
      <c r="R53" s="12">
        <v>6.9850000000000003</v>
      </c>
      <c r="S53" s="128">
        <v>6.1779441140506002</v>
      </c>
      <c r="T53" s="126">
        <v>1</v>
      </c>
      <c r="U53" s="128">
        <v>1.2011463631940393</v>
      </c>
      <c r="V53" s="12">
        <v>0</v>
      </c>
      <c r="W53" s="12">
        <v>1</v>
      </c>
      <c r="X53" s="12">
        <v>0</v>
      </c>
      <c r="Y53" s="12">
        <v>1</v>
      </c>
      <c r="Z53" s="12">
        <v>0</v>
      </c>
      <c r="AA53" s="12">
        <v>0</v>
      </c>
      <c r="AB53" s="12">
        <v>0</v>
      </c>
      <c r="AC53" s="12">
        <v>0</v>
      </c>
      <c r="AD53" s="12">
        <v>1</v>
      </c>
      <c r="AE53" s="12">
        <v>0</v>
      </c>
      <c r="AF53" s="12">
        <v>1</v>
      </c>
      <c r="AG53" s="113">
        <v>2.8033603809065348</v>
      </c>
      <c r="AH53" s="12">
        <v>1</v>
      </c>
      <c r="AI53" s="24">
        <v>118</v>
      </c>
      <c r="AJ53" s="12">
        <v>0</v>
      </c>
      <c r="AK53" s="12" t="s">
        <v>386</v>
      </c>
      <c r="AL53" s="12">
        <v>4</v>
      </c>
      <c r="AM53" s="12" t="s">
        <v>73</v>
      </c>
      <c r="AN53" s="128">
        <f t="shared" si="1"/>
        <v>7.7832240163360371</v>
      </c>
      <c r="AO53" s="12">
        <v>651.86</v>
      </c>
      <c r="AP53" s="12" t="s">
        <v>394</v>
      </c>
      <c r="AQ53" s="12" t="s">
        <v>1654</v>
      </c>
      <c r="AR53" s="12" t="s">
        <v>395</v>
      </c>
      <c r="AS53" s="12" t="s">
        <v>397</v>
      </c>
      <c r="AT53" s="12" t="s">
        <v>17</v>
      </c>
    </row>
    <row r="54" spans="1:46" ht="15" customHeight="1" x14ac:dyDescent="0.3">
      <c r="A54" s="15">
        <v>2.5577864322547344E-3</v>
      </c>
      <c r="B54" s="12">
        <v>2.2167482412874365E-2</v>
      </c>
      <c r="C54" s="12">
        <v>1</v>
      </c>
      <c r="D54" s="12">
        <v>0</v>
      </c>
      <c r="E54" s="12">
        <v>0</v>
      </c>
      <c r="F54" s="12">
        <v>1</v>
      </c>
      <c r="G54" s="12">
        <v>0</v>
      </c>
      <c r="H54" s="12">
        <v>1</v>
      </c>
      <c r="I54" s="12">
        <v>0</v>
      </c>
      <c r="J54" s="12">
        <v>0</v>
      </c>
      <c r="K54" s="12">
        <v>0</v>
      </c>
      <c r="L54" s="12">
        <v>0</v>
      </c>
      <c r="M54" s="12">
        <v>0</v>
      </c>
      <c r="N54" s="12">
        <v>1</v>
      </c>
      <c r="O54" s="113">
        <v>7.6009024595420822</v>
      </c>
      <c r="P54" s="12">
        <v>0</v>
      </c>
      <c r="Q54" s="12">
        <v>0</v>
      </c>
      <c r="R54" s="12">
        <v>6.9850000000000003</v>
      </c>
      <c r="S54" s="128">
        <v>6.1779441140506002</v>
      </c>
      <c r="T54" s="126">
        <v>1</v>
      </c>
      <c r="U54" s="128">
        <v>1.2011463631940393</v>
      </c>
      <c r="V54" s="12">
        <v>0</v>
      </c>
      <c r="W54" s="12">
        <v>1</v>
      </c>
      <c r="X54" s="12">
        <v>0</v>
      </c>
      <c r="Y54" s="12">
        <v>1</v>
      </c>
      <c r="Z54" s="12">
        <v>0</v>
      </c>
      <c r="AA54" s="12">
        <v>0</v>
      </c>
      <c r="AB54" s="12">
        <v>0</v>
      </c>
      <c r="AC54" s="12">
        <v>0</v>
      </c>
      <c r="AD54" s="12">
        <v>1</v>
      </c>
      <c r="AE54" s="12">
        <v>0</v>
      </c>
      <c r="AF54" s="12">
        <v>1</v>
      </c>
      <c r="AG54" s="113">
        <v>2.8033603809065348</v>
      </c>
      <c r="AH54" s="12">
        <v>1</v>
      </c>
      <c r="AI54" s="24">
        <v>118</v>
      </c>
      <c r="AJ54" s="12">
        <v>0</v>
      </c>
      <c r="AK54" s="12" t="s">
        <v>386</v>
      </c>
      <c r="AL54" s="12">
        <v>4</v>
      </c>
      <c r="AM54" s="12" t="s">
        <v>73</v>
      </c>
      <c r="AN54" s="128">
        <f t="shared" si="1"/>
        <v>7.7832240163360371</v>
      </c>
      <c r="AO54" s="12">
        <v>651.86</v>
      </c>
      <c r="AP54" s="12" t="s">
        <v>394</v>
      </c>
      <c r="AQ54" s="12" t="s">
        <v>1654</v>
      </c>
      <c r="AR54" s="12" t="s">
        <v>396</v>
      </c>
      <c r="AS54" s="12" t="s">
        <v>399</v>
      </c>
      <c r="AT54" s="12" t="s">
        <v>17</v>
      </c>
    </row>
    <row r="55" spans="1:46" ht="15" customHeight="1" x14ac:dyDescent="0.3">
      <c r="A55" s="15">
        <v>2.5035287070283695E-2</v>
      </c>
      <c r="B55" s="12">
        <v>2.2364856449453435E-2</v>
      </c>
      <c r="C55" s="12">
        <v>1</v>
      </c>
      <c r="D55" s="12">
        <v>0</v>
      </c>
      <c r="E55" s="12">
        <v>0</v>
      </c>
      <c r="F55" s="12">
        <v>1</v>
      </c>
      <c r="G55" s="12">
        <v>1</v>
      </c>
      <c r="H55" s="12">
        <v>0</v>
      </c>
      <c r="I55" s="12">
        <v>0</v>
      </c>
      <c r="J55" s="12">
        <v>0</v>
      </c>
      <c r="K55" s="12">
        <v>0</v>
      </c>
      <c r="L55" s="12">
        <v>0</v>
      </c>
      <c r="M55" s="12">
        <v>0</v>
      </c>
      <c r="N55" s="12">
        <v>1</v>
      </c>
      <c r="O55" s="113">
        <v>7.6009024595420822</v>
      </c>
      <c r="P55" s="12">
        <v>0</v>
      </c>
      <c r="Q55" s="12">
        <v>0</v>
      </c>
      <c r="R55" s="12">
        <v>6.9850000000000003</v>
      </c>
      <c r="S55" s="128">
        <v>6.1779441140506002</v>
      </c>
      <c r="T55" s="126">
        <v>1</v>
      </c>
      <c r="U55" s="128">
        <v>1.2011463631940393</v>
      </c>
      <c r="V55" s="12">
        <v>0</v>
      </c>
      <c r="W55" s="12">
        <v>1</v>
      </c>
      <c r="X55" s="12">
        <v>0</v>
      </c>
      <c r="Y55" s="12">
        <v>1</v>
      </c>
      <c r="Z55" s="12">
        <v>0</v>
      </c>
      <c r="AA55" s="12">
        <v>0</v>
      </c>
      <c r="AB55" s="12">
        <v>0</v>
      </c>
      <c r="AC55" s="12">
        <v>0</v>
      </c>
      <c r="AD55" s="12">
        <v>1</v>
      </c>
      <c r="AE55" s="12">
        <v>0</v>
      </c>
      <c r="AF55" s="12">
        <v>0</v>
      </c>
      <c r="AG55" s="113">
        <v>2.8033603809065348</v>
      </c>
      <c r="AH55" s="12">
        <v>1</v>
      </c>
      <c r="AI55" s="24">
        <v>118</v>
      </c>
      <c r="AJ55" s="12">
        <v>0</v>
      </c>
      <c r="AK55" s="12" t="s">
        <v>386</v>
      </c>
      <c r="AL55" s="12">
        <v>4</v>
      </c>
      <c r="AM55" s="12" t="s">
        <v>73</v>
      </c>
      <c r="AN55" s="128">
        <f t="shared" si="1"/>
        <v>7.7832240163360371</v>
      </c>
      <c r="AO55" s="12">
        <v>651.86</v>
      </c>
      <c r="AP55" s="12" t="s">
        <v>393</v>
      </c>
      <c r="AQ55" s="12" t="s">
        <v>1654</v>
      </c>
      <c r="AR55" s="12" t="s">
        <v>395</v>
      </c>
      <c r="AS55" s="12" t="s">
        <v>397</v>
      </c>
      <c r="AT55" s="12" t="s">
        <v>17</v>
      </c>
    </row>
    <row r="56" spans="1:46" ht="15" customHeight="1" x14ac:dyDescent="0.3">
      <c r="A56" s="15">
        <v>3.2082244449244242E-2</v>
      </c>
      <c r="B56" s="12">
        <v>2.2360352191897494E-2</v>
      </c>
      <c r="C56" s="12">
        <v>1</v>
      </c>
      <c r="D56" s="12">
        <v>0</v>
      </c>
      <c r="E56" s="12">
        <v>0</v>
      </c>
      <c r="F56" s="12">
        <v>1</v>
      </c>
      <c r="G56" s="12">
        <v>1</v>
      </c>
      <c r="H56" s="12">
        <v>0</v>
      </c>
      <c r="I56" s="12">
        <v>0</v>
      </c>
      <c r="J56" s="12">
        <v>0</v>
      </c>
      <c r="K56" s="12">
        <v>0</v>
      </c>
      <c r="L56" s="12">
        <v>0</v>
      </c>
      <c r="M56" s="12">
        <v>0</v>
      </c>
      <c r="N56" s="12">
        <v>1</v>
      </c>
      <c r="O56" s="113">
        <v>7.6009024595420822</v>
      </c>
      <c r="P56" s="12">
        <v>0</v>
      </c>
      <c r="Q56" s="12">
        <v>0</v>
      </c>
      <c r="R56" s="12">
        <v>6.9850000000000003</v>
      </c>
      <c r="S56" s="128">
        <v>6.1779441140506002</v>
      </c>
      <c r="T56" s="126">
        <v>1</v>
      </c>
      <c r="U56" s="128">
        <v>1.2011463631940393</v>
      </c>
      <c r="V56" s="12">
        <v>0</v>
      </c>
      <c r="W56" s="12">
        <v>1</v>
      </c>
      <c r="X56" s="12">
        <v>0</v>
      </c>
      <c r="Y56" s="12">
        <v>1</v>
      </c>
      <c r="Z56" s="12">
        <v>0</v>
      </c>
      <c r="AA56" s="12">
        <v>0</v>
      </c>
      <c r="AB56" s="12">
        <v>0</v>
      </c>
      <c r="AC56" s="12">
        <v>0</v>
      </c>
      <c r="AD56" s="12">
        <v>1</v>
      </c>
      <c r="AE56" s="12">
        <v>0</v>
      </c>
      <c r="AF56" s="12">
        <v>0</v>
      </c>
      <c r="AG56" s="113">
        <v>2.8033603809065348</v>
      </c>
      <c r="AH56" s="12">
        <v>1</v>
      </c>
      <c r="AI56" s="24">
        <v>118</v>
      </c>
      <c r="AJ56" s="12">
        <v>0</v>
      </c>
      <c r="AK56" s="12" t="s">
        <v>386</v>
      </c>
      <c r="AL56" s="12">
        <v>4</v>
      </c>
      <c r="AM56" s="12" t="s">
        <v>73</v>
      </c>
      <c r="AN56" s="128">
        <f t="shared" si="1"/>
        <v>7.7832240163360371</v>
      </c>
      <c r="AO56" s="12">
        <v>651.86</v>
      </c>
      <c r="AP56" s="12" t="s">
        <v>393</v>
      </c>
      <c r="AQ56" s="12" t="s">
        <v>1654</v>
      </c>
      <c r="AR56" s="12" t="s">
        <v>396</v>
      </c>
      <c r="AS56" s="12" t="s">
        <v>399</v>
      </c>
      <c r="AT56" s="12" t="s">
        <v>17</v>
      </c>
    </row>
    <row r="57" spans="1:46" ht="15" customHeight="1" x14ac:dyDescent="0.3">
      <c r="A57" s="15">
        <v>2.5297785149377628E-2</v>
      </c>
      <c r="B57" s="12">
        <v>2.2364708610319348E-2</v>
      </c>
      <c r="C57" s="12">
        <v>1</v>
      </c>
      <c r="D57" s="12">
        <v>0</v>
      </c>
      <c r="E57" s="12">
        <v>0</v>
      </c>
      <c r="F57" s="12">
        <v>1</v>
      </c>
      <c r="G57" s="12">
        <v>0</v>
      </c>
      <c r="H57" s="12">
        <v>1</v>
      </c>
      <c r="I57" s="12">
        <v>0</v>
      </c>
      <c r="J57" s="12">
        <v>0</v>
      </c>
      <c r="K57" s="12">
        <v>0</v>
      </c>
      <c r="L57" s="12">
        <v>0</v>
      </c>
      <c r="M57" s="12">
        <v>0</v>
      </c>
      <c r="N57" s="12">
        <v>1</v>
      </c>
      <c r="O57" s="113">
        <v>7.6009024595420822</v>
      </c>
      <c r="P57" s="12">
        <v>0</v>
      </c>
      <c r="Q57" s="12">
        <v>0</v>
      </c>
      <c r="R57" s="12">
        <v>6.9850000000000003</v>
      </c>
      <c r="S57" s="128">
        <v>6.1779441140506002</v>
      </c>
      <c r="T57" s="126">
        <v>1</v>
      </c>
      <c r="U57" s="128">
        <v>1.2011463631940393</v>
      </c>
      <c r="V57" s="12">
        <v>0</v>
      </c>
      <c r="W57" s="12">
        <v>1</v>
      </c>
      <c r="X57" s="12">
        <v>0</v>
      </c>
      <c r="Y57" s="12">
        <v>1</v>
      </c>
      <c r="Z57" s="12">
        <v>0</v>
      </c>
      <c r="AA57" s="12">
        <v>0</v>
      </c>
      <c r="AB57" s="12">
        <v>0</v>
      </c>
      <c r="AC57" s="12">
        <v>0</v>
      </c>
      <c r="AD57" s="12">
        <v>1</v>
      </c>
      <c r="AE57" s="12">
        <v>0</v>
      </c>
      <c r="AF57" s="12">
        <v>0</v>
      </c>
      <c r="AG57" s="113">
        <v>2.8033603809065348</v>
      </c>
      <c r="AH57" s="12">
        <v>1</v>
      </c>
      <c r="AI57" s="24">
        <v>118</v>
      </c>
      <c r="AJ57" s="12">
        <v>0</v>
      </c>
      <c r="AK57" s="12" t="s">
        <v>386</v>
      </c>
      <c r="AL57" s="12">
        <v>4</v>
      </c>
      <c r="AM57" s="12" t="s">
        <v>73</v>
      </c>
      <c r="AN57" s="128">
        <f t="shared" si="1"/>
        <v>7.7832240163360371</v>
      </c>
      <c r="AO57" s="12">
        <v>651.86</v>
      </c>
      <c r="AP57" s="12" t="s">
        <v>393</v>
      </c>
      <c r="AQ57" s="12" t="s">
        <v>1654</v>
      </c>
      <c r="AR57" s="12" t="s">
        <v>395</v>
      </c>
      <c r="AS57" s="12" t="s">
        <v>397</v>
      </c>
      <c r="AT57" s="12" t="s">
        <v>17</v>
      </c>
    </row>
    <row r="58" spans="1:46" ht="15" customHeight="1" x14ac:dyDescent="0.3">
      <c r="A58" s="15">
        <v>2.4795967052005045E-2</v>
      </c>
      <c r="B58" s="12">
        <v>2.2364989890043763E-2</v>
      </c>
      <c r="C58" s="12">
        <v>1</v>
      </c>
      <c r="D58" s="12">
        <v>0</v>
      </c>
      <c r="E58" s="12">
        <v>0</v>
      </c>
      <c r="F58" s="12">
        <v>1</v>
      </c>
      <c r="G58" s="12">
        <v>0</v>
      </c>
      <c r="H58" s="12">
        <v>1</v>
      </c>
      <c r="I58" s="12">
        <v>0</v>
      </c>
      <c r="J58" s="12">
        <v>0</v>
      </c>
      <c r="K58" s="12">
        <v>0</v>
      </c>
      <c r="L58" s="12">
        <v>0</v>
      </c>
      <c r="M58" s="12">
        <v>0</v>
      </c>
      <c r="N58" s="12">
        <v>1</v>
      </c>
      <c r="O58" s="113">
        <v>7.6009024595420822</v>
      </c>
      <c r="P58" s="12">
        <v>0</v>
      </c>
      <c r="Q58" s="12">
        <v>0</v>
      </c>
      <c r="R58" s="12">
        <v>6.9850000000000003</v>
      </c>
      <c r="S58" s="128">
        <v>6.1779441140506002</v>
      </c>
      <c r="T58" s="126">
        <v>1</v>
      </c>
      <c r="U58" s="128">
        <v>1.2011463631940393</v>
      </c>
      <c r="V58" s="12">
        <v>0</v>
      </c>
      <c r="W58" s="12">
        <v>1</v>
      </c>
      <c r="X58" s="12">
        <v>0</v>
      </c>
      <c r="Y58" s="12">
        <v>1</v>
      </c>
      <c r="Z58" s="12">
        <v>0</v>
      </c>
      <c r="AA58" s="12">
        <v>0</v>
      </c>
      <c r="AB58" s="12">
        <v>0</v>
      </c>
      <c r="AC58" s="12">
        <v>0</v>
      </c>
      <c r="AD58" s="12">
        <v>1</v>
      </c>
      <c r="AE58" s="12">
        <v>0</v>
      </c>
      <c r="AF58" s="12">
        <v>0</v>
      </c>
      <c r="AG58" s="113">
        <v>2.8033603809065348</v>
      </c>
      <c r="AH58" s="12">
        <v>1</v>
      </c>
      <c r="AI58" s="24">
        <v>118</v>
      </c>
      <c r="AJ58" s="12">
        <v>0</v>
      </c>
      <c r="AK58" s="12" t="s">
        <v>386</v>
      </c>
      <c r="AL58" s="12">
        <v>4</v>
      </c>
      <c r="AM58" s="12" t="s">
        <v>73</v>
      </c>
      <c r="AN58" s="128">
        <f t="shared" si="1"/>
        <v>7.7832240163360371</v>
      </c>
      <c r="AO58" s="12">
        <v>651.86</v>
      </c>
      <c r="AP58" s="12" t="s">
        <v>393</v>
      </c>
      <c r="AQ58" s="12" t="s">
        <v>1654</v>
      </c>
      <c r="AR58" s="12" t="s">
        <v>396</v>
      </c>
      <c r="AS58" s="12" t="s">
        <v>399</v>
      </c>
      <c r="AT58" s="12" t="s">
        <v>17</v>
      </c>
    </row>
    <row r="59" spans="1:46" ht="15" customHeight="1" x14ac:dyDescent="0.3">
      <c r="A59" s="15">
        <v>-4.0700433726900184E-3</v>
      </c>
      <c r="B59" s="12">
        <v>1.5209109445315332E-2</v>
      </c>
      <c r="C59" s="12">
        <v>1</v>
      </c>
      <c r="D59" s="12">
        <v>0</v>
      </c>
      <c r="E59" s="12">
        <v>0</v>
      </c>
      <c r="F59" s="12">
        <v>1</v>
      </c>
      <c r="G59" s="12">
        <v>1</v>
      </c>
      <c r="H59" s="12">
        <v>0</v>
      </c>
      <c r="I59" s="12">
        <v>0</v>
      </c>
      <c r="J59" s="12">
        <v>0</v>
      </c>
      <c r="K59" s="12">
        <v>0</v>
      </c>
      <c r="L59" s="12">
        <v>0</v>
      </c>
      <c r="M59" s="12">
        <v>0</v>
      </c>
      <c r="N59" s="12">
        <v>1</v>
      </c>
      <c r="O59" s="113">
        <v>7.6009024595420822</v>
      </c>
      <c r="P59" s="12">
        <v>0</v>
      </c>
      <c r="Q59" s="12">
        <v>0</v>
      </c>
      <c r="R59" s="12">
        <v>6.9850000000000003</v>
      </c>
      <c r="S59" s="128">
        <v>6.1779441140506002</v>
      </c>
      <c r="T59" s="126">
        <v>1</v>
      </c>
      <c r="U59" s="128">
        <v>1.2011463631940393</v>
      </c>
      <c r="V59" s="12">
        <v>0</v>
      </c>
      <c r="W59" s="12">
        <v>1</v>
      </c>
      <c r="X59" s="12">
        <v>0</v>
      </c>
      <c r="Y59" s="12">
        <v>1</v>
      </c>
      <c r="Z59" s="12">
        <v>0</v>
      </c>
      <c r="AA59" s="12">
        <v>0</v>
      </c>
      <c r="AB59" s="12">
        <v>0</v>
      </c>
      <c r="AC59" s="12">
        <v>0</v>
      </c>
      <c r="AD59" s="12">
        <v>1</v>
      </c>
      <c r="AE59" s="12">
        <v>0</v>
      </c>
      <c r="AF59" s="12">
        <v>0.5</v>
      </c>
      <c r="AG59" s="113">
        <v>2.8033603809065348</v>
      </c>
      <c r="AH59" s="12">
        <v>1</v>
      </c>
      <c r="AI59" s="24">
        <v>118</v>
      </c>
      <c r="AJ59" s="12">
        <v>1</v>
      </c>
      <c r="AK59" s="12" t="s">
        <v>386</v>
      </c>
      <c r="AL59" s="12">
        <v>4</v>
      </c>
      <c r="AM59" s="12" t="s">
        <v>73</v>
      </c>
      <c r="AN59" s="128">
        <f t="shared" ref="AN59:AN90" si="2">LN(2400)</f>
        <v>7.7832240163360371</v>
      </c>
      <c r="AO59" s="12">
        <v>651.86</v>
      </c>
      <c r="AP59" s="12" t="s">
        <v>391</v>
      </c>
      <c r="AQ59" s="12" t="s">
        <v>1654</v>
      </c>
      <c r="AR59" s="12" t="s">
        <v>395</v>
      </c>
      <c r="AS59" s="12" t="s">
        <v>397</v>
      </c>
      <c r="AT59" s="12" t="s">
        <v>17</v>
      </c>
    </row>
    <row r="60" spans="1:46" ht="15" customHeight="1" x14ac:dyDescent="0.3">
      <c r="A60" s="15">
        <v>-5.4752426795404629E-3</v>
      </c>
      <c r="B60" s="12">
        <v>1.5209007443167956E-2</v>
      </c>
      <c r="C60" s="12">
        <v>1</v>
      </c>
      <c r="D60" s="12">
        <v>0</v>
      </c>
      <c r="E60" s="12">
        <v>0</v>
      </c>
      <c r="F60" s="12">
        <v>1</v>
      </c>
      <c r="G60" s="12">
        <v>1</v>
      </c>
      <c r="H60" s="12">
        <v>0</v>
      </c>
      <c r="I60" s="12">
        <v>0</v>
      </c>
      <c r="J60" s="12">
        <v>0</v>
      </c>
      <c r="K60" s="12">
        <v>0</v>
      </c>
      <c r="L60" s="12">
        <v>0</v>
      </c>
      <c r="M60" s="12">
        <v>0</v>
      </c>
      <c r="N60" s="12">
        <v>1</v>
      </c>
      <c r="O60" s="113">
        <v>7.6019019598751658</v>
      </c>
      <c r="P60" s="12">
        <v>0</v>
      </c>
      <c r="Q60" s="12">
        <v>0</v>
      </c>
      <c r="R60" s="12">
        <v>6.9850000000000003</v>
      </c>
      <c r="S60" s="128">
        <v>6.1779441140506002</v>
      </c>
      <c r="T60" s="126">
        <v>1</v>
      </c>
      <c r="U60" s="128">
        <v>1.2011463631940393</v>
      </c>
      <c r="V60" s="12">
        <v>0</v>
      </c>
      <c r="W60" s="12">
        <v>1</v>
      </c>
      <c r="X60" s="12">
        <v>0</v>
      </c>
      <c r="Y60" s="12">
        <v>1</v>
      </c>
      <c r="Z60" s="12">
        <v>0</v>
      </c>
      <c r="AA60" s="12">
        <v>0</v>
      </c>
      <c r="AB60" s="12">
        <v>0</v>
      </c>
      <c r="AC60" s="12">
        <v>0</v>
      </c>
      <c r="AD60" s="12">
        <v>1</v>
      </c>
      <c r="AE60" s="12">
        <v>0</v>
      </c>
      <c r="AF60" s="12">
        <v>0.5</v>
      </c>
      <c r="AG60" s="113">
        <v>2.8033603809065348</v>
      </c>
      <c r="AH60" s="12">
        <v>1</v>
      </c>
      <c r="AI60" s="24">
        <v>118</v>
      </c>
      <c r="AJ60" s="12">
        <v>1</v>
      </c>
      <c r="AK60" s="12" t="s">
        <v>386</v>
      </c>
      <c r="AL60" s="12">
        <v>4</v>
      </c>
      <c r="AM60" s="12" t="s">
        <v>73</v>
      </c>
      <c r="AN60" s="128">
        <f t="shared" si="2"/>
        <v>7.7832240163360371</v>
      </c>
      <c r="AO60" s="12">
        <v>651.86</v>
      </c>
      <c r="AP60" s="12" t="s">
        <v>391</v>
      </c>
      <c r="AQ60" s="12" t="s">
        <v>1654</v>
      </c>
      <c r="AR60" s="12" t="s">
        <v>395</v>
      </c>
      <c r="AS60" s="12" t="s">
        <v>398</v>
      </c>
      <c r="AT60" s="12" t="s">
        <v>17</v>
      </c>
    </row>
    <row r="61" spans="1:46" ht="15" customHeight="1" x14ac:dyDescent="0.3">
      <c r="A61" s="15">
        <v>-7.9500309056737203E-3</v>
      </c>
      <c r="B61" s="12">
        <v>1.5208754776071464E-2</v>
      </c>
      <c r="C61" s="12">
        <v>1</v>
      </c>
      <c r="D61" s="12">
        <v>0</v>
      </c>
      <c r="E61" s="12">
        <v>0</v>
      </c>
      <c r="F61" s="12">
        <v>1</v>
      </c>
      <c r="G61" s="12">
        <v>1</v>
      </c>
      <c r="H61" s="12">
        <v>0</v>
      </c>
      <c r="I61" s="12">
        <v>0</v>
      </c>
      <c r="J61" s="12">
        <v>0</v>
      </c>
      <c r="K61" s="12">
        <v>0</v>
      </c>
      <c r="L61" s="12">
        <v>0</v>
      </c>
      <c r="M61" s="12">
        <v>0</v>
      </c>
      <c r="N61" s="12">
        <v>1</v>
      </c>
      <c r="O61" s="113">
        <v>7.6019019598751658</v>
      </c>
      <c r="P61" s="12">
        <v>0</v>
      </c>
      <c r="Q61" s="12">
        <v>0</v>
      </c>
      <c r="R61" s="12">
        <v>6.9850000000000003</v>
      </c>
      <c r="S61" s="128">
        <v>6.1779441140506002</v>
      </c>
      <c r="T61" s="126">
        <v>1</v>
      </c>
      <c r="U61" s="128">
        <v>1.2011463631940393</v>
      </c>
      <c r="V61" s="12">
        <v>0</v>
      </c>
      <c r="W61" s="12">
        <v>1</v>
      </c>
      <c r="X61" s="12">
        <v>0</v>
      </c>
      <c r="Y61" s="12">
        <v>1</v>
      </c>
      <c r="Z61" s="12">
        <v>0</v>
      </c>
      <c r="AA61" s="12">
        <v>0</v>
      </c>
      <c r="AB61" s="12">
        <v>0</v>
      </c>
      <c r="AC61" s="12">
        <v>0</v>
      </c>
      <c r="AD61" s="12">
        <v>1</v>
      </c>
      <c r="AE61" s="12">
        <v>0</v>
      </c>
      <c r="AF61" s="12">
        <v>0.5</v>
      </c>
      <c r="AG61" s="113">
        <v>2.8033603809065348</v>
      </c>
      <c r="AH61" s="12">
        <v>1</v>
      </c>
      <c r="AI61" s="24">
        <v>118</v>
      </c>
      <c r="AJ61" s="12">
        <v>1</v>
      </c>
      <c r="AK61" s="12" t="s">
        <v>386</v>
      </c>
      <c r="AL61" s="12">
        <v>4</v>
      </c>
      <c r="AM61" s="12" t="s">
        <v>73</v>
      </c>
      <c r="AN61" s="128">
        <f t="shared" si="2"/>
        <v>7.7832240163360371</v>
      </c>
      <c r="AO61" s="12">
        <v>651.86</v>
      </c>
      <c r="AP61" s="12" t="s">
        <v>391</v>
      </c>
      <c r="AQ61" s="12" t="s">
        <v>1654</v>
      </c>
      <c r="AR61" s="12" t="s">
        <v>396</v>
      </c>
      <c r="AS61" s="12" t="s">
        <v>399</v>
      </c>
      <c r="AT61" s="12" t="s">
        <v>17</v>
      </c>
    </row>
    <row r="62" spans="1:46" ht="15" customHeight="1" x14ac:dyDescent="0.3">
      <c r="A62" s="15">
        <v>-1.24429565219406E-2</v>
      </c>
      <c r="B62" s="12">
        <v>1.5208057971260736E-2</v>
      </c>
      <c r="C62" s="12">
        <v>1</v>
      </c>
      <c r="D62" s="12">
        <v>0</v>
      </c>
      <c r="E62" s="12">
        <v>0</v>
      </c>
      <c r="F62" s="12">
        <v>1</v>
      </c>
      <c r="G62" s="12">
        <v>1</v>
      </c>
      <c r="H62" s="12">
        <v>0</v>
      </c>
      <c r="I62" s="12">
        <v>0</v>
      </c>
      <c r="J62" s="12">
        <v>0</v>
      </c>
      <c r="K62" s="12">
        <v>0</v>
      </c>
      <c r="L62" s="12">
        <v>0</v>
      </c>
      <c r="M62" s="12">
        <v>0</v>
      </c>
      <c r="N62" s="12">
        <v>1</v>
      </c>
      <c r="O62" s="113">
        <v>7.6019019598751658</v>
      </c>
      <c r="P62" s="12">
        <v>0</v>
      </c>
      <c r="Q62" s="12">
        <v>0</v>
      </c>
      <c r="R62" s="12">
        <v>6.9850000000000003</v>
      </c>
      <c r="S62" s="128">
        <v>6.1779441140506002</v>
      </c>
      <c r="T62" s="126">
        <v>1</v>
      </c>
      <c r="U62" s="128">
        <v>1.2011463631940393</v>
      </c>
      <c r="V62" s="12">
        <v>0</v>
      </c>
      <c r="W62" s="12">
        <v>1</v>
      </c>
      <c r="X62" s="12">
        <v>0</v>
      </c>
      <c r="Y62" s="12">
        <v>1</v>
      </c>
      <c r="Z62" s="12">
        <v>0</v>
      </c>
      <c r="AA62" s="12">
        <v>0</v>
      </c>
      <c r="AB62" s="12">
        <v>0</v>
      </c>
      <c r="AC62" s="12">
        <v>0</v>
      </c>
      <c r="AD62" s="12">
        <v>1</v>
      </c>
      <c r="AE62" s="12">
        <v>0</v>
      </c>
      <c r="AF62" s="12">
        <v>0.5</v>
      </c>
      <c r="AG62" s="113">
        <v>2.8033603809065348</v>
      </c>
      <c r="AH62" s="12">
        <v>1</v>
      </c>
      <c r="AI62" s="24">
        <v>118</v>
      </c>
      <c r="AJ62" s="12">
        <v>1</v>
      </c>
      <c r="AK62" s="12" t="s">
        <v>386</v>
      </c>
      <c r="AL62" s="12">
        <v>4</v>
      </c>
      <c r="AM62" s="12" t="s">
        <v>73</v>
      </c>
      <c r="AN62" s="128">
        <f t="shared" si="2"/>
        <v>7.7832240163360371</v>
      </c>
      <c r="AO62" s="12">
        <v>651.86</v>
      </c>
      <c r="AP62" s="12" t="s">
        <v>391</v>
      </c>
      <c r="AQ62" s="12" t="s">
        <v>1654</v>
      </c>
      <c r="AR62" s="12" t="s">
        <v>396</v>
      </c>
      <c r="AS62" s="12" t="s">
        <v>400</v>
      </c>
      <c r="AT62" s="12" t="s">
        <v>17</v>
      </c>
    </row>
    <row r="63" spans="1:46" ht="15" customHeight="1" x14ac:dyDescent="0.3">
      <c r="A63" s="15">
        <v>-4.0700433726900184E-3</v>
      </c>
      <c r="B63" s="12">
        <v>1.5209109445315332E-2</v>
      </c>
      <c r="C63" s="12">
        <v>1</v>
      </c>
      <c r="D63" s="12">
        <v>0</v>
      </c>
      <c r="E63" s="12">
        <v>0</v>
      </c>
      <c r="F63" s="12">
        <v>1</v>
      </c>
      <c r="G63" s="12">
        <v>0</v>
      </c>
      <c r="H63" s="12">
        <v>1</v>
      </c>
      <c r="I63" s="12">
        <v>0</v>
      </c>
      <c r="J63" s="12">
        <v>0</v>
      </c>
      <c r="K63" s="12">
        <v>0</v>
      </c>
      <c r="L63" s="12">
        <v>0</v>
      </c>
      <c r="M63" s="12">
        <v>0</v>
      </c>
      <c r="N63" s="12">
        <v>1</v>
      </c>
      <c r="O63" s="113">
        <v>7.6019019598751658</v>
      </c>
      <c r="P63" s="12">
        <v>0</v>
      </c>
      <c r="Q63" s="12">
        <v>0</v>
      </c>
      <c r="R63" s="12">
        <v>6.9850000000000003</v>
      </c>
      <c r="S63" s="128">
        <v>6.1779441140506002</v>
      </c>
      <c r="T63" s="126">
        <v>1</v>
      </c>
      <c r="U63" s="128">
        <v>1.2011463631940393</v>
      </c>
      <c r="V63" s="12">
        <v>0</v>
      </c>
      <c r="W63" s="12">
        <v>1</v>
      </c>
      <c r="X63" s="12">
        <v>0</v>
      </c>
      <c r="Y63" s="12">
        <v>1</v>
      </c>
      <c r="Z63" s="12">
        <v>0</v>
      </c>
      <c r="AA63" s="12">
        <v>0</v>
      </c>
      <c r="AB63" s="12">
        <v>0</v>
      </c>
      <c r="AC63" s="12">
        <v>0</v>
      </c>
      <c r="AD63" s="12">
        <v>1</v>
      </c>
      <c r="AE63" s="12">
        <v>0</v>
      </c>
      <c r="AF63" s="12">
        <v>0.5</v>
      </c>
      <c r="AG63" s="113">
        <v>2.8033603809065348</v>
      </c>
      <c r="AH63" s="12">
        <v>1</v>
      </c>
      <c r="AI63" s="24">
        <v>118</v>
      </c>
      <c r="AJ63" s="12">
        <v>1</v>
      </c>
      <c r="AK63" s="12" t="s">
        <v>386</v>
      </c>
      <c r="AL63" s="12">
        <v>4</v>
      </c>
      <c r="AM63" s="12" t="s">
        <v>73</v>
      </c>
      <c r="AN63" s="128">
        <f t="shared" si="2"/>
        <v>7.7832240163360371</v>
      </c>
      <c r="AO63" s="12">
        <v>651.86</v>
      </c>
      <c r="AP63" s="12" t="s">
        <v>391</v>
      </c>
      <c r="AQ63" s="12" t="s">
        <v>1654</v>
      </c>
      <c r="AR63" s="12" t="s">
        <v>395</v>
      </c>
      <c r="AS63" s="12" t="s">
        <v>397</v>
      </c>
      <c r="AT63" s="12" t="s">
        <v>17</v>
      </c>
    </row>
    <row r="64" spans="1:46" ht="15" customHeight="1" x14ac:dyDescent="0.3">
      <c r="A64" s="15">
        <v>-4.6400557695435241E-3</v>
      </c>
      <c r="B64" s="12">
        <v>1.520907168905933E-2</v>
      </c>
      <c r="C64" s="12">
        <v>1</v>
      </c>
      <c r="D64" s="12">
        <v>0</v>
      </c>
      <c r="E64" s="12">
        <v>0</v>
      </c>
      <c r="F64" s="12">
        <v>1</v>
      </c>
      <c r="G64" s="12">
        <v>0</v>
      </c>
      <c r="H64" s="12">
        <v>1</v>
      </c>
      <c r="I64" s="12">
        <v>0</v>
      </c>
      <c r="J64" s="12">
        <v>0</v>
      </c>
      <c r="K64" s="12">
        <v>0</v>
      </c>
      <c r="L64" s="12">
        <v>0</v>
      </c>
      <c r="M64" s="12">
        <v>0</v>
      </c>
      <c r="N64" s="12">
        <v>1</v>
      </c>
      <c r="O64" s="113">
        <v>7.6019019598751658</v>
      </c>
      <c r="P64" s="12">
        <v>0</v>
      </c>
      <c r="Q64" s="12">
        <v>0</v>
      </c>
      <c r="R64" s="12">
        <v>6.9850000000000003</v>
      </c>
      <c r="S64" s="128">
        <v>6.1779441140506002</v>
      </c>
      <c r="T64" s="126">
        <v>1</v>
      </c>
      <c r="U64" s="128">
        <v>1.2011463631940393</v>
      </c>
      <c r="V64" s="12">
        <v>0</v>
      </c>
      <c r="W64" s="12">
        <v>1</v>
      </c>
      <c r="X64" s="12">
        <v>0</v>
      </c>
      <c r="Y64" s="12">
        <v>1</v>
      </c>
      <c r="Z64" s="12">
        <v>0</v>
      </c>
      <c r="AA64" s="12">
        <v>0</v>
      </c>
      <c r="AB64" s="12">
        <v>0</v>
      </c>
      <c r="AC64" s="12">
        <v>0</v>
      </c>
      <c r="AD64" s="12">
        <v>1</v>
      </c>
      <c r="AE64" s="12">
        <v>0</v>
      </c>
      <c r="AF64" s="12">
        <v>0.5</v>
      </c>
      <c r="AG64" s="113">
        <v>2.8033603809065348</v>
      </c>
      <c r="AH64" s="12">
        <v>1</v>
      </c>
      <c r="AI64" s="24">
        <v>118</v>
      </c>
      <c r="AJ64" s="12">
        <v>1</v>
      </c>
      <c r="AK64" s="12" t="s">
        <v>386</v>
      </c>
      <c r="AL64" s="12">
        <v>4</v>
      </c>
      <c r="AM64" s="12" t="s">
        <v>73</v>
      </c>
      <c r="AN64" s="128">
        <f t="shared" si="2"/>
        <v>7.7832240163360371</v>
      </c>
      <c r="AO64" s="12">
        <v>651.86</v>
      </c>
      <c r="AP64" s="12" t="s">
        <v>391</v>
      </c>
      <c r="AQ64" s="12" t="s">
        <v>1654</v>
      </c>
      <c r="AR64" s="12" t="s">
        <v>395</v>
      </c>
      <c r="AS64" s="12" t="s">
        <v>398</v>
      </c>
      <c r="AT64" s="12" t="s">
        <v>17</v>
      </c>
    </row>
    <row r="65" spans="1:46" ht="15" customHeight="1" x14ac:dyDescent="0.3">
      <c r="A65" s="15">
        <v>-7.0974644245900944E-3</v>
      </c>
      <c r="B65" s="12">
        <v>1.5208852338407344E-2</v>
      </c>
      <c r="C65" s="12">
        <v>1</v>
      </c>
      <c r="D65" s="12">
        <v>0</v>
      </c>
      <c r="E65" s="12">
        <v>0</v>
      </c>
      <c r="F65" s="12">
        <v>1</v>
      </c>
      <c r="G65" s="12">
        <v>0</v>
      </c>
      <c r="H65" s="12">
        <v>1</v>
      </c>
      <c r="I65" s="12">
        <v>0</v>
      </c>
      <c r="J65" s="12">
        <v>0</v>
      </c>
      <c r="K65" s="12">
        <v>0</v>
      </c>
      <c r="L65" s="12">
        <v>0</v>
      </c>
      <c r="M65" s="12">
        <v>0</v>
      </c>
      <c r="N65" s="12">
        <v>1</v>
      </c>
      <c r="O65" s="113">
        <v>7.6019019598751658</v>
      </c>
      <c r="P65" s="12">
        <v>0</v>
      </c>
      <c r="Q65" s="12">
        <v>0</v>
      </c>
      <c r="R65" s="12">
        <v>6.9850000000000003</v>
      </c>
      <c r="S65" s="128">
        <v>6.1779441140506002</v>
      </c>
      <c r="T65" s="126">
        <v>1</v>
      </c>
      <c r="U65" s="128">
        <v>1.2011463631940393</v>
      </c>
      <c r="V65" s="12">
        <v>0</v>
      </c>
      <c r="W65" s="12">
        <v>1</v>
      </c>
      <c r="X65" s="12">
        <v>0</v>
      </c>
      <c r="Y65" s="12">
        <v>1</v>
      </c>
      <c r="Z65" s="12">
        <v>0</v>
      </c>
      <c r="AA65" s="12">
        <v>0</v>
      </c>
      <c r="AB65" s="12">
        <v>0</v>
      </c>
      <c r="AC65" s="12">
        <v>0</v>
      </c>
      <c r="AD65" s="12">
        <v>1</v>
      </c>
      <c r="AE65" s="12">
        <v>0</v>
      </c>
      <c r="AF65" s="12">
        <v>0.5</v>
      </c>
      <c r="AG65" s="113">
        <v>2.8033603809065348</v>
      </c>
      <c r="AH65" s="12">
        <v>1</v>
      </c>
      <c r="AI65" s="24">
        <v>118</v>
      </c>
      <c r="AJ65" s="12">
        <v>1</v>
      </c>
      <c r="AK65" s="12" t="s">
        <v>386</v>
      </c>
      <c r="AL65" s="12">
        <v>4</v>
      </c>
      <c r="AM65" s="12" t="s">
        <v>73</v>
      </c>
      <c r="AN65" s="128">
        <f t="shared" si="2"/>
        <v>7.7832240163360371</v>
      </c>
      <c r="AO65" s="12">
        <v>651.86</v>
      </c>
      <c r="AP65" s="12" t="s">
        <v>391</v>
      </c>
      <c r="AQ65" s="12" t="s">
        <v>1654</v>
      </c>
      <c r="AR65" s="12" t="s">
        <v>396</v>
      </c>
      <c r="AS65" s="12" t="s">
        <v>399</v>
      </c>
      <c r="AT65" s="12" t="s">
        <v>17</v>
      </c>
    </row>
    <row r="66" spans="1:46" ht="15" customHeight="1" x14ac:dyDescent="0.3">
      <c r="A66" s="15">
        <v>-1.4760296815914436E-2</v>
      </c>
      <c r="B66" s="12">
        <v>1.5207578537608811E-2</v>
      </c>
      <c r="C66" s="12">
        <v>1</v>
      </c>
      <c r="D66" s="12">
        <v>0</v>
      </c>
      <c r="E66" s="12">
        <v>0</v>
      </c>
      <c r="F66" s="12">
        <v>1</v>
      </c>
      <c r="G66" s="12">
        <v>0</v>
      </c>
      <c r="H66" s="12">
        <v>1</v>
      </c>
      <c r="I66" s="12">
        <v>0</v>
      </c>
      <c r="J66" s="12">
        <v>0</v>
      </c>
      <c r="K66" s="12">
        <v>0</v>
      </c>
      <c r="L66" s="12">
        <v>0</v>
      </c>
      <c r="M66" s="12">
        <v>0</v>
      </c>
      <c r="N66" s="12">
        <v>1</v>
      </c>
      <c r="O66" s="113">
        <v>7.6019019598751658</v>
      </c>
      <c r="P66" s="12">
        <v>0</v>
      </c>
      <c r="Q66" s="12">
        <v>0</v>
      </c>
      <c r="R66" s="12">
        <v>6.9850000000000003</v>
      </c>
      <c r="S66" s="128">
        <v>6.1779441140506002</v>
      </c>
      <c r="T66" s="126">
        <v>1</v>
      </c>
      <c r="U66" s="128">
        <v>1.2011463631940393</v>
      </c>
      <c r="V66" s="12">
        <v>0</v>
      </c>
      <c r="W66" s="12">
        <v>1</v>
      </c>
      <c r="X66" s="12">
        <v>0</v>
      </c>
      <c r="Y66" s="12">
        <v>1</v>
      </c>
      <c r="Z66" s="12">
        <v>0</v>
      </c>
      <c r="AA66" s="12">
        <v>0</v>
      </c>
      <c r="AB66" s="12">
        <v>0</v>
      </c>
      <c r="AC66" s="12">
        <v>0</v>
      </c>
      <c r="AD66" s="12">
        <v>1</v>
      </c>
      <c r="AE66" s="12">
        <v>0</v>
      </c>
      <c r="AF66" s="12">
        <v>0.5</v>
      </c>
      <c r="AG66" s="113">
        <v>2.8033603809065348</v>
      </c>
      <c r="AH66" s="12">
        <v>1</v>
      </c>
      <c r="AI66" s="24">
        <v>118</v>
      </c>
      <c r="AJ66" s="12">
        <v>1</v>
      </c>
      <c r="AK66" s="12" t="s">
        <v>386</v>
      </c>
      <c r="AL66" s="12">
        <v>4</v>
      </c>
      <c r="AM66" s="12" t="s">
        <v>73</v>
      </c>
      <c r="AN66" s="128">
        <f t="shared" si="2"/>
        <v>7.7832240163360371</v>
      </c>
      <c r="AO66" s="12">
        <v>651.86</v>
      </c>
      <c r="AP66" s="12" t="s">
        <v>391</v>
      </c>
      <c r="AQ66" s="12" t="s">
        <v>1654</v>
      </c>
      <c r="AR66" s="12" t="s">
        <v>396</v>
      </c>
      <c r="AS66" s="12" t="s">
        <v>400</v>
      </c>
      <c r="AT66" s="12" t="s">
        <v>17</v>
      </c>
    </row>
    <row r="67" spans="1:46" ht="15" customHeight="1" x14ac:dyDescent="0.3">
      <c r="A67" s="15">
        <v>-7.4818393586339313E-3</v>
      </c>
      <c r="B67" s="12">
        <v>2.1006702814626035E-2</v>
      </c>
      <c r="C67" s="12">
        <v>1</v>
      </c>
      <c r="D67" s="12">
        <v>0</v>
      </c>
      <c r="E67" s="12">
        <v>0</v>
      </c>
      <c r="F67" s="12">
        <v>1</v>
      </c>
      <c r="G67" s="12">
        <v>1</v>
      </c>
      <c r="H67" s="12">
        <v>0</v>
      </c>
      <c r="I67" s="12">
        <v>0</v>
      </c>
      <c r="J67" s="12">
        <v>0</v>
      </c>
      <c r="K67" s="12">
        <v>0</v>
      </c>
      <c r="L67" s="12">
        <v>0</v>
      </c>
      <c r="M67" s="12">
        <v>0</v>
      </c>
      <c r="N67" s="12">
        <v>1</v>
      </c>
      <c r="O67" s="113">
        <v>7.6019019598751658</v>
      </c>
      <c r="P67" s="12">
        <v>0</v>
      </c>
      <c r="Q67" s="12">
        <v>0</v>
      </c>
      <c r="R67" s="12">
        <v>6.9850000000000003</v>
      </c>
      <c r="S67" s="128">
        <v>6.1779441140506002</v>
      </c>
      <c r="T67" s="126">
        <v>1</v>
      </c>
      <c r="U67" s="128">
        <v>1.2011463631940393</v>
      </c>
      <c r="V67" s="12">
        <v>0</v>
      </c>
      <c r="W67" s="12">
        <v>1</v>
      </c>
      <c r="X67" s="12">
        <v>0</v>
      </c>
      <c r="Y67" s="12">
        <v>1</v>
      </c>
      <c r="Z67" s="12">
        <v>0</v>
      </c>
      <c r="AA67" s="12">
        <v>0</v>
      </c>
      <c r="AB67" s="12">
        <v>0</v>
      </c>
      <c r="AC67" s="12">
        <v>0</v>
      </c>
      <c r="AD67" s="12">
        <v>1</v>
      </c>
      <c r="AE67" s="12">
        <v>0</v>
      </c>
      <c r="AF67" s="12">
        <v>1</v>
      </c>
      <c r="AG67" s="113">
        <v>2.8033603809065348</v>
      </c>
      <c r="AH67" s="12">
        <v>1</v>
      </c>
      <c r="AI67" s="24">
        <v>118</v>
      </c>
      <c r="AJ67" s="12">
        <v>1</v>
      </c>
      <c r="AK67" s="12" t="s">
        <v>386</v>
      </c>
      <c r="AL67" s="12">
        <v>4</v>
      </c>
      <c r="AM67" s="12" t="s">
        <v>73</v>
      </c>
      <c r="AN67" s="128">
        <f t="shared" si="2"/>
        <v>7.7832240163360371</v>
      </c>
      <c r="AO67" s="12">
        <v>651.86</v>
      </c>
      <c r="AP67" s="12" t="s">
        <v>394</v>
      </c>
      <c r="AQ67" s="12" t="s">
        <v>1654</v>
      </c>
      <c r="AR67" s="12" t="s">
        <v>395</v>
      </c>
      <c r="AS67" s="12" t="s">
        <v>397</v>
      </c>
      <c r="AT67" s="12" t="s">
        <v>17</v>
      </c>
    </row>
    <row r="68" spans="1:46" ht="15" customHeight="1" x14ac:dyDescent="0.3">
      <c r="A68" s="15">
        <v>-1.1872849187674995E-2</v>
      </c>
      <c r="B68" s="12">
        <v>2.1005810101271147E-2</v>
      </c>
      <c r="C68" s="12">
        <v>1</v>
      </c>
      <c r="D68" s="12">
        <v>0</v>
      </c>
      <c r="E68" s="12">
        <v>0</v>
      </c>
      <c r="F68" s="12">
        <v>1</v>
      </c>
      <c r="G68" s="12">
        <v>1</v>
      </c>
      <c r="H68" s="12">
        <v>0</v>
      </c>
      <c r="I68" s="12">
        <v>0</v>
      </c>
      <c r="J68" s="12">
        <v>0</v>
      </c>
      <c r="K68" s="12">
        <v>0</v>
      </c>
      <c r="L68" s="12">
        <v>0</v>
      </c>
      <c r="M68" s="12">
        <v>0</v>
      </c>
      <c r="N68" s="12">
        <v>1</v>
      </c>
      <c r="O68" s="113">
        <v>7.6019019598751658</v>
      </c>
      <c r="P68" s="12">
        <v>0</v>
      </c>
      <c r="Q68" s="12">
        <v>0</v>
      </c>
      <c r="R68" s="12">
        <v>6.9850000000000003</v>
      </c>
      <c r="S68" s="128">
        <v>6.1779441140506002</v>
      </c>
      <c r="T68" s="126">
        <v>1</v>
      </c>
      <c r="U68" s="128">
        <v>1.2011463631940393</v>
      </c>
      <c r="V68" s="12">
        <v>0</v>
      </c>
      <c r="W68" s="12">
        <v>1</v>
      </c>
      <c r="X68" s="12">
        <v>0</v>
      </c>
      <c r="Y68" s="12">
        <v>1</v>
      </c>
      <c r="Z68" s="12">
        <v>0</v>
      </c>
      <c r="AA68" s="12">
        <v>0</v>
      </c>
      <c r="AB68" s="12">
        <v>0</v>
      </c>
      <c r="AC68" s="12">
        <v>0</v>
      </c>
      <c r="AD68" s="12">
        <v>1</v>
      </c>
      <c r="AE68" s="12">
        <v>0</v>
      </c>
      <c r="AF68" s="12">
        <v>1</v>
      </c>
      <c r="AG68" s="113">
        <v>2.8033603809065348</v>
      </c>
      <c r="AH68" s="12">
        <v>1</v>
      </c>
      <c r="AI68" s="24">
        <v>118</v>
      </c>
      <c r="AJ68" s="12">
        <v>1</v>
      </c>
      <c r="AK68" s="12" t="s">
        <v>386</v>
      </c>
      <c r="AL68" s="12">
        <v>4</v>
      </c>
      <c r="AM68" s="12" t="s">
        <v>73</v>
      </c>
      <c r="AN68" s="128">
        <f t="shared" si="2"/>
        <v>7.7832240163360371</v>
      </c>
      <c r="AO68" s="12">
        <v>651.86</v>
      </c>
      <c r="AP68" s="12" t="s">
        <v>394</v>
      </c>
      <c r="AQ68" s="12" t="s">
        <v>1654</v>
      </c>
      <c r="AR68" s="12" t="s">
        <v>396</v>
      </c>
      <c r="AS68" s="12" t="s">
        <v>399</v>
      </c>
      <c r="AT68" s="12" t="s">
        <v>17</v>
      </c>
    </row>
    <row r="69" spans="1:46" ht="15" customHeight="1" x14ac:dyDescent="0.3">
      <c r="A69" s="15">
        <v>-7.8424807117616971E-3</v>
      </c>
      <c r="B69" s="12">
        <v>2.1006644763647404E-2</v>
      </c>
      <c r="C69" s="12">
        <v>1</v>
      </c>
      <c r="D69" s="12">
        <v>0</v>
      </c>
      <c r="E69" s="12">
        <v>0</v>
      </c>
      <c r="F69" s="12">
        <v>1</v>
      </c>
      <c r="G69" s="12">
        <v>0</v>
      </c>
      <c r="H69" s="12">
        <v>1</v>
      </c>
      <c r="I69" s="12">
        <v>0</v>
      </c>
      <c r="J69" s="12">
        <v>0</v>
      </c>
      <c r="K69" s="12">
        <v>0</v>
      </c>
      <c r="L69" s="12">
        <v>0</v>
      </c>
      <c r="M69" s="12">
        <v>0</v>
      </c>
      <c r="N69" s="12">
        <v>1</v>
      </c>
      <c r="O69" s="113">
        <v>7.6019019598751658</v>
      </c>
      <c r="P69" s="12">
        <v>0</v>
      </c>
      <c r="Q69" s="12">
        <v>0</v>
      </c>
      <c r="R69" s="12">
        <v>6.9850000000000003</v>
      </c>
      <c r="S69" s="128">
        <v>6.1779441140506002</v>
      </c>
      <c r="T69" s="126">
        <v>1</v>
      </c>
      <c r="U69" s="128">
        <v>1.2011463631940393</v>
      </c>
      <c r="V69" s="12">
        <v>0</v>
      </c>
      <c r="W69" s="12">
        <v>1</v>
      </c>
      <c r="X69" s="12">
        <v>0</v>
      </c>
      <c r="Y69" s="12">
        <v>1</v>
      </c>
      <c r="Z69" s="12">
        <v>0</v>
      </c>
      <c r="AA69" s="12">
        <v>0</v>
      </c>
      <c r="AB69" s="12">
        <v>0</v>
      </c>
      <c r="AC69" s="12">
        <v>0</v>
      </c>
      <c r="AD69" s="12">
        <v>1</v>
      </c>
      <c r="AE69" s="12">
        <v>0</v>
      </c>
      <c r="AF69" s="12">
        <v>1</v>
      </c>
      <c r="AG69" s="113">
        <v>2.8033603809065348</v>
      </c>
      <c r="AH69" s="12">
        <v>1</v>
      </c>
      <c r="AI69" s="24">
        <v>118</v>
      </c>
      <c r="AJ69" s="12">
        <v>1</v>
      </c>
      <c r="AK69" s="12" t="s">
        <v>386</v>
      </c>
      <c r="AL69" s="12">
        <v>4</v>
      </c>
      <c r="AM69" s="12" t="s">
        <v>73</v>
      </c>
      <c r="AN69" s="128">
        <f t="shared" si="2"/>
        <v>7.7832240163360371</v>
      </c>
      <c r="AO69" s="12">
        <v>651.86</v>
      </c>
      <c r="AP69" s="12" t="s">
        <v>394</v>
      </c>
      <c r="AQ69" s="12" t="s">
        <v>1654</v>
      </c>
      <c r="AR69" s="12" t="s">
        <v>395</v>
      </c>
      <c r="AS69" s="12" t="s">
        <v>397</v>
      </c>
      <c r="AT69" s="12" t="s">
        <v>17</v>
      </c>
    </row>
    <row r="70" spans="1:46" ht="15" customHeight="1" x14ac:dyDescent="0.3">
      <c r="A70" s="15">
        <v>-1.0726510075755667E-2</v>
      </c>
      <c r="B70" s="12">
        <v>2.1006082231688185E-2</v>
      </c>
      <c r="C70" s="12">
        <v>1</v>
      </c>
      <c r="D70" s="12">
        <v>0</v>
      </c>
      <c r="E70" s="12">
        <v>0</v>
      </c>
      <c r="F70" s="12">
        <v>1</v>
      </c>
      <c r="G70" s="12">
        <v>0</v>
      </c>
      <c r="H70" s="12">
        <v>1</v>
      </c>
      <c r="I70" s="12">
        <v>0</v>
      </c>
      <c r="J70" s="12">
        <v>0</v>
      </c>
      <c r="K70" s="12">
        <v>0</v>
      </c>
      <c r="L70" s="12">
        <v>0</v>
      </c>
      <c r="M70" s="12">
        <v>0</v>
      </c>
      <c r="N70" s="12">
        <v>1</v>
      </c>
      <c r="O70" s="113">
        <v>7.6019019598751658</v>
      </c>
      <c r="P70" s="12">
        <v>0</v>
      </c>
      <c r="Q70" s="12">
        <v>0</v>
      </c>
      <c r="R70" s="12">
        <v>6.9850000000000003</v>
      </c>
      <c r="S70" s="128">
        <v>6.1779441140506002</v>
      </c>
      <c r="T70" s="126">
        <v>1</v>
      </c>
      <c r="U70" s="128">
        <v>1.2011463631940393</v>
      </c>
      <c r="V70" s="12">
        <v>0</v>
      </c>
      <c r="W70" s="12">
        <v>1</v>
      </c>
      <c r="X70" s="12">
        <v>0</v>
      </c>
      <c r="Y70" s="12">
        <v>1</v>
      </c>
      <c r="Z70" s="12">
        <v>0</v>
      </c>
      <c r="AA70" s="12">
        <v>0</v>
      </c>
      <c r="AB70" s="12">
        <v>0</v>
      </c>
      <c r="AC70" s="12">
        <v>0</v>
      </c>
      <c r="AD70" s="12">
        <v>1</v>
      </c>
      <c r="AE70" s="12">
        <v>0</v>
      </c>
      <c r="AF70" s="12">
        <v>1</v>
      </c>
      <c r="AG70" s="113">
        <v>2.8033603809065348</v>
      </c>
      <c r="AH70" s="12">
        <v>1</v>
      </c>
      <c r="AI70" s="24">
        <v>118</v>
      </c>
      <c r="AJ70" s="12">
        <v>1</v>
      </c>
      <c r="AK70" s="12" t="s">
        <v>386</v>
      </c>
      <c r="AL70" s="12">
        <v>4</v>
      </c>
      <c r="AM70" s="12" t="s">
        <v>73</v>
      </c>
      <c r="AN70" s="128">
        <f t="shared" si="2"/>
        <v>7.7832240163360371</v>
      </c>
      <c r="AO70" s="12">
        <v>651.86</v>
      </c>
      <c r="AP70" s="12" t="s">
        <v>394</v>
      </c>
      <c r="AQ70" s="12" t="s">
        <v>1654</v>
      </c>
      <c r="AR70" s="12" t="s">
        <v>396</v>
      </c>
      <c r="AS70" s="12" t="s">
        <v>399</v>
      </c>
      <c r="AT70" s="12" t="s">
        <v>17</v>
      </c>
    </row>
    <row r="71" spans="1:46" ht="15" customHeight="1" x14ac:dyDescent="0.3">
      <c r="A71" s="15">
        <v>-2.8641511832051205E-3</v>
      </c>
      <c r="B71" s="12">
        <v>2.2053964110679423E-2</v>
      </c>
      <c r="C71" s="12">
        <v>1</v>
      </c>
      <c r="D71" s="12">
        <v>0</v>
      </c>
      <c r="E71" s="12">
        <v>0</v>
      </c>
      <c r="F71" s="12">
        <v>1</v>
      </c>
      <c r="G71" s="12">
        <v>1</v>
      </c>
      <c r="H71" s="12">
        <v>0</v>
      </c>
      <c r="I71" s="12">
        <v>0</v>
      </c>
      <c r="J71" s="12">
        <v>0</v>
      </c>
      <c r="K71" s="12">
        <v>0</v>
      </c>
      <c r="L71" s="12">
        <v>0</v>
      </c>
      <c r="M71" s="12">
        <v>0</v>
      </c>
      <c r="N71" s="12">
        <v>1</v>
      </c>
      <c r="O71" s="113">
        <v>7.6019019598751658</v>
      </c>
      <c r="P71" s="12">
        <v>0</v>
      </c>
      <c r="Q71" s="12">
        <v>0</v>
      </c>
      <c r="R71" s="12">
        <v>6.9850000000000003</v>
      </c>
      <c r="S71" s="128">
        <v>6.1779441140506002</v>
      </c>
      <c r="T71" s="126">
        <v>1</v>
      </c>
      <c r="U71" s="128">
        <v>1.2011463631940393</v>
      </c>
      <c r="V71" s="12">
        <v>0</v>
      </c>
      <c r="W71" s="12">
        <v>1</v>
      </c>
      <c r="X71" s="12">
        <v>0</v>
      </c>
      <c r="Y71" s="12">
        <v>1</v>
      </c>
      <c r="Z71" s="12">
        <v>0</v>
      </c>
      <c r="AA71" s="12">
        <v>0</v>
      </c>
      <c r="AB71" s="12">
        <v>0</v>
      </c>
      <c r="AC71" s="12">
        <v>0</v>
      </c>
      <c r="AD71" s="12">
        <v>1</v>
      </c>
      <c r="AE71" s="12">
        <v>0</v>
      </c>
      <c r="AF71" s="12">
        <v>0</v>
      </c>
      <c r="AG71" s="113">
        <v>2.8033603809065348</v>
      </c>
      <c r="AH71" s="12">
        <v>1</v>
      </c>
      <c r="AI71" s="24">
        <v>118</v>
      </c>
      <c r="AJ71" s="12">
        <v>1</v>
      </c>
      <c r="AK71" s="12" t="s">
        <v>386</v>
      </c>
      <c r="AL71" s="12">
        <v>4</v>
      </c>
      <c r="AM71" s="12" t="s">
        <v>73</v>
      </c>
      <c r="AN71" s="128">
        <f t="shared" si="2"/>
        <v>7.7832240163360371</v>
      </c>
      <c r="AO71" s="12">
        <v>651.86</v>
      </c>
      <c r="AP71" s="12" t="s">
        <v>393</v>
      </c>
      <c r="AQ71" s="12" t="s">
        <v>1654</v>
      </c>
      <c r="AR71" s="12" t="s">
        <v>395</v>
      </c>
      <c r="AS71" s="12" t="s">
        <v>397</v>
      </c>
      <c r="AT71" s="12" t="s">
        <v>17</v>
      </c>
    </row>
    <row r="72" spans="1:46" ht="15" customHeight="1" x14ac:dyDescent="0.3">
      <c r="A72" s="15">
        <v>-7.1913535738788925E-3</v>
      </c>
      <c r="B72" s="12">
        <v>2.2053484293228603E-2</v>
      </c>
      <c r="C72" s="12">
        <v>1</v>
      </c>
      <c r="D72" s="12">
        <v>0</v>
      </c>
      <c r="E72" s="12">
        <v>0</v>
      </c>
      <c r="F72" s="12">
        <v>1</v>
      </c>
      <c r="G72" s="12">
        <v>1</v>
      </c>
      <c r="H72" s="12">
        <v>0</v>
      </c>
      <c r="I72" s="12">
        <v>0</v>
      </c>
      <c r="J72" s="12">
        <v>0</v>
      </c>
      <c r="K72" s="12">
        <v>0</v>
      </c>
      <c r="L72" s="12">
        <v>0</v>
      </c>
      <c r="M72" s="12">
        <v>0</v>
      </c>
      <c r="N72" s="12">
        <v>1</v>
      </c>
      <c r="O72" s="113">
        <v>7.6019019598751658</v>
      </c>
      <c r="P72" s="12">
        <v>0</v>
      </c>
      <c r="Q72" s="12">
        <v>0</v>
      </c>
      <c r="R72" s="12">
        <v>6.9850000000000003</v>
      </c>
      <c r="S72" s="128">
        <v>6.1779441140506002</v>
      </c>
      <c r="T72" s="126">
        <v>1</v>
      </c>
      <c r="U72" s="128">
        <v>1.2011463631940393</v>
      </c>
      <c r="V72" s="12">
        <v>0</v>
      </c>
      <c r="W72" s="12">
        <v>1</v>
      </c>
      <c r="X72" s="12">
        <v>0</v>
      </c>
      <c r="Y72" s="12">
        <v>1</v>
      </c>
      <c r="Z72" s="12">
        <v>0</v>
      </c>
      <c r="AA72" s="12">
        <v>0</v>
      </c>
      <c r="AB72" s="12">
        <v>0</v>
      </c>
      <c r="AC72" s="12">
        <v>0</v>
      </c>
      <c r="AD72" s="12">
        <v>1</v>
      </c>
      <c r="AE72" s="12">
        <v>0</v>
      </c>
      <c r="AF72" s="12">
        <v>0</v>
      </c>
      <c r="AG72" s="113">
        <v>2.8033603809065348</v>
      </c>
      <c r="AH72" s="12">
        <v>1</v>
      </c>
      <c r="AI72" s="24">
        <v>118</v>
      </c>
      <c r="AJ72" s="12">
        <v>1</v>
      </c>
      <c r="AK72" s="12" t="s">
        <v>386</v>
      </c>
      <c r="AL72" s="12">
        <v>4</v>
      </c>
      <c r="AM72" s="12" t="s">
        <v>73</v>
      </c>
      <c r="AN72" s="128">
        <f t="shared" si="2"/>
        <v>7.7832240163360371</v>
      </c>
      <c r="AO72" s="12">
        <v>651.86</v>
      </c>
      <c r="AP72" s="12" t="s">
        <v>393</v>
      </c>
      <c r="AQ72" s="12" t="s">
        <v>1654</v>
      </c>
      <c r="AR72" s="12" t="s">
        <v>396</v>
      </c>
      <c r="AS72" s="12" t="s">
        <v>399</v>
      </c>
      <c r="AT72" s="12" t="s">
        <v>17</v>
      </c>
    </row>
    <row r="73" spans="1:46" ht="15" customHeight="1" x14ac:dyDescent="0.3">
      <c r="A73" s="15">
        <v>-2.8274315916994616E-3</v>
      </c>
      <c r="B73" s="12">
        <v>2.2053966415255796E-2</v>
      </c>
      <c r="C73" s="12">
        <v>1</v>
      </c>
      <c r="D73" s="12">
        <v>0</v>
      </c>
      <c r="E73" s="12">
        <v>0</v>
      </c>
      <c r="F73" s="12">
        <v>1</v>
      </c>
      <c r="G73" s="12">
        <v>0</v>
      </c>
      <c r="H73" s="12">
        <v>1</v>
      </c>
      <c r="I73" s="12">
        <v>0</v>
      </c>
      <c r="J73" s="12">
        <v>0</v>
      </c>
      <c r="K73" s="12">
        <v>0</v>
      </c>
      <c r="L73" s="12">
        <v>0</v>
      </c>
      <c r="M73" s="12">
        <v>0</v>
      </c>
      <c r="N73" s="12">
        <v>1</v>
      </c>
      <c r="O73" s="113">
        <v>7.6019019598751658</v>
      </c>
      <c r="P73" s="12">
        <v>0</v>
      </c>
      <c r="Q73" s="12">
        <v>0</v>
      </c>
      <c r="R73" s="12">
        <v>6.9850000000000003</v>
      </c>
      <c r="S73" s="128">
        <v>6.1779441140506002</v>
      </c>
      <c r="T73" s="126">
        <v>1</v>
      </c>
      <c r="U73" s="128">
        <v>1.2011463631940393</v>
      </c>
      <c r="V73" s="12">
        <v>0</v>
      </c>
      <c r="W73" s="12">
        <v>1</v>
      </c>
      <c r="X73" s="12">
        <v>0</v>
      </c>
      <c r="Y73" s="12">
        <v>1</v>
      </c>
      <c r="Z73" s="12">
        <v>0</v>
      </c>
      <c r="AA73" s="12">
        <v>0</v>
      </c>
      <c r="AB73" s="12">
        <v>0</v>
      </c>
      <c r="AC73" s="12">
        <v>0</v>
      </c>
      <c r="AD73" s="12">
        <v>1</v>
      </c>
      <c r="AE73" s="12">
        <v>0</v>
      </c>
      <c r="AF73" s="12">
        <v>0</v>
      </c>
      <c r="AG73" s="113">
        <v>2.8033603809065348</v>
      </c>
      <c r="AH73" s="12">
        <v>1</v>
      </c>
      <c r="AI73" s="24">
        <v>118</v>
      </c>
      <c r="AJ73" s="12">
        <v>1</v>
      </c>
      <c r="AK73" s="12" t="s">
        <v>386</v>
      </c>
      <c r="AL73" s="12">
        <v>4</v>
      </c>
      <c r="AM73" s="12" t="s">
        <v>73</v>
      </c>
      <c r="AN73" s="128">
        <f t="shared" si="2"/>
        <v>7.7832240163360371</v>
      </c>
      <c r="AO73" s="12">
        <v>651.86</v>
      </c>
      <c r="AP73" s="12" t="s">
        <v>393</v>
      </c>
      <c r="AQ73" s="12" t="s">
        <v>1654</v>
      </c>
      <c r="AR73" s="12" t="s">
        <v>395</v>
      </c>
      <c r="AS73" s="12" t="s">
        <v>397</v>
      </c>
      <c r="AT73" s="12" t="s">
        <v>17</v>
      </c>
    </row>
    <row r="74" spans="1:46" ht="15" customHeight="1" x14ac:dyDescent="0.3">
      <c r="A74" s="15">
        <v>-6.7119523717911406E-3</v>
      </c>
      <c r="B74" s="12">
        <v>2.205355779302803E-2</v>
      </c>
      <c r="C74" s="12">
        <v>1</v>
      </c>
      <c r="D74" s="12">
        <v>0</v>
      </c>
      <c r="E74" s="12">
        <v>0</v>
      </c>
      <c r="F74" s="12">
        <v>1</v>
      </c>
      <c r="G74" s="12">
        <v>0</v>
      </c>
      <c r="H74" s="12">
        <v>1</v>
      </c>
      <c r="I74" s="12">
        <v>0</v>
      </c>
      <c r="J74" s="12">
        <v>0</v>
      </c>
      <c r="K74" s="12">
        <v>0</v>
      </c>
      <c r="L74" s="12">
        <v>0</v>
      </c>
      <c r="M74" s="12">
        <v>0</v>
      </c>
      <c r="N74" s="12">
        <v>1</v>
      </c>
      <c r="O74" s="113">
        <v>7.6019019598751658</v>
      </c>
      <c r="P74" s="12">
        <v>0</v>
      </c>
      <c r="Q74" s="12">
        <v>0</v>
      </c>
      <c r="R74" s="12">
        <v>6.9850000000000003</v>
      </c>
      <c r="S74" s="128">
        <v>6.1779441140506002</v>
      </c>
      <c r="T74" s="126">
        <v>1</v>
      </c>
      <c r="U74" s="128">
        <v>1.2011463631940393</v>
      </c>
      <c r="V74" s="12">
        <v>0</v>
      </c>
      <c r="W74" s="12">
        <v>1</v>
      </c>
      <c r="X74" s="12">
        <v>0</v>
      </c>
      <c r="Y74" s="12">
        <v>1</v>
      </c>
      <c r="Z74" s="12">
        <v>0</v>
      </c>
      <c r="AA74" s="12">
        <v>0</v>
      </c>
      <c r="AB74" s="12">
        <v>0</v>
      </c>
      <c r="AC74" s="12">
        <v>0</v>
      </c>
      <c r="AD74" s="12">
        <v>1</v>
      </c>
      <c r="AE74" s="12">
        <v>0</v>
      </c>
      <c r="AF74" s="12">
        <v>0</v>
      </c>
      <c r="AG74" s="113">
        <v>2.8033603809065348</v>
      </c>
      <c r="AH74" s="12">
        <v>1</v>
      </c>
      <c r="AI74" s="24">
        <v>118</v>
      </c>
      <c r="AJ74" s="12">
        <v>1</v>
      </c>
      <c r="AK74" s="12" t="s">
        <v>386</v>
      </c>
      <c r="AL74" s="12">
        <v>4</v>
      </c>
      <c r="AM74" s="12" t="s">
        <v>73</v>
      </c>
      <c r="AN74" s="128">
        <f t="shared" si="2"/>
        <v>7.7832240163360371</v>
      </c>
      <c r="AO74" s="12">
        <v>651.86</v>
      </c>
      <c r="AP74" s="12" t="s">
        <v>393</v>
      </c>
      <c r="AQ74" s="12" t="s">
        <v>1654</v>
      </c>
      <c r="AR74" s="12" t="s">
        <v>396</v>
      </c>
      <c r="AS74" s="12" t="s">
        <v>399</v>
      </c>
      <c r="AT74" s="12" t="s">
        <v>17</v>
      </c>
    </row>
    <row r="75" spans="1:46" ht="15" customHeight="1" x14ac:dyDescent="0.3">
      <c r="A75" s="15">
        <v>-5.0108629616305057E-3</v>
      </c>
      <c r="B75" s="12">
        <v>3.1992432755025536E-2</v>
      </c>
      <c r="C75" s="12">
        <v>1</v>
      </c>
      <c r="D75" s="12">
        <v>0</v>
      </c>
      <c r="E75" s="12">
        <v>0</v>
      </c>
      <c r="F75" s="12">
        <v>1</v>
      </c>
      <c r="G75" s="12">
        <v>0</v>
      </c>
      <c r="H75" s="12">
        <v>1</v>
      </c>
      <c r="I75" s="12">
        <v>0</v>
      </c>
      <c r="J75" s="12">
        <v>0</v>
      </c>
      <c r="K75" s="12">
        <v>0</v>
      </c>
      <c r="L75" s="12">
        <v>0</v>
      </c>
      <c r="M75" s="12">
        <v>0</v>
      </c>
      <c r="N75" s="12">
        <v>1</v>
      </c>
      <c r="O75" s="113">
        <v>7.6014023345837334</v>
      </c>
      <c r="P75" s="12">
        <v>0</v>
      </c>
      <c r="Q75" s="12">
        <v>0</v>
      </c>
      <c r="R75" s="12">
        <v>6.9850000000000003</v>
      </c>
      <c r="S75" s="128">
        <v>6.1779441140506002</v>
      </c>
      <c r="T75" s="126">
        <v>1</v>
      </c>
      <c r="U75" s="128">
        <v>1.2011463631940393</v>
      </c>
      <c r="V75" s="12">
        <v>0</v>
      </c>
      <c r="W75" s="12">
        <v>1</v>
      </c>
      <c r="X75" s="12">
        <v>0</v>
      </c>
      <c r="Y75" s="12">
        <v>1</v>
      </c>
      <c r="Z75" s="12">
        <v>0</v>
      </c>
      <c r="AA75" s="12">
        <v>0</v>
      </c>
      <c r="AB75" s="12">
        <v>0</v>
      </c>
      <c r="AC75" s="12">
        <v>0</v>
      </c>
      <c r="AD75" s="12">
        <v>1</v>
      </c>
      <c r="AE75" s="12">
        <v>0</v>
      </c>
      <c r="AF75" s="12">
        <v>1</v>
      </c>
      <c r="AG75" s="113">
        <v>2.8033603809065348</v>
      </c>
      <c r="AH75" s="12">
        <v>1</v>
      </c>
      <c r="AI75" s="24">
        <v>118</v>
      </c>
      <c r="AJ75" s="12">
        <v>1</v>
      </c>
      <c r="AK75" s="12" t="s">
        <v>386</v>
      </c>
      <c r="AL75" s="12">
        <v>4</v>
      </c>
      <c r="AM75" s="12" t="s">
        <v>73</v>
      </c>
      <c r="AN75" s="128">
        <f t="shared" si="2"/>
        <v>7.7832240163360371</v>
      </c>
      <c r="AO75" s="12">
        <v>651.86</v>
      </c>
      <c r="AP75" s="12" t="s">
        <v>404</v>
      </c>
      <c r="AQ75" s="12" t="s">
        <v>1654</v>
      </c>
      <c r="AR75" s="12" t="s">
        <v>396</v>
      </c>
      <c r="AS75" s="12" t="s">
        <v>402</v>
      </c>
      <c r="AT75" s="12" t="s">
        <v>17</v>
      </c>
    </row>
    <row r="76" spans="1:46" ht="15" customHeight="1" x14ac:dyDescent="0.3">
      <c r="A76" s="15">
        <v>-3.4690816515521037E-3</v>
      </c>
      <c r="B76" s="12">
        <v>3.1992641897647181E-2</v>
      </c>
      <c r="C76" s="12">
        <v>1</v>
      </c>
      <c r="D76" s="12">
        <v>0</v>
      </c>
      <c r="E76" s="12">
        <v>0</v>
      </c>
      <c r="F76" s="12">
        <v>1</v>
      </c>
      <c r="G76" s="12">
        <v>0</v>
      </c>
      <c r="H76" s="12">
        <v>1</v>
      </c>
      <c r="I76" s="12">
        <v>0</v>
      </c>
      <c r="J76" s="12">
        <v>0</v>
      </c>
      <c r="K76" s="12">
        <v>0</v>
      </c>
      <c r="L76" s="12">
        <v>0</v>
      </c>
      <c r="M76" s="12">
        <v>0</v>
      </c>
      <c r="N76" s="12">
        <v>1</v>
      </c>
      <c r="O76" s="113">
        <v>7.6014023345837334</v>
      </c>
      <c r="P76" s="12">
        <v>0</v>
      </c>
      <c r="Q76" s="12">
        <v>0</v>
      </c>
      <c r="R76" s="12">
        <v>6.9850000000000003</v>
      </c>
      <c r="S76" s="128">
        <v>6.1779441140506002</v>
      </c>
      <c r="T76" s="126">
        <v>1</v>
      </c>
      <c r="U76" s="128">
        <v>1.2011463631940393</v>
      </c>
      <c r="V76" s="12">
        <v>0</v>
      </c>
      <c r="W76" s="12">
        <v>1</v>
      </c>
      <c r="X76" s="12">
        <v>0</v>
      </c>
      <c r="Y76" s="12">
        <v>1</v>
      </c>
      <c r="Z76" s="12">
        <v>0</v>
      </c>
      <c r="AA76" s="12">
        <v>0</v>
      </c>
      <c r="AB76" s="12">
        <v>0</v>
      </c>
      <c r="AC76" s="12">
        <v>0</v>
      </c>
      <c r="AD76" s="12">
        <v>1</v>
      </c>
      <c r="AE76" s="12">
        <v>0</v>
      </c>
      <c r="AF76" s="12">
        <v>1</v>
      </c>
      <c r="AG76" s="113">
        <v>2.8033603809065348</v>
      </c>
      <c r="AH76" s="12">
        <v>1</v>
      </c>
      <c r="AI76" s="24">
        <v>118</v>
      </c>
      <c r="AJ76" s="12">
        <v>1</v>
      </c>
      <c r="AK76" s="12" t="s">
        <v>386</v>
      </c>
      <c r="AL76" s="12">
        <v>4</v>
      </c>
      <c r="AM76" s="12" t="s">
        <v>73</v>
      </c>
      <c r="AN76" s="128">
        <f t="shared" si="2"/>
        <v>7.7832240163360371</v>
      </c>
      <c r="AO76" s="12">
        <v>651.86</v>
      </c>
      <c r="AP76" s="12" t="s">
        <v>404</v>
      </c>
      <c r="AQ76" s="12" t="s">
        <v>1654</v>
      </c>
      <c r="AR76" s="12" t="s">
        <v>401</v>
      </c>
      <c r="AS76" s="12" t="s">
        <v>403</v>
      </c>
      <c r="AT76" s="12" t="s">
        <v>17</v>
      </c>
    </row>
    <row r="77" spans="1:46" ht="15" customHeight="1" x14ac:dyDescent="0.3">
      <c r="A77" s="15">
        <v>1.3995494176196138E-2</v>
      </c>
      <c r="B77" s="12">
        <v>3.1989700974162608E-2</v>
      </c>
      <c r="C77" s="12">
        <v>1</v>
      </c>
      <c r="D77" s="12">
        <v>0</v>
      </c>
      <c r="E77" s="12">
        <v>0</v>
      </c>
      <c r="F77" s="12">
        <v>1</v>
      </c>
      <c r="G77" s="12">
        <v>0</v>
      </c>
      <c r="H77" s="12">
        <v>1</v>
      </c>
      <c r="I77" s="12">
        <v>0</v>
      </c>
      <c r="J77" s="12">
        <v>0</v>
      </c>
      <c r="K77" s="12">
        <v>0</v>
      </c>
      <c r="L77" s="12">
        <v>0</v>
      </c>
      <c r="M77" s="12">
        <v>0</v>
      </c>
      <c r="N77" s="12">
        <v>1</v>
      </c>
      <c r="O77" s="113">
        <v>7.6014023345837334</v>
      </c>
      <c r="P77" s="12">
        <v>0</v>
      </c>
      <c r="Q77" s="12">
        <v>0</v>
      </c>
      <c r="R77" s="12">
        <v>6.9850000000000003</v>
      </c>
      <c r="S77" s="128">
        <v>6.1779441140506002</v>
      </c>
      <c r="T77" s="126">
        <v>1</v>
      </c>
      <c r="U77" s="128">
        <v>1.2011463631940393</v>
      </c>
      <c r="V77" s="12">
        <v>0</v>
      </c>
      <c r="W77" s="12">
        <v>1</v>
      </c>
      <c r="X77" s="12">
        <v>0</v>
      </c>
      <c r="Y77" s="12">
        <v>1</v>
      </c>
      <c r="Z77" s="12">
        <v>0</v>
      </c>
      <c r="AA77" s="12">
        <v>0</v>
      </c>
      <c r="AB77" s="12">
        <v>0</v>
      </c>
      <c r="AC77" s="12">
        <v>0</v>
      </c>
      <c r="AD77" s="12">
        <v>1</v>
      </c>
      <c r="AE77" s="12">
        <v>0</v>
      </c>
      <c r="AF77" s="12">
        <v>1</v>
      </c>
      <c r="AG77" s="113">
        <v>2.8033603809065348</v>
      </c>
      <c r="AH77" s="12">
        <v>1</v>
      </c>
      <c r="AI77" s="24">
        <v>118</v>
      </c>
      <c r="AJ77" s="12">
        <v>1</v>
      </c>
      <c r="AK77" s="12" t="s">
        <v>386</v>
      </c>
      <c r="AL77" s="12">
        <v>4</v>
      </c>
      <c r="AM77" s="12" t="s">
        <v>73</v>
      </c>
      <c r="AN77" s="128">
        <f t="shared" si="2"/>
        <v>7.7832240163360371</v>
      </c>
      <c r="AO77" s="12">
        <v>651.86</v>
      </c>
      <c r="AP77" s="12" t="s">
        <v>405</v>
      </c>
      <c r="AQ77" s="12" t="s">
        <v>1654</v>
      </c>
      <c r="AR77" s="12" t="s">
        <v>396</v>
      </c>
      <c r="AS77" s="12" t="s">
        <v>402</v>
      </c>
      <c r="AT77" s="12" t="s">
        <v>17</v>
      </c>
    </row>
    <row r="78" spans="1:46" ht="15" customHeight="1" x14ac:dyDescent="0.3">
      <c r="A78" s="15">
        <v>1.3172377121849852E-2</v>
      </c>
      <c r="B78" s="12">
        <v>3.1990058724492502E-2</v>
      </c>
      <c r="C78" s="12">
        <v>1</v>
      </c>
      <c r="D78" s="12">
        <v>0</v>
      </c>
      <c r="E78" s="12">
        <v>0</v>
      </c>
      <c r="F78" s="12">
        <v>1</v>
      </c>
      <c r="G78" s="12">
        <v>0</v>
      </c>
      <c r="H78" s="12">
        <v>1</v>
      </c>
      <c r="I78" s="12">
        <v>0</v>
      </c>
      <c r="J78" s="12">
        <v>0</v>
      </c>
      <c r="K78" s="12">
        <v>0</v>
      </c>
      <c r="L78" s="12">
        <v>0</v>
      </c>
      <c r="M78" s="12">
        <v>0</v>
      </c>
      <c r="N78" s="12">
        <v>1</v>
      </c>
      <c r="O78" s="113">
        <v>7.6014023345837334</v>
      </c>
      <c r="P78" s="12">
        <v>0</v>
      </c>
      <c r="Q78" s="12">
        <v>0</v>
      </c>
      <c r="R78" s="12">
        <v>6.9850000000000003</v>
      </c>
      <c r="S78" s="128">
        <v>6.1779441140506002</v>
      </c>
      <c r="T78" s="126">
        <v>1</v>
      </c>
      <c r="U78" s="128">
        <v>1.2011463631940393</v>
      </c>
      <c r="V78" s="12">
        <v>0</v>
      </c>
      <c r="W78" s="12">
        <v>1</v>
      </c>
      <c r="X78" s="12">
        <v>0</v>
      </c>
      <c r="Y78" s="12">
        <v>1</v>
      </c>
      <c r="Z78" s="12">
        <v>0</v>
      </c>
      <c r="AA78" s="12">
        <v>0</v>
      </c>
      <c r="AB78" s="12">
        <v>0</v>
      </c>
      <c r="AC78" s="12">
        <v>0</v>
      </c>
      <c r="AD78" s="12">
        <v>1</v>
      </c>
      <c r="AE78" s="12">
        <v>0</v>
      </c>
      <c r="AF78" s="12">
        <v>1</v>
      </c>
      <c r="AG78" s="113">
        <v>2.8033603809065348</v>
      </c>
      <c r="AH78" s="12">
        <v>1</v>
      </c>
      <c r="AI78" s="24">
        <v>118</v>
      </c>
      <c r="AJ78" s="12">
        <v>1</v>
      </c>
      <c r="AK78" s="12" t="s">
        <v>386</v>
      </c>
      <c r="AL78" s="12">
        <v>4</v>
      </c>
      <c r="AM78" s="12" t="s">
        <v>73</v>
      </c>
      <c r="AN78" s="128">
        <f t="shared" si="2"/>
        <v>7.7832240163360371</v>
      </c>
      <c r="AO78" s="12">
        <v>651.86</v>
      </c>
      <c r="AP78" s="12" t="s">
        <v>405</v>
      </c>
      <c r="AQ78" s="12" t="s">
        <v>1654</v>
      </c>
      <c r="AR78" s="12" t="s">
        <v>401</v>
      </c>
      <c r="AS78" s="12" t="s">
        <v>403</v>
      </c>
      <c r="AT78" s="12" t="s">
        <v>17</v>
      </c>
    </row>
    <row r="79" spans="1:46" ht="15" customHeight="1" x14ac:dyDescent="0.3">
      <c r="A79" s="15">
        <v>8.5195526673069927E-2</v>
      </c>
      <c r="B79" s="12">
        <v>3.2672070908604488E-2</v>
      </c>
      <c r="C79" s="12">
        <v>1</v>
      </c>
      <c r="D79" s="12">
        <v>0</v>
      </c>
      <c r="E79" s="12">
        <v>0</v>
      </c>
      <c r="F79" s="12">
        <v>1</v>
      </c>
      <c r="G79" s="12">
        <v>0</v>
      </c>
      <c r="H79" s="12">
        <v>1</v>
      </c>
      <c r="I79" s="12">
        <v>0</v>
      </c>
      <c r="J79" s="12">
        <v>0</v>
      </c>
      <c r="K79" s="12">
        <v>0</v>
      </c>
      <c r="L79" s="12">
        <v>0</v>
      </c>
      <c r="M79" s="12">
        <v>0</v>
      </c>
      <c r="N79" s="12">
        <v>1</v>
      </c>
      <c r="O79" s="113">
        <v>7.6014023345837334</v>
      </c>
      <c r="P79" s="12">
        <v>0</v>
      </c>
      <c r="Q79" s="12">
        <v>0</v>
      </c>
      <c r="R79" s="12">
        <v>6.9850000000000003</v>
      </c>
      <c r="S79" s="128">
        <v>6.1779441140506002</v>
      </c>
      <c r="T79" s="126">
        <v>1</v>
      </c>
      <c r="U79" s="128">
        <v>1.2011463631940393</v>
      </c>
      <c r="V79" s="12">
        <v>0</v>
      </c>
      <c r="W79" s="12">
        <v>1</v>
      </c>
      <c r="X79" s="12">
        <v>0</v>
      </c>
      <c r="Y79" s="12">
        <v>1</v>
      </c>
      <c r="Z79" s="12">
        <v>0</v>
      </c>
      <c r="AA79" s="12">
        <v>0</v>
      </c>
      <c r="AB79" s="12">
        <v>0</v>
      </c>
      <c r="AC79" s="12">
        <v>0</v>
      </c>
      <c r="AD79" s="12">
        <v>1</v>
      </c>
      <c r="AE79" s="12">
        <v>0</v>
      </c>
      <c r="AF79" s="12">
        <v>0</v>
      </c>
      <c r="AG79" s="113">
        <v>2.8033603809065348</v>
      </c>
      <c r="AH79" s="12">
        <v>1</v>
      </c>
      <c r="AI79" s="24">
        <v>118</v>
      </c>
      <c r="AJ79" s="12">
        <v>1</v>
      </c>
      <c r="AK79" s="12" t="s">
        <v>386</v>
      </c>
      <c r="AL79" s="12">
        <v>4</v>
      </c>
      <c r="AM79" s="12" t="s">
        <v>73</v>
      </c>
      <c r="AN79" s="128">
        <f t="shared" si="2"/>
        <v>7.7832240163360371</v>
      </c>
      <c r="AO79" s="12">
        <v>651.86</v>
      </c>
      <c r="AP79" s="12" t="s">
        <v>406</v>
      </c>
      <c r="AQ79" s="12" t="s">
        <v>1654</v>
      </c>
      <c r="AR79" s="12" t="s">
        <v>396</v>
      </c>
      <c r="AS79" s="12" t="s">
        <v>402</v>
      </c>
      <c r="AT79" s="12" t="s">
        <v>17</v>
      </c>
    </row>
    <row r="80" spans="1:46" ht="15" customHeight="1" x14ac:dyDescent="0.3">
      <c r="A80" s="15">
        <v>8.8068432774537131E-2</v>
      </c>
      <c r="B80" s="12">
        <v>3.266387882248091E-2</v>
      </c>
      <c r="C80" s="12">
        <v>1</v>
      </c>
      <c r="D80" s="12">
        <v>0</v>
      </c>
      <c r="E80" s="12">
        <v>0</v>
      </c>
      <c r="F80" s="12">
        <v>1</v>
      </c>
      <c r="G80" s="12">
        <v>0</v>
      </c>
      <c r="H80" s="12">
        <v>1</v>
      </c>
      <c r="I80" s="12">
        <v>0</v>
      </c>
      <c r="J80" s="12">
        <v>0</v>
      </c>
      <c r="K80" s="12">
        <v>0</v>
      </c>
      <c r="L80" s="12">
        <v>0</v>
      </c>
      <c r="M80" s="12">
        <v>0</v>
      </c>
      <c r="N80" s="12">
        <v>1</v>
      </c>
      <c r="O80" s="113">
        <v>7.6014023345837334</v>
      </c>
      <c r="P80" s="12">
        <v>0</v>
      </c>
      <c r="Q80" s="12">
        <v>0</v>
      </c>
      <c r="R80" s="12">
        <v>6.9850000000000003</v>
      </c>
      <c r="S80" s="128">
        <v>6.1779441140506002</v>
      </c>
      <c r="T80" s="126">
        <v>1</v>
      </c>
      <c r="U80" s="128">
        <v>1.2011463631940393</v>
      </c>
      <c r="V80" s="12">
        <v>0</v>
      </c>
      <c r="W80" s="12">
        <v>1</v>
      </c>
      <c r="X80" s="12">
        <v>0</v>
      </c>
      <c r="Y80" s="12">
        <v>1</v>
      </c>
      <c r="Z80" s="12">
        <v>0</v>
      </c>
      <c r="AA80" s="12">
        <v>0</v>
      </c>
      <c r="AB80" s="12">
        <v>0</v>
      </c>
      <c r="AC80" s="12">
        <v>0</v>
      </c>
      <c r="AD80" s="12">
        <v>1</v>
      </c>
      <c r="AE80" s="12">
        <v>0</v>
      </c>
      <c r="AF80" s="12">
        <v>0</v>
      </c>
      <c r="AG80" s="113">
        <v>2.8033603809065348</v>
      </c>
      <c r="AH80" s="12">
        <v>1</v>
      </c>
      <c r="AI80" s="24">
        <v>118</v>
      </c>
      <c r="AJ80" s="12">
        <v>1</v>
      </c>
      <c r="AK80" s="12" t="s">
        <v>386</v>
      </c>
      <c r="AL80" s="12">
        <v>4</v>
      </c>
      <c r="AM80" s="12" t="s">
        <v>73</v>
      </c>
      <c r="AN80" s="128">
        <f t="shared" si="2"/>
        <v>7.7832240163360371</v>
      </c>
      <c r="AO80" s="12">
        <v>651.86</v>
      </c>
      <c r="AP80" s="12" t="s">
        <v>406</v>
      </c>
      <c r="AQ80" s="12" t="s">
        <v>1654</v>
      </c>
      <c r="AR80" s="12" t="s">
        <v>401</v>
      </c>
      <c r="AS80" s="12" t="s">
        <v>403</v>
      </c>
      <c r="AT80" s="12" t="s">
        <v>17</v>
      </c>
    </row>
    <row r="81" spans="1:46" ht="15" customHeight="1" x14ac:dyDescent="0.3">
      <c r="A81" s="15">
        <v>-2.7389551783238836E-2</v>
      </c>
      <c r="B81" s="12">
        <v>3.2867462139886602E-2</v>
      </c>
      <c r="C81" s="12">
        <v>1</v>
      </c>
      <c r="D81" s="12">
        <v>0</v>
      </c>
      <c r="E81" s="12">
        <v>0</v>
      </c>
      <c r="F81" s="12">
        <v>1</v>
      </c>
      <c r="G81" s="12">
        <v>0</v>
      </c>
      <c r="H81" s="12">
        <v>1</v>
      </c>
      <c r="I81" s="12">
        <v>0</v>
      </c>
      <c r="J81" s="12">
        <v>0</v>
      </c>
      <c r="K81" s="12">
        <v>0</v>
      </c>
      <c r="L81" s="12">
        <v>0</v>
      </c>
      <c r="M81" s="12">
        <v>0</v>
      </c>
      <c r="N81" s="12">
        <v>1</v>
      </c>
      <c r="O81" s="113">
        <v>7.6014023345837334</v>
      </c>
      <c r="P81" s="12">
        <v>0</v>
      </c>
      <c r="Q81" s="12">
        <v>0</v>
      </c>
      <c r="R81" s="12">
        <v>6.9850000000000003</v>
      </c>
      <c r="S81" s="128">
        <v>6.1779441140506002</v>
      </c>
      <c r="T81" s="126">
        <v>1</v>
      </c>
      <c r="U81" s="128">
        <v>1.2011463631940393</v>
      </c>
      <c r="V81" s="12">
        <v>0</v>
      </c>
      <c r="W81" s="12">
        <v>1</v>
      </c>
      <c r="X81" s="12">
        <v>0</v>
      </c>
      <c r="Y81" s="12">
        <v>1</v>
      </c>
      <c r="Z81" s="12">
        <v>0</v>
      </c>
      <c r="AA81" s="12">
        <v>0</v>
      </c>
      <c r="AB81" s="12">
        <v>0</v>
      </c>
      <c r="AC81" s="12">
        <v>0</v>
      </c>
      <c r="AD81" s="12">
        <v>1</v>
      </c>
      <c r="AE81" s="12">
        <v>0</v>
      </c>
      <c r="AF81" s="12">
        <v>0</v>
      </c>
      <c r="AG81" s="113">
        <v>2.8033603809065348</v>
      </c>
      <c r="AH81" s="12">
        <v>1</v>
      </c>
      <c r="AI81" s="24">
        <v>118</v>
      </c>
      <c r="AJ81" s="12">
        <v>1</v>
      </c>
      <c r="AK81" s="12" t="s">
        <v>386</v>
      </c>
      <c r="AL81" s="12">
        <v>4</v>
      </c>
      <c r="AM81" s="12" t="s">
        <v>73</v>
      </c>
      <c r="AN81" s="128">
        <f t="shared" si="2"/>
        <v>7.7832240163360371</v>
      </c>
      <c r="AO81" s="12">
        <v>651.86</v>
      </c>
      <c r="AP81" s="12" t="s">
        <v>407</v>
      </c>
      <c r="AQ81" s="12" t="s">
        <v>1654</v>
      </c>
      <c r="AR81" s="12" t="s">
        <v>396</v>
      </c>
      <c r="AS81" s="12" t="s">
        <v>402</v>
      </c>
      <c r="AT81" s="12" t="s">
        <v>17</v>
      </c>
    </row>
    <row r="82" spans="1:46" ht="15" customHeight="1" x14ac:dyDescent="0.3">
      <c r="A82" s="15">
        <v>-3.1369814838866396E-2</v>
      </c>
      <c r="B82" s="12">
        <v>3.2863615545479084E-2</v>
      </c>
      <c r="C82" s="12">
        <v>1</v>
      </c>
      <c r="D82" s="12">
        <v>0</v>
      </c>
      <c r="E82" s="12">
        <v>0</v>
      </c>
      <c r="F82" s="12">
        <v>1</v>
      </c>
      <c r="G82" s="12">
        <v>0</v>
      </c>
      <c r="H82" s="12">
        <v>1</v>
      </c>
      <c r="I82" s="12">
        <v>0</v>
      </c>
      <c r="J82" s="12">
        <v>0</v>
      </c>
      <c r="K82" s="12">
        <v>0</v>
      </c>
      <c r="L82" s="12">
        <v>0</v>
      </c>
      <c r="M82" s="12">
        <v>0</v>
      </c>
      <c r="N82" s="12">
        <v>1</v>
      </c>
      <c r="O82" s="113">
        <v>7.6014023345837334</v>
      </c>
      <c r="P82" s="12">
        <v>0</v>
      </c>
      <c r="Q82" s="12">
        <v>0</v>
      </c>
      <c r="R82" s="12">
        <v>6.9850000000000003</v>
      </c>
      <c r="S82" s="128">
        <v>6.1779441140506002</v>
      </c>
      <c r="T82" s="126">
        <v>1</v>
      </c>
      <c r="U82" s="128">
        <v>1.2011463631940393</v>
      </c>
      <c r="V82" s="12">
        <v>0</v>
      </c>
      <c r="W82" s="12">
        <v>1</v>
      </c>
      <c r="X82" s="12">
        <v>0</v>
      </c>
      <c r="Y82" s="12">
        <v>1</v>
      </c>
      <c r="Z82" s="12">
        <v>0</v>
      </c>
      <c r="AA82" s="12">
        <v>0</v>
      </c>
      <c r="AB82" s="12">
        <v>0</v>
      </c>
      <c r="AC82" s="12">
        <v>0</v>
      </c>
      <c r="AD82" s="12">
        <v>1</v>
      </c>
      <c r="AE82" s="12">
        <v>0</v>
      </c>
      <c r="AF82" s="12">
        <v>0</v>
      </c>
      <c r="AG82" s="113">
        <v>2.8033603809065348</v>
      </c>
      <c r="AH82" s="12">
        <v>1</v>
      </c>
      <c r="AI82" s="24">
        <v>118</v>
      </c>
      <c r="AJ82" s="12">
        <v>1</v>
      </c>
      <c r="AK82" s="12" t="s">
        <v>386</v>
      </c>
      <c r="AL82" s="12">
        <v>4</v>
      </c>
      <c r="AM82" s="12" t="s">
        <v>73</v>
      </c>
      <c r="AN82" s="128">
        <f t="shared" si="2"/>
        <v>7.7832240163360371</v>
      </c>
      <c r="AO82" s="12">
        <v>651.86</v>
      </c>
      <c r="AP82" s="12" t="s">
        <v>407</v>
      </c>
      <c r="AQ82" s="12" t="s">
        <v>1654</v>
      </c>
      <c r="AR82" s="12" t="s">
        <v>401</v>
      </c>
      <c r="AS82" s="12" t="s">
        <v>403</v>
      </c>
      <c r="AT82" s="12" t="s">
        <v>17</v>
      </c>
    </row>
    <row r="83" spans="1:46" ht="15" customHeight="1" x14ac:dyDescent="0.3">
      <c r="A83" s="15">
        <v>-1.9524371309340448E-2</v>
      </c>
      <c r="B83" s="12">
        <v>3.1986735974876904E-2</v>
      </c>
      <c r="C83" s="12">
        <v>1</v>
      </c>
      <c r="D83" s="12">
        <v>0</v>
      </c>
      <c r="E83" s="12">
        <v>0</v>
      </c>
      <c r="F83" s="12">
        <v>1</v>
      </c>
      <c r="G83" s="12">
        <v>0</v>
      </c>
      <c r="H83" s="12">
        <v>1</v>
      </c>
      <c r="I83" s="12">
        <v>0</v>
      </c>
      <c r="J83" s="12">
        <v>0</v>
      </c>
      <c r="K83" s="12">
        <v>0</v>
      </c>
      <c r="L83" s="12">
        <v>0</v>
      </c>
      <c r="M83" s="12">
        <v>0</v>
      </c>
      <c r="N83" s="12">
        <v>1</v>
      </c>
      <c r="O83" s="113">
        <v>7.6014023345837334</v>
      </c>
      <c r="P83" s="12">
        <v>0</v>
      </c>
      <c r="Q83" s="12">
        <v>0</v>
      </c>
      <c r="R83" s="12">
        <v>6.9850000000000003</v>
      </c>
      <c r="S83" s="128">
        <v>6.1779441140506002</v>
      </c>
      <c r="T83" s="126">
        <v>1</v>
      </c>
      <c r="U83" s="128">
        <v>1.2011463631940393</v>
      </c>
      <c r="V83" s="12">
        <v>0</v>
      </c>
      <c r="W83" s="12">
        <v>1</v>
      </c>
      <c r="X83" s="12">
        <v>0</v>
      </c>
      <c r="Y83" s="12">
        <v>1</v>
      </c>
      <c r="Z83" s="12">
        <v>0</v>
      </c>
      <c r="AA83" s="12">
        <v>0</v>
      </c>
      <c r="AB83" s="12">
        <v>0</v>
      </c>
      <c r="AC83" s="12">
        <v>0</v>
      </c>
      <c r="AD83" s="12">
        <v>1</v>
      </c>
      <c r="AE83" s="12">
        <v>0</v>
      </c>
      <c r="AF83" s="12">
        <v>1</v>
      </c>
      <c r="AG83" s="113">
        <v>2.8033603809065348</v>
      </c>
      <c r="AH83" s="12">
        <v>1</v>
      </c>
      <c r="AI83" s="24">
        <v>118</v>
      </c>
      <c r="AJ83" s="12">
        <v>1</v>
      </c>
      <c r="AK83" s="12" t="s">
        <v>386</v>
      </c>
      <c r="AL83" s="12">
        <v>4</v>
      </c>
      <c r="AM83" s="12" t="s">
        <v>73</v>
      </c>
      <c r="AN83" s="128">
        <f t="shared" si="2"/>
        <v>7.7832240163360371</v>
      </c>
      <c r="AO83" s="12">
        <v>651.86</v>
      </c>
      <c r="AP83" s="12" t="s">
        <v>408</v>
      </c>
      <c r="AQ83" s="12" t="s">
        <v>1654</v>
      </c>
      <c r="AR83" s="12" t="s">
        <v>396</v>
      </c>
      <c r="AS83" s="12" t="s">
        <v>402</v>
      </c>
      <c r="AT83" s="12" t="s">
        <v>17</v>
      </c>
    </row>
    <row r="84" spans="1:46" ht="15" customHeight="1" x14ac:dyDescent="0.3">
      <c r="A84" s="15">
        <v>-1.7815965703298686E-2</v>
      </c>
      <c r="B84" s="12">
        <v>3.1987756603649914E-2</v>
      </c>
      <c r="C84" s="12">
        <v>1</v>
      </c>
      <c r="D84" s="12">
        <v>0</v>
      </c>
      <c r="E84" s="12">
        <v>0</v>
      </c>
      <c r="F84" s="12">
        <v>1</v>
      </c>
      <c r="G84" s="12">
        <v>0</v>
      </c>
      <c r="H84" s="12">
        <v>1</v>
      </c>
      <c r="I84" s="12">
        <v>0</v>
      </c>
      <c r="J84" s="12">
        <v>0</v>
      </c>
      <c r="K84" s="12">
        <v>0</v>
      </c>
      <c r="L84" s="12">
        <v>0</v>
      </c>
      <c r="M84" s="12">
        <v>0</v>
      </c>
      <c r="N84" s="12">
        <v>1</v>
      </c>
      <c r="O84" s="113">
        <v>7.6014023345837334</v>
      </c>
      <c r="P84" s="12">
        <v>0</v>
      </c>
      <c r="Q84" s="12">
        <v>0</v>
      </c>
      <c r="R84" s="12">
        <v>6.9850000000000003</v>
      </c>
      <c r="S84" s="128">
        <v>6.1779441140506002</v>
      </c>
      <c r="T84" s="126">
        <v>1</v>
      </c>
      <c r="U84" s="128">
        <v>1.2011463631940393</v>
      </c>
      <c r="V84" s="12">
        <v>0</v>
      </c>
      <c r="W84" s="12">
        <v>1</v>
      </c>
      <c r="X84" s="12">
        <v>0</v>
      </c>
      <c r="Y84" s="12">
        <v>1</v>
      </c>
      <c r="Z84" s="12">
        <v>0</v>
      </c>
      <c r="AA84" s="12">
        <v>0</v>
      </c>
      <c r="AB84" s="12">
        <v>0</v>
      </c>
      <c r="AC84" s="12">
        <v>0</v>
      </c>
      <c r="AD84" s="12">
        <v>1</v>
      </c>
      <c r="AE84" s="12">
        <v>0</v>
      </c>
      <c r="AF84" s="12">
        <v>1</v>
      </c>
      <c r="AG84" s="113">
        <v>2.8033603809065348</v>
      </c>
      <c r="AH84" s="12">
        <v>1</v>
      </c>
      <c r="AI84" s="24">
        <v>118</v>
      </c>
      <c r="AJ84" s="12">
        <v>1</v>
      </c>
      <c r="AK84" s="12" t="s">
        <v>386</v>
      </c>
      <c r="AL84" s="12">
        <v>4</v>
      </c>
      <c r="AM84" s="12" t="s">
        <v>73</v>
      </c>
      <c r="AN84" s="128">
        <f t="shared" si="2"/>
        <v>7.7832240163360371</v>
      </c>
      <c r="AO84" s="12">
        <v>651.86</v>
      </c>
      <c r="AP84" s="12" t="s">
        <v>408</v>
      </c>
      <c r="AQ84" s="12" t="s">
        <v>1654</v>
      </c>
      <c r="AR84" s="12" t="s">
        <v>401</v>
      </c>
      <c r="AS84" s="12" t="s">
        <v>403</v>
      </c>
      <c r="AT84" s="12" t="s">
        <v>17</v>
      </c>
    </row>
    <row r="85" spans="1:46" ht="15" customHeight="1" x14ac:dyDescent="0.3">
      <c r="A85" s="15">
        <v>9.9972611256259752E-3</v>
      </c>
      <c r="B85" s="12">
        <v>3.1991235602003121E-2</v>
      </c>
      <c r="C85" s="12">
        <v>1</v>
      </c>
      <c r="D85" s="12">
        <v>0</v>
      </c>
      <c r="E85" s="12">
        <v>0</v>
      </c>
      <c r="F85" s="12">
        <v>1</v>
      </c>
      <c r="G85" s="12">
        <v>0</v>
      </c>
      <c r="H85" s="12">
        <v>1</v>
      </c>
      <c r="I85" s="12">
        <v>0</v>
      </c>
      <c r="J85" s="12">
        <v>0</v>
      </c>
      <c r="K85" s="12">
        <v>0</v>
      </c>
      <c r="L85" s="12">
        <v>0</v>
      </c>
      <c r="M85" s="12">
        <v>0</v>
      </c>
      <c r="N85" s="12">
        <v>1</v>
      </c>
      <c r="O85" s="113">
        <v>7.6014023345837334</v>
      </c>
      <c r="P85" s="12">
        <v>0</v>
      </c>
      <c r="Q85" s="12">
        <v>0</v>
      </c>
      <c r="R85" s="12">
        <v>6.9850000000000003</v>
      </c>
      <c r="S85" s="128">
        <v>6.1779441140506002</v>
      </c>
      <c r="T85" s="126">
        <v>1</v>
      </c>
      <c r="U85" s="128">
        <v>1.2011463631940393</v>
      </c>
      <c r="V85" s="12">
        <v>0</v>
      </c>
      <c r="W85" s="12">
        <v>1</v>
      </c>
      <c r="X85" s="12">
        <v>0</v>
      </c>
      <c r="Y85" s="12">
        <v>1</v>
      </c>
      <c r="Z85" s="12">
        <v>0</v>
      </c>
      <c r="AA85" s="12">
        <v>0</v>
      </c>
      <c r="AB85" s="12">
        <v>0</v>
      </c>
      <c r="AC85" s="12">
        <v>0</v>
      </c>
      <c r="AD85" s="12">
        <v>1</v>
      </c>
      <c r="AE85" s="12">
        <v>0</v>
      </c>
      <c r="AF85" s="12">
        <v>1</v>
      </c>
      <c r="AG85" s="113">
        <v>2.8033603809065348</v>
      </c>
      <c r="AH85" s="12">
        <v>1</v>
      </c>
      <c r="AI85" s="24">
        <v>118</v>
      </c>
      <c r="AJ85" s="12">
        <v>1</v>
      </c>
      <c r="AK85" s="12" t="s">
        <v>386</v>
      </c>
      <c r="AL85" s="12">
        <v>4</v>
      </c>
      <c r="AM85" s="12" t="s">
        <v>73</v>
      </c>
      <c r="AN85" s="128">
        <f t="shared" si="2"/>
        <v>7.7832240163360371</v>
      </c>
      <c r="AO85" s="12">
        <v>651.86</v>
      </c>
      <c r="AP85" s="12" t="s">
        <v>409</v>
      </c>
      <c r="AQ85" s="12" t="s">
        <v>1654</v>
      </c>
      <c r="AR85" s="12" t="s">
        <v>396</v>
      </c>
      <c r="AS85" s="12" t="s">
        <v>402</v>
      </c>
      <c r="AT85" s="12" t="s">
        <v>17</v>
      </c>
    </row>
    <row r="86" spans="1:46" ht="15" customHeight="1" x14ac:dyDescent="0.3">
      <c r="A86" s="15">
        <v>1.8819281031608171E-3</v>
      </c>
      <c r="B86" s="12">
        <v>3.1992777753733895E-2</v>
      </c>
      <c r="C86" s="12">
        <v>1</v>
      </c>
      <c r="D86" s="12">
        <v>0</v>
      </c>
      <c r="E86" s="12">
        <v>0</v>
      </c>
      <c r="F86" s="12">
        <v>1</v>
      </c>
      <c r="G86" s="12">
        <v>0</v>
      </c>
      <c r="H86" s="12">
        <v>1</v>
      </c>
      <c r="I86" s="12">
        <v>0</v>
      </c>
      <c r="J86" s="12">
        <v>0</v>
      </c>
      <c r="K86" s="12">
        <v>0</v>
      </c>
      <c r="L86" s="12">
        <v>0</v>
      </c>
      <c r="M86" s="12">
        <v>0</v>
      </c>
      <c r="N86" s="12">
        <v>1</v>
      </c>
      <c r="O86" s="113">
        <v>7.6014023345837334</v>
      </c>
      <c r="P86" s="12">
        <v>0</v>
      </c>
      <c r="Q86" s="12">
        <v>0</v>
      </c>
      <c r="R86" s="12">
        <v>6.9850000000000003</v>
      </c>
      <c r="S86" s="128">
        <v>6.1779441140506002</v>
      </c>
      <c r="T86" s="126">
        <v>1</v>
      </c>
      <c r="U86" s="128">
        <v>1.2011463631940393</v>
      </c>
      <c r="V86" s="12">
        <v>0</v>
      </c>
      <c r="W86" s="12">
        <v>1</v>
      </c>
      <c r="X86" s="12">
        <v>0</v>
      </c>
      <c r="Y86" s="12">
        <v>1</v>
      </c>
      <c r="Z86" s="12">
        <v>0</v>
      </c>
      <c r="AA86" s="12">
        <v>0</v>
      </c>
      <c r="AB86" s="12">
        <v>0</v>
      </c>
      <c r="AC86" s="12">
        <v>0</v>
      </c>
      <c r="AD86" s="12">
        <v>1</v>
      </c>
      <c r="AE86" s="12">
        <v>0</v>
      </c>
      <c r="AF86" s="12">
        <v>1</v>
      </c>
      <c r="AG86" s="113">
        <v>2.8033603809065348</v>
      </c>
      <c r="AH86" s="12">
        <v>1</v>
      </c>
      <c r="AI86" s="24">
        <v>118</v>
      </c>
      <c r="AJ86" s="12">
        <v>1</v>
      </c>
      <c r="AK86" s="12" t="s">
        <v>386</v>
      </c>
      <c r="AL86" s="12">
        <v>4</v>
      </c>
      <c r="AM86" s="12" t="s">
        <v>73</v>
      </c>
      <c r="AN86" s="128">
        <f t="shared" si="2"/>
        <v>7.7832240163360371</v>
      </c>
      <c r="AO86" s="12">
        <v>651.86</v>
      </c>
      <c r="AP86" s="12" t="s">
        <v>409</v>
      </c>
      <c r="AQ86" s="12" t="s">
        <v>1654</v>
      </c>
      <c r="AR86" s="12" t="s">
        <v>401</v>
      </c>
      <c r="AS86" s="12" t="s">
        <v>403</v>
      </c>
      <c r="AT86" s="12" t="s">
        <v>17</v>
      </c>
    </row>
    <row r="87" spans="1:46" ht="15" customHeight="1" x14ac:dyDescent="0.3">
      <c r="A87" s="15">
        <v>8.2380503952390091E-2</v>
      </c>
      <c r="B87" s="12">
        <v>3.2697416517185753E-2</v>
      </c>
      <c r="C87" s="12">
        <v>1</v>
      </c>
      <c r="D87" s="12">
        <v>0</v>
      </c>
      <c r="E87" s="12">
        <v>0</v>
      </c>
      <c r="F87" s="12">
        <v>1</v>
      </c>
      <c r="G87" s="12">
        <v>0</v>
      </c>
      <c r="H87" s="12">
        <v>1</v>
      </c>
      <c r="I87" s="12">
        <v>0</v>
      </c>
      <c r="J87" s="12">
        <v>0</v>
      </c>
      <c r="K87" s="12">
        <v>0</v>
      </c>
      <c r="L87" s="12">
        <v>0</v>
      </c>
      <c r="M87" s="12">
        <v>0</v>
      </c>
      <c r="N87" s="12">
        <v>1</v>
      </c>
      <c r="O87" s="113">
        <v>7.6014023345837334</v>
      </c>
      <c r="P87" s="12">
        <v>0</v>
      </c>
      <c r="Q87" s="12">
        <v>0</v>
      </c>
      <c r="R87" s="12">
        <v>6.9850000000000003</v>
      </c>
      <c r="S87" s="128">
        <v>6.1779441140506002</v>
      </c>
      <c r="T87" s="126">
        <v>1</v>
      </c>
      <c r="U87" s="128">
        <v>1.2011463631940393</v>
      </c>
      <c r="V87" s="12">
        <v>0</v>
      </c>
      <c r="W87" s="12">
        <v>1</v>
      </c>
      <c r="X87" s="12">
        <v>0</v>
      </c>
      <c r="Y87" s="12">
        <v>1</v>
      </c>
      <c r="Z87" s="12">
        <v>0</v>
      </c>
      <c r="AA87" s="12">
        <v>0</v>
      </c>
      <c r="AB87" s="12">
        <v>0</v>
      </c>
      <c r="AC87" s="12">
        <v>0</v>
      </c>
      <c r="AD87" s="12">
        <v>1</v>
      </c>
      <c r="AE87" s="12">
        <v>0</v>
      </c>
      <c r="AF87" s="12">
        <v>0</v>
      </c>
      <c r="AG87" s="113">
        <v>2.8033603809065348</v>
      </c>
      <c r="AH87" s="12">
        <v>1</v>
      </c>
      <c r="AI87" s="24">
        <v>118</v>
      </c>
      <c r="AJ87" s="12">
        <v>1</v>
      </c>
      <c r="AK87" s="12" t="s">
        <v>386</v>
      </c>
      <c r="AL87" s="12">
        <v>4</v>
      </c>
      <c r="AM87" s="12" t="s">
        <v>73</v>
      </c>
      <c r="AN87" s="128">
        <f t="shared" si="2"/>
        <v>7.7832240163360371</v>
      </c>
      <c r="AO87" s="12">
        <v>651.86</v>
      </c>
      <c r="AP87" s="12" t="s">
        <v>410</v>
      </c>
      <c r="AQ87" s="12" t="s">
        <v>1654</v>
      </c>
      <c r="AR87" s="12" t="s">
        <v>396</v>
      </c>
      <c r="AS87" s="12" t="s">
        <v>402</v>
      </c>
      <c r="AT87" s="12" t="s">
        <v>17</v>
      </c>
    </row>
    <row r="88" spans="1:46" ht="15" customHeight="1" x14ac:dyDescent="0.3">
      <c r="A88" s="15">
        <v>8.6741687377132018E-2</v>
      </c>
      <c r="B88" s="12">
        <v>3.2685273504426557E-2</v>
      </c>
      <c r="C88" s="12">
        <v>1</v>
      </c>
      <c r="D88" s="12">
        <v>0</v>
      </c>
      <c r="E88" s="12">
        <v>0</v>
      </c>
      <c r="F88" s="12">
        <v>1</v>
      </c>
      <c r="G88" s="12">
        <v>0</v>
      </c>
      <c r="H88" s="12">
        <v>1</v>
      </c>
      <c r="I88" s="12">
        <v>0</v>
      </c>
      <c r="J88" s="12">
        <v>0</v>
      </c>
      <c r="K88" s="12">
        <v>0</v>
      </c>
      <c r="L88" s="12">
        <v>0</v>
      </c>
      <c r="M88" s="12">
        <v>0</v>
      </c>
      <c r="N88" s="12">
        <v>1</v>
      </c>
      <c r="O88" s="113">
        <v>7.6014023345837334</v>
      </c>
      <c r="P88" s="12">
        <v>0</v>
      </c>
      <c r="Q88" s="12">
        <v>0</v>
      </c>
      <c r="R88" s="12">
        <v>6.9850000000000003</v>
      </c>
      <c r="S88" s="128">
        <v>6.1779441140506002</v>
      </c>
      <c r="T88" s="126">
        <v>1</v>
      </c>
      <c r="U88" s="128">
        <v>1.2011463631940393</v>
      </c>
      <c r="V88" s="12">
        <v>0</v>
      </c>
      <c r="W88" s="12">
        <v>1</v>
      </c>
      <c r="X88" s="12">
        <v>0</v>
      </c>
      <c r="Y88" s="12">
        <v>1</v>
      </c>
      <c r="Z88" s="12">
        <v>0</v>
      </c>
      <c r="AA88" s="12">
        <v>0</v>
      </c>
      <c r="AB88" s="12">
        <v>0</v>
      </c>
      <c r="AC88" s="12">
        <v>0</v>
      </c>
      <c r="AD88" s="12">
        <v>1</v>
      </c>
      <c r="AE88" s="12">
        <v>0</v>
      </c>
      <c r="AF88" s="12">
        <v>0</v>
      </c>
      <c r="AG88" s="113">
        <v>2.8033603809065348</v>
      </c>
      <c r="AH88" s="12">
        <v>1</v>
      </c>
      <c r="AI88" s="24">
        <v>118</v>
      </c>
      <c r="AJ88" s="12">
        <v>1</v>
      </c>
      <c r="AK88" s="12" t="s">
        <v>386</v>
      </c>
      <c r="AL88" s="12">
        <v>4</v>
      </c>
      <c r="AM88" s="12" t="s">
        <v>73</v>
      </c>
      <c r="AN88" s="128">
        <f t="shared" si="2"/>
        <v>7.7832240163360371</v>
      </c>
      <c r="AO88" s="12">
        <v>651.86</v>
      </c>
      <c r="AP88" s="12" t="s">
        <v>410</v>
      </c>
      <c r="AQ88" s="12" t="s">
        <v>1654</v>
      </c>
      <c r="AR88" s="12" t="s">
        <v>401</v>
      </c>
      <c r="AS88" s="12" t="s">
        <v>403</v>
      </c>
      <c r="AT88" s="12" t="s">
        <v>17</v>
      </c>
    </row>
    <row r="89" spans="1:46" ht="15" customHeight="1" x14ac:dyDescent="0.3">
      <c r="A89" s="15">
        <v>-2.1426844232170578E-2</v>
      </c>
      <c r="B89" s="12">
        <v>3.2854494489328222E-2</v>
      </c>
      <c r="C89" s="12">
        <v>1</v>
      </c>
      <c r="D89" s="12">
        <v>0</v>
      </c>
      <c r="E89" s="12">
        <v>0</v>
      </c>
      <c r="F89" s="12">
        <v>1</v>
      </c>
      <c r="G89" s="12">
        <v>0</v>
      </c>
      <c r="H89" s="12">
        <v>1</v>
      </c>
      <c r="I89" s="12">
        <v>0</v>
      </c>
      <c r="J89" s="12">
        <v>0</v>
      </c>
      <c r="K89" s="12">
        <v>0</v>
      </c>
      <c r="L89" s="12">
        <v>0</v>
      </c>
      <c r="M89" s="12">
        <v>0</v>
      </c>
      <c r="N89" s="12">
        <v>1</v>
      </c>
      <c r="O89" s="113">
        <v>7.6014023345837334</v>
      </c>
      <c r="P89" s="12">
        <v>0</v>
      </c>
      <c r="Q89" s="12">
        <v>0</v>
      </c>
      <c r="R89" s="12">
        <v>6.9850000000000003</v>
      </c>
      <c r="S89" s="128">
        <v>6.1779441140506002</v>
      </c>
      <c r="T89" s="126">
        <v>1</v>
      </c>
      <c r="U89" s="128">
        <v>1.2011463631940393</v>
      </c>
      <c r="V89" s="12">
        <v>0</v>
      </c>
      <c r="W89" s="12">
        <v>1</v>
      </c>
      <c r="X89" s="12">
        <v>0</v>
      </c>
      <c r="Y89" s="12">
        <v>1</v>
      </c>
      <c r="Z89" s="12">
        <v>0</v>
      </c>
      <c r="AA89" s="12">
        <v>0</v>
      </c>
      <c r="AB89" s="12">
        <v>0</v>
      </c>
      <c r="AC89" s="12">
        <v>0</v>
      </c>
      <c r="AD89" s="12">
        <v>1</v>
      </c>
      <c r="AE89" s="12">
        <v>0</v>
      </c>
      <c r="AF89" s="12">
        <v>0</v>
      </c>
      <c r="AG89" s="113">
        <v>2.8033603809065348</v>
      </c>
      <c r="AH89" s="12">
        <v>1</v>
      </c>
      <c r="AI89" s="24">
        <v>118</v>
      </c>
      <c r="AJ89" s="12">
        <v>1</v>
      </c>
      <c r="AK89" s="12" t="s">
        <v>386</v>
      </c>
      <c r="AL89" s="12">
        <v>4</v>
      </c>
      <c r="AM89" s="12" t="s">
        <v>73</v>
      </c>
      <c r="AN89" s="128">
        <f t="shared" si="2"/>
        <v>7.7832240163360371</v>
      </c>
      <c r="AO89" s="12">
        <v>651.86</v>
      </c>
      <c r="AP89" s="12" t="s">
        <v>411</v>
      </c>
      <c r="AQ89" s="12" t="s">
        <v>1654</v>
      </c>
      <c r="AR89" s="12" t="s">
        <v>396</v>
      </c>
      <c r="AS89" s="12" t="s">
        <v>402</v>
      </c>
      <c r="AT89" s="12" t="s">
        <v>17</v>
      </c>
    </row>
    <row r="90" spans="1:46" ht="15" customHeight="1" x14ac:dyDescent="0.3">
      <c r="A90" s="15">
        <v>-2.4007645358038857E-2</v>
      </c>
      <c r="B90" s="12">
        <v>3.2852567332053169E-2</v>
      </c>
      <c r="C90" s="12">
        <v>1</v>
      </c>
      <c r="D90" s="12">
        <v>0</v>
      </c>
      <c r="E90" s="12">
        <v>0</v>
      </c>
      <c r="F90" s="12">
        <v>1</v>
      </c>
      <c r="G90" s="12">
        <v>0</v>
      </c>
      <c r="H90" s="12">
        <v>1</v>
      </c>
      <c r="I90" s="12">
        <v>0</v>
      </c>
      <c r="J90" s="12">
        <v>0</v>
      </c>
      <c r="K90" s="12">
        <v>0</v>
      </c>
      <c r="L90" s="12">
        <v>0</v>
      </c>
      <c r="M90" s="12">
        <v>0</v>
      </c>
      <c r="N90" s="12">
        <v>1</v>
      </c>
      <c r="O90" s="113">
        <v>7.6014023345837334</v>
      </c>
      <c r="P90" s="12">
        <v>0</v>
      </c>
      <c r="Q90" s="12">
        <v>0</v>
      </c>
      <c r="R90" s="12">
        <v>6.9850000000000003</v>
      </c>
      <c r="S90" s="128">
        <v>6.1779441140506002</v>
      </c>
      <c r="T90" s="126">
        <v>1</v>
      </c>
      <c r="U90" s="128">
        <v>1.2011463631940393</v>
      </c>
      <c r="V90" s="12">
        <v>0</v>
      </c>
      <c r="W90" s="12">
        <v>1</v>
      </c>
      <c r="X90" s="12">
        <v>0</v>
      </c>
      <c r="Y90" s="12">
        <v>1</v>
      </c>
      <c r="Z90" s="12">
        <v>0</v>
      </c>
      <c r="AA90" s="12">
        <v>0</v>
      </c>
      <c r="AB90" s="12">
        <v>0</v>
      </c>
      <c r="AC90" s="12">
        <v>0</v>
      </c>
      <c r="AD90" s="12">
        <v>1</v>
      </c>
      <c r="AE90" s="12">
        <v>0</v>
      </c>
      <c r="AF90" s="12">
        <v>0</v>
      </c>
      <c r="AG90" s="113">
        <v>2.8033603809065348</v>
      </c>
      <c r="AH90" s="12">
        <v>1</v>
      </c>
      <c r="AI90" s="24">
        <v>118</v>
      </c>
      <c r="AJ90" s="12">
        <v>1</v>
      </c>
      <c r="AK90" s="12" t="s">
        <v>386</v>
      </c>
      <c r="AL90" s="12">
        <v>4</v>
      </c>
      <c r="AM90" s="12" t="s">
        <v>73</v>
      </c>
      <c r="AN90" s="128">
        <f t="shared" si="2"/>
        <v>7.7832240163360371</v>
      </c>
      <c r="AO90" s="12">
        <v>651.86</v>
      </c>
      <c r="AP90" s="12" t="s">
        <v>411</v>
      </c>
      <c r="AQ90" s="12" t="s">
        <v>1654</v>
      </c>
      <c r="AR90" s="12" t="s">
        <v>401</v>
      </c>
      <c r="AS90" s="12" t="s">
        <v>403</v>
      </c>
      <c r="AT90" s="12" t="s">
        <v>17</v>
      </c>
    </row>
    <row r="91" spans="1:46" ht="15" customHeight="1" x14ac:dyDescent="0.3">
      <c r="A91" s="15">
        <v>2.1804455321788669E-2</v>
      </c>
      <c r="B91" s="12">
        <v>3.1319126734932812E-2</v>
      </c>
      <c r="C91" s="12">
        <v>1</v>
      </c>
      <c r="D91" s="12">
        <v>0</v>
      </c>
      <c r="E91" s="12">
        <v>0</v>
      </c>
      <c r="F91" s="12">
        <v>1</v>
      </c>
      <c r="G91" s="12">
        <v>0</v>
      </c>
      <c r="H91" s="12">
        <v>1</v>
      </c>
      <c r="I91" s="12">
        <v>0</v>
      </c>
      <c r="J91" s="12">
        <v>0</v>
      </c>
      <c r="K91" s="12">
        <v>0</v>
      </c>
      <c r="L91" s="12">
        <v>0</v>
      </c>
      <c r="M91" s="12">
        <v>0</v>
      </c>
      <c r="N91" s="12">
        <v>1</v>
      </c>
      <c r="O91" s="113">
        <v>7.6009024595420822</v>
      </c>
      <c r="P91" s="12">
        <v>0</v>
      </c>
      <c r="Q91" s="12">
        <v>0</v>
      </c>
      <c r="R91" s="12">
        <v>6.9850000000000003</v>
      </c>
      <c r="S91" s="128">
        <v>6.1779441140506002</v>
      </c>
      <c r="T91" s="126">
        <v>1</v>
      </c>
      <c r="U91" s="128">
        <v>1.2011463631940393</v>
      </c>
      <c r="V91" s="12">
        <v>0</v>
      </c>
      <c r="W91" s="12">
        <v>1</v>
      </c>
      <c r="X91" s="12">
        <v>0</v>
      </c>
      <c r="Y91" s="12">
        <v>1</v>
      </c>
      <c r="Z91" s="12">
        <v>0</v>
      </c>
      <c r="AA91" s="12">
        <v>0</v>
      </c>
      <c r="AB91" s="12">
        <v>0</v>
      </c>
      <c r="AC91" s="12">
        <v>0</v>
      </c>
      <c r="AD91" s="12">
        <v>1</v>
      </c>
      <c r="AE91" s="12">
        <v>0</v>
      </c>
      <c r="AF91" s="12">
        <v>1</v>
      </c>
      <c r="AG91" s="113">
        <v>2.8033603809065348</v>
      </c>
      <c r="AH91" s="12">
        <v>1</v>
      </c>
      <c r="AI91" s="24">
        <v>118</v>
      </c>
      <c r="AJ91" s="12">
        <v>0</v>
      </c>
      <c r="AK91" s="12" t="s">
        <v>386</v>
      </c>
      <c r="AL91" s="12">
        <v>4</v>
      </c>
      <c r="AM91" s="12" t="s">
        <v>73</v>
      </c>
      <c r="AN91" s="128">
        <f t="shared" ref="AN91:AN122" si="3">LN(2400)</f>
        <v>7.7832240163360371</v>
      </c>
      <c r="AO91" s="12">
        <v>651.86</v>
      </c>
      <c r="AP91" s="12" t="s">
        <v>404</v>
      </c>
      <c r="AQ91" s="12" t="s">
        <v>1654</v>
      </c>
      <c r="AR91" s="12" t="s">
        <v>396</v>
      </c>
      <c r="AS91" s="12" t="s">
        <v>402</v>
      </c>
      <c r="AT91" s="12" t="s">
        <v>17</v>
      </c>
    </row>
    <row r="92" spans="1:46" ht="15" customHeight="1" x14ac:dyDescent="0.3">
      <c r="A92" s="15">
        <v>2.1804455321788669E-2</v>
      </c>
      <c r="B92" s="12">
        <v>3.1319126734932812E-2</v>
      </c>
      <c r="C92" s="12">
        <v>1</v>
      </c>
      <c r="D92" s="12">
        <v>0</v>
      </c>
      <c r="E92" s="12">
        <v>0</v>
      </c>
      <c r="F92" s="12">
        <v>1</v>
      </c>
      <c r="G92" s="12">
        <v>0</v>
      </c>
      <c r="H92" s="12">
        <v>1</v>
      </c>
      <c r="I92" s="12">
        <v>0</v>
      </c>
      <c r="J92" s="12">
        <v>0</v>
      </c>
      <c r="K92" s="12">
        <v>0</v>
      </c>
      <c r="L92" s="12">
        <v>0</v>
      </c>
      <c r="M92" s="12">
        <v>0</v>
      </c>
      <c r="N92" s="12">
        <v>1</v>
      </c>
      <c r="O92" s="113">
        <v>7.6009024595420822</v>
      </c>
      <c r="P92" s="12">
        <v>0</v>
      </c>
      <c r="Q92" s="12">
        <v>0</v>
      </c>
      <c r="R92" s="12">
        <v>6.9850000000000003</v>
      </c>
      <c r="S92" s="128">
        <v>6.1779441140506002</v>
      </c>
      <c r="T92" s="126">
        <v>1</v>
      </c>
      <c r="U92" s="128">
        <v>1.2011463631940393</v>
      </c>
      <c r="V92" s="12">
        <v>0</v>
      </c>
      <c r="W92" s="12">
        <v>1</v>
      </c>
      <c r="X92" s="12">
        <v>0</v>
      </c>
      <c r="Y92" s="12">
        <v>1</v>
      </c>
      <c r="Z92" s="12">
        <v>0</v>
      </c>
      <c r="AA92" s="12">
        <v>0</v>
      </c>
      <c r="AB92" s="12">
        <v>0</v>
      </c>
      <c r="AC92" s="12">
        <v>0</v>
      </c>
      <c r="AD92" s="12">
        <v>1</v>
      </c>
      <c r="AE92" s="12">
        <v>0</v>
      </c>
      <c r="AF92" s="12">
        <v>1</v>
      </c>
      <c r="AG92" s="113">
        <v>2.8033603809065348</v>
      </c>
      <c r="AH92" s="12">
        <v>1</v>
      </c>
      <c r="AI92" s="24">
        <v>118</v>
      </c>
      <c r="AJ92" s="12">
        <v>0</v>
      </c>
      <c r="AK92" s="12" t="s">
        <v>386</v>
      </c>
      <c r="AL92" s="12">
        <v>4</v>
      </c>
      <c r="AM92" s="12" t="s">
        <v>73</v>
      </c>
      <c r="AN92" s="128">
        <f t="shared" si="3"/>
        <v>7.7832240163360371</v>
      </c>
      <c r="AO92" s="12">
        <v>651.86</v>
      </c>
      <c r="AP92" s="12" t="s">
        <v>404</v>
      </c>
      <c r="AQ92" s="12" t="s">
        <v>1654</v>
      </c>
      <c r="AR92" s="12" t="s">
        <v>401</v>
      </c>
      <c r="AS92" s="12" t="s">
        <v>403</v>
      </c>
      <c r="AT92" s="12" t="s">
        <v>17</v>
      </c>
    </row>
    <row r="93" spans="1:46" ht="15" customHeight="1" x14ac:dyDescent="0.3">
      <c r="A93" s="15">
        <v>-1.2566692077590962E-2</v>
      </c>
      <c r="B93" s="12">
        <v>3.1416730193977407E-2</v>
      </c>
      <c r="C93" s="12">
        <v>1</v>
      </c>
      <c r="D93" s="12">
        <v>0</v>
      </c>
      <c r="E93" s="12">
        <v>0</v>
      </c>
      <c r="F93" s="12">
        <v>1</v>
      </c>
      <c r="G93" s="12">
        <v>0</v>
      </c>
      <c r="H93" s="12">
        <v>1</v>
      </c>
      <c r="I93" s="12">
        <v>0</v>
      </c>
      <c r="J93" s="12">
        <v>0</v>
      </c>
      <c r="K93" s="12">
        <v>0</v>
      </c>
      <c r="L93" s="12">
        <v>0</v>
      </c>
      <c r="M93" s="12">
        <v>0</v>
      </c>
      <c r="N93" s="12">
        <v>1</v>
      </c>
      <c r="O93" s="113">
        <v>7.6009024595420822</v>
      </c>
      <c r="P93" s="12">
        <v>0</v>
      </c>
      <c r="Q93" s="12">
        <v>0</v>
      </c>
      <c r="R93" s="12">
        <v>6.9850000000000003</v>
      </c>
      <c r="S93" s="128">
        <v>6.1779441140506002</v>
      </c>
      <c r="T93" s="126">
        <v>1</v>
      </c>
      <c r="U93" s="128">
        <v>1.2011463631940393</v>
      </c>
      <c r="V93" s="12">
        <v>0</v>
      </c>
      <c r="W93" s="12">
        <v>1</v>
      </c>
      <c r="X93" s="12">
        <v>0</v>
      </c>
      <c r="Y93" s="12">
        <v>1</v>
      </c>
      <c r="Z93" s="12">
        <v>0</v>
      </c>
      <c r="AA93" s="12">
        <v>0</v>
      </c>
      <c r="AB93" s="12">
        <v>0</v>
      </c>
      <c r="AC93" s="12">
        <v>0</v>
      </c>
      <c r="AD93" s="12">
        <v>1</v>
      </c>
      <c r="AE93" s="12">
        <v>0</v>
      </c>
      <c r="AF93" s="12">
        <v>1</v>
      </c>
      <c r="AG93" s="113">
        <v>2.8033603809065348</v>
      </c>
      <c r="AH93" s="12">
        <v>1</v>
      </c>
      <c r="AI93" s="24">
        <v>118</v>
      </c>
      <c r="AJ93" s="12">
        <v>0</v>
      </c>
      <c r="AK93" s="12" t="s">
        <v>386</v>
      </c>
      <c r="AL93" s="12">
        <v>4</v>
      </c>
      <c r="AM93" s="12" t="s">
        <v>73</v>
      </c>
      <c r="AN93" s="128">
        <f t="shared" si="3"/>
        <v>7.7832240163360371</v>
      </c>
      <c r="AO93" s="12">
        <v>651.86</v>
      </c>
      <c r="AP93" s="12" t="s">
        <v>405</v>
      </c>
      <c r="AQ93" s="12" t="s">
        <v>1654</v>
      </c>
      <c r="AR93" s="12" t="s">
        <v>396</v>
      </c>
      <c r="AS93" s="12" t="s">
        <v>402</v>
      </c>
      <c r="AT93" s="12" t="s">
        <v>17</v>
      </c>
    </row>
    <row r="94" spans="1:46" ht="15" customHeight="1" x14ac:dyDescent="0.3">
      <c r="A94" s="15">
        <v>-1.2566692077590962E-2</v>
      </c>
      <c r="B94" s="12">
        <v>3.1416730193977407E-2</v>
      </c>
      <c r="C94" s="12">
        <v>1</v>
      </c>
      <c r="D94" s="12">
        <v>0</v>
      </c>
      <c r="E94" s="12">
        <v>0</v>
      </c>
      <c r="F94" s="12">
        <v>1</v>
      </c>
      <c r="G94" s="12">
        <v>0</v>
      </c>
      <c r="H94" s="12">
        <v>1</v>
      </c>
      <c r="I94" s="12">
        <v>0</v>
      </c>
      <c r="J94" s="12">
        <v>0</v>
      </c>
      <c r="K94" s="12">
        <v>0</v>
      </c>
      <c r="L94" s="12">
        <v>0</v>
      </c>
      <c r="M94" s="12">
        <v>0</v>
      </c>
      <c r="N94" s="12">
        <v>1</v>
      </c>
      <c r="O94" s="113">
        <v>7.6009024595420822</v>
      </c>
      <c r="P94" s="12">
        <v>0</v>
      </c>
      <c r="Q94" s="12">
        <v>0</v>
      </c>
      <c r="R94" s="12">
        <v>6.9850000000000003</v>
      </c>
      <c r="S94" s="128">
        <v>6.1779441140506002</v>
      </c>
      <c r="T94" s="126">
        <v>1</v>
      </c>
      <c r="U94" s="128">
        <v>1.2011463631940393</v>
      </c>
      <c r="V94" s="12">
        <v>0</v>
      </c>
      <c r="W94" s="12">
        <v>1</v>
      </c>
      <c r="X94" s="12">
        <v>0</v>
      </c>
      <c r="Y94" s="12">
        <v>1</v>
      </c>
      <c r="Z94" s="12">
        <v>0</v>
      </c>
      <c r="AA94" s="12">
        <v>0</v>
      </c>
      <c r="AB94" s="12">
        <v>0</v>
      </c>
      <c r="AC94" s="12">
        <v>0</v>
      </c>
      <c r="AD94" s="12">
        <v>1</v>
      </c>
      <c r="AE94" s="12">
        <v>0</v>
      </c>
      <c r="AF94" s="12">
        <v>1</v>
      </c>
      <c r="AG94" s="113">
        <v>2.8033603809065348</v>
      </c>
      <c r="AH94" s="12">
        <v>1</v>
      </c>
      <c r="AI94" s="24">
        <v>118</v>
      </c>
      <c r="AJ94" s="12">
        <v>0</v>
      </c>
      <c r="AK94" s="12" t="s">
        <v>386</v>
      </c>
      <c r="AL94" s="12">
        <v>4</v>
      </c>
      <c r="AM94" s="12" t="s">
        <v>73</v>
      </c>
      <c r="AN94" s="128">
        <f t="shared" si="3"/>
        <v>7.7832240163360371</v>
      </c>
      <c r="AO94" s="12">
        <v>651.86</v>
      </c>
      <c r="AP94" s="12" t="s">
        <v>405</v>
      </c>
      <c r="AQ94" s="12" t="s">
        <v>1654</v>
      </c>
      <c r="AR94" s="12" t="s">
        <v>401</v>
      </c>
      <c r="AS94" s="12" t="s">
        <v>403</v>
      </c>
      <c r="AT94" s="12" t="s">
        <v>17</v>
      </c>
    </row>
    <row r="95" spans="1:46" ht="15" customHeight="1" x14ac:dyDescent="0.3">
      <c r="A95" s="15">
        <v>4.182126741307951E-2</v>
      </c>
      <c r="B95" s="12">
        <v>3.1579324373141669E-2</v>
      </c>
      <c r="C95" s="12">
        <v>1</v>
      </c>
      <c r="D95" s="12">
        <v>0</v>
      </c>
      <c r="E95" s="12">
        <v>0</v>
      </c>
      <c r="F95" s="12">
        <v>1</v>
      </c>
      <c r="G95" s="12">
        <v>0</v>
      </c>
      <c r="H95" s="12">
        <v>1</v>
      </c>
      <c r="I95" s="12">
        <v>0</v>
      </c>
      <c r="J95" s="12">
        <v>0</v>
      </c>
      <c r="K95" s="12">
        <v>0</v>
      </c>
      <c r="L95" s="12">
        <v>0</v>
      </c>
      <c r="M95" s="12">
        <v>0</v>
      </c>
      <c r="N95" s="12">
        <v>1</v>
      </c>
      <c r="O95" s="113">
        <v>7.6009024595420822</v>
      </c>
      <c r="P95" s="12">
        <v>0</v>
      </c>
      <c r="Q95" s="12">
        <v>0</v>
      </c>
      <c r="R95" s="12">
        <v>6.9850000000000003</v>
      </c>
      <c r="S95" s="128">
        <v>6.1779441140506002</v>
      </c>
      <c r="T95" s="126">
        <v>1</v>
      </c>
      <c r="U95" s="128">
        <v>1.2011463631940393</v>
      </c>
      <c r="V95" s="12">
        <v>0</v>
      </c>
      <c r="W95" s="12">
        <v>1</v>
      </c>
      <c r="X95" s="12">
        <v>0</v>
      </c>
      <c r="Y95" s="12">
        <v>1</v>
      </c>
      <c r="Z95" s="12">
        <v>0</v>
      </c>
      <c r="AA95" s="12">
        <v>0</v>
      </c>
      <c r="AB95" s="12">
        <v>0</v>
      </c>
      <c r="AC95" s="12">
        <v>0</v>
      </c>
      <c r="AD95" s="12">
        <v>1</v>
      </c>
      <c r="AE95" s="12">
        <v>0</v>
      </c>
      <c r="AF95" s="12">
        <v>0</v>
      </c>
      <c r="AG95" s="113">
        <v>2.8033603809065348</v>
      </c>
      <c r="AH95" s="12">
        <v>1</v>
      </c>
      <c r="AI95" s="24">
        <v>118</v>
      </c>
      <c r="AJ95" s="12">
        <v>0</v>
      </c>
      <c r="AK95" s="12" t="s">
        <v>386</v>
      </c>
      <c r="AL95" s="12">
        <v>4</v>
      </c>
      <c r="AM95" s="12" t="s">
        <v>73</v>
      </c>
      <c r="AN95" s="128">
        <f t="shared" si="3"/>
        <v>7.7832240163360371</v>
      </c>
      <c r="AO95" s="12">
        <v>651.86</v>
      </c>
      <c r="AP95" s="12" t="s">
        <v>406</v>
      </c>
      <c r="AQ95" s="12" t="s">
        <v>1654</v>
      </c>
      <c r="AR95" s="12" t="s">
        <v>396</v>
      </c>
      <c r="AS95" s="12" t="s">
        <v>402</v>
      </c>
      <c r="AT95" s="12" t="s">
        <v>17</v>
      </c>
    </row>
    <row r="96" spans="1:46" ht="15" customHeight="1" x14ac:dyDescent="0.3">
      <c r="A96" s="15">
        <v>4.1229577131967253E-2</v>
      </c>
      <c r="B96" s="12">
        <v>3.1580101632996189E-2</v>
      </c>
      <c r="C96" s="12">
        <v>1</v>
      </c>
      <c r="D96" s="12">
        <v>0</v>
      </c>
      <c r="E96" s="12">
        <v>0</v>
      </c>
      <c r="F96" s="12">
        <v>1</v>
      </c>
      <c r="G96" s="12">
        <v>0</v>
      </c>
      <c r="H96" s="12">
        <v>1</v>
      </c>
      <c r="I96" s="12">
        <v>0</v>
      </c>
      <c r="J96" s="12">
        <v>0</v>
      </c>
      <c r="K96" s="12">
        <v>0</v>
      </c>
      <c r="L96" s="12">
        <v>0</v>
      </c>
      <c r="M96" s="12">
        <v>0</v>
      </c>
      <c r="N96" s="12">
        <v>1</v>
      </c>
      <c r="O96" s="113">
        <v>7.6009024595420822</v>
      </c>
      <c r="P96" s="12">
        <v>0</v>
      </c>
      <c r="Q96" s="12">
        <v>0</v>
      </c>
      <c r="R96" s="12">
        <v>6.9850000000000003</v>
      </c>
      <c r="S96" s="128">
        <v>6.1779441140506002</v>
      </c>
      <c r="T96" s="126">
        <v>1</v>
      </c>
      <c r="U96" s="128">
        <v>1.2011463631940393</v>
      </c>
      <c r="V96" s="12">
        <v>0</v>
      </c>
      <c r="W96" s="12">
        <v>1</v>
      </c>
      <c r="X96" s="12">
        <v>0</v>
      </c>
      <c r="Y96" s="12">
        <v>1</v>
      </c>
      <c r="Z96" s="12">
        <v>0</v>
      </c>
      <c r="AA96" s="12">
        <v>0</v>
      </c>
      <c r="AB96" s="12">
        <v>0</v>
      </c>
      <c r="AC96" s="12">
        <v>0</v>
      </c>
      <c r="AD96" s="12">
        <v>1</v>
      </c>
      <c r="AE96" s="12">
        <v>0</v>
      </c>
      <c r="AF96" s="12">
        <v>0</v>
      </c>
      <c r="AG96" s="113">
        <v>2.8033603809065348</v>
      </c>
      <c r="AH96" s="12">
        <v>1</v>
      </c>
      <c r="AI96" s="24">
        <v>118</v>
      </c>
      <c r="AJ96" s="12">
        <v>0</v>
      </c>
      <c r="AK96" s="12" t="s">
        <v>386</v>
      </c>
      <c r="AL96" s="12">
        <v>4</v>
      </c>
      <c r="AM96" s="12" t="s">
        <v>73</v>
      </c>
      <c r="AN96" s="128">
        <f t="shared" si="3"/>
        <v>7.7832240163360371</v>
      </c>
      <c r="AO96" s="12">
        <v>651.86</v>
      </c>
      <c r="AP96" s="12" t="s">
        <v>406</v>
      </c>
      <c r="AQ96" s="12" t="s">
        <v>1654</v>
      </c>
      <c r="AR96" s="12" t="s">
        <v>401</v>
      </c>
      <c r="AS96" s="12" t="s">
        <v>403</v>
      </c>
      <c r="AT96" s="12" t="s">
        <v>17</v>
      </c>
    </row>
    <row r="97" spans="1:46" ht="15" customHeight="1" x14ac:dyDescent="0.3">
      <c r="A97" s="15">
        <v>1.0572100460550994E-2</v>
      </c>
      <c r="B97" s="12">
        <v>3.1716301381652989E-2</v>
      </c>
      <c r="C97" s="12">
        <v>1</v>
      </c>
      <c r="D97" s="12">
        <v>0</v>
      </c>
      <c r="E97" s="12">
        <v>0</v>
      </c>
      <c r="F97" s="12">
        <v>1</v>
      </c>
      <c r="G97" s="12">
        <v>0</v>
      </c>
      <c r="H97" s="12">
        <v>1</v>
      </c>
      <c r="I97" s="12">
        <v>0</v>
      </c>
      <c r="J97" s="12">
        <v>0</v>
      </c>
      <c r="K97" s="12">
        <v>0</v>
      </c>
      <c r="L97" s="12">
        <v>0</v>
      </c>
      <c r="M97" s="12">
        <v>0</v>
      </c>
      <c r="N97" s="12">
        <v>1</v>
      </c>
      <c r="O97" s="113">
        <v>7.6009024595420822</v>
      </c>
      <c r="P97" s="12">
        <v>0</v>
      </c>
      <c r="Q97" s="12">
        <v>0</v>
      </c>
      <c r="R97" s="12">
        <v>6.9850000000000003</v>
      </c>
      <c r="S97" s="128">
        <v>6.1779441140506002</v>
      </c>
      <c r="T97" s="126">
        <v>1</v>
      </c>
      <c r="U97" s="128">
        <v>1.2011463631940393</v>
      </c>
      <c r="V97" s="12">
        <v>0</v>
      </c>
      <c r="W97" s="12">
        <v>1</v>
      </c>
      <c r="X97" s="12">
        <v>0</v>
      </c>
      <c r="Y97" s="12">
        <v>1</v>
      </c>
      <c r="Z97" s="12">
        <v>0</v>
      </c>
      <c r="AA97" s="12">
        <v>0</v>
      </c>
      <c r="AB97" s="12">
        <v>0</v>
      </c>
      <c r="AC97" s="12">
        <v>0</v>
      </c>
      <c r="AD97" s="12">
        <v>1</v>
      </c>
      <c r="AE97" s="12">
        <v>0</v>
      </c>
      <c r="AF97" s="12">
        <v>0</v>
      </c>
      <c r="AG97" s="113">
        <v>2.8033603809065348</v>
      </c>
      <c r="AH97" s="12">
        <v>1</v>
      </c>
      <c r="AI97" s="24">
        <v>118</v>
      </c>
      <c r="AJ97" s="12">
        <v>0</v>
      </c>
      <c r="AK97" s="12" t="s">
        <v>386</v>
      </c>
      <c r="AL97" s="12">
        <v>4</v>
      </c>
      <c r="AM97" s="12" t="s">
        <v>73</v>
      </c>
      <c r="AN97" s="128">
        <f t="shared" si="3"/>
        <v>7.7832240163360371</v>
      </c>
      <c r="AO97" s="12">
        <v>651.86</v>
      </c>
      <c r="AP97" s="12" t="s">
        <v>407</v>
      </c>
      <c r="AQ97" s="12" t="s">
        <v>1654</v>
      </c>
      <c r="AR97" s="12" t="s">
        <v>396</v>
      </c>
      <c r="AS97" s="12" t="s">
        <v>402</v>
      </c>
      <c r="AT97" s="12" t="s">
        <v>17</v>
      </c>
    </row>
    <row r="98" spans="1:46" ht="15" customHeight="1" x14ac:dyDescent="0.3">
      <c r="A98" s="15">
        <v>8.5391701132598273E-3</v>
      </c>
      <c r="B98" s="12">
        <v>3.1716917563536492E-2</v>
      </c>
      <c r="C98" s="12">
        <v>1</v>
      </c>
      <c r="D98" s="12">
        <v>0</v>
      </c>
      <c r="E98" s="12">
        <v>0</v>
      </c>
      <c r="F98" s="12">
        <v>1</v>
      </c>
      <c r="G98" s="12">
        <v>0</v>
      </c>
      <c r="H98" s="12">
        <v>1</v>
      </c>
      <c r="I98" s="12">
        <v>0</v>
      </c>
      <c r="J98" s="12">
        <v>0</v>
      </c>
      <c r="K98" s="12">
        <v>0</v>
      </c>
      <c r="L98" s="12">
        <v>0</v>
      </c>
      <c r="M98" s="12">
        <v>0</v>
      </c>
      <c r="N98" s="12">
        <v>1</v>
      </c>
      <c r="O98" s="113">
        <v>7.6009024595420822</v>
      </c>
      <c r="P98" s="12">
        <v>0</v>
      </c>
      <c r="Q98" s="12">
        <v>0</v>
      </c>
      <c r="R98" s="12">
        <v>6.9850000000000003</v>
      </c>
      <c r="S98" s="128">
        <v>6.1779441140506002</v>
      </c>
      <c r="T98" s="126">
        <v>1</v>
      </c>
      <c r="U98" s="128">
        <v>1.2011463631940393</v>
      </c>
      <c r="V98" s="12">
        <v>0</v>
      </c>
      <c r="W98" s="12">
        <v>1</v>
      </c>
      <c r="X98" s="12">
        <v>0</v>
      </c>
      <c r="Y98" s="12">
        <v>1</v>
      </c>
      <c r="Z98" s="12">
        <v>0</v>
      </c>
      <c r="AA98" s="12">
        <v>0</v>
      </c>
      <c r="AB98" s="12">
        <v>0</v>
      </c>
      <c r="AC98" s="12">
        <v>0</v>
      </c>
      <c r="AD98" s="12">
        <v>1</v>
      </c>
      <c r="AE98" s="12">
        <v>0</v>
      </c>
      <c r="AF98" s="12">
        <v>0</v>
      </c>
      <c r="AG98" s="113">
        <v>2.8033603809065348</v>
      </c>
      <c r="AH98" s="12">
        <v>1</v>
      </c>
      <c r="AI98" s="24">
        <v>118</v>
      </c>
      <c r="AJ98" s="12">
        <v>0</v>
      </c>
      <c r="AK98" s="12" t="s">
        <v>386</v>
      </c>
      <c r="AL98" s="12">
        <v>4</v>
      </c>
      <c r="AM98" s="12" t="s">
        <v>73</v>
      </c>
      <c r="AN98" s="128">
        <f t="shared" si="3"/>
        <v>7.7832240163360371</v>
      </c>
      <c r="AO98" s="12">
        <v>651.86</v>
      </c>
      <c r="AP98" s="12" t="s">
        <v>407</v>
      </c>
      <c r="AQ98" s="12" t="s">
        <v>1654</v>
      </c>
      <c r="AR98" s="12" t="s">
        <v>401</v>
      </c>
      <c r="AS98" s="12" t="s">
        <v>403</v>
      </c>
      <c r="AT98" s="12" t="s">
        <v>17</v>
      </c>
    </row>
    <row r="99" spans="1:46" ht="15" customHeight="1" x14ac:dyDescent="0.3">
      <c r="A99" s="15">
        <v>1.3258893149070224E-2</v>
      </c>
      <c r="B99" s="12">
        <v>3.1339201988711436E-2</v>
      </c>
      <c r="C99" s="12">
        <v>1</v>
      </c>
      <c r="D99" s="12">
        <v>0</v>
      </c>
      <c r="E99" s="12">
        <v>0</v>
      </c>
      <c r="F99" s="12">
        <v>1</v>
      </c>
      <c r="G99" s="12">
        <v>0</v>
      </c>
      <c r="H99" s="12">
        <v>1</v>
      </c>
      <c r="I99" s="12">
        <v>0</v>
      </c>
      <c r="J99" s="12">
        <v>0</v>
      </c>
      <c r="K99" s="12">
        <v>0</v>
      </c>
      <c r="L99" s="12">
        <v>0</v>
      </c>
      <c r="M99" s="12">
        <v>0</v>
      </c>
      <c r="N99" s="12">
        <v>1</v>
      </c>
      <c r="O99" s="113">
        <v>7.6009024595420822</v>
      </c>
      <c r="P99" s="12">
        <v>0</v>
      </c>
      <c r="Q99" s="12">
        <v>0</v>
      </c>
      <c r="R99" s="12">
        <v>6.9850000000000003</v>
      </c>
      <c r="S99" s="128">
        <v>6.1779441140506002</v>
      </c>
      <c r="T99" s="126">
        <v>1</v>
      </c>
      <c r="U99" s="128">
        <v>1.2011463631940393</v>
      </c>
      <c r="V99" s="12">
        <v>0</v>
      </c>
      <c r="W99" s="12">
        <v>1</v>
      </c>
      <c r="X99" s="12">
        <v>0</v>
      </c>
      <c r="Y99" s="12">
        <v>1</v>
      </c>
      <c r="Z99" s="12">
        <v>0</v>
      </c>
      <c r="AA99" s="12">
        <v>0</v>
      </c>
      <c r="AB99" s="12">
        <v>0</v>
      </c>
      <c r="AC99" s="12">
        <v>0</v>
      </c>
      <c r="AD99" s="12">
        <v>1</v>
      </c>
      <c r="AE99" s="12">
        <v>0</v>
      </c>
      <c r="AF99" s="12">
        <v>1</v>
      </c>
      <c r="AG99" s="113">
        <v>2.8033603809065348</v>
      </c>
      <c r="AH99" s="12">
        <v>1</v>
      </c>
      <c r="AI99" s="24">
        <v>118</v>
      </c>
      <c r="AJ99" s="12">
        <v>0</v>
      </c>
      <c r="AK99" s="12" t="s">
        <v>386</v>
      </c>
      <c r="AL99" s="12">
        <v>4</v>
      </c>
      <c r="AM99" s="12" t="s">
        <v>73</v>
      </c>
      <c r="AN99" s="128">
        <f t="shared" si="3"/>
        <v>7.7832240163360371</v>
      </c>
      <c r="AO99" s="12">
        <v>651.86</v>
      </c>
      <c r="AP99" s="12" t="s">
        <v>408</v>
      </c>
      <c r="AQ99" s="12" t="s">
        <v>1654</v>
      </c>
      <c r="AR99" s="12" t="s">
        <v>396</v>
      </c>
      <c r="AS99" s="12" t="s">
        <v>402</v>
      </c>
      <c r="AT99" s="12" t="s">
        <v>17</v>
      </c>
    </row>
    <row r="100" spans="1:46" ht="15" customHeight="1" x14ac:dyDescent="0.3">
      <c r="A100" s="15">
        <v>4.070350312520162E-3</v>
      </c>
      <c r="B100" s="12">
        <v>3.1341697406405244E-2</v>
      </c>
      <c r="C100" s="12">
        <v>1</v>
      </c>
      <c r="D100" s="12">
        <v>0</v>
      </c>
      <c r="E100" s="12">
        <v>0</v>
      </c>
      <c r="F100" s="12">
        <v>1</v>
      </c>
      <c r="G100" s="12">
        <v>0</v>
      </c>
      <c r="H100" s="12">
        <v>1</v>
      </c>
      <c r="I100" s="12">
        <v>0</v>
      </c>
      <c r="J100" s="12">
        <v>0</v>
      </c>
      <c r="K100" s="12">
        <v>0</v>
      </c>
      <c r="L100" s="12">
        <v>0</v>
      </c>
      <c r="M100" s="12">
        <v>0</v>
      </c>
      <c r="N100" s="12">
        <v>1</v>
      </c>
      <c r="O100" s="113">
        <v>7.6009024595420822</v>
      </c>
      <c r="P100" s="12">
        <v>0</v>
      </c>
      <c r="Q100" s="12">
        <v>0</v>
      </c>
      <c r="R100" s="12">
        <v>6.9850000000000003</v>
      </c>
      <c r="S100" s="128">
        <v>6.1779441140506002</v>
      </c>
      <c r="T100" s="126">
        <v>1</v>
      </c>
      <c r="U100" s="128">
        <v>1.2011463631940393</v>
      </c>
      <c r="V100" s="12">
        <v>0</v>
      </c>
      <c r="W100" s="12">
        <v>1</v>
      </c>
      <c r="X100" s="12">
        <v>0</v>
      </c>
      <c r="Y100" s="12">
        <v>1</v>
      </c>
      <c r="Z100" s="12">
        <v>0</v>
      </c>
      <c r="AA100" s="12">
        <v>0</v>
      </c>
      <c r="AB100" s="12">
        <v>0</v>
      </c>
      <c r="AC100" s="12">
        <v>0</v>
      </c>
      <c r="AD100" s="12">
        <v>1</v>
      </c>
      <c r="AE100" s="12">
        <v>0</v>
      </c>
      <c r="AF100" s="12">
        <v>1</v>
      </c>
      <c r="AG100" s="113">
        <v>2.8033603809065348</v>
      </c>
      <c r="AH100" s="12">
        <v>1</v>
      </c>
      <c r="AI100" s="24">
        <v>118</v>
      </c>
      <c r="AJ100" s="12">
        <v>0</v>
      </c>
      <c r="AK100" s="12" t="s">
        <v>386</v>
      </c>
      <c r="AL100" s="12">
        <v>4</v>
      </c>
      <c r="AM100" s="12" t="s">
        <v>73</v>
      </c>
      <c r="AN100" s="128">
        <f t="shared" si="3"/>
        <v>7.7832240163360371</v>
      </c>
      <c r="AO100" s="12">
        <v>651.86</v>
      </c>
      <c r="AP100" s="12" t="s">
        <v>408</v>
      </c>
      <c r="AQ100" s="12" t="s">
        <v>1654</v>
      </c>
      <c r="AR100" s="12" t="s">
        <v>401</v>
      </c>
      <c r="AS100" s="12" t="s">
        <v>403</v>
      </c>
      <c r="AT100" s="12" t="s">
        <v>17</v>
      </c>
    </row>
    <row r="101" spans="1:46" ht="15" customHeight="1" x14ac:dyDescent="0.3">
      <c r="A101" s="15">
        <v>4.6523518210815525E-3</v>
      </c>
      <c r="B101" s="12">
        <v>3.140337479230048E-2</v>
      </c>
      <c r="C101" s="12">
        <v>1</v>
      </c>
      <c r="D101" s="12">
        <v>0</v>
      </c>
      <c r="E101" s="12">
        <v>0</v>
      </c>
      <c r="F101" s="12">
        <v>1</v>
      </c>
      <c r="G101" s="12">
        <v>0</v>
      </c>
      <c r="H101" s="12">
        <v>1</v>
      </c>
      <c r="I101" s="12">
        <v>0</v>
      </c>
      <c r="J101" s="12">
        <v>0</v>
      </c>
      <c r="K101" s="12">
        <v>0</v>
      </c>
      <c r="L101" s="12">
        <v>0</v>
      </c>
      <c r="M101" s="12">
        <v>0</v>
      </c>
      <c r="N101" s="12">
        <v>1</v>
      </c>
      <c r="O101" s="113">
        <v>7.6009024595420822</v>
      </c>
      <c r="P101" s="12">
        <v>0</v>
      </c>
      <c r="Q101" s="12">
        <v>0</v>
      </c>
      <c r="R101" s="12">
        <v>6.9850000000000003</v>
      </c>
      <c r="S101" s="128">
        <v>6.1779441140506002</v>
      </c>
      <c r="T101" s="126">
        <v>1</v>
      </c>
      <c r="U101" s="128">
        <v>1.2011463631940393</v>
      </c>
      <c r="V101" s="12">
        <v>0</v>
      </c>
      <c r="W101" s="12">
        <v>1</v>
      </c>
      <c r="X101" s="12">
        <v>0</v>
      </c>
      <c r="Y101" s="12">
        <v>1</v>
      </c>
      <c r="Z101" s="12">
        <v>0</v>
      </c>
      <c r="AA101" s="12">
        <v>0</v>
      </c>
      <c r="AB101" s="12">
        <v>0</v>
      </c>
      <c r="AC101" s="12">
        <v>0</v>
      </c>
      <c r="AD101" s="12">
        <v>1</v>
      </c>
      <c r="AE101" s="12">
        <v>0</v>
      </c>
      <c r="AF101" s="12">
        <v>1</v>
      </c>
      <c r="AG101" s="113">
        <v>2.8033603809065348</v>
      </c>
      <c r="AH101" s="12">
        <v>1</v>
      </c>
      <c r="AI101" s="24">
        <v>118</v>
      </c>
      <c r="AJ101" s="12">
        <v>0</v>
      </c>
      <c r="AK101" s="12" t="s">
        <v>386</v>
      </c>
      <c r="AL101" s="12">
        <v>4</v>
      </c>
      <c r="AM101" s="12" t="s">
        <v>73</v>
      </c>
      <c r="AN101" s="128">
        <f t="shared" si="3"/>
        <v>7.7832240163360371</v>
      </c>
      <c r="AO101" s="12">
        <v>651.86</v>
      </c>
      <c r="AP101" s="12" t="s">
        <v>409</v>
      </c>
      <c r="AQ101" s="12" t="s">
        <v>1654</v>
      </c>
      <c r="AR101" s="12" t="s">
        <v>396</v>
      </c>
      <c r="AS101" s="12" t="s">
        <v>402</v>
      </c>
      <c r="AT101" s="12" t="s">
        <v>17</v>
      </c>
    </row>
    <row r="102" spans="1:46" ht="15" customHeight="1" x14ac:dyDescent="0.3">
      <c r="A102" s="15">
        <v>0</v>
      </c>
      <c r="B102" s="12">
        <v>3.1403714651066388E-2</v>
      </c>
      <c r="C102" s="12">
        <v>1</v>
      </c>
      <c r="D102" s="12">
        <v>0</v>
      </c>
      <c r="E102" s="12">
        <v>0</v>
      </c>
      <c r="F102" s="12">
        <v>1</v>
      </c>
      <c r="G102" s="12">
        <v>0</v>
      </c>
      <c r="H102" s="12">
        <v>1</v>
      </c>
      <c r="I102" s="12">
        <v>0</v>
      </c>
      <c r="J102" s="12">
        <v>0</v>
      </c>
      <c r="K102" s="12">
        <v>0</v>
      </c>
      <c r="L102" s="12">
        <v>0</v>
      </c>
      <c r="M102" s="12">
        <v>0</v>
      </c>
      <c r="N102" s="12">
        <v>1</v>
      </c>
      <c r="O102" s="113">
        <v>7.6009024595420822</v>
      </c>
      <c r="P102" s="12">
        <v>0</v>
      </c>
      <c r="Q102" s="12">
        <v>0</v>
      </c>
      <c r="R102" s="12">
        <v>6.9850000000000003</v>
      </c>
      <c r="S102" s="128">
        <v>6.1779441140506002</v>
      </c>
      <c r="T102" s="126">
        <v>1</v>
      </c>
      <c r="U102" s="128">
        <v>1.2011463631940393</v>
      </c>
      <c r="V102" s="12">
        <v>0</v>
      </c>
      <c r="W102" s="12">
        <v>1</v>
      </c>
      <c r="X102" s="12">
        <v>0</v>
      </c>
      <c r="Y102" s="12">
        <v>1</v>
      </c>
      <c r="Z102" s="12">
        <v>0</v>
      </c>
      <c r="AA102" s="12">
        <v>0</v>
      </c>
      <c r="AB102" s="12">
        <v>0</v>
      </c>
      <c r="AC102" s="12">
        <v>0</v>
      </c>
      <c r="AD102" s="12">
        <v>1</v>
      </c>
      <c r="AE102" s="12">
        <v>0</v>
      </c>
      <c r="AF102" s="12">
        <v>1</v>
      </c>
      <c r="AG102" s="113">
        <v>2.8033603809065348</v>
      </c>
      <c r="AH102" s="12">
        <v>1</v>
      </c>
      <c r="AI102" s="24">
        <v>118</v>
      </c>
      <c r="AJ102" s="12">
        <v>0</v>
      </c>
      <c r="AK102" s="12" t="s">
        <v>386</v>
      </c>
      <c r="AL102" s="12">
        <v>4</v>
      </c>
      <c r="AM102" s="12" t="s">
        <v>73</v>
      </c>
      <c r="AN102" s="128">
        <f t="shared" si="3"/>
        <v>7.7832240163360371</v>
      </c>
      <c r="AO102" s="12">
        <v>651.86</v>
      </c>
      <c r="AP102" s="12" t="s">
        <v>409</v>
      </c>
      <c r="AQ102" s="12" t="s">
        <v>1654</v>
      </c>
      <c r="AR102" s="12" t="s">
        <v>401</v>
      </c>
      <c r="AS102" s="12" t="s">
        <v>403</v>
      </c>
      <c r="AT102" s="12" t="s">
        <v>17</v>
      </c>
    </row>
    <row r="103" spans="1:46" ht="15" customHeight="1" x14ac:dyDescent="0.3">
      <c r="A103" s="15">
        <v>3.8294700889655545E-2</v>
      </c>
      <c r="B103" s="12">
        <v>3.1615392594948187E-2</v>
      </c>
      <c r="C103" s="12">
        <v>1</v>
      </c>
      <c r="D103" s="12">
        <v>0</v>
      </c>
      <c r="E103" s="12">
        <v>0</v>
      </c>
      <c r="F103" s="12">
        <v>1</v>
      </c>
      <c r="G103" s="12">
        <v>0</v>
      </c>
      <c r="H103" s="12">
        <v>1</v>
      </c>
      <c r="I103" s="12">
        <v>0</v>
      </c>
      <c r="J103" s="12">
        <v>0</v>
      </c>
      <c r="K103" s="12">
        <v>0</v>
      </c>
      <c r="L103" s="12">
        <v>0</v>
      </c>
      <c r="M103" s="12">
        <v>0</v>
      </c>
      <c r="N103" s="12">
        <v>1</v>
      </c>
      <c r="O103" s="113">
        <v>7.6009024595420822</v>
      </c>
      <c r="P103" s="12">
        <v>0</v>
      </c>
      <c r="Q103" s="12">
        <v>0</v>
      </c>
      <c r="R103" s="12">
        <v>6.9850000000000003</v>
      </c>
      <c r="S103" s="128">
        <v>6.1779441140506002</v>
      </c>
      <c r="T103" s="126">
        <v>1</v>
      </c>
      <c r="U103" s="128">
        <v>1.2011463631940393</v>
      </c>
      <c r="V103" s="12">
        <v>0</v>
      </c>
      <c r="W103" s="12">
        <v>1</v>
      </c>
      <c r="X103" s="12">
        <v>0</v>
      </c>
      <c r="Y103" s="12">
        <v>1</v>
      </c>
      <c r="Z103" s="12">
        <v>0</v>
      </c>
      <c r="AA103" s="12">
        <v>0</v>
      </c>
      <c r="AB103" s="12">
        <v>0</v>
      </c>
      <c r="AC103" s="12">
        <v>0</v>
      </c>
      <c r="AD103" s="12">
        <v>1</v>
      </c>
      <c r="AE103" s="12">
        <v>0</v>
      </c>
      <c r="AF103" s="12">
        <v>0</v>
      </c>
      <c r="AG103" s="113">
        <v>2.8033603809065348</v>
      </c>
      <c r="AH103" s="12">
        <v>1</v>
      </c>
      <c r="AI103" s="24">
        <v>118</v>
      </c>
      <c r="AJ103" s="12">
        <v>0</v>
      </c>
      <c r="AK103" s="12" t="s">
        <v>386</v>
      </c>
      <c r="AL103" s="12">
        <v>4</v>
      </c>
      <c r="AM103" s="12" t="s">
        <v>73</v>
      </c>
      <c r="AN103" s="128">
        <f t="shared" si="3"/>
        <v>7.7832240163360371</v>
      </c>
      <c r="AO103" s="12">
        <v>651.86</v>
      </c>
      <c r="AP103" s="12" t="s">
        <v>410</v>
      </c>
      <c r="AQ103" s="12" t="s">
        <v>1654</v>
      </c>
      <c r="AR103" s="12" t="s">
        <v>396</v>
      </c>
      <c r="AS103" s="12" t="s">
        <v>402</v>
      </c>
      <c r="AT103" s="12" t="s">
        <v>17</v>
      </c>
    </row>
    <row r="104" spans="1:46" ht="15" customHeight="1" x14ac:dyDescent="0.3">
      <c r="A104" s="15">
        <v>4.0193713261126578E-2</v>
      </c>
      <c r="B104" s="12">
        <v>3.1613032902009668E-2</v>
      </c>
      <c r="C104" s="12">
        <v>1</v>
      </c>
      <c r="D104" s="12">
        <v>0</v>
      </c>
      <c r="E104" s="12">
        <v>0</v>
      </c>
      <c r="F104" s="12">
        <v>1</v>
      </c>
      <c r="G104" s="12">
        <v>0</v>
      </c>
      <c r="H104" s="12">
        <v>1</v>
      </c>
      <c r="I104" s="12">
        <v>0</v>
      </c>
      <c r="J104" s="12">
        <v>0</v>
      </c>
      <c r="K104" s="12">
        <v>0</v>
      </c>
      <c r="L104" s="12">
        <v>0</v>
      </c>
      <c r="M104" s="12">
        <v>0</v>
      </c>
      <c r="N104" s="12">
        <v>1</v>
      </c>
      <c r="O104" s="113">
        <v>7.6009024595420822</v>
      </c>
      <c r="P104" s="12">
        <v>0</v>
      </c>
      <c r="Q104" s="12">
        <v>0</v>
      </c>
      <c r="R104" s="12">
        <v>6.9850000000000003</v>
      </c>
      <c r="S104" s="128">
        <v>6.1779441140506002</v>
      </c>
      <c r="T104" s="126">
        <v>1</v>
      </c>
      <c r="U104" s="128">
        <v>1.2011463631940393</v>
      </c>
      <c r="V104" s="12">
        <v>0</v>
      </c>
      <c r="W104" s="12">
        <v>1</v>
      </c>
      <c r="X104" s="12">
        <v>0</v>
      </c>
      <c r="Y104" s="12">
        <v>1</v>
      </c>
      <c r="Z104" s="12">
        <v>0</v>
      </c>
      <c r="AA104" s="12">
        <v>0</v>
      </c>
      <c r="AB104" s="12">
        <v>0</v>
      </c>
      <c r="AC104" s="12">
        <v>0</v>
      </c>
      <c r="AD104" s="12">
        <v>1</v>
      </c>
      <c r="AE104" s="12">
        <v>0</v>
      </c>
      <c r="AF104" s="12">
        <v>0</v>
      </c>
      <c r="AG104" s="113">
        <v>2.8033603809065348</v>
      </c>
      <c r="AH104" s="12">
        <v>1</v>
      </c>
      <c r="AI104" s="24">
        <v>118</v>
      </c>
      <c r="AJ104" s="12">
        <v>0</v>
      </c>
      <c r="AK104" s="12" t="s">
        <v>386</v>
      </c>
      <c r="AL104" s="12">
        <v>4</v>
      </c>
      <c r="AM104" s="12" t="s">
        <v>73</v>
      </c>
      <c r="AN104" s="128">
        <f t="shared" si="3"/>
        <v>7.7832240163360371</v>
      </c>
      <c r="AO104" s="12">
        <v>651.86</v>
      </c>
      <c r="AP104" s="12" t="s">
        <v>410</v>
      </c>
      <c r="AQ104" s="12" t="s">
        <v>1654</v>
      </c>
      <c r="AR104" s="12" t="s">
        <v>401</v>
      </c>
      <c r="AS104" s="12" t="s">
        <v>403</v>
      </c>
      <c r="AT104" s="12" t="s">
        <v>17</v>
      </c>
    </row>
    <row r="105" spans="1:46" ht="15" customHeight="1" x14ac:dyDescent="0.3">
      <c r="A105" s="15">
        <v>1.239799976705077E-2</v>
      </c>
      <c r="B105" s="12">
        <v>3.1683777182463076E-2</v>
      </c>
      <c r="C105" s="12">
        <v>1</v>
      </c>
      <c r="D105" s="12">
        <v>0</v>
      </c>
      <c r="E105" s="12">
        <v>0</v>
      </c>
      <c r="F105" s="12">
        <v>1</v>
      </c>
      <c r="G105" s="12">
        <v>0</v>
      </c>
      <c r="H105" s="12">
        <v>1</v>
      </c>
      <c r="I105" s="12">
        <v>0</v>
      </c>
      <c r="J105" s="12">
        <v>0</v>
      </c>
      <c r="K105" s="12">
        <v>0</v>
      </c>
      <c r="L105" s="12">
        <v>0</v>
      </c>
      <c r="M105" s="12">
        <v>0</v>
      </c>
      <c r="N105" s="12">
        <v>1</v>
      </c>
      <c r="O105" s="113">
        <v>7.6009024595420822</v>
      </c>
      <c r="P105" s="12">
        <v>0</v>
      </c>
      <c r="Q105" s="12">
        <v>0</v>
      </c>
      <c r="R105" s="12">
        <v>6.9850000000000003</v>
      </c>
      <c r="S105" s="128">
        <v>6.1779441140506002</v>
      </c>
      <c r="T105" s="126">
        <v>1</v>
      </c>
      <c r="U105" s="128">
        <v>1.2011463631940393</v>
      </c>
      <c r="V105" s="12">
        <v>0</v>
      </c>
      <c r="W105" s="12">
        <v>1</v>
      </c>
      <c r="X105" s="12">
        <v>0</v>
      </c>
      <c r="Y105" s="12">
        <v>1</v>
      </c>
      <c r="Z105" s="12">
        <v>0</v>
      </c>
      <c r="AA105" s="12">
        <v>0</v>
      </c>
      <c r="AB105" s="12">
        <v>0</v>
      </c>
      <c r="AC105" s="12">
        <v>0</v>
      </c>
      <c r="AD105" s="12">
        <v>1</v>
      </c>
      <c r="AE105" s="12">
        <v>0</v>
      </c>
      <c r="AF105" s="12">
        <v>0</v>
      </c>
      <c r="AG105" s="113">
        <v>2.8033603809065348</v>
      </c>
      <c r="AH105" s="12">
        <v>1</v>
      </c>
      <c r="AI105" s="24">
        <v>118</v>
      </c>
      <c r="AJ105" s="12">
        <v>0</v>
      </c>
      <c r="AK105" s="12" t="s">
        <v>386</v>
      </c>
      <c r="AL105" s="12">
        <v>4</v>
      </c>
      <c r="AM105" s="12" t="s">
        <v>73</v>
      </c>
      <c r="AN105" s="128">
        <f t="shared" si="3"/>
        <v>7.7832240163360371</v>
      </c>
      <c r="AO105" s="12">
        <v>651.86</v>
      </c>
      <c r="AP105" s="12" t="s">
        <v>411</v>
      </c>
      <c r="AQ105" s="12" t="s">
        <v>1654</v>
      </c>
      <c r="AR105" s="12" t="s">
        <v>396</v>
      </c>
      <c r="AS105" s="12" t="s">
        <v>402</v>
      </c>
      <c r="AT105" s="12" t="s">
        <v>17</v>
      </c>
    </row>
    <row r="106" spans="1:46" ht="15" customHeight="1" x14ac:dyDescent="0.3">
      <c r="A106" s="15">
        <v>9.241417335483686E-3</v>
      </c>
      <c r="B106" s="12">
        <v>3.1684859435944061E-2</v>
      </c>
      <c r="C106" s="12">
        <v>1</v>
      </c>
      <c r="D106" s="12">
        <v>0</v>
      </c>
      <c r="E106" s="12">
        <v>0</v>
      </c>
      <c r="F106" s="12">
        <v>1</v>
      </c>
      <c r="G106" s="12">
        <v>0</v>
      </c>
      <c r="H106" s="12">
        <v>1</v>
      </c>
      <c r="I106" s="12">
        <v>0</v>
      </c>
      <c r="J106" s="12">
        <v>0</v>
      </c>
      <c r="K106" s="12">
        <v>0</v>
      </c>
      <c r="L106" s="12">
        <v>0</v>
      </c>
      <c r="M106" s="12">
        <v>0</v>
      </c>
      <c r="N106" s="12">
        <v>1</v>
      </c>
      <c r="O106" s="113">
        <v>7.6009024595420822</v>
      </c>
      <c r="P106" s="12">
        <v>0</v>
      </c>
      <c r="Q106" s="12">
        <v>0</v>
      </c>
      <c r="R106" s="12">
        <v>6.9850000000000003</v>
      </c>
      <c r="S106" s="128">
        <v>6.1779441140506002</v>
      </c>
      <c r="T106" s="126">
        <v>1</v>
      </c>
      <c r="U106" s="128">
        <v>1.2011463631940393</v>
      </c>
      <c r="V106" s="12">
        <v>0</v>
      </c>
      <c r="W106" s="12">
        <v>1</v>
      </c>
      <c r="X106" s="12">
        <v>0</v>
      </c>
      <c r="Y106" s="12">
        <v>1</v>
      </c>
      <c r="Z106" s="12">
        <v>0</v>
      </c>
      <c r="AA106" s="12">
        <v>0</v>
      </c>
      <c r="AB106" s="12">
        <v>0</v>
      </c>
      <c r="AC106" s="12">
        <v>0</v>
      </c>
      <c r="AD106" s="12">
        <v>1</v>
      </c>
      <c r="AE106" s="12">
        <v>0</v>
      </c>
      <c r="AF106" s="12">
        <v>0</v>
      </c>
      <c r="AG106" s="113">
        <v>2.8033603809065348</v>
      </c>
      <c r="AH106" s="12">
        <v>1</v>
      </c>
      <c r="AI106" s="24">
        <v>118</v>
      </c>
      <c r="AJ106" s="12">
        <v>0</v>
      </c>
      <c r="AK106" s="12" t="s">
        <v>386</v>
      </c>
      <c r="AL106" s="12">
        <v>4</v>
      </c>
      <c r="AM106" s="12" t="s">
        <v>73</v>
      </c>
      <c r="AN106" s="128">
        <f t="shared" si="3"/>
        <v>7.7832240163360371</v>
      </c>
      <c r="AO106" s="12">
        <v>651.86</v>
      </c>
      <c r="AP106" s="12" t="s">
        <v>411</v>
      </c>
      <c r="AQ106" s="12" t="s">
        <v>1654</v>
      </c>
      <c r="AR106" s="12" t="s">
        <v>401</v>
      </c>
      <c r="AS106" s="12" t="s">
        <v>403</v>
      </c>
      <c r="AT106" s="12" t="s">
        <v>17</v>
      </c>
    </row>
    <row r="107" spans="1:46" ht="15" customHeight="1" x14ac:dyDescent="0.3">
      <c r="A107" s="15">
        <v>-5.2969006256004883E-3</v>
      </c>
      <c r="B107" s="12">
        <v>2.9721497954758303E-2</v>
      </c>
      <c r="C107" s="12">
        <v>1</v>
      </c>
      <c r="D107" s="12">
        <v>0</v>
      </c>
      <c r="E107" s="12">
        <v>0</v>
      </c>
      <c r="F107" s="12">
        <v>1</v>
      </c>
      <c r="G107" s="12">
        <v>0</v>
      </c>
      <c r="H107" s="12">
        <v>1</v>
      </c>
      <c r="I107" s="12">
        <v>0</v>
      </c>
      <c r="J107" s="12">
        <v>0</v>
      </c>
      <c r="K107" s="12">
        <v>0</v>
      </c>
      <c r="L107" s="12">
        <v>0</v>
      </c>
      <c r="M107" s="12">
        <v>0</v>
      </c>
      <c r="N107" s="12">
        <v>1</v>
      </c>
      <c r="O107" s="113">
        <v>7.6009024595420822</v>
      </c>
      <c r="P107" s="12">
        <v>0</v>
      </c>
      <c r="Q107" s="12">
        <v>0</v>
      </c>
      <c r="R107" s="12">
        <v>6.9850000000000003</v>
      </c>
      <c r="S107" s="128">
        <v>6.1779441140506002</v>
      </c>
      <c r="T107" s="126">
        <v>1</v>
      </c>
      <c r="U107" s="128">
        <v>1.2011463631940393</v>
      </c>
      <c r="V107" s="12">
        <v>0</v>
      </c>
      <c r="W107" s="12">
        <v>1</v>
      </c>
      <c r="X107" s="12">
        <v>0</v>
      </c>
      <c r="Y107" s="12">
        <v>1</v>
      </c>
      <c r="Z107" s="12">
        <v>0</v>
      </c>
      <c r="AA107" s="12">
        <v>0</v>
      </c>
      <c r="AB107" s="12">
        <v>0</v>
      </c>
      <c r="AC107" s="12">
        <v>0</v>
      </c>
      <c r="AD107" s="12">
        <v>1</v>
      </c>
      <c r="AE107" s="12">
        <v>0</v>
      </c>
      <c r="AF107" s="12">
        <v>1</v>
      </c>
      <c r="AG107" s="113">
        <v>2.8033603809065348</v>
      </c>
      <c r="AH107" s="12">
        <v>1</v>
      </c>
      <c r="AI107" s="24">
        <v>118</v>
      </c>
      <c r="AJ107" s="12">
        <v>1</v>
      </c>
      <c r="AK107" s="12" t="s">
        <v>386</v>
      </c>
      <c r="AL107" s="12">
        <v>4</v>
      </c>
      <c r="AM107" s="12" t="s">
        <v>73</v>
      </c>
      <c r="AN107" s="128">
        <f t="shared" si="3"/>
        <v>7.7832240163360371</v>
      </c>
      <c r="AO107" s="12">
        <v>651.86</v>
      </c>
      <c r="AP107" s="12" t="s">
        <v>404</v>
      </c>
      <c r="AQ107" s="12" t="s">
        <v>1654</v>
      </c>
      <c r="AR107" s="12" t="s">
        <v>396</v>
      </c>
      <c r="AS107" s="12" t="s">
        <v>402</v>
      </c>
      <c r="AT107" s="12" t="s">
        <v>17</v>
      </c>
    </row>
    <row r="108" spans="1:46" ht="15" customHeight="1" x14ac:dyDescent="0.3">
      <c r="A108" s="15">
        <v>-2.4512845869930273E-3</v>
      </c>
      <c r="B108" s="12">
        <v>2.9721825617290459E-2</v>
      </c>
      <c r="C108" s="12">
        <v>1</v>
      </c>
      <c r="D108" s="12">
        <v>0</v>
      </c>
      <c r="E108" s="12">
        <v>0</v>
      </c>
      <c r="F108" s="12">
        <v>1</v>
      </c>
      <c r="G108" s="12">
        <v>0</v>
      </c>
      <c r="H108" s="12">
        <v>1</v>
      </c>
      <c r="I108" s="12">
        <v>0</v>
      </c>
      <c r="J108" s="12">
        <v>0</v>
      </c>
      <c r="K108" s="12">
        <v>0</v>
      </c>
      <c r="L108" s="12">
        <v>0</v>
      </c>
      <c r="M108" s="12">
        <v>0</v>
      </c>
      <c r="N108" s="12">
        <v>1</v>
      </c>
      <c r="O108" s="113">
        <v>7.6019019598751658</v>
      </c>
      <c r="P108" s="12">
        <v>0</v>
      </c>
      <c r="Q108" s="12">
        <v>0</v>
      </c>
      <c r="R108" s="12">
        <v>6.9850000000000003</v>
      </c>
      <c r="S108" s="128">
        <v>6.1779441140506002</v>
      </c>
      <c r="T108" s="126">
        <v>1</v>
      </c>
      <c r="U108" s="128">
        <v>1.2011463631940393</v>
      </c>
      <c r="V108" s="12">
        <v>0</v>
      </c>
      <c r="W108" s="12">
        <v>1</v>
      </c>
      <c r="X108" s="12">
        <v>0</v>
      </c>
      <c r="Y108" s="12">
        <v>1</v>
      </c>
      <c r="Z108" s="12">
        <v>0</v>
      </c>
      <c r="AA108" s="12">
        <v>0</v>
      </c>
      <c r="AB108" s="12">
        <v>0</v>
      </c>
      <c r="AC108" s="12">
        <v>0</v>
      </c>
      <c r="AD108" s="12">
        <v>1</v>
      </c>
      <c r="AE108" s="12">
        <v>0</v>
      </c>
      <c r="AF108" s="12">
        <v>1</v>
      </c>
      <c r="AG108" s="113">
        <v>2.8033603809065348</v>
      </c>
      <c r="AH108" s="12">
        <v>1</v>
      </c>
      <c r="AI108" s="24">
        <v>118</v>
      </c>
      <c r="AJ108" s="12">
        <v>1</v>
      </c>
      <c r="AK108" s="12" t="s">
        <v>386</v>
      </c>
      <c r="AL108" s="12">
        <v>4</v>
      </c>
      <c r="AM108" s="12" t="s">
        <v>73</v>
      </c>
      <c r="AN108" s="128">
        <f t="shared" si="3"/>
        <v>7.7832240163360371</v>
      </c>
      <c r="AO108" s="12">
        <v>651.86</v>
      </c>
      <c r="AP108" s="12" t="s">
        <v>404</v>
      </c>
      <c r="AQ108" s="12" t="s">
        <v>1654</v>
      </c>
      <c r="AR108" s="12" t="s">
        <v>401</v>
      </c>
      <c r="AS108" s="12" t="s">
        <v>403</v>
      </c>
      <c r="AT108" s="12" t="s">
        <v>17</v>
      </c>
    </row>
    <row r="109" spans="1:46" ht="15" customHeight="1" x14ac:dyDescent="0.3">
      <c r="A109" s="15">
        <v>-7.433557528679499E-3</v>
      </c>
      <c r="B109" s="12">
        <v>2.9734230114717992E-2</v>
      </c>
      <c r="C109" s="12">
        <v>1</v>
      </c>
      <c r="D109" s="12">
        <v>0</v>
      </c>
      <c r="E109" s="12">
        <v>0</v>
      </c>
      <c r="F109" s="12">
        <v>1</v>
      </c>
      <c r="G109" s="12">
        <v>0</v>
      </c>
      <c r="H109" s="12">
        <v>1</v>
      </c>
      <c r="I109" s="12">
        <v>0</v>
      </c>
      <c r="J109" s="12">
        <v>0</v>
      </c>
      <c r="K109" s="12">
        <v>0</v>
      </c>
      <c r="L109" s="12">
        <v>0</v>
      </c>
      <c r="M109" s="12">
        <v>0</v>
      </c>
      <c r="N109" s="12">
        <v>1</v>
      </c>
      <c r="O109" s="113">
        <v>7.6019019598751658</v>
      </c>
      <c r="P109" s="12">
        <v>0</v>
      </c>
      <c r="Q109" s="12">
        <v>0</v>
      </c>
      <c r="R109" s="12">
        <v>6.9850000000000003</v>
      </c>
      <c r="S109" s="128">
        <v>6.1779441140506002</v>
      </c>
      <c r="T109" s="126">
        <v>1</v>
      </c>
      <c r="U109" s="128">
        <v>1.2011463631940393</v>
      </c>
      <c r="V109" s="12">
        <v>0</v>
      </c>
      <c r="W109" s="12">
        <v>1</v>
      </c>
      <c r="X109" s="12">
        <v>0</v>
      </c>
      <c r="Y109" s="12">
        <v>1</v>
      </c>
      <c r="Z109" s="12">
        <v>0</v>
      </c>
      <c r="AA109" s="12">
        <v>0</v>
      </c>
      <c r="AB109" s="12">
        <v>0</v>
      </c>
      <c r="AC109" s="12">
        <v>0</v>
      </c>
      <c r="AD109" s="12">
        <v>1</v>
      </c>
      <c r="AE109" s="12">
        <v>0</v>
      </c>
      <c r="AF109" s="12">
        <v>1</v>
      </c>
      <c r="AG109" s="113">
        <v>2.8033603809065348</v>
      </c>
      <c r="AH109" s="12">
        <v>1</v>
      </c>
      <c r="AI109" s="24">
        <v>118</v>
      </c>
      <c r="AJ109" s="12">
        <v>1</v>
      </c>
      <c r="AK109" s="12" t="s">
        <v>386</v>
      </c>
      <c r="AL109" s="12">
        <v>4</v>
      </c>
      <c r="AM109" s="12" t="s">
        <v>73</v>
      </c>
      <c r="AN109" s="128">
        <f t="shared" si="3"/>
        <v>7.7832240163360371</v>
      </c>
      <c r="AO109" s="12">
        <v>651.86</v>
      </c>
      <c r="AP109" s="12" t="s">
        <v>405</v>
      </c>
      <c r="AQ109" s="12" t="s">
        <v>1654</v>
      </c>
      <c r="AR109" s="12" t="s">
        <v>396</v>
      </c>
      <c r="AS109" s="12" t="s">
        <v>402</v>
      </c>
      <c r="AT109" s="12" t="s">
        <v>17</v>
      </c>
    </row>
    <row r="110" spans="1:46" ht="15" customHeight="1" x14ac:dyDescent="0.3">
      <c r="A110" s="15">
        <v>-5.5752355383505399E-3</v>
      </c>
      <c r="B110" s="12">
        <v>2.9734589537869543E-2</v>
      </c>
      <c r="C110" s="12">
        <v>1</v>
      </c>
      <c r="D110" s="12">
        <v>0</v>
      </c>
      <c r="E110" s="12">
        <v>0</v>
      </c>
      <c r="F110" s="12">
        <v>1</v>
      </c>
      <c r="G110" s="12">
        <v>0</v>
      </c>
      <c r="H110" s="12">
        <v>1</v>
      </c>
      <c r="I110" s="12">
        <v>0</v>
      </c>
      <c r="J110" s="12">
        <v>0</v>
      </c>
      <c r="K110" s="12">
        <v>0</v>
      </c>
      <c r="L110" s="12">
        <v>0</v>
      </c>
      <c r="M110" s="12">
        <v>0</v>
      </c>
      <c r="N110" s="12">
        <v>1</v>
      </c>
      <c r="O110" s="113">
        <v>7.6019019598751658</v>
      </c>
      <c r="P110" s="12">
        <v>0</v>
      </c>
      <c r="Q110" s="12">
        <v>0</v>
      </c>
      <c r="R110" s="12">
        <v>6.9850000000000003</v>
      </c>
      <c r="S110" s="128">
        <v>6.1779441140506002</v>
      </c>
      <c r="T110" s="126">
        <v>1</v>
      </c>
      <c r="U110" s="128">
        <v>1.2011463631940393</v>
      </c>
      <c r="V110" s="12">
        <v>0</v>
      </c>
      <c r="W110" s="12">
        <v>1</v>
      </c>
      <c r="X110" s="12">
        <v>0</v>
      </c>
      <c r="Y110" s="12">
        <v>1</v>
      </c>
      <c r="Z110" s="12">
        <v>0</v>
      </c>
      <c r="AA110" s="12">
        <v>0</v>
      </c>
      <c r="AB110" s="12">
        <v>0</v>
      </c>
      <c r="AC110" s="12">
        <v>0</v>
      </c>
      <c r="AD110" s="12">
        <v>1</v>
      </c>
      <c r="AE110" s="12">
        <v>0</v>
      </c>
      <c r="AF110" s="12">
        <v>1</v>
      </c>
      <c r="AG110" s="113">
        <v>2.8033603809065348</v>
      </c>
      <c r="AH110" s="12">
        <v>1</v>
      </c>
      <c r="AI110" s="24">
        <v>118</v>
      </c>
      <c r="AJ110" s="12">
        <v>1</v>
      </c>
      <c r="AK110" s="12" t="s">
        <v>386</v>
      </c>
      <c r="AL110" s="12">
        <v>4</v>
      </c>
      <c r="AM110" s="12" t="s">
        <v>73</v>
      </c>
      <c r="AN110" s="128">
        <f t="shared" si="3"/>
        <v>7.7832240163360371</v>
      </c>
      <c r="AO110" s="12">
        <v>651.86</v>
      </c>
      <c r="AP110" s="12" t="s">
        <v>405</v>
      </c>
      <c r="AQ110" s="12" t="s">
        <v>1654</v>
      </c>
      <c r="AR110" s="12" t="s">
        <v>401</v>
      </c>
      <c r="AS110" s="12" t="s">
        <v>403</v>
      </c>
      <c r="AT110" s="12" t="s">
        <v>17</v>
      </c>
    </row>
    <row r="111" spans="1:46" ht="15" customHeight="1" x14ac:dyDescent="0.3">
      <c r="A111" s="15">
        <v>-6.0133786071987806E-3</v>
      </c>
      <c r="B111" s="12">
        <v>3.1128077496087807E-2</v>
      </c>
      <c r="C111" s="12">
        <v>1</v>
      </c>
      <c r="D111" s="12">
        <v>0</v>
      </c>
      <c r="E111" s="12">
        <v>0</v>
      </c>
      <c r="F111" s="12">
        <v>1</v>
      </c>
      <c r="G111" s="12">
        <v>0</v>
      </c>
      <c r="H111" s="12">
        <v>1</v>
      </c>
      <c r="I111" s="12">
        <v>0</v>
      </c>
      <c r="J111" s="12">
        <v>0</v>
      </c>
      <c r="K111" s="12">
        <v>0</v>
      </c>
      <c r="L111" s="12">
        <v>0</v>
      </c>
      <c r="M111" s="12">
        <v>0</v>
      </c>
      <c r="N111" s="12">
        <v>1</v>
      </c>
      <c r="O111" s="113">
        <v>7.6019019598751658</v>
      </c>
      <c r="P111" s="12">
        <v>0</v>
      </c>
      <c r="Q111" s="12">
        <v>0</v>
      </c>
      <c r="R111" s="12">
        <v>6.9850000000000003</v>
      </c>
      <c r="S111" s="128">
        <v>6.1779441140506002</v>
      </c>
      <c r="T111" s="126">
        <v>1</v>
      </c>
      <c r="U111" s="128">
        <v>1.2011463631940393</v>
      </c>
      <c r="V111" s="12">
        <v>0</v>
      </c>
      <c r="W111" s="12">
        <v>1</v>
      </c>
      <c r="X111" s="12">
        <v>0</v>
      </c>
      <c r="Y111" s="12">
        <v>1</v>
      </c>
      <c r="Z111" s="12">
        <v>0</v>
      </c>
      <c r="AA111" s="12">
        <v>0</v>
      </c>
      <c r="AB111" s="12">
        <v>0</v>
      </c>
      <c r="AC111" s="12">
        <v>0</v>
      </c>
      <c r="AD111" s="12">
        <v>1</v>
      </c>
      <c r="AE111" s="12">
        <v>0</v>
      </c>
      <c r="AF111" s="12">
        <v>0</v>
      </c>
      <c r="AG111" s="113">
        <v>2.8033603809065348</v>
      </c>
      <c r="AH111" s="12">
        <v>1</v>
      </c>
      <c r="AI111" s="24">
        <v>118</v>
      </c>
      <c r="AJ111" s="12">
        <v>1</v>
      </c>
      <c r="AK111" s="12" t="s">
        <v>386</v>
      </c>
      <c r="AL111" s="12">
        <v>4</v>
      </c>
      <c r="AM111" s="12" t="s">
        <v>73</v>
      </c>
      <c r="AN111" s="128">
        <f t="shared" si="3"/>
        <v>7.7832240163360371</v>
      </c>
      <c r="AO111" s="12">
        <v>651.86</v>
      </c>
      <c r="AP111" s="12" t="s">
        <v>406</v>
      </c>
      <c r="AQ111" s="12" t="s">
        <v>1654</v>
      </c>
      <c r="AR111" s="12" t="s">
        <v>396</v>
      </c>
      <c r="AS111" s="12" t="s">
        <v>402</v>
      </c>
      <c r="AT111" s="12" t="s">
        <v>17</v>
      </c>
    </row>
    <row r="112" spans="1:46" ht="15" customHeight="1" x14ac:dyDescent="0.3">
      <c r="A112" s="15">
        <v>-4.5985005167279783E-3</v>
      </c>
      <c r="B112" s="12">
        <v>3.112831119015862E-2</v>
      </c>
      <c r="C112" s="12">
        <v>1</v>
      </c>
      <c r="D112" s="12">
        <v>0</v>
      </c>
      <c r="E112" s="12">
        <v>0</v>
      </c>
      <c r="F112" s="12">
        <v>1</v>
      </c>
      <c r="G112" s="12">
        <v>0</v>
      </c>
      <c r="H112" s="12">
        <v>1</v>
      </c>
      <c r="I112" s="12">
        <v>0</v>
      </c>
      <c r="J112" s="12">
        <v>0</v>
      </c>
      <c r="K112" s="12">
        <v>0</v>
      </c>
      <c r="L112" s="12">
        <v>0</v>
      </c>
      <c r="M112" s="12">
        <v>0</v>
      </c>
      <c r="N112" s="12">
        <v>1</v>
      </c>
      <c r="O112" s="113">
        <v>7.6019019598751658</v>
      </c>
      <c r="P112" s="12">
        <v>0</v>
      </c>
      <c r="Q112" s="12">
        <v>0</v>
      </c>
      <c r="R112" s="12">
        <v>6.9850000000000003</v>
      </c>
      <c r="S112" s="128">
        <v>6.1779441140506002</v>
      </c>
      <c r="T112" s="126">
        <v>1</v>
      </c>
      <c r="U112" s="128">
        <v>1.2011463631940393</v>
      </c>
      <c r="V112" s="12">
        <v>0</v>
      </c>
      <c r="W112" s="12">
        <v>1</v>
      </c>
      <c r="X112" s="12">
        <v>0</v>
      </c>
      <c r="Y112" s="12">
        <v>1</v>
      </c>
      <c r="Z112" s="12">
        <v>0</v>
      </c>
      <c r="AA112" s="12">
        <v>0</v>
      </c>
      <c r="AB112" s="12">
        <v>0</v>
      </c>
      <c r="AC112" s="12">
        <v>0</v>
      </c>
      <c r="AD112" s="12">
        <v>1</v>
      </c>
      <c r="AE112" s="12">
        <v>0</v>
      </c>
      <c r="AF112" s="12">
        <v>0</v>
      </c>
      <c r="AG112" s="113">
        <v>2.8033603809065348</v>
      </c>
      <c r="AH112" s="12">
        <v>1</v>
      </c>
      <c r="AI112" s="24">
        <v>118</v>
      </c>
      <c r="AJ112" s="12">
        <v>1</v>
      </c>
      <c r="AK112" s="12" t="s">
        <v>386</v>
      </c>
      <c r="AL112" s="12">
        <v>4</v>
      </c>
      <c r="AM112" s="12" t="s">
        <v>73</v>
      </c>
      <c r="AN112" s="128">
        <f t="shared" si="3"/>
        <v>7.7832240163360371</v>
      </c>
      <c r="AO112" s="12">
        <v>651.86</v>
      </c>
      <c r="AP112" s="12" t="s">
        <v>406</v>
      </c>
      <c r="AQ112" s="12" t="s">
        <v>1654</v>
      </c>
      <c r="AR112" s="12" t="s">
        <v>401</v>
      </c>
      <c r="AS112" s="12" t="s">
        <v>403</v>
      </c>
      <c r="AT112" s="12" t="s">
        <v>17</v>
      </c>
    </row>
    <row r="113" spans="1:47" ht="15" customHeight="1" x14ac:dyDescent="0.3">
      <c r="A113" s="15">
        <v>-2.9327264709129636E-2</v>
      </c>
      <c r="B113" s="12">
        <v>3.1282415689738274E-2</v>
      </c>
      <c r="C113" s="12">
        <v>1</v>
      </c>
      <c r="D113" s="12">
        <v>0</v>
      </c>
      <c r="E113" s="12">
        <v>0</v>
      </c>
      <c r="F113" s="12">
        <v>1</v>
      </c>
      <c r="G113" s="12">
        <v>0</v>
      </c>
      <c r="H113" s="12">
        <v>1</v>
      </c>
      <c r="I113" s="12">
        <v>0</v>
      </c>
      <c r="J113" s="12">
        <v>0</v>
      </c>
      <c r="K113" s="12">
        <v>0</v>
      </c>
      <c r="L113" s="12">
        <v>0</v>
      </c>
      <c r="M113" s="12">
        <v>0</v>
      </c>
      <c r="N113" s="12">
        <v>1</v>
      </c>
      <c r="O113" s="113">
        <v>7.6019019598751658</v>
      </c>
      <c r="P113" s="12">
        <v>0</v>
      </c>
      <c r="Q113" s="12">
        <v>0</v>
      </c>
      <c r="R113" s="12">
        <v>6.9850000000000003</v>
      </c>
      <c r="S113" s="128">
        <v>6.1779441140506002</v>
      </c>
      <c r="T113" s="126">
        <v>1</v>
      </c>
      <c r="U113" s="128">
        <v>1.2011463631940393</v>
      </c>
      <c r="V113" s="12">
        <v>0</v>
      </c>
      <c r="W113" s="12">
        <v>1</v>
      </c>
      <c r="X113" s="12">
        <v>0</v>
      </c>
      <c r="Y113" s="12">
        <v>1</v>
      </c>
      <c r="Z113" s="12">
        <v>0</v>
      </c>
      <c r="AA113" s="12">
        <v>0</v>
      </c>
      <c r="AB113" s="12">
        <v>0</v>
      </c>
      <c r="AC113" s="12">
        <v>0</v>
      </c>
      <c r="AD113" s="12">
        <v>1</v>
      </c>
      <c r="AE113" s="12">
        <v>0</v>
      </c>
      <c r="AF113" s="12">
        <v>0</v>
      </c>
      <c r="AG113" s="113">
        <v>2.8033603809065348</v>
      </c>
      <c r="AH113" s="12">
        <v>1</v>
      </c>
      <c r="AI113" s="24">
        <v>118</v>
      </c>
      <c r="AJ113" s="12">
        <v>1</v>
      </c>
      <c r="AK113" s="12" t="s">
        <v>386</v>
      </c>
      <c r="AL113" s="12">
        <v>4</v>
      </c>
      <c r="AM113" s="12" t="s">
        <v>73</v>
      </c>
      <c r="AN113" s="128">
        <f t="shared" si="3"/>
        <v>7.7832240163360371</v>
      </c>
      <c r="AO113" s="12">
        <v>651.86</v>
      </c>
      <c r="AP113" s="12" t="s">
        <v>407</v>
      </c>
      <c r="AQ113" s="12" t="s">
        <v>1654</v>
      </c>
      <c r="AR113" s="12" t="s">
        <v>396</v>
      </c>
      <c r="AS113" s="12" t="s">
        <v>402</v>
      </c>
      <c r="AT113" s="12" t="s">
        <v>17</v>
      </c>
    </row>
    <row r="114" spans="1:47" ht="15" customHeight="1" x14ac:dyDescent="0.3">
      <c r="A114" s="15">
        <v>-3.7327112363380432E-2</v>
      </c>
      <c r="B114" s="12">
        <v>3.1274067115264682E-2</v>
      </c>
      <c r="C114" s="12">
        <v>1</v>
      </c>
      <c r="D114" s="12">
        <v>0</v>
      </c>
      <c r="E114" s="12">
        <v>0</v>
      </c>
      <c r="F114" s="12">
        <v>1</v>
      </c>
      <c r="G114" s="12">
        <v>0</v>
      </c>
      <c r="H114" s="12">
        <v>1</v>
      </c>
      <c r="I114" s="12">
        <v>0</v>
      </c>
      <c r="J114" s="12">
        <v>0</v>
      </c>
      <c r="K114" s="12">
        <v>0</v>
      </c>
      <c r="L114" s="12">
        <v>0</v>
      </c>
      <c r="M114" s="12">
        <v>0</v>
      </c>
      <c r="N114" s="12">
        <v>1</v>
      </c>
      <c r="O114" s="113">
        <v>7.6019019598751658</v>
      </c>
      <c r="P114" s="12">
        <v>0</v>
      </c>
      <c r="Q114" s="12">
        <v>0</v>
      </c>
      <c r="R114" s="12">
        <v>6.9850000000000003</v>
      </c>
      <c r="S114" s="128">
        <v>6.1779441140506002</v>
      </c>
      <c r="T114" s="126">
        <v>1</v>
      </c>
      <c r="U114" s="128">
        <v>1.2011463631940393</v>
      </c>
      <c r="V114" s="12">
        <v>0</v>
      </c>
      <c r="W114" s="12">
        <v>1</v>
      </c>
      <c r="X114" s="12">
        <v>0</v>
      </c>
      <c r="Y114" s="12">
        <v>1</v>
      </c>
      <c r="Z114" s="12">
        <v>0</v>
      </c>
      <c r="AA114" s="12">
        <v>0</v>
      </c>
      <c r="AB114" s="12">
        <v>0</v>
      </c>
      <c r="AC114" s="12">
        <v>0</v>
      </c>
      <c r="AD114" s="12">
        <v>1</v>
      </c>
      <c r="AE114" s="12">
        <v>0</v>
      </c>
      <c r="AF114" s="12">
        <v>0</v>
      </c>
      <c r="AG114" s="113">
        <v>2.8033603809065348</v>
      </c>
      <c r="AH114" s="12">
        <v>1</v>
      </c>
      <c r="AI114" s="24">
        <v>118</v>
      </c>
      <c r="AJ114" s="12">
        <v>1</v>
      </c>
      <c r="AK114" s="12" t="s">
        <v>386</v>
      </c>
      <c r="AL114" s="12">
        <v>4</v>
      </c>
      <c r="AM114" s="12" t="s">
        <v>73</v>
      </c>
      <c r="AN114" s="128">
        <f t="shared" si="3"/>
        <v>7.7832240163360371</v>
      </c>
      <c r="AO114" s="12">
        <v>651.86</v>
      </c>
      <c r="AP114" s="12" t="s">
        <v>407</v>
      </c>
      <c r="AQ114" s="12" t="s">
        <v>1654</v>
      </c>
      <c r="AR114" s="12" t="s">
        <v>401</v>
      </c>
      <c r="AS114" s="12" t="s">
        <v>403</v>
      </c>
      <c r="AT114" s="12" t="s">
        <v>17</v>
      </c>
    </row>
    <row r="115" spans="1:47" ht="15" customHeight="1" x14ac:dyDescent="0.3">
      <c r="A115" s="15">
        <v>-8.7949203697175824E-3</v>
      </c>
      <c r="B115" s="12">
        <v>2.9720765387321487E-2</v>
      </c>
      <c r="C115" s="12">
        <v>1</v>
      </c>
      <c r="D115" s="12">
        <v>0</v>
      </c>
      <c r="E115" s="12">
        <v>0</v>
      </c>
      <c r="F115" s="12">
        <v>1</v>
      </c>
      <c r="G115" s="12">
        <v>0</v>
      </c>
      <c r="H115" s="12">
        <v>1</v>
      </c>
      <c r="I115" s="12">
        <v>0</v>
      </c>
      <c r="J115" s="12">
        <v>0</v>
      </c>
      <c r="K115" s="12">
        <v>0</v>
      </c>
      <c r="L115" s="12">
        <v>0</v>
      </c>
      <c r="M115" s="12">
        <v>0</v>
      </c>
      <c r="N115" s="12">
        <v>1</v>
      </c>
      <c r="O115" s="113">
        <v>7.6019019598751658</v>
      </c>
      <c r="P115" s="12">
        <v>0</v>
      </c>
      <c r="Q115" s="12">
        <v>0</v>
      </c>
      <c r="R115" s="12">
        <v>6.9850000000000003</v>
      </c>
      <c r="S115" s="128">
        <v>6.1779441140506002</v>
      </c>
      <c r="T115" s="126">
        <v>1</v>
      </c>
      <c r="U115" s="128">
        <v>1.2011463631940393</v>
      </c>
      <c r="V115" s="12">
        <v>0</v>
      </c>
      <c r="W115" s="12">
        <v>1</v>
      </c>
      <c r="X115" s="12">
        <v>0</v>
      </c>
      <c r="Y115" s="12">
        <v>1</v>
      </c>
      <c r="Z115" s="12">
        <v>0</v>
      </c>
      <c r="AA115" s="12">
        <v>0</v>
      </c>
      <c r="AB115" s="12">
        <v>0</v>
      </c>
      <c r="AC115" s="12">
        <v>0</v>
      </c>
      <c r="AD115" s="12">
        <v>1</v>
      </c>
      <c r="AE115" s="12">
        <v>0</v>
      </c>
      <c r="AF115" s="12">
        <v>1</v>
      </c>
      <c r="AG115" s="113">
        <v>2.8033603809065348</v>
      </c>
      <c r="AH115" s="12">
        <v>1</v>
      </c>
      <c r="AI115" s="24">
        <v>118</v>
      </c>
      <c r="AJ115" s="12">
        <v>1</v>
      </c>
      <c r="AK115" s="12" t="s">
        <v>386</v>
      </c>
      <c r="AL115" s="12">
        <v>4</v>
      </c>
      <c r="AM115" s="12" t="s">
        <v>73</v>
      </c>
      <c r="AN115" s="128">
        <f t="shared" si="3"/>
        <v>7.7832240163360371</v>
      </c>
      <c r="AO115" s="12">
        <v>651.86</v>
      </c>
      <c r="AP115" s="12" t="s">
        <v>408</v>
      </c>
      <c r="AQ115" s="12" t="s">
        <v>1654</v>
      </c>
      <c r="AR115" s="12" t="s">
        <v>396</v>
      </c>
      <c r="AS115" s="12" t="s">
        <v>402</v>
      </c>
      <c r="AT115" s="12" t="s">
        <v>17</v>
      </c>
    </row>
    <row r="116" spans="1:47" ht="15" customHeight="1" x14ac:dyDescent="0.3">
      <c r="A116" s="15">
        <v>-1.0807337863597999E-2</v>
      </c>
      <c r="B116" s="12">
        <v>2.9720179124894493E-2</v>
      </c>
      <c r="C116" s="12">
        <v>1</v>
      </c>
      <c r="D116" s="12">
        <v>0</v>
      </c>
      <c r="E116" s="12">
        <v>0</v>
      </c>
      <c r="F116" s="12">
        <v>1</v>
      </c>
      <c r="G116" s="12">
        <v>0</v>
      </c>
      <c r="H116" s="12">
        <v>1</v>
      </c>
      <c r="I116" s="12">
        <v>0</v>
      </c>
      <c r="J116" s="12">
        <v>0</v>
      </c>
      <c r="K116" s="12">
        <v>0</v>
      </c>
      <c r="L116" s="12">
        <v>0</v>
      </c>
      <c r="M116" s="12">
        <v>0</v>
      </c>
      <c r="N116" s="12">
        <v>1</v>
      </c>
      <c r="O116" s="113">
        <v>7.6019019598751658</v>
      </c>
      <c r="P116" s="12">
        <v>0</v>
      </c>
      <c r="Q116" s="12">
        <v>0</v>
      </c>
      <c r="R116" s="12">
        <v>6.9850000000000003</v>
      </c>
      <c r="S116" s="128">
        <v>6.1779441140506002</v>
      </c>
      <c r="T116" s="126">
        <v>1</v>
      </c>
      <c r="U116" s="128">
        <v>1.2011463631940393</v>
      </c>
      <c r="V116" s="12">
        <v>0</v>
      </c>
      <c r="W116" s="12">
        <v>1</v>
      </c>
      <c r="X116" s="12">
        <v>0</v>
      </c>
      <c r="Y116" s="12">
        <v>1</v>
      </c>
      <c r="Z116" s="12">
        <v>0</v>
      </c>
      <c r="AA116" s="12">
        <v>0</v>
      </c>
      <c r="AB116" s="12">
        <v>0</v>
      </c>
      <c r="AC116" s="12">
        <v>0</v>
      </c>
      <c r="AD116" s="12">
        <v>1</v>
      </c>
      <c r="AE116" s="12">
        <v>0</v>
      </c>
      <c r="AF116" s="12">
        <v>1</v>
      </c>
      <c r="AG116" s="113">
        <v>2.8033603809065348</v>
      </c>
      <c r="AH116" s="12">
        <v>1</v>
      </c>
      <c r="AI116" s="24">
        <v>118</v>
      </c>
      <c r="AJ116" s="12">
        <v>1</v>
      </c>
      <c r="AK116" s="12" t="s">
        <v>386</v>
      </c>
      <c r="AL116" s="12">
        <v>4</v>
      </c>
      <c r="AM116" s="12" t="s">
        <v>73</v>
      </c>
      <c r="AN116" s="128">
        <f t="shared" si="3"/>
        <v>7.7832240163360371</v>
      </c>
      <c r="AO116" s="12">
        <v>651.86</v>
      </c>
      <c r="AP116" s="12" t="s">
        <v>408</v>
      </c>
      <c r="AQ116" s="12" t="s">
        <v>1654</v>
      </c>
      <c r="AR116" s="12" t="s">
        <v>401</v>
      </c>
      <c r="AS116" s="12" t="s">
        <v>403</v>
      </c>
      <c r="AT116" s="12" t="s">
        <v>17</v>
      </c>
    </row>
    <row r="117" spans="1:47" ht="15" customHeight="1" x14ac:dyDescent="0.3">
      <c r="A117" s="15">
        <v>-1.2242927161484703E-2</v>
      </c>
      <c r="B117" s="12">
        <v>2.9732823106462844E-2</v>
      </c>
      <c r="C117" s="12">
        <v>1</v>
      </c>
      <c r="D117" s="12">
        <v>0</v>
      </c>
      <c r="E117" s="12">
        <v>0</v>
      </c>
      <c r="F117" s="12">
        <v>1</v>
      </c>
      <c r="G117" s="12">
        <v>0</v>
      </c>
      <c r="H117" s="12">
        <v>1</v>
      </c>
      <c r="I117" s="12">
        <v>0</v>
      </c>
      <c r="J117" s="12">
        <v>0</v>
      </c>
      <c r="K117" s="12">
        <v>0</v>
      </c>
      <c r="L117" s="12">
        <v>0</v>
      </c>
      <c r="M117" s="12">
        <v>0</v>
      </c>
      <c r="N117" s="12">
        <v>1</v>
      </c>
      <c r="O117" s="113">
        <v>7.6019019598751658</v>
      </c>
      <c r="P117" s="12">
        <v>0</v>
      </c>
      <c r="Q117" s="12">
        <v>0</v>
      </c>
      <c r="R117" s="12">
        <v>6.9850000000000003</v>
      </c>
      <c r="S117" s="128">
        <v>6.1779441140506002</v>
      </c>
      <c r="T117" s="126">
        <v>1</v>
      </c>
      <c r="U117" s="128">
        <v>1.2011463631940393</v>
      </c>
      <c r="V117" s="12">
        <v>0</v>
      </c>
      <c r="W117" s="12">
        <v>1</v>
      </c>
      <c r="X117" s="12">
        <v>0</v>
      </c>
      <c r="Y117" s="12">
        <v>1</v>
      </c>
      <c r="Z117" s="12">
        <v>0</v>
      </c>
      <c r="AA117" s="12">
        <v>0</v>
      </c>
      <c r="AB117" s="12">
        <v>0</v>
      </c>
      <c r="AC117" s="12">
        <v>0</v>
      </c>
      <c r="AD117" s="12">
        <v>1</v>
      </c>
      <c r="AE117" s="12">
        <v>0</v>
      </c>
      <c r="AF117" s="12">
        <v>1</v>
      </c>
      <c r="AG117" s="113">
        <v>2.8033603809065348</v>
      </c>
      <c r="AH117" s="12">
        <v>1</v>
      </c>
      <c r="AI117" s="24">
        <v>118</v>
      </c>
      <c r="AJ117" s="12">
        <v>1</v>
      </c>
      <c r="AK117" s="12" t="s">
        <v>386</v>
      </c>
      <c r="AL117" s="12">
        <v>4</v>
      </c>
      <c r="AM117" s="12" t="s">
        <v>73</v>
      </c>
      <c r="AN117" s="128">
        <f t="shared" si="3"/>
        <v>7.7832240163360371</v>
      </c>
      <c r="AO117" s="12">
        <v>651.86</v>
      </c>
      <c r="AP117" s="12" t="s">
        <v>409</v>
      </c>
      <c r="AQ117" s="12" t="s">
        <v>1654</v>
      </c>
      <c r="AR117" s="12" t="s">
        <v>396</v>
      </c>
      <c r="AS117" s="12" t="s">
        <v>402</v>
      </c>
      <c r="AT117" s="12" t="s">
        <v>17</v>
      </c>
    </row>
    <row r="118" spans="1:47" ht="15" customHeight="1" x14ac:dyDescent="0.3">
      <c r="A118" s="15">
        <v>-2.1234533620484899E-2</v>
      </c>
      <c r="B118" s="12">
        <v>2.9728347068678863E-2</v>
      </c>
      <c r="C118" s="12">
        <v>1</v>
      </c>
      <c r="D118" s="12">
        <v>0</v>
      </c>
      <c r="E118" s="12">
        <v>0</v>
      </c>
      <c r="F118" s="12">
        <v>1</v>
      </c>
      <c r="G118" s="12">
        <v>0</v>
      </c>
      <c r="H118" s="12">
        <v>1</v>
      </c>
      <c r="I118" s="12">
        <v>0</v>
      </c>
      <c r="J118" s="12">
        <v>0</v>
      </c>
      <c r="K118" s="12">
        <v>0</v>
      </c>
      <c r="L118" s="12">
        <v>0</v>
      </c>
      <c r="M118" s="12">
        <v>0</v>
      </c>
      <c r="N118" s="12">
        <v>1</v>
      </c>
      <c r="O118" s="113">
        <v>7.6019019598751658</v>
      </c>
      <c r="P118" s="12">
        <v>0</v>
      </c>
      <c r="Q118" s="12">
        <v>0</v>
      </c>
      <c r="R118" s="12">
        <v>6.9850000000000003</v>
      </c>
      <c r="S118" s="128">
        <v>6.1779441140506002</v>
      </c>
      <c r="T118" s="126">
        <v>1</v>
      </c>
      <c r="U118" s="128">
        <v>1.2011463631940393</v>
      </c>
      <c r="V118" s="12">
        <v>0</v>
      </c>
      <c r="W118" s="12">
        <v>1</v>
      </c>
      <c r="X118" s="12">
        <v>0</v>
      </c>
      <c r="Y118" s="12">
        <v>1</v>
      </c>
      <c r="Z118" s="12">
        <v>0</v>
      </c>
      <c r="AA118" s="12">
        <v>0</v>
      </c>
      <c r="AB118" s="12">
        <v>0</v>
      </c>
      <c r="AC118" s="12">
        <v>0</v>
      </c>
      <c r="AD118" s="12">
        <v>1</v>
      </c>
      <c r="AE118" s="12">
        <v>0</v>
      </c>
      <c r="AF118" s="12">
        <v>1</v>
      </c>
      <c r="AG118" s="113">
        <v>2.8033603809065348</v>
      </c>
      <c r="AH118" s="12">
        <v>1</v>
      </c>
      <c r="AI118" s="24">
        <v>118</v>
      </c>
      <c r="AJ118" s="12">
        <v>1</v>
      </c>
      <c r="AK118" s="12" t="s">
        <v>386</v>
      </c>
      <c r="AL118" s="12">
        <v>4</v>
      </c>
      <c r="AM118" s="12" t="s">
        <v>73</v>
      </c>
      <c r="AN118" s="128">
        <f t="shared" si="3"/>
        <v>7.7832240163360371</v>
      </c>
      <c r="AO118" s="12">
        <v>651.86</v>
      </c>
      <c r="AP118" s="12" t="s">
        <v>409</v>
      </c>
      <c r="AQ118" s="12" t="s">
        <v>1654</v>
      </c>
      <c r="AR118" s="12" t="s">
        <v>401</v>
      </c>
      <c r="AS118" s="12" t="s">
        <v>403</v>
      </c>
      <c r="AT118" s="12" t="s">
        <v>17</v>
      </c>
    </row>
    <row r="119" spans="1:47" ht="15" customHeight="1" x14ac:dyDescent="0.3">
      <c r="A119" s="15">
        <v>-2.4003256982876148E-3</v>
      </c>
      <c r="B119" s="12">
        <v>3.120423407773899E-2</v>
      </c>
      <c r="C119" s="12">
        <v>1</v>
      </c>
      <c r="D119" s="12">
        <v>0</v>
      </c>
      <c r="E119" s="12">
        <v>0</v>
      </c>
      <c r="F119" s="12">
        <v>1</v>
      </c>
      <c r="G119" s="12">
        <v>0</v>
      </c>
      <c r="H119" s="12">
        <v>1</v>
      </c>
      <c r="I119" s="12">
        <v>0</v>
      </c>
      <c r="J119" s="12">
        <v>0</v>
      </c>
      <c r="K119" s="12">
        <v>0</v>
      </c>
      <c r="L119" s="12">
        <v>0</v>
      </c>
      <c r="M119" s="12">
        <v>0</v>
      </c>
      <c r="N119" s="12">
        <v>1</v>
      </c>
      <c r="O119" s="113">
        <v>7.6019019598751658</v>
      </c>
      <c r="P119" s="12">
        <v>0</v>
      </c>
      <c r="Q119" s="12">
        <v>0</v>
      </c>
      <c r="R119" s="12">
        <v>6.9850000000000003</v>
      </c>
      <c r="S119" s="128">
        <v>6.1779441140506002</v>
      </c>
      <c r="T119" s="126">
        <v>1</v>
      </c>
      <c r="U119" s="128">
        <v>1.2011463631940393</v>
      </c>
      <c r="V119" s="12">
        <v>0</v>
      </c>
      <c r="W119" s="12">
        <v>1</v>
      </c>
      <c r="X119" s="12">
        <v>0</v>
      </c>
      <c r="Y119" s="12">
        <v>1</v>
      </c>
      <c r="Z119" s="12">
        <v>0</v>
      </c>
      <c r="AA119" s="12">
        <v>0</v>
      </c>
      <c r="AB119" s="12">
        <v>0</v>
      </c>
      <c r="AC119" s="12">
        <v>0</v>
      </c>
      <c r="AD119" s="12">
        <v>1</v>
      </c>
      <c r="AE119" s="12">
        <v>0</v>
      </c>
      <c r="AF119" s="12">
        <v>0</v>
      </c>
      <c r="AG119" s="113">
        <v>2.8033603809065348</v>
      </c>
      <c r="AH119" s="12">
        <v>1</v>
      </c>
      <c r="AI119" s="24">
        <v>118</v>
      </c>
      <c r="AJ119" s="12">
        <v>1</v>
      </c>
      <c r="AK119" s="12" t="s">
        <v>386</v>
      </c>
      <c r="AL119" s="12">
        <v>4</v>
      </c>
      <c r="AM119" s="12" t="s">
        <v>73</v>
      </c>
      <c r="AN119" s="128">
        <f t="shared" si="3"/>
        <v>7.7832240163360371</v>
      </c>
      <c r="AO119" s="12">
        <v>651.86</v>
      </c>
      <c r="AP119" s="12" t="s">
        <v>410</v>
      </c>
      <c r="AQ119" s="12" t="s">
        <v>1654</v>
      </c>
      <c r="AR119" s="12" t="s">
        <v>396</v>
      </c>
      <c r="AS119" s="12" t="s">
        <v>402</v>
      </c>
      <c r="AT119" s="12" t="s">
        <v>17</v>
      </c>
    </row>
    <row r="120" spans="1:47" ht="15" customHeight="1" x14ac:dyDescent="0.3">
      <c r="A120" s="15">
        <v>-4.2745645369730081E-4</v>
      </c>
      <c r="B120" s="12">
        <v>3.1204321119902956E-2</v>
      </c>
      <c r="C120" s="12">
        <v>1</v>
      </c>
      <c r="D120" s="12">
        <v>0</v>
      </c>
      <c r="E120" s="12">
        <v>0</v>
      </c>
      <c r="F120" s="12">
        <v>1</v>
      </c>
      <c r="G120" s="12">
        <v>0</v>
      </c>
      <c r="H120" s="12">
        <v>1</v>
      </c>
      <c r="I120" s="12">
        <v>0</v>
      </c>
      <c r="J120" s="12">
        <v>0</v>
      </c>
      <c r="K120" s="12">
        <v>0</v>
      </c>
      <c r="L120" s="12">
        <v>0</v>
      </c>
      <c r="M120" s="12">
        <v>0</v>
      </c>
      <c r="N120" s="12">
        <v>1</v>
      </c>
      <c r="O120" s="113">
        <v>7.6019019598751658</v>
      </c>
      <c r="P120" s="12">
        <v>0</v>
      </c>
      <c r="Q120" s="12">
        <v>0</v>
      </c>
      <c r="R120" s="12">
        <v>6.9850000000000003</v>
      </c>
      <c r="S120" s="128">
        <v>6.1779441140506002</v>
      </c>
      <c r="T120" s="126">
        <v>1</v>
      </c>
      <c r="U120" s="128">
        <v>1.2011463631940393</v>
      </c>
      <c r="V120" s="12">
        <v>0</v>
      </c>
      <c r="W120" s="12">
        <v>1</v>
      </c>
      <c r="X120" s="12">
        <v>0</v>
      </c>
      <c r="Y120" s="12">
        <v>1</v>
      </c>
      <c r="Z120" s="12">
        <v>0</v>
      </c>
      <c r="AA120" s="12">
        <v>0</v>
      </c>
      <c r="AB120" s="12">
        <v>0</v>
      </c>
      <c r="AC120" s="12">
        <v>0</v>
      </c>
      <c r="AD120" s="12">
        <v>1</v>
      </c>
      <c r="AE120" s="12">
        <v>0</v>
      </c>
      <c r="AF120" s="12">
        <v>0</v>
      </c>
      <c r="AG120" s="113">
        <v>2.8033603809065348</v>
      </c>
      <c r="AH120" s="12">
        <v>1</v>
      </c>
      <c r="AI120" s="24">
        <v>118</v>
      </c>
      <c r="AJ120" s="12">
        <v>1</v>
      </c>
      <c r="AK120" s="12" t="s">
        <v>386</v>
      </c>
      <c r="AL120" s="12">
        <v>4</v>
      </c>
      <c r="AM120" s="12" t="s">
        <v>73</v>
      </c>
      <c r="AN120" s="128">
        <f t="shared" si="3"/>
        <v>7.7832240163360371</v>
      </c>
      <c r="AO120" s="12">
        <v>651.86</v>
      </c>
      <c r="AP120" s="12" t="s">
        <v>410</v>
      </c>
      <c r="AQ120" s="12" t="s">
        <v>1654</v>
      </c>
      <c r="AR120" s="12" t="s">
        <v>401</v>
      </c>
      <c r="AS120" s="12" t="s">
        <v>403</v>
      </c>
      <c r="AT120" s="12" t="s">
        <v>17</v>
      </c>
    </row>
    <row r="121" spans="1:47" ht="15" customHeight="1" x14ac:dyDescent="0.3">
      <c r="A121" s="15">
        <v>-2.2601468801870341E-2</v>
      </c>
      <c r="B121" s="12">
        <v>3.1211552154963799E-2</v>
      </c>
      <c r="C121" s="12">
        <v>1</v>
      </c>
      <c r="D121" s="12">
        <v>0</v>
      </c>
      <c r="E121" s="12">
        <v>0</v>
      </c>
      <c r="F121" s="12">
        <v>1</v>
      </c>
      <c r="G121" s="12">
        <v>0</v>
      </c>
      <c r="H121" s="12">
        <v>1</v>
      </c>
      <c r="I121" s="12">
        <v>0</v>
      </c>
      <c r="J121" s="12">
        <v>0</v>
      </c>
      <c r="K121" s="12">
        <v>0</v>
      </c>
      <c r="L121" s="12">
        <v>0</v>
      </c>
      <c r="M121" s="12">
        <v>0</v>
      </c>
      <c r="N121" s="12">
        <v>1</v>
      </c>
      <c r="O121" s="113">
        <v>7.6019019598751658</v>
      </c>
      <c r="P121" s="12">
        <v>0</v>
      </c>
      <c r="Q121" s="12">
        <v>0</v>
      </c>
      <c r="R121" s="12">
        <v>6.9850000000000003</v>
      </c>
      <c r="S121" s="128">
        <v>6.1779441140506002</v>
      </c>
      <c r="T121" s="126">
        <v>1</v>
      </c>
      <c r="U121" s="128">
        <v>1.2011463631940393</v>
      </c>
      <c r="V121" s="12">
        <v>0</v>
      </c>
      <c r="W121" s="12">
        <v>1</v>
      </c>
      <c r="X121" s="12">
        <v>0</v>
      </c>
      <c r="Y121" s="12">
        <v>1</v>
      </c>
      <c r="Z121" s="12">
        <v>0</v>
      </c>
      <c r="AA121" s="12">
        <v>0</v>
      </c>
      <c r="AB121" s="12">
        <v>0</v>
      </c>
      <c r="AC121" s="12">
        <v>0</v>
      </c>
      <c r="AD121" s="12">
        <v>1</v>
      </c>
      <c r="AE121" s="12">
        <v>0</v>
      </c>
      <c r="AF121" s="12">
        <v>0</v>
      </c>
      <c r="AG121" s="113">
        <v>2.8033603809065348</v>
      </c>
      <c r="AH121" s="12">
        <v>1</v>
      </c>
      <c r="AI121" s="24">
        <v>118</v>
      </c>
      <c r="AJ121" s="12">
        <v>1</v>
      </c>
      <c r="AK121" s="12" t="s">
        <v>386</v>
      </c>
      <c r="AL121" s="12">
        <v>4</v>
      </c>
      <c r="AM121" s="12" t="s">
        <v>73</v>
      </c>
      <c r="AN121" s="128">
        <f t="shared" si="3"/>
        <v>7.7832240163360371</v>
      </c>
      <c r="AO121" s="12">
        <v>651.86</v>
      </c>
      <c r="AP121" s="12" t="s">
        <v>411</v>
      </c>
      <c r="AQ121" s="12" t="s">
        <v>1654</v>
      </c>
      <c r="AR121" s="12" t="s">
        <v>396</v>
      </c>
      <c r="AS121" s="12" t="s">
        <v>402</v>
      </c>
      <c r="AT121" s="12" t="s">
        <v>17</v>
      </c>
    </row>
    <row r="122" spans="1:47" ht="15" customHeight="1" x14ac:dyDescent="0.3">
      <c r="A122" s="15">
        <v>-2.2294119716014946E-2</v>
      </c>
      <c r="B122" s="12">
        <v>3.121176760242092E-2</v>
      </c>
      <c r="C122" s="12">
        <v>1</v>
      </c>
      <c r="D122" s="12">
        <v>0</v>
      </c>
      <c r="E122" s="12">
        <v>0</v>
      </c>
      <c r="F122" s="12">
        <v>1</v>
      </c>
      <c r="G122" s="12">
        <v>0</v>
      </c>
      <c r="H122" s="12">
        <v>1</v>
      </c>
      <c r="I122" s="12">
        <v>0</v>
      </c>
      <c r="J122" s="12">
        <v>0</v>
      </c>
      <c r="K122" s="12">
        <v>0</v>
      </c>
      <c r="L122" s="12">
        <v>0</v>
      </c>
      <c r="M122" s="12">
        <v>0</v>
      </c>
      <c r="N122" s="12">
        <v>1</v>
      </c>
      <c r="O122" s="113">
        <v>7.6019019598751658</v>
      </c>
      <c r="P122" s="12">
        <v>0</v>
      </c>
      <c r="Q122" s="12">
        <v>0</v>
      </c>
      <c r="R122" s="12">
        <v>6.9850000000000003</v>
      </c>
      <c r="S122" s="128">
        <v>6.1779441140506002</v>
      </c>
      <c r="T122" s="126">
        <v>1</v>
      </c>
      <c r="U122" s="128">
        <v>1.2011463631940393</v>
      </c>
      <c r="V122" s="12">
        <v>0</v>
      </c>
      <c r="W122" s="12">
        <v>1</v>
      </c>
      <c r="X122" s="12">
        <v>0</v>
      </c>
      <c r="Y122" s="12">
        <v>1</v>
      </c>
      <c r="Z122" s="12">
        <v>0</v>
      </c>
      <c r="AA122" s="12">
        <v>0</v>
      </c>
      <c r="AB122" s="12">
        <v>0</v>
      </c>
      <c r="AC122" s="12">
        <v>0</v>
      </c>
      <c r="AD122" s="12">
        <v>1</v>
      </c>
      <c r="AE122" s="12">
        <v>0</v>
      </c>
      <c r="AF122" s="12">
        <v>0</v>
      </c>
      <c r="AG122" s="113">
        <v>2.8033603809065348</v>
      </c>
      <c r="AH122" s="12">
        <v>1</v>
      </c>
      <c r="AI122" s="24">
        <v>118</v>
      </c>
      <c r="AJ122" s="12">
        <v>1</v>
      </c>
      <c r="AK122" s="12" t="s">
        <v>386</v>
      </c>
      <c r="AL122" s="12">
        <v>4</v>
      </c>
      <c r="AM122" s="12" t="s">
        <v>73</v>
      </c>
      <c r="AN122" s="128">
        <f t="shared" si="3"/>
        <v>7.7832240163360371</v>
      </c>
      <c r="AO122" s="12">
        <v>651.86</v>
      </c>
      <c r="AP122" s="12" t="s">
        <v>411</v>
      </c>
      <c r="AQ122" s="12" t="s">
        <v>1654</v>
      </c>
      <c r="AR122" s="12" t="s">
        <v>401</v>
      </c>
      <c r="AS122" s="12" t="s">
        <v>403</v>
      </c>
      <c r="AT122" s="12" t="s">
        <v>17</v>
      </c>
      <c r="AU122" s="12"/>
    </row>
    <row r="123" spans="1:47" ht="15" customHeight="1" x14ac:dyDescent="0.3">
      <c r="A123" s="15">
        <v>7.4977221670177285E-2</v>
      </c>
      <c r="B123" s="12">
        <v>5.2925097649536908E-2</v>
      </c>
      <c r="C123" s="12">
        <v>0</v>
      </c>
      <c r="D123" s="12">
        <v>0</v>
      </c>
      <c r="E123" s="12">
        <v>0</v>
      </c>
      <c r="F123" s="12">
        <v>1</v>
      </c>
      <c r="G123" s="12">
        <v>0</v>
      </c>
      <c r="H123" s="12">
        <v>0</v>
      </c>
      <c r="I123" s="12">
        <v>1</v>
      </c>
      <c r="J123" s="12">
        <v>0</v>
      </c>
      <c r="K123" s="12">
        <v>0</v>
      </c>
      <c r="L123" s="12">
        <v>0</v>
      </c>
      <c r="M123" s="12">
        <v>0</v>
      </c>
      <c r="N123" s="12">
        <v>1</v>
      </c>
      <c r="O123" s="113">
        <v>7.6063873897726522</v>
      </c>
      <c r="P123" s="12">
        <v>1</v>
      </c>
      <c r="Q123" s="12">
        <v>0</v>
      </c>
      <c r="R123" s="12">
        <v>6.9850000000000003</v>
      </c>
      <c r="S123" s="128">
        <v>5.5834963087816991</v>
      </c>
      <c r="T123" s="126">
        <v>1</v>
      </c>
      <c r="U123" s="128">
        <v>0.48224981971538955</v>
      </c>
      <c r="V123" s="12">
        <v>1</v>
      </c>
      <c r="W123" s="12">
        <v>1</v>
      </c>
      <c r="X123" s="12">
        <v>0</v>
      </c>
      <c r="Y123" s="12">
        <v>1</v>
      </c>
      <c r="Z123" s="12">
        <v>1</v>
      </c>
      <c r="AA123" s="12">
        <v>0</v>
      </c>
      <c r="AB123" s="12">
        <v>1</v>
      </c>
      <c r="AC123" s="12">
        <v>0</v>
      </c>
      <c r="AD123" s="12">
        <v>1</v>
      </c>
      <c r="AE123" s="12">
        <v>0</v>
      </c>
      <c r="AF123" s="12">
        <v>0.5</v>
      </c>
      <c r="AG123" s="113">
        <v>2.9957322735539909</v>
      </c>
      <c r="AH123" s="12">
        <v>1</v>
      </c>
      <c r="AI123" s="24">
        <v>12</v>
      </c>
      <c r="AJ123" s="12">
        <v>1</v>
      </c>
      <c r="AK123" s="12" t="s">
        <v>412</v>
      </c>
      <c r="AL123" s="12">
        <v>5</v>
      </c>
      <c r="AM123" s="12" t="s">
        <v>118</v>
      </c>
      <c r="AN123" s="128">
        <f t="shared" ref="AN123:AN134" si="4">LN(35)</f>
        <v>3.5553480614894135</v>
      </c>
      <c r="AO123" s="12">
        <v>1591.48</v>
      </c>
      <c r="AP123" s="12">
        <v>1</v>
      </c>
      <c r="AQ123" s="12" t="s">
        <v>1659</v>
      </c>
      <c r="AR123" s="12" t="s">
        <v>416</v>
      </c>
      <c r="AS123" s="12" t="s">
        <v>415</v>
      </c>
      <c r="AT123" s="12" t="s">
        <v>17</v>
      </c>
    </row>
    <row r="124" spans="1:47" ht="15" customHeight="1" x14ac:dyDescent="0.3">
      <c r="A124" s="15">
        <v>0.17529918552040144</v>
      </c>
      <c r="B124" s="12">
        <v>5.2252641837811982E-2</v>
      </c>
      <c r="C124" s="12">
        <v>0</v>
      </c>
      <c r="D124" s="12">
        <v>0</v>
      </c>
      <c r="E124" s="12">
        <v>0</v>
      </c>
      <c r="F124" s="12">
        <v>1</v>
      </c>
      <c r="G124" s="12">
        <v>0</v>
      </c>
      <c r="H124" s="12">
        <v>0</v>
      </c>
      <c r="I124" s="12">
        <v>1</v>
      </c>
      <c r="J124" s="12">
        <v>0</v>
      </c>
      <c r="K124" s="12">
        <v>0</v>
      </c>
      <c r="L124" s="12">
        <v>0</v>
      </c>
      <c r="M124" s="12">
        <v>0</v>
      </c>
      <c r="N124" s="12">
        <v>1</v>
      </c>
      <c r="O124" s="113">
        <v>7.6063873897726522</v>
      </c>
      <c r="P124" s="12">
        <v>1</v>
      </c>
      <c r="Q124" s="12">
        <v>0</v>
      </c>
      <c r="R124" s="12">
        <v>6.9850000000000003</v>
      </c>
      <c r="S124" s="128">
        <v>5.5834963087816991</v>
      </c>
      <c r="T124" s="126">
        <v>1</v>
      </c>
      <c r="U124" s="128">
        <v>0.48224981971538955</v>
      </c>
      <c r="V124" s="12">
        <v>1</v>
      </c>
      <c r="W124" s="12">
        <v>1</v>
      </c>
      <c r="X124" s="12">
        <v>0</v>
      </c>
      <c r="Y124" s="12">
        <v>1</v>
      </c>
      <c r="Z124" s="12">
        <v>1</v>
      </c>
      <c r="AA124" s="12">
        <v>0</v>
      </c>
      <c r="AB124" s="12">
        <v>1</v>
      </c>
      <c r="AC124" s="12">
        <v>0</v>
      </c>
      <c r="AD124" s="12">
        <v>1</v>
      </c>
      <c r="AE124" s="12">
        <v>0</v>
      </c>
      <c r="AF124" s="12">
        <v>0.5</v>
      </c>
      <c r="AG124" s="113">
        <v>2.9957322735539909</v>
      </c>
      <c r="AH124" s="12">
        <v>1</v>
      </c>
      <c r="AI124" s="24">
        <v>12</v>
      </c>
      <c r="AJ124" s="12">
        <v>1</v>
      </c>
      <c r="AK124" s="12" t="s">
        <v>412</v>
      </c>
      <c r="AL124" s="12">
        <v>5</v>
      </c>
      <c r="AM124" s="12" t="s">
        <v>118</v>
      </c>
      <c r="AN124" s="128">
        <f t="shared" si="4"/>
        <v>3.5553480614894135</v>
      </c>
      <c r="AO124" s="12">
        <v>1591.48</v>
      </c>
      <c r="AP124" s="12">
        <v>1</v>
      </c>
      <c r="AQ124" s="12" t="s">
        <v>1659</v>
      </c>
      <c r="AR124" s="12" t="s">
        <v>417</v>
      </c>
      <c r="AS124" s="12" t="s">
        <v>415</v>
      </c>
      <c r="AT124" s="12" t="s">
        <v>17</v>
      </c>
    </row>
    <row r="125" spans="1:47" ht="15" customHeight="1" x14ac:dyDescent="0.3">
      <c r="A125" s="15">
        <v>-0.12764422549628926</v>
      </c>
      <c r="B125" s="12">
        <v>5.2640340972863228E-2</v>
      </c>
      <c r="C125" s="12">
        <v>0</v>
      </c>
      <c r="D125" s="12">
        <v>1</v>
      </c>
      <c r="E125" s="12">
        <v>0</v>
      </c>
      <c r="F125" s="12">
        <v>1</v>
      </c>
      <c r="G125" s="12">
        <v>0</v>
      </c>
      <c r="H125" s="12">
        <v>0</v>
      </c>
      <c r="I125" s="12">
        <v>1</v>
      </c>
      <c r="J125" s="12">
        <v>0</v>
      </c>
      <c r="K125" s="12">
        <v>0</v>
      </c>
      <c r="L125" s="12">
        <v>0</v>
      </c>
      <c r="M125" s="12">
        <v>0</v>
      </c>
      <c r="N125" s="12">
        <v>1</v>
      </c>
      <c r="O125" s="113">
        <v>7.6063873897726522</v>
      </c>
      <c r="P125" s="12">
        <v>1</v>
      </c>
      <c r="Q125" s="12">
        <v>0</v>
      </c>
      <c r="R125" s="12">
        <v>6.9850000000000003</v>
      </c>
      <c r="S125" s="128">
        <v>5.5834963087816991</v>
      </c>
      <c r="T125" s="126">
        <v>1</v>
      </c>
      <c r="U125" s="128">
        <v>0.48224981971538955</v>
      </c>
      <c r="V125" s="12">
        <v>1</v>
      </c>
      <c r="W125" s="12">
        <v>1</v>
      </c>
      <c r="X125" s="12">
        <v>0</v>
      </c>
      <c r="Y125" s="12">
        <v>1</v>
      </c>
      <c r="Z125" s="12">
        <v>1</v>
      </c>
      <c r="AA125" s="12">
        <v>0</v>
      </c>
      <c r="AB125" s="12">
        <v>1</v>
      </c>
      <c r="AC125" s="12">
        <v>0</v>
      </c>
      <c r="AD125" s="12">
        <v>1</v>
      </c>
      <c r="AE125" s="12">
        <v>0</v>
      </c>
      <c r="AF125" s="12">
        <v>0.5</v>
      </c>
      <c r="AG125" s="113">
        <v>2.9957322735539909</v>
      </c>
      <c r="AH125" s="12">
        <v>1</v>
      </c>
      <c r="AI125" s="24">
        <v>12</v>
      </c>
      <c r="AJ125" s="12">
        <v>1</v>
      </c>
      <c r="AK125" s="12" t="s">
        <v>412</v>
      </c>
      <c r="AL125" s="12">
        <v>5</v>
      </c>
      <c r="AM125" s="12" t="s">
        <v>118</v>
      </c>
      <c r="AN125" s="128">
        <f t="shared" si="4"/>
        <v>3.5553480614894135</v>
      </c>
      <c r="AO125" s="12">
        <v>1591.48</v>
      </c>
      <c r="AP125" s="12">
        <v>1</v>
      </c>
      <c r="AQ125" s="12" t="s">
        <v>1659</v>
      </c>
      <c r="AR125" s="12" t="s">
        <v>418</v>
      </c>
      <c r="AS125" s="12" t="s">
        <v>415</v>
      </c>
      <c r="AT125" s="12" t="s">
        <v>17</v>
      </c>
    </row>
    <row r="126" spans="1:47" ht="15" customHeight="1" x14ac:dyDescent="0.3">
      <c r="A126" s="15">
        <v>-0.1055559627938519</v>
      </c>
      <c r="B126" s="12">
        <v>5.2777981396925952E-2</v>
      </c>
      <c r="C126" s="12">
        <v>0</v>
      </c>
      <c r="D126" s="12">
        <v>1</v>
      </c>
      <c r="E126" s="12">
        <v>0</v>
      </c>
      <c r="F126" s="12">
        <v>1</v>
      </c>
      <c r="G126" s="12">
        <v>0</v>
      </c>
      <c r="H126" s="12">
        <v>0</v>
      </c>
      <c r="I126" s="12">
        <v>1</v>
      </c>
      <c r="J126" s="12">
        <v>0</v>
      </c>
      <c r="K126" s="12">
        <v>0</v>
      </c>
      <c r="L126" s="12">
        <v>0</v>
      </c>
      <c r="M126" s="12">
        <v>0</v>
      </c>
      <c r="N126" s="12">
        <v>1</v>
      </c>
      <c r="O126" s="113">
        <v>7.6063873897726522</v>
      </c>
      <c r="P126" s="12">
        <v>1</v>
      </c>
      <c r="Q126" s="12">
        <v>0</v>
      </c>
      <c r="R126" s="12">
        <v>6.9850000000000003</v>
      </c>
      <c r="S126" s="128">
        <v>5.5834963087816991</v>
      </c>
      <c r="T126" s="126">
        <v>1</v>
      </c>
      <c r="U126" s="128">
        <v>0.48224981971538955</v>
      </c>
      <c r="V126" s="12">
        <v>1</v>
      </c>
      <c r="W126" s="12">
        <v>1</v>
      </c>
      <c r="X126" s="12">
        <v>0</v>
      </c>
      <c r="Y126" s="12">
        <v>1</v>
      </c>
      <c r="Z126" s="12">
        <v>1</v>
      </c>
      <c r="AA126" s="12">
        <v>0</v>
      </c>
      <c r="AB126" s="12">
        <v>1</v>
      </c>
      <c r="AC126" s="12">
        <v>0</v>
      </c>
      <c r="AD126" s="12">
        <v>1</v>
      </c>
      <c r="AE126" s="12">
        <v>0</v>
      </c>
      <c r="AF126" s="12">
        <v>0.5</v>
      </c>
      <c r="AG126" s="113">
        <v>2.9957322735539909</v>
      </c>
      <c r="AH126" s="12">
        <v>1</v>
      </c>
      <c r="AI126" s="24">
        <v>12</v>
      </c>
      <c r="AJ126" s="12">
        <v>1</v>
      </c>
      <c r="AK126" s="12" t="s">
        <v>412</v>
      </c>
      <c r="AL126" s="12">
        <v>5</v>
      </c>
      <c r="AM126" s="12" t="s">
        <v>118</v>
      </c>
      <c r="AN126" s="128">
        <f t="shared" si="4"/>
        <v>3.5553480614894135</v>
      </c>
      <c r="AO126" s="12">
        <v>1591.48</v>
      </c>
      <c r="AP126" s="12">
        <v>1</v>
      </c>
      <c r="AQ126" s="12" t="s">
        <v>1659</v>
      </c>
      <c r="AR126" s="12" t="s">
        <v>419</v>
      </c>
      <c r="AS126" s="12" t="s">
        <v>415</v>
      </c>
      <c r="AT126" s="12" t="s">
        <v>17</v>
      </c>
    </row>
    <row r="127" spans="1:47" ht="15" customHeight="1" x14ac:dyDescent="0.3">
      <c r="A127" s="15">
        <v>9.3196707556060882E-2</v>
      </c>
      <c r="B127" s="12">
        <v>5.2843493975086073E-2</v>
      </c>
      <c r="C127" s="12">
        <v>0</v>
      </c>
      <c r="D127" s="12">
        <v>1</v>
      </c>
      <c r="E127" s="12">
        <v>0</v>
      </c>
      <c r="F127" s="12">
        <v>1</v>
      </c>
      <c r="G127" s="12">
        <v>0</v>
      </c>
      <c r="H127" s="12">
        <v>0</v>
      </c>
      <c r="I127" s="12">
        <v>1</v>
      </c>
      <c r="J127" s="12">
        <v>0</v>
      </c>
      <c r="K127" s="12">
        <v>0</v>
      </c>
      <c r="L127" s="12">
        <v>0</v>
      </c>
      <c r="M127" s="12">
        <v>0</v>
      </c>
      <c r="N127" s="12">
        <v>1</v>
      </c>
      <c r="O127" s="113">
        <v>7.6063873897726522</v>
      </c>
      <c r="P127" s="12">
        <v>1</v>
      </c>
      <c r="Q127" s="12">
        <v>0</v>
      </c>
      <c r="R127" s="12">
        <v>6.9850000000000003</v>
      </c>
      <c r="S127" s="128">
        <v>5.5834963087816991</v>
      </c>
      <c r="T127" s="126">
        <v>1</v>
      </c>
      <c r="U127" s="128">
        <v>0.48224981971538955</v>
      </c>
      <c r="V127" s="12">
        <v>1</v>
      </c>
      <c r="W127" s="12">
        <v>1</v>
      </c>
      <c r="X127" s="12">
        <v>0</v>
      </c>
      <c r="Y127" s="12">
        <v>1</v>
      </c>
      <c r="Z127" s="12">
        <v>1</v>
      </c>
      <c r="AA127" s="12">
        <v>0</v>
      </c>
      <c r="AB127" s="12">
        <v>1</v>
      </c>
      <c r="AC127" s="12">
        <v>0</v>
      </c>
      <c r="AD127" s="12">
        <v>1</v>
      </c>
      <c r="AE127" s="12">
        <v>0</v>
      </c>
      <c r="AF127" s="12">
        <v>0.5</v>
      </c>
      <c r="AG127" s="113">
        <v>2.9957322735539909</v>
      </c>
      <c r="AH127" s="12">
        <v>1</v>
      </c>
      <c r="AI127" s="24">
        <v>12</v>
      </c>
      <c r="AJ127" s="12">
        <v>1</v>
      </c>
      <c r="AK127" s="12" t="s">
        <v>412</v>
      </c>
      <c r="AL127" s="12">
        <v>5</v>
      </c>
      <c r="AM127" s="12" t="s">
        <v>118</v>
      </c>
      <c r="AN127" s="128">
        <f t="shared" si="4"/>
        <v>3.5553480614894135</v>
      </c>
      <c r="AO127" s="12">
        <v>1591.48</v>
      </c>
      <c r="AP127" s="12">
        <v>2</v>
      </c>
      <c r="AQ127" s="12" t="s">
        <v>1659</v>
      </c>
      <c r="AR127" s="12" t="s">
        <v>416</v>
      </c>
      <c r="AS127" s="12" t="s">
        <v>415</v>
      </c>
      <c r="AT127" s="12" t="s">
        <v>17</v>
      </c>
    </row>
    <row r="128" spans="1:47" ht="15" customHeight="1" x14ac:dyDescent="0.3">
      <c r="A128" s="15">
        <v>0.16226458113630801</v>
      </c>
      <c r="B128" s="12">
        <v>5.2371108197432743E-2</v>
      </c>
      <c r="C128" s="12">
        <v>0</v>
      </c>
      <c r="D128" s="12">
        <v>1</v>
      </c>
      <c r="E128" s="12">
        <v>0</v>
      </c>
      <c r="F128" s="12">
        <v>1</v>
      </c>
      <c r="G128" s="12">
        <v>0</v>
      </c>
      <c r="H128" s="12">
        <v>0</v>
      </c>
      <c r="I128" s="12">
        <v>1</v>
      </c>
      <c r="J128" s="12">
        <v>0</v>
      </c>
      <c r="K128" s="12">
        <v>0</v>
      </c>
      <c r="L128" s="12">
        <v>0</v>
      </c>
      <c r="M128" s="12">
        <v>0</v>
      </c>
      <c r="N128" s="12">
        <v>1</v>
      </c>
      <c r="O128" s="113">
        <v>7.6063873897726522</v>
      </c>
      <c r="P128" s="12">
        <v>1</v>
      </c>
      <c r="Q128" s="12">
        <v>0</v>
      </c>
      <c r="R128" s="12">
        <v>6.9850000000000003</v>
      </c>
      <c r="S128" s="128">
        <v>5.5834963087816991</v>
      </c>
      <c r="T128" s="126">
        <v>1</v>
      </c>
      <c r="U128" s="128">
        <v>0.48224981971538955</v>
      </c>
      <c r="V128" s="12">
        <v>1</v>
      </c>
      <c r="W128" s="12">
        <v>1</v>
      </c>
      <c r="X128" s="12">
        <v>0</v>
      </c>
      <c r="Y128" s="12">
        <v>1</v>
      </c>
      <c r="Z128" s="12">
        <v>1</v>
      </c>
      <c r="AA128" s="12">
        <v>0</v>
      </c>
      <c r="AB128" s="12">
        <v>1</v>
      </c>
      <c r="AC128" s="12">
        <v>0</v>
      </c>
      <c r="AD128" s="12">
        <v>1</v>
      </c>
      <c r="AE128" s="12">
        <v>0</v>
      </c>
      <c r="AF128" s="12">
        <v>0.5</v>
      </c>
      <c r="AG128" s="113">
        <v>2.9957322735539909</v>
      </c>
      <c r="AH128" s="12">
        <v>1</v>
      </c>
      <c r="AI128" s="24">
        <v>12</v>
      </c>
      <c r="AJ128" s="12">
        <v>1</v>
      </c>
      <c r="AK128" s="12" t="s">
        <v>412</v>
      </c>
      <c r="AL128" s="12">
        <v>5</v>
      </c>
      <c r="AM128" s="12" t="s">
        <v>118</v>
      </c>
      <c r="AN128" s="128">
        <f t="shared" si="4"/>
        <v>3.5553480614894135</v>
      </c>
      <c r="AO128" s="12">
        <v>1591.48</v>
      </c>
      <c r="AP128" s="12">
        <v>2</v>
      </c>
      <c r="AQ128" s="12" t="s">
        <v>1659</v>
      </c>
      <c r="AR128" s="12" t="s">
        <v>417</v>
      </c>
      <c r="AS128" s="12" t="s">
        <v>415</v>
      </c>
      <c r="AT128" s="12" t="s">
        <v>17</v>
      </c>
    </row>
    <row r="129" spans="1:47" ht="15" customHeight="1" x14ac:dyDescent="0.3">
      <c r="A129" s="15">
        <v>-0.14451090416584225</v>
      </c>
      <c r="B129" s="12">
        <v>5.2517377367586576E-2</v>
      </c>
      <c r="C129" s="12">
        <v>0</v>
      </c>
      <c r="D129" s="12">
        <v>1</v>
      </c>
      <c r="E129" s="12">
        <v>0</v>
      </c>
      <c r="F129" s="12">
        <v>1</v>
      </c>
      <c r="G129" s="12">
        <v>0</v>
      </c>
      <c r="H129" s="12">
        <v>0</v>
      </c>
      <c r="I129" s="12">
        <v>1</v>
      </c>
      <c r="J129" s="12">
        <v>0</v>
      </c>
      <c r="K129" s="12">
        <v>0</v>
      </c>
      <c r="L129" s="12">
        <v>0</v>
      </c>
      <c r="M129" s="12">
        <v>0</v>
      </c>
      <c r="N129" s="12">
        <v>1</v>
      </c>
      <c r="O129" s="113">
        <v>7.6063873897726522</v>
      </c>
      <c r="P129" s="12">
        <v>1</v>
      </c>
      <c r="Q129" s="12">
        <v>0</v>
      </c>
      <c r="R129" s="12">
        <v>6.9850000000000003</v>
      </c>
      <c r="S129" s="128">
        <v>5.5834963087816991</v>
      </c>
      <c r="T129" s="126">
        <v>1</v>
      </c>
      <c r="U129" s="128">
        <v>0.48224981971538955</v>
      </c>
      <c r="V129" s="12">
        <v>1</v>
      </c>
      <c r="W129" s="12">
        <v>1</v>
      </c>
      <c r="X129" s="12">
        <v>0</v>
      </c>
      <c r="Y129" s="12">
        <v>1</v>
      </c>
      <c r="Z129" s="12">
        <v>0</v>
      </c>
      <c r="AA129" s="12">
        <v>0</v>
      </c>
      <c r="AB129" s="12">
        <v>1</v>
      </c>
      <c r="AC129" s="12">
        <v>0</v>
      </c>
      <c r="AD129" s="12">
        <v>1</v>
      </c>
      <c r="AE129" s="12">
        <v>0</v>
      </c>
      <c r="AF129" s="12">
        <v>0.5</v>
      </c>
      <c r="AG129" s="113">
        <v>2.9957322735539909</v>
      </c>
      <c r="AH129" s="12">
        <v>1</v>
      </c>
      <c r="AI129" s="24">
        <v>12</v>
      </c>
      <c r="AJ129" s="12">
        <v>1</v>
      </c>
      <c r="AK129" s="12" t="s">
        <v>412</v>
      </c>
      <c r="AL129" s="12">
        <v>5</v>
      </c>
      <c r="AM129" s="12" t="s">
        <v>118</v>
      </c>
      <c r="AN129" s="128">
        <f t="shared" si="4"/>
        <v>3.5553480614894135</v>
      </c>
      <c r="AO129" s="12">
        <v>1591.48</v>
      </c>
      <c r="AP129" s="12">
        <v>2</v>
      </c>
      <c r="AQ129" s="12" t="s">
        <v>1659</v>
      </c>
      <c r="AR129" s="12" t="s">
        <v>418</v>
      </c>
      <c r="AS129" s="12" t="s">
        <v>415</v>
      </c>
      <c r="AT129" s="12" t="s">
        <v>17</v>
      </c>
    </row>
    <row r="130" spans="1:47" ht="15" customHeight="1" x14ac:dyDescent="0.3">
      <c r="A130" s="15">
        <v>-8.8113422106280162E-2</v>
      </c>
      <c r="B130" s="12">
        <v>5.2868053263768103E-2</v>
      </c>
      <c r="C130" s="12">
        <v>0</v>
      </c>
      <c r="D130" s="12">
        <v>1</v>
      </c>
      <c r="E130" s="12">
        <v>0</v>
      </c>
      <c r="F130" s="12">
        <v>1</v>
      </c>
      <c r="G130" s="12">
        <v>0</v>
      </c>
      <c r="H130" s="12">
        <v>0</v>
      </c>
      <c r="I130" s="12">
        <v>1</v>
      </c>
      <c r="J130" s="12">
        <v>0</v>
      </c>
      <c r="K130" s="12">
        <v>0</v>
      </c>
      <c r="L130" s="12">
        <v>0</v>
      </c>
      <c r="M130" s="12">
        <v>0</v>
      </c>
      <c r="N130" s="12">
        <v>1</v>
      </c>
      <c r="O130" s="113">
        <v>7.6063873897726522</v>
      </c>
      <c r="P130" s="12">
        <v>1</v>
      </c>
      <c r="Q130" s="12">
        <v>0</v>
      </c>
      <c r="R130" s="12">
        <v>6.9850000000000003</v>
      </c>
      <c r="S130" s="128">
        <v>5.5834963087816991</v>
      </c>
      <c r="T130" s="126">
        <v>1</v>
      </c>
      <c r="U130" s="128">
        <v>0.48224981971538955</v>
      </c>
      <c r="V130" s="12">
        <v>1</v>
      </c>
      <c r="W130" s="12">
        <v>1</v>
      </c>
      <c r="X130" s="12">
        <v>0</v>
      </c>
      <c r="Y130" s="12">
        <v>1</v>
      </c>
      <c r="Z130" s="12">
        <v>0</v>
      </c>
      <c r="AA130" s="12">
        <v>0</v>
      </c>
      <c r="AB130" s="12">
        <v>1</v>
      </c>
      <c r="AC130" s="12">
        <v>0</v>
      </c>
      <c r="AD130" s="12">
        <v>1</v>
      </c>
      <c r="AE130" s="12">
        <v>0</v>
      </c>
      <c r="AF130" s="12">
        <v>0.5</v>
      </c>
      <c r="AG130" s="113">
        <v>2.9957322735539909</v>
      </c>
      <c r="AH130" s="12">
        <v>1</v>
      </c>
      <c r="AI130" s="24">
        <v>12</v>
      </c>
      <c r="AJ130" s="12">
        <v>1</v>
      </c>
      <c r="AK130" s="12" t="s">
        <v>412</v>
      </c>
      <c r="AL130" s="12">
        <v>5</v>
      </c>
      <c r="AM130" s="12" t="s">
        <v>118</v>
      </c>
      <c r="AN130" s="128">
        <f t="shared" si="4"/>
        <v>3.5553480614894135</v>
      </c>
      <c r="AO130" s="12">
        <v>1591.48</v>
      </c>
      <c r="AP130" s="12">
        <v>2</v>
      </c>
      <c r="AQ130" s="12" t="s">
        <v>1659</v>
      </c>
      <c r="AR130" s="12" t="s">
        <v>419</v>
      </c>
      <c r="AS130" s="12" t="s">
        <v>415</v>
      </c>
      <c r="AT130" s="12" t="s">
        <v>17</v>
      </c>
    </row>
    <row r="131" spans="1:47" ht="15" customHeight="1" x14ac:dyDescent="0.3">
      <c r="A131" s="15">
        <v>9.0410850843052934E-2</v>
      </c>
      <c r="B131" s="12">
        <v>6.1062825962061931E-2</v>
      </c>
      <c r="C131" s="12">
        <v>0</v>
      </c>
      <c r="D131" s="12">
        <v>0</v>
      </c>
      <c r="E131" s="12">
        <v>0</v>
      </c>
      <c r="F131" s="12">
        <v>1</v>
      </c>
      <c r="G131" s="12">
        <v>0</v>
      </c>
      <c r="H131" s="12">
        <v>0</v>
      </c>
      <c r="I131" s="12">
        <v>1</v>
      </c>
      <c r="J131" s="12">
        <v>0</v>
      </c>
      <c r="K131" s="12">
        <v>0</v>
      </c>
      <c r="L131" s="12">
        <v>0</v>
      </c>
      <c r="M131" s="12">
        <v>0</v>
      </c>
      <c r="N131" s="12">
        <v>1</v>
      </c>
      <c r="O131" s="113">
        <v>7.6063873897726522</v>
      </c>
      <c r="P131" s="12">
        <v>1</v>
      </c>
      <c r="Q131" s="12">
        <v>0</v>
      </c>
      <c r="R131" s="12">
        <v>6.9850000000000003</v>
      </c>
      <c r="S131" s="128">
        <v>5.5834963087816991</v>
      </c>
      <c r="T131" s="126">
        <v>1</v>
      </c>
      <c r="U131" s="128">
        <v>0.48224981971538955</v>
      </c>
      <c r="V131" s="12">
        <v>1</v>
      </c>
      <c r="W131" s="12">
        <v>1</v>
      </c>
      <c r="X131" s="12">
        <v>0</v>
      </c>
      <c r="Y131" s="12">
        <v>1</v>
      </c>
      <c r="Z131" s="12">
        <v>1</v>
      </c>
      <c r="AA131" s="12">
        <v>0</v>
      </c>
      <c r="AB131" s="12">
        <v>1</v>
      </c>
      <c r="AC131" s="12">
        <v>0</v>
      </c>
      <c r="AD131" s="12">
        <v>1</v>
      </c>
      <c r="AE131" s="12">
        <v>0</v>
      </c>
      <c r="AF131" s="12">
        <v>0.5</v>
      </c>
      <c r="AG131" s="113">
        <v>2.9957322735539909</v>
      </c>
      <c r="AH131" s="12">
        <v>1</v>
      </c>
      <c r="AI131" s="24">
        <v>12</v>
      </c>
      <c r="AJ131" s="12">
        <v>1</v>
      </c>
      <c r="AK131" s="12" t="s">
        <v>412</v>
      </c>
      <c r="AL131" s="12">
        <v>5</v>
      </c>
      <c r="AM131" s="12" t="s">
        <v>118</v>
      </c>
      <c r="AN131" s="128">
        <f t="shared" si="4"/>
        <v>3.5553480614894135</v>
      </c>
      <c r="AO131" s="12">
        <v>1591.48</v>
      </c>
      <c r="AP131" s="12">
        <v>3</v>
      </c>
      <c r="AQ131" s="12" t="s">
        <v>1659</v>
      </c>
      <c r="AR131" s="12" t="s">
        <v>416</v>
      </c>
      <c r="AS131" s="12" t="s">
        <v>415</v>
      </c>
      <c r="AT131" s="12" t="s">
        <v>17</v>
      </c>
    </row>
    <row r="132" spans="1:47" ht="15" customHeight="1" x14ac:dyDescent="0.3">
      <c r="A132" s="15">
        <v>0.12577787470240789</v>
      </c>
      <c r="B132" s="12">
        <v>6.082700497903331E-2</v>
      </c>
      <c r="C132" s="12">
        <v>0</v>
      </c>
      <c r="D132" s="12">
        <v>0</v>
      </c>
      <c r="E132" s="12">
        <v>0</v>
      </c>
      <c r="F132" s="12">
        <v>1</v>
      </c>
      <c r="G132" s="12">
        <v>0</v>
      </c>
      <c r="H132" s="12">
        <v>0</v>
      </c>
      <c r="I132" s="12">
        <v>1</v>
      </c>
      <c r="J132" s="12">
        <v>0</v>
      </c>
      <c r="K132" s="12">
        <v>0</v>
      </c>
      <c r="L132" s="12">
        <v>0</v>
      </c>
      <c r="M132" s="12">
        <v>0</v>
      </c>
      <c r="N132" s="12">
        <v>1</v>
      </c>
      <c r="O132" s="113">
        <v>7.6063873897726522</v>
      </c>
      <c r="P132" s="12">
        <v>1</v>
      </c>
      <c r="Q132" s="12">
        <v>0</v>
      </c>
      <c r="R132" s="12">
        <v>6.9850000000000003</v>
      </c>
      <c r="S132" s="128">
        <v>5.5834963087816991</v>
      </c>
      <c r="T132" s="126">
        <v>1</v>
      </c>
      <c r="U132" s="128">
        <v>0.48224981971538955</v>
      </c>
      <c r="V132" s="12">
        <v>1</v>
      </c>
      <c r="W132" s="12">
        <v>1</v>
      </c>
      <c r="X132" s="12">
        <v>0</v>
      </c>
      <c r="Y132" s="12">
        <v>1</v>
      </c>
      <c r="Z132" s="12">
        <v>1</v>
      </c>
      <c r="AA132" s="12">
        <v>0</v>
      </c>
      <c r="AB132" s="12">
        <v>1</v>
      </c>
      <c r="AC132" s="12">
        <v>0</v>
      </c>
      <c r="AD132" s="12">
        <v>1</v>
      </c>
      <c r="AE132" s="12">
        <v>0</v>
      </c>
      <c r="AF132" s="12">
        <v>0.5</v>
      </c>
      <c r="AG132" s="113">
        <v>2.9957322735539909</v>
      </c>
      <c r="AH132" s="12">
        <v>1</v>
      </c>
      <c r="AI132" s="24">
        <v>12</v>
      </c>
      <c r="AJ132" s="12">
        <v>1</v>
      </c>
      <c r="AK132" s="12" t="s">
        <v>412</v>
      </c>
      <c r="AL132" s="12">
        <v>5</v>
      </c>
      <c r="AM132" s="12" t="s">
        <v>118</v>
      </c>
      <c r="AN132" s="128">
        <f t="shared" si="4"/>
        <v>3.5553480614894135</v>
      </c>
      <c r="AO132" s="12">
        <v>1591.48</v>
      </c>
      <c r="AP132" s="12">
        <v>3</v>
      </c>
      <c r="AQ132" s="12" t="s">
        <v>1659</v>
      </c>
      <c r="AR132" s="12" t="s">
        <v>417</v>
      </c>
      <c r="AS132" s="12" t="s">
        <v>415</v>
      </c>
      <c r="AT132" s="12" t="s">
        <v>17</v>
      </c>
    </row>
    <row r="133" spans="1:47" ht="15" customHeight="1" x14ac:dyDescent="0.3">
      <c r="A133" s="15">
        <v>-0.12360088522050962</v>
      </c>
      <c r="B133" s="12">
        <v>6.0843779411953652E-2</v>
      </c>
      <c r="C133" s="12">
        <v>0</v>
      </c>
      <c r="D133" s="12">
        <v>0</v>
      </c>
      <c r="E133" s="12">
        <v>0</v>
      </c>
      <c r="F133" s="12">
        <v>1</v>
      </c>
      <c r="G133" s="12">
        <v>0</v>
      </c>
      <c r="H133" s="12">
        <v>0</v>
      </c>
      <c r="I133" s="12">
        <v>1</v>
      </c>
      <c r="J133" s="12">
        <v>0</v>
      </c>
      <c r="K133" s="12">
        <v>0</v>
      </c>
      <c r="L133" s="12">
        <v>0</v>
      </c>
      <c r="M133" s="12">
        <v>0</v>
      </c>
      <c r="N133" s="12">
        <v>1</v>
      </c>
      <c r="O133" s="113">
        <v>7.6063873897726522</v>
      </c>
      <c r="P133" s="12">
        <v>1</v>
      </c>
      <c r="Q133" s="12">
        <v>0</v>
      </c>
      <c r="R133" s="12">
        <v>6.9850000000000003</v>
      </c>
      <c r="S133" s="128">
        <v>5.5834963087816991</v>
      </c>
      <c r="T133" s="126">
        <v>1</v>
      </c>
      <c r="U133" s="128">
        <v>0.48224981971538955</v>
      </c>
      <c r="V133" s="12">
        <v>1</v>
      </c>
      <c r="W133" s="12">
        <v>1</v>
      </c>
      <c r="X133" s="12">
        <v>0</v>
      </c>
      <c r="Y133" s="12">
        <v>1</v>
      </c>
      <c r="Z133" s="12">
        <v>1</v>
      </c>
      <c r="AA133" s="12">
        <v>0</v>
      </c>
      <c r="AB133" s="12">
        <v>1</v>
      </c>
      <c r="AC133" s="12">
        <v>0</v>
      </c>
      <c r="AD133" s="12">
        <v>1</v>
      </c>
      <c r="AE133" s="12">
        <v>0</v>
      </c>
      <c r="AF133" s="12">
        <v>0.5</v>
      </c>
      <c r="AG133" s="113">
        <v>2.9957322735539909</v>
      </c>
      <c r="AH133" s="12">
        <v>1</v>
      </c>
      <c r="AI133" s="24">
        <v>12</v>
      </c>
      <c r="AJ133" s="12">
        <v>1</v>
      </c>
      <c r="AK133" s="12" t="s">
        <v>412</v>
      </c>
      <c r="AL133" s="12">
        <v>5</v>
      </c>
      <c r="AM133" s="12" t="s">
        <v>118</v>
      </c>
      <c r="AN133" s="128">
        <f t="shared" si="4"/>
        <v>3.5553480614894135</v>
      </c>
      <c r="AO133" s="12">
        <v>1591.48</v>
      </c>
      <c r="AP133" s="12">
        <v>3</v>
      </c>
      <c r="AQ133" s="12" t="s">
        <v>1659</v>
      </c>
      <c r="AR133" s="12" t="s">
        <v>418</v>
      </c>
      <c r="AS133" s="12" t="s">
        <v>415</v>
      </c>
      <c r="AT133" s="12" t="s">
        <v>17</v>
      </c>
    </row>
    <row r="134" spans="1:47" ht="15" customHeight="1" x14ac:dyDescent="0.3">
      <c r="A134" s="15">
        <v>-6.119900613621046E-2</v>
      </c>
      <c r="B134" s="12">
        <v>6.119900613621046E-2</v>
      </c>
      <c r="C134" s="12">
        <v>0</v>
      </c>
      <c r="D134" s="12">
        <v>0</v>
      </c>
      <c r="E134" s="12">
        <v>0</v>
      </c>
      <c r="F134" s="12">
        <v>1</v>
      </c>
      <c r="G134" s="12">
        <v>0</v>
      </c>
      <c r="H134" s="12">
        <v>0</v>
      </c>
      <c r="I134" s="12">
        <v>1</v>
      </c>
      <c r="J134" s="12">
        <v>0</v>
      </c>
      <c r="K134" s="12">
        <v>0</v>
      </c>
      <c r="L134" s="12">
        <v>0</v>
      </c>
      <c r="M134" s="12">
        <v>0</v>
      </c>
      <c r="N134" s="12">
        <v>1</v>
      </c>
      <c r="O134" s="113">
        <v>7.6063873897726522</v>
      </c>
      <c r="P134" s="12">
        <v>1</v>
      </c>
      <c r="Q134" s="12">
        <v>0</v>
      </c>
      <c r="R134" s="12">
        <v>6.9850000000000003</v>
      </c>
      <c r="S134" s="128">
        <v>5.5834963087816991</v>
      </c>
      <c r="T134" s="126">
        <v>1</v>
      </c>
      <c r="U134" s="128">
        <v>0.48224981971538955</v>
      </c>
      <c r="V134" s="12">
        <v>1</v>
      </c>
      <c r="W134" s="12">
        <v>1</v>
      </c>
      <c r="X134" s="12">
        <v>0</v>
      </c>
      <c r="Y134" s="12">
        <v>1</v>
      </c>
      <c r="Z134" s="12">
        <v>1</v>
      </c>
      <c r="AA134" s="12">
        <v>0</v>
      </c>
      <c r="AB134" s="12">
        <v>1</v>
      </c>
      <c r="AC134" s="12">
        <v>0</v>
      </c>
      <c r="AD134" s="12">
        <v>1</v>
      </c>
      <c r="AE134" s="12">
        <v>0</v>
      </c>
      <c r="AF134" s="12">
        <v>0.5</v>
      </c>
      <c r="AG134" s="113">
        <v>2.9957322735539909</v>
      </c>
      <c r="AH134" s="12">
        <v>1</v>
      </c>
      <c r="AI134" s="24">
        <v>12</v>
      </c>
      <c r="AJ134" s="12">
        <v>1</v>
      </c>
      <c r="AK134" s="12" t="s">
        <v>412</v>
      </c>
      <c r="AL134" s="12">
        <v>5</v>
      </c>
      <c r="AM134" s="12" t="s">
        <v>118</v>
      </c>
      <c r="AN134" s="128">
        <f t="shared" si="4"/>
        <v>3.5553480614894135</v>
      </c>
      <c r="AO134" s="12">
        <v>1591.48</v>
      </c>
      <c r="AP134" s="12">
        <v>3</v>
      </c>
      <c r="AQ134" s="12" t="s">
        <v>1659</v>
      </c>
      <c r="AR134" s="12" t="s">
        <v>419</v>
      </c>
      <c r="AS134" s="12" t="s">
        <v>415</v>
      </c>
      <c r="AT134" s="12" t="s">
        <v>17</v>
      </c>
      <c r="AU134" s="12"/>
    </row>
    <row r="135" spans="1:47" ht="15" customHeight="1" x14ac:dyDescent="0.3">
      <c r="A135" s="15">
        <v>0.41783660560520253</v>
      </c>
      <c r="B135" s="12">
        <v>8.5466578419245959E-2</v>
      </c>
      <c r="C135" s="12">
        <v>0</v>
      </c>
      <c r="D135" s="12">
        <v>0</v>
      </c>
      <c r="E135" s="12">
        <v>0</v>
      </c>
      <c r="F135" s="12">
        <v>1</v>
      </c>
      <c r="G135" s="12">
        <v>0</v>
      </c>
      <c r="H135" s="12">
        <v>0</v>
      </c>
      <c r="I135" s="12">
        <v>1</v>
      </c>
      <c r="J135" s="12">
        <v>0</v>
      </c>
      <c r="K135" s="12">
        <v>0</v>
      </c>
      <c r="L135" s="12">
        <v>0</v>
      </c>
      <c r="M135" s="12">
        <v>0</v>
      </c>
      <c r="N135" s="12">
        <v>1</v>
      </c>
      <c r="O135" s="113">
        <v>7.6063873897726522</v>
      </c>
      <c r="P135" s="12">
        <v>1</v>
      </c>
      <c r="Q135" s="12">
        <v>0</v>
      </c>
      <c r="R135" s="12">
        <v>6.9850000000000003</v>
      </c>
      <c r="S135" s="128">
        <v>6.7452363494843626</v>
      </c>
      <c r="T135" s="126">
        <v>1</v>
      </c>
      <c r="U135" s="128">
        <v>0.42258376421588578</v>
      </c>
      <c r="V135" s="12">
        <v>1</v>
      </c>
      <c r="W135" s="12">
        <v>1</v>
      </c>
      <c r="X135" s="12">
        <v>1</v>
      </c>
      <c r="Y135" s="12">
        <v>1</v>
      </c>
      <c r="Z135" s="12">
        <v>1</v>
      </c>
      <c r="AA135" s="12">
        <v>0</v>
      </c>
      <c r="AB135" s="12">
        <v>0</v>
      </c>
      <c r="AC135" s="12">
        <v>0</v>
      </c>
      <c r="AD135" s="12">
        <v>1</v>
      </c>
      <c r="AE135" s="12">
        <v>0</v>
      </c>
      <c r="AF135" s="12">
        <v>0.5</v>
      </c>
      <c r="AG135" s="113">
        <v>2.9957322735539909</v>
      </c>
      <c r="AH135" s="12">
        <v>1</v>
      </c>
      <c r="AI135" s="24">
        <v>66</v>
      </c>
      <c r="AJ135" s="12">
        <v>1</v>
      </c>
      <c r="AK135" s="12" t="s">
        <v>430</v>
      </c>
      <c r="AL135" s="12">
        <v>6</v>
      </c>
      <c r="AM135" s="12" t="s">
        <v>79</v>
      </c>
      <c r="AN135" s="128">
        <f t="shared" ref="AN135:AN166" si="5">LN(21.2)</f>
        <v>3.0540011816779669</v>
      </c>
      <c r="AO135" s="12">
        <v>1376.05</v>
      </c>
      <c r="AP135" s="12" t="s">
        <v>438</v>
      </c>
      <c r="AQ135" s="12" t="s">
        <v>1661</v>
      </c>
      <c r="AR135" s="12" t="s">
        <v>442</v>
      </c>
      <c r="AS135" s="12" t="s">
        <v>437</v>
      </c>
      <c r="AT135" s="12" t="s">
        <v>17</v>
      </c>
    </row>
    <row r="136" spans="1:47" ht="15" customHeight="1" x14ac:dyDescent="0.3">
      <c r="A136" s="15">
        <v>0.31542031739240989</v>
      </c>
      <c r="B136" s="12">
        <v>8.9269901148795253E-2</v>
      </c>
      <c r="C136" s="12">
        <v>0</v>
      </c>
      <c r="D136" s="12">
        <v>0</v>
      </c>
      <c r="E136" s="12">
        <v>0</v>
      </c>
      <c r="F136" s="12">
        <v>1</v>
      </c>
      <c r="G136" s="12">
        <v>0</v>
      </c>
      <c r="H136" s="12">
        <v>0</v>
      </c>
      <c r="I136" s="12">
        <v>1</v>
      </c>
      <c r="J136" s="12">
        <v>0</v>
      </c>
      <c r="K136" s="12">
        <v>0</v>
      </c>
      <c r="L136" s="12">
        <v>0</v>
      </c>
      <c r="M136" s="12">
        <v>0</v>
      </c>
      <c r="N136" s="12">
        <v>1</v>
      </c>
      <c r="O136" s="113">
        <v>7.6063873897726522</v>
      </c>
      <c r="P136" s="12">
        <v>1</v>
      </c>
      <c r="Q136" s="12">
        <v>0</v>
      </c>
      <c r="R136" s="12">
        <v>6.9850000000000003</v>
      </c>
      <c r="S136" s="128">
        <v>6.7452363494843626</v>
      </c>
      <c r="T136" s="126">
        <v>1</v>
      </c>
      <c r="U136" s="128">
        <v>0.42258376421588578</v>
      </c>
      <c r="V136" s="12">
        <v>1</v>
      </c>
      <c r="W136" s="12">
        <v>1</v>
      </c>
      <c r="X136" s="12">
        <v>1</v>
      </c>
      <c r="Y136" s="12">
        <v>1</v>
      </c>
      <c r="Z136" s="12">
        <v>1</v>
      </c>
      <c r="AA136" s="12">
        <v>0</v>
      </c>
      <c r="AB136" s="12">
        <v>0</v>
      </c>
      <c r="AC136" s="12">
        <v>0</v>
      </c>
      <c r="AD136" s="12">
        <v>1</v>
      </c>
      <c r="AE136" s="12">
        <v>0</v>
      </c>
      <c r="AF136" s="12">
        <v>0.5</v>
      </c>
      <c r="AG136" s="113">
        <v>2.9957322735539909</v>
      </c>
      <c r="AH136" s="12">
        <v>1</v>
      </c>
      <c r="AI136" s="24">
        <v>66</v>
      </c>
      <c r="AJ136" s="12">
        <v>1</v>
      </c>
      <c r="AK136" s="12" t="s">
        <v>430</v>
      </c>
      <c r="AL136" s="12">
        <v>6</v>
      </c>
      <c r="AM136" s="12" t="s">
        <v>79</v>
      </c>
      <c r="AN136" s="128">
        <f t="shared" si="5"/>
        <v>3.0540011816779669</v>
      </c>
      <c r="AO136" s="12">
        <v>1376.05</v>
      </c>
      <c r="AP136" s="12" t="s">
        <v>438</v>
      </c>
      <c r="AQ136" s="12" t="s">
        <v>1661</v>
      </c>
      <c r="AR136" s="12" t="s">
        <v>432</v>
      </c>
      <c r="AS136" s="12" t="s">
        <v>437</v>
      </c>
      <c r="AT136" s="12" t="s">
        <v>17</v>
      </c>
    </row>
    <row r="137" spans="1:47" ht="15" customHeight="1" x14ac:dyDescent="0.3">
      <c r="A137" s="15">
        <v>1.8811088266103344E-2</v>
      </c>
      <c r="B137" s="12">
        <v>9.4055441330516729E-2</v>
      </c>
      <c r="C137" s="12">
        <v>0</v>
      </c>
      <c r="D137" s="12">
        <v>0</v>
      </c>
      <c r="E137" s="12">
        <v>0</v>
      </c>
      <c r="F137" s="12">
        <v>1</v>
      </c>
      <c r="G137" s="12">
        <v>0</v>
      </c>
      <c r="H137" s="12">
        <v>0</v>
      </c>
      <c r="I137" s="12">
        <v>1</v>
      </c>
      <c r="J137" s="12">
        <v>0</v>
      </c>
      <c r="K137" s="12">
        <v>0</v>
      </c>
      <c r="L137" s="12">
        <v>0</v>
      </c>
      <c r="M137" s="12">
        <v>0</v>
      </c>
      <c r="N137" s="12">
        <v>1</v>
      </c>
      <c r="O137" s="113">
        <v>7.6063873897726522</v>
      </c>
      <c r="P137" s="12">
        <v>1</v>
      </c>
      <c r="Q137" s="12">
        <v>0</v>
      </c>
      <c r="R137" s="12">
        <v>6.9850000000000003</v>
      </c>
      <c r="S137" s="128">
        <v>6.7452363494843626</v>
      </c>
      <c r="T137" s="126">
        <v>1</v>
      </c>
      <c r="U137" s="128">
        <v>0.42258376421588578</v>
      </c>
      <c r="V137" s="12">
        <v>1</v>
      </c>
      <c r="W137" s="12">
        <v>1</v>
      </c>
      <c r="X137" s="12">
        <v>1</v>
      </c>
      <c r="Y137" s="12">
        <v>1</v>
      </c>
      <c r="Z137" s="12">
        <v>1</v>
      </c>
      <c r="AA137" s="12">
        <v>0</v>
      </c>
      <c r="AB137" s="12">
        <v>0</v>
      </c>
      <c r="AC137" s="12">
        <v>0</v>
      </c>
      <c r="AD137" s="12">
        <v>1</v>
      </c>
      <c r="AE137" s="12">
        <v>0</v>
      </c>
      <c r="AF137" s="12">
        <v>0.5</v>
      </c>
      <c r="AG137" s="113">
        <v>2.9957322735539909</v>
      </c>
      <c r="AH137" s="12">
        <v>1</v>
      </c>
      <c r="AI137" s="24">
        <v>66</v>
      </c>
      <c r="AJ137" s="12">
        <v>1</v>
      </c>
      <c r="AK137" s="12" t="s">
        <v>430</v>
      </c>
      <c r="AL137" s="12">
        <v>6</v>
      </c>
      <c r="AM137" s="12" t="s">
        <v>79</v>
      </c>
      <c r="AN137" s="128">
        <f t="shared" si="5"/>
        <v>3.0540011816779669</v>
      </c>
      <c r="AO137" s="12">
        <v>1376.05</v>
      </c>
      <c r="AP137" s="12" t="s">
        <v>438</v>
      </c>
      <c r="AQ137" s="12" t="s">
        <v>1661</v>
      </c>
      <c r="AR137" s="12" t="s">
        <v>433</v>
      </c>
      <c r="AS137" s="12" t="s">
        <v>437</v>
      </c>
      <c r="AT137" s="12" t="s">
        <v>17</v>
      </c>
    </row>
    <row r="138" spans="1:47" ht="15" customHeight="1" x14ac:dyDescent="0.3">
      <c r="A138" s="15">
        <v>0.1849000654084097</v>
      </c>
      <c r="B138" s="12">
        <v>9.2450032704204863E-2</v>
      </c>
      <c r="C138" s="12">
        <v>0</v>
      </c>
      <c r="D138" s="12">
        <v>0</v>
      </c>
      <c r="E138" s="12">
        <v>0</v>
      </c>
      <c r="F138" s="12">
        <v>1</v>
      </c>
      <c r="G138" s="12">
        <v>0</v>
      </c>
      <c r="H138" s="12">
        <v>0</v>
      </c>
      <c r="I138" s="12">
        <v>1</v>
      </c>
      <c r="J138" s="12">
        <v>0</v>
      </c>
      <c r="K138" s="12">
        <v>0</v>
      </c>
      <c r="L138" s="12">
        <v>0</v>
      </c>
      <c r="M138" s="12">
        <v>0</v>
      </c>
      <c r="N138" s="12">
        <v>1</v>
      </c>
      <c r="O138" s="113">
        <v>7.6063873897726522</v>
      </c>
      <c r="P138" s="12">
        <v>1</v>
      </c>
      <c r="Q138" s="12">
        <v>0</v>
      </c>
      <c r="R138" s="12">
        <v>6.9850000000000003</v>
      </c>
      <c r="S138" s="128">
        <v>6.7452363494843626</v>
      </c>
      <c r="T138" s="126">
        <v>1</v>
      </c>
      <c r="U138" s="128">
        <v>0.42258376421588578</v>
      </c>
      <c r="V138" s="12">
        <v>1</v>
      </c>
      <c r="W138" s="12">
        <v>1</v>
      </c>
      <c r="X138" s="12">
        <v>1</v>
      </c>
      <c r="Y138" s="12">
        <v>1</v>
      </c>
      <c r="Z138" s="12">
        <v>1</v>
      </c>
      <c r="AA138" s="12">
        <v>0</v>
      </c>
      <c r="AB138" s="12">
        <v>0</v>
      </c>
      <c r="AC138" s="12">
        <v>0</v>
      </c>
      <c r="AD138" s="12">
        <v>1</v>
      </c>
      <c r="AE138" s="12">
        <v>0</v>
      </c>
      <c r="AF138" s="12">
        <v>0.5</v>
      </c>
      <c r="AG138" s="113">
        <v>2.9957322735539909</v>
      </c>
      <c r="AH138" s="12">
        <v>1</v>
      </c>
      <c r="AI138" s="24">
        <v>66</v>
      </c>
      <c r="AJ138" s="12">
        <v>1</v>
      </c>
      <c r="AK138" s="12" t="s">
        <v>430</v>
      </c>
      <c r="AL138" s="12">
        <v>6</v>
      </c>
      <c r="AM138" s="12" t="s">
        <v>79</v>
      </c>
      <c r="AN138" s="128">
        <f t="shared" si="5"/>
        <v>3.0540011816779669</v>
      </c>
      <c r="AO138" s="12">
        <v>1376.05</v>
      </c>
      <c r="AP138" s="12" t="s">
        <v>438</v>
      </c>
      <c r="AQ138" s="12" t="s">
        <v>1661</v>
      </c>
      <c r="AR138" s="12" t="s">
        <v>434</v>
      </c>
      <c r="AS138" s="12" t="s">
        <v>437</v>
      </c>
      <c r="AT138" s="12" t="s">
        <v>17</v>
      </c>
    </row>
    <row r="139" spans="1:47" ht="15" customHeight="1" x14ac:dyDescent="0.3">
      <c r="A139" s="15">
        <v>1.376534250844224E-2</v>
      </c>
      <c r="B139" s="12">
        <v>9.4063173807688652E-2</v>
      </c>
      <c r="C139" s="12">
        <v>0</v>
      </c>
      <c r="D139" s="12">
        <v>0</v>
      </c>
      <c r="E139" s="12">
        <v>0</v>
      </c>
      <c r="F139" s="12">
        <v>1</v>
      </c>
      <c r="G139" s="12">
        <v>0</v>
      </c>
      <c r="H139" s="12">
        <v>0</v>
      </c>
      <c r="I139" s="12">
        <v>1</v>
      </c>
      <c r="J139" s="12">
        <v>0</v>
      </c>
      <c r="K139" s="12">
        <v>0</v>
      </c>
      <c r="L139" s="12">
        <v>0</v>
      </c>
      <c r="M139" s="12">
        <v>0</v>
      </c>
      <c r="N139" s="12">
        <v>1</v>
      </c>
      <c r="O139" s="113">
        <v>7.6063873897726522</v>
      </c>
      <c r="P139" s="12">
        <v>1</v>
      </c>
      <c r="Q139" s="12">
        <v>0</v>
      </c>
      <c r="R139" s="12">
        <v>6.9850000000000003</v>
      </c>
      <c r="S139" s="128">
        <v>6.7452363494843626</v>
      </c>
      <c r="T139" s="126">
        <v>1</v>
      </c>
      <c r="U139" s="128">
        <v>0.42258376421588578</v>
      </c>
      <c r="V139" s="12">
        <v>1</v>
      </c>
      <c r="W139" s="12">
        <v>1</v>
      </c>
      <c r="X139" s="12">
        <v>1</v>
      </c>
      <c r="Y139" s="12">
        <v>1</v>
      </c>
      <c r="Z139" s="12">
        <v>1</v>
      </c>
      <c r="AA139" s="12">
        <v>0</v>
      </c>
      <c r="AB139" s="12">
        <v>1</v>
      </c>
      <c r="AC139" s="12">
        <v>0</v>
      </c>
      <c r="AD139" s="12">
        <v>1</v>
      </c>
      <c r="AE139" s="12">
        <v>0</v>
      </c>
      <c r="AF139" s="12">
        <v>0.5</v>
      </c>
      <c r="AG139" s="113">
        <v>2.9957322735539909</v>
      </c>
      <c r="AH139" s="12">
        <v>1</v>
      </c>
      <c r="AI139" s="24">
        <v>66</v>
      </c>
      <c r="AJ139" s="12">
        <v>1</v>
      </c>
      <c r="AK139" s="12" t="s">
        <v>430</v>
      </c>
      <c r="AL139" s="12">
        <v>6</v>
      </c>
      <c r="AM139" s="12" t="s">
        <v>79</v>
      </c>
      <c r="AN139" s="128">
        <f t="shared" si="5"/>
        <v>3.0540011816779669</v>
      </c>
      <c r="AO139" s="12">
        <v>1376.05</v>
      </c>
      <c r="AP139" s="12" t="s">
        <v>438</v>
      </c>
      <c r="AQ139" s="12" t="s">
        <v>1661</v>
      </c>
      <c r="AR139" s="12" t="s">
        <v>435</v>
      </c>
      <c r="AS139" s="12" t="s">
        <v>437</v>
      </c>
      <c r="AT139" s="12" t="s">
        <v>17</v>
      </c>
    </row>
    <row r="140" spans="1:47" ht="15" customHeight="1" x14ac:dyDescent="0.3">
      <c r="A140" s="15">
        <v>2.2540474344771293E-2</v>
      </c>
      <c r="B140" s="12">
        <v>9.404818605921815E-2</v>
      </c>
      <c r="C140" s="12">
        <v>0</v>
      </c>
      <c r="D140" s="12">
        <v>0</v>
      </c>
      <c r="E140" s="12">
        <v>0</v>
      </c>
      <c r="F140" s="12">
        <v>1</v>
      </c>
      <c r="G140" s="12">
        <v>0</v>
      </c>
      <c r="H140" s="12">
        <v>0</v>
      </c>
      <c r="I140" s="12">
        <v>1</v>
      </c>
      <c r="J140" s="12">
        <v>0</v>
      </c>
      <c r="K140" s="12">
        <v>0</v>
      </c>
      <c r="L140" s="12">
        <v>0</v>
      </c>
      <c r="M140" s="12">
        <v>0</v>
      </c>
      <c r="N140" s="12">
        <v>1</v>
      </c>
      <c r="O140" s="113">
        <v>7.6063873897726522</v>
      </c>
      <c r="P140" s="12">
        <v>1</v>
      </c>
      <c r="Q140" s="12">
        <v>0</v>
      </c>
      <c r="R140" s="12">
        <v>6.9850000000000003</v>
      </c>
      <c r="S140" s="128">
        <v>6.7452363494843626</v>
      </c>
      <c r="T140" s="126">
        <v>1</v>
      </c>
      <c r="U140" s="128">
        <v>0.42258376421588578</v>
      </c>
      <c r="V140" s="12">
        <v>1</v>
      </c>
      <c r="W140" s="12">
        <v>1</v>
      </c>
      <c r="X140" s="12">
        <v>1</v>
      </c>
      <c r="Y140" s="12">
        <v>1</v>
      </c>
      <c r="Z140" s="12">
        <v>1</v>
      </c>
      <c r="AA140" s="12">
        <v>0</v>
      </c>
      <c r="AB140" s="12">
        <v>0</v>
      </c>
      <c r="AC140" s="12">
        <v>0</v>
      </c>
      <c r="AD140" s="12">
        <v>1</v>
      </c>
      <c r="AE140" s="12">
        <v>0</v>
      </c>
      <c r="AF140" s="12">
        <v>0</v>
      </c>
      <c r="AG140" s="113">
        <v>2.9957322735539909</v>
      </c>
      <c r="AH140" s="12">
        <v>1</v>
      </c>
      <c r="AI140" s="24">
        <v>66</v>
      </c>
      <c r="AJ140" s="12">
        <v>1</v>
      </c>
      <c r="AK140" s="12" t="s">
        <v>430</v>
      </c>
      <c r="AL140" s="12">
        <v>6</v>
      </c>
      <c r="AM140" s="12" t="s">
        <v>79</v>
      </c>
      <c r="AN140" s="128">
        <f t="shared" si="5"/>
        <v>3.0540011816779669</v>
      </c>
      <c r="AO140" s="12">
        <v>1376.05</v>
      </c>
      <c r="AP140" s="12" t="s">
        <v>438</v>
      </c>
      <c r="AQ140" s="12" t="s">
        <v>1661</v>
      </c>
      <c r="AR140" s="12" t="s">
        <v>436</v>
      </c>
      <c r="AS140" s="12" t="s">
        <v>437</v>
      </c>
      <c r="AT140" s="12" t="s">
        <v>17</v>
      </c>
    </row>
    <row r="141" spans="1:47" ht="15" customHeight="1" x14ac:dyDescent="0.3">
      <c r="A141" s="15">
        <v>0.23511841448054438</v>
      </c>
      <c r="B141" s="12">
        <v>9.1434938964656154E-2</v>
      </c>
      <c r="C141" s="12">
        <v>0</v>
      </c>
      <c r="D141" s="12">
        <v>0</v>
      </c>
      <c r="E141" s="12">
        <v>0</v>
      </c>
      <c r="F141" s="12">
        <v>1</v>
      </c>
      <c r="G141" s="12">
        <v>0</v>
      </c>
      <c r="H141" s="12">
        <v>0</v>
      </c>
      <c r="I141" s="12">
        <v>1</v>
      </c>
      <c r="J141" s="12">
        <v>0</v>
      </c>
      <c r="K141" s="12">
        <v>0</v>
      </c>
      <c r="L141" s="12">
        <v>0</v>
      </c>
      <c r="M141" s="12">
        <v>0</v>
      </c>
      <c r="N141" s="12">
        <v>1</v>
      </c>
      <c r="O141" s="113">
        <v>7.6063873897726522</v>
      </c>
      <c r="P141" s="12">
        <v>1</v>
      </c>
      <c r="Q141" s="12">
        <v>0</v>
      </c>
      <c r="R141" s="12">
        <v>6.9850000000000003</v>
      </c>
      <c r="S141" s="128">
        <v>6.7452363494843626</v>
      </c>
      <c r="T141" s="126">
        <v>1</v>
      </c>
      <c r="U141" s="128">
        <v>0.42258376421588578</v>
      </c>
      <c r="V141" s="12">
        <v>1</v>
      </c>
      <c r="W141" s="12">
        <v>1</v>
      </c>
      <c r="X141" s="12">
        <v>1</v>
      </c>
      <c r="Y141" s="12">
        <v>1</v>
      </c>
      <c r="Z141" s="12">
        <v>1</v>
      </c>
      <c r="AA141" s="12">
        <v>0</v>
      </c>
      <c r="AB141" s="12">
        <v>0</v>
      </c>
      <c r="AC141" s="12">
        <v>0</v>
      </c>
      <c r="AD141" s="12">
        <v>1</v>
      </c>
      <c r="AE141" s="12">
        <v>0</v>
      </c>
      <c r="AF141" s="12">
        <v>0.5</v>
      </c>
      <c r="AG141" s="113">
        <v>2.9957322735539909</v>
      </c>
      <c r="AH141" s="12">
        <v>1</v>
      </c>
      <c r="AI141" s="24">
        <v>66</v>
      </c>
      <c r="AJ141" s="12">
        <v>1</v>
      </c>
      <c r="AK141" s="12" t="s">
        <v>430</v>
      </c>
      <c r="AL141" s="12">
        <v>6</v>
      </c>
      <c r="AM141" s="12" t="s">
        <v>79</v>
      </c>
      <c r="AN141" s="128">
        <f t="shared" si="5"/>
        <v>3.0540011816779669</v>
      </c>
      <c r="AO141" s="12">
        <v>1376.05</v>
      </c>
      <c r="AP141" s="12" t="s">
        <v>439</v>
      </c>
      <c r="AQ141" s="12" t="s">
        <v>1662</v>
      </c>
      <c r="AR141" s="12" t="s">
        <v>442</v>
      </c>
      <c r="AS141" s="12" t="s">
        <v>443</v>
      </c>
      <c r="AT141" s="12" t="s">
        <v>17</v>
      </c>
    </row>
    <row r="142" spans="1:47" ht="15" customHeight="1" x14ac:dyDescent="0.3">
      <c r="A142" s="15">
        <v>0.24778281260655191</v>
      </c>
      <c r="B142" s="12">
        <v>9.113850578631795E-2</v>
      </c>
      <c r="C142" s="12">
        <v>0</v>
      </c>
      <c r="D142" s="12">
        <v>0</v>
      </c>
      <c r="E142" s="12">
        <v>0</v>
      </c>
      <c r="F142" s="12">
        <v>1</v>
      </c>
      <c r="G142" s="12">
        <v>0</v>
      </c>
      <c r="H142" s="12">
        <v>0</v>
      </c>
      <c r="I142" s="12">
        <v>1</v>
      </c>
      <c r="J142" s="12">
        <v>0</v>
      </c>
      <c r="K142" s="12">
        <v>0</v>
      </c>
      <c r="L142" s="12">
        <v>0</v>
      </c>
      <c r="M142" s="12">
        <v>0</v>
      </c>
      <c r="N142" s="12">
        <v>1</v>
      </c>
      <c r="O142" s="113">
        <v>7.6063873897726522</v>
      </c>
      <c r="P142" s="12">
        <v>1</v>
      </c>
      <c r="Q142" s="12">
        <v>0</v>
      </c>
      <c r="R142" s="12">
        <v>6.9850000000000003</v>
      </c>
      <c r="S142" s="128">
        <v>6.7452363494843626</v>
      </c>
      <c r="T142" s="126">
        <v>1</v>
      </c>
      <c r="U142" s="128">
        <v>0.42258376421588578</v>
      </c>
      <c r="V142" s="12">
        <v>1</v>
      </c>
      <c r="W142" s="12">
        <v>1</v>
      </c>
      <c r="X142" s="12">
        <v>1</v>
      </c>
      <c r="Y142" s="12">
        <v>1</v>
      </c>
      <c r="Z142" s="12">
        <v>1</v>
      </c>
      <c r="AA142" s="12">
        <v>0</v>
      </c>
      <c r="AB142" s="12">
        <v>0</v>
      </c>
      <c r="AC142" s="12">
        <v>0</v>
      </c>
      <c r="AD142" s="12">
        <v>1</v>
      </c>
      <c r="AE142" s="12">
        <v>0</v>
      </c>
      <c r="AF142" s="12">
        <v>0.5</v>
      </c>
      <c r="AG142" s="113">
        <v>2.9957322735539909</v>
      </c>
      <c r="AH142" s="12">
        <v>1</v>
      </c>
      <c r="AI142" s="24">
        <v>66</v>
      </c>
      <c r="AJ142" s="12">
        <v>1</v>
      </c>
      <c r="AK142" s="12" t="s">
        <v>430</v>
      </c>
      <c r="AL142" s="12">
        <v>6</v>
      </c>
      <c r="AM142" s="12" t="s">
        <v>79</v>
      </c>
      <c r="AN142" s="128">
        <f t="shared" si="5"/>
        <v>3.0540011816779669</v>
      </c>
      <c r="AO142" s="12">
        <v>1376.05</v>
      </c>
      <c r="AP142" s="12" t="s">
        <v>439</v>
      </c>
      <c r="AQ142" s="12" t="s">
        <v>1662</v>
      </c>
      <c r="AR142" s="12" t="s">
        <v>432</v>
      </c>
      <c r="AS142" s="12" t="s">
        <v>443</v>
      </c>
      <c r="AT142" s="12" t="s">
        <v>17</v>
      </c>
    </row>
    <row r="143" spans="1:47" ht="15" customHeight="1" x14ac:dyDescent="0.3">
      <c r="A143" s="15">
        <v>-0.16695318341017482</v>
      </c>
      <c r="B143" s="12">
        <v>9.2751768561208217E-2</v>
      </c>
      <c r="C143" s="12">
        <v>0</v>
      </c>
      <c r="D143" s="12">
        <v>0</v>
      </c>
      <c r="E143" s="12">
        <v>0</v>
      </c>
      <c r="F143" s="12">
        <v>1</v>
      </c>
      <c r="G143" s="12">
        <v>0</v>
      </c>
      <c r="H143" s="12">
        <v>0</v>
      </c>
      <c r="I143" s="12">
        <v>1</v>
      </c>
      <c r="J143" s="12">
        <v>0</v>
      </c>
      <c r="K143" s="12">
        <v>0</v>
      </c>
      <c r="L143" s="12">
        <v>0</v>
      </c>
      <c r="M143" s="12">
        <v>0</v>
      </c>
      <c r="N143" s="12">
        <v>1</v>
      </c>
      <c r="O143" s="113">
        <v>7.6063873897726522</v>
      </c>
      <c r="P143" s="12">
        <v>1</v>
      </c>
      <c r="Q143" s="12">
        <v>0</v>
      </c>
      <c r="R143" s="12">
        <v>6.9850000000000003</v>
      </c>
      <c r="S143" s="128">
        <v>6.7452363494843626</v>
      </c>
      <c r="T143" s="126">
        <v>1</v>
      </c>
      <c r="U143" s="128">
        <v>0.42258376421588578</v>
      </c>
      <c r="V143" s="12">
        <v>1</v>
      </c>
      <c r="W143" s="12">
        <v>1</v>
      </c>
      <c r="X143" s="12">
        <v>1</v>
      </c>
      <c r="Y143" s="12">
        <v>1</v>
      </c>
      <c r="Z143" s="12">
        <v>1</v>
      </c>
      <c r="AA143" s="12">
        <v>0</v>
      </c>
      <c r="AB143" s="12">
        <v>0</v>
      </c>
      <c r="AC143" s="12">
        <v>0</v>
      </c>
      <c r="AD143" s="12">
        <v>1</v>
      </c>
      <c r="AE143" s="12">
        <v>0</v>
      </c>
      <c r="AF143" s="12">
        <v>0.5</v>
      </c>
      <c r="AG143" s="113">
        <v>2.9957322735539909</v>
      </c>
      <c r="AH143" s="12">
        <v>1</v>
      </c>
      <c r="AI143" s="24">
        <v>66</v>
      </c>
      <c r="AJ143" s="12">
        <v>1</v>
      </c>
      <c r="AK143" s="12" t="s">
        <v>430</v>
      </c>
      <c r="AL143" s="12">
        <v>6</v>
      </c>
      <c r="AM143" s="12" t="s">
        <v>79</v>
      </c>
      <c r="AN143" s="128">
        <f t="shared" si="5"/>
        <v>3.0540011816779669</v>
      </c>
      <c r="AO143" s="12">
        <v>1376.05</v>
      </c>
      <c r="AP143" s="12" t="s">
        <v>439</v>
      </c>
      <c r="AQ143" s="12" t="s">
        <v>1662</v>
      </c>
      <c r="AR143" s="12" t="s">
        <v>433</v>
      </c>
      <c r="AS143" s="12" t="s">
        <v>443</v>
      </c>
      <c r="AT143" s="12" t="s">
        <v>17</v>
      </c>
    </row>
    <row r="144" spans="1:47" ht="15" customHeight="1" x14ac:dyDescent="0.3">
      <c r="A144" s="15">
        <v>9.3658581158169399E-2</v>
      </c>
      <c r="B144" s="12">
        <v>9.3658581158169399E-2</v>
      </c>
      <c r="C144" s="12">
        <v>1</v>
      </c>
      <c r="D144" s="12">
        <v>0</v>
      </c>
      <c r="E144" s="12">
        <v>0</v>
      </c>
      <c r="F144" s="12">
        <v>1</v>
      </c>
      <c r="G144" s="12">
        <v>0</v>
      </c>
      <c r="H144" s="12">
        <v>0</v>
      </c>
      <c r="I144" s="12">
        <v>1</v>
      </c>
      <c r="J144" s="12">
        <v>0</v>
      </c>
      <c r="K144" s="12">
        <v>0</v>
      </c>
      <c r="L144" s="12">
        <v>0</v>
      </c>
      <c r="M144" s="12">
        <v>0</v>
      </c>
      <c r="N144" s="12">
        <v>1</v>
      </c>
      <c r="O144" s="113">
        <v>7.6063873897726522</v>
      </c>
      <c r="P144" s="12">
        <v>1</v>
      </c>
      <c r="Q144" s="12">
        <v>0</v>
      </c>
      <c r="R144" s="12">
        <v>6.9850000000000003</v>
      </c>
      <c r="S144" s="128">
        <v>6.7452363494843626</v>
      </c>
      <c r="T144" s="126">
        <v>1</v>
      </c>
      <c r="U144" s="128">
        <v>0.42258376421588578</v>
      </c>
      <c r="V144" s="12">
        <v>1</v>
      </c>
      <c r="W144" s="12">
        <v>1</v>
      </c>
      <c r="X144" s="12">
        <v>1</v>
      </c>
      <c r="Y144" s="12">
        <v>1</v>
      </c>
      <c r="Z144" s="12">
        <v>0</v>
      </c>
      <c r="AA144" s="12">
        <v>0</v>
      </c>
      <c r="AB144" s="12">
        <v>0</v>
      </c>
      <c r="AC144" s="12">
        <v>0</v>
      </c>
      <c r="AD144" s="12">
        <v>1</v>
      </c>
      <c r="AE144" s="12">
        <v>0</v>
      </c>
      <c r="AF144" s="12">
        <v>0.5</v>
      </c>
      <c r="AG144" s="113">
        <v>2.9957322735539909</v>
      </c>
      <c r="AH144" s="12">
        <v>1</v>
      </c>
      <c r="AI144" s="24">
        <v>66</v>
      </c>
      <c r="AJ144" s="12">
        <v>1</v>
      </c>
      <c r="AK144" s="12" t="s">
        <v>430</v>
      </c>
      <c r="AL144" s="12">
        <v>6</v>
      </c>
      <c r="AM144" s="12" t="s">
        <v>79</v>
      </c>
      <c r="AN144" s="128">
        <f t="shared" si="5"/>
        <v>3.0540011816779669</v>
      </c>
      <c r="AO144" s="12">
        <v>1376.05</v>
      </c>
      <c r="AP144" s="12" t="s">
        <v>439</v>
      </c>
      <c r="AQ144" s="12" t="s">
        <v>1662</v>
      </c>
      <c r="AR144" s="12" t="s">
        <v>434</v>
      </c>
      <c r="AS144" s="12" t="s">
        <v>443</v>
      </c>
      <c r="AT144" s="12" t="s">
        <v>17</v>
      </c>
    </row>
    <row r="145" spans="1:47" ht="15" customHeight="1" x14ac:dyDescent="0.3">
      <c r="A145" s="15">
        <v>1.1518266898441555E-2</v>
      </c>
      <c r="B145" s="12">
        <v>9.4065846337272704E-2</v>
      </c>
      <c r="C145" s="12">
        <v>1</v>
      </c>
      <c r="D145" s="12">
        <v>0</v>
      </c>
      <c r="E145" s="12">
        <v>0</v>
      </c>
      <c r="F145" s="12">
        <v>1</v>
      </c>
      <c r="G145" s="12">
        <v>0</v>
      </c>
      <c r="H145" s="12">
        <v>0</v>
      </c>
      <c r="I145" s="12">
        <v>1</v>
      </c>
      <c r="J145" s="12">
        <v>0</v>
      </c>
      <c r="K145" s="12">
        <v>0</v>
      </c>
      <c r="L145" s="12">
        <v>0</v>
      </c>
      <c r="M145" s="12">
        <v>0</v>
      </c>
      <c r="N145" s="12">
        <v>1</v>
      </c>
      <c r="O145" s="113">
        <v>7.6063873897726522</v>
      </c>
      <c r="P145" s="12">
        <v>1</v>
      </c>
      <c r="Q145" s="12">
        <v>0</v>
      </c>
      <c r="R145" s="12">
        <v>6.9850000000000003</v>
      </c>
      <c r="S145" s="128">
        <v>6.7452363494843626</v>
      </c>
      <c r="T145" s="126">
        <v>1</v>
      </c>
      <c r="U145" s="128">
        <v>0.42258376421588578</v>
      </c>
      <c r="V145" s="12">
        <v>1</v>
      </c>
      <c r="W145" s="12">
        <v>1</v>
      </c>
      <c r="X145" s="12">
        <v>1</v>
      </c>
      <c r="Y145" s="12">
        <v>1</v>
      </c>
      <c r="Z145" s="12">
        <v>0</v>
      </c>
      <c r="AA145" s="12">
        <v>0</v>
      </c>
      <c r="AB145" s="12">
        <v>1</v>
      </c>
      <c r="AC145" s="12">
        <v>0</v>
      </c>
      <c r="AD145" s="12">
        <v>1</v>
      </c>
      <c r="AE145" s="12">
        <v>0</v>
      </c>
      <c r="AF145" s="12">
        <v>0.5</v>
      </c>
      <c r="AG145" s="113">
        <v>2.9957322735539909</v>
      </c>
      <c r="AH145" s="12">
        <v>1</v>
      </c>
      <c r="AI145" s="24">
        <v>66</v>
      </c>
      <c r="AJ145" s="12">
        <v>1</v>
      </c>
      <c r="AK145" s="12" t="s">
        <v>430</v>
      </c>
      <c r="AL145" s="12">
        <v>6</v>
      </c>
      <c r="AM145" s="12" t="s">
        <v>79</v>
      </c>
      <c r="AN145" s="128">
        <f t="shared" si="5"/>
        <v>3.0540011816779669</v>
      </c>
      <c r="AO145" s="12">
        <v>1376.05</v>
      </c>
      <c r="AP145" s="12" t="s">
        <v>439</v>
      </c>
      <c r="AQ145" s="12" t="s">
        <v>1662</v>
      </c>
      <c r="AR145" s="12" t="s">
        <v>435</v>
      </c>
      <c r="AS145" s="12" t="s">
        <v>443</v>
      </c>
      <c r="AT145" s="12" t="s">
        <v>17</v>
      </c>
    </row>
    <row r="146" spans="1:47" ht="15" customHeight="1" x14ac:dyDescent="0.3">
      <c r="A146" s="15">
        <v>-0.10718419173742021</v>
      </c>
      <c r="B146" s="12">
        <v>9.3530154573417651E-2</v>
      </c>
      <c r="C146" s="12">
        <v>1</v>
      </c>
      <c r="D146" s="12">
        <v>0</v>
      </c>
      <c r="E146" s="12">
        <v>0</v>
      </c>
      <c r="F146" s="12">
        <v>1</v>
      </c>
      <c r="G146" s="12">
        <v>0</v>
      </c>
      <c r="H146" s="12">
        <v>0</v>
      </c>
      <c r="I146" s="12">
        <v>1</v>
      </c>
      <c r="J146" s="12">
        <v>0</v>
      </c>
      <c r="K146" s="12">
        <v>0</v>
      </c>
      <c r="L146" s="12">
        <v>0</v>
      </c>
      <c r="M146" s="12">
        <v>0</v>
      </c>
      <c r="N146" s="12">
        <v>1</v>
      </c>
      <c r="O146" s="113">
        <v>7.6063873897726522</v>
      </c>
      <c r="P146" s="12">
        <v>1</v>
      </c>
      <c r="Q146" s="12">
        <v>0</v>
      </c>
      <c r="R146" s="12">
        <v>6.9850000000000003</v>
      </c>
      <c r="S146" s="128">
        <v>6.7452363494843626</v>
      </c>
      <c r="T146" s="126">
        <v>1</v>
      </c>
      <c r="U146" s="128">
        <v>0.42258376421588578</v>
      </c>
      <c r="V146" s="12">
        <v>1</v>
      </c>
      <c r="W146" s="12">
        <v>1</v>
      </c>
      <c r="X146" s="12">
        <v>1</v>
      </c>
      <c r="Y146" s="12">
        <v>1</v>
      </c>
      <c r="Z146" s="12">
        <v>0</v>
      </c>
      <c r="AA146" s="12">
        <v>0</v>
      </c>
      <c r="AB146" s="12">
        <v>0</v>
      </c>
      <c r="AC146" s="12">
        <v>0</v>
      </c>
      <c r="AD146" s="12">
        <v>1</v>
      </c>
      <c r="AE146" s="12">
        <v>0</v>
      </c>
      <c r="AF146" s="12">
        <v>0</v>
      </c>
      <c r="AG146" s="113">
        <v>2.9957322735539909</v>
      </c>
      <c r="AH146" s="12">
        <v>1</v>
      </c>
      <c r="AI146" s="24">
        <v>66</v>
      </c>
      <c r="AJ146" s="12">
        <v>1</v>
      </c>
      <c r="AK146" s="12" t="s">
        <v>430</v>
      </c>
      <c r="AL146" s="12">
        <v>6</v>
      </c>
      <c r="AM146" s="12" t="s">
        <v>79</v>
      </c>
      <c r="AN146" s="128">
        <f t="shared" si="5"/>
        <v>3.0540011816779669</v>
      </c>
      <c r="AO146" s="12">
        <v>1376.05</v>
      </c>
      <c r="AP146" s="12" t="s">
        <v>439</v>
      </c>
      <c r="AQ146" s="12" t="s">
        <v>1662</v>
      </c>
      <c r="AR146" s="12" t="s">
        <v>436</v>
      </c>
      <c r="AS146" s="12" t="s">
        <v>443</v>
      </c>
      <c r="AT146" s="12" t="s">
        <v>17</v>
      </c>
    </row>
    <row r="147" spans="1:47" ht="15" customHeight="1" x14ac:dyDescent="0.3">
      <c r="A147" s="15">
        <v>0.44844148373696835</v>
      </c>
      <c r="B147" s="12">
        <v>8.4082778200681565E-2</v>
      </c>
      <c r="C147" s="12">
        <v>1</v>
      </c>
      <c r="D147" s="12">
        <v>0</v>
      </c>
      <c r="E147" s="12">
        <v>0</v>
      </c>
      <c r="F147" s="12">
        <v>1</v>
      </c>
      <c r="G147" s="12">
        <v>0</v>
      </c>
      <c r="H147" s="12">
        <v>0</v>
      </c>
      <c r="I147" s="12">
        <v>1</v>
      </c>
      <c r="J147" s="12">
        <v>0</v>
      </c>
      <c r="K147" s="12">
        <v>0</v>
      </c>
      <c r="L147" s="12">
        <v>0</v>
      </c>
      <c r="M147" s="12">
        <v>0</v>
      </c>
      <c r="N147" s="12">
        <v>1</v>
      </c>
      <c r="O147" s="113">
        <v>7.6063873897726522</v>
      </c>
      <c r="P147" s="12">
        <v>1</v>
      </c>
      <c r="Q147" s="12">
        <v>0</v>
      </c>
      <c r="R147" s="12">
        <v>6.9850000000000003</v>
      </c>
      <c r="S147" s="128">
        <v>6.7452363494843626</v>
      </c>
      <c r="T147" s="126">
        <v>1</v>
      </c>
      <c r="U147" s="128">
        <v>0.42258376421588578</v>
      </c>
      <c r="V147" s="12">
        <v>1</v>
      </c>
      <c r="W147" s="12">
        <v>1</v>
      </c>
      <c r="X147" s="12">
        <v>1</v>
      </c>
      <c r="Y147" s="12">
        <v>1</v>
      </c>
      <c r="Z147" s="12">
        <v>0</v>
      </c>
      <c r="AA147" s="12">
        <v>0</v>
      </c>
      <c r="AB147" s="12">
        <v>0</v>
      </c>
      <c r="AC147" s="12">
        <v>0</v>
      </c>
      <c r="AD147" s="12">
        <v>1</v>
      </c>
      <c r="AE147" s="12">
        <v>0</v>
      </c>
      <c r="AF147" s="12">
        <v>0.5</v>
      </c>
      <c r="AG147" s="113">
        <v>2.9957322735539909</v>
      </c>
      <c r="AH147" s="12">
        <v>1</v>
      </c>
      <c r="AI147" s="24">
        <v>66</v>
      </c>
      <c r="AJ147" s="12">
        <v>1</v>
      </c>
      <c r="AK147" s="12" t="s">
        <v>430</v>
      </c>
      <c r="AL147" s="12">
        <v>6</v>
      </c>
      <c r="AM147" s="12" t="s">
        <v>79</v>
      </c>
      <c r="AN147" s="128">
        <f t="shared" si="5"/>
        <v>3.0540011816779669</v>
      </c>
      <c r="AO147" s="12">
        <v>1376.05</v>
      </c>
      <c r="AP147" s="12" t="s">
        <v>440</v>
      </c>
      <c r="AQ147" s="12" t="s">
        <v>1663</v>
      </c>
      <c r="AR147" s="12" t="s">
        <v>442</v>
      </c>
      <c r="AS147" s="12" t="s">
        <v>444</v>
      </c>
      <c r="AT147" s="12" t="s">
        <v>17</v>
      </c>
      <c r="AU147" s="12"/>
    </row>
    <row r="148" spans="1:47" ht="15" customHeight="1" x14ac:dyDescent="0.3">
      <c r="A148" s="15">
        <v>5.7793753537169014E-2</v>
      </c>
      <c r="B148" s="12">
        <v>9.3914849497899647E-2</v>
      </c>
      <c r="C148" s="12">
        <v>1</v>
      </c>
      <c r="D148" s="12">
        <v>0</v>
      </c>
      <c r="E148" s="12">
        <v>0</v>
      </c>
      <c r="F148" s="12">
        <v>1</v>
      </c>
      <c r="G148" s="12">
        <v>0</v>
      </c>
      <c r="H148" s="12">
        <v>0</v>
      </c>
      <c r="I148" s="12">
        <v>1</v>
      </c>
      <c r="J148" s="12">
        <v>0</v>
      </c>
      <c r="K148" s="12">
        <v>0</v>
      </c>
      <c r="L148" s="12">
        <v>0</v>
      </c>
      <c r="M148" s="12">
        <v>0</v>
      </c>
      <c r="N148" s="12">
        <v>1</v>
      </c>
      <c r="O148" s="113">
        <v>7.6063873897726522</v>
      </c>
      <c r="P148" s="12">
        <v>1</v>
      </c>
      <c r="Q148" s="12">
        <v>0</v>
      </c>
      <c r="R148" s="12">
        <v>6.9850000000000003</v>
      </c>
      <c r="S148" s="128">
        <v>6.7452363494843626</v>
      </c>
      <c r="T148" s="126">
        <v>1</v>
      </c>
      <c r="U148" s="128">
        <v>0.42258376421588578</v>
      </c>
      <c r="V148" s="12">
        <v>1</v>
      </c>
      <c r="W148" s="12">
        <v>1</v>
      </c>
      <c r="X148" s="12">
        <v>1</v>
      </c>
      <c r="Y148" s="12">
        <v>1</v>
      </c>
      <c r="Z148" s="12">
        <v>0</v>
      </c>
      <c r="AA148" s="12">
        <v>0</v>
      </c>
      <c r="AB148" s="12">
        <v>0</v>
      </c>
      <c r="AC148" s="12">
        <v>0</v>
      </c>
      <c r="AD148" s="12">
        <v>1</v>
      </c>
      <c r="AE148" s="12">
        <v>0</v>
      </c>
      <c r="AF148" s="12">
        <v>0.5</v>
      </c>
      <c r="AG148" s="113">
        <v>2.9957322735539909</v>
      </c>
      <c r="AH148" s="12">
        <v>1</v>
      </c>
      <c r="AI148" s="24">
        <v>66</v>
      </c>
      <c r="AJ148" s="12">
        <v>1</v>
      </c>
      <c r="AK148" s="12" t="s">
        <v>430</v>
      </c>
      <c r="AL148" s="12">
        <v>6</v>
      </c>
      <c r="AM148" s="12" t="s">
        <v>79</v>
      </c>
      <c r="AN148" s="128">
        <f t="shared" si="5"/>
        <v>3.0540011816779669</v>
      </c>
      <c r="AO148" s="12">
        <v>1376.05</v>
      </c>
      <c r="AP148" s="12" t="s">
        <v>440</v>
      </c>
      <c r="AQ148" s="12" t="s">
        <v>1663</v>
      </c>
      <c r="AR148" s="12" t="s">
        <v>432</v>
      </c>
      <c r="AS148" s="12" t="s">
        <v>444</v>
      </c>
      <c r="AT148" s="12" t="s">
        <v>17</v>
      </c>
      <c r="AU148" s="12"/>
    </row>
    <row r="149" spans="1:47" ht="15" customHeight="1" x14ac:dyDescent="0.3">
      <c r="A149" s="15">
        <v>-0.13319133826287716</v>
      </c>
      <c r="B149" s="12">
        <v>9.323393678401401E-2</v>
      </c>
      <c r="C149" s="12">
        <v>1</v>
      </c>
      <c r="D149" s="12">
        <v>0</v>
      </c>
      <c r="E149" s="12">
        <v>0</v>
      </c>
      <c r="F149" s="12">
        <v>1</v>
      </c>
      <c r="G149" s="12">
        <v>0</v>
      </c>
      <c r="H149" s="12">
        <v>0</v>
      </c>
      <c r="I149" s="12">
        <v>1</v>
      </c>
      <c r="J149" s="12">
        <v>0</v>
      </c>
      <c r="K149" s="12">
        <v>0</v>
      </c>
      <c r="L149" s="12">
        <v>0</v>
      </c>
      <c r="M149" s="12">
        <v>0</v>
      </c>
      <c r="N149" s="12">
        <v>1</v>
      </c>
      <c r="O149" s="113">
        <v>7.6063873897726522</v>
      </c>
      <c r="P149" s="12">
        <v>1</v>
      </c>
      <c r="Q149" s="12">
        <v>0</v>
      </c>
      <c r="R149" s="12">
        <v>6.9850000000000003</v>
      </c>
      <c r="S149" s="128">
        <v>6.7452363494843626</v>
      </c>
      <c r="T149" s="126">
        <v>1</v>
      </c>
      <c r="U149" s="128">
        <v>0.42258376421588578</v>
      </c>
      <c r="V149" s="12">
        <v>1</v>
      </c>
      <c r="W149" s="12">
        <v>1</v>
      </c>
      <c r="X149" s="12">
        <v>1</v>
      </c>
      <c r="Y149" s="12">
        <v>1</v>
      </c>
      <c r="Z149" s="12">
        <v>0</v>
      </c>
      <c r="AA149" s="12">
        <v>0</v>
      </c>
      <c r="AB149" s="12">
        <v>0</v>
      </c>
      <c r="AC149" s="12">
        <v>0</v>
      </c>
      <c r="AD149" s="12">
        <v>1</v>
      </c>
      <c r="AE149" s="12">
        <v>0</v>
      </c>
      <c r="AF149" s="12">
        <v>0.5</v>
      </c>
      <c r="AG149" s="113">
        <v>2.9957322735539909</v>
      </c>
      <c r="AH149" s="12">
        <v>1</v>
      </c>
      <c r="AI149" s="24">
        <v>66</v>
      </c>
      <c r="AJ149" s="12">
        <v>1</v>
      </c>
      <c r="AK149" s="12" t="s">
        <v>430</v>
      </c>
      <c r="AL149" s="12">
        <v>6</v>
      </c>
      <c r="AM149" s="12" t="s">
        <v>79</v>
      </c>
      <c r="AN149" s="128">
        <f t="shared" si="5"/>
        <v>3.0540011816779669</v>
      </c>
      <c r="AO149" s="12">
        <v>1376.05</v>
      </c>
      <c r="AP149" s="12" t="s">
        <v>440</v>
      </c>
      <c r="AQ149" s="12" t="s">
        <v>1663</v>
      </c>
      <c r="AR149" s="12" t="s">
        <v>433</v>
      </c>
      <c r="AS149" s="12" t="s">
        <v>444</v>
      </c>
      <c r="AT149" s="12" t="s">
        <v>17</v>
      </c>
      <c r="AU149" s="12"/>
    </row>
    <row r="150" spans="1:47" ht="15" customHeight="1" x14ac:dyDescent="0.3">
      <c r="A150" s="15">
        <v>-4.6984098573493956E-2</v>
      </c>
      <c r="B150" s="12">
        <v>9.3968197146987911E-2</v>
      </c>
      <c r="C150" s="12">
        <v>1</v>
      </c>
      <c r="D150" s="12">
        <v>0</v>
      </c>
      <c r="E150" s="12">
        <v>0</v>
      </c>
      <c r="F150" s="12">
        <v>1</v>
      </c>
      <c r="G150" s="12">
        <v>0</v>
      </c>
      <c r="H150" s="12">
        <v>0</v>
      </c>
      <c r="I150" s="12">
        <v>1</v>
      </c>
      <c r="J150" s="12">
        <v>0</v>
      </c>
      <c r="K150" s="12">
        <v>0</v>
      </c>
      <c r="L150" s="12">
        <v>0</v>
      </c>
      <c r="M150" s="12">
        <v>0</v>
      </c>
      <c r="N150" s="12">
        <v>1</v>
      </c>
      <c r="O150" s="113">
        <v>7.6063873897726522</v>
      </c>
      <c r="P150" s="12">
        <v>1</v>
      </c>
      <c r="Q150" s="12">
        <v>0</v>
      </c>
      <c r="R150" s="12">
        <v>6.9850000000000003</v>
      </c>
      <c r="S150" s="128">
        <v>6.7452363494843626</v>
      </c>
      <c r="T150" s="126">
        <v>1</v>
      </c>
      <c r="U150" s="128">
        <v>0.42258376421588578</v>
      </c>
      <c r="V150" s="12">
        <v>1</v>
      </c>
      <c r="W150" s="12">
        <v>1</v>
      </c>
      <c r="X150" s="12">
        <v>1</v>
      </c>
      <c r="Y150" s="12">
        <v>1</v>
      </c>
      <c r="Z150" s="12">
        <v>0</v>
      </c>
      <c r="AA150" s="12">
        <v>0</v>
      </c>
      <c r="AB150" s="12">
        <v>0</v>
      </c>
      <c r="AC150" s="12">
        <v>0</v>
      </c>
      <c r="AD150" s="12">
        <v>1</v>
      </c>
      <c r="AE150" s="12">
        <v>0</v>
      </c>
      <c r="AF150" s="12">
        <v>0.5</v>
      </c>
      <c r="AG150" s="113">
        <v>2.9957322735539909</v>
      </c>
      <c r="AH150" s="12">
        <v>1</v>
      </c>
      <c r="AI150" s="24">
        <v>66</v>
      </c>
      <c r="AJ150" s="12">
        <v>1</v>
      </c>
      <c r="AK150" s="12" t="s">
        <v>430</v>
      </c>
      <c r="AL150" s="12">
        <v>6</v>
      </c>
      <c r="AM150" s="12" t="s">
        <v>79</v>
      </c>
      <c r="AN150" s="128">
        <f t="shared" si="5"/>
        <v>3.0540011816779669</v>
      </c>
      <c r="AO150" s="12">
        <v>1376.05</v>
      </c>
      <c r="AP150" s="12" t="s">
        <v>440</v>
      </c>
      <c r="AQ150" s="12" t="s">
        <v>1663</v>
      </c>
      <c r="AR150" s="12" t="s">
        <v>434</v>
      </c>
      <c r="AS150" s="12" t="s">
        <v>444</v>
      </c>
      <c r="AT150" s="12" t="s">
        <v>17</v>
      </c>
      <c r="AU150" s="12"/>
    </row>
    <row r="151" spans="1:47" ht="15" customHeight="1" x14ac:dyDescent="0.3">
      <c r="A151" s="15">
        <v>0.12778168644145757</v>
      </c>
      <c r="B151" s="12">
        <v>9.3300913909635685E-2</v>
      </c>
      <c r="C151" s="12">
        <v>1</v>
      </c>
      <c r="D151" s="12">
        <v>0</v>
      </c>
      <c r="E151" s="12">
        <v>0</v>
      </c>
      <c r="F151" s="12">
        <v>1</v>
      </c>
      <c r="G151" s="12">
        <v>0</v>
      </c>
      <c r="H151" s="12">
        <v>0</v>
      </c>
      <c r="I151" s="12">
        <v>1</v>
      </c>
      <c r="J151" s="12">
        <v>0</v>
      </c>
      <c r="K151" s="12">
        <v>0</v>
      </c>
      <c r="L151" s="12">
        <v>0</v>
      </c>
      <c r="M151" s="12">
        <v>0</v>
      </c>
      <c r="N151" s="12">
        <v>1</v>
      </c>
      <c r="O151" s="113">
        <v>7.6063873897726522</v>
      </c>
      <c r="P151" s="12">
        <v>1</v>
      </c>
      <c r="Q151" s="12">
        <v>0</v>
      </c>
      <c r="R151" s="12">
        <v>6.9850000000000003</v>
      </c>
      <c r="S151" s="128">
        <v>6.7452363494843626</v>
      </c>
      <c r="T151" s="126">
        <v>1</v>
      </c>
      <c r="U151" s="128">
        <v>0.42258376421588578</v>
      </c>
      <c r="V151" s="12">
        <v>1</v>
      </c>
      <c r="W151" s="12">
        <v>1</v>
      </c>
      <c r="X151" s="12">
        <v>1</v>
      </c>
      <c r="Y151" s="12">
        <v>1</v>
      </c>
      <c r="Z151" s="12">
        <v>0</v>
      </c>
      <c r="AA151" s="12">
        <v>0</v>
      </c>
      <c r="AB151" s="12">
        <v>1</v>
      </c>
      <c r="AC151" s="12">
        <v>0</v>
      </c>
      <c r="AD151" s="12">
        <v>1</v>
      </c>
      <c r="AE151" s="12">
        <v>0</v>
      </c>
      <c r="AF151" s="12">
        <v>0.5</v>
      </c>
      <c r="AG151" s="113">
        <v>2.9957322735539909</v>
      </c>
      <c r="AH151" s="12">
        <v>1</v>
      </c>
      <c r="AI151" s="24">
        <v>66</v>
      </c>
      <c r="AJ151" s="12">
        <v>1</v>
      </c>
      <c r="AK151" s="12" t="s">
        <v>430</v>
      </c>
      <c r="AL151" s="12">
        <v>6</v>
      </c>
      <c r="AM151" s="12" t="s">
        <v>79</v>
      </c>
      <c r="AN151" s="128">
        <f t="shared" si="5"/>
        <v>3.0540011816779669</v>
      </c>
      <c r="AO151" s="12">
        <v>1376.05</v>
      </c>
      <c r="AP151" s="12" t="s">
        <v>440</v>
      </c>
      <c r="AQ151" s="12" t="s">
        <v>1663</v>
      </c>
      <c r="AR151" s="12" t="s">
        <v>435</v>
      </c>
      <c r="AS151" s="12" t="s">
        <v>444</v>
      </c>
      <c r="AT151" s="12" t="s">
        <v>17</v>
      </c>
    </row>
    <row r="152" spans="1:47" ht="15" customHeight="1" x14ac:dyDescent="0.3">
      <c r="A152" s="15">
        <v>-0.12077594123483652</v>
      </c>
      <c r="B152" s="12">
        <v>9.3383459717657102E-2</v>
      </c>
      <c r="C152" s="12">
        <v>1</v>
      </c>
      <c r="D152" s="12">
        <v>0</v>
      </c>
      <c r="E152" s="12">
        <v>0</v>
      </c>
      <c r="F152" s="12">
        <v>1</v>
      </c>
      <c r="G152" s="12">
        <v>0</v>
      </c>
      <c r="H152" s="12">
        <v>0</v>
      </c>
      <c r="I152" s="12">
        <v>1</v>
      </c>
      <c r="J152" s="12">
        <v>0</v>
      </c>
      <c r="K152" s="12">
        <v>0</v>
      </c>
      <c r="L152" s="12">
        <v>0</v>
      </c>
      <c r="M152" s="12">
        <v>0</v>
      </c>
      <c r="N152" s="12">
        <v>1</v>
      </c>
      <c r="O152" s="113">
        <v>7.6063873897726522</v>
      </c>
      <c r="P152" s="12">
        <v>1</v>
      </c>
      <c r="Q152" s="12">
        <v>0</v>
      </c>
      <c r="R152" s="12">
        <v>6.9850000000000003</v>
      </c>
      <c r="S152" s="128">
        <v>6.7452363494843626</v>
      </c>
      <c r="T152" s="126">
        <v>1</v>
      </c>
      <c r="U152" s="128">
        <v>0.42258376421588578</v>
      </c>
      <c r="V152" s="12">
        <v>1</v>
      </c>
      <c r="W152" s="12">
        <v>1</v>
      </c>
      <c r="X152" s="12">
        <v>1</v>
      </c>
      <c r="Y152" s="12">
        <v>1</v>
      </c>
      <c r="Z152" s="12">
        <v>0</v>
      </c>
      <c r="AA152" s="12">
        <v>0</v>
      </c>
      <c r="AB152" s="12">
        <v>0</v>
      </c>
      <c r="AC152" s="12">
        <v>0</v>
      </c>
      <c r="AD152" s="12">
        <v>1</v>
      </c>
      <c r="AE152" s="12">
        <v>0</v>
      </c>
      <c r="AF152" s="12">
        <v>0</v>
      </c>
      <c r="AG152" s="113">
        <v>2.9957322735539909</v>
      </c>
      <c r="AH152" s="12">
        <v>1</v>
      </c>
      <c r="AI152" s="24">
        <v>66</v>
      </c>
      <c r="AJ152" s="12">
        <v>1</v>
      </c>
      <c r="AK152" s="12" t="s">
        <v>430</v>
      </c>
      <c r="AL152" s="12">
        <v>6</v>
      </c>
      <c r="AM152" s="12" t="s">
        <v>79</v>
      </c>
      <c r="AN152" s="128">
        <f t="shared" si="5"/>
        <v>3.0540011816779669</v>
      </c>
      <c r="AO152" s="12">
        <v>1376.05</v>
      </c>
      <c r="AP152" s="12" t="s">
        <v>440</v>
      </c>
      <c r="AQ152" s="12" t="s">
        <v>1663</v>
      </c>
      <c r="AR152" s="12" t="s">
        <v>436</v>
      </c>
      <c r="AS152" s="12" t="s">
        <v>444</v>
      </c>
      <c r="AT152" s="12" t="s">
        <v>17</v>
      </c>
    </row>
    <row r="153" spans="1:47" ht="15" customHeight="1" x14ac:dyDescent="0.3">
      <c r="A153" s="15">
        <v>0.29264360312899912</v>
      </c>
      <c r="B153" s="12">
        <v>5.0894539674608538E-2</v>
      </c>
      <c r="C153" s="12">
        <v>1</v>
      </c>
      <c r="D153" s="12">
        <v>0</v>
      </c>
      <c r="E153" s="12">
        <v>0</v>
      </c>
      <c r="F153" s="12">
        <v>1</v>
      </c>
      <c r="G153" s="12">
        <v>0</v>
      </c>
      <c r="H153" s="12">
        <v>0</v>
      </c>
      <c r="I153" s="12">
        <v>1</v>
      </c>
      <c r="J153" s="12">
        <v>0</v>
      </c>
      <c r="K153" s="12">
        <v>0</v>
      </c>
      <c r="L153" s="12">
        <v>0</v>
      </c>
      <c r="M153" s="12">
        <v>0</v>
      </c>
      <c r="N153" s="12">
        <v>1</v>
      </c>
      <c r="O153" s="113">
        <v>7.6063873897726522</v>
      </c>
      <c r="P153" s="12">
        <v>1</v>
      </c>
      <c r="Q153" s="12">
        <v>0</v>
      </c>
      <c r="R153" s="12">
        <v>6.9850000000000003</v>
      </c>
      <c r="S153" s="128">
        <v>6.7452363494843626</v>
      </c>
      <c r="T153" s="126">
        <v>1</v>
      </c>
      <c r="U153" s="128">
        <v>0.42258376421588578</v>
      </c>
      <c r="V153" s="12">
        <v>1</v>
      </c>
      <c r="W153" s="12">
        <v>1</v>
      </c>
      <c r="X153" s="12">
        <v>1</v>
      </c>
      <c r="Y153" s="12">
        <v>1</v>
      </c>
      <c r="Z153" s="12">
        <v>0</v>
      </c>
      <c r="AA153" s="12">
        <v>0</v>
      </c>
      <c r="AB153" s="12">
        <v>0</v>
      </c>
      <c r="AC153" s="12">
        <v>0</v>
      </c>
      <c r="AD153" s="12">
        <v>1</v>
      </c>
      <c r="AE153" s="12">
        <v>0</v>
      </c>
      <c r="AF153" s="12">
        <v>0.5</v>
      </c>
      <c r="AG153" s="113">
        <v>2.9957322735539909</v>
      </c>
      <c r="AH153" s="12">
        <v>1</v>
      </c>
      <c r="AI153" s="24">
        <v>66</v>
      </c>
      <c r="AJ153" s="12">
        <v>1</v>
      </c>
      <c r="AK153" s="12" t="s">
        <v>430</v>
      </c>
      <c r="AL153" s="12">
        <v>6</v>
      </c>
      <c r="AM153" s="12" t="s">
        <v>79</v>
      </c>
      <c r="AN153" s="128">
        <f t="shared" si="5"/>
        <v>3.0540011816779669</v>
      </c>
      <c r="AO153" s="12">
        <v>1376.05</v>
      </c>
      <c r="AP153" s="12" t="s">
        <v>441</v>
      </c>
      <c r="AQ153" s="12" t="s">
        <v>1664</v>
      </c>
      <c r="AR153" s="12" t="s">
        <v>442</v>
      </c>
      <c r="AS153" s="12" t="s">
        <v>445</v>
      </c>
      <c r="AT153" s="12" t="s">
        <v>17</v>
      </c>
    </row>
    <row r="154" spans="1:47" ht="15" customHeight="1" x14ac:dyDescent="0.3">
      <c r="A154" s="15">
        <v>0.20110093082360533</v>
      </c>
      <c r="B154" s="12">
        <v>5.2137278361675456E-2</v>
      </c>
      <c r="C154" s="12">
        <v>1</v>
      </c>
      <c r="D154" s="12">
        <v>0</v>
      </c>
      <c r="E154" s="12">
        <v>0</v>
      </c>
      <c r="F154" s="12">
        <v>1</v>
      </c>
      <c r="G154" s="12">
        <v>0</v>
      </c>
      <c r="H154" s="12">
        <v>0</v>
      </c>
      <c r="I154" s="12">
        <v>1</v>
      </c>
      <c r="J154" s="12">
        <v>0</v>
      </c>
      <c r="K154" s="12">
        <v>0</v>
      </c>
      <c r="L154" s="12">
        <v>0</v>
      </c>
      <c r="M154" s="12">
        <v>0</v>
      </c>
      <c r="N154" s="12">
        <v>1</v>
      </c>
      <c r="O154" s="113">
        <v>7.6063873897726522</v>
      </c>
      <c r="P154" s="12">
        <v>1</v>
      </c>
      <c r="Q154" s="12">
        <v>0</v>
      </c>
      <c r="R154" s="12">
        <v>6.9850000000000003</v>
      </c>
      <c r="S154" s="128">
        <v>6.7452363494843626</v>
      </c>
      <c r="T154" s="126">
        <v>1</v>
      </c>
      <c r="U154" s="128">
        <v>0.42258376421588578</v>
      </c>
      <c r="V154" s="12">
        <v>1</v>
      </c>
      <c r="W154" s="12">
        <v>1</v>
      </c>
      <c r="X154" s="12">
        <v>1</v>
      </c>
      <c r="Y154" s="12">
        <v>1</v>
      </c>
      <c r="Z154" s="12">
        <v>0</v>
      </c>
      <c r="AA154" s="12">
        <v>0</v>
      </c>
      <c r="AB154" s="12">
        <v>0</v>
      </c>
      <c r="AC154" s="12">
        <v>0</v>
      </c>
      <c r="AD154" s="12">
        <v>1</v>
      </c>
      <c r="AE154" s="12">
        <v>0</v>
      </c>
      <c r="AF154" s="12">
        <v>0.5</v>
      </c>
      <c r="AG154" s="113">
        <v>2.9957322735539909</v>
      </c>
      <c r="AH154" s="12">
        <v>1</v>
      </c>
      <c r="AI154" s="24">
        <v>66</v>
      </c>
      <c r="AJ154" s="12">
        <v>1</v>
      </c>
      <c r="AK154" s="12" t="s">
        <v>430</v>
      </c>
      <c r="AL154" s="12">
        <v>6</v>
      </c>
      <c r="AM154" s="12" t="s">
        <v>79</v>
      </c>
      <c r="AN154" s="128">
        <f t="shared" si="5"/>
        <v>3.0540011816779669</v>
      </c>
      <c r="AO154" s="12">
        <v>1376.05</v>
      </c>
      <c r="AP154" s="12" t="s">
        <v>441</v>
      </c>
      <c r="AQ154" s="12" t="s">
        <v>1664</v>
      </c>
      <c r="AR154" s="12" t="s">
        <v>432</v>
      </c>
      <c r="AS154" s="12" t="s">
        <v>445</v>
      </c>
      <c r="AT154" s="12" t="s">
        <v>17</v>
      </c>
    </row>
    <row r="155" spans="1:47" ht="15" customHeight="1" x14ac:dyDescent="0.3">
      <c r="A155" s="15">
        <v>-8.8360739230450389E-2</v>
      </c>
      <c r="B155" s="12">
        <v>5.3016443538270237E-2</v>
      </c>
      <c r="C155" s="12">
        <v>1</v>
      </c>
      <c r="D155" s="12">
        <v>0</v>
      </c>
      <c r="E155" s="12">
        <v>0</v>
      </c>
      <c r="F155" s="12">
        <v>1</v>
      </c>
      <c r="G155" s="12">
        <v>0</v>
      </c>
      <c r="H155" s="12">
        <v>0</v>
      </c>
      <c r="I155" s="12">
        <v>1</v>
      </c>
      <c r="J155" s="12">
        <v>0</v>
      </c>
      <c r="K155" s="12">
        <v>0</v>
      </c>
      <c r="L155" s="12">
        <v>0</v>
      </c>
      <c r="M155" s="12">
        <v>0</v>
      </c>
      <c r="N155" s="12">
        <v>1</v>
      </c>
      <c r="O155" s="113">
        <v>7.6063873897726522</v>
      </c>
      <c r="P155" s="12">
        <v>1</v>
      </c>
      <c r="Q155" s="12">
        <v>0</v>
      </c>
      <c r="R155" s="12">
        <v>6.9850000000000003</v>
      </c>
      <c r="S155" s="128">
        <v>6.7452363494843626</v>
      </c>
      <c r="T155" s="126">
        <v>1</v>
      </c>
      <c r="U155" s="128">
        <v>0.42258376421588578</v>
      </c>
      <c r="V155" s="12">
        <v>1</v>
      </c>
      <c r="W155" s="12">
        <v>1</v>
      </c>
      <c r="X155" s="12">
        <v>1</v>
      </c>
      <c r="Y155" s="12">
        <v>1</v>
      </c>
      <c r="Z155" s="12">
        <v>0</v>
      </c>
      <c r="AA155" s="12">
        <v>0</v>
      </c>
      <c r="AB155" s="12">
        <v>0</v>
      </c>
      <c r="AC155" s="12">
        <v>0</v>
      </c>
      <c r="AD155" s="12">
        <v>1</v>
      </c>
      <c r="AE155" s="12">
        <v>0</v>
      </c>
      <c r="AF155" s="12">
        <v>0.5</v>
      </c>
      <c r="AG155" s="113">
        <v>2.9957322735539909</v>
      </c>
      <c r="AH155" s="12">
        <v>1</v>
      </c>
      <c r="AI155" s="24">
        <v>66</v>
      </c>
      <c r="AJ155" s="12">
        <v>1</v>
      </c>
      <c r="AK155" s="12" t="s">
        <v>430</v>
      </c>
      <c r="AL155" s="12">
        <v>6</v>
      </c>
      <c r="AM155" s="12" t="s">
        <v>79</v>
      </c>
      <c r="AN155" s="128">
        <f t="shared" si="5"/>
        <v>3.0540011816779669</v>
      </c>
      <c r="AO155" s="12">
        <v>1376.05</v>
      </c>
      <c r="AP155" s="12" t="s">
        <v>441</v>
      </c>
      <c r="AQ155" s="12" t="s">
        <v>1664</v>
      </c>
      <c r="AR155" s="12" t="s">
        <v>433</v>
      </c>
      <c r="AS155" s="12" t="s">
        <v>445</v>
      </c>
      <c r="AT155" s="12" t="s">
        <v>17</v>
      </c>
    </row>
    <row r="156" spans="1:47" ht="15" customHeight="1" x14ac:dyDescent="0.3">
      <c r="A156" s="15">
        <v>5.3149400345273393E-2</v>
      </c>
      <c r="B156" s="12">
        <v>5.3149400345273386E-2</v>
      </c>
      <c r="C156" s="12">
        <v>1</v>
      </c>
      <c r="D156" s="12">
        <v>0</v>
      </c>
      <c r="E156" s="12">
        <v>0</v>
      </c>
      <c r="F156" s="12">
        <v>1</v>
      </c>
      <c r="G156" s="12">
        <v>0</v>
      </c>
      <c r="H156" s="12">
        <v>0</v>
      </c>
      <c r="I156" s="12">
        <v>1</v>
      </c>
      <c r="J156" s="12">
        <v>0</v>
      </c>
      <c r="K156" s="12">
        <v>0</v>
      </c>
      <c r="L156" s="12">
        <v>0</v>
      </c>
      <c r="M156" s="12">
        <v>0</v>
      </c>
      <c r="N156" s="12">
        <v>1</v>
      </c>
      <c r="O156" s="113">
        <v>7.6063873897726522</v>
      </c>
      <c r="P156" s="12">
        <v>1</v>
      </c>
      <c r="Q156" s="12">
        <v>0</v>
      </c>
      <c r="R156" s="12">
        <v>6.9850000000000003</v>
      </c>
      <c r="S156" s="128">
        <v>6.7452363494843626</v>
      </c>
      <c r="T156" s="126">
        <v>1</v>
      </c>
      <c r="U156" s="128">
        <v>0.42258376421588578</v>
      </c>
      <c r="V156" s="12">
        <v>1</v>
      </c>
      <c r="W156" s="12">
        <v>1</v>
      </c>
      <c r="X156" s="12">
        <v>1</v>
      </c>
      <c r="Y156" s="12">
        <v>1</v>
      </c>
      <c r="Z156" s="12">
        <v>0</v>
      </c>
      <c r="AA156" s="12">
        <v>0</v>
      </c>
      <c r="AB156" s="12">
        <v>0</v>
      </c>
      <c r="AC156" s="12">
        <v>0</v>
      </c>
      <c r="AD156" s="12">
        <v>1</v>
      </c>
      <c r="AE156" s="12">
        <v>0</v>
      </c>
      <c r="AF156" s="12">
        <v>0.5</v>
      </c>
      <c r="AG156" s="113">
        <v>2.9957322735539909</v>
      </c>
      <c r="AH156" s="12">
        <v>1</v>
      </c>
      <c r="AI156" s="24">
        <v>66</v>
      </c>
      <c r="AJ156" s="12">
        <v>1</v>
      </c>
      <c r="AK156" s="12" t="s">
        <v>430</v>
      </c>
      <c r="AL156" s="12">
        <v>6</v>
      </c>
      <c r="AM156" s="12" t="s">
        <v>79</v>
      </c>
      <c r="AN156" s="128">
        <f t="shared" si="5"/>
        <v>3.0540011816779669</v>
      </c>
      <c r="AO156" s="12">
        <v>1376.05</v>
      </c>
      <c r="AP156" s="12" t="s">
        <v>441</v>
      </c>
      <c r="AQ156" s="12" t="s">
        <v>1664</v>
      </c>
      <c r="AR156" s="12" t="s">
        <v>434</v>
      </c>
      <c r="AS156" s="12" t="s">
        <v>445</v>
      </c>
      <c r="AT156" s="12" t="s">
        <v>17</v>
      </c>
    </row>
    <row r="157" spans="1:47" ht="15" customHeight="1" x14ac:dyDescent="0.3">
      <c r="A157" s="15">
        <v>1.8781849768035184E-2</v>
      </c>
      <c r="B157" s="12">
        <v>5.321524100943302E-2</v>
      </c>
      <c r="C157" s="12">
        <v>1</v>
      </c>
      <c r="D157" s="12">
        <v>0</v>
      </c>
      <c r="E157" s="12">
        <v>0</v>
      </c>
      <c r="F157" s="12">
        <v>1</v>
      </c>
      <c r="G157" s="12">
        <v>0</v>
      </c>
      <c r="H157" s="12">
        <v>0</v>
      </c>
      <c r="I157" s="12">
        <v>1</v>
      </c>
      <c r="J157" s="12">
        <v>0</v>
      </c>
      <c r="K157" s="12">
        <v>0</v>
      </c>
      <c r="L157" s="12">
        <v>0</v>
      </c>
      <c r="M157" s="12">
        <v>0</v>
      </c>
      <c r="N157" s="12">
        <v>1</v>
      </c>
      <c r="O157" s="113">
        <v>7.6063873897726522</v>
      </c>
      <c r="P157" s="12">
        <v>1</v>
      </c>
      <c r="Q157" s="12">
        <v>0</v>
      </c>
      <c r="R157" s="12">
        <v>6.9850000000000003</v>
      </c>
      <c r="S157" s="128">
        <v>6.7452363494843626</v>
      </c>
      <c r="T157" s="126">
        <v>1</v>
      </c>
      <c r="U157" s="128">
        <v>0.42258376421588578</v>
      </c>
      <c r="V157" s="12">
        <v>1</v>
      </c>
      <c r="W157" s="12">
        <v>1</v>
      </c>
      <c r="X157" s="12">
        <v>1</v>
      </c>
      <c r="Y157" s="12">
        <v>1</v>
      </c>
      <c r="Z157" s="12">
        <v>0</v>
      </c>
      <c r="AA157" s="12">
        <v>0</v>
      </c>
      <c r="AB157" s="12">
        <v>1</v>
      </c>
      <c r="AC157" s="12">
        <v>0</v>
      </c>
      <c r="AD157" s="12">
        <v>1</v>
      </c>
      <c r="AE157" s="12">
        <v>0</v>
      </c>
      <c r="AF157" s="12">
        <v>0.5</v>
      </c>
      <c r="AG157" s="113">
        <v>2.9957322735539909</v>
      </c>
      <c r="AH157" s="12">
        <v>1</v>
      </c>
      <c r="AI157" s="24">
        <v>66</v>
      </c>
      <c r="AJ157" s="12">
        <v>1</v>
      </c>
      <c r="AK157" s="12" t="s">
        <v>430</v>
      </c>
      <c r="AL157" s="12">
        <v>6</v>
      </c>
      <c r="AM157" s="12" t="s">
        <v>79</v>
      </c>
      <c r="AN157" s="128">
        <f t="shared" si="5"/>
        <v>3.0540011816779669</v>
      </c>
      <c r="AO157" s="12">
        <v>1376.05</v>
      </c>
      <c r="AP157" s="12" t="s">
        <v>441</v>
      </c>
      <c r="AQ157" s="12" t="s">
        <v>1664</v>
      </c>
      <c r="AR157" s="12" t="s">
        <v>435</v>
      </c>
      <c r="AS157" s="12" t="s">
        <v>445</v>
      </c>
      <c r="AT157" s="12" t="s">
        <v>17</v>
      </c>
    </row>
    <row r="158" spans="1:47" ht="15" customHeight="1" x14ac:dyDescent="0.3">
      <c r="A158" s="15">
        <v>-6.1228546198268043E-2</v>
      </c>
      <c r="B158" s="12">
        <v>5.3124768024967857E-2</v>
      </c>
      <c r="C158" s="12">
        <v>1</v>
      </c>
      <c r="D158" s="12">
        <v>0</v>
      </c>
      <c r="E158" s="12">
        <v>0</v>
      </c>
      <c r="F158" s="12">
        <v>1</v>
      </c>
      <c r="G158" s="12">
        <v>0</v>
      </c>
      <c r="H158" s="12">
        <v>0</v>
      </c>
      <c r="I158" s="12">
        <v>1</v>
      </c>
      <c r="J158" s="12">
        <v>0</v>
      </c>
      <c r="K158" s="12">
        <v>0</v>
      </c>
      <c r="L158" s="12">
        <v>0</v>
      </c>
      <c r="M158" s="12">
        <v>0</v>
      </c>
      <c r="N158" s="12">
        <v>1</v>
      </c>
      <c r="O158" s="113">
        <v>7.6063873897726522</v>
      </c>
      <c r="P158" s="12">
        <v>1</v>
      </c>
      <c r="Q158" s="12">
        <v>0</v>
      </c>
      <c r="R158" s="12">
        <v>6.9850000000000003</v>
      </c>
      <c r="S158" s="128">
        <v>6.7452363494843626</v>
      </c>
      <c r="T158" s="126">
        <v>1</v>
      </c>
      <c r="U158" s="128">
        <v>0.42258376421588578</v>
      </c>
      <c r="V158" s="12">
        <v>1</v>
      </c>
      <c r="W158" s="12">
        <v>1</v>
      </c>
      <c r="X158" s="12">
        <v>1</v>
      </c>
      <c r="Y158" s="12">
        <v>1</v>
      </c>
      <c r="Z158" s="12">
        <v>0</v>
      </c>
      <c r="AA158" s="12">
        <v>0</v>
      </c>
      <c r="AB158" s="12">
        <v>0</v>
      </c>
      <c r="AC158" s="12">
        <v>0</v>
      </c>
      <c r="AD158" s="12">
        <v>1</v>
      </c>
      <c r="AE158" s="12">
        <v>0</v>
      </c>
      <c r="AF158" s="12">
        <v>0</v>
      </c>
      <c r="AG158" s="113">
        <v>2.9957322735539909</v>
      </c>
      <c r="AH158" s="12">
        <v>1</v>
      </c>
      <c r="AI158" s="24">
        <v>66</v>
      </c>
      <c r="AJ158" s="12">
        <v>1</v>
      </c>
      <c r="AK158" s="12" t="s">
        <v>430</v>
      </c>
      <c r="AL158" s="12">
        <v>6</v>
      </c>
      <c r="AM158" s="12" t="s">
        <v>79</v>
      </c>
      <c r="AN158" s="128">
        <f t="shared" si="5"/>
        <v>3.0540011816779669</v>
      </c>
      <c r="AO158" s="12">
        <v>1376.05</v>
      </c>
      <c r="AP158" s="12" t="s">
        <v>441</v>
      </c>
      <c r="AQ158" s="12" t="s">
        <v>1664</v>
      </c>
      <c r="AR158" s="12" t="s">
        <v>436</v>
      </c>
      <c r="AS158" s="12" t="s">
        <v>445</v>
      </c>
      <c r="AT158" s="12" t="s">
        <v>17</v>
      </c>
      <c r="AU158" s="12"/>
    </row>
    <row r="159" spans="1:47" ht="15" customHeight="1" x14ac:dyDescent="0.3">
      <c r="A159" s="15">
        <v>0.41901374569812083</v>
      </c>
      <c r="B159" s="12">
        <v>0.10930793366037934</v>
      </c>
      <c r="C159" s="12">
        <v>1</v>
      </c>
      <c r="D159" s="12">
        <v>0</v>
      </c>
      <c r="E159" s="12">
        <v>0</v>
      </c>
      <c r="F159" s="12">
        <v>1</v>
      </c>
      <c r="G159" s="12">
        <v>0</v>
      </c>
      <c r="H159" s="12">
        <v>0</v>
      </c>
      <c r="I159" s="12">
        <v>1</v>
      </c>
      <c r="J159" s="12">
        <v>0</v>
      </c>
      <c r="K159" s="12">
        <v>0</v>
      </c>
      <c r="L159" s="12">
        <v>0</v>
      </c>
      <c r="M159" s="12">
        <v>0</v>
      </c>
      <c r="N159" s="12">
        <v>1</v>
      </c>
      <c r="O159" s="113">
        <v>7.6063873897726522</v>
      </c>
      <c r="P159" s="12">
        <v>1</v>
      </c>
      <c r="Q159" s="12">
        <v>0</v>
      </c>
      <c r="R159" s="12">
        <v>6.9850000000000003</v>
      </c>
      <c r="S159" s="128">
        <v>6.7452363494843626</v>
      </c>
      <c r="T159" s="126">
        <v>1</v>
      </c>
      <c r="U159" s="128">
        <v>0.42258376421588578</v>
      </c>
      <c r="V159" s="12">
        <v>1</v>
      </c>
      <c r="W159" s="12">
        <v>1</v>
      </c>
      <c r="X159" s="12">
        <v>1</v>
      </c>
      <c r="Y159" s="12">
        <v>1</v>
      </c>
      <c r="Z159" s="12">
        <v>0</v>
      </c>
      <c r="AA159" s="12">
        <v>0</v>
      </c>
      <c r="AB159" s="12">
        <v>0</v>
      </c>
      <c r="AC159" s="12">
        <v>0</v>
      </c>
      <c r="AD159" s="12">
        <v>1</v>
      </c>
      <c r="AE159" s="12">
        <v>0</v>
      </c>
      <c r="AF159" s="12">
        <v>0.5</v>
      </c>
      <c r="AG159" s="113">
        <v>2.9957322735539909</v>
      </c>
      <c r="AH159" s="12">
        <v>1</v>
      </c>
      <c r="AI159" s="24">
        <v>66</v>
      </c>
      <c r="AJ159" s="12">
        <v>1</v>
      </c>
      <c r="AK159" s="12" t="s">
        <v>430</v>
      </c>
      <c r="AL159" s="12">
        <v>6</v>
      </c>
      <c r="AM159" s="12" t="s">
        <v>79</v>
      </c>
      <c r="AN159" s="128">
        <f t="shared" si="5"/>
        <v>3.0540011816779669</v>
      </c>
      <c r="AO159" s="12">
        <v>1376.05</v>
      </c>
      <c r="AP159" s="12" t="s">
        <v>451</v>
      </c>
      <c r="AQ159" s="12" t="s">
        <v>1666</v>
      </c>
      <c r="AR159" s="12" t="s">
        <v>442</v>
      </c>
      <c r="AS159" s="12" t="s">
        <v>450</v>
      </c>
      <c r="AT159" s="12" t="s">
        <v>17</v>
      </c>
    </row>
    <row r="160" spans="1:47" ht="15" customHeight="1" x14ac:dyDescent="0.3">
      <c r="A160" s="15">
        <v>0.2811250208422868</v>
      </c>
      <c r="B160" s="12">
        <v>0.11553083048313158</v>
      </c>
      <c r="C160" s="12">
        <v>1</v>
      </c>
      <c r="D160" s="12">
        <v>0</v>
      </c>
      <c r="E160" s="12">
        <v>0</v>
      </c>
      <c r="F160" s="12">
        <v>1</v>
      </c>
      <c r="G160" s="12">
        <v>0</v>
      </c>
      <c r="H160" s="12">
        <v>0</v>
      </c>
      <c r="I160" s="12">
        <v>1</v>
      </c>
      <c r="J160" s="12">
        <v>0</v>
      </c>
      <c r="K160" s="12">
        <v>0</v>
      </c>
      <c r="L160" s="12">
        <v>0</v>
      </c>
      <c r="M160" s="12">
        <v>0</v>
      </c>
      <c r="N160" s="12">
        <v>1</v>
      </c>
      <c r="O160" s="113">
        <v>7.6063873897726522</v>
      </c>
      <c r="P160" s="12">
        <v>1</v>
      </c>
      <c r="Q160" s="12">
        <v>0</v>
      </c>
      <c r="R160" s="12">
        <v>6.9850000000000003</v>
      </c>
      <c r="S160" s="128">
        <v>6.7452363494843626</v>
      </c>
      <c r="T160" s="126">
        <v>1</v>
      </c>
      <c r="U160" s="128">
        <v>0.42258376421588578</v>
      </c>
      <c r="V160" s="12">
        <v>1</v>
      </c>
      <c r="W160" s="12">
        <v>1</v>
      </c>
      <c r="X160" s="12">
        <v>1</v>
      </c>
      <c r="Y160" s="12">
        <v>1</v>
      </c>
      <c r="Z160" s="12">
        <v>0</v>
      </c>
      <c r="AA160" s="12">
        <v>0</v>
      </c>
      <c r="AB160" s="12">
        <v>0</v>
      </c>
      <c r="AC160" s="12">
        <v>0</v>
      </c>
      <c r="AD160" s="12">
        <v>1</v>
      </c>
      <c r="AE160" s="12">
        <v>0</v>
      </c>
      <c r="AF160" s="12">
        <v>0.5</v>
      </c>
      <c r="AG160" s="113">
        <v>2.9957322735539909</v>
      </c>
      <c r="AH160" s="12">
        <v>1</v>
      </c>
      <c r="AI160" s="24">
        <v>66</v>
      </c>
      <c r="AJ160" s="12">
        <v>1</v>
      </c>
      <c r="AK160" s="12" t="s">
        <v>430</v>
      </c>
      <c r="AL160" s="12">
        <v>6</v>
      </c>
      <c r="AM160" s="12" t="s">
        <v>79</v>
      </c>
      <c r="AN160" s="128">
        <f t="shared" si="5"/>
        <v>3.0540011816779669</v>
      </c>
      <c r="AO160" s="12">
        <v>1376.05</v>
      </c>
      <c r="AP160" s="12" t="s">
        <v>451</v>
      </c>
      <c r="AQ160" s="12" t="s">
        <v>1666</v>
      </c>
      <c r="AR160" s="12" t="s">
        <v>432</v>
      </c>
      <c r="AS160" s="12" t="s">
        <v>450</v>
      </c>
      <c r="AT160" s="12" t="s">
        <v>17</v>
      </c>
    </row>
    <row r="161" spans="1:46" ht="15" customHeight="1" x14ac:dyDescent="0.3">
      <c r="A161" s="15">
        <v>5.3428401739146598E-2</v>
      </c>
      <c r="B161" s="12">
        <v>0.12021390391307984</v>
      </c>
      <c r="C161" s="12">
        <v>1</v>
      </c>
      <c r="D161" s="12">
        <v>0</v>
      </c>
      <c r="E161" s="12">
        <v>0</v>
      </c>
      <c r="F161" s="12">
        <v>1</v>
      </c>
      <c r="G161" s="12">
        <v>0</v>
      </c>
      <c r="H161" s="12">
        <v>0</v>
      </c>
      <c r="I161" s="12">
        <v>1</v>
      </c>
      <c r="J161" s="12">
        <v>0</v>
      </c>
      <c r="K161" s="12">
        <v>0</v>
      </c>
      <c r="L161" s="12">
        <v>0</v>
      </c>
      <c r="M161" s="12">
        <v>0</v>
      </c>
      <c r="N161" s="12">
        <v>1</v>
      </c>
      <c r="O161" s="113">
        <v>7.6063873897726522</v>
      </c>
      <c r="P161" s="12">
        <v>1</v>
      </c>
      <c r="Q161" s="12">
        <v>0</v>
      </c>
      <c r="R161" s="12">
        <v>6.9850000000000003</v>
      </c>
      <c r="S161" s="128">
        <v>6.7452363494843626</v>
      </c>
      <c r="T161" s="126">
        <v>1</v>
      </c>
      <c r="U161" s="128">
        <v>0.42258376421588578</v>
      </c>
      <c r="V161" s="12">
        <v>1</v>
      </c>
      <c r="W161" s="12">
        <v>1</v>
      </c>
      <c r="X161" s="12">
        <v>1</v>
      </c>
      <c r="Y161" s="12">
        <v>1</v>
      </c>
      <c r="Z161" s="12">
        <v>0</v>
      </c>
      <c r="AA161" s="12">
        <v>0</v>
      </c>
      <c r="AB161" s="12">
        <v>0</v>
      </c>
      <c r="AC161" s="12">
        <v>0</v>
      </c>
      <c r="AD161" s="12">
        <v>1</v>
      </c>
      <c r="AE161" s="12">
        <v>0</v>
      </c>
      <c r="AF161" s="12">
        <v>0.5</v>
      </c>
      <c r="AG161" s="113">
        <v>2.9957322735539909</v>
      </c>
      <c r="AH161" s="12">
        <v>1</v>
      </c>
      <c r="AI161" s="24">
        <v>66</v>
      </c>
      <c r="AJ161" s="12">
        <v>1</v>
      </c>
      <c r="AK161" s="12" t="s">
        <v>430</v>
      </c>
      <c r="AL161" s="12">
        <v>6</v>
      </c>
      <c r="AM161" s="12" t="s">
        <v>79</v>
      </c>
      <c r="AN161" s="128">
        <f t="shared" si="5"/>
        <v>3.0540011816779669</v>
      </c>
      <c r="AO161" s="12">
        <v>1376.05</v>
      </c>
      <c r="AP161" s="12" t="s">
        <v>451</v>
      </c>
      <c r="AQ161" s="12" t="s">
        <v>1666</v>
      </c>
      <c r="AR161" s="12" t="s">
        <v>433</v>
      </c>
      <c r="AS161" s="12" t="s">
        <v>450</v>
      </c>
      <c r="AT161" s="12" t="s">
        <v>17</v>
      </c>
    </row>
    <row r="162" spans="1:46" ht="15" customHeight="1" x14ac:dyDescent="0.3">
      <c r="A162" s="15">
        <v>6.0084176812610968E-2</v>
      </c>
      <c r="B162" s="12">
        <v>0.12016835362522194</v>
      </c>
      <c r="C162" s="12">
        <v>1</v>
      </c>
      <c r="D162" s="12">
        <v>0</v>
      </c>
      <c r="E162" s="12">
        <v>0</v>
      </c>
      <c r="F162" s="12">
        <v>1</v>
      </c>
      <c r="G162" s="12">
        <v>0</v>
      </c>
      <c r="H162" s="12">
        <v>0</v>
      </c>
      <c r="I162" s="12">
        <v>1</v>
      </c>
      <c r="J162" s="12">
        <v>0</v>
      </c>
      <c r="K162" s="12">
        <v>0</v>
      </c>
      <c r="L162" s="12">
        <v>0</v>
      </c>
      <c r="M162" s="12">
        <v>0</v>
      </c>
      <c r="N162" s="12">
        <v>1</v>
      </c>
      <c r="O162" s="113">
        <v>7.6063873897726522</v>
      </c>
      <c r="P162" s="12">
        <v>1</v>
      </c>
      <c r="Q162" s="12">
        <v>0</v>
      </c>
      <c r="R162" s="12">
        <v>6.9850000000000003</v>
      </c>
      <c r="S162" s="128">
        <v>6.7452363494843626</v>
      </c>
      <c r="T162" s="126">
        <v>1</v>
      </c>
      <c r="U162" s="128">
        <v>0.42258376421588578</v>
      </c>
      <c r="V162" s="12">
        <v>1</v>
      </c>
      <c r="W162" s="12">
        <v>1</v>
      </c>
      <c r="X162" s="12">
        <v>1</v>
      </c>
      <c r="Y162" s="12">
        <v>1</v>
      </c>
      <c r="Z162" s="12">
        <v>0</v>
      </c>
      <c r="AA162" s="12">
        <v>0</v>
      </c>
      <c r="AB162" s="12">
        <v>0</v>
      </c>
      <c r="AC162" s="12">
        <v>0</v>
      </c>
      <c r="AD162" s="12">
        <v>1</v>
      </c>
      <c r="AE162" s="12">
        <v>0</v>
      </c>
      <c r="AF162" s="12">
        <v>0.5</v>
      </c>
      <c r="AG162" s="113">
        <v>2.9957322735539909</v>
      </c>
      <c r="AH162" s="12">
        <v>1</v>
      </c>
      <c r="AI162" s="24">
        <v>66</v>
      </c>
      <c r="AJ162" s="12">
        <v>1</v>
      </c>
      <c r="AK162" s="12" t="s">
        <v>430</v>
      </c>
      <c r="AL162" s="12">
        <v>6</v>
      </c>
      <c r="AM162" s="12" t="s">
        <v>79</v>
      </c>
      <c r="AN162" s="128">
        <f t="shared" si="5"/>
        <v>3.0540011816779669</v>
      </c>
      <c r="AO162" s="12">
        <v>1376.05</v>
      </c>
      <c r="AP162" s="12" t="s">
        <v>451</v>
      </c>
      <c r="AQ162" s="12" t="s">
        <v>1666</v>
      </c>
      <c r="AR162" s="12" t="s">
        <v>434</v>
      </c>
      <c r="AS162" s="12" t="s">
        <v>450</v>
      </c>
      <c r="AT162" s="12" t="s">
        <v>17</v>
      </c>
    </row>
    <row r="163" spans="1:46" ht="15" customHeight="1" x14ac:dyDescent="0.3">
      <c r="A163" s="15">
        <v>-2.9362276618384031E-3</v>
      </c>
      <c r="B163" s="12">
        <v>0.1203853341353745</v>
      </c>
      <c r="C163" s="12">
        <v>1</v>
      </c>
      <c r="D163" s="12">
        <v>0</v>
      </c>
      <c r="E163" s="12">
        <v>0</v>
      </c>
      <c r="F163" s="12">
        <v>1</v>
      </c>
      <c r="G163" s="12">
        <v>0</v>
      </c>
      <c r="H163" s="12">
        <v>0</v>
      </c>
      <c r="I163" s="12">
        <v>1</v>
      </c>
      <c r="J163" s="12">
        <v>0</v>
      </c>
      <c r="K163" s="12">
        <v>0</v>
      </c>
      <c r="L163" s="12">
        <v>0</v>
      </c>
      <c r="M163" s="12">
        <v>0</v>
      </c>
      <c r="N163" s="12">
        <v>1</v>
      </c>
      <c r="O163" s="113">
        <v>7.6063873897726522</v>
      </c>
      <c r="P163" s="12">
        <v>1</v>
      </c>
      <c r="Q163" s="12">
        <v>0</v>
      </c>
      <c r="R163" s="12">
        <v>6.9850000000000003</v>
      </c>
      <c r="S163" s="128">
        <v>6.7452363494843626</v>
      </c>
      <c r="T163" s="126">
        <v>1</v>
      </c>
      <c r="U163" s="128">
        <v>0.42258376421588578</v>
      </c>
      <c r="V163" s="12">
        <v>1</v>
      </c>
      <c r="W163" s="12">
        <v>1</v>
      </c>
      <c r="X163" s="12">
        <v>1</v>
      </c>
      <c r="Y163" s="12">
        <v>1</v>
      </c>
      <c r="Z163" s="12">
        <v>0</v>
      </c>
      <c r="AA163" s="12">
        <v>0</v>
      </c>
      <c r="AB163" s="12">
        <v>1</v>
      </c>
      <c r="AC163" s="12">
        <v>0</v>
      </c>
      <c r="AD163" s="12">
        <v>1</v>
      </c>
      <c r="AE163" s="12">
        <v>0</v>
      </c>
      <c r="AF163" s="12">
        <v>0.5</v>
      </c>
      <c r="AG163" s="113">
        <v>2.9957322735539909</v>
      </c>
      <c r="AH163" s="12">
        <v>1</v>
      </c>
      <c r="AI163" s="24">
        <v>66</v>
      </c>
      <c r="AJ163" s="12">
        <v>1</v>
      </c>
      <c r="AK163" s="12" t="s">
        <v>430</v>
      </c>
      <c r="AL163" s="12">
        <v>6</v>
      </c>
      <c r="AM163" s="12" t="s">
        <v>79</v>
      </c>
      <c r="AN163" s="128">
        <f t="shared" si="5"/>
        <v>3.0540011816779669</v>
      </c>
      <c r="AO163" s="12">
        <v>1376.05</v>
      </c>
      <c r="AP163" s="12" t="s">
        <v>451</v>
      </c>
      <c r="AQ163" s="12" t="s">
        <v>1666</v>
      </c>
      <c r="AR163" s="12" t="s">
        <v>435</v>
      </c>
      <c r="AS163" s="12" t="s">
        <v>450</v>
      </c>
      <c r="AT163" s="12" t="s">
        <v>17</v>
      </c>
    </row>
    <row r="164" spans="1:46" ht="15" customHeight="1" x14ac:dyDescent="0.3">
      <c r="A164" s="15">
        <v>7.8172607988394273E-4</v>
      </c>
      <c r="B164" s="12">
        <v>0.12038581630212718</v>
      </c>
      <c r="C164" s="12">
        <v>1</v>
      </c>
      <c r="D164" s="12">
        <v>0</v>
      </c>
      <c r="E164" s="12">
        <v>0</v>
      </c>
      <c r="F164" s="12">
        <v>1</v>
      </c>
      <c r="G164" s="12">
        <v>0</v>
      </c>
      <c r="H164" s="12">
        <v>0</v>
      </c>
      <c r="I164" s="12">
        <v>1</v>
      </c>
      <c r="J164" s="12">
        <v>0</v>
      </c>
      <c r="K164" s="12">
        <v>0</v>
      </c>
      <c r="L164" s="12">
        <v>0</v>
      </c>
      <c r="M164" s="12">
        <v>0</v>
      </c>
      <c r="N164" s="12">
        <v>1</v>
      </c>
      <c r="O164" s="113">
        <v>7.6063873897726522</v>
      </c>
      <c r="P164" s="12">
        <v>1</v>
      </c>
      <c r="Q164" s="12">
        <v>0</v>
      </c>
      <c r="R164" s="12">
        <v>6.9850000000000003</v>
      </c>
      <c r="S164" s="128">
        <v>6.7452363494843626</v>
      </c>
      <c r="T164" s="126">
        <v>1</v>
      </c>
      <c r="U164" s="128">
        <v>0.42258376421588578</v>
      </c>
      <c r="V164" s="12">
        <v>1</v>
      </c>
      <c r="W164" s="12">
        <v>1</v>
      </c>
      <c r="X164" s="12">
        <v>1</v>
      </c>
      <c r="Y164" s="12">
        <v>1</v>
      </c>
      <c r="Z164" s="12">
        <v>0</v>
      </c>
      <c r="AA164" s="12">
        <v>0</v>
      </c>
      <c r="AB164" s="12">
        <v>0</v>
      </c>
      <c r="AC164" s="12">
        <v>0</v>
      </c>
      <c r="AD164" s="12">
        <v>1</v>
      </c>
      <c r="AE164" s="12">
        <v>0</v>
      </c>
      <c r="AF164" s="12">
        <v>0</v>
      </c>
      <c r="AG164" s="113">
        <v>2.9957322735539909</v>
      </c>
      <c r="AH164" s="12">
        <v>1</v>
      </c>
      <c r="AI164" s="24">
        <v>66</v>
      </c>
      <c r="AJ164" s="12">
        <v>1</v>
      </c>
      <c r="AK164" s="12" t="s">
        <v>430</v>
      </c>
      <c r="AL164" s="12">
        <v>6</v>
      </c>
      <c r="AM164" s="12" t="s">
        <v>79</v>
      </c>
      <c r="AN164" s="128">
        <f t="shared" si="5"/>
        <v>3.0540011816779669</v>
      </c>
      <c r="AO164" s="12">
        <v>1376.05</v>
      </c>
      <c r="AP164" s="12" t="s">
        <v>451</v>
      </c>
      <c r="AQ164" s="12" t="s">
        <v>1666</v>
      </c>
      <c r="AR164" s="12" t="s">
        <v>436</v>
      </c>
      <c r="AS164" s="12" t="s">
        <v>450</v>
      </c>
      <c r="AT164" s="12" t="s">
        <v>17</v>
      </c>
    </row>
    <row r="165" spans="1:46" ht="15" customHeight="1" x14ac:dyDescent="0.3">
      <c r="A165" s="15">
        <v>0.51868635319904433</v>
      </c>
      <c r="B165" s="12">
        <v>0.11743841959223648</v>
      </c>
      <c r="C165" s="12">
        <v>1</v>
      </c>
      <c r="D165" s="12">
        <v>0</v>
      </c>
      <c r="E165" s="12">
        <v>0</v>
      </c>
      <c r="F165" s="12">
        <v>1</v>
      </c>
      <c r="G165" s="12">
        <v>0</v>
      </c>
      <c r="H165" s="12">
        <v>0</v>
      </c>
      <c r="I165" s="12">
        <v>1</v>
      </c>
      <c r="J165" s="12">
        <v>0</v>
      </c>
      <c r="K165" s="12">
        <v>0</v>
      </c>
      <c r="L165" s="12">
        <v>0</v>
      </c>
      <c r="M165" s="12">
        <v>0</v>
      </c>
      <c r="N165" s="12">
        <v>1</v>
      </c>
      <c r="O165" s="113">
        <v>7.6063873897726522</v>
      </c>
      <c r="P165" s="12">
        <v>1</v>
      </c>
      <c r="Q165" s="12">
        <v>0</v>
      </c>
      <c r="R165" s="12">
        <v>6.9850000000000003</v>
      </c>
      <c r="S165" s="128">
        <v>6.7452363494843626</v>
      </c>
      <c r="T165" s="126">
        <v>1</v>
      </c>
      <c r="U165" s="128">
        <v>0.42258376421588578</v>
      </c>
      <c r="V165" s="12">
        <v>1</v>
      </c>
      <c r="W165" s="12">
        <v>1</v>
      </c>
      <c r="X165" s="12">
        <v>1</v>
      </c>
      <c r="Y165" s="12">
        <v>1</v>
      </c>
      <c r="Z165" s="12">
        <v>0</v>
      </c>
      <c r="AA165" s="12">
        <v>0</v>
      </c>
      <c r="AB165" s="12">
        <v>0</v>
      </c>
      <c r="AC165" s="12">
        <v>0</v>
      </c>
      <c r="AD165" s="12">
        <v>1</v>
      </c>
      <c r="AE165" s="12">
        <v>0</v>
      </c>
      <c r="AF165" s="12">
        <v>0.5</v>
      </c>
      <c r="AG165" s="113">
        <v>2.9957322735539909</v>
      </c>
      <c r="AH165" s="12">
        <v>1</v>
      </c>
      <c r="AI165" s="24">
        <v>66</v>
      </c>
      <c r="AJ165" s="12">
        <v>1</v>
      </c>
      <c r="AK165" s="12" t="s">
        <v>430</v>
      </c>
      <c r="AL165" s="12">
        <v>6</v>
      </c>
      <c r="AM165" s="12" t="s">
        <v>79</v>
      </c>
      <c r="AN165" s="128">
        <f t="shared" si="5"/>
        <v>3.0540011816779669</v>
      </c>
      <c r="AO165" s="12">
        <v>1376.05</v>
      </c>
      <c r="AP165" s="12" t="s">
        <v>452</v>
      </c>
      <c r="AQ165" s="12" t="s">
        <v>1667</v>
      </c>
      <c r="AR165" s="12" t="s">
        <v>442</v>
      </c>
      <c r="AS165" s="12" t="s">
        <v>458</v>
      </c>
      <c r="AT165" s="12" t="s">
        <v>17</v>
      </c>
    </row>
    <row r="166" spans="1:46" ht="15" customHeight="1" x14ac:dyDescent="0.3">
      <c r="A166" s="15">
        <v>0.36062724772033983</v>
      </c>
      <c r="B166" s="12">
        <v>0.12811757484801545</v>
      </c>
      <c r="C166" s="12">
        <v>1</v>
      </c>
      <c r="D166" s="12">
        <v>0</v>
      </c>
      <c r="E166" s="12">
        <v>0</v>
      </c>
      <c r="F166" s="12">
        <v>1</v>
      </c>
      <c r="G166" s="12">
        <v>0</v>
      </c>
      <c r="H166" s="12">
        <v>0</v>
      </c>
      <c r="I166" s="12">
        <v>1</v>
      </c>
      <c r="J166" s="12">
        <v>0</v>
      </c>
      <c r="K166" s="12">
        <v>0</v>
      </c>
      <c r="L166" s="12">
        <v>0</v>
      </c>
      <c r="M166" s="12">
        <v>0</v>
      </c>
      <c r="N166" s="12">
        <v>1</v>
      </c>
      <c r="O166" s="113">
        <v>7.6063873897726522</v>
      </c>
      <c r="P166" s="12">
        <v>1</v>
      </c>
      <c r="Q166" s="12">
        <v>0</v>
      </c>
      <c r="R166" s="12">
        <v>6.9850000000000003</v>
      </c>
      <c r="S166" s="128">
        <v>6.7452363494843626</v>
      </c>
      <c r="T166" s="126">
        <v>1</v>
      </c>
      <c r="U166" s="128">
        <v>0.42258376421588578</v>
      </c>
      <c r="V166" s="12">
        <v>1</v>
      </c>
      <c r="W166" s="12">
        <v>1</v>
      </c>
      <c r="X166" s="12">
        <v>1</v>
      </c>
      <c r="Y166" s="12">
        <v>1</v>
      </c>
      <c r="Z166" s="12">
        <v>0</v>
      </c>
      <c r="AA166" s="12">
        <v>0</v>
      </c>
      <c r="AB166" s="12">
        <v>0</v>
      </c>
      <c r="AC166" s="12">
        <v>0</v>
      </c>
      <c r="AD166" s="12">
        <v>1</v>
      </c>
      <c r="AE166" s="12">
        <v>0</v>
      </c>
      <c r="AF166" s="12">
        <v>0.5</v>
      </c>
      <c r="AG166" s="113">
        <v>2.9957322735539909</v>
      </c>
      <c r="AH166" s="12">
        <v>1</v>
      </c>
      <c r="AI166" s="24">
        <v>66</v>
      </c>
      <c r="AJ166" s="12">
        <v>1</v>
      </c>
      <c r="AK166" s="12" t="s">
        <v>430</v>
      </c>
      <c r="AL166" s="12">
        <v>6</v>
      </c>
      <c r="AM166" s="12" t="s">
        <v>79</v>
      </c>
      <c r="AN166" s="128">
        <f t="shared" si="5"/>
        <v>3.0540011816779669</v>
      </c>
      <c r="AO166" s="12">
        <v>1376.05</v>
      </c>
      <c r="AP166" s="12" t="s">
        <v>452</v>
      </c>
      <c r="AQ166" s="12" t="s">
        <v>1667</v>
      </c>
      <c r="AR166" s="12" t="s">
        <v>432</v>
      </c>
      <c r="AS166" s="12" t="s">
        <v>458</v>
      </c>
      <c r="AT166" s="12" t="s">
        <v>17</v>
      </c>
    </row>
    <row r="167" spans="1:46" ht="15" customHeight="1" x14ac:dyDescent="0.3">
      <c r="A167" s="15">
        <v>6.2315275321272165E-2</v>
      </c>
      <c r="B167" s="12">
        <v>0.13709360570679877</v>
      </c>
      <c r="C167" s="12">
        <v>1</v>
      </c>
      <c r="D167" s="12">
        <v>0</v>
      </c>
      <c r="E167" s="12">
        <v>0</v>
      </c>
      <c r="F167" s="12">
        <v>1</v>
      </c>
      <c r="G167" s="12">
        <v>0</v>
      </c>
      <c r="H167" s="12">
        <v>0</v>
      </c>
      <c r="I167" s="12">
        <v>1</v>
      </c>
      <c r="J167" s="12">
        <v>0</v>
      </c>
      <c r="K167" s="12">
        <v>0</v>
      </c>
      <c r="L167" s="12">
        <v>0</v>
      </c>
      <c r="M167" s="12">
        <v>0</v>
      </c>
      <c r="N167" s="12">
        <v>1</v>
      </c>
      <c r="O167" s="113">
        <v>7.6063873897726522</v>
      </c>
      <c r="P167" s="12">
        <v>1</v>
      </c>
      <c r="Q167" s="12">
        <v>0</v>
      </c>
      <c r="R167" s="12">
        <v>6.9850000000000003</v>
      </c>
      <c r="S167" s="128">
        <v>6.7452363494843626</v>
      </c>
      <c r="T167" s="126">
        <v>1</v>
      </c>
      <c r="U167" s="128">
        <v>0.42258376421588578</v>
      </c>
      <c r="V167" s="12">
        <v>1</v>
      </c>
      <c r="W167" s="12">
        <v>1</v>
      </c>
      <c r="X167" s="12">
        <v>1</v>
      </c>
      <c r="Y167" s="12">
        <v>1</v>
      </c>
      <c r="Z167" s="12">
        <v>0</v>
      </c>
      <c r="AA167" s="12">
        <v>0</v>
      </c>
      <c r="AB167" s="12">
        <v>0</v>
      </c>
      <c r="AC167" s="12">
        <v>0</v>
      </c>
      <c r="AD167" s="12">
        <v>1</v>
      </c>
      <c r="AE167" s="12">
        <v>0</v>
      </c>
      <c r="AF167" s="12">
        <v>0.5</v>
      </c>
      <c r="AG167" s="113">
        <v>2.9957322735539909</v>
      </c>
      <c r="AH167" s="12">
        <v>1</v>
      </c>
      <c r="AI167" s="24">
        <v>66</v>
      </c>
      <c r="AJ167" s="12">
        <v>1</v>
      </c>
      <c r="AK167" s="12" t="s">
        <v>430</v>
      </c>
      <c r="AL167" s="12">
        <v>6</v>
      </c>
      <c r="AM167" s="12" t="s">
        <v>79</v>
      </c>
      <c r="AN167" s="128">
        <f t="shared" ref="AN167:AN200" si="6">LN(21.2)</f>
        <v>3.0540011816779669</v>
      </c>
      <c r="AO167" s="12">
        <v>1376.05</v>
      </c>
      <c r="AP167" s="12" t="s">
        <v>452</v>
      </c>
      <c r="AQ167" s="12" t="s">
        <v>1667</v>
      </c>
      <c r="AR167" s="12" t="s">
        <v>433</v>
      </c>
      <c r="AS167" s="12" t="s">
        <v>458</v>
      </c>
      <c r="AT167" s="12" t="s">
        <v>17</v>
      </c>
    </row>
    <row r="168" spans="1:46" ht="15" customHeight="1" x14ac:dyDescent="0.3">
      <c r="A168" s="15">
        <v>0.13608276348795434</v>
      </c>
      <c r="B168" s="12">
        <v>0.13608276348795434</v>
      </c>
      <c r="C168" s="12">
        <v>1</v>
      </c>
      <c r="D168" s="12">
        <v>0</v>
      </c>
      <c r="E168" s="12">
        <v>0</v>
      </c>
      <c r="F168" s="12">
        <v>1</v>
      </c>
      <c r="G168" s="12">
        <v>0</v>
      </c>
      <c r="H168" s="12">
        <v>0</v>
      </c>
      <c r="I168" s="12">
        <v>1</v>
      </c>
      <c r="J168" s="12">
        <v>0</v>
      </c>
      <c r="K168" s="12">
        <v>0</v>
      </c>
      <c r="L168" s="12">
        <v>0</v>
      </c>
      <c r="M168" s="12">
        <v>0</v>
      </c>
      <c r="N168" s="12">
        <v>1</v>
      </c>
      <c r="O168" s="113">
        <v>7.6063873897726522</v>
      </c>
      <c r="P168" s="12">
        <v>1</v>
      </c>
      <c r="Q168" s="12">
        <v>0</v>
      </c>
      <c r="R168" s="12">
        <v>6.9850000000000003</v>
      </c>
      <c r="S168" s="128">
        <v>6.7452363494843626</v>
      </c>
      <c r="T168" s="126">
        <v>1</v>
      </c>
      <c r="U168" s="128">
        <v>0.42258376421588578</v>
      </c>
      <c r="V168" s="12">
        <v>1</v>
      </c>
      <c r="W168" s="12">
        <v>1</v>
      </c>
      <c r="X168" s="12">
        <v>1</v>
      </c>
      <c r="Y168" s="12">
        <v>1</v>
      </c>
      <c r="Z168" s="12">
        <v>0</v>
      </c>
      <c r="AA168" s="12">
        <v>0</v>
      </c>
      <c r="AB168" s="12">
        <v>0</v>
      </c>
      <c r="AC168" s="12">
        <v>0</v>
      </c>
      <c r="AD168" s="12">
        <v>1</v>
      </c>
      <c r="AE168" s="12">
        <v>0</v>
      </c>
      <c r="AF168" s="12">
        <v>0.5</v>
      </c>
      <c r="AG168" s="113">
        <v>2.9957322735539909</v>
      </c>
      <c r="AH168" s="12">
        <v>1</v>
      </c>
      <c r="AI168" s="24">
        <v>66</v>
      </c>
      <c r="AJ168" s="12">
        <v>1</v>
      </c>
      <c r="AK168" s="12" t="s">
        <v>430</v>
      </c>
      <c r="AL168" s="12">
        <v>6</v>
      </c>
      <c r="AM168" s="12" t="s">
        <v>79</v>
      </c>
      <c r="AN168" s="128">
        <f t="shared" si="6"/>
        <v>3.0540011816779669</v>
      </c>
      <c r="AO168" s="12">
        <v>1376.05</v>
      </c>
      <c r="AP168" s="12" t="s">
        <v>452</v>
      </c>
      <c r="AQ168" s="12" t="s">
        <v>1667</v>
      </c>
      <c r="AR168" s="12" t="s">
        <v>434</v>
      </c>
      <c r="AS168" s="12" t="s">
        <v>458</v>
      </c>
      <c r="AT168" s="12" t="s">
        <v>17</v>
      </c>
    </row>
    <row r="169" spans="1:46" ht="15" customHeight="1" x14ac:dyDescent="0.3">
      <c r="A169" s="15">
        <v>1.0099526349380635E-2</v>
      </c>
      <c r="B169" s="12">
        <v>0.13735355835157662</v>
      </c>
      <c r="C169" s="12">
        <v>1</v>
      </c>
      <c r="D169" s="12">
        <v>0</v>
      </c>
      <c r="E169" s="12">
        <v>0</v>
      </c>
      <c r="F169" s="12">
        <v>1</v>
      </c>
      <c r="G169" s="12">
        <v>0</v>
      </c>
      <c r="H169" s="12">
        <v>0</v>
      </c>
      <c r="I169" s="12">
        <v>1</v>
      </c>
      <c r="J169" s="12">
        <v>0</v>
      </c>
      <c r="K169" s="12">
        <v>0</v>
      </c>
      <c r="L169" s="12">
        <v>0</v>
      </c>
      <c r="M169" s="12">
        <v>0</v>
      </c>
      <c r="N169" s="12">
        <v>1</v>
      </c>
      <c r="O169" s="113">
        <v>7.6063873897726522</v>
      </c>
      <c r="P169" s="12">
        <v>1</v>
      </c>
      <c r="Q169" s="12">
        <v>0</v>
      </c>
      <c r="R169" s="12">
        <v>6.9850000000000003</v>
      </c>
      <c r="S169" s="128">
        <v>6.7452363494843626</v>
      </c>
      <c r="T169" s="126">
        <v>1</v>
      </c>
      <c r="U169" s="128">
        <v>0.42258376421588578</v>
      </c>
      <c r="V169" s="12">
        <v>1</v>
      </c>
      <c r="W169" s="12">
        <v>1</v>
      </c>
      <c r="X169" s="12">
        <v>1</v>
      </c>
      <c r="Y169" s="12">
        <v>1</v>
      </c>
      <c r="Z169" s="12">
        <v>0</v>
      </c>
      <c r="AA169" s="12">
        <v>0</v>
      </c>
      <c r="AB169" s="12">
        <v>1</v>
      </c>
      <c r="AC169" s="12">
        <v>0</v>
      </c>
      <c r="AD169" s="12">
        <v>1</v>
      </c>
      <c r="AE169" s="12">
        <v>0</v>
      </c>
      <c r="AF169" s="12">
        <v>0.5</v>
      </c>
      <c r="AG169" s="113">
        <v>2.9957322735539909</v>
      </c>
      <c r="AH169" s="12">
        <v>1</v>
      </c>
      <c r="AI169" s="24">
        <v>66</v>
      </c>
      <c r="AJ169" s="12">
        <v>1</v>
      </c>
      <c r="AK169" s="12" t="s">
        <v>430</v>
      </c>
      <c r="AL169" s="12">
        <v>6</v>
      </c>
      <c r="AM169" s="12" t="s">
        <v>79</v>
      </c>
      <c r="AN169" s="128">
        <f t="shared" si="6"/>
        <v>3.0540011816779669</v>
      </c>
      <c r="AO169" s="12">
        <v>1376.05</v>
      </c>
      <c r="AP169" s="12" t="s">
        <v>452</v>
      </c>
      <c r="AQ169" s="12" t="s">
        <v>1667</v>
      </c>
      <c r="AR169" s="12" t="s">
        <v>435</v>
      </c>
      <c r="AS169" s="12" t="s">
        <v>458</v>
      </c>
      <c r="AT169" s="12" t="s">
        <v>17</v>
      </c>
    </row>
    <row r="170" spans="1:46" ht="15" customHeight="1" x14ac:dyDescent="0.3">
      <c r="A170" s="15">
        <v>0.10332295204236022</v>
      </c>
      <c r="B170" s="12">
        <v>0.13662539113039368</v>
      </c>
      <c r="C170" s="12">
        <v>1</v>
      </c>
      <c r="D170" s="12">
        <v>0</v>
      </c>
      <c r="E170" s="12">
        <v>0</v>
      </c>
      <c r="F170" s="12">
        <v>1</v>
      </c>
      <c r="G170" s="12">
        <v>0</v>
      </c>
      <c r="H170" s="12">
        <v>0</v>
      </c>
      <c r="I170" s="12">
        <v>1</v>
      </c>
      <c r="J170" s="12">
        <v>0</v>
      </c>
      <c r="K170" s="12">
        <v>0</v>
      </c>
      <c r="L170" s="12">
        <v>0</v>
      </c>
      <c r="M170" s="12">
        <v>0</v>
      </c>
      <c r="N170" s="12">
        <v>1</v>
      </c>
      <c r="O170" s="113">
        <v>7.6063873897726522</v>
      </c>
      <c r="P170" s="12">
        <v>1</v>
      </c>
      <c r="Q170" s="12">
        <v>0</v>
      </c>
      <c r="R170" s="12">
        <v>6.9850000000000003</v>
      </c>
      <c r="S170" s="128">
        <v>6.7452363494843626</v>
      </c>
      <c r="T170" s="126">
        <v>1</v>
      </c>
      <c r="U170" s="128">
        <v>0.42258376421588578</v>
      </c>
      <c r="V170" s="12">
        <v>1</v>
      </c>
      <c r="W170" s="12">
        <v>1</v>
      </c>
      <c r="X170" s="12">
        <v>1</v>
      </c>
      <c r="Y170" s="12">
        <v>1</v>
      </c>
      <c r="Z170" s="12">
        <v>0</v>
      </c>
      <c r="AA170" s="12">
        <v>0</v>
      </c>
      <c r="AB170" s="12">
        <v>0</v>
      </c>
      <c r="AC170" s="12">
        <v>0</v>
      </c>
      <c r="AD170" s="12">
        <v>1</v>
      </c>
      <c r="AE170" s="12">
        <v>0</v>
      </c>
      <c r="AF170" s="12">
        <v>0</v>
      </c>
      <c r="AG170" s="113">
        <v>2.9957322735539909</v>
      </c>
      <c r="AH170" s="12">
        <v>1</v>
      </c>
      <c r="AI170" s="24">
        <v>66</v>
      </c>
      <c r="AJ170" s="12">
        <v>1</v>
      </c>
      <c r="AK170" s="12" t="s">
        <v>430</v>
      </c>
      <c r="AL170" s="12">
        <v>6</v>
      </c>
      <c r="AM170" s="12" t="s">
        <v>79</v>
      </c>
      <c r="AN170" s="128">
        <f t="shared" si="6"/>
        <v>3.0540011816779669</v>
      </c>
      <c r="AO170" s="12">
        <v>1376.05</v>
      </c>
      <c r="AP170" s="12" t="s">
        <v>452</v>
      </c>
      <c r="AQ170" s="12" t="s">
        <v>1667</v>
      </c>
      <c r="AR170" s="12" t="s">
        <v>436</v>
      </c>
      <c r="AS170" s="12" t="s">
        <v>458</v>
      </c>
      <c r="AT170" s="12" t="s">
        <v>17</v>
      </c>
    </row>
    <row r="171" spans="1:46" ht="15" customHeight="1" x14ac:dyDescent="0.3">
      <c r="A171" s="15">
        <v>0.38100038100057143</v>
      </c>
      <c r="B171" s="12">
        <v>0.1270001270001905</v>
      </c>
      <c r="C171" s="12">
        <v>1</v>
      </c>
      <c r="D171" s="12">
        <v>0</v>
      </c>
      <c r="E171" s="12">
        <v>0</v>
      </c>
      <c r="F171" s="12">
        <v>1</v>
      </c>
      <c r="G171" s="12">
        <v>0</v>
      </c>
      <c r="H171" s="12">
        <v>0</v>
      </c>
      <c r="I171" s="12">
        <v>1</v>
      </c>
      <c r="J171" s="12">
        <v>0</v>
      </c>
      <c r="K171" s="12">
        <v>0</v>
      </c>
      <c r="L171" s="12">
        <v>0</v>
      </c>
      <c r="M171" s="12">
        <v>0</v>
      </c>
      <c r="N171" s="12">
        <v>1</v>
      </c>
      <c r="O171" s="113">
        <v>7.6063873897726522</v>
      </c>
      <c r="P171" s="12">
        <v>1</v>
      </c>
      <c r="Q171" s="12">
        <v>0</v>
      </c>
      <c r="R171" s="12">
        <v>6.9850000000000003</v>
      </c>
      <c r="S171" s="128">
        <v>6.7452363494843626</v>
      </c>
      <c r="T171" s="126">
        <v>1</v>
      </c>
      <c r="U171" s="128">
        <v>0.42258376421588578</v>
      </c>
      <c r="V171" s="12">
        <v>1</v>
      </c>
      <c r="W171" s="12">
        <v>1</v>
      </c>
      <c r="X171" s="12">
        <v>1</v>
      </c>
      <c r="Y171" s="12">
        <v>1</v>
      </c>
      <c r="Z171" s="12">
        <v>0</v>
      </c>
      <c r="AA171" s="12">
        <v>0</v>
      </c>
      <c r="AB171" s="12">
        <v>0</v>
      </c>
      <c r="AC171" s="12">
        <v>0</v>
      </c>
      <c r="AD171" s="12">
        <v>1</v>
      </c>
      <c r="AE171" s="12">
        <v>0</v>
      </c>
      <c r="AF171" s="12">
        <v>0.5</v>
      </c>
      <c r="AG171" s="113">
        <v>2.9957322735539909</v>
      </c>
      <c r="AH171" s="12">
        <v>1</v>
      </c>
      <c r="AI171" s="24">
        <v>66</v>
      </c>
      <c r="AJ171" s="12">
        <v>1</v>
      </c>
      <c r="AK171" s="12" t="s">
        <v>430</v>
      </c>
      <c r="AL171" s="12">
        <v>6</v>
      </c>
      <c r="AM171" s="12" t="s">
        <v>79</v>
      </c>
      <c r="AN171" s="128">
        <f t="shared" si="6"/>
        <v>3.0540011816779669</v>
      </c>
      <c r="AO171" s="12">
        <v>1376.05</v>
      </c>
      <c r="AP171" s="12" t="s">
        <v>453</v>
      </c>
      <c r="AQ171" s="12" t="s">
        <v>1668</v>
      </c>
      <c r="AR171" s="12" t="s">
        <v>442</v>
      </c>
      <c r="AS171" s="12" t="s">
        <v>458</v>
      </c>
      <c r="AT171" s="12" t="s">
        <v>17</v>
      </c>
    </row>
    <row r="172" spans="1:46" ht="15" customHeight="1" x14ac:dyDescent="0.3">
      <c r="A172" s="15">
        <v>-5.2996545893058376E-2</v>
      </c>
      <c r="B172" s="12">
        <v>0.1371675305467393</v>
      </c>
      <c r="C172" s="12">
        <v>1</v>
      </c>
      <c r="D172" s="12">
        <v>0</v>
      </c>
      <c r="E172" s="12">
        <v>0</v>
      </c>
      <c r="F172" s="12">
        <v>1</v>
      </c>
      <c r="G172" s="12">
        <v>0</v>
      </c>
      <c r="H172" s="12">
        <v>0</v>
      </c>
      <c r="I172" s="12">
        <v>1</v>
      </c>
      <c r="J172" s="12">
        <v>0</v>
      </c>
      <c r="K172" s="12">
        <v>0</v>
      </c>
      <c r="L172" s="12">
        <v>0</v>
      </c>
      <c r="M172" s="12">
        <v>0</v>
      </c>
      <c r="N172" s="12">
        <v>1</v>
      </c>
      <c r="O172" s="113">
        <v>7.6063873897726522</v>
      </c>
      <c r="P172" s="12">
        <v>1</v>
      </c>
      <c r="Q172" s="12">
        <v>0</v>
      </c>
      <c r="R172" s="12">
        <v>6.9850000000000003</v>
      </c>
      <c r="S172" s="128">
        <v>6.7452363494843626</v>
      </c>
      <c r="T172" s="126">
        <v>1</v>
      </c>
      <c r="U172" s="128">
        <v>0.42258376421588578</v>
      </c>
      <c r="V172" s="12">
        <v>1</v>
      </c>
      <c r="W172" s="12">
        <v>1</v>
      </c>
      <c r="X172" s="12">
        <v>1</v>
      </c>
      <c r="Y172" s="12">
        <v>1</v>
      </c>
      <c r="Z172" s="12">
        <v>0</v>
      </c>
      <c r="AA172" s="12">
        <v>0</v>
      </c>
      <c r="AB172" s="12">
        <v>0</v>
      </c>
      <c r="AC172" s="12">
        <v>0</v>
      </c>
      <c r="AD172" s="12">
        <v>1</v>
      </c>
      <c r="AE172" s="12">
        <v>0</v>
      </c>
      <c r="AF172" s="12">
        <v>0.5</v>
      </c>
      <c r="AG172" s="113">
        <v>2.9957322735539909</v>
      </c>
      <c r="AH172" s="12">
        <v>1</v>
      </c>
      <c r="AI172" s="24">
        <v>66</v>
      </c>
      <c r="AJ172" s="12">
        <v>1</v>
      </c>
      <c r="AK172" s="12" t="s">
        <v>430</v>
      </c>
      <c r="AL172" s="12">
        <v>6</v>
      </c>
      <c r="AM172" s="12" t="s">
        <v>79</v>
      </c>
      <c r="AN172" s="128">
        <f t="shared" si="6"/>
        <v>3.0540011816779669</v>
      </c>
      <c r="AO172" s="12">
        <v>1376.05</v>
      </c>
      <c r="AP172" s="12" t="s">
        <v>453</v>
      </c>
      <c r="AQ172" s="12" t="s">
        <v>1668</v>
      </c>
      <c r="AR172" s="12" t="s">
        <v>432</v>
      </c>
      <c r="AS172" s="12" t="s">
        <v>458</v>
      </c>
      <c r="AT172" s="12" t="s">
        <v>17</v>
      </c>
    </row>
    <row r="173" spans="1:46" ht="15" customHeight="1" x14ac:dyDescent="0.3">
      <c r="A173" s="15">
        <v>-0.11860093331592692</v>
      </c>
      <c r="B173" s="12">
        <v>0.13639107331331593</v>
      </c>
      <c r="C173" s="12">
        <v>1</v>
      </c>
      <c r="D173" s="12">
        <v>0</v>
      </c>
      <c r="E173" s="12">
        <v>0</v>
      </c>
      <c r="F173" s="12">
        <v>1</v>
      </c>
      <c r="G173" s="12">
        <v>0</v>
      </c>
      <c r="H173" s="12">
        <v>0</v>
      </c>
      <c r="I173" s="12">
        <v>1</v>
      </c>
      <c r="J173" s="12">
        <v>0</v>
      </c>
      <c r="K173" s="12">
        <v>0</v>
      </c>
      <c r="L173" s="12">
        <v>0</v>
      </c>
      <c r="M173" s="12">
        <v>0</v>
      </c>
      <c r="N173" s="12">
        <v>1</v>
      </c>
      <c r="O173" s="113">
        <v>7.6063873897726522</v>
      </c>
      <c r="P173" s="12">
        <v>1</v>
      </c>
      <c r="Q173" s="12">
        <v>0</v>
      </c>
      <c r="R173" s="12">
        <v>6.9850000000000003</v>
      </c>
      <c r="S173" s="128">
        <v>6.7452363494843626</v>
      </c>
      <c r="T173" s="126">
        <v>1</v>
      </c>
      <c r="U173" s="128">
        <v>0.42258376421588578</v>
      </c>
      <c r="V173" s="12">
        <v>1</v>
      </c>
      <c r="W173" s="12">
        <v>1</v>
      </c>
      <c r="X173" s="12">
        <v>1</v>
      </c>
      <c r="Y173" s="12">
        <v>1</v>
      </c>
      <c r="Z173" s="12">
        <v>0</v>
      </c>
      <c r="AA173" s="12">
        <v>0</v>
      </c>
      <c r="AB173" s="12">
        <v>0</v>
      </c>
      <c r="AC173" s="12">
        <v>0</v>
      </c>
      <c r="AD173" s="12">
        <v>1</v>
      </c>
      <c r="AE173" s="12">
        <v>0</v>
      </c>
      <c r="AF173" s="12">
        <v>0.5</v>
      </c>
      <c r="AG173" s="113">
        <v>2.9957322735539909</v>
      </c>
      <c r="AH173" s="12">
        <v>1</v>
      </c>
      <c r="AI173" s="24">
        <v>66</v>
      </c>
      <c r="AJ173" s="12">
        <v>1</v>
      </c>
      <c r="AK173" s="12" t="s">
        <v>430</v>
      </c>
      <c r="AL173" s="12">
        <v>6</v>
      </c>
      <c r="AM173" s="12" t="s">
        <v>79</v>
      </c>
      <c r="AN173" s="128">
        <f t="shared" si="6"/>
        <v>3.0540011816779669</v>
      </c>
      <c r="AO173" s="12">
        <v>1376.05</v>
      </c>
      <c r="AP173" s="12" t="s">
        <v>453</v>
      </c>
      <c r="AQ173" s="12" t="s">
        <v>1668</v>
      </c>
      <c r="AR173" s="12" t="s">
        <v>433</v>
      </c>
      <c r="AS173" s="12" t="s">
        <v>458</v>
      </c>
      <c r="AT173" s="12" t="s">
        <v>17</v>
      </c>
    </row>
    <row r="174" spans="1:46" ht="15" customHeight="1" x14ac:dyDescent="0.3">
      <c r="A174" s="15">
        <v>6.8518870982753166E-2</v>
      </c>
      <c r="B174" s="12">
        <v>0.13703774196550633</v>
      </c>
      <c r="C174" s="12">
        <v>1</v>
      </c>
      <c r="D174" s="12">
        <v>0</v>
      </c>
      <c r="E174" s="12">
        <v>0</v>
      </c>
      <c r="F174" s="12">
        <v>1</v>
      </c>
      <c r="G174" s="12">
        <v>0</v>
      </c>
      <c r="H174" s="12">
        <v>0</v>
      </c>
      <c r="I174" s="12">
        <v>1</v>
      </c>
      <c r="J174" s="12">
        <v>0</v>
      </c>
      <c r="K174" s="12">
        <v>0</v>
      </c>
      <c r="L174" s="12">
        <v>0</v>
      </c>
      <c r="M174" s="12">
        <v>0</v>
      </c>
      <c r="N174" s="12">
        <v>1</v>
      </c>
      <c r="O174" s="113">
        <v>7.6063873897726522</v>
      </c>
      <c r="P174" s="12">
        <v>1</v>
      </c>
      <c r="Q174" s="12">
        <v>0</v>
      </c>
      <c r="R174" s="12">
        <v>6.9850000000000003</v>
      </c>
      <c r="S174" s="128">
        <v>6.7452363494843626</v>
      </c>
      <c r="T174" s="126">
        <v>1</v>
      </c>
      <c r="U174" s="128">
        <v>0.42258376421588578</v>
      </c>
      <c r="V174" s="12">
        <v>1</v>
      </c>
      <c r="W174" s="12">
        <v>1</v>
      </c>
      <c r="X174" s="12">
        <v>1</v>
      </c>
      <c r="Y174" s="12">
        <v>1</v>
      </c>
      <c r="Z174" s="12">
        <v>0</v>
      </c>
      <c r="AA174" s="12">
        <v>0</v>
      </c>
      <c r="AB174" s="12">
        <v>0</v>
      </c>
      <c r="AC174" s="12">
        <v>0</v>
      </c>
      <c r="AD174" s="12">
        <v>1</v>
      </c>
      <c r="AE174" s="12">
        <v>0</v>
      </c>
      <c r="AF174" s="12">
        <v>0.5</v>
      </c>
      <c r="AG174" s="113">
        <v>2.9957322735539909</v>
      </c>
      <c r="AH174" s="12">
        <v>1</v>
      </c>
      <c r="AI174" s="24">
        <v>66</v>
      </c>
      <c r="AJ174" s="12">
        <v>1</v>
      </c>
      <c r="AK174" s="12" t="s">
        <v>430</v>
      </c>
      <c r="AL174" s="12">
        <v>6</v>
      </c>
      <c r="AM174" s="12" t="s">
        <v>79</v>
      </c>
      <c r="AN174" s="128">
        <f t="shared" si="6"/>
        <v>3.0540011816779669</v>
      </c>
      <c r="AO174" s="12">
        <v>1376.05</v>
      </c>
      <c r="AP174" s="12" t="s">
        <v>453</v>
      </c>
      <c r="AQ174" s="12" t="s">
        <v>1668</v>
      </c>
      <c r="AR174" s="12" t="s">
        <v>434</v>
      </c>
      <c r="AS174" s="12" t="s">
        <v>458</v>
      </c>
      <c r="AT174" s="12" t="s">
        <v>17</v>
      </c>
    </row>
    <row r="175" spans="1:46" ht="15" customHeight="1" x14ac:dyDescent="0.3">
      <c r="A175" s="15">
        <v>7.1765250142025977E-2</v>
      </c>
      <c r="B175" s="12">
        <v>0.13700638663477688</v>
      </c>
      <c r="C175" s="12">
        <v>1</v>
      </c>
      <c r="D175" s="12">
        <v>0</v>
      </c>
      <c r="E175" s="12">
        <v>0</v>
      </c>
      <c r="F175" s="12">
        <v>1</v>
      </c>
      <c r="G175" s="12">
        <v>0</v>
      </c>
      <c r="H175" s="12">
        <v>0</v>
      </c>
      <c r="I175" s="12">
        <v>1</v>
      </c>
      <c r="J175" s="12">
        <v>0</v>
      </c>
      <c r="K175" s="12">
        <v>0</v>
      </c>
      <c r="L175" s="12">
        <v>0</v>
      </c>
      <c r="M175" s="12">
        <v>0</v>
      </c>
      <c r="N175" s="12">
        <v>1</v>
      </c>
      <c r="O175" s="113">
        <v>7.6063873897726522</v>
      </c>
      <c r="P175" s="12">
        <v>1</v>
      </c>
      <c r="Q175" s="12">
        <v>0</v>
      </c>
      <c r="R175" s="12">
        <v>6.9850000000000003</v>
      </c>
      <c r="S175" s="128">
        <v>6.7452363494843626</v>
      </c>
      <c r="T175" s="126">
        <v>1</v>
      </c>
      <c r="U175" s="128">
        <v>0.42258376421588578</v>
      </c>
      <c r="V175" s="12">
        <v>1</v>
      </c>
      <c r="W175" s="12">
        <v>1</v>
      </c>
      <c r="X175" s="12">
        <v>1</v>
      </c>
      <c r="Y175" s="12">
        <v>1</v>
      </c>
      <c r="Z175" s="12">
        <v>0</v>
      </c>
      <c r="AA175" s="12">
        <v>0</v>
      </c>
      <c r="AB175" s="12">
        <v>1</v>
      </c>
      <c r="AC175" s="12">
        <v>0</v>
      </c>
      <c r="AD175" s="12">
        <v>1</v>
      </c>
      <c r="AE175" s="12">
        <v>0</v>
      </c>
      <c r="AF175" s="12">
        <v>0.5</v>
      </c>
      <c r="AG175" s="113">
        <v>2.9957322735539909</v>
      </c>
      <c r="AH175" s="12">
        <v>1</v>
      </c>
      <c r="AI175" s="24">
        <v>66</v>
      </c>
      <c r="AJ175" s="12">
        <v>1</v>
      </c>
      <c r="AK175" s="12" t="s">
        <v>430</v>
      </c>
      <c r="AL175" s="12">
        <v>6</v>
      </c>
      <c r="AM175" s="12" t="s">
        <v>79</v>
      </c>
      <c r="AN175" s="128">
        <f t="shared" si="6"/>
        <v>3.0540011816779669</v>
      </c>
      <c r="AO175" s="12">
        <v>1376.05</v>
      </c>
      <c r="AP175" s="12" t="s">
        <v>453</v>
      </c>
      <c r="AQ175" s="12" t="s">
        <v>1668</v>
      </c>
      <c r="AR175" s="12" t="s">
        <v>435</v>
      </c>
      <c r="AS175" s="12" t="s">
        <v>458</v>
      </c>
      <c r="AT175" s="12" t="s">
        <v>17</v>
      </c>
    </row>
    <row r="176" spans="1:46" ht="15" customHeight="1" x14ac:dyDescent="0.3">
      <c r="A176" s="15">
        <v>-0.11672437628730274</v>
      </c>
      <c r="B176" s="12">
        <v>0.13642161478578507</v>
      </c>
      <c r="C176" s="12">
        <v>1</v>
      </c>
      <c r="D176" s="12">
        <v>0</v>
      </c>
      <c r="E176" s="12">
        <v>0</v>
      </c>
      <c r="F176" s="12">
        <v>1</v>
      </c>
      <c r="G176" s="12">
        <v>0</v>
      </c>
      <c r="H176" s="12">
        <v>0</v>
      </c>
      <c r="I176" s="12">
        <v>1</v>
      </c>
      <c r="J176" s="12">
        <v>0</v>
      </c>
      <c r="K176" s="12">
        <v>0</v>
      </c>
      <c r="L176" s="12">
        <v>0</v>
      </c>
      <c r="M176" s="12">
        <v>0</v>
      </c>
      <c r="N176" s="12">
        <v>1</v>
      </c>
      <c r="O176" s="113">
        <v>7.6063873897726522</v>
      </c>
      <c r="P176" s="12">
        <v>1</v>
      </c>
      <c r="Q176" s="12">
        <v>0</v>
      </c>
      <c r="R176" s="12">
        <v>6.9850000000000003</v>
      </c>
      <c r="S176" s="128">
        <v>6.7452363494843626</v>
      </c>
      <c r="T176" s="126">
        <v>1</v>
      </c>
      <c r="U176" s="128">
        <v>0.42258376421588578</v>
      </c>
      <c r="V176" s="12">
        <v>1</v>
      </c>
      <c r="W176" s="12">
        <v>1</v>
      </c>
      <c r="X176" s="12">
        <v>1</v>
      </c>
      <c r="Y176" s="12">
        <v>1</v>
      </c>
      <c r="Z176" s="12">
        <v>0</v>
      </c>
      <c r="AA176" s="12">
        <v>0</v>
      </c>
      <c r="AB176" s="12">
        <v>0</v>
      </c>
      <c r="AC176" s="12">
        <v>0</v>
      </c>
      <c r="AD176" s="12">
        <v>1</v>
      </c>
      <c r="AE176" s="12">
        <v>0</v>
      </c>
      <c r="AF176" s="12">
        <v>0</v>
      </c>
      <c r="AG176" s="113">
        <v>2.9957322735539909</v>
      </c>
      <c r="AH176" s="12">
        <v>1</v>
      </c>
      <c r="AI176" s="24">
        <v>66</v>
      </c>
      <c r="AJ176" s="12">
        <v>1</v>
      </c>
      <c r="AK176" s="12" t="s">
        <v>430</v>
      </c>
      <c r="AL176" s="12">
        <v>6</v>
      </c>
      <c r="AM176" s="12" t="s">
        <v>79</v>
      </c>
      <c r="AN176" s="128">
        <f t="shared" si="6"/>
        <v>3.0540011816779669</v>
      </c>
      <c r="AO176" s="12">
        <v>1376.05</v>
      </c>
      <c r="AP176" s="12" t="s">
        <v>453</v>
      </c>
      <c r="AQ176" s="12" t="s">
        <v>1668</v>
      </c>
      <c r="AR176" s="12" t="s">
        <v>436</v>
      </c>
      <c r="AS176" s="12" t="s">
        <v>458</v>
      </c>
      <c r="AT176" s="12" t="s">
        <v>17</v>
      </c>
    </row>
    <row r="177" spans="1:46" ht="15" customHeight="1" x14ac:dyDescent="0.3">
      <c r="A177" s="15">
        <v>0.1445426240145215</v>
      </c>
      <c r="B177" s="12">
        <v>0.13342396062878911</v>
      </c>
      <c r="C177" s="12">
        <v>1</v>
      </c>
      <c r="D177" s="12">
        <v>0</v>
      </c>
      <c r="E177" s="12">
        <v>0</v>
      </c>
      <c r="F177" s="12">
        <v>1</v>
      </c>
      <c r="G177" s="12">
        <v>0</v>
      </c>
      <c r="H177" s="12">
        <v>0</v>
      </c>
      <c r="I177" s="12">
        <v>1</v>
      </c>
      <c r="J177" s="12">
        <v>0</v>
      </c>
      <c r="K177" s="12">
        <v>0</v>
      </c>
      <c r="L177" s="12">
        <v>0</v>
      </c>
      <c r="M177" s="12">
        <v>0</v>
      </c>
      <c r="N177" s="12">
        <v>1</v>
      </c>
      <c r="O177" s="113">
        <v>7.6063873897726522</v>
      </c>
      <c r="P177" s="12">
        <v>1</v>
      </c>
      <c r="Q177" s="12">
        <v>0</v>
      </c>
      <c r="R177" s="12">
        <v>6.9850000000000003</v>
      </c>
      <c r="S177" s="128">
        <v>6.7452363494843626</v>
      </c>
      <c r="T177" s="126">
        <v>1</v>
      </c>
      <c r="U177" s="128">
        <v>0.42258376421588578</v>
      </c>
      <c r="V177" s="12">
        <v>1</v>
      </c>
      <c r="W177" s="12">
        <v>1</v>
      </c>
      <c r="X177" s="12">
        <v>1</v>
      </c>
      <c r="Y177" s="12">
        <v>1</v>
      </c>
      <c r="Z177" s="12">
        <v>0</v>
      </c>
      <c r="AA177" s="12">
        <v>0</v>
      </c>
      <c r="AB177" s="12">
        <v>0</v>
      </c>
      <c r="AC177" s="12">
        <v>0</v>
      </c>
      <c r="AD177" s="12">
        <v>1</v>
      </c>
      <c r="AE177" s="12">
        <v>0</v>
      </c>
      <c r="AF177" s="12">
        <v>0.5</v>
      </c>
      <c r="AG177" s="113">
        <v>2.9957322735539909</v>
      </c>
      <c r="AH177" s="12">
        <v>1</v>
      </c>
      <c r="AI177" s="24">
        <v>66</v>
      </c>
      <c r="AJ177" s="12">
        <v>1</v>
      </c>
      <c r="AK177" s="12" t="s">
        <v>430</v>
      </c>
      <c r="AL177" s="12">
        <v>6</v>
      </c>
      <c r="AM177" s="12" t="s">
        <v>79</v>
      </c>
      <c r="AN177" s="128">
        <f t="shared" si="6"/>
        <v>3.0540011816779669</v>
      </c>
      <c r="AO177" s="12">
        <v>1376.05</v>
      </c>
      <c r="AP177" s="12" t="s">
        <v>454</v>
      </c>
      <c r="AQ177" s="12" t="s">
        <v>1667</v>
      </c>
      <c r="AR177" s="12" t="s">
        <v>442</v>
      </c>
      <c r="AS177" s="12" t="s">
        <v>459</v>
      </c>
      <c r="AT177" s="12" t="s">
        <v>17</v>
      </c>
    </row>
    <row r="178" spans="1:46" ht="15" customHeight="1" x14ac:dyDescent="0.3">
      <c r="A178" s="15">
        <v>0.39189773511298448</v>
      </c>
      <c r="B178" s="12">
        <v>0.1240539593163404</v>
      </c>
      <c r="C178" s="12">
        <v>1</v>
      </c>
      <c r="D178" s="12">
        <v>0</v>
      </c>
      <c r="E178" s="12">
        <v>0</v>
      </c>
      <c r="F178" s="12">
        <v>1</v>
      </c>
      <c r="G178" s="12">
        <v>0</v>
      </c>
      <c r="H178" s="12">
        <v>0</v>
      </c>
      <c r="I178" s="12">
        <v>1</v>
      </c>
      <c r="J178" s="12">
        <v>0</v>
      </c>
      <c r="K178" s="12">
        <v>0</v>
      </c>
      <c r="L178" s="12">
        <v>0</v>
      </c>
      <c r="M178" s="12">
        <v>0</v>
      </c>
      <c r="N178" s="12">
        <v>1</v>
      </c>
      <c r="O178" s="113">
        <v>7.6063873897726522</v>
      </c>
      <c r="P178" s="12">
        <v>1</v>
      </c>
      <c r="Q178" s="12">
        <v>0</v>
      </c>
      <c r="R178" s="12">
        <v>6.9850000000000003</v>
      </c>
      <c r="S178" s="128">
        <v>6.7452363494843626</v>
      </c>
      <c r="T178" s="126">
        <v>1</v>
      </c>
      <c r="U178" s="128">
        <v>0.42258376421588578</v>
      </c>
      <c r="V178" s="12">
        <v>1</v>
      </c>
      <c r="W178" s="12">
        <v>1</v>
      </c>
      <c r="X178" s="12">
        <v>1</v>
      </c>
      <c r="Y178" s="12">
        <v>1</v>
      </c>
      <c r="Z178" s="12">
        <v>0</v>
      </c>
      <c r="AA178" s="12">
        <v>0</v>
      </c>
      <c r="AB178" s="12">
        <v>0</v>
      </c>
      <c r="AC178" s="12">
        <v>0</v>
      </c>
      <c r="AD178" s="12">
        <v>1</v>
      </c>
      <c r="AE178" s="12">
        <v>0</v>
      </c>
      <c r="AF178" s="12">
        <v>0.5</v>
      </c>
      <c r="AG178" s="113">
        <v>2.9957322735539909</v>
      </c>
      <c r="AH178" s="12">
        <v>1</v>
      </c>
      <c r="AI178" s="24">
        <v>66</v>
      </c>
      <c r="AJ178" s="12">
        <v>1</v>
      </c>
      <c r="AK178" s="12" t="s">
        <v>430</v>
      </c>
      <c r="AL178" s="12">
        <v>6</v>
      </c>
      <c r="AM178" s="12" t="s">
        <v>79</v>
      </c>
      <c r="AN178" s="128">
        <f t="shared" si="6"/>
        <v>3.0540011816779669</v>
      </c>
      <c r="AO178" s="12">
        <v>1376.05</v>
      </c>
      <c r="AP178" s="12" t="s">
        <v>454</v>
      </c>
      <c r="AQ178" s="12" t="s">
        <v>1667</v>
      </c>
      <c r="AR178" s="12" t="s">
        <v>432</v>
      </c>
      <c r="AS178" s="12" t="s">
        <v>459</v>
      </c>
      <c r="AT178" s="12" t="s">
        <v>17</v>
      </c>
    </row>
    <row r="179" spans="1:46" ht="15" customHeight="1" x14ac:dyDescent="0.3">
      <c r="A179" s="15">
        <v>-6.7267279399631244E-2</v>
      </c>
      <c r="B179" s="12">
        <v>0.13453455879926249</v>
      </c>
      <c r="C179" s="12">
        <v>1</v>
      </c>
      <c r="D179" s="12">
        <v>0</v>
      </c>
      <c r="E179" s="12">
        <v>0</v>
      </c>
      <c r="F179" s="12">
        <v>1</v>
      </c>
      <c r="G179" s="12">
        <v>0</v>
      </c>
      <c r="H179" s="12">
        <v>0</v>
      </c>
      <c r="I179" s="12">
        <v>1</v>
      </c>
      <c r="J179" s="12">
        <v>0</v>
      </c>
      <c r="K179" s="12">
        <v>0</v>
      </c>
      <c r="L179" s="12">
        <v>0</v>
      </c>
      <c r="M179" s="12">
        <v>0</v>
      </c>
      <c r="N179" s="12">
        <v>1</v>
      </c>
      <c r="O179" s="113">
        <v>7.6063873897726522</v>
      </c>
      <c r="P179" s="12">
        <v>1</v>
      </c>
      <c r="Q179" s="12">
        <v>0</v>
      </c>
      <c r="R179" s="12">
        <v>6.9850000000000003</v>
      </c>
      <c r="S179" s="128">
        <v>6.7452363494843626</v>
      </c>
      <c r="T179" s="126">
        <v>1</v>
      </c>
      <c r="U179" s="128">
        <v>0.42258376421588578</v>
      </c>
      <c r="V179" s="12">
        <v>1</v>
      </c>
      <c r="W179" s="12">
        <v>1</v>
      </c>
      <c r="X179" s="12">
        <v>1</v>
      </c>
      <c r="Y179" s="12">
        <v>1</v>
      </c>
      <c r="Z179" s="12">
        <v>0</v>
      </c>
      <c r="AA179" s="12">
        <v>0</v>
      </c>
      <c r="AB179" s="12">
        <v>0</v>
      </c>
      <c r="AC179" s="12">
        <v>0</v>
      </c>
      <c r="AD179" s="12">
        <v>1</v>
      </c>
      <c r="AE179" s="12">
        <v>0</v>
      </c>
      <c r="AF179" s="12">
        <v>0.5</v>
      </c>
      <c r="AG179" s="113">
        <v>2.9957322735539909</v>
      </c>
      <c r="AH179" s="12">
        <v>1</v>
      </c>
      <c r="AI179" s="24">
        <v>66</v>
      </c>
      <c r="AJ179" s="12">
        <v>1</v>
      </c>
      <c r="AK179" s="12" t="s">
        <v>430</v>
      </c>
      <c r="AL179" s="12">
        <v>6</v>
      </c>
      <c r="AM179" s="12" t="s">
        <v>79</v>
      </c>
      <c r="AN179" s="128">
        <f t="shared" si="6"/>
        <v>3.0540011816779669</v>
      </c>
      <c r="AO179" s="12">
        <v>1376.05</v>
      </c>
      <c r="AP179" s="12" t="s">
        <v>454</v>
      </c>
      <c r="AQ179" s="12" t="s">
        <v>1667</v>
      </c>
      <c r="AR179" s="12" t="s">
        <v>433</v>
      </c>
      <c r="AS179" s="12" t="s">
        <v>459</v>
      </c>
      <c r="AT179" s="12" t="s">
        <v>17</v>
      </c>
    </row>
    <row r="180" spans="1:46" ht="15" customHeight="1" x14ac:dyDescent="0.3">
      <c r="A180" s="15">
        <v>8.9532296207169043E-2</v>
      </c>
      <c r="B180" s="12">
        <v>0.13429844431075358</v>
      </c>
      <c r="C180" s="12">
        <v>1</v>
      </c>
      <c r="D180" s="12">
        <v>0</v>
      </c>
      <c r="E180" s="12">
        <v>0</v>
      </c>
      <c r="F180" s="12">
        <v>1</v>
      </c>
      <c r="G180" s="12">
        <v>0</v>
      </c>
      <c r="H180" s="12">
        <v>0</v>
      </c>
      <c r="I180" s="12">
        <v>1</v>
      </c>
      <c r="J180" s="12">
        <v>0</v>
      </c>
      <c r="K180" s="12">
        <v>0</v>
      </c>
      <c r="L180" s="12">
        <v>0</v>
      </c>
      <c r="M180" s="12">
        <v>0</v>
      </c>
      <c r="N180" s="12">
        <v>1</v>
      </c>
      <c r="O180" s="113">
        <v>7.6063873897726522</v>
      </c>
      <c r="P180" s="12">
        <v>1</v>
      </c>
      <c r="Q180" s="12">
        <v>0</v>
      </c>
      <c r="R180" s="12">
        <v>6.9850000000000003</v>
      </c>
      <c r="S180" s="128">
        <v>6.7452363494843626</v>
      </c>
      <c r="T180" s="126">
        <v>1</v>
      </c>
      <c r="U180" s="128">
        <v>0.42258376421588578</v>
      </c>
      <c r="V180" s="12">
        <v>1</v>
      </c>
      <c r="W180" s="12">
        <v>1</v>
      </c>
      <c r="X180" s="12">
        <v>1</v>
      </c>
      <c r="Y180" s="12">
        <v>1</v>
      </c>
      <c r="Z180" s="12">
        <v>0</v>
      </c>
      <c r="AA180" s="12">
        <v>0</v>
      </c>
      <c r="AB180" s="12">
        <v>0</v>
      </c>
      <c r="AC180" s="12">
        <v>0</v>
      </c>
      <c r="AD180" s="12">
        <v>1</v>
      </c>
      <c r="AE180" s="12">
        <v>0</v>
      </c>
      <c r="AF180" s="12">
        <v>0.5</v>
      </c>
      <c r="AG180" s="113">
        <v>2.9957322735539909</v>
      </c>
      <c r="AH180" s="12">
        <v>1</v>
      </c>
      <c r="AI180" s="24">
        <v>66</v>
      </c>
      <c r="AJ180" s="12">
        <v>1</v>
      </c>
      <c r="AK180" s="12" t="s">
        <v>430</v>
      </c>
      <c r="AL180" s="12">
        <v>6</v>
      </c>
      <c r="AM180" s="12" t="s">
        <v>79</v>
      </c>
      <c r="AN180" s="128">
        <f t="shared" si="6"/>
        <v>3.0540011816779669</v>
      </c>
      <c r="AO180" s="12">
        <v>1376.05</v>
      </c>
      <c r="AP180" s="12" t="s">
        <v>454</v>
      </c>
      <c r="AQ180" s="12" t="s">
        <v>1667</v>
      </c>
      <c r="AR180" s="12" t="s">
        <v>434</v>
      </c>
      <c r="AS180" s="12" t="s">
        <v>459</v>
      </c>
      <c r="AT180" s="12" t="s">
        <v>17</v>
      </c>
    </row>
    <row r="181" spans="1:46" ht="15" customHeight="1" x14ac:dyDescent="0.3">
      <c r="A181" s="15">
        <v>-1.925928039428363E-2</v>
      </c>
      <c r="B181" s="12">
        <v>0.13481496275998545</v>
      </c>
      <c r="C181" s="12">
        <v>1</v>
      </c>
      <c r="D181" s="12">
        <v>0</v>
      </c>
      <c r="E181" s="12">
        <v>0</v>
      </c>
      <c r="F181" s="12">
        <v>1</v>
      </c>
      <c r="G181" s="12">
        <v>0</v>
      </c>
      <c r="H181" s="12">
        <v>0</v>
      </c>
      <c r="I181" s="12">
        <v>1</v>
      </c>
      <c r="J181" s="12">
        <v>0</v>
      </c>
      <c r="K181" s="12">
        <v>0</v>
      </c>
      <c r="L181" s="12">
        <v>0</v>
      </c>
      <c r="M181" s="12">
        <v>0</v>
      </c>
      <c r="N181" s="12">
        <v>1</v>
      </c>
      <c r="O181" s="113">
        <v>7.6063873897726522</v>
      </c>
      <c r="P181" s="12">
        <v>1</v>
      </c>
      <c r="Q181" s="12">
        <v>0</v>
      </c>
      <c r="R181" s="12">
        <v>6.9850000000000003</v>
      </c>
      <c r="S181" s="128">
        <v>6.7452363494843626</v>
      </c>
      <c r="T181" s="126">
        <v>1</v>
      </c>
      <c r="U181" s="128">
        <v>0.42258376421588578</v>
      </c>
      <c r="V181" s="12">
        <v>1</v>
      </c>
      <c r="W181" s="12">
        <v>1</v>
      </c>
      <c r="X181" s="12">
        <v>1</v>
      </c>
      <c r="Y181" s="12">
        <v>1</v>
      </c>
      <c r="Z181" s="12">
        <v>0</v>
      </c>
      <c r="AA181" s="12">
        <v>0</v>
      </c>
      <c r="AB181" s="12">
        <v>1</v>
      </c>
      <c r="AC181" s="12">
        <v>0</v>
      </c>
      <c r="AD181" s="12">
        <v>1</v>
      </c>
      <c r="AE181" s="12">
        <v>0</v>
      </c>
      <c r="AF181" s="12">
        <v>0.5</v>
      </c>
      <c r="AG181" s="113">
        <v>2.9957322735539909</v>
      </c>
      <c r="AH181" s="12">
        <v>1</v>
      </c>
      <c r="AI181" s="24">
        <v>66</v>
      </c>
      <c r="AJ181" s="12">
        <v>1</v>
      </c>
      <c r="AK181" s="12" t="s">
        <v>430</v>
      </c>
      <c r="AL181" s="12">
        <v>6</v>
      </c>
      <c r="AM181" s="12" t="s">
        <v>79</v>
      </c>
      <c r="AN181" s="128">
        <f t="shared" si="6"/>
        <v>3.0540011816779669</v>
      </c>
      <c r="AO181" s="12">
        <v>1376.05</v>
      </c>
      <c r="AP181" s="12" t="s">
        <v>454</v>
      </c>
      <c r="AQ181" s="12" t="s">
        <v>1667</v>
      </c>
      <c r="AR181" s="12" t="s">
        <v>435</v>
      </c>
      <c r="AS181" s="12" t="s">
        <v>459</v>
      </c>
      <c r="AT181" s="12" t="s">
        <v>17</v>
      </c>
    </row>
    <row r="182" spans="1:46" ht="15" customHeight="1" x14ac:dyDescent="0.3">
      <c r="A182" s="15">
        <v>-5.5932773692263918E-2</v>
      </c>
      <c r="B182" s="12">
        <v>0.13462888551510035</v>
      </c>
      <c r="C182" s="12">
        <v>1</v>
      </c>
      <c r="D182" s="12">
        <v>0</v>
      </c>
      <c r="E182" s="12">
        <v>0</v>
      </c>
      <c r="F182" s="12">
        <v>1</v>
      </c>
      <c r="G182" s="12">
        <v>0</v>
      </c>
      <c r="H182" s="12">
        <v>0</v>
      </c>
      <c r="I182" s="12">
        <v>1</v>
      </c>
      <c r="J182" s="12">
        <v>0</v>
      </c>
      <c r="K182" s="12">
        <v>0</v>
      </c>
      <c r="L182" s="12">
        <v>0</v>
      </c>
      <c r="M182" s="12">
        <v>0</v>
      </c>
      <c r="N182" s="12">
        <v>1</v>
      </c>
      <c r="O182" s="113">
        <v>7.6063873897726522</v>
      </c>
      <c r="P182" s="12">
        <v>1</v>
      </c>
      <c r="Q182" s="12">
        <v>0</v>
      </c>
      <c r="R182" s="12">
        <v>6.9850000000000003</v>
      </c>
      <c r="S182" s="128">
        <v>6.7452363494843626</v>
      </c>
      <c r="T182" s="126">
        <v>1</v>
      </c>
      <c r="U182" s="128">
        <v>0.42258376421588578</v>
      </c>
      <c r="V182" s="12">
        <v>1</v>
      </c>
      <c r="W182" s="12">
        <v>1</v>
      </c>
      <c r="X182" s="12">
        <v>1</v>
      </c>
      <c r="Y182" s="12">
        <v>1</v>
      </c>
      <c r="Z182" s="12">
        <v>0</v>
      </c>
      <c r="AA182" s="12">
        <v>0</v>
      </c>
      <c r="AB182" s="12">
        <v>0</v>
      </c>
      <c r="AC182" s="12">
        <v>0</v>
      </c>
      <c r="AD182" s="12">
        <v>1</v>
      </c>
      <c r="AE182" s="12">
        <v>0</v>
      </c>
      <c r="AF182" s="12">
        <v>0</v>
      </c>
      <c r="AG182" s="113">
        <v>2.9957322735539909</v>
      </c>
      <c r="AH182" s="12">
        <v>1</v>
      </c>
      <c r="AI182" s="24">
        <v>66</v>
      </c>
      <c r="AJ182" s="12">
        <v>1</v>
      </c>
      <c r="AK182" s="12" t="s">
        <v>430</v>
      </c>
      <c r="AL182" s="12">
        <v>6</v>
      </c>
      <c r="AM182" s="12" t="s">
        <v>79</v>
      </c>
      <c r="AN182" s="128">
        <f t="shared" si="6"/>
        <v>3.0540011816779669</v>
      </c>
      <c r="AO182" s="12">
        <v>1376.05</v>
      </c>
      <c r="AP182" s="12" t="s">
        <v>454</v>
      </c>
      <c r="AQ182" s="12" t="s">
        <v>1667</v>
      </c>
      <c r="AR182" s="12" t="s">
        <v>436</v>
      </c>
      <c r="AS182" s="12" t="s">
        <v>459</v>
      </c>
      <c r="AT182" s="12" t="s">
        <v>17</v>
      </c>
    </row>
    <row r="183" spans="1:46" ht="15" customHeight="1" x14ac:dyDescent="0.3">
      <c r="A183" s="15">
        <v>0.25921355621405401</v>
      </c>
      <c r="B183" s="12">
        <v>0.13524185541602818</v>
      </c>
      <c r="C183" s="12">
        <v>1</v>
      </c>
      <c r="D183" s="12">
        <v>0</v>
      </c>
      <c r="E183" s="12">
        <v>0</v>
      </c>
      <c r="F183" s="12">
        <v>1</v>
      </c>
      <c r="G183" s="12">
        <v>0</v>
      </c>
      <c r="H183" s="12">
        <v>0</v>
      </c>
      <c r="I183" s="12">
        <v>1</v>
      </c>
      <c r="J183" s="12">
        <v>0</v>
      </c>
      <c r="K183" s="12">
        <v>0</v>
      </c>
      <c r="L183" s="12">
        <v>0</v>
      </c>
      <c r="M183" s="12">
        <v>0</v>
      </c>
      <c r="N183" s="12">
        <v>1</v>
      </c>
      <c r="O183" s="113">
        <v>7.6063873897726522</v>
      </c>
      <c r="P183" s="12">
        <v>1</v>
      </c>
      <c r="Q183" s="12">
        <v>0</v>
      </c>
      <c r="R183" s="12">
        <v>6.9850000000000003</v>
      </c>
      <c r="S183" s="128">
        <v>6.7452363494843626</v>
      </c>
      <c r="T183" s="126">
        <v>1</v>
      </c>
      <c r="U183" s="128">
        <v>0.42258376421588578</v>
      </c>
      <c r="V183" s="12">
        <v>1</v>
      </c>
      <c r="W183" s="12">
        <v>1</v>
      </c>
      <c r="X183" s="12">
        <v>1</v>
      </c>
      <c r="Y183" s="12">
        <v>1</v>
      </c>
      <c r="Z183" s="12">
        <v>0</v>
      </c>
      <c r="AA183" s="12">
        <v>0</v>
      </c>
      <c r="AB183" s="12">
        <v>0</v>
      </c>
      <c r="AC183" s="12">
        <v>0</v>
      </c>
      <c r="AD183" s="12">
        <v>1</v>
      </c>
      <c r="AE183" s="12">
        <v>0</v>
      </c>
      <c r="AF183" s="12">
        <v>0.5</v>
      </c>
      <c r="AG183" s="113">
        <v>2.9957322735539909</v>
      </c>
      <c r="AH183" s="12">
        <v>1</v>
      </c>
      <c r="AI183" s="24">
        <v>66</v>
      </c>
      <c r="AJ183" s="12">
        <v>1</v>
      </c>
      <c r="AK183" s="12" t="s">
        <v>430</v>
      </c>
      <c r="AL183" s="12">
        <v>6</v>
      </c>
      <c r="AM183" s="12" t="s">
        <v>79</v>
      </c>
      <c r="AN183" s="128">
        <f t="shared" si="6"/>
        <v>3.0540011816779669</v>
      </c>
      <c r="AO183" s="12">
        <v>1376.05</v>
      </c>
      <c r="AP183" s="12" t="s">
        <v>455</v>
      </c>
      <c r="AQ183" s="12" t="s">
        <v>1668</v>
      </c>
      <c r="AR183" s="12" t="s">
        <v>442</v>
      </c>
      <c r="AS183" s="12" t="s">
        <v>459</v>
      </c>
      <c r="AT183" s="12" t="s">
        <v>17</v>
      </c>
    </row>
    <row r="184" spans="1:46" ht="15" customHeight="1" x14ac:dyDescent="0.3">
      <c r="A184" s="15">
        <v>9.2947882468034634E-2</v>
      </c>
      <c r="B184" s="12">
        <v>0.13942182370205192</v>
      </c>
      <c r="C184" s="12">
        <v>1</v>
      </c>
      <c r="D184" s="12">
        <v>0</v>
      </c>
      <c r="E184" s="12">
        <v>0</v>
      </c>
      <c r="F184" s="12">
        <v>1</v>
      </c>
      <c r="G184" s="12">
        <v>0</v>
      </c>
      <c r="H184" s="12">
        <v>0</v>
      </c>
      <c r="I184" s="12">
        <v>1</v>
      </c>
      <c r="J184" s="12">
        <v>0</v>
      </c>
      <c r="K184" s="12">
        <v>0</v>
      </c>
      <c r="L184" s="12">
        <v>0</v>
      </c>
      <c r="M184" s="12">
        <v>0</v>
      </c>
      <c r="N184" s="12">
        <v>1</v>
      </c>
      <c r="O184" s="113">
        <v>7.6063873897726522</v>
      </c>
      <c r="P184" s="12">
        <v>1</v>
      </c>
      <c r="Q184" s="12">
        <v>0</v>
      </c>
      <c r="R184" s="12">
        <v>6.9850000000000003</v>
      </c>
      <c r="S184" s="128">
        <v>6.7452363494843626</v>
      </c>
      <c r="T184" s="126">
        <v>1</v>
      </c>
      <c r="U184" s="128">
        <v>0.42258376421588578</v>
      </c>
      <c r="V184" s="12">
        <v>1</v>
      </c>
      <c r="W184" s="12">
        <v>1</v>
      </c>
      <c r="X184" s="12">
        <v>1</v>
      </c>
      <c r="Y184" s="12">
        <v>1</v>
      </c>
      <c r="Z184" s="12">
        <v>0</v>
      </c>
      <c r="AA184" s="12">
        <v>0</v>
      </c>
      <c r="AB184" s="12">
        <v>0</v>
      </c>
      <c r="AC184" s="12">
        <v>0</v>
      </c>
      <c r="AD184" s="12">
        <v>1</v>
      </c>
      <c r="AE184" s="12">
        <v>0</v>
      </c>
      <c r="AF184" s="12">
        <v>0.5</v>
      </c>
      <c r="AG184" s="113">
        <v>2.9957322735539909</v>
      </c>
      <c r="AH184" s="12">
        <v>1</v>
      </c>
      <c r="AI184" s="24">
        <v>66</v>
      </c>
      <c r="AJ184" s="12">
        <v>1</v>
      </c>
      <c r="AK184" s="12" t="s">
        <v>430</v>
      </c>
      <c r="AL184" s="12">
        <v>6</v>
      </c>
      <c r="AM184" s="12" t="s">
        <v>79</v>
      </c>
      <c r="AN184" s="128">
        <f t="shared" si="6"/>
        <v>3.0540011816779669</v>
      </c>
      <c r="AO184" s="12">
        <v>1376.05</v>
      </c>
      <c r="AP184" s="12" t="s">
        <v>455</v>
      </c>
      <c r="AQ184" s="12" t="s">
        <v>1668</v>
      </c>
      <c r="AR184" s="12" t="s">
        <v>432</v>
      </c>
      <c r="AS184" s="12" t="s">
        <v>459</v>
      </c>
      <c r="AT184" s="12" t="s">
        <v>17</v>
      </c>
    </row>
    <row r="185" spans="1:46" ht="15" customHeight="1" x14ac:dyDescent="0.3">
      <c r="A185" s="15">
        <v>-0.29324356933067369</v>
      </c>
      <c r="B185" s="12">
        <v>0.13387206425965539</v>
      </c>
      <c r="C185" s="12">
        <v>1</v>
      </c>
      <c r="D185" s="12">
        <v>0</v>
      </c>
      <c r="E185" s="12">
        <v>0</v>
      </c>
      <c r="F185" s="12">
        <v>1</v>
      </c>
      <c r="G185" s="12">
        <v>0</v>
      </c>
      <c r="H185" s="12">
        <v>0</v>
      </c>
      <c r="I185" s="12">
        <v>1</v>
      </c>
      <c r="J185" s="12">
        <v>0</v>
      </c>
      <c r="K185" s="12">
        <v>0</v>
      </c>
      <c r="L185" s="12">
        <v>0</v>
      </c>
      <c r="M185" s="12">
        <v>0</v>
      </c>
      <c r="N185" s="12">
        <v>1</v>
      </c>
      <c r="O185" s="113">
        <v>7.6063873897726522</v>
      </c>
      <c r="P185" s="12">
        <v>1</v>
      </c>
      <c r="Q185" s="12">
        <v>0</v>
      </c>
      <c r="R185" s="12">
        <v>6.9850000000000003</v>
      </c>
      <c r="S185" s="128">
        <v>6.7452363494843626</v>
      </c>
      <c r="T185" s="126">
        <v>1</v>
      </c>
      <c r="U185" s="128">
        <v>0.42258376421588578</v>
      </c>
      <c r="V185" s="12">
        <v>1</v>
      </c>
      <c r="W185" s="12">
        <v>1</v>
      </c>
      <c r="X185" s="12">
        <v>1</v>
      </c>
      <c r="Y185" s="12">
        <v>1</v>
      </c>
      <c r="Z185" s="12">
        <v>0</v>
      </c>
      <c r="AA185" s="12">
        <v>0</v>
      </c>
      <c r="AB185" s="12">
        <v>0</v>
      </c>
      <c r="AC185" s="12">
        <v>0</v>
      </c>
      <c r="AD185" s="12">
        <v>1</v>
      </c>
      <c r="AE185" s="12">
        <v>0</v>
      </c>
      <c r="AF185" s="12">
        <v>0.5</v>
      </c>
      <c r="AG185" s="113">
        <v>2.9957322735539909</v>
      </c>
      <c r="AH185" s="12">
        <v>1</v>
      </c>
      <c r="AI185" s="24">
        <v>66</v>
      </c>
      <c r="AJ185" s="12">
        <v>1</v>
      </c>
      <c r="AK185" s="12" t="s">
        <v>430</v>
      </c>
      <c r="AL185" s="12">
        <v>6</v>
      </c>
      <c r="AM185" s="12" t="s">
        <v>79</v>
      </c>
      <c r="AN185" s="128">
        <f t="shared" si="6"/>
        <v>3.0540011816779669</v>
      </c>
      <c r="AO185" s="12">
        <v>1376.05</v>
      </c>
      <c r="AP185" s="12" t="s">
        <v>455</v>
      </c>
      <c r="AQ185" s="12" t="s">
        <v>1668</v>
      </c>
      <c r="AR185" s="12" t="s">
        <v>433</v>
      </c>
      <c r="AS185" s="12" t="s">
        <v>459</v>
      </c>
      <c r="AT185" s="12" t="s">
        <v>17</v>
      </c>
    </row>
    <row r="186" spans="1:46" ht="15" customHeight="1" x14ac:dyDescent="0.3">
      <c r="A186" s="15">
        <v>0.13867504905630729</v>
      </c>
      <c r="B186" s="12">
        <v>0.13867504905630726</v>
      </c>
      <c r="C186" s="12">
        <v>1</v>
      </c>
      <c r="D186" s="12">
        <v>0</v>
      </c>
      <c r="E186" s="12">
        <v>0</v>
      </c>
      <c r="F186" s="12">
        <v>1</v>
      </c>
      <c r="G186" s="12">
        <v>0</v>
      </c>
      <c r="H186" s="12">
        <v>0</v>
      </c>
      <c r="I186" s="12">
        <v>1</v>
      </c>
      <c r="J186" s="12">
        <v>0</v>
      </c>
      <c r="K186" s="12">
        <v>0</v>
      </c>
      <c r="L186" s="12">
        <v>0</v>
      </c>
      <c r="M186" s="12">
        <v>0</v>
      </c>
      <c r="N186" s="12">
        <v>1</v>
      </c>
      <c r="O186" s="113">
        <v>7.6063873897726522</v>
      </c>
      <c r="P186" s="12">
        <v>1</v>
      </c>
      <c r="Q186" s="12">
        <v>0</v>
      </c>
      <c r="R186" s="12">
        <v>6.9850000000000003</v>
      </c>
      <c r="S186" s="128">
        <v>6.7452363494843626</v>
      </c>
      <c r="T186" s="126">
        <v>1</v>
      </c>
      <c r="U186" s="128">
        <v>0.42258376421588578</v>
      </c>
      <c r="V186" s="12">
        <v>1</v>
      </c>
      <c r="W186" s="12">
        <v>1</v>
      </c>
      <c r="X186" s="12">
        <v>1</v>
      </c>
      <c r="Y186" s="12">
        <v>1</v>
      </c>
      <c r="Z186" s="12">
        <v>0</v>
      </c>
      <c r="AA186" s="12">
        <v>0</v>
      </c>
      <c r="AB186" s="12">
        <v>0</v>
      </c>
      <c r="AC186" s="12">
        <v>0</v>
      </c>
      <c r="AD186" s="12">
        <v>1</v>
      </c>
      <c r="AE186" s="12">
        <v>0</v>
      </c>
      <c r="AF186" s="12">
        <v>0.5</v>
      </c>
      <c r="AG186" s="113">
        <v>2.9957322735539909</v>
      </c>
      <c r="AH186" s="12">
        <v>1</v>
      </c>
      <c r="AI186" s="24">
        <v>66</v>
      </c>
      <c r="AJ186" s="12">
        <v>1</v>
      </c>
      <c r="AK186" s="12" t="s">
        <v>430</v>
      </c>
      <c r="AL186" s="12">
        <v>6</v>
      </c>
      <c r="AM186" s="12" t="s">
        <v>79</v>
      </c>
      <c r="AN186" s="128">
        <f t="shared" si="6"/>
        <v>3.0540011816779669</v>
      </c>
      <c r="AO186" s="12">
        <v>1376.05</v>
      </c>
      <c r="AP186" s="12" t="s">
        <v>455</v>
      </c>
      <c r="AQ186" s="12" t="s">
        <v>1668</v>
      </c>
      <c r="AR186" s="12" t="s">
        <v>434</v>
      </c>
      <c r="AS186" s="12" t="s">
        <v>459</v>
      </c>
      <c r="AT186" s="12" t="s">
        <v>17</v>
      </c>
    </row>
    <row r="187" spans="1:46" ht="15" customHeight="1" x14ac:dyDescent="0.3">
      <c r="A187" s="15">
        <v>8.5948033667756649E-2</v>
      </c>
      <c r="B187" s="12">
        <v>0.13950985175056152</v>
      </c>
      <c r="C187" s="12">
        <v>1</v>
      </c>
      <c r="D187" s="12">
        <v>0</v>
      </c>
      <c r="E187" s="12">
        <v>0</v>
      </c>
      <c r="F187" s="12">
        <v>1</v>
      </c>
      <c r="G187" s="12">
        <v>0</v>
      </c>
      <c r="H187" s="12">
        <v>0</v>
      </c>
      <c r="I187" s="12">
        <v>1</v>
      </c>
      <c r="J187" s="12">
        <v>0</v>
      </c>
      <c r="K187" s="12">
        <v>0</v>
      </c>
      <c r="L187" s="12">
        <v>0</v>
      </c>
      <c r="M187" s="12">
        <v>0</v>
      </c>
      <c r="N187" s="12">
        <v>1</v>
      </c>
      <c r="O187" s="113">
        <v>7.6063873897726522</v>
      </c>
      <c r="P187" s="12">
        <v>1</v>
      </c>
      <c r="Q187" s="12">
        <v>0</v>
      </c>
      <c r="R187" s="12">
        <v>6.9850000000000003</v>
      </c>
      <c r="S187" s="128">
        <v>6.7452363494843626</v>
      </c>
      <c r="T187" s="126">
        <v>1</v>
      </c>
      <c r="U187" s="128">
        <v>0.42258376421588578</v>
      </c>
      <c r="V187" s="12">
        <v>1</v>
      </c>
      <c r="W187" s="12">
        <v>1</v>
      </c>
      <c r="X187" s="12">
        <v>1</v>
      </c>
      <c r="Y187" s="12">
        <v>1</v>
      </c>
      <c r="Z187" s="12">
        <v>0</v>
      </c>
      <c r="AA187" s="12">
        <v>0</v>
      </c>
      <c r="AB187" s="12">
        <v>1</v>
      </c>
      <c r="AC187" s="12">
        <v>0</v>
      </c>
      <c r="AD187" s="12">
        <v>1</v>
      </c>
      <c r="AE187" s="12">
        <v>0</v>
      </c>
      <c r="AF187" s="12">
        <v>0.5</v>
      </c>
      <c r="AG187" s="113">
        <v>2.9957322735539909</v>
      </c>
      <c r="AH187" s="12">
        <v>1</v>
      </c>
      <c r="AI187" s="24">
        <v>66</v>
      </c>
      <c r="AJ187" s="12">
        <v>1</v>
      </c>
      <c r="AK187" s="12" t="s">
        <v>430</v>
      </c>
      <c r="AL187" s="12">
        <v>6</v>
      </c>
      <c r="AM187" s="12" t="s">
        <v>79</v>
      </c>
      <c r="AN187" s="128">
        <f t="shared" si="6"/>
        <v>3.0540011816779669</v>
      </c>
      <c r="AO187" s="12">
        <v>1376.05</v>
      </c>
      <c r="AP187" s="12" t="s">
        <v>455</v>
      </c>
      <c r="AQ187" s="12" t="s">
        <v>1668</v>
      </c>
      <c r="AR187" s="12" t="s">
        <v>435</v>
      </c>
      <c r="AS187" s="12" t="s">
        <v>459</v>
      </c>
      <c r="AT187" s="12" t="s">
        <v>17</v>
      </c>
    </row>
    <row r="188" spans="1:46" ht="15" customHeight="1" x14ac:dyDescent="0.3">
      <c r="A188" s="15">
        <v>-0.18105514364420217</v>
      </c>
      <c r="B188" s="12">
        <v>0.13771375790698001</v>
      </c>
      <c r="C188" s="12">
        <v>1</v>
      </c>
      <c r="D188" s="12">
        <v>0</v>
      </c>
      <c r="E188" s="12">
        <v>0</v>
      </c>
      <c r="F188" s="12">
        <v>1</v>
      </c>
      <c r="G188" s="12">
        <v>0</v>
      </c>
      <c r="H188" s="12">
        <v>0</v>
      </c>
      <c r="I188" s="12">
        <v>1</v>
      </c>
      <c r="J188" s="12">
        <v>0</v>
      </c>
      <c r="K188" s="12">
        <v>0</v>
      </c>
      <c r="L188" s="12">
        <v>0</v>
      </c>
      <c r="M188" s="12">
        <v>0</v>
      </c>
      <c r="N188" s="12">
        <v>1</v>
      </c>
      <c r="O188" s="113">
        <v>7.6063873897726522</v>
      </c>
      <c r="P188" s="12">
        <v>1</v>
      </c>
      <c r="Q188" s="12">
        <v>0</v>
      </c>
      <c r="R188" s="12">
        <v>6.9850000000000003</v>
      </c>
      <c r="S188" s="128">
        <v>6.7452363494843626</v>
      </c>
      <c r="T188" s="126">
        <v>1</v>
      </c>
      <c r="U188" s="128">
        <v>0.42258376421588578</v>
      </c>
      <c r="V188" s="12">
        <v>1</v>
      </c>
      <c r="W188" s="12">
        <v>1</v>
      </c>
      <c r="X188" s="12">
        <v>1</v>
      </c>
      <c r="Y188" s="12">
        <v>1</v>
      </c>
      <c r="Z188" s="12">
        <v>0</v>
      </c>
      <c r="AA188" s="12">
        <v>0</v>
      </c>
      <c r="AB188" s="12">
        <v>0</v>
      </c>
      <c r="AC188" s="12">
        <v>0</v>
      </c>
      <c r="AD188" s="12">
        <v>1</v>
      </c>
      <c r="AE188" s="12">
        <v>0</v>
      </c>
      <c r="AF188" s="12">
        <v>0</v>
      </c>
      <c r="AG188" s="113">
        <v>2.9957322735539909</v>
      </c>
      <c r="AH188" s="12">
        <v>1</v>
      </c>
      <c r="AI188" s="24">
        <v>66</v>
      </c>
      <c r="AJ188" s="12">
        <v>1</v>
      </c>
      <c r="AK188" s="12" t="s">
        <v>430</v>
      </c>
      <c r="AL188" s="12">
        <v>6</v>
      </c>
      <c r="AM188" s="12" t="s">
        <v>79</v>
      </c>
      <c r="AN188" s="128">
        <f t="shared" si="6"/>
        <v>3.0540011816779669</v>
      </c>
      <c r="AO188" s="12">
        <v>1376.05</v>
      </c>
      <c r="AP188" s="12" t="s">
        <v>455</v>
      </c>
      <c r="AQ188" s="12" t="s">
        <v>1668</v>
      </c>
      <c r="AR188" s="12" t="s">
        <v>436</v>
      </c>
      <c r="AS188" s="12" t="s">
        <v>459</v>
      </c>
      <c r="AT188" s="12" t="s">
        <v>17</v>
      </c>
    </row>
    <row r="189" spans="1:46" ht="15" customHeight="1" x14ac:dyDescent="0.3">
      <c r="A189" s="15">
        <v>0.5305965794986105</v>
      </c>
      <c r="B189" s="12">
        <v>0.11534708249969795</v>
      </c>
      <c r="C189" s="12">
        <v>1</v>
      </c>
      <c r="D189" s="12">
        <v>0</v>
      </c>
      <c r="E189" s="12">
        <v>0</v>
      </c>
      <c r="F189" s="12">
        <v>1</v>
      </c>
      <c r="G189" s="12">
        <v>0</v>
      </c>
      <c r="H189" s="12">
        <v>0</v>
      </c>
      <c r="I189" s="12">
        <v>1</v>
      </c>
      <c r="J189" s="12">
        <v>0</v>
      </c>
      <c r="K189" s="12">
        <v>0</v>
      </c>
      <c r="L189" s="12">
        <v>0</v>
      </c>
      <c r="M189" s="12">
        <v>0</v>
      </c>
      <c r="N189" s="12">
        <v>1</v>
      </c>
      <c r="O189" s="113">
        <v>7.6063873897726522</v>
      </c>
      <c r="P189" s="12">
        <v>1</v>
      </c>
      <c r="Q189" s="12">
        <v>0</v>
      </c>
      <c r="R189" s="12">
        <v>6.9850000000000003</v>
      </c>
      <c r="S189" s="128">
        <v>6.7452363494843626</v>
      </c>
      <c r="T189" s="126">
        <v>1</v>
      </c>
      <c r="U189" s="128">
        <v>0.42258376421588578</v>
      </c>
      <c r="V189" s="12">
        <v>1</v>
      </c>
      <c r="W189" s="12">
        <v>1</v>
      </c>
      <c r="X189" s="12">
        <v>1</v>
      </c>
      <c r="Y189" s="12">
        <v>1</v>
      </c>
      <c r="Z189" s="12">
        <v>0</v>
      </c>
      <c r="AA189" s="12">
        <v>0</v>
      </c>
      <c r="AB189" s="12">
        <v>0</v>
      </c>
      <c r="AC189" s="12">
        <v>0</v>
      </c>
      <c r="AD189" s="12">
        <v>1</v>
      </c>
      <c r="AE189" s="12">
        <v>0</v>
      </c>
      <c r="AF189" s="12">
        <v>0.5</v>
      </c>
      <c r="AG189" s="113">
        <v>2.9957322735539909</v>
      </c>
      <c r="AH189" s="12">
        <v>1</v>
      </c>
      <c r="AI189" s="24">
        <v>66</v>
      </c>
      <c r="AJ189" s="12">
        <v>1</v>
      </c>
      <c r="AK189" s="12" t="s">
        <v>430</v>
      </c>
      <c r="AL189" s="12">
        <v>6</v>
      </c>
      <c r="AM189" s="12" t="s">
        <v>79</v>
      </c>
      <c r="AN189" s="128">
        <f t="shared" si="6"/>
        <v>3.0540011816779669</v>
      </c>
      <c r="AO189" s="12">
        <v>1376.05</v>
      </c>
      <c r="AP189" s="12" t="s">
        <v>456</v>
      </c>
      <c r="AQ189" s="12" t="s">
        <v>1667</v>
      </c>
      <c r="AR189" s="12" t="s">
        <v>442</v>
      </c>
      <c r="AS189" s="12" t="s">
        <v>460</v>
      </c>
      <c r="AT189" s="12" t="s">
        <v>17</v>
      </c>
    </row>
    <row r="190" spans="1:46" ht="15" customHeight="1" x14ac:dyDescent="0.3">
      <c r="A190" s="15">
        <v>0.14804161410676267</v>
      </c>
      <c r="B190" s="12">
        <v>0.13458328555160243</v>
      </c>
      <c r="C190" s="12">
        <v>1</v>
      </c>
      <c r="D190" s="12">
        <v>0</v>
      </c>
      <c r="E190" s="12">
        <v>0</v>
      </c>
      <c r="F190" s="12">
        <v>1</v>
      </c>
      <c r="G190" s="12">
        <v>0</v>
      </c>
      <c r="H190" s="12">
        <v>0</v>
      </c>
      <c r="I190" s="12">
        <v>1</v>
      </c>
      <c r="J190" s="12">
        <v>0</v>
      </c>
      <c r="K190" s="12">
        <v>0</v>
      </c>
      <c r="L190" s="12">
        <v>0</v>
      </c>
      <c r="M190" s="12">
        <v>0</v>
      </c>
      <c r="N190" s="12">
        <v>1</v>
      </c>
      <c r="O190" s="113">
        <v>7.6063873897726522</v>
      </c>
      <c r="P190" s="12">
        <v>1</v>
      </c>
      <c r="Q190" s="12">
        <v>0</v>
      </c>
      <c r="R190" s="12">
        <v>6.9850000000000003</v>
      </c>
      <c r="S190" s="128">
        <v>6.7452363494843626</v>
      </c>
      <c r="T190" s="126">
        <v>1</v>
      </c>
      <c r="U190" s="128">
        <v>0.42258376421588578</v>
      </c>
      <c r="V190" s="12">
        <v>1</v>
      </c>
      <c r="W190" s="12">
        <v>1</v>
      </c>
      <c r="X190" s="12">
        <v>1</v>
      </c>
      <c r="Y190" s="12">
        <v>1</v>
      </c>
      <c r="Z190" s="12">
        <v>0</v>
      </c>
      <c r="AA190" s="12">
        <v>0</v>
      </c>
      <c r="AB190" s="12">
        <v>0</v>
      </c>
      <c r="AC190" s="12">
        <v>0</v>
      </c>
      <c r="AD190" s="12">
        <v>1</v>
      </c>
      <c r="AE190" s="12">
        <v>0</v>
      </c>
      <c r="AF190" s="12">
        <v>0.5</v>
      </c>
      <c r="AG190" s="113">
        <v>2.9957322735539909</v>
      </c>
      <c r="AH190" s="12">
        <v>1</v>
      </c>
      <c r="AI190" s="24">
        <v>66</v>
      </c>
      <c r="AJ190" s="12">
        <v>1</v>
      </c>
      <c r="AK190" s="12" t="s">
        <v>430</v>
      </c>
      <c r="AL190" s="12">
        <v>6</v>
      </c>
      <c r="AM190" s="12" t="s">
        <v>79</v>
      </c>
      <c r="AN190" s="128">
        <f t="shared" si="6"/>
        <v>3.0540011816779669</v>
      </c>
      <c r="AO190" s="12">
        <v>1376.05</v>
      </c>
      <c r="AP190" s="12" t="s">
        <v>456</v>
      </c>
      <c r="AQ190" s="12" t="s">
        <v>1667</v>
      </c>
      <c r="AR190" s="12" t="s">
        <v>432</v>
      </c>
      <c r="AS190" s="12" t="s">
        <v>460</v>
      </c>
      <c r="AT190" s="12" t="s">
        <v>17</v>
      </c>
    </row>
    <row r="191" spans="1:46" ht="15" customHeight="1" x14ac:dyDescent="0.3">
      <c r="A191" s="15">
        <v>-0.19198022378933613</v>
      </c>
      <c r="B191" s="12">
        <v>0.13355146002736426</v>
      </c>
      <c r="C191" s="12">
        <v>1</v>
      </c>
      <c r="D191" s="12">
        <v>0</v>
      </c>
      <c r="E191" s="12">
        <v>0</v>
      </c>
      <c r="F191" s="12">
        <v>1</v>
      </c>
      <c r="G191" s="12">
        <v>0</v>
      </c>
      <c r="H191" s="12">
        <v>0</v>
      </c>
      <c r="I191" s="12">
        <v>1</v>
      </c>
      <c r="J191" s="12">
        <v>0</v>
      </c>
      <c r="K191" s="12">
        <v>0</v>
      </c>
      <c r="L191" s="12">
        <v>0</v>
      </c>
      <c r="M191" s="12">
        <v>0</v>
      </c>
      <c r="N191" s="12">
        <v>1</v>
      </c>
      <c r="O191" s="113">
        <v>7.6063873897726522</v>
      </c>
      <c r="P191" s="12">
        <v>1</v>
      </c>
      <c r="Q191" s="12">
        <v>0</v>
      </c>
      <c r="R191" s="12">
        <v>6.9850000000000003</v>
      </c>
      <c r="S191" s="128">
        <v>6.7452363494843626</v>
      </c>
      <c r="T191" s="126">
        <v>1</v>
      </c>
      <c r="U191" s="128">
        <v>0.42258376421588578</v>
      </c>
      <c r="V191" s="12">
        <v>1</v>
      </c>
      <c r="W191" s="12">
        <v>1</v>
      </c>
      <c r="X191" s="12">
        <v>1</v>
      </c>
      <c r="Y191" s="12">
        <v>1</v>
      </c>
      <c r="Z191" s="12">
        <v>0</v>
      </c>
      <c r="AA191" s="12">
        <v>0</v>
      </c>
      <c r="AB191" s="12">
        <v>0</v>
      </c>
      <c r="AC191" s="12">
        <v>0</v>
      </c>
      <c r="AD191" s="12">
        <v>1</v>
      </c>
      <c r="AE191" s="12">
        <v>0</v>
      </c>
      <c r="AF191" s="12">
        <v>0.5</v>
      </c>
      <c r="AG191" s="113">
        <v>2.9957322735539909</v>
      </c>
      <c r="AH191" s="12">
        <v>1</v>
      </c>
      <c r="AI191" s="24">
        <v>66</v>
      </c>
      <c r="AJ191" s="12">
        <v>1</v>
      </c>
      <c r="AK191" s="12" t="s">
        <v>430</v>
      </c>
      <c r="AL191" s="12">
        <v>6</v>
      </c>
      <c r="AM191" s="12" t="s">
        <v>79</v>
      </c>
      <c r="AN191" s="128">
        <f t="shared" si="6"/>
        <v>3.0540011816779669</v>
      </c>
      <c r="AO191" s="12">
        <v>1376.05</v>
      </c>
      <c r="AP191" s="12" t="s">
        <v>456</v>
      </c>
      <c r="AQ191" s="12" t="s">
        <v>1667</v>
      </c>
      <c r="AR191" s="12" t="s">
        <v>433</v>
      </c>
      <c r="AS191" s="12" t="s">
        <v>460</v>
      </c>
      <c r="AT191" s="12" t="s">
        <v>17</v>
      </c>
    </row>
    <row r="192" spans="1:46" ht="15" customHeight="1" x14ac:dyDescent="0.3">
      <c r="A192" s="15">
        <v>-0.26261286571944509</v>
      </c>
      <c r="B192" s="12">
        <v>0.13130643285972254</v>
      </c>
      <c r="C192" s="12">
        <v>1</v>
      </c>
      <c r="D192" s="12">
        <v>0</v>
      </c>
      <c r="E192" s="12">
        <v>0</v>
      </c>
      <c r="F192" s="12">
        <v>1</v>
      </c>
      <c r="G192" s="12">
        <v>0</v>
      </c>
      <c r="H192" s="12">
        <v>0</v>
      </c>
      <c r="I192" s="12">
        <v>1</v>
      </c>
      <c r="J192" s="12">
        <v>0</v>
      </c>
      <c r="K192" s="12">
        <v>0</v>
      </c>
      <c r="L192" s="12">
        <v>0</v>
      </c>
      <c r="M192" s="12">
        <v>0</v>
      </c>
      <c r="N192" s="12">
        <v>1</v>
      </c>
      <c r="O192" s="113">
        <v>7.6063873897726522</v>
      </c>
      <c r="P192" s="12">
        <v>1</v>
      </c>
      <c r="Q192" s="12">
        <v>0</v>
      </c>
      <c r="R192" s="12">
        <v>6.9850000000000003</v>
      </c>
      <c r="S192" s="128">
        <v>6.7452363494843626</v>
      </c>
      <c r="T192" s="126">
        <v>1</v>
      </c>
      <c r="U192" s="128">
        <v>0.42258376421588578</v>
      </c>
      <c r="V192" s="12">
        <v>1</v>
      </c>
      <c r="W192" s="12">
        <v>1</v>
      </c>
      <c r="X192" s="12">
        <v>1</v>
      </c>
      <c r="Y192" s="12">
        <v>1</v>
      </c>
      <c r="Z192" s="12">
        <v>0</v>
      </c>
      <c r="AA192" s="12">
        <v>0</v>
      </c>
      <c r="AB192" s="12">
        <v>0</v>
      </c>
      <c r="AC192" s="12">
        <v>0</v>
      </c>
      <c r="AD192" s="12">
        <v>1</v>
      </c>
      <c r="AE192" s="12">
        <v>0</v>
      </c>
      <c r="AF192" s="12">
        <v>0.5</v>
      </c>
      <c r="AG192" s="113">
        <v>2.9957322735539909</v>
      </c>
      <c r="AH192" s="12">
        <v>1</v>
      </c>
      <c r="AI192" s="24">
        <v>66</v>
      </c>
      <c r="AJ192" s="12">
        <v>1</v>
      </c>
      <c r="AK192" s="12" t="s">
        <v>430</v>
      </c>
      <c r="AL192" s="12">
        <v>6</v>
      </c>
      <c r="AM192" s="12" t="s">
        <v>79</v>
      </c>
      <c r="AN192" s="128">
        <f t="shared" si="6"/>
        <v>3.0540011816779669</v>
      </c>
      <c r="AO192" s="12">
        <v>1376.05</v>
      </c>
      <c r="AP192" s="12" t="s">
        <v>456</v>
      </c>
      <c r="AQ192" s="12" t="s">
        <v>1667</v>
      </c>
      <c r="AR192" s="12" t="s">
        <v>434</v>
      </c>
      <c r="AS192" s="12" t="s">
        <v>460</v>
      </c>
      <c r="AT192" s="12" t="s">
        <v>17</v>
      </c>
    </row>
    <row r="193" spans="1:47" ht="15" customHeight="1" x14ac:dyDescent="0.3">
      <c r="A193" s="15">
        <v>0.20511175001059181</v>
      </c>
      <c r="B193" s="12">
        <v>0.13318944805882588</v>
      </c>
      <c r="C193" s="12">
        <v>1</v>
      </c>
      <c r="D193" s="12">
        <v>0</v>
      </c>
      <c r="E193" s="12">
        <v>0</v>
      </c>
      <c r="F193" s="12">
        <v>1</v>
      </c>
      <c r="G193" s="12">
        <v>0</v>
      </c>
      <c r="H193" s="12">
        <v>0</v>
      </c>
      <c r="I193" s="12">
        <v>1</v>
      </c>
      <c r="J193" s="12">
        <v>0</v>
      </c>
      <c r="K193" s="12">
        <v>0</v>
      </c>
      <c r="L193" s="12">
        <v>0</v>
      </c>
      <c r="M193" s="12">
        <v>0</v>
      </c>
      <c r="N193" s="12">
        <v>1</v>
      </c>
      <c r="O193" s="113">
        <v>7.6063873897726522</v>
      </c>
      <c r="P193" s="12">
        <v>1</v>
      </c>
      <c r="Q193" s="12">
        <v>0</v>
      </c>
      <c r="R193" s="12">
        <v>6.9850000000000003</v>
      </c>
      <c r="S193" s="128">
        <v>6.7452363494843626</v>
      </c>
      <c r="T193" s="126">
        <v>1</v>
      </c>
      <c r="U193" s="128">
        <v>0.42258376421588578</v>
      </c>
      <c r="V193" s="12">
        <v>1</v>
      </c>
      <c r="W193" s="12">
        <v>1</v>
      </c>
      <c r="X193" s="12">
        <v>1</v>
      </c>
      <c r="Y193" s="12">
        <v>1</v>
      </c>
      <c r="Z193" s="12">
        <v>0</v>
      </c>
      <c r="AA193" s="12">
        <v>0</v>
      </c>
      <c r="AB193" s="12">
        <v>1</v>
      </c>
      <c r="AC193" s="12">
        <v>0</v>
      </c>
      <c r="AD193" s="12">
        <v>1</v>
      </c>
      <c r="AE193" s="12">
        <v>0</v>
      </c>
      <c r="AF193" s="12">
        <v>0.5</v>
      </c>
      <c r="AG193" s="113">
        <v>2.9957322735539909</v>
      </c>
      <c r="AH193" s="12">
        <v>1</v>
      </c>
      <c r="AI193" s="24">
        <v>66</v>
      </c>
      <c r="AJ193" s="12">
        <v>1</v>
      </c>
      <c r="AK193" s="12" t="s">
        <v>430</v>
      </c>
      <c r="AL193" s="12">
        <v>6</v>
      </c>
      <c r="AM193" s="12" t="s">
        <v>79</v>
      </c>
      <c r="AN193" s="128">
        <f t="shared" si="6"/>
        <v>3.0540011816779669</v>
      </c>
      <c r="AO193" s="12">
        <v>1376.05</v>
      </c>
      <c r="AP193" s="12" t="s">
        <v>456</v>
      </c>
      <c r="AQ193" s="12" t="s">
        <v>1667</v>
      </c>
      <c r="AR193" s="12" t="s">
        <v>435</v>
      </c>
      <c r="AS193" s="12" t="s">
        <v>460</v>
      </c>
      <c r="AT193" s="12" t="s">
        <v>17</v>
      </c>
    </row>
    <row r="194" spans="1:47" ht="15" customHeight="1" x14ac:dyDescent="0.3">
      <c r="A194" s="15">
        <v>-4.6929191317158093E-2</v>
      </c>
      <c r="B194" s="12">
        <v>0.13593283002211312</v>
      </c>
      <c r="C194" s="12">
        <v>1</v>
      </c>
      <c r="D194" s="12">
        <v>0</v>
      </c>
      <c r="E194" s="12">
        <v>0</v>
      </c>
      <c r="F194" s="12">
        <v>1</v>
      </c>
      <c r="G194" s="12">
        <v>0</v>
      </c>
      <c r="H194" s="12">
        <v>0</v>
      </c>
      <c r="I194" s="12">
        <v>1</v>
      </c>
      <c r="J194" s="12">
        <v>0</v>
      </c>
      <c r="K194" s="12">
        <v>0</v>
      </c>
      <c r="L194" s="12">
        <v>0</v>
      </c>
      <c r="M194" s="12">
        <v>0</v>
      </c>
      <c r="N194" s="12">
        <v>1</v>
      </c>
      <c r="O194" s="113">
        <v>7.6063873897726522</v>
      </c>
      <c r="P194" s="12">
        <v>1</v>
      </c>
      <c r="Q194" s="12">
        <v>0</v>
      </c>
      <c r="R194" s="12">
        <v>6.9850000000000003</v>
      </c>
      <c r="S194" s="128">
        <v>6.7452363494843626</v>
      </c>
      <c r="T194" s="126">
        <v>1</v>
      </c>
      <c r="U194" s="128">
        <v>0.42258376421588578</v>
      </c>
      <c r="V194" s="12">
        <v>1</v>
      </c>
      <c r="W194" s="12">
        <v>1</v>
      </c>
      <c r="X194" s="12">
        <v>1</v>
      </c>
      <c r="Y194" s="12">
        <v>1</v>
      </c>
      <c r="Z194" s="12">
        <v>0</v>
      </c>
      <c r="AA194" s="12">
        <v>0</v>
      </c>
      <c r="AB194" s="12">
        <v>0</v>
      </c>
      <c r="AC194" s="12">
        <v>0</v>
      </c>
      <c r="AD194" s="12">
        <v>1</v>
      </c>
      <c r="AE194" s="12">
        <v>0</v>
      </c>
      <c r="AF194" s="12">
        <v>0</v>
      </c>
      <c r="AG194" s="113">
        <v>2.9957322735539909</v>
      </c>
      <c r="AH194" s="12">
        <v>1</v>
      </c>
      <c r="AI194" s="24">
        <v>66</v>
      </c>
      <c r="AJ194" s="12">
        <v>1</v>
      </c>
      <c r="AK194" s="12" t="s">
        <v>430</v>
      </c>
      <c r="AL194" s="12">
        <v>6</v>
      </c>
      <c r="AM194" s="12" t="s">
        <v>79</v>
      </c>
      <c r="AN194" s="128">
        <f t="shared" si="6"/>
        <v>3.0540011816779669</v>
      </c>
      <c r="AO194" s="12">
        <v>1376.05</v>
      </c>
      <c r="AP194" s="12" t="s">
        <v>456</v>
      </c>
      <c r="AQ194" s="12" t="s">
        <v>1667</v>
      </c>
      <c r="AR194" s="12" t="s">
        <v>436</v>
      </c>
      <c r="AS194" s="12" t="s">
        <v>460</v>
      </c>
      <c r="AT194" s="12" t="s">
        <v>17</v>
      </c>
    </row>
    <row r="195" spans="1:47" ht="15" customHeight="1" x14ac:dyDescent="0.3">
      <c r="A195" s="15">
        <v>2.7724348650071381E-2</v>
      </c>
      <c r="B195" s="12">
        <v>0.13862174325035689</v>
      </c>
      <c r="C195" s="12">
        <v>1</v>
      </c>
      <c r="D195" s="12">
        <v>0</v>
      </c>
      <c r="E195" s="12">
        <v>0</v>
      </c>
      <c r="F195" s="12">
        <v>1</v>
      </c>
      <c r="G195" s="12">
        <v>0</v>
      </c>
      <c r="H195" s="12">
        <v>0</v>
      </c>
      <c r="I195" s="12">
        <v>1</v>
      </c>
      <c r="J195" s="12">
        <v>0</v>
      </c>
      <c r="K195" s="12">
        <v>0</v>
      </c>
      <c r="L195" s="12">
        <v>0</v>
      </c>
      <c r="M195" s="12">
        <v>0</v>
      </c>
      <c r="N195" s="12">
        <v>1</v>
      </c>
      <c r="O195" s="113">
        <v>7.6063873897726522</v>
      </c>
      <c r="P195" s="12">
        <v>1</v>
      </c>
      <c r="Q195" s="12">
        <v>0</v>
      </c>
      <c r="R195" s="12">
        <v>6.9850000000000003</v>
      </c>
      <c r="S195" s="128">
        <v>6.7452363494843626</v>
      </c>
      <c r="T195" s="126">
        <v>1</v>
      </c>
      <c r="U195" s="128">
        <v>0.42258376421588578</v>
      </c>
      <c r="V195" s="12">
        <v>1</v>
      </c>
      <c r="W195" s="12">
        <v>1</v>
      </c>
      <c r="X195" s="12">
        <v>1</v>
      </c>
      <c r="Y195" s="12">
        <v>1</v>
      </c>
      <c r="Z195" s="12">
        <v>0</v>
      </c>
      <c r="AA195" s="12">
        <v>0</v>
      </c>
      <c r="AB195" s="12">
        <v>0</v>
      </c>
      <c r="AC195" s="12">
        <v>0</v>
      </c>
      <c r="AD195" s="12">
        <v>1</v>
      </c>
      <c r="AE195" s="12">
        <v>0</v>
      </c>
      <c r="AF195" s="12">
        <v>0.5</v>
      </c>
      <c r="AG195" s="113">
        <v>2.9957322735539909</v>
      </c>
      <c r="AH195" s="12">
        <v>1</v>
      </c>
      <c r="AI195" s="24">
        <v>66</v>
      </c>
      <c r="AJ195" s="12">
        <v>1</v>
      </c>
      <c r="AK195" s="12" t="s">
        <v>430</v>
      </c>
      <c r="AL195" s="12">
        <v>6</v>
      </c>
      <c r="AM195" s="12" t="s">
        <v>79</v>
      </c>
      <c r="AN195" s="128">
        <f t="shared" si="6"/>
        <v>3.0540011816779669</v>
      </c>
      <c r="AO195" s="12">
        <v>1376.05</v>
      </c>
      <c r="AP195" s="12" t="s">
        <v>457</v>
      </c>
      <c r="AQ195" s="12" t="s">
        <v>1668</v>
      </c>
      <c r="AR195" s="12" t="s">
        <v>442</v>
      </c>
      <c r="AS195" s="12" t="s">
        <v>460</v>
      </c>
      <c r="AT195" s="12" t="s">
        <v>17</v>
      </c>
    </row>
    <row r="196" spans="1:47" ht="15" customHeight="1" x14ac:dyDescent="0.3">
      <c r="A196" s="15">
        <v>-0.13736056394868904</v>
      </c>
      <c r="B196" s="12">
        <v>0.13736056394868904</v>
      </c>
      <c r="C196" s="12">
        <v>1</v>
      </c>
      <c r="D196" s="12">
        <v>0</v>
      </c>
      <c r="E196" s="12">
        <v>0</v>
      </c>
      <c r="F196" s="12">
        <v>1</v>
      </c>
      <c r="G196" s="12">
        <v>0</v>
      </c>
      <c r="H196" s="12">
        <v>0</v>
      </c>
      <c r="I196" s="12">
        <v>1</v>
      </c>
      <c r="J196" s="12">
        <v>0</v>
      </c>
      <c r="K196" s="12">
        <v>0</v>
      </c>
      <c r="L196" s="12">
        <v>0</v>
      </c>
      <c r="M196" s="12">
        <v>0</v>
      </c>
      <c r="N196" s="12">
        <v>1</v>
      </c>
      <c r="O196" s="113">
        <v>7.6063873897726522</v>
      </c>
      <c r="P196" s="12">
        <v>1</v>
      </c>
      <c r="Q196" s="12">
        <v>0</v>
      </c>
      <c r="R196" s="12">
        <v>6.9850000000000003</v>
      </c>
      <c r="S196" s="128">
        <v>6.7452363494843626</v>
      </c>
      <c r="T196" s="126">
        <v>1</v>
      </c>
      <c r="U196" s="128">
        <v>0.42258376421588578</v>
      </c>
      <c r="V196" s="12">
        <v>1</v>
      </c>
      <c r="W196" s="12">
        <v>1</v>
      </c>
      <c r="X196" s="12">
        <v>1</v>
      </c>
      <c r="Y196" s="12">
        <v>1</v>
      </c>
      <c r="Z196" s="12">
        <v>0</v>
      </c>
      <c r="AA196" s="12">
        <v>0</v>
      </c>
      <c r="AB196" s="12">
        <v>0</v>
      </c>
      <c r="AC196" s="12">
        <v>0</v>
      </c>
      <c r="AD196" s="12">
        <v>1</v>
      </c>
      <c r="AE196" s="12">
        <v>0</v>
      </c>
      <c r="AF196" s="12">
        <v>0.5</v>
      </c>
      <c r="AG196" s="113">
        <v>2.9957322735539909</v>
      </c>
      <c r="AH196" s="12">
        <v>1</v>
      </c>
      <c r="AI196" s="24">
        <v>66</v>
      </c>
      <c r="AJ196" s="12">
        <v>1</v>
      </c>
      <c r="AK196" s="12" t="s">
        <v>430</v>
      </c>
      <c r="AL196" s="12">
        <v>6</v>
      </c>
      <c r="AM196" s="12" t="s">
        <v>79</v>
      </c>
      <c r="AN196" s="128">
        <f t="shared" si="6"/>
        <v>3.0540011816779669</v>
      </c>
      <c r="AO196" s="12">
        <v>1376.05</v>
      </c>
      <c r="AP196" s="12" t="s">
        <v>457</v>
      </c>
      <c r="AQ196" s="12" t="s">
        <v>1668</v>
      </c>
      <c r="AR196" s="12" t="s">
        <v>432</v>
      </c>
      <c r="AS196" s="12" t="s">
        <v>460</v>
      </c>
      <c r="AT196" s="12" t="s">
        <v>17</v>
      </c>
    </row>
    <row r="197" spans="1:47" ht="15" customHeight="1" x14ac:dyDescent="0.3">
      <c r="A197" s="15">
        <v>-0.19549880257350136</v>
      </c>
      <c r="B197" s="12">
        <v>0.1359991670076531</v>
      </c>
      <c r="C197" s="12">
        <v>1</v>
      </c>
      <c r="D197" s="12">
        <v>0</v>
      </c>
      <c r="E197" s="12">
        <v>0</v>
      </c>
      <c r="F197" s="12">
        <v>1</v>
      </c>
      <c r="G197" s="12">
        <v>0</v>
      </c>
      <c r="H197" s="12">
        <v>0</v>
      </c>
      <c r="I197" s="12">
        <v>1</v>
      </c>
      <c r="J197" s="12">
        <v>0</v>
      </c>
      <c r="K197" s="12">
        <v>0</v>
      </c>
      <c r="L197" s="12">
        <v>0</v>
      </c>
      <c r="M197" s="12">
        <v>0</v>
      </c>
      <c r="N197" s="12">
        <v>1</v>
      </c>
      <c r="O197" s="113">
        <v>7.6063873897726522</v>
      </c>
      <c r="P197" s="12">
        <v>1</v>
      </c>
      <c r="Q197" s="12">
        <v>0</v>
      </c>
      <c r="R197" s="12">
        <v>6.9850000000000003</v>
      </c>
      <c r="S197" s="128">
        <v>6.7452363494843626</v>
      </c>
      <c r="T197" s="126">
        <v>1</v>
      </c>
      <c r="U197" s="128">
        <v>0.42258376421588578</v>
      </c>
      <c r="V197" s="12">
        <v>1</v>
      </c>
      <c r="W197" s="12">
        <v>1</v>
      </c>
      <c r="X197" s="12">
        <v>1</v>
      </c>
      <c r="Y197" s="12">
        <v>1</v>
      </c>
      <c r="Z197" s="12">
        <v>0</v>
      </c>
      <c r="AA197" s="12">
        <v>0</v>
      </c>
      <c r="AB197" s="12">
        <v>0</v>
      </c>
      <c r="AC197" s="12">
        <v>0</v>
      </c>
      <c r="AD197" s="12">
        <v>1</v>
      </c>
      <c r="AE197" s="12">
        <v>0</v>
      </c>
      <c r="AF197" s="12">
        <v>0.5</v>
      </c>
      <c r="AG197" s="113">
        <v>2.9957322735539909</v>
      </c>
      <c r="AH197" s="12">
        <v>1</v>
      </c>
      <c r="AI197" s="24">
        <v>66</v>
      </c>
      <c r="AJ197" s="12">
        <v>1</v>
      </c>
      <c r="AK197" s="12" t="s">
        <v>430</v>
      </c>
      <c r="AL197" s="12">
        <v>6</v>
      </c>
      <c r="AM197" s="12" t="s">
        <v>79</v>
      </c>
      <c r="AN197" s="128">
        <f t="shared" si="6"/>
        <v>3.0540011816779669</v>
      </c>
      <c r="AO197" s="12">
        <v>1376.05</v>
      </c>
      <c r="AP197" s="12" t="s">
        <v>457</v>
      </c>
      <c r="AQ197" s="12" t="s">
        <v>1668</v>
      </c>
      <c r="AR197" s="12" t="s">
        <v>433</v>
      </c>
      <c r="AS197" s="12" t="s">
        <v>460</v>
      </c>
      <c r="AT197" s="12" t="s">
        <v>17</v>
      </c>
    </row>
    <row r="198" spans="1:47" ht="15" customHeight="1" x14ac:dyDescent="0.3">
      <c r="A198" s="15">
        <v>0.2672612419124244</v>
      </c>
      <c r="B198" s="12">
        <v>0.1336306209562122</v>
      </c>
      <c r="C198" s="12">
        <v>1</v>
      </c>
      <c r="D198" s="12">
        <v>0</v>
      </c>
      <c r="E198" s="12">
        <v>0</v>
      </c>
      <c r="F198" s="12">
        <v>1</v>
      </c>
      <c r="G198" s="12">
        <v>0</v>
      </c>
      <c r="H198" s="12">
        <v>0</v>
      </c>
      <c r="I198" s="12">
        <v>1</v>
      </c>
      <c r="J198" s="12">
        <v>0</v>
      </c>
      <c r="K198" s="12">
        <v>0</v>
      </c>
      <c r="L198" s="12">
        <v>0</v>
      </c>
      <c r="M198" s="12">
        <v>0</v>
      </c>
      <c r="N198" s="12">
        <v>1</v>
      </c>
      <c r="O198" s="113">
        <v>7.6063873897726522</v>
      </c>
      <c r="P198" s="12">
        <v>1</v>
      </c>
      <c r="Q198" s="12">
        <v>0</v>
      </c>
      <c r="R198" s="12">
        <v>6.9850000000000003</v>
      </c>
      <c r="S198" s="128">
        <v>6.7452363494843626</v>
      </c>
      <c r="T198" s="126">
        <v>1</v>
      </c>
      <c r="U198" s="128">
        <v>0.42258376421588578</v>
      </c>
      <c r="V198" s="12">
        <v>1</v>
      </c>
      <c r="W198" s="12">
        <v>1</v>
      </c>
      <c r="X198" s="12">
        <v>1</v>
      </c>
      <c r="Y198" s="12">
        <v>1</v>
      </c>
      <c r="Z198" s="12">
        <v>0</v>
      </c>
      <c r="AA198" s="12">
        <v>0</v>
      </c>
      <c r="AB198" s="12">
        <v>0</v>
      </c>
      <c r="AC198" s="12">
        <v>0</v>
      </c>
      <c r="AD198" s="12">
        <v>1</v>
      </c>
      <c r="AE198" s="12">
        <v>0</v>
      </c>
      <c r="AF198" s="12">
        <v>0.5</v>
      </c>
      <c r="AG198" s="113">
        <v>2.9957322735539909</v>
      </c>
      <c r="AH198" s="12">
        <v>1</v>
      </c>
      <c r="AI198" s="24">
        <v>66</v>
      </c>
      <c r="AJ198" s="12">
        <v>1</v>
      </c>
      <c r="AK198" s="12" t="s">
        <v>430</v>
      </c>
      <c r="AL198" s="12">
        <v>6</v>
      </c>
      <c r="AM198" s="12" t="s">
        <v>79</v>
      </c>
      <c r="AN198" s="128">
        <f t="shared" si="6"/>
        <v>3.0540011816779669</v>
      </c>
      <c r="AO198" s="12">
        <v>1376.05</v>
      </c>
      <c r="AP198" s="12" t="s">
        <v>457</v>
      </c>
      <c r="AQ198" s="12" t="s">
        <v>1668</v>
      </c>
      <c r="AR198" s="12" t="s">
        <v>434</v>
      </c>
      <c r="AS198" s="12" t="s">
        <v>460</v>
      </c>
      <c r="AT198" s="12" t="s">
        <v>17</v>
      </c>
    </row>
    <row r="199" spans="1:47" ht="15" customHeight="1" x14ac:dyDescent="0.3">
      <c r="A199" s="15">
        <v>0.23583599218522319</v>
      </c>
      <c r="B199" s="12">
        <v>0.13476342410584183</v>
      </c>
      <c r="C199" s="12">
        <v>1</v>
      </c>
      <c r="D199" s="12">
        <v>0</v>
      </c>
      <c r="E199" s="12">
        <v>0</v>
      </c>
      <c r="F199" s="12">
        <v>1</v>
      </c>
      <c r="G199" s="12">
        <v>0</v>
      </c>
      <c r="H199" s="12">
        <v>0</v>
      </c>
      <c r="I199" s="12">
        <v>1</v>
      </c>
      <c r="J199" s="12">
        <v>0</v>
      </c>
      <c r="K199" s="12">
        <v>0</v>
      </c>
      <c r="L199" s="12">
        <v>0</v>
      </c>
      <c r="M199" s="12">
        <v>0</v>
      </c>
      <c r="N199" s="12">
        <v>1</v>
      </c>
      <c r="O199" s="113">
        <v>7.6063873897726522</v>
      </c>
      <c r="P199" s="12">
        <v>1</v>
      </c>
      <c r="Q199" s="12">
        <v>0</v>
      </c>
      <c r="R199" s="12">
        <v>6.9850000000000003</v>
      </c>
      <c r="S199" s="128">
        <v>6.7452363494843626</v>
      </c>
      <c r="T199" s="126">
        <v>1</v>
      </c>
      <c r="U199" s="128">
        <v>0.42258376421588578</v>
      </c>
      <c r="V199" s="12">
        <v>1</v>
      </c>
      <c r="W199" s="12">
        <v>1</v>
      </c>
      <c r="X199" s="12">
        <v>1</v>
      </c>
      <c r="Y199" s="12">
        <v>1</v>
      </c>
      <c r="Z199" s="12">
        <v>0</v>
      </c>
      <c r="AA199" s="12">
        <v>0</v>
      </c>
      <c r="AB199" s="12">
        <v>1</v>
      </c>
      <c r="AC199" s="12">
        <v>0</v>
      </c>
      <c r="AD199" s="12">
        <v>1</v>
      </c>
      <c r="AE199" s="12">
        <v>0</v>
      </c>
      <c r="AF199" s="12">
        <v>0.5</v>
      </c>
      <c r="AG199" s="113">
        <v>2.9957322735539909</v>
      </c>
      <c r="AH199" s="12">
        <v>1</v>
      </c>
      <c r="AI199" s="24">
        <v>66</v>
      </c>
      <c r="AJ199" s="12">
        <v>1</v>
      </c>
      <c r="AK199" s="12" t="s">
        <v>430</v>
      </c>
      <c r="AL199" s="12">
        <v>6</v>
      </c>
      <c r="AM199" s="12" t="s">
        <v>79</v>
      </c>
      <c r="AN199" s="128">
        <f t="shared" si="6"/>
        <v>3.0540011816779669</v>
      </c>
      <c r="AO199" s="12">
        <v>1376.05</v>
      </c>
      <c r="AP199" s="12" t="s">
        <v>457</v>
      </c>
      <c r="AQ199" s="12" t="s">
        <v>1668</v>
      </c>
      <c r="AR199" s="12" t="s">
        <v>435</v>
      </c>
      <c r="AS199" s="12" t="s">
        <v>460</v>
      </c>
      <c r="AT199" s="12" t="s">
        <v>17</v>
      </c>
    </row>
    <row r="200" spans="1:47" ht="15" customHeight="1" x14ac:dyDescent="0.3">
      <c r="A200" s="15">
        <v>4.3542251580615456E-2</v>
      </c>
      <c r="B200" s="12">
        <v>0.13854352775650375</v>
      </c>
      <c r="C200" s="12">
        <v>1</v>
      </c>
      <c r="D200" s="12">
        <v>0</v>
      </c>
      <c r="E200" s="12">
        <v>0</v>
      </c>
      <c r="F200" s="12">
        <v>1</v>
      </c>
      <c r="G200" s="12">
        <v>0</v>
      </c>
      <c r="H200" s="12">
        <v>0</v>
      </c>
      <c r="I200" s="12">
        <v>1</v>
      </c>
      <c r="J200" s="12">
        <v>0</v>
      </c>
      <c r="K200" s="12">
        <v>0</v>
      </c>
      <c r="L200" s="12">
        <v>0</v>
      </c>
      <c r="M200" s="12">
        <v>0</v>
      </c>
      <c r="N200" s="12">
        <v>1</v>
      </c>
      <c r="O200" s="113">
        <v>7.6063873897726522</v>
      </c>
      <c r="P200" s="12">
        <v>1</v>
      </c>
      <c r="Q200" s="12">
        <v>0</v>
      </c>
      <c r="R200" s="12">
        <v>6.9850000000000003</v>
      </c>
      <c r="S200" s="128">
        <v>6.7452363494843626</v>
      </c>
      <c r="T200" s="126">
        <v>1</v>
      </c>
      <c r="U200" s="128">
        <v>0.42258376421588578</v>
      </c>
      <c r="V200" s="12">
        <v>1</v>
      </c>
      <c r="W200" s="12">
        <v>1</v>
      </c>
      <c r="X200" s="12">
        <v>1</v>
      </c>
      <c r="Y200" s="12">
        <v>1</v>
      </c>
      <c r="Z200" s="12">
        <v>0</v>
      </c>
      <c r="AA200" s="12">
        <v>0</v>
      </c>
      <c r="AB200" s="12">
        <v>0</v>
      </c>
      <c r="AC200" s="12">
        <v>0</v>
      </c>
      <c r="AD200" s="12">
        <v>1</v>
      </c>
      <c r="AE200" s="12">
        <v>0</v>
      </c>
      <c r="AF200" s="12">
        <v>0</v>
      </c>
      <c r="AG200" s="113">
        <v>2.9957322735539909</v>
      </c>
      <c r="AH200" s="12">
        <v>1</v>
      </c>
      <c r="AI200" s="24">
        <v>66</v>
      </c>
      <c r="AJ200" s="12">
        <v>1</v>
      </c>
      <c r="AK200" s="12" t="s">
        <v>430</v>
      </c>
      <c r="AL200" s="12">
        <v>6</v>
      </c>
      <c r="AM200" s="12" t="s">
        <v>79</v>
      </c>
      <c r="AN200" s="128">
        <f t="shared" si="6"/>
        <v>3.0540011816779669</v>
      </c>
      <c r="AO200" s="12">
        <v>1376.05</v>
      </c>
      <c r="AP200" s="12" t="s">
        <v>457</v>
      </c>
      <c r="AQ200" s="12" t="s">
        <v>1668</v>
      </c>
      <c r="AR200" s="12" t="s">
        <v>436</v>
      </c>
      <c r="AS200" s="12" t="s">
        <v>460</v>
      </c>
      <c r="AT200" s="12" t="s">
        <v>17</v>
      </c>
      <c r="AU200" s="12"/>
    </row>
    <row r="201" spans="1:47" ht="15" customHeight="1" x14ac:dyDescent="0.3">
      <c r="A201" s="15">
        <v>0.33339476812954594</v>
      </c>
      <c r="B201" s="12">
        <v>8.6064313577301321E-2</v>
      </c>
      <c r="C201" s="12">
        <v>0</v>
      </c>
      <c r="D201" s="12">
        <v>1</v>
      </c>
      <c r="E201" s="12">
        <v>0</v>
      </c>
      <c r="F201" s="12">
        <v>1</v>
      </c>
      <c r="G201" s="12">
        <v>1</v>
      </c>
      <c r="H201" s="12">
        <v>0</v>
      </c>
      <c r="I201" s="12">
        <v>0</v>
      </c>
      <c r="J201" s="12">
        <v>0</v>
      </c>
      <c r="K201" s="12">
        <v>0</v>
      </c>
      <c r="L201" s="12">
        <v>0</v>
      </c>
      <c r="M201" s="12">
        <v>0</v>
      </c>
      <c r="N201" s="12">
        <v>0</v>
      </c>
      <c r="O201" s="113">
        <v>7.6009024595420822</v>
      </c>
      <c r="P201" s="12">
        <v>0</v>
      </c>
      <c r="Q201" s="12">
        <v>0</v>
      </c>
      <c r="R201" s="12">
        <v>6.9850000000000003</v>
      </c>
      <c r="S201" s="128">
        <v>6.4876840184846101</v>
      </c>
      <c r="T201" s="126">
        <v>1</v>
      </c>
      <c r="U201" s="128">
        <v>0.32973954458887583</v>
      </c>
      <c r="V201" s="12">
        <v>1</v>
      </c>
      <c r="W201" s="12">
        <v>1</v>
      </c>
      <c r="X201" s="12">
        <v>1</v>
      </c>
      <c r="Y201" s="12">
        <v>0</v>
      </c>
      <c r="Z201" s="12">
        <v>0</v>
      </c>
      <c r="AA201" s="12">
        <v>0</v>
      </c>
      <c r="AB201" s="12">
        <v>0</v>
      </c>
      <c r="AC201" s="12">
        <v>0</v>
      </c>
      <c r="AD201" s="12">
        <v>0</v>
      </c>
      <c r="AE201" s="12">
        <v>1</v>
      </c>
      <c r="AF201" s="12">
        <v>0.5</v>
      </c>
      <c r="AG201" s="113">
        <v>3.1780538303479458</v>
      </c>
      <c r="AH201" s="12">
        <v>1</v>
      </c>
      <c r="AI201" s="24">
        <v>9</v>
      </c>
      <c r="AJ201" s="12">
        <v>1</v>
      </c>
      <c r="AK201" s="12" t="s">
        <v>473</v>
      </c>
      <c r="AL201" s="12">
        <v>7</v>
      </c>
      <c r="AM201" s="12" t="s">
        <v>80</v>
      </c>
      <c r="AN201" s="128">
        <f t="shared" ref="AN201:AN209" si="7">LN(11.37)</f>
        <v>2.4309783077624445</v>
      </c>
      <c r="AO201" s="12">
        <v>1591.48</v>
      </c>
      <c r="AP201" s="12" t="s">
        <v>479</v>
      </c>
      <c r="AQ201" s="12" t="s">
        <v>1669</v>
      </c>
      <c r="AR201" s="12" t="s">
        <v>477</v>
      </c>
      <c r="AS201" s="12" t="s">
        <v>478</v>
      </c>
      <c r="AT201" s="12" t="s">
        <v>17</v>
      </c>
    </row>
    <row r="202" spans="1:47" ht="15" customHeight="1" x14ac:dyDescent="0.3">
      <c r="A202" s="15">
        <v>1.5375493848630965E-2</v>
      </c>
      <c r="B202" s="12">
        <v>9.0156304839699747E-2</v>
      </c>
      <c r="C202" s="12">
        <v>0</v>
      </c>
      <c r="D202" s="12">
        <v>1</v>
      </c>
      <c r="E202" s="12">
        <v>0</v>
      </c>
      <c r="F202" s="12">
        <v>1</v>
      </c>
      <c r="G202" s="12">
        <v>0</v>
      </c>
      <c r="H202" s="12">
        <v>0</v>
      </c>
      <c r="I202" s="12">
        <v>0</v>
      </c>
      <c r="J202" s="12">
        <v>0</v>
      </c>
      <c r="K202" s="12">
        <v>0</v>
      </c>
      <c r="L202" s="12">
        <v>0</v>
      </c>
      <c r="M202" s="12">
        <v>0</v>
      </c>
      <c r="N202" s="12">
        <v>0</v>
      </c>
      <c r="O202" s="113">
        <v>7.6009024595420822</v>
      </c>
      <c r="P202" s="12">
        <v>0</v>
      </c>
      <c r="Q202" s="12">
        <v>0</v>
      </c>
      <c r="R202" s="12">
        <v>6.9850000000000003</v>
      </c>
      <c r="S202" s="128">
        <v>6.4876840184846101</v>
      </c>
      <c r="T202" s="126">
        <v>1</v>
      </c>
      <c r="U202" s="128">
        <v>0.32973954458887583</v>
      </c>
      <c r="V202" s="12">
        <v>1</v>
      </c>
      <c r="W202" s="12">
        <v>1</v>
      </c>
      <c r="X202" s="12">
        <v>1</v>
      </c>
      <c r="Y202" s="12">
        <v>0</v>
      </c>
      <c r="Z202" s="12">
        <v>0</v>
      </c>
      <c r="AA202" s="12">
        <v>0</v>
      </c>
      <c r="AB202" s="12">
        <v>0</v>
      </c>
      <c r="AC202" s="12">
        <v>0</v>
      </c>
      <c r="AD202" s="12">
        <v>0</v>
      </c>
      <c r="AE202" s="12">
        <v>1</v>
      </c>
      <c r="AF202" s="12">
        <v>0.5</v>
      </c>
      <c r="AG202" s="113">
        <v>3.1780538303479458</v>
      </c>
      <c r="AH202" s="12">
        <v>1</v>
      </c>
      <c r="AI202" s="24">
        <v>9</v>
      </c>
      <c r="AJ202" s="12">
        <v>0</v>
      </c>
      <c r="AK202" s="12" t="s">
        <v>473</v>
      </c>
      <c r="AL202" s="12">
        <v>7</v>
      </c>
      <c r="AM202" s="12" t="s">
        <v>80</v>
      </c>
      <c r="AN202" s="128">
        <f t="shared" si="7"/>
        <v>2.4309783077624445</v>
      </c>
      <c r="AO202" s="12">
        <v>1591.48</v>
      </c>
      <c r="AP202" s="12" t="s">
        <v>485</v>
      </c>
      <c r="AQ202" s="12" t="s">
        <v>63</v>
      </c>
      <c r="AR202" s="12" t="s">
        <v>481</v>
      </c>
      <c r="AS202" s="12" t="s">
        <v>480</v>
      </c>
      <c r="AT202" s="12" t="s">
        <v>17</v>
      </c>
      <c r="AU202" s="12"/>
    </row>
    <row r="203" spans="1:47" ht="15" customHeight="1" x14ac:dyDescent="0.3">
      <c r="A203" s="15">
        <v>-3.2185802935127704E-2</v>
      </c>
      <c r="B203" s="12">
        <v>9.0120248218357582E-2</v>
      </c>
      <c r="C203" s="12">
        <v>0</v>
      </c>
      <c r="D203" s="12">
        <v>1</v>
      </c>
      <c r="E203" s="12">
        <v>0</v>
      </c>
      <c r="F203" s="12">
        <v>1</v>
      </c>
      <c r="G203" s="12">
        <v>0</v>
      </c>
      <c r="H203" s="12">
        <v>0</v>
      </c>
      <c r="I203" s="12">
        <v>0</v>
      </c>
      <c r="J203" s="12">
        <v>0</v>
      </c>
      <c r="K203" s="12">
        <v>0</v>
      </c>
      <c r="L203" s="12">
        <v>0</v>
      </c>
      <c r="M203" s="12">
        <v>0</v>
      </c>
      <c r="N203" s="12">
        <v>0</v>
      </c>
      <c r="O203" s="113">
        <v>7.6009024595420822</v>
      </c>
      <c r="P203" s="12">
        <v>0</v>
      </c>
      <c r="Q203" s="12">
        <v>0</v>
      </c>
      <c r="R203" s="12">
        <v>6.9850000000000003</v>
      </c>
      <c r="S203" s="128">
        <v>6.4876840184846101</v>
      </c>
      <c r="T203" s="126">
        <v>1</v>
      </c>
      <c r="U203" s="128">
        <v>0.32973954458887583</v>
      </c>
      <c r="V203" s="12">
        <v>1</v>
      </c>
      <c r="W203" s="12">
        <v>1</v>
      </c>
      <c r="X203" s="12">
        <v>1</v>
      </c>
      <c r="Y203" s="12">
        <v>0</v>
      </c>
      <c r="Z203" s="12">
        <v>0</v>
      </c>
      <c r="AA203" s="12">
        <v>0</v>
      </c>
      <c r="AB203" s="12">
        <v>0</v>
      </c>
      <c r="AC203" s="12">
        <v>0</v>
      </c>
      <c r="AD203" s="12">
        <v>0</v>
      </c>
      <c r="AE203" s="12">
        <v>1</v>
      </c>
      <c r="AF203" s="12">
        <v>0.5</v>
      </c>
      <c r="AG203" s="113">
        <v>3.1780538303479458</v>
      </c>
      <c r="AH203" s="12">
        <v>1</v>
      </c>
      <c r="AI203" s="24">
        <v>9</v>
      </c>
      <c r="AJ203" s="12">
        <v>0</v>
      </c>
      <c r="AK203" s="12" t="s">
        <v>473</v>
      </c>
      <c r="AL203" s="12">
        <v>7</v>
      </c>
      <c r="AM203" s="12" t="s">
        <v>80</v>
      </c>
      <c r="AN203" s="128">
        <f t="shared" si="7"/>
        <v>2.4309783077624445</v>
      </c>
      <c r="AO203" s="12">
        <v>1591.48</v>
      </c>
      <c r="AP203" s="12" t="s">
        <v>486</v>
      </c>
      <c r="AQ203" s="12" t="s">
        <v>63</v>
      </c>
      <c r="AR203" s="12" t="s">
        <v>481</v>
      </c>
      <c r="AS203" s="12" t="s">
        <v>480</v>
      </c>
      <c r="AT203" s="12" t="s">
        <v>17</v>
      </c>
      <c r="AU203" s="12"/>
    </row>
    <row r="204" spans="1:47" ht="15" customHeight="1" x14ac:dyDescent="0.3">
      <c r="A204" s="15">
        <v>0.33115523653002832</v>
      </c>
      <c r="B204" s="12">
        <v>8.5079408594671321E-2</v>
      </c>
      <c r="C204" s="12">
        <v>0</v>
      </c>
      <c r="D204" s="12">
        <v>1</v>
      </c>
      <c r="E204" s="12">
        <v>0</v>
      </c>
      <c r="F204" s="12">
        <v>1</v>
      </c>
      <c r="G204" s="12">
        <v>0</v>
      </c>
      <c r="H204" s="12">
        <v>0</v>
      </c>
      <c r="I204" s="12">
        <v>0</v>
      </c>
      <c r="J204" s="12">
        <v>0</v>
      </c>
      <c r="K204" s="12">
        <v>0</v>
      </c>
      <c r="L204" s="12">
        <v>0</v>
      </c>
      <c r="M204" s="12">
        <v>0</v>
      </c>
      <c r="N204" s="12">
        <v>0</v>
      </c>
      <c r="O204" s="113">
        <v>7.6009024595420822</v>
      </c>
      <c r="P204" s="12">
        <v>0</v>
      </c>
      <c r="Q204" s="12">
        <v>0</v>
      </c>
      <c r="R204" s="12">
        <v>6.9850000000000003</v>
      </c>
      <c r="S204" s="128">
        <v>6.4876840184846101</v>
      </c>
      <c r="T204" s="126">
        <v>1</v>
      </c>
      <c r="U204" s="128">
        <v>0.32973954458887583</v>
      </c>
      <c r="V204" s="12">
        <v>1</v>
      </c>
      <c r="W204" s="12">
        <v>1</v>
      </c>
      <c r="X204" s="12">
        <v>1</v>
      </c>
      <c r="Y204" s="12">
        <v>0</v>
      </c>
      <c r="Z204" s="12">
        <v>0</v>
      </c>
      <c r="AA204" s="12">
        <v>0</v>
      </c>
      <c r="AB204" s="12">
        <v>0</v>
      </c>
      <c r="AC204" s="12">
        <v>0</v>
      </c>
      <c r="AD204" s="12">
        <v>0</v>
      </c>
      <c r="AE204" s="12">
        <v>1</v>
      </c>
      <c r="AF204" s="12">
        <v>0.5</v>
      </c>
      <c r="AG204" s="113">
        <v>3.1780538303479458</v>
      </c>
      <c r="AH204" s="12">
        <v>1</v>
      </c>
      <c r="AI204" s="24">
        <v>9</v>
      </c>
      <c r="AJ204" s="12">
        <v>1</v>
      </c>
      <c r="AK204" s="12" t="s">
        <v>473</v>
      </c>
      <c r="AL204" s="12">
        <v>7</v>
      </c>
      <c r="AM204" s="12" t="s">
        <v>80</v>
      </c>
      <c r="AN204" s="128">
        <f t="shared" si="7"/>
        <v>2.4309783077624445</v>
      </c>
      <c r="AO204" s="12">
        <v>1591.48</v>
      </c>
      <c r="AP204" s="12" t="s">
        <v>485</v>
      </c>
      <c r="AQ204" s="12" t="s">
        <v>63</v>
      </c>
      <c r="AR204" s="12" t="s">
        <v>482</v>
      </c>
      <c r="AS204" s="12" t="s">
        <v>480</v>
      </c>
      <c r="AT204" s="12" t="s">
        <v>17</v>
      </c>
      <c r="AU204" s="12"/>
    </row>
    <row r="205" spans="1:47" ht="15" customHeight="1" x14ac:dyDescent="0.3">
      <c r="A205" s="15">
        <v>-0.13347468369056451</v>
      </c>
      <c r="B205" s="12">
        <v>8.9360169589445732E-2</v>
      </c>
      <c r="C205" s="12">
        <v>0</v>
      </c>
      <c r="D205" s="12">
        <v>1</v>
      </c>
      <c r="E205" s="12">
        <v>0</v>
      </c>
      <c r="F205" s="12">
        <v>1</v>
      </c>
      <c r="G205" s="12">
        <v>0</v>
      </c>
      <c r="H205" s="12">
        <v>0</v>
      </c>
      <c r="I205" s="12">
        <v>0</v>
      </c>
      <c r="J205" s="12">
        <v>0</v>
      </c>
      <c r="K205" s="12">
        <v>0</v>
      </c>
      <c r="L205" s="12">
        <v>0</v>
      </c>
      <c r="M205" s="12">
        <v>0</v>
      </c>
      <c r="N205" s="12">
        <v>0</v>
      </c>
      <c r="O205" s="113">
        <v>7.6009024595420822</v>
      </c>
      <c r="P205" s="12">
        <v>0</v>
      </c>
      <c r="Q205" s="12">
        <v>0</v>
      </c>
      <c r="R205" s="12">
        <v>6.9850000000000003</v>
      </c>
      <c r="S205" s="128">
        <v>6.4876840184846101</v>
      </c>
      <c r="T205" s="126">
        <v>1</v>
      </c>
      <c r="U205" s="128">
        <v>0.32973954458887583</v>
      </c>
      <c r="V205" s="12">
        <v>1</v>
      </c>
      <c r="W205" s="12">
        <v>1</v>
      </c>
      <c r="X205" s="12">
        <v>1</v>
      </c>
      <c r="Y205" s="12">
        <v>0</v>
      </c>
      <c r="Z205" s="12">
        <v>0</v>
      </c>
      <c r="AA205" s="12">
        <v>0</v>
      </c>
      <c r="AB205" s="12">
        <v>0</v>
      </c>
      <c r="AC205" s="12">
        <v>0</v>
      </c>
      <c r="AD205" s="12">
        <v>0</v>
      </c>
      <c r="AE205" s="12">
        <v>1</v>
      </c>
      <c r="AF205" s="12">
        <v>0.5</v>
      </c>
      <c r="AG205" s="113">
        <v>3.1780538303479458</v>
      </c>
      <c r="AH205" s="12">
        <v>1</v>
      </c>
      <c r="AI205" s="24">
        <v>9</v>
      </c>
      <c r="AJ205" s="12">
        <v>0</v>
      </c>
      <c r="AK205" s="12" t="s">
        <v>473</v>
      </c>
      <c r="AL205" s="12">
        <v>7</v>
      </c>
      <c r="AM205" s="12" t="s">
        <v>80</v>
      </c>
      <c r="AN205" s="128">
        <f t="shared" si="7"/>
        <v>2.4309783077624445</v>
      </c>
      <c r="AO205" s="12">
        <v>1591.48</v>
      </c>
      <c r="AP205" s="12" t="s">
        <v>486</v>
      </c>
      <c r="AQ205" s="12" t="s">
        <v>63</v>
      </c>
      <c r="AR205" s="12" t="s">
        <v>482</v>
      </c>
      <c r="AS205" s="12" t="s">
        <v>480</v>
      </c>
      <c r="AT205" s="12" t="s">
        <v>17</v>
      </c>
      <c r="AU205" s="12"/>
    </row>
    <row r="206" spans="1:47" ht="15" customHeight="1" x14ac:dyDescent="0.3">
      <c r="A206" s="15">
        <v>-0.2444511753140868</v>
      </c>
      <c r="B206" s="12">
        <v>8.7431442265622286E-2</v>
      </c>
      <c r="C206" s="12">
        <v>0</v>
      </c>
      <c r="D206" s="12">
        <v>1</v>
      </c>
      <c r="E206" s="12">
        <v>0</v>
      </c>
      <c r="F206" s="12">
        <v>1</v>
      </c>
      <c r="G206" s="12">
        <v>0</v>
      </c>
      <c r="H206" s="12">
        <v>0</v>
      </c>
      <c r="I206" s="12">
        <v>0</v>
      </c>
      <c r="J206" s="12">
        <v>0</v>
      </c>
      <c r="K206" s="12">
        <v>0</v>
      </c>
      <c r="L206" s="12">
        <v>0</v>
      </c>
      <c r="M206" s="12">
        <v>0</v>
      </c>
      <c r="N206" s="12">
        <v>0</v>
      </c>
      <c r="O206" s="113">
        <v>7.6009024595420822</v>
      </c>
      <c r="P206" s="12">
        <v>0</v>
      </c>
      <c r="Q206" s="12">
        <v>0</v>
      </c>
      <c r="R206" s="12">
        <v>6.9850000000000003</v>
      </c>
      <c r="S206" s="128">
        <v>6.4876840184846101</v>
      </c>
      <c r="T206" s="126">
        <v>1</v>
      </c>
      <c r="U206" s="128">
        <v>0.32973954458887583</v>
      </c>
      <c r="V206" s="12">
        <v>1</v>
      </c>
      <c r="W206" s="12">
        <v>1</v>
      </c>
      <c r="X206" s="12">
        <v>1</v>
      </c>
      <c r="Y206" s="12">
        <v>0</v>
      </c>
      <c r="Z206" s="12">
        <v>0</v>
      </c>
      <c r="AA206" s="12">
        <v>0</v>
      </c>
      <c r="AB206" s="12">
        <v>0</v>
      </c>
      <c r="AC206" s="12">
        <v>0</v>
      </c>
      <c r="AD206" s="12">
        <v>0</v>
      </c>
      <c r="AE206" s="12">
        <v>1</v>
      </c>
      <c r="AF206" s="12">
        <v>0.5</v>
      </c>
      <c r="AG206" s="113">
        <v>3.1780538303479458</v>
      </c>
      <c r="AH206" s="12">
        <v>1</v>
      </c>
      <c r="AI206" s="24">
        <v>9</v>
      </c>
      <c r="AJ206" s="12">
        <v>1</v>
      </c>
      <c r="AK206" s="12" t="s">
        <v>473</v>
      </c>
      <c r="AL206" s="12">
        <v>7</v>
      </c>
      <c r="AM206" s="12" t="s">
        <v>80</v>
      </c>
      <c r="AN206" s="128">
        <f t="shared" si="7"/>
        <v>2.4309783077624445</v>
      </c>
      <c r="AO206" s="12">
        <v>1591.48</v>
      </c>
      <c r="AP206" s="12" t="s">
        <v>485</v>
      </c>
      <c r="AQ206" s="12" t="s">
        <v>63</v>
      </c>
      <c r="AR206" s="12" t="s">
        <v>483</v>
      </c>
      <c r="AS206" s="12" t="s">
        <v>480</v>
      </c>
      <c r="AT206" s="12" t="s">
        <v>17</v>
      </c>
      <c r="AU206" s="12"/>
    </row>
    <row r="207" spans="1:47" ht="15" customHeight="1" x14ac:dyDescent="0.3">
      <c r="A207" s="15">
        <v>0.17523770800084446</v>
      </c>
      <c r="B207" s="12">
        <v>8.8771733658322527E-2</v>
      </c>
      <c r="C207" s="12">
        <v>0</v>
      </c>
      <c r="D207" s="12">
        <v>1</v>
      </c>
      <c r="E207" s="12">
        <v>0</v>
      </c>
      <c r="F207" s="12">
        <v>1</v>
      </c>
      <c r="G207" s="12">
        <v>0</v>
      </c>
      <c r="H207" s="12">
        <v>0</v>
      </c>
      <c r="I207" s="12">
        <v>0</v>
      </c>
      <c r="J207" s="12">
        <v>0</v>
      </c>
      <c r="K207" s="12">
        <v>0</v>
      </c>
      <c r="L207" s="12">
        <v>0</v>
      </c>
      <c r="M207" s="12">
        <v>0</v>
      </c>
      <c r="N207" s="12">
        <v>0</v>
      </c>
      <c r="O207" s="113">
        <v>7.6009024595420822</v>
      </c>
      <c r="P207" s="12">
        <v>0</v>
      </c>
      <c r="Q207" s="12">
        <v>0</v>
      </c>
      <c r="R207" s="12">
        <v>6.9850000000000003</v>
      </c>
      <c r="S207" s="128">
        <v>6.4876840184846101</v>
      </c>
      <c r="T207" s="126">
        <v>1</v>
      </c>
      <c r="U207" s="128">
        <v>0.32973954458887583</v>
      </c>
      <c r="V207" s="12">
        <v>1</v>
      </c>
      <c r="W207" s="12">
        <v>1</v>
      </c>
      <c r="X207" s="12">
        <v>1</v>
      </c>
      <c r="Y207" s="12">
        <v>0</v>
      </c>
      <c r="Z207" s="12">
        <v>0</v>
      </c>
      <c r="AA207" s="12">
        <v>0</v>
      </c>
      <c r="AB207" s="12">
        <v>0</v>
      </c>
      <c r="AC207" s="12">
        <v>0</v>
      </c>
      <c r="AD207" s="12">
        <v>0</v>
      </c>
      <c r="AE207" s="12">
        <v>1</v>
      </c>
      <c r="AF207" s="12">
        <v>0.5</v>
      </c>
      <c r="AG207" s="113">
        <v>3.1780538303479458</v>
      </c>
      <c r="AH207" s="12">
        <v>1</v>
      </c>
      <c r="AI207" s="24">
        <v>9</v>
      </c>
      <c r="AJ207" s="12">
        <v>0</v>
      </c>
      <c r="AK207" s="12" t="s">
        <v>473</v>
      </c>
      <c r="AL207" s="12">
        <v>7</v>
      </c>
      <c r="AM207" s="12" t="s">
        <v>80</v>
      </c>
      <c r="AN207" s="128">
        <f t="shared" si="7"/>
        <v>2.4309783077624445</v>
      </c>
      <c r="AO207" s="12">
        <v>1591.48</v>
      </c>
      <c r="AP207" s="12" t="s">
        <v>486</v>
      </c>
      <c r="AQ207" s="12" t="s">
        <v>63</v>
      </c>
      <c r="AR207" s="12" t="s">
        <v>483</v>
      </c>
      <c r="AS207" s="12" t="s">
        <v>480</v>
      </c>
      <c r="AT207" s="12" t="s">
        <v>17</v>
      </c>
      <c r="AU207" s="12"/>
    </row>
    <row r="208" spans="1:47" ht="15" customHeight="1" x14ac:dyDescent="0.3">
      <c r="A208" s="15">
        <v>-6.3448721537011726E-2</v>
      </c>
      <c r="B208" s="12">
        <v>2.964893529766904E-2</v>
      </c>
      <c r="C208" s="12">
        <v>0</v>
      </c>
      <c r="D208" s="12">
        <v>1</v>
      </c>
      <c r="E208" s="12">
        <v>0</v>
      </c>
      <c r="F208" s="12">
        <v>1</v>
      </c>
      <c r="G208" s="12">
        <v>1</v>
      </c>
      <c r="H208" s="12">
        <v>0</v>
      </c>
      <c r="I208" s="12">
        <v>0</v>
      </c>
      <c r="J208" s="12">
        <v>0</v>
      </c>
      <c r="K208" s="12">
        <v>0</v>
      </c>
      <c r="L208" s="12">
        <v>0</v>
      </c>
      <c r="M208" s="12">
        <v>0</v>
      </c>
      <c r="N208" s="12">
        <v>0</v>
      </c>
      <c r="O208" s="113">
        <v>7.6009024595420822</v>
      </c>
      <c r="P208" s="12">
        <v>0</v>
      </c>
      <c r="Q208" s="12">
        <v>0</v>
      </c>
      <c r="R208" s="12">
        <v>6.9850000000000003</v>
      </c>
      <c r="S208" s="128">
        <v>6.4876840184846101</v>
      </c>
      <c r="T208" s="126">
        <v>1</v>
      </c>
      <c r="U208" s="128">
        <v>0.32973954458887583</v>
      </c>
      <c r="V208" s="12">
        <v>1</v>
      </c>
      <c r="W208" s="12">
        <v>1</v>
      </c>
      <c r="X208" s="12">
        <v>1</v>
      </c>
      <c r="Y208" s="12">
        <v>0</v>
      </c>
      <c r="Z208" s="12">
        <v>0</v>
      </c>
      <c r="AA208" s="12">
        <v>0</v>
      </c>
      <c r="AB208" s="12">
        <v>0</v>
      </c>
      <c r="AC208" s="12">
        <v>0</v>
      </c>
      <c r="AD208" s="12">
        <v>0</v>
      </c>
      <c r="AE208" s="12">
        <v>1</v>
      </c>
      <c r="AF208" s="12">
        <v>0.5</v>
      </c>
      <c r="AG208" s="113">
        <v>3.1780538303479458</v>
      </c>
      <c r="AH208" s="12">
        <v>1</v>
      </c>
      <c r="AI208" s="24">
        <v>9</v>
      </c>
      <c r="AJ208" s="12">
        <v>1</v>
      </c>
      <c r="AK208" s="12" t="s">
        <v>473</v>
      </c>
      <c r="AL208" s="12">
        <v>7</v>
      </c>
      <c r="AM208" s="12" t="s">
        <v>80</v>
      </c>
      <c r="AN208" s="128">
        <f t="shared" si="7"/>
        <v>2.4309783077624445</v>
      </c>
      <c r="AO208" s="12">
        <v>1591.48</v>
      </c>
      <c r="AP208" s="12" t="s">
        <v>487</v>
      </c>
      <c r="AQ208" s="12" t="s">
        <v>1672</v>
      </c>
      <c r="AR208" s="12" t="s">
        <v>477</v>
      </c>
      <c r="AS208" s="12" t="s">
        <v>487</v>
      </c>
      <c r="AT208" s="12" t="s">
        <v>17</v>
      </c>
    </row>
    <row r="209" spans="1:47" ht="15" customHeight="1" x14ac:dyDescent="0.3">
      <c r="A209" s="15">
        <v>-5.9385380018509862E-2</v>
      </c>
      <c r="B209" s="12">
        <v>2.9643284535029884E-2</v>
      </c>
      <c r="C209" s="12">
        <v>0</v>
      </c>
      <c r="D209" s="12">
        <v>1</v>
      </c>
      <c r="E209" s="12">
        <v>0</v>
      </c>
      <c r="F209" s="12">
        <v>1</v>
      </c>
      <c r="G209" s="12">
        <v>1</v>
      </c>
      <c r="H209" s="12">
        <v>0</v>
      </c>
      <c r="I209" s="12">
        <v>0</v>
      </c>
      <c r="J209" s="12">
        <v>0</v>
      </c>
      <c r="K209" s="12">
        <v>0</v>
      </c>
      <c r="L209" s="12">
        <v>0</v>
      </c>
      <c r="M209" s="12">
        <v>0</v>
      </c>
      <c r="N209" s="12">
        <v>0</v>
      </c>
      <c r="O209" s="113">
        <v>7.6009024595420822</v>
      </c>
      <c r="P209" s="12">
        <v>0</v>
      </c>
      <c r="Q209" s="12">
        <v>0</v>
      </c>
      <c r="R209" s="12">
        <v>6.9850000000000003</v>
      </c>
      <c r="S209" s="128">
        <v>6.4876840184846101</v>
      </c>
      <c r="T209" s="126">
        <v>1</v>
      </c>
      <c r="U209" s="128">
        <v>0.32973954458887583</v>
      </c>
      <c r="V209" s="12">
        <v>1</v>
      </c>
      <c r="W209" s="12">
        <v>1</v>
      </c>
      <c r="X209" s="12">
        <v>1</v>
      </c>
      <c r="Y209" s="12">
        <v>0</v>
      </c>
      <c r="Z209" s="12">
        <v>0</v>
      </c>
      <c r="AA209" s="12">
        <v>0</v>
      </c>
      <c r="AB209" s="12">
        <v>0</v>
      </c>
      <c r="AC209" s="12">
        <v>0</v>
      </c>
      <c r="AD209" s="12">
        <v>0</v>
      </c>
      <c r="AE209" s="12">
        <v>1</v>
      </c>
      <c r="AF209" s="12">
        <v>0.5</v>
      </c>
      <c r="AG209" s="113">
        <v>3.1780538303479458</v>
      </c>
      <c r="AH209" s="12">
        <v>1</v>
      </c>
      <c r="AI209" s="24">
        <v>9</v>
      </c>
      <c r="AJ209" s="12">
        <v>1</v>
      </c>
      <c r="AK209" s="12" t="s">
        <v>473</v>
      </c>
      <c r="AL209" s="12">
        <v>7</v>
      </c>
      <c r="AM209" s="12" t="s">
        <v>80</v>
      </c>
      <c r="AN209" s="128">
        <f t="shared" si="7"/>
        <v>2.4309783077624445</v>
      </c>
      <c r="AO209" s="12">
        <v>1591.48</v>
      </c>
      <c r="AP209" s="12" t="s">
        <v>487</v>
      </c>
      <c r="AQ209" s="12" t="s">
        <v>1672</v>
      </c>
      <c r="AR209" s="12" t="s">
        <v>477</v>
      </c>
      <c r="AS209" s="12" t="s">
        <v>487</v>
      </c>
      <c r="AT209" s="12" t="s">
        <v>17</v>
      </c>
      <c r="AU209" s="12"/>
    </row>
    <row r="210" spans="1:47" ht="15" customHeight="1" x14ac:dyDescent="0.3">
      <c r="A210" s="15">
        <v>0.63448158336019123</v>
      </c>
      <c r="B210" s="12">
        <v>5.2349965623778159E-2</v>
      </c>
      <c r="C210" s="12">
        <v>0</v>
      </c>
      <c r="D210" s="12">
        <v>0</v>
      </c>
      <c r="E210" s="12">
        <v>1</v>
      </c>
      <c r="F210" s="12">
        <v>1</v>
      </c>
      <c r="G210" s="12">
        <v>1</v>
      </c>
      <c r="H210" s="12">
        <v>0</v>
      </c>
      <c r="I210" s="12">
        <v>0</v>
      </c>
      <c r="J210" s="12">
        <v>0</v>
      </c>
      <c r="K210" s="12">
        <v>0</v>
      </c>
      <c r="L210" s="12">
        <v>0</v>
      </c>
      <c r="M210" s="12">
        <v>0</v>
      </c>
      <c r="N210" s="12">
        <v>1</v>
      </c>
      <c r="O210" s="113">
        <v>7.604396348796338</v>
      </c>
      <c r="P210" s="12">
        <v>1</v>
      </c>
      <c r="Q210" s="12">
        <v>0</v>
      </c>
      <c r="R210" s="12">
        <v>6.9850000000000003</v>
      </c>
      <c r="S210" s="128">
        <v>4.9199809258281251</v>
      </c>
      <c r="T210" s="126">
        <v>1</v>
      </c>
      <c r="U210" s="128">
        <v>0.4154369239072136</v>
      </c>
      <c r="V210" s="12">
        <v>1</v>
      </c>
      <c r="W210" s="12">
        <v>1</v>
      </c>
      <c r="X210" s="12">
        <v>1</v>
      </c>
      <c r="Y210" s="12">
        <v>1</v>
      </c>
      <c r="Z210" s="12">
        <v>1</v>
      </c>
      <c r="AA210" s="12">
        <v>0</v>
      </c>
      <c r="AB210" s="12">
        <v>0</v>
      </c>
      <c r="AC210" s="12">
        <v>0</v>
      </c>
      <c r="AD210" s="12">
        <v>0</v>
      </c>
      <c r="AE210" s="12">
        <v>0</v>
      </c>
      <c r="AF210" s="12">
        <v>0.5</v>
      </c>
      <c r="AG210" s="113">
        <v>2.9957322735539909</v>
      </c>
      <c r="AH210" s="12">
        <v>1</v>
      </c>
      <c r="AI210" s="24">
        <v>4</v>
      </c>
      <c r="AJ210" s="12">
        <v>1</v>
      </c>
      <c r="AK210" s="12" t="s">
        <v>488</v>
      </c>
      <c r="AL210" s="12">
        <v>8</v>
      </c>
      <c r="AM210" s="12" t="s">
        <v>81</v>
      </c>
      <c r="AN210" s="128">
        <f>LN(20)</f>
        <v>2.9957322735539909</v>
      </c>
      <c r="AO210" s="12">
        <v>1354.3</v>
      </c>
      <c r="AP210" s="12" t="s">
        <v>491</v>
      </c>
      <c r="AQ210" s="12" t="s">
        <v>491</v>
      </c>
      <c r="AR210" s="12" t="s">
        <v>494</v>
      </c>
      <c r="AS210" s="12" t="s">
        <v>495</v>
      </c>
      <c r="AT210" s="12" t="s">
        <v>17</v>
      </c>
    </row>
    <row r="211" spans="1:47" ht="15" customHeight="1" x14ac:dyDescent="0.3">
      <c r="A211" s="15">
        <v>0.40342338167911101</v>
      </c>
      <c r="B211" s="12">
        <v>9.3878396994510116E-2</v>
      </c>
      <c r="C211" s="12">
        <v>0</v>
      </c>
      <c r="D211" s="12">
        <v>0</v>
      </c>
      <c r="E211" s="12">
        <v>1</v>
      </c>
      <c r="F211" s="12">
        <v>1</v>
      </c>
      <c r="G211" s="12">
        <v>1</v>
      </c>
      <c r="H211" s="12">
        <v>0</v>
      </c>
      <c r="I211" s="12">
        <v>0</v>
      </c>
      <c r="J211" s="12">
        <v>0</v>
      </c>
      <c r="K211" s="12">
        <v>0</v>
      </c>
      <c r="L211" s="12">
        <v>0</v>
      </c>
      <c r="M211" s="12">
        <v>0</v>
      </c>
      <c r="N211" s="12">
        <v>1</v>
      </c>
      <c r="O211" s="113">
        <v>7.604396348796338</v>
      </c>
      <c r="P211" s="12">
        <v>1</v>
      </c>
      <c r="Q211" s="12">
        <v>0</v>
      </c>
      <c r="R211" s="12">
        <v>6.9850000000000003</v>
      </c>
      <c r="S211" s="128">
        <v>4.9199809258281251</v>
      </c>
      <c r="T211" s="126">
        <v>1</v>
      </c>
      <c r="U211" s="128">
        <v>0.4154369239072136</v>
      </c>
      <c r="V211" s="12">
        <v>1</v>
      </c>
      <c r="W211" s="12">
        <v>1</v>
      </c>
      <c r="X211" s="12">
        <v>1</v>
      </c>
      <c r="Y211" s="12">
        <v>1</v>
      </c>
      <c r="Z211" s="12">
        <v>1</v>
      </c>
      <c r="AA211" s="12">
        <v>0</v>
      </c>
      <c r="AB211" s="12">
        <v>0</v>
      </c>
      <c r="AC211" s="12">
        <v>0</v>
      </c>
      <c r="AD211" s="12">
        <v>0</v>
      </c>
      <c r="AE211" s="12">
        <v>0</v>
      </c>
      <c r="AF211" s="12">
        <v>0.5</v>
      </c>
      <c r="AG211" s="113">
        <v>2.9957322735539909</v>
      </c>
      <c r="AH211" s="12">
        <v>1</v>
      </c>
      <c r="AI211" s="24">
        <v>4</v>
      </c>
      <c r="AJ211" s="12">
        <v>1</v>
      </c>
      <c r="AK211" s="12" t="s">
        <v>488</v>
      </c>
      <c r="AL211" s="12">
        <v>8</v>
      </c>
      <c r="AM211" s="12" t="s">
        <v>81</v>
      </c>
      <c r="AN211" s="128">
        <f>LN(20)</f>
        <v>2.9957322735539909</v>
      </c>
      <c r="AO211" s="12">
        <v>1354.3</v>
      </c>
      <c r="AP211" s="12" t="s">
        <v>492</v>
      </c>
      <c r="AQ211" s="12" t="s">
        <v>492</v>
      </c>
      <c r="AR211" s="12" t="s">
        <v>494</v>
      </c>
      <c r="AS211" s="12" t="s">
        <v>496</v>
      </c>
      <c r="AT211" s="12" t="s">
        <v>17</v>
      </c>
    </row>
    <row r="212" spans="1:47" ht="15" customHeight="1" x14ac:dyDescent="0.3">
      <c r="A212" s="15">
        <v>0.50679713041015018</v>
      </c>
      <c r="B212" s="12">
        <v>4.8266393372395251E-2</v>
      </c>
      <c r="C212" s="12">
        <v>0</v>
      </c>
      <c r="D212" s="12">
        <v>0</v>
      </c>
      <c r="E212" s="12">
        <v>1</v>
      </c>
      <c r="F212" s="12">
        <v>1</v>
      </c>
      <c r="G212" s="12">
        <v>1</v>
      </c>
      <c r="H212" s="12">
        <v>0</v>
      </c>
      <c r="I212" s="12">
        <v>0</v>
      </c>
      <c r="J212" s="12">
        <v>0</v>
      </c>
      <c r="K212" s="12">
        <v>0</v>
      </c>
      <c r="L212" s="12">
        <v>0</v>
      </c>
      <c r="M212" s="12">
        <v>0</v>
      </c>
      <c r="N212" s="12">
        <v>1</v>
      </c>
      <c r="O212" s="113">
        <v>7.604396348796338</v>
      </c>
      <c r="P212" s="12">
        <v>1</v>
      </c>
      <c r="Q212" s="12">
        <v>0</v>
      </c>
      <c r="R212" s="12">
        <v>6.9850000000000003</v>
      </c>
      <c r="S212" s="128">
        <v>4.9199809258281251</v>
      </c>
      <c r="T212" s="126">
        <v>1</v>
      </c>
      <c r="U212" s="128">
        <v>0.4154369239072136</v>
      </c>
      <c r="V212" s="12">
        <v>1</v>
      </c>
      <c r="W212" s="12">
        <v>1</v>
      </c>
      <c r="X212" s="12">
        <v>1</v>
      </c>
      <c r="Y212" s="12">
        <v>1</v>
      </c>
      <c r="Z212" s="12">
        <v>1</v>
      </c>
      <c r="AA212" s="12">
        <v>0</v>
      </c>
      <c r="AB212" s="12">
        <v>0</v>
      </c>
      <c r="AC212" s="12">
        <v>0</v>
      </c>
      <c r="AD212" s="12">
        <v>0</v>
      </c>
      <c r="AE212" s="12">
        <v>0</v>
      </c>
      <c r="AF212" s="12">
        <v>0.5</v>
      </c>
      <c r="AG212" s="113">
        <v>2.9957322735539909</v>
      </c>
      <c r="AH212" s="12">
        <v>1</v>
      </c>
      <c r="AI212" s="24">
        <v>4</v>
      </c>
      <c r="AJ212" s="12">
        <v>1</v>
      </c>
      <c r="AK212" s="12" t="s">
        <v>488</v>
      </c>
      <c r="AL212" s="12">
        <v>8</v>
      </c>
      <c r="AM212" s="12" t="s">
        <v>81</v>
      </c>
      <c r="AN212" s="128">
        <f>LN(20)</f>
        <v>2.9957322735539909</v>
      </c>
      <c r="AO212" s="12">
        <v>1354.3</v>
      </c>
      <c r="AP212" s="12" t="s">
        <v>493</v>
      </c>
      <c r="AQ212" s="12" t="s">
        <v>493</v>
      </c>
      <c r="AR212" s="12" t="s">
        <v>494</v>
      </c>
      <c r="AS212" s="12" t="s">
        <v>497</v>
      </c>
      <c r="AT212" s="12" t="s">
        <v>17</v>
      </c>
    </row>
    <row r="213" spans="1:47" ht="15" customHeight="1" x14ac:dyDescent="0.3">
      <c r="A213" s="15">
        <v>0.71179550519121237</v>
      </c>
      <c r="B213" s="12">
        <v>3.9387893567893191E-2</v>
      </c>
      <c r="C213" s="12">
        <v>0</v>
      </c>
      <c r="D213" s="12">
        <v>0</v>
      </c>
      <c r="E213" s="12">
        <v>1</v>
      </c>
      <c r="F213" s="12">
        <v>1</v>
      </c>
      <c r="G213" s="12">
        <v>1</v>
      </c>
      <c r="H213" s="12">
        <v>0</v>
      </c>
      <c r="I213" s="12">
        <v>0</v>
      </c>
      <c r="J213" s="12">
        <v>0</v>
      </c>
      <c r="K213" s="12">
        <v>0</v>
      </c>
      <c r="L213" s="12">
        <v>0</v>
      </c>
      <c r="M213" s="12">
        <v>0</v>
      </c>
      <c r="N213" s="12">
        <v>1</v>
      </c>
      <c r="O213" s="113">
        <v>7.604396348796338</v>
      </c>
      <c r="P213" s="12">
        <v>1</v>
      </c>
      <c r="Q213" s="12">
        <v>0</v>
      </c>
      <c r="R213" s="12">
        <v>6.9850000000000003</v>
      </c>
      <c r="S213" s="128">
        <v>4.9199809258281251</v>
      </c>
      <c r="T213" s="126">
        <v>1</v>
      </c>
      <c r="U213" s="128">
        <v>0.4154369239072136</v>
      </c>
      <c r="V213" s="12">
        <v>1</v>
      </c>
      <c r="W213" s="12">
        <v>1</v>
      </c>
      <c r="X213" s="12">
        <v>1</v>
      </c>
      <c r="Y213" s="12">
        <v>1</v>
      </c>
      <c r="Z213" s="12">
        <v>1</v>
      </c>
      <c r="AA213" s="12">
        <v>0</v>
      </c>
      <c r="AB213" s="12">
        <v>0</v>
      </c>
      <c r="AC213" s="12">
        <v>0</v>
      </c>
      <c r="AD213" s="12">
        <v>0</v>
      </c>
      <c r="AE213" s="12">
        <v>0</v>
      </c>
      <c r="AF213" s="12">
        <v>0.5</v>
      </c>
      <c r="AG213" s="113">
        <v>2.9957322735539909</v>
      </c>
      <c r="AH213" s="12">
        <v>1</v>
      </c>
      <c r="AI213" s="24">
        <v>4</v>
      </c>
      <c r="AJ213" s="12">
        <v>1</v>
      </c>
      <c r="AK213" s="12" t="s">
        <v>488</v>
      </c>
      <c r="AL213" s="12">
        <v>8</v>
      </c>
      <c r="AM213" s="12" t="s">
        <v>81</v>
      </c>
      <c r="AN213" s="128">
        <f>LN(20)</f>
        <v>2.9957322735539909</v>
      </c>
      <c r="AO213" s="12">
        <v>1354.3</v>
      </c>
      <c r="AP213" s="12" t="s">
        <v>493</v>
      </c>
      <c r="AQ213" s="12" t="s">
        <v>493</v>
      </c>
      <c r="AR213" s="12" t="s">
        <v>494</v>
      </c>
      <c r="AS213" s="12" t="s">
        <v>497</v>
      </c>
      <c r="AT213" s="12" t="s">
        <v>17</v>
      </c>
      <c r="AU213" s="12"/>
    </row>
    <row r="214" spans="1:47" ht="15" customHeight="1" x14ac:dyDescent="0.3">
      <c r="A214" s="15">
        <v>7.1514534329787202E-2</v>
      </c>
      <c r="B214" s="12">
        <v>1.8819614297312423E-2</v>
      </c>
      <c r="C214" s="12">
        <v>0</v>
      </c>
      <c r="D214" s="12">
        <v>1</v>
      </c>
      <c r="E214" s="12">
        <v>0</v>
      </c>
      <c r="F214" s="12">
        <v>1</v>
      </c>
      <c r="G214" s="12">
        <v>1</v>
      </c>
      <c r="H214" s="12">
        <v>0</v>
      </c>
      <c r="I214" s="12">
        <v>0</v>
      </c>
      <c r="J214" s="12">
        <v>0</v>
      </c>
      <c r="K214" s="12">
        <v>0</v>
      </c>
      <c r="L214" s="12">
        <v>0</v>
      </c>
      <c r="M214" s="12">
        <v>0</v>
      </c>
      <c r="N214" s="12">
        <v>0</v>
      </c>
      <c r="O214" s="113">
        <v>7.6031499320825615</v>
      </c>
      <c r="P214" s="12">
        <v>0</v>
      </c>
      <c r="Q214" s="12">
        <v>1</v>
      </c>
      <c r="R214" s="12">
        <v>6.9850000000000003</v>
      </c>
      <c r="S214" s="128">
        <v>6.6732979677676543</v>
      </c>
      <c r="T214" s="126">
        <v>0</v>
      </c>
      <c r="U214" s="128">
        <v>0.95545370585875489</v>
      </c>
      <c r="V214" s="12">
        <v>1</v>
      </c>
      <c r="W214" s="12">
        <v>1</v>
      </c>
      <c r="X214" s="12">
        <v>1</v>
      </c>
      <c r="Y214" s="12">
        <v>1</v>
      </c>
      <c r="Z214" s="12">
        <v>0</v>
      </c>
      <c r="AA214" s="12">
        <v>0</v>
      </c>
      <c r="AB214" s="12">
        <v>0</v>
      </c>
      <c r="AC214" s="12">
        <v>0</v>
      </c>
      <c r="AD214" s="12">
        <v>0</v>
      </c>
      <c r="AE214" s="12">
        <v>1</v>
      </c>
      <c r="AF214" s="12">
        <v>0.5</v>
      </c>
      <c r="AG214" s="113">
        <v>3.1780538303479458</v>
      </c>
      <c r="AH214" s="12">
        <v>0</v>
      </c>
      <c r="AI214" s="24">
        <v>64</v>
      </c>
      <c r="AJ214" s="12">
        <v>1</v>
      </c>
      <c r="AK214" s="12" t="s">
        <v>501</v>
      </c>
      <c r="AL214" s="12">
        <v>9</v>
      </c>
      <c r="AM214" s="12" t="s">
        <v>82</v>
      </c>
      <c r="AN214" s="128">
        <f t="shared" ref="AN214:AN245" si="8">LN(20.5)</f>
        <v>3.0204248861443626</v>
      </c>
      <c r="AO214" s="12">
        <v>23.6</v>
      </c>
      <c r="AP214" s="12" t="s">
        <v>509</v>
      </c>
      <c r="AQ214" s="12" t="s">
        <v>1676</v>
      </c>
      <c r="AR214" s="12" t="s">
        <v>506</v>
      </c>
      <c r="AS214" s="12" t="s">
        <v>511</v>
      </c>
      <c r="AT214" s="12" t="s">
        <v>17</v>
      </c>
    </row>
    <row r="215" spans="1:47" ht="15" customHeight="1" x14ac:dyDescent="0.3">
      <c r="A215" s="15">
        <v>0.23822152779764846</v>
      </c>
      <c r="B215" s="12">
        <v>1.832473290751142E-2</v>
      </c>
      <c r="C215" s="12">
        <v>0</v>
      </c>
      <c r="D215" s="12">
        <v>1</v>
      </c>
      <c r="E215" s="12">
        <v>0</v>
      </c>
      <c r="F215" s="12">
        <v>1</v>
      </c>
      <c r="G215" s="12">
        <v>1</v>
      </c>
      <c r="H215" s="12">
        <v>0</v>
      </c>
      <c r="I215" s="12">
        <v>0</v>
      </c>
      <c r="J215" s="12">
        <v>0</v>
      </c>
      <c r="K215" s="12">
        <v>0</v>
      </c>
      <c r="L215" s="12">
        <v>0</v>
      </c>
      <c r="M215" s="12">
        <v>0</v>
      </c>
      <c r="N215" s="12">
        <v>0</v>
      </c>
      <c r="O215" s="113">
        <v>7.6031499320825615</v>
      </c>
      <c r="P215" s="12">
        <v>0</v>
      </c>
      <c r="Q215" s="12">
        <v>1</v>
      </c>
      <c r="R215" s="12">
        <v>6.9850000000000003</v>
      </c>
      <c r="S215" s="128">
        <v>6.6732979677676543</v>
      </c>
      <c r="T215" s="126">
        <v>0</v>
      </c>
      <c r="U215" s="128">
        <v>0.95545370585875489</v>
      </c>
      <c r="V215" s="12">
        <v>1</v>
      </c>
      <c r="W215" s="12">
        <v>1</v>
      </c>
      <c r="X215" s="12">
        <v>1</v>
      </c>
      <c r="Y215" s="12">
        <v>1</v>
      </c>
      <c r="Z215" s="12">
        <v>0</v>
      </c>
      <c r="AA215" s="12">
        <v>0</v>
      </c>
      <c r="AB215" s="12">
        <v>0</v>
      </c>
      <c r="AC215" s="12">
        <v>0</v>
      </c>
      <c r="AD215" s="12">
        <v>0</v>
      </c>
      <c r="AE215" s="12">
        <v>1</v>
      </c>
      <c r="AF215" s="12">
        <v>0.5</v>
      </c>
      <c r="AG215" s="113">
        <v>3.1780538303479458</v>
      </c>
      <c r="AH215" s="12">
        <v>0</v>
      </c>
      <c r="AI215" s="24">
        <v>64</v>
      </c>
      <c r="AJ215" s="12">
        <v>1</v>
      </c>
      <c r="AK215" s="12" t="s">
        <v>501</v>
      </c>
      <c r="AL215" s="12">
        <v>9</v>
      </c>
      <c r="AM215" s="12" t="s">
        <v>82</v>
      </c>
      <c r="AN215" s="128">
        <f t="shared" si="8"/>
        <v>3.0204248861443626</v>
      </c>
      <c r="AO215" s="12">
        <v>23.6</v>
      </c>
      <c r="AP215" s="12" t="s">
        <v>509</v>
      </c>
      <c r="AQ215" s="12" t="s">
        <v>1676</v>
      </c>
      <c r="AR215" s="12" t="s">
        <v>507</v>
      </c>
      <c r="AS215" s="12" t="s">
        <v>512</v>
      </c>
      <c r="AT215" s="12" t="s">
        <v>17</v>
      </c>
    </row>
    <row r="216" spans="1:47" ht="15" customHeight="1" x14ac:dyDescent="0.3">
      <c r="A216" s="15">
        <v>-5.9642065166547013E-2</v>
      </c>
      <c r="B216" s="12">
        <v>1.8834336368383265E-2</v>
      </c>
      <c r="C216" s="12">
        <v>1</v>
      </c>
      <c r="D216" s="12">
        <v>0</v>
      </c>
      <c r="E216" s="12">
        <v>0</v>
      </c>
      <c r="F216" s="12">
        <v>1</v>
      </c>
      <c r="G216" s="12">
        <v>1</v>
      </c>
      <c r="H216" s="12">
        <v>0</v>
      </c>
      <c r="I216" s="12">
        <v>0</v>
      </c>
      <c r="J216" s="12">
        <v>0</v>
      </c>
      <c r="K216" s="12">
        <v>0</v>
      </c>
      <c r="L216" s="12">
        <v>0</v>
      </c>
      <c r="M216" s="12">
        <v>0</v>
      </c>
      <c r="N216" s="12">
        <v>0</v>
      </c>
      <c r="O216" s="113">
        <v>7.6031499320825615</v>
      </c>
      <c r="P216" s="12">
        <v>0</v>
      </c>
      <c r="Q216" s="12">
        <v>1</v>
      </c>
      <c r="R216" s="12">
        <v>6.9850000000000003</v>
      </c>
      <c r="S216" s="128">
        <v>6.6732979677676543</v>
      </c>
      <c r="T216" s="126">
        <v>0</v>
      </c>
      <c r="U216" s="128">
        <v>0.95545370585875489</v>
      </c>
      <c r="V216" s="12">
        <v>1</v>
      </c>
      <c r="W216" s="12">
        <v>1</v>
      </c>
      <c r="X216" s="12">
        <v>1</v>
      </c>
      <c r="Y216" s="12">
        <v>1</v>
      </c>
      <c r="Z216" s="12">
        <v>0</v>
      </c>
      <c r="AA216" s="12">
        <v>0</v>
      </c>
      <c r="AB216" s="12">
        <v>0</v>
      </c>
      <c r="AC216" s="12">
        <v>0</v>
      </c>
      <c r="AD216" s="12">
        <v>0</v>
      </c>
      <c r="AE216" s="12">
        <v>1</v>
      </c>
      <c r="AF216" s="12">
        <v>0.5</v>
      </c>
      <c r="AG216" s="113">
        <v>3.1780538303479458</v>
      </c>
      <c r="AH216" s="12">
        <v>0</v>
      </c>
      <c r="AI216" s="24">
        <v>64</v>
      </c>
      <c r="AJ216" s="12">
        <v>1</v>
      </c>
      <c r="AK216" s="12" t="s">
        <v>501</v>
      </c>
      <c r="AL216" s="12">
        <v>9</v>
      </c>
      <c r="AM216" s="12" t="s">
        <v>82</v>
      </c>
      <c r="AN216" s="128">
        <f t="shared" si="8"/>
        <v>3.0204248861443626</v>
      </c>
      <c r="AO216" s="12">
        <v>23.6</v>
      </c>
      <c r="AP216" s="12" t="s">
        <v>509</v>
      </c>
      <c r="AQ216" s="12" t="s">
        <v>1676</v>
      </c>
      <c r="AR216" s="12" t="s">
        <v>508</v>
      </c>
      <c r="AS216" s="12" t="s">
        <v>513</v>
      </c>
      <c r="AT216" s="12" t="s">
        <v>17</v>
      </c>
    </row>
    <row r="217" spans="1:47" ht="15" customHeight="1" x14ac:dyDescent="0.3">
      <c r="A217" s="15">
        <v>3.7709009900252027E-2</v>
      </c>
      <c r="B217" s="12">
        <v>1.8854504950126014E-2</v>
      </c>
      <c r="C217" s="12">
        <v>1</v>
      </c>
      <c r="D217" s="12">
        <v>0</v>
      </c>
      <c r="E217" s="12">
        <v>0</v>
      </c>
      <c r="F217" s="12">
        <v>1</v>
      </c>
      <c r="G217" s="12">
        <v>1</v>
      </c>
      <c r="H217" s="12">
        <v>0</v>
      </c>
      <c r="I217" s="12">
        <v>0</v>
      </c>
      <c r="J217" s="12">
        <v>0</v>
      </c>
      <c r="K217" s="12">
        <v>0</v>
      </c>
      <c r="L217" s="12">
        <v>0</v>
      </c>
      <c r="M217" s="12">
        <v>0</v>
      </c>
      <c r="N217" s="12">
        <v>0</v>
      </c>
      <c r="O217" s="113">
        <v>7.6031499320825615</v>
      </c>
      <c r="P217" s="12">
        <v>0</v>
      </c>
      <c r="Q217" s="12">
        <v>1</v>
      </c>
      <c r="R217" s="12">
        <v>6.9850000000000003</v>
      </c>
      <c r="S217" s="128">
        <v>6.6732979677676543</v>
      </c>
      <c r="T217" s="126">
        <v>0</v>
      </c>
      <c r="U217" s="128">
        <v>0.95545370585875489</v>
      </c>
      <c r="V217" s="12">
        <v>1</v>
      </c>
      <c r="W217" s="12">
        <v>1</v>
      </c>
      <c r="X217" s="12">
        <v>1</v>
      </c>
      <c r="Y217" s="12">
        <v>1</v>
      </c>
      <c r="Z217" s="12">
        <v>0</v>
      </c>
      <c r="AA217" s="12">
        <v>0</v>
      </c>
      <c r="AB217" s="12">
        <v>0</v>
      </c>
      <c r="AC217" s="12">
        <v>0</v>
      </c>
      <c r="AD217" s="12">
        <v>0</v>
      </c>
      <c r="AE217" s="12">
        <v>1</v>
      </c>
      <c r="AF217" s="12">
        <v>0.5</v>
      </c>
      <c r="AG217" s="113">
        <v>3.1780538303479458</v>
      </c>
      <c r="AH217" s="12">
        <v>0</v>
      </c>
      <c r="AI217" s="24">
        <v>64</v>
      </c>
      <c r="AJ217" s="12">
        <v>1</v>
      </c>
      <c r="AK217" s="12" t="s">
        <v>501</v>
      </c>
      <c r="AL217" s="12">
        <v>9</v>
      </c>
      <c r="AM217" s="12" t="s">
        <v>82</v>
      </c>
      <c r="AN217" s="128">
        <f t="shared" si="8"/>
        <v>3.0204248861443626</v>
      </c>
      <c r="AO217" s="12">
        <v>23.6</v>
      </c>
      <c r="AP217" s="12" t="s">
        <v>509</v>
      </c>
      <c r="AQ217" s="12" t="s">
        <v>1676</v>
      </c>
      <c r="AR217" s="12" t="s">
        <v>506</v>
      </c>
      <c r="AS217" s="12" t="s">
        <v>511</v>
      </c>
      <c r="AT217" s="12" t="s">
        <v>17</v>
      </c>
    </row>
    <row r="218" spans="1:47" ht="15" customHeight="1" x14ac:dyDescent="0.3">
      <c r="A218" s="15">
        <v>0.13828128618913318</v>
      </c>
      <c r="B218" s="12">
        <v>1.868666029582881E-2</v>
      </c>
      <c r="C218" s="12">
        <v>1</v>
      </c>
      <c r="D218" s="12">
        <v>0</v>
      </c>
      <c r="E218" s="12">
        <v>0</v>
      </c>
      <c r="F218" s="12">
        <v>1</v>
      </c>
      <c r="G218" s="12">
        <v>1</v>
      </c>
      <c r="H218" s="12">
        <v>0</v>
      </c>
      <c r="I218" s="12">
        <v>0</v>
      </c>
      <c r="J218" s="12">
        <v>0</v>
      </c>
      <c r="K218" s="12">
        <v>0</v>
      </c>
      <c r="L218" s="12">
        <v>0</v>
      </c>
      <c r="M218" s="12">
        <v>0</v>
      </c>
      <c r="N218" s="12">
        <v>0</v>
      </c>
      <c r="O218" s="113">
        <v>7.6031499320825615</v>
      </c>
      <c r="P218" s="12">
        <v>0</v>
      </c>
      <c r="Q218" s="12">
        <v>1</v>
      </c>
      <c r="R218" s="12">
        <v>6.9850000000000003</v>
      </c>
      <c r="S218" s="128">
        <v>6.6732979677676543</v>
      </c>
      <c r="T218" s="126">
        <v>0</v>
      </c>
      <c r="U218" s="128">
        <v>0.95545370585875489</v>
      </c>
      <c r="V218" s="12">
        <v>1</v>
      </c>
      <c r="W218" s="12">
        <v>1</v>
      </c>
      <c r="X218" s="12">
        <v>1</v>
      </c>
      <c r="Y218" s="12">
        <v>1</v>
      </c>
      <c r="Z218" s="12">
        <v>0</v>
      </c>
      <c r="AA218" s="12">
        <v>0</v>
      </c>
      <c r="AB218" s="12">
        <v>0</v>
      </c>
      <c r="AC218" s="12">
        <v>0</v>
      </c>
      <c r="AD218" s="12">
        <v>0</v>
      </c>
      <c r="AE218" s="12">
        <v>1</v>
      </c>
      <c r="AF218" s="12">
        <v>0.5</v>
      </c>
      <c r="AG218" s="113">
        <v>3.1780538303479458</v>
      </c>
      <c r="AH218" s="12">
        <v>0</v>
      </c>
      <c r="AI218" s="24">
        <v>64</v>
      </c>
      <c r="AJ218" s="12">
        <v>1</v>
      </c>
      <c r="AK218" s="12" t="s">
        <v>501</v>
      </c>
      <c r="AL218" s="12">
        <v>9</v>
      </c>
      <c r="AM218" s="12" t="s">
        <v>82</v>
      </c>
      <c r="AN218" s="128">
        <f t="shared" si="8"/>
        <v>3.0204248861443626</v>
      </c>
      <c r="AO218" s="12">
        <v>23.6</v>
      </c>
      <c r="AP218" s="12" t="s">
        <v>509</v>
      </c>
      <c r="AQ218" s="12" t="s">
        <v>1676</v>
      </c>
      <c r="AR218" s="12" t="s">
        <v>507</v>
      </c>
      <c r="AS218" s="12" t="s">
        <v>512</v>
      </c>
      <c r="AT218" s="12" t="s">
        <v>17</v>
      </c>
    </row>
    <row r="219" spans="1:47" ht="15" customHeight="1" x14ac:dyDescent="0.3">
      <c r="A219" s="15">
        <v>-3.7709009900252027E-2</v>
      </c>
      <c r="B219" s="12">
        <v>1.8854504950126014E-2</v>
      </c>
      <c r="C219" s="12">
        <v>1</v>
      </c>
      <c r="D219" s="12">
        <v>0</v>
      </c>
      <c r="E219" s="12">
        <v>0</v>
      </c>
      <c r="F219" s="12">
        <v>1</v>
      </c>
      <c r="G219" s="12">
        <v>1</v>
      </c>
      <c r="H219" s="12">
        <v>0</v>
      </c>
      <c r="I219" s="12">
        <v>0</v>
      </c>
      <c r="J219" s="12">
        <v>0</v>
      </c>
      <c r="K219" s="12">
        <v>0</v>
      </c>
      <c r="L219" s="12">
        <v>0</v>
      </c>
      <c r="M219" s="12">
        <v>0</v>
      </c>
      <c r="N219" s="12">
        <v>0</v>
      </c>
      <c r="O219" s="113">
        <v>7.6031499320825615</v>
      </c>
      <c r="P219" s="12">
        <v>0</v>
      </c>
      <c r="Q219" s="12">
        <v>1</v>
      </c>
      <c r="R219" s="12">
        <v>6.9850000000000003</v>
      </c>
      <c r="S219" s="128">
        <v>6.6732979677676543</v>
      </c>
      <c r="T219" s="126">
        <v>0</v>
      </c>
      <c r="U219" s="128">
        <v>0.95545370585875489</v>
      </c>
      <c r="V219" s="12">
        <v>1</v>
      </c>
      <c r="W219" s="12">
        <v>1</v>
      </c>
      <c r="X219" s="12">
        <v>1</v>
      </c>
      <c r="Y219" s="12">
        <v>1</v>
      </c>
      <c r="Z219" s="12">
        <v>0</v>
      </c>
      <c r="AA219" s="12">
        <v>0</v>
      </c>
      <c r="AB219" s="12">
        <v>0</v>
      </c>
      <c r="AC219" s="12">
        <v>0</v>
      </c>
      <c r="AD219" s="12">
        <v>0</v>
      </c>
      <c r="AE219" s="12">
        <v>1</v>
      </c>
      <c r="AF219" s="12">
        <v>0.5</v>
      </c>
      <c r="AG219" s="113">
        <v>3.1780538303479458</v>
      </c>
      <c r="AH219" s="12">
        <v>0</v>
      </c>
      <c r="AI219" s="24">
        <v>64</v>
      </c>
      <c r="AJ219" s="12">
        <v>1</v>
      </c>
      <c r="AK219" s="12" t="s">
        <v>501</v>
      </c>
      <c r="AL219" s="12">
        <v>9</v>
      </c>
      <c r="AM219" s="12" t="s">
        <v>82</v>
      </c>
      <c r="AN219" s="128">
        <f t="shared" si="8"/>
        <v>3.0204248861443626</v>
      </c>
      <c r="AO219" s="12">
        <v>23.6</v>
      </c>
      <c r="AP219" s="12" t="s">
        <v>509</v>
      </c>
      <c r="AQ219" s="12" t="s">
        <v>1676</v>
      </c>
      <c r="AR219" s="12" t="s">
        <v>508</v>
      </c>
      <c r="AS219" s="12" t="s">
        <v>513</v>
      </c>
      <c r="AT219" s="12" t="s">
        <v>17</v>
      </c>
    </row>
    <row r="220" spans="1:47" ht="15" customHeight="1" x14ac:dyDescent="0.3">
      <c r="A220" s="15">
        <v>6.9185214588651983E-2</v>
      </c>
      <c r="B220" s="12">
        <v>6.0161056164045202E-3</v>
      </c>
      <c r="C220" s="12">
        <v>1</v>
      </c>
      <c r="D220" s="12">
        <v>0</v>
      </c>
      <c r="E220" s="12">
        <v>0</v>
      </c>
      <c r="F220" s="12">
        <v>1</v>
      </c>
      <c r="G220" s="12">
        <v>1</v>
      </c>
      <c r="H220" s="12">
        <v>0</v>
      </c>
      <c r="I220" s="12">
        <v>0</v>
      </c>
      <c r="J220" s="12">
        <v>0</v>
      </c>
      <c r="K220" s="12">
        <v>0</v>
      </c>
      <c r="L220" s="12">
        <v>0</v>
      </c>
      <c r="M220" s="12">
        <v>0</v>
      </c>
      <c r="N220" s="12">
        <v>0</v>
      </c>
      <c r="O220" s="113">
        <v>7.6031499320825615</v>
      </c>
      <c r="P220" s="12">
        <v>0</v>
      </c>
      <c r="Q220" s="12">
        <v>1</v>
      </c>
      <c r="R220" s="12">
        <v>6.9850000000000003</v>
      </c>
      <c r="S220" s="128">
        <v>6.6732979677676543</v>
      </c>
      <c r="T220" s="126">
        <v>0</v>
      </c>
      <c r="U220" s="128">
        <v>0.95545370585875489</v>
      </c>
      <c r="V220" s="12">
        <v>1</v>
      </c>
      <c r="W220" s="12">
        <v>1</v>
      </c>
      <c r="X220" s="12">
        <v>1</v>
      </c>
      <c r="Y220" s="12">
        <v>1</v>
      </c>
      <c r="Z220" s="12">
        <v>0</v>
      </c>
      <c r="AA220" s="12">
        <v>0</v>
      </c>
      <c r="AB220" s="12">
        <v>0</v>
      </c>
      <c r="AC220" s="12">
        <v>0</v>
      </c>
      <c r="AD220" s="12">
        <v>0</v>
      </c>
      <c r="AE220" s="12">
        <v>1</v>
      </c>
      <c r="AF220" s="12">
        <v>0.5</v>
      </c>
      <c r="AG220" s="113">
        <v>3.1780538303479458</v>
      </c>
      <c r="AH220" s="12">
        <v>0</v>
      </c>
      <c r="AI220" s="24">
        <v>64</v>
      </c>
      <c r="AJ220" s="12">
        <v>1</v>
      </c>
      <c r="AK220" s="12" t="s">
        <v>501</v>
      </c>
      <c r="AL220" s="12">
        <v>9</v>
      </c>
      <c r="AM220" s="12" t="s">
        <v>82</v>
      </c>
      <c r="AN220" s="128">
        <f t="shared" si="8"/>
        <v>3.0204248861443626</v>
      </c>
      <c r="AO220" s="12">
        <v>23.6</v>
      </c>
      <c r="AP220" s="12" t="s">
        <v>510</v>
      </c>
      <c r="AQ220" s="12" t="s">
        <v>1676</v>
      </c>
      <c r="AR220" s="12" t="s">
        <v>506</v>
      </c>
      <c r="AS220" s="12" t="s">
        <v>511</v>
      </c>
      <c r="AT220" s="12" t="s">
        <v>17</v>
      </c>
    </row>
    <row r="221" spans="1:47" ht="15" customHeight="1" x14ac:dyDescent="0.3">
      <c r="A221" s="15">
        <v>0.11974330600306941</v>
      </c>
      <c r="B221" s="12">
        <v>5.9871653001534707E-3</v>
      </c>
      <c r="C221" s="12">
        <v>1</v>
      </c>
      <c r="D221" s="12">
        <v>0</v>
      </c>
      <c r="E221" s="12">
        <v>0</v>
      </c>
      <c r="F221" s="12">
        <v>1</v>
      </c>
      <c r="G221" s="12">
        <v>1</v>
      </c>
      <c r="H221" s="12">
        <v>0</v>
      </c>
      <c r="I221" s="12">
        <v>0</v>
      </c>
      <c r="J221" s="12">
        <v>0</v>
      </c>
      <c r="K221" s="12">
        <v>0</v>
      </c>
      <c r="L221" s="12">
        <v>0</v>
      </c>
      <c r="M221" s="12">
        <v>0</v>
      </c>
      <c r="N221" s="12">
        <v>0</v>
      </c>
      <c r="O221" s="113">
        <v>7.6031499320825615</v>
      </c>
      <c r="P221" s="12">
        <v>0</v>
      </c>
      <c r="Q221" s="12">
        <v>1</v>
      </c>
      <c r="R221" s="12">
        <v>6.9850000000000003</v>
      </c>
      <c r="S221" s="128">
        <v>6.6732979677676543</v>
      </c>
      <c r="T221" s="126">
        <v>0</v>
      </c>
      <c r="U221" s="128">
        <v>0.95545370585875489</v>
      </c>
      <c r="V221" s="12">
        <v>1</v>
      </c>
      <c r="W221" s="12">
        <v>1</v>
      </c>
      <c r="X221" s="12">
        <v>1</v>
      </c>
      <c r="Y221" s="12">
        <v>1</v>
      </c>
      <c r="Z221" s="12">
        <v>0</v>
      </c>
      <c r="AA221" s="12">
        <v>0</v>
      </c>
      <c r="AB221" s="12">
        <v>0</v>
      </c>
      <c r="AC221" s="12">
        <v>0</v>
      </c>
      <c r="AD221" s="12">
        <v>0</v>
      </c>
      <c r="AE221" s="12">
        <v>1</v>
      </c>
      <c r="AF221" s="12">
        <v>0.5</v>
      </c>
      <c r="AG221" s="113">
        <v>3.1780538303479458</v>
      </c>
      <c r="AH221" s="12">
        <v>0</v>
      </c>
      <c r="AI221" s="24">
        <v>64</v>
      </c>
      <c r="AJ221" s="12">
        <v>1</v>
      </c>
      <c r="AK221" s="12" t="s">
        <v>501</v>
      </c>
      <c r="AL221" s="12">
        <v>9</v>
      </c>
      <c r="AM221" s="12" t="s">
        <v>82</v>
      </c>
      <c r="AN221" s="128">
        <f t="shared" si="8"/>
        <v>3.0204248861443626</v>
      </c>
      <c r="AO221" s="12">
        <v>23.6</v>
      </c>
      <c r="AP221" s="12" t="s">
        <v>510</v>
      </c>
      <c r="AQ221" s="12" t="s">
        <v>1676</v>
      </c>
      <c r="AR221" s="12" t="s">
        <v>507</v>
      </c>
      <c r="AS221" s="12" t="s">
        <v>512</v>
      </c>
      <c r="AT221" s="12" t="s">
        <v>17</v>
      </c>
    </row>
    <row r="222" spans="1:47" ht="15" customHeight="1" x14ac:dyDescent="0.3">
      <c r="A222" s="15">
        <v>-5.1192513077378793E-2</v>
      </c>
      <c r="B222" s="12">
        <v>6.0226485973386814E-3</v>
      </c>
      <c r="C222" s="12">
        <v>1</v>
      </c>
      <c r="D222" s="12">
        <v>0</v>
      </c>
      <c r="E222" s="12">
        <v>0</v>
      </c>
      <c r="F222" s="12">
        <v>1</v>
      </c>
      <c r="G222" s="12">
        <v>1</v>
      </c>
      <c r="H222" s="12">
        <v>0</v>
      </c>
      <c r="I222" s="12">
        <v>0</v>
      </c>
      <c r="J222" s="12">
        <v>0</v>
      </c>
      <c r="K222" s="12">
        <v>0</v>
      </c>
      <c r="L222" s="12">
        <v>0</v>
      </c>
      <c r="M222" s="12">
        <v>0</v>
      </c>
      <c r="N222" s="12">
        <v>0</v>
      </c>
      <c r="O222" s="113">
        <v>7.6031499320825615</v>
      </c>
      <c r="P222" s="12">
        <v>0</v>
      </c>
      <c r="Q222" s="12">
        <v>1</v>
      </c>
      <c r="R222" s="12">
        <v>6.9850000000000003</v>
      </c>
      <c r="S222" s="128">
        <v>6.6732979677676543</v>
      </c>
      <c r="T222" s="126">
        <v>0</v>
      </c>
      <c r="U222" s="128">
        <v>0.95545370585875489</v>
      </c>
      <c r="V222" s="12">
        <v>1</v>
      </c>
      <c r="W222" s="12">
        <v>1</v>
      </c>
      <c r="X222" s="12">
        <v>1</v>
      </c>
      <c r="Y222" s="12">
        <v>1</v>
      </c>
      <c r="Z222" s="12">
        <v>0</v>
      </c>
      <c r="AA222" s="12">
        <v>0</v>
      </c>
      <c r="AB222" s="12">
        <v>0</v>
      </c>
      <c r="AC222" s="12">
        <v>0</v>
      </c>
      <c r="AD222" s="12">
        <v>0</v>
      </c>
      <c r="AE222" s="12">
        <v>1</v>
      </c>
      <c r="AF222" s="12">
        <v>0.5</v>
      </c>
      <c r="AG222" s="113">
        <v>3.1780538303479458</v>
      </c>
      <c r="AH222" s="12">
        <v>0</v>
      </c>
      <c r="AI222" s="24">
        <v>64</v>
      </c>
      <c r="AJ222" s="12">
        <v>1</v>
      </c>
      <c r="AK222" s="12" t="s">
        <v>501</v>
      </c>
      <c r="AL222" s="12">
        <v>9</v>
      </c>
      <c r="AM222" s="12" t="s">
        <v>82</v>
      </c>
      <c r="AN222" s="128">
        <f t="shared" si="8"/>
        <v>3.0204248861443626</v>
      </c>
      <c r="AO222" s="12">
        <v>23.6</v>
      </c>
      <c r="AP222" s="12" t="s">
        <v>510</v>
      </c>
      <c r="AQ222" s="12" t="s">
        <v>1676</v>
      </c>
      <c r="AR222" s="12" t="s">
        <v>508</v>
      </c>
      <c r="AS222" s="12" t="s">
        <v>513</v>
      </c>
      <c r="AT222" s="12" t="s">
        <v>17</v>
      </c>
    </row>
    <row r="223" spans="1:47" ht="15" customHeight="1" x14ac:dyDescent="0.3">
      <c r="A223" s="15">
        <v>7.8157411226709383E-2</v>
      </c>
      <c r="B223" s="12">
        <v>6.0121085559007208E-3</v>
      </c>
      <c r="C223" s="12">
        <v>1</v>
      </c>
      <c r="D223" s="12">
        <v>0</v>
      </c>
      <c r="E223" s="12">
        <v>0</v>
      </c>
      <c r="F223" s="12">
        <v>1</v>
      </c>
      <c r="G223" s="12">
        <v>1</v>
      </c>
      <c r="H223" s="12">
        <v>0</v>
      </c>
      <c r="I223" s="12">
        <v>0</v>
      </c>
      <c r="J223" s="12">
        <v>0</v>
      </c>
      <c r="K223" s="12">
        <v>0</v>
      </c>
      <c r="L223" s="12">
        <v>0</v>
      </c>
      <c r="M223" s="12">
        <v>0</v>
      </c>
      <c r="N223" s="12">
        <v>0</v>
      </c>
      <c r="O223" s="113">
        <v>7.6031499320825615</v>
      </c>
      <c r="P223" s="12">
        <v>0</v>
      </c>
      <c r="Q223" s="12">
        <v>1</v>
      </c>
      <c r="R223" s="12">
        <v>6.9850000000000003</v>
      </c>
      <c r="S223" s="128">
        <v>6.6732979677676543</v>
      </c>
      <c r="T223" s="126">
        <v>0</v>
      </c>
      <c r="U223" s="128">
        <v>0.95545370585875489</v>
      </c>
      <c r="V223" s="12">
        <v>1</v>
      </c>
      <c r="W223" s="12">
        <v>1</v>
      </c>
      <c r="X223" s="12">
        <v>1</v>
      </c>
      <c r="Y223" s="12">
        <v>1</v>
      </c>
      <c r="Z223" s="12">
        <v>0</v>
      </c>
      <c r="AA223" s="12">
        <v>0</v>
      </c>
      <c r="AB223" s="12">
        <v>0</v>
      </c>
      <c r="AC223" s="12">
        <v>0</v>
      </c>
      <c r="AD223" s="12">
        <v>0</v>
      </c>
      <c r="AE223" s="12">
        <v>1</v>
      </c>
      <c r="AF223" s="12">
        <v>0.5</v>
      </c>
      <c r="AG223" s="113">
        <v>3.1780538303479458</v>
      </c>
      <c r="AH223" s="12">
        <v>0</v>
      </c>
      <c r="AI223" s="24">
        <v>64</v>
      </c>
      <c r="AJ223" s="12">
        <v>1</v>
      </c>
      <c r="AK223" s="12" t="s">
        <v>501</v>
      </c>
      <c r="AL223" s="12">
        <v>9</v>
      </c>
      <c r="AM223" s="12" t="s">
        <v>82</v>
      </c>
      <c r="AN223" s="128">
        <f t="shared" si="8"/>
        <v>3.0204248861443626</v>
      </c>
      <c r="AO223" s="12">
        <v>23.6</v>
      </c>
      <c r="AP223" s="12" t="s">
        <v>510</v>
      </c>
      <c r="AQ223" s="12" t="s">
        <v>1676</v>
      </c>
      <c r="AR223" s="12" t="s">
        <v>506</v>
      </c>
      <c r="AS223" s="12" t="s">
        <v>511</v>
      </c>
      <c r="AT223" s="12" t="s">
        <v>17</v>
      </c>
    </row>
    <row r="224" spans="1:47" ht="15" customHeight="1" x14ac:dyDescent="0.3">
      <c r="A224" s="15">
        <v>0.27805186899379875</v>
      </c>
      <c r="B224" s="12">
        <v>5.7927472707041397E-3</v>
      </c>
      <c r="C224" s="12">
        <v>1</v>
      </c>
      <c r="D224" s="12">
        <v>0</v>
      </c>
      <c r="E224" s="12">
        <v>0</v>
      </c>
      <c r="F224" s="12">
        <v>1</v>
      </c>
      <c r="G224" s="12">
        <v>1</v>
      </c>
      <c r="H224" s="12">
        <v>0</v>
      </c>
      <c r="I224" s="12">
        <v>0</v>
      </c>
      <c r="J224" s="12">
        <v>0</v>
      </c>
      <c r="K224" s="12">
        <v>0</v>
      </c>
      <c r="L224" s="12">
        <v>0</v>
      </c>
      <c r="M224" s="12">
        <v>0</v>
      </c>
      <c r="N224" s="12">
        <v>0</v>
      </c>
      <c r="O224" s="113">
        <v>7.6031499320825615</v>
      </c>
      <c r="P224" s="12">
        <v>0</v>
      </c>
      <c r="Q224" s="12">
        <v>1</v>
      </c>
      <c r="R224" s="12">
        <v>6.9850000000000003</v>
      </c>
      <c r="S224" s="128">
        <v>6.6732979677676543</v>
      </c>
      <c r="T224" s="126">
        <v>0</v>
      </c>
      <c r="U224" s="128">
        <v>0.95545370585875489</v>
      </c>
      <c r="V224" s="12">
        <v>1</v>
      </c>
      <c r="W224" s="12">
        <v>1</v>
      </c>
      <c r="X224" s="12">
        <v>1</v>
      </c>
      <c r="Y224" s="12">
        <v>1</v>
      </c>
      <c r="Z224" s="12">
        <v>0</v>
      </c>
      <c r="AA224" s="12">
        <v>0</v>
      </c>
      <c r="AB224" s="12">
        <v>0</v>
      </c>
      <c r="AC224" s="12">
        <v>0</v>
      </c>
      <c r="AD224" s="12">
        <v>0</v>
      </c>
      <c r="AE224" s="12">
        <v>1</v>
      </c>
      <c r="AF224" s="12">
        <v>0.5</v>
      </c>
      <c r="AG224" s="113">
        <v>3.1780538303479458</v>
      </c>
      <c r="AH224" s="12">
        <v>0</v>
      </c>
      <c r="AI224" s="24">
        <v>64</v>
      </c>
      <c r="AJ224" s="12">
        <v>1</v>
      </c>
      <c r="AK224" s="12" t="s">
        <v>501</v>
      </c>
      <c r="AL224" s="12">
        <v>9</v>
      </c>
      <c r="AM224" s="12" t="s">
        <v>82</v>
      </c>
      <c r="AN224" s="128">
        <f t="shared" si="8"/>
        <v>3.0204248861443626</v>
      </c>
      <c r="AO224" s="12">
        <v>23.6</v>
      </c>
      <c r="AP224" s="12" t="s">
        <v>510</v>
      </c>
      <c r="AQ224" s="12" t="s">
        <v>1676</v>
      </c>
      <c r="AR224" s="12" t="s">
        <v>507</v>
      </c>
      <c r="AS224" s="12" t="s">
        <v>512</v>
      </c>
      <c r="AT224" s="12" t="s">
        <v>17</v>
      </c>
    </row>
    <row r="225" spans="1:46" ht="15" customHeight="1" x14ac:dyDescent="0.3">
      <c r="A225" s="15">
        <v>-9.0090496310271634E-2</v>
      </c>
      <c r="B225" s="12">
        <v>6.0060330873514412E-3</v>
      </c>
      <c r="C225" s="12">
        <v>1</v>
      </c>
      <c r="D225" s="12">
        <v>0</v>
      </c>
      <c r="E225" s="12">
        <v>0</v>
      </c>
      <c r="F225" s="12">
        <v>1</v>
      </c>
      <c r="G225" s="12">
        <v>1</v>
      </c>
      <c r="H225" s="12">
        <v>0</v>
      </c>
      <c r="I225" s="12">
        <v>0</v>
      </c>
      <c r="J225" s="12">
        <v>0</v>
      </c>
      <c r="K225" s="12">
        <v>0</v>
      </c>
      <c r="L225" s="12">
        <v>0</v>
      </c>
      <c r="M225" s="12">
        <v>0</v>
      </c>
      <c r="N225" s="12">
        <v>0</v>
      </c>
      <c r="O225" s="113">
        <v>7.6031499320825615</v>
      </c>
      <c r="P225" s="12">
        <v>0</v>
      </c>
      <c r="Q225" s="12">
        <v>1</v>
      </c>
      <c r="R225" s="12">
        <v>6.9850000000000003</v>
      </c>
      <c r="S225" s="128">
        <v>6.6732979677676543</v>
      </c>
      <c r="T225" s="126">
        <v>0</v>
      </c>
      <c r="U225" s="128">
        <v>0.95545370585875489</v>
      </c>
      <c r="V225" s="12">
        <v>1</v>
      </c>
      <c r="W225" s="12">
        <v>1</v>
      </c>
      <c r="X225" s="12">
        <v>1</v>
      </c>
      <c r="Y225" s="12">
        <v>1</v>
      </c>
      <c r="Z225" s="12">
        <v>0</v>
      </c>
      <c r="AA225" s="12">
        <v>0</v>
      </c>
      <c r="AB225" s="12">
        <v>0</v>
      </c>
      <c r="AC225" s="12">
        <v>0</v>
      </c>
      <c r="AD225" s="12">
        <v>0</v>
      </c>
      <c r="AE225" s="12">
        <v>1</v>
      </c>
      <c r="AF225" s="12">
        <v>0.5</v>
      </c>
      <c r="AG225" s="113">
        <v>3.1780538303479458</v>
      </c>
      <c r="AH225" s="12">
        <v>0</v>
      </c>
      <c r="AI225" s="24">
        <v>64</v>
      </c>
      <c r="AJ225" s="12">
        <v>1</v>
      </c>
      <c r="AK225" s="12" t="s">
        <v>501</v>
      </c>
      <c r="AL225" s="12">
        <v>9</v>
      </c>
      <c r="AM225" s="12" t="s">
        <v>82</v>
      </c>
      <c r="AN225" s="128">
        <f t="shared" si="8"/>
        <v>3.0204248861443626</v>
      </c>
      <c r="AO225" s="12">
        <v>23.6</v>
      </c>
      <c r="AP225" s="12" t="s">
        <v>510</v>
      </c>
      <c r="AQ225" s="12" t="s">
        <v>1676</v>
      </c>
      <c r="AR225" s="12" t="s">
        <v>508</v>
      </c>
      <c r="AS225" s="12" t="s">
        <v>513</v>
      </c>
      <c r="AT225" s="12" t="s">
        <v>17</v>
      </c>
    </row>
    <row r="226" spans="1:46" ht="15" customHeight="1" x14ac:dyDescent="0.3">
      <c r="A226" s="15">
        <v>4.9282681482582809E-2</v>
      </c>
      <c r="B226" s="12">
        <v>2.2998584691871975E-2</v>
      </c>
      <c r="C226" s="12">
        <v>0</v>
      </c>
      <c r="D226" s="12">
        <v>1</v>
      </c>
      <c r="E226" s="12">
        <v>0</v>
      </c>
      <c r="F226" s="12">
        <v>1</v>
      </c>
      <c r="G226" s="12">
        <v>1</v>
      </c>
      <c r="H226" s="12">
        <v>0</v>
      </c>
      <c r="I226" s="12">
        <v>0</v>
      </c>
      <c r="J226" s="12">
        <v>0</v>
      </c>
      <c r="K226" s="12">
        <v>0</v>
      </c>
      <c r="L226" s="12">
        <v>0</v>
      </c>
      <c r="M226" s="12">
        <v>0</v>
      </c>
      <c r="N226" s="12">
        <v>0</v>
      </c>
      <c r="O226" s="113">
        <v>7.6031499320825615</v>
      </c>
      <c r="P226" s="12">
        <v>0</v>
      </c>
      <c r="Q226" s="12">
        <v>1</v>
      </c>
      <c r="R226" s="12">
        <v>6.9850000000000003</v>
      </c>
      <c r="S226" s="128">
        <v>6.6732979677676543</v>
      </c>
      <c r="T226" s="126">
        <v>0</v>
      </c>
      <c r="U226" s="128">
        <v>0.95545370585875489</v>
      </c>
      <c r="V226" s="12">
        <v>1</v>
      </c>
      <c r="W226" s="12">
        <v>0</v>
      </c>
      <c r="X226" s="12">
        <v>0</v>
      </c>
      <c r="Y226" s="12">
        <v>1</v>
      </c>
      <c r="Z226" s="12">
        <v>0</v>
      </c>
      <c r="AA226" s="12">
        <v>0</v>
      </c>
      <c r="AB226" s="12">
        <v>0</v>
      </c>
      <c r="AC226" s="12">
        <v>1</v>
      </c>
      <c r="AD226" s="12">
        <v>1</v>
      </c>
      <c r="AE226" s="12">
        <v>0</v>
      </c>
      <c r="AF226" s="12">
        <v>0.54</v>
      </c>
      <c r="AG226" s="113">
        <v>2.8033603809065348</v>
      </c>
      <c r="AH226" s="12">
        <v>0</v>
      </c>
      <c r="AI226" s="24">
        <v>64</v>
      </c>
      <c r="AJ226" s="12">
        <v>1</v>
      </c>
      <c r="AK226" s="12" t="s">
        <v>501</v>
      </c>
      <c r="AL226" s="12">
        <v>9</v>
      </c>
      <c r="AM226" s="12" t="s">
        <v>82</v>
      </c>
      <c r="AN226" s="128">
        <f t="shared" si="8"/>
        <v>3.0204248861443626</v>
      </c>
      <c r="AO226" s="12">
        <v>23.6</v>
      </c>
      <c r="AP226" s="12" t="s">
        <v>517</v>
      </c>
      <c r="AQ226" s="12" t="s">
        <v>1678</v>
      </c>
      <c r="AR226" s="12" t="s">
        <v>520</v>
      </c>
      <c r="AS226" s="12" t="s">
        <v>524</v>
      </c>
      <c r="AT226" s="12" t="s">
        <v>17</v>
      </c>
    </row>
    <row r="227" spans="1:46" ht="15" customHeight="1" x14ac:dyDescent="0.3">
      <c r="A227" s="15">
        <v>4.4413891810400577E-2</v>
      </c>
      <c r="B227" s="12">
        <v>2.3915172513292619E-2</v>
      </c>
      <c r="C227" s="12">
        <v>0</v>
      </c>
      <c r="D227" s="12">
        <v>1</v>
      </c>
      <c r="E227" s="12">
        <v>0</v>
      </c>
      <c r="F227" s="12">
        <v>1</v>
      </c>
      <c r="G227" s="12">
        <v>1</v>
      </c>
      <c r="H227" s="12">
        <v>0</v>
      </c>
      <c r="I227" s="12">
        <v>0</v>
      </c>
      <c r="J227" s="12">
        <v>0</v>
      </c>
      <c r="K227" s="12">
        <v>0</v>
      </c>
      <c r="L227" s="12">
        <v>0</v>
      </c>
      <c r="M227" s="12">
        <v>0</v>
      </c>
      <c r="N227" s="12">
        <v>0</v>
      </c>
      <c r="O227" s="113">
        <v>7.6031499320825615</v>
      </c>
      <c r="P227" s="12">
        <v>0</v>
      </c>
      <c r="Q227" s="12">
        <v>1</v>
      </c>
      <c r="R227" s="12">
        <v>6.9850000000000003</v>
      </c>
      <c r="S227" s="128">
        <v>6.6732979677676543</v>
      </c>
      <c r="T227" s="126">
        <v>0</v>
      </c>
      <c r="U227" s="128">
        <v>0.95545370585875489</v>
      </c>
      <c r="V227" s="12">
        <v>1</v>
      </c>
      <c r="W227" s="12">
        <v>0</v>
      </c>
      <c r="X227" s="12">
        <v>0</v>
      </c>
      <c r="Y227" s="12">
        <v>1</v>
      </c>
      <c r="Z227" s="12">
        <v>0</v>
      </c>
      <c r="AA227" s="12">
        <v>0</v>
      </c>
      <c r="AB227" s="12">
        <v>0</v>
      </c>
      <c r="AC227" s="12">
        <v>1</v>
      </c>
      <c r="AD227" s="12">
        <v>1</v>
      </c>
      <c r="AE227" s="12">
        <v>0</v>
      </c>
      <c r="AF227" s="12">
        <v>0.54</v>
      </c>
      <c r="AG227" s="113">
        <v>2.8033603809065348</v>
      </c>
      <c r="AH227" s="12">
        <v>0</v>
      </c>
      <c r="AI227" s="24">
        <v>64</v>
      </c>
      <c r="AJ227" s="12">
        <v>1</v>
      </c>
      <c r="AK227" s="12" t="s">
        <v>501</v>
      </c>
      <c r="AL227" s="12">
        <v>9</v>
      </c>
      <c r="AM227" s="12" t="s">
        <v>82</v>
      </c>
      <c r="AN227" s="128">
        <f t="shared" si="8"/>
        <v>3.0204248861443626</v>
      </c>
      <c r="AO227" s="12">
        <v>23.6</v>
      </c>
      <c r="AP227" s="12" t="s">
        <v>517</v>
      </c>
      <c r="AQ227" s="12" t="s">
        <v>1678</v>
      </c>
      <c r="AR227" s="12" t="s">
        <v>521</v>
      </c>
      <c r="AS227" s="12" t="s">
        <v>524</v>
      </c>
      <c r="AT227" s="12" t="s">
        <v>17</v>
      </c>
    </row>
    <row r="228" spans="1:46" ht="15" customHeight="1" x14ac:dyDescent="0.3">
      <c r="A228" s="15">
        <v>4.4506610971633158E-2</v>
      </c>
      <c r="B228" s="12">
        <v>2.5432349126647519E-2</v>
      </c>
      <c r="C228" s="12">
        <v>0</v>
      </c>
      <c r="D228" s="12">
        <v>1</v>
      </c>
      <c r="E228" s="12">
        <v>0</v>
      </c>
      <c r="F228" s="12">
        <v>1</v>
      </c>
      <c r="G228" s="12">
        <v>1</v>
      </c>
      <c r="H228" s="12">
        <v>0</v>
      </c>
      <c r="I228" s="12">
        <v>0</v>
      </c>
      <c r="J228" s="12">
        <v>0</v>
      </c>
      <c r="K228" s="12">
        <v>0</v>
      </c>
      <c r="L228" s="12">
        <v>0</v>
      </c>
      <c r="M228" s="12">
        <v>0</v>
      </c>
      <c r="N228" s="12">
        <v>0</v>
      </c>
      <c r="O228" s="113">
        <v>7.6031499320825615</v>
      </c>
      <c r="P228" s="12">
        <v>0</v>
      </c>
      <c r="Q228" s="12">
        <v>1</v>
      </c>
      <c r="R228" s="12">
        <v>6.9850000000000003</v>
      </c>
      <c r="S228" s="128">
        <v>6.6732979677676543</v>
      </c>
      <c r="T228" s="126">
        <v>0</v>
      </c>
      <c r="U228" s="128">
        <v>0.95545370585875489</v>
      </c>
      <c r="V228" s="12">
        <v>1</v>
      </c>
      <c r="W228" s="12">
        <v>0</v>
      </c>
      <c r="X228" s="12">
        <v>0</v>
      </c>
      <c r="Y228" s="12">
        <v>1</v>
      </c>
      <c r="Z228" s="12">
        <v>0</v>
      </c>
      <c r="AA228" s="12">
        <v>0</v>
      </c>
      <c r="AB228" s="12">
        <v>0</v>
      </c>
      <c r="AC228" s="12">
        <v>1</v>
      </c>
      <c r="AD228" s="12">
        <v>1</v>
      </c>
      <c r="AE228" s="12">
        <v>0</v>
      </c>
      <c r="AF228" s="12">
        <v>0.54</v>
      </c>
      <c r="AG228" s="113">
        <v>2.8033603809065348</v>
      </c>
      <c r="AH228" s="12">
        <v>0</v>
      </c>
      <c r="AI228" s="24">
        <v>64</v>
      </c>
      <c r="AJ228" s="12">
        <v>1</v>
      </c>
      <c r="AK228" s="12" t="s">
        <v>501</v>
      </c>
      <c r="AL228" s="12">
        <v>9</v>
      </c>
      <c r="AM228" s="12" t="s">
        <v>82</v>
      </c>
      <c r="AN228" s="128">
        <f t="shared" si="8"/>
        <v>3.0204248861443626</v>
      </c>
      <c r="AO228" s="12">
        <v>23.6</v>
      </c>
      <c r="AP228" s="12" t="s">
        <v>517</v>
      </c>
      <c r="AQ228" s="12" t="s">
        <v>1678</v>
      </c>
      <c r="AR228" s="12" t="s">
        <v>522</v>
      </c>
      <c r="AS228" s="12" t="s">
        <v>524</v>
      </c>
      <c r="AT228" s="12" t="s">
        <v>17</v>
      </c>
    </row>
    <row r="229" spans="1:46" ht="15" customHeight="1" x14ac:dyDescent="0.3">
      <c r="A229" s="15">
        <v>8.6057467911636792E-2</v>
      </c>
      <c r="B229" s="12">
        <v>5.4352084996823237E-2</v>
      </c>
      <c r="C229" s="12">
        <v>0</v>
      </c>
      <c r="D229" s="12">
        <v>1</v>
      </c>
      <c r="E229" s="12">
        <v>0</v>
      </c>
      <c r="F229" s="12">
        <v>1</v>
      </c>
      <c r="G229" s="12">
        <v>1</v>
      </c>
      <c r="H229" s="12">
        <v>0</v>
      </c>
      <c r="I229" s="12">
        <v>0</v>
      </c>
      <c r="J229" s="12">
        <v>0</v>
      </c>
      <c r="K229" s="12">
        <v>0</v>
      </c>
      <c r="L229" s="12">
        <v>0</v>
      </c>
      <c r="M229" s="12">
        <v>0</v>
      </c>
      <c r="N229" s="12">
        <v>0</v>
      </c>
      <c r="O229" s="113">
        <v>7.6031499320825615</v>
      </c>
      <c r="P229" s="12">
        <v>0</v>
      </c>
      <c r="Q229" s="12">
        <v>1</v>
      </c>
      <c r="R229" s="12">
        <v>6.9850000000000003</v>
      </c>
      <c r="S229" s="128">
        <v>6.6732979677676543</v>
      </c>
      <c r="T229" s="126">
        <v>0</v>
      </c>
      <c r="U229" s="128">
        <v>0.95545370585875489</v>
      </c>
      <c r="V229" s="12">
        <v>1</v>
      </c>
      <c r="W229" s="12">
        <v>0</v>
      </c>
      <c r="X229" s="12">
        <v>0</v>
      </c>
      <c r="Y229" s="12">
        <v>1</v>
      </c>
      <c r="Z229" s="12">
        <v>0</v>
      </c>
      <c r="AA229" s="12">
        <v>0</v>
      </c>
      <c r="AB229" s="12">
        <v>0</v>
      </c>
      <c r="AC229" s="12">
        <v>1</v>
      </c>
      <c r="AD229" s="12">
        <v>1</v>
      </c>
      <c r="AE229" s="12">
        <v>0</v>
      </c>
      <c r="AF229" s="12">
        <v>0.54</v>
      </c>
      <c r="AG229" s="113">
        <v>2.8033603809065348</v>
      </c>
      <c r="AH229" s="12">
        <v>0</v>
      </c>
      <c r="AI229" s="24">
        <v>64</v>
      </c>
      <c r="AJ229" s="12">
        <v>1</v>
      </c>
      <c r="AK229" s="12" t="s">
        <v>501</v>
      </c>
      <c r="AL229" s="12">
        <v>9</v>
      </c>
      <c r="AM229" s="12" t="s">
        <v>82</v>
      </c>
      <c r="AN229" s="128">
        <f t="shared" si="8"/>
        <v>3.0204248861443626</v>
      </c>
      <c r="AO229" s="12">
        <v>23.6</v>
      </c>
      <c r="AP229" s="12" t="s">
        <v>517</v>
      </c>
      <c r="AQ229" s="12" t="s">
        <v>1678</v>
      </c>
      <c r="AR229" s="12" t="s">
        <v>523</v>
      </c>
      <c r="AS229" s="12" t="s">
        <v>524</v>
      </c>
      <c r="AT229" s="12" t="s">
        <v>17</v>
      </c>
    </row>
    <row r="230" spans="1:46" ht="15" customHeight="1" x14ac:dyDescent="0.3">
      <c r="A230" s="15">
        <v>9.1742451954279006E-2</v>
      </c>
      <c r="B230" s="12">
        <v>3.5677620204441839E-2</v>
      </c>
      <c r="C230" s="12">
        <v>0</v>
      </c>
      <c r="D230" s="12">
        <v>1</v>
      </c>
      <c r="E230" s="12">
        <v>0</v>
      </c>
      <c r="F230" s="12">
        <v>1</v>
      </c>
      <c r="G230" s="12">
        <v>1</v>
      </c>
      <c r="H230" s="12">
        <v>0</v>
      </c>
      <c r="I230" s="12">
        <v>0</v>
      </c>
      <c r="J230" s="12">
        <v>0</v>
      </c>
      <c r="K230" s="12">
        <v>0</v>
      </c>
      <c r="L230" s="12">
        <v>0</v>
      </c>
      <c r="M230" s="12">
        <v>0</v>
      </c>
      <c r="N230" s="12">
        <v>0</v>
      </c>
      <c r="O230" s="113">
        <v>7.6031499320825615</v>
      </c>
      <c r="P230" s="12">
        <v>0</v>
      </c>
      <c r="Q230" s="12">
        <v>1</v>
      </c>
      <c r="R230" s="12">
        <v>6.9850000000000003</v>
      </c>
      <c r="S230" s="128">
        <v>6.6732979677676543</v>
      </c>
      <c r="T230" s="126">
        <v>0</v>
      </c>
      <c r="U230" s="128">
        <v>0.95545370585875489</v>
      </c>
      <c r="V230" s="12">
        <v>1</v>
      </c>
      <c r="W230" s="12">
        <v>0</v>
      </c>
      <c r="X230" s="12">
        <v>0</v>
      </c>
      <c r="Y230" s="12">
        <v>1</v>
      </c>
      <c r="Z230" s="12">
        <v>0</v>
      </c>
      <c r="AA230" s="12">
        <v>0</v>
      </c>
      <c r="AB230" s="12">
        <v>0</v>
      </c>
      <c r="AC230" s="12">
        <v>1</v>
      </c>
      <c r="AD230" s="12">
        <v>1</v>
      </c>
      <c r="AE230" s="12">
        <v>0</v>
      </c>
      <c r="AF230" s="12">
        <v>0</v>
      </c>
      <c r="AG230" s="113">
        <v>2.8033603809065348</v>
      </c>
      <c r="AH230" s="12">
        <v>0</v>
      </c>
      <c r="AI230" s="24">
        <v>64</v>
      </c>
      <c r="AJ230" s="12">
        <v>1</v>
      </c>
      <c r="AK230" s="12" t="s">
        <v>501</v>
      </c>
      <c r="AL230" s="12">
        <v>9</v>
      </c>
      <c r="AM230" s="12" t="s">
        <v>82</v>
      </c>
      <c r="AN230" s="128">
        <f t="shared" si="8"/>
        <v>3.0204248861443626</v>
      </c>
      <c r="AO230" s="12">
        <v>23.6</v>
      </c>
      <c r="AP230" s="12" t="s">
        <v>517</v>
      </c>
      <c r="AQ230" s="12" t="s">
        <v>1678</v>
      </c>
      <c r="AR230" s="12" t="s">
        <v>393</v>
      </c>
      <c r="AS230" s="12" t="s">
        <v>524</v>
      </c>
      <c r="AT230" s="12" t="s">
        <v>17</v>
      </c>
    </row>
    <row r="231" spans="1:46" ht="15" customHeight="1" x14ac:dyDescent="0.3">
      <c r="A231" s="15">
        <v>3.9092474716997609E-2</v>
      </c>
      <c r="B231" s="12">
        <v>3.1984752041179856E-2</v>
      </c>
      <c r="C231" s="12">
        <v>0</v>
      </c>
      <c r="D231" s="12">
        <v>1</v>
      </c>
      <c r="E231" s="12">
        <v>0</v>
      </c>
      <c r="F231" s="12">
        <v>1</v>
      </c>
      <c r="G231" s="12">
        <v>1</v>
      </c>
      <c r="H231" s="12">
        <v>0</v>
      </c>
      <c r="I231" s="12">
        <v>0</v>
      </c>
      <c r="J231" s="12">
        <v>0</v>
      </c>
      <c r="K231" s="12">
        <v>0</v>
      </c>
      <c r="L231" s="12">
        <v>0</v>
      </c>
      <c r="M231" s="12">
        <v>0</v>
      </c>
      <c r="N231" s="12">
        <v>0</v>
      </c>
      <c r="O231" s="113">
        <v>7.6031499320825615</v>
      </c>
      <c r="P231" s="12">
        <v>0</v>
      </c>
      <c r="Q231" s="12">
        <v>1</v>
      </c>
      <c r="R231" s="12">
        <v>6.9850000000000003</v>
      </c>
      <c r="S231" s="128">
        <v>6.6732979677676543</v>
      </c>
      <c r="T231" s="126">
        <v>0</v>
      </c>
      <c r="U231" s="128">
        <v>0.95545370585875489</v>
      </c>
      <c r="V231" s="12">
        <v>1</v>
      </c>
      <c r="W231" s="12">
        <v>0</v>
      </c>
      <c r="X231" s="12">
        <v>0</v>
      </c>
      <c r="Y231" s="12">
        <v>1</v>
      </c>
      <c r="Z231" s="12">
        <v>0</v>
      </c>
      <c r="AA231" s="12">
        <v>0</v>
      </c>
      <c r="AB231" s="12">
        <v>0</v>
      </c>
      <c r="AC231" s="12">
        <v>1</v>
      </c>
      <c r="AD231" s="12">
        <v>1</v>
      </c>
      <c r="AE231" s="12">
        <v>0</v>
      </c>
      <c r="AF231" s="12">
        <v>1</v>
      </c>
      <c r="AG231" s="113">
        <v>2.8033603809065348</v>
      </c>
      <c r="AH231" s="12">
        <v>0</v>
      </c>
      <c r="AI231" s="24">
        <v>64</v>
      </c>
      <c r="AJ231" s="12">
        <v>1</v>
      </c>
      <c r="AK231" s="12" t="s">
        <v>501</v>
      </c>
      <c r="AL231" s="12">
        <v>9</v>
      </c>
      <c r="AM231" s="12" t="s">
        <v>82</v>
      </c>
      <c r="AN231" s="128">
        <f t="shared" si="8"/>
        <v>3.0204248861443626</v>
      </c>
      <c r="AO231" s="12">
        <v>23.6</v>
      </c>
      <c r="AP231" s="12" t="s">
        <v>517</v>
      </c>
      <c r="AQ231" s="12" t="s">
        <v>1678</v>
      </c>
      <c r="AR231" s="12" t="s">
        <v>394</v>
      </c>
      <c r="AS231" s="12" t="s">
        <v>524</v>
      </c>
      <c r="AT231" s="12" t="s">
        <v>17</v>
      </c>
    </row>
    <row r="232" spans="1:46" ht="15" customHeight="1" x14ac:dyDescent="0.3">
      <c r="A232" s="15">
        <v>6.1288738166069029E-2</v>
      </c>
      <c r="B232" s="12">
        <v>2.2983276812275882E-2</v>
      </c>
      <c r="C232" s="12">
        <v>0</v>
      </c>
      <c r="D232" s="12">
        <v>1</v>
      </c>
      <c r="E232" s="12">
        <v>0</v>
      </c>
      <c r="F232" s="12">
        <v>1</v>
      </c>
      <c r="G232" s="12">
        <v>1</v>
      </c>
      <c r="H232" s="12">
        <v>0</v>
      </c>
      <c r="I232" s="12">
        <v>0</v>
      </c>
      <c r="J232" s="12">
        <v>0</v>
      </c>
      <c r="K232" s="12">
        <v>0</v>
      </c>
      <c r="L232" s="12">
        <v>0</v>
      </c>
      <c r="M232" s="12">
        <v>0</v>
      </c>
      <c r="N232" s="12">
        <v>0</v>
      </c>
      <c r="O232" s="113">
        <v>7.6031499320825615</v>
      </c>
      <c r="P232" s="12">
        <v>0</v>
      </c>
      <c r="Q232" s="12">
        <v>1</v>
      </c>
      <c r="R232" s="12">
        <v>6.9850000000000003</v>
      </c>
      <c r="S232" s="128">
        <v>6.6732979677676543</v>
      </c>
      <c r="T232" s="126">
        <v>0</v>
      </c>
      <c r="U232" s="128">
        <v>0.95545370585875489</v>
      </c>
      <c r="V232" s="12">
        <v>1</v>
      </c>
      <c r="W232" s="12">
        <v>0</v>
      </c>
      <c r="X232" s="12">
        <v>0</v>
      </c>
      <c r="Y232" s="12">
        <v>1</v>
      </c>
      <c r="Z232" s="12">
        <v>0</v>
      </c>
      <c r="AA232" s="12">
        <v>0</v>
      </c>
      <c r="AB232" s="12">
        <v>0</v>
      </c>
      <c r="AC232" s="12">
        <v>1</v>
      </c>
      <c r="AD232" s="12">
        <v>1</v>
      </c>
      <c r="AE232" s="12">
        <v>0</v>
      </c>
      <c r="AF232" s="12">
        <v>0.54</v>
      </c>
      <c r="AG232" s="113">
        <v>2.8033603809065348</v>
      </c>
      <c r="AH232" s="12">
        <v>0</v>
      </c>
      <c r="AI232" s="24">
        <v>64</v>
      </c>
      <c r="AJ232" s="12">
        <v>1</v>
      </c>
      <c r="AK232" s="12" t="s">
        <v>501</v>
      </c>
      <c r="AL232" s="12">
        <v>9</v>
      </c>
      <c r="AM232" s="12" t="s">
        <v>82</v>
      </c>
      <c r="AN232" s="128">
        <f t="shared" si="8"/>
        <v>3.0204248861443626</v>
      </c>
      <c r="AO232" s="12">
        <v>23.6</v>
      </c>
      <c r="AP232" s="12" t="s">
        <v>518</v>
      </c>
      <c r="AQ232" s="12" t="s">
        <v>1678</v>
      </c>
      <c r="AR232" s="12" t="s">
        <v>520</v>
      </c>
      <c r="AS232" s="12" t="s">
        <v>524</v>
      </c>
      <c r="AT232" s="12" t="s">
        <v>17</v>
      </c>
    </row>
    <row r="233" spans="1:46" ht="15" customHeight="1" x14ac:dyDescent="0.3">
      <c r="A233" s="15">
        <v>5.577025361489444E-2</v>
      </c>
      <c r="B233" s="12">
        <v>2.3901537263526187E-2</v>
      </c>
      <c r="C233" s="12">
        <v>0</v>
      </c>
      <c r="D233" s="12">
        <v>1</v>
      </c>
      <c r="E233" s="12">
        <v>0</v>
      </c>
      <c r="F233" s="12">
        <v>1</v>
      </c>
      <c r="G233" s="12">
        <v>1</v>
      </c>
      <c r="H233" s="12">
        <v>0</v>
      </c>
      <c r="I233" s="12">
        <v>0</v>
      </c>
      <c r="J233" s="12">
        <v>0</v>
      </c>
      <c r="K233" s="12">
        <v>0</v>
      </c>
      <c r="L233" s="12">
        <v>0</v>
      </c>
      <c r="M233" s="12">
        <v>0</v>
      </c>
      <c r="N233" s="12">
        <v>0</v>
      </c>
      <c r="O233" s="113">
        <v>7.6031499320825615</v>
      </c>
      <c r="P233" s="12">
        <v>0</v>
      </c>
      <c r="Q233" s="12">
        <v>1</v>
      </c>
      <c r="R233" s="12">
        <v>6.9850000000000003</v>
      </c>
      <c r="S233" s="128">
        <v>6.6732979677676543</v>
      </c>
      <c r="T233" s="126">
        <v>0</v>
      </c>
      <c r="U233" s="128">
        <v>0.95545370585875489</v>
      </c>
      <c r="V233" s="12">
        <v>1</v>
      </c>
      <c r="W233" s="12">
        <v>0</v>
      </c>
      <c r="X233" s="12">
        <v>0</v>
      </c>
      <c r="Y233" s="12">
        <v>1</v>
      </c>
      <c r="Z233" s="12">
        <v>0</v>
      </c>
      <c r="AA233" s="12">
        <v>0</v>
      </c>
      <c r="AB233" s="12">
        <v>0</v>
      </c>
      <c r="AC233" s="12">
        <v>1</v>
      </c>
      <c r="AD233" s="12">
        <v>1</v>
      </c>
      <c r="AE233" s="12">
        <v>0</v>
      </c>
      <c r="AF233" s="12">
        <v>0.54</v>
      </c>
      <c r="AG233" s="113">
        <v>2.8033603809065348</v>
      </c>
      <c r="AH233" s="12">
        <v>0</v>
      </c>
      <c r="AI233" s="24">
        <v>64</v>
      </c>
      <c r="AJ233" s="12">
        <v>1</v>
      </c>
      <c r="AK233" s="12" t="s">
        <v>501</v>
      </c>
      <c r="AL233" s="12">
        <v>9</v>
      </c>
      <c r="AM233" s="12" t="s">
        <v>82</v>
      </c>
      <c r="AN233" s="128">
        <f t="shared" si="8"/>
        <v>3.0204248861443626</v>
      </c>
      <c r="AO233" s="12">
        <v>23.6</v>
      </c>
      <c r="AP233" s="12" t="s">
        <v>518</v>
      </c>
      <c r="AQ233" s="12" t="s">
        <v>1678</v>
      </c>
      <c r="AR233" s="12" t="s">
        <v>521</v>
      </c>
      <c r="AS233" s="12" t="s">
        <v>524</v>
      </c>
      <c r="AT233" s="12" t="s">
        <v>17</v>
      </c>
    </row>
    <row r="234" spans="1:46" ht="15" customHeight="1" x14ac:dyDescent="0.3">
      <c r="A234" s="15">
        <v>5.5074363934181171E-2</v>
      </c>
      <c r="B234" s="12">
        <v>2.5418937200391307E-2</v>
      </c>
      <c r="C234" s="12">
        <v>0</v>
      </c>
      <c r="D234" s="12">
        <v>1</v>
      </c>
      <c r="E234" s="12">
        <v>0</v>
      </c>
      <c r="F234" s="12">
        <v>1</v>
      </c>
      <c r="G234" s="12">
        <v>1</v>
      </c>
      <c r="H234" s="12">
        <v>0</v>
      </c>
      <c r="I234" s="12">
        <v>0</v>
      </c>
      <c r="J234" s="12">
        <v>0</v>
      </c>
      <c r="K234" s="12">
        <v>0</v>
      </c>
      <c r="L234" s="12">
        <v>0</v>
      </c>
      <c r="M234" s="12">
        <v>0</v>
      </c>
      <c r="N234" s="12">
        <v>0</v>
      </c>
      <c r="O234" s="113">
        <v>7.6031499320825615</v>
      </c>
      <c r="P234" s="12">
        <v>0</v>
      </c>
      <c r="Q234" s="12">
        <v>1</v>
      </c>
      <c r="R234" s="12">
        <v>6.9850000000000003</v>
      </c>
      <c r="S234" s="128">
        <v>6.6732979677676543</v>
      </c>
      <c r="T234" s="126">
        <v>0</v>
      </c>
      <c r="U234" s="128">
        <v>0.95545370585875489</v>
      </c>
      <c r="V234" s="12">
        <v>1</v>
      </c>
      <c r="W234" s="12">
        <v>0</v>
      </c>
      <c r="X234" s="12">
        <v>0</v>
      </c>
      <c r="Y234" s="12">
        <v>1</v>
      </c>
      <c r="Z234" s="12">
        <v>0</v>
      </c>
      <c r="AA234" s="12">
        <v>0</v>
      </c>
      <c r="AB234" s="12">
        <v>0</v>
      </c>
      <c r="AC234" s="12">
        <v>1</v>
      </c>
      <c r="AD234" s="12">
        <v>1</v>
      </c>
      <c r="AE234" s="12">
        <v>0</v>
      </c>
      <c r="AF234" s="12">
        <v>0.54</v>
      </c>
      <c r="AG234" s="113">
        <v>2.8033603809065348</v>
      </c>
      <c r="AH234" s="12">
        <v>0</v>
      </c>
      <c r="AI234" s="24">
        <v>64</v>
      </c>
      <c r="AJ234" s="12">
        <v>1</v>
      </c>
      <c r="AK234" s="12" t="s">
        <v>501</v>
      </c>
      <c r="AL234" s="12">
        <v>9</v>
      </c>
      <c r="AM234" s="12" t="s">
        <v>82</v>
      </c>
      <c r="AN234" s="128">
        <f t="shared" si="8"/>
        <v>3.0204248861443626</v>
      </c>
      <c r="AO234" s="12">
        <v>23.6</v>
      </c>
      <c r="AP234" s="12" t="s">
        <v>518</v>
      </c>
      <c r="AQ234" s="12" t="s">
        <v>1678</v>
      </c>
      <c r="AR234" s="12" t="s">
        <v>522</v>
      </c>
      <c r="AS234" s="12" t="s">
        <v>524</v>
      </c>
      <c r="AT234" s="12" t="s">
        <v>17</v>
      </c>
    </row>
    <row r="235" spans="1:46" ht="15" customHeight="1" x14ac:dyDescent="0.3">
      <c r="A235" s="15">
        <v>0.13754606108107542</v>
      </c>
      <c r="B235" s="12">
        <v>5.4035952567565326E-2</v>
      </c>
      <c r="C235" s="12">
        <v>0</v>
      </c>
      <c r="D235" s="12">
        <v>1</v>
      </c>
      <c r="E235" s="12">
        <v>0</v>
      </c>
      <c r="F235" s="12">
        <v>1</v>
      </c>
      <c r="G235" s="12">
        <v>1</v>
      </c>
      <c r="H235" s="12">
        <v>0</v>
      </c>
      <c r="I235" s="12">
        <v>0</v>
      </c>
      <c r="J235" s="12">
        <v>0</v>
      </c>
      <c r="K235" s="12">
        <v>0</v>
      </c>
      <c r="L235" s="12">
        <v>0</v>
      </c>
      <c r="M235" s="12">
        <v>0</v>
      </c>
      <c r="N235" s="12">
        <v>0</v>
      </c>
      <c r="O235" s="113">
        <v>7.6031499320825615</v>
      </c>
      <c r="P235" s="12">
        <v>0</v>
      </c>
      <c r="Q235" s="12">
        <v>1</v>
      </c>
      <c r="R235" s="12">
        <v>6.9850000000000003</v>
      </c>
      <c r="S235" s="128">
        <v>6.6732979677676543</v>
      </c>
      <c r="T235" s="126">
        <v>0</v>
      </c>
      <c r="U235" s="128">
        <v>0.95545370585875489</v>
      </c>
      <c r="V235" s="12">
        <v>1</v>
      </c>
      <c r="W235" s="12">
        <v>0</v>
      </c>
      <c r="X235" s="12">
        <v>0</v>
      </c>
      <c r="Y235" s="12">
        <v>1</v>
      </c>
      <c r="Z235" s="12">
        <v>0</v>
      </c>
      <c r="AA235" s="12">
        <v>0</v>
      </c>
      <c r="AB235" s="12">
        <v>0</v>
      </c>
      <c r="AC235" s="12">
        <v>1</v>
      </c>
      <c r="AD235" s="12">
        <v>1</v>
      </c>
      <c r="AE235" s="12">
        <v>0</v>
      </c>
      <c r="AF235" s="12">
        <v>0.54</v>
      </c>
      <c r="AG235" s="113">
        <v>2.8033603809065348</v>
      </c>
      <c r="AH235" s="12">
        <v>0</v>
      </c>
      <c r="AI235" s="24">
        <v>64</v>
      </c>
      <c r="AJ235" s="12">
        <v>1</v>
      </c>
      <c r="AK235" s="12" t="s">
        <v>501</v>
      </c>
      <c r="AL235" s="12">
        <v>9</v>
      </c>
      <c r="AM235" s="12" t="s">
        <v>82</v>
      </c>
      <c r="AN235" s="128">
        <f t="shared" si="8"/>
        <v>3.0204248861443626</v>
      </c>
      <c r="AO235" s="12">
        <v>23.6</v>
      </c>
      <c r="AP235" s="12" t="s">
        <v>518</v>
      </c>
      <c r="AQ235" s="12" t="s">
        <v>1678</v>
      </c>
      <c r="AR235" s="12" t="s">
        <v>523</v>
      </c>
      <c r="AS235" s="12" t="s">
        <v>524</v>
      </c>
      <c r="AT235" s="12" t="s">
        <v>17</v>
      </c>
    </row>
    <row r="236" spans="1:46" ht="15" customHeight="1" x14ac:dyDescent="0.3">
      <c r="A236" s="15">
        <v>9.1742451954279006E-2</v>
      </c>
      <c r="B236" s="12">
        <v>3.5677620204441839E-2</v>
      </c>
      <c r="C236" s="12">
        <v>0</v>
      </c>
      <c r="D236" s="12">
        <v>1</v>
      </c>
      <c r="E236" s="12">
        <v>0</v>
      </c>
      <c r="F236" s="12">
        <v>1</v>
      </c>
      <c r="G236" s="12">
        <v>1</v>
      </c>
      <c r="H236" s="12">
        <v>0</v>
      </c>
      <c r="I236" s="12">
        <v>0</v>
      </c>
      <c r="J236" s="12">
        <v>0</v>
      </c>
      <c r="K236" s="12">
        <v>0</v>
      </c>
      <c r="L236" s="12">
        <v>0</v>
      </c>
      <c r="M236" s="12">
        <v>0</v>
      </c>
      <c r="N236" s="12">
        <v>0</v>
      </c>
      <c r="O236" s="113">
        <v>7.6031499320825615</v>
      </c>
      <c r="P236" s="12">
        <v>0</v>
      </c>
      <c r="Q236" s="12">
        <v>1</v>
      </c>
      <c r="R236" s="12">
        <v>6.9850000000000003</v>
      </c>
      <c r="S236" s="128">
        <v>6.6732979677676543</v>
      </c>
      <c r="T236" s="126">
        <v>0</v>
      </c>
      <c r="U236" s="128">
        <v>0.95545370585875489</v>
      </c>
      <c r="V236" s="12">
        <v>1</v>
      </c>
      <c r="W236" s="12">
        <v>0</v>
      </c>
      <c r="X236" s="12">
        <v>0</v>
      </c>
      <c r="Y236" s="12">
        <v>1</v>
      </c>
      <c r="Z236" s="12">
        <v>0</v>
      </c>
      <c r="AA236" s="12">
        <v>0</v>
      </c>
      <c r="AB236" s="12">
        <v>0</v>
      </c>
      <c r="AC236" s="12">
        <v>1</v>
      </c>
      <c r="AD236" s="12">
        <v>1</v>
      </c>
      <c r="AE236" s="12">
        <v>0</v>
      </c>
      <c r="AF236" s="12">
        <v>0</v>
      </c>
      <c r="AG236" s="113">
        <v>2.8033603809065348</v>
      </c>
      <c r="AH236" s="12">
        <v>0</v>
      </c>
      <c r="AI236" s="24">
        <v>64</v>
      </c>
      <c r="AJ236" s="12">
        <v>1</v>
      </c>
      <c r="AK236" s="12" t="s">
        <v>501</v>
      </c>
      <c r="AL236" s="12">
        <v>9</v>
      </c>
      <c r="AM236" s="12" t="s">
        <v>82</v>
      </c>
      <c r="AN236" s="128">
        <f t="shared" si="8"/>
        <v>3.0204248861443626</v>
      </c>
      <c r="AO236" s="12">
        <v>23.6</v>
      </c>
      <c r="AP236" s="12" t="s">
        <v>518</v>
      </c>
      <c r="AQ236" s="12" t="s">
        <v>1678</v>
      </c>
      <c r="AR236" s="12" t="s">
        <v>393</v>
      </c>
      <c r="AS236" s="12" t="s">
        <v>524</v>
      </c>
      <c r="AT236" s="12" t="s">
        <v>17</v>
      </c>
    </row>
    <row r="237" spans="1:46" ht="15" customHeight="1" x14ac:dyDescent="0.3">
      <c r="A237" s="15">
        <v>5.934093749751683E-2</v>
      </c>
      <c r="B237" s="12">
        <v>3.1952812498662914E-2</v>
      </c>
      <c r="C237" s="12">
        <v>0</v>
      </c>
      <c r="D237" s="12">
        <v>1</v>
      </c>
      <c r="E237" s="12">
        <v>0</v>
      </c>
      <c r="F237" s="12">
        <v>1</v>
      </c>
      <c r="G237" s="12">
        <v>1</v>
      </c>
      <c r="H237" s="12">
        <v>0</v>
      </c>
      <c r="I237" s="12">
        <v>0</v>
      </c>
      <c r="J237" s="12">
        <v>0</v>
      </c>
      <c r="K237" s="12">
        <v>0</v>
      </c>
      <c r="L237" s="12">
        <v>0</v>
      </c>
      <c r="M237" s="12">
        <v>0</v>
      </c>
      <c r="N237" s="12">
        <v>0</v>
      </c>
      <c r="O237" s="113">
        <v>7.6031499320825615</v>
      </c>
      <c r="P237" s="12">
        <v>0</v>
      </c>
      <c r="Q237" s="12">
        <v>1</v>
      </c>
      <c r="R237" s="12">
        <v>6.9850000000000003</v>
      </c>
      <c r="S237" s="128">
        <v>6.6732979677676543</v>
      </c>
      <c r="T237" s="126">
        <v>0</v>
      </c>
      <c r="U237" s="128">
        <v>0.95545370585875489</v>
      </c>
      <c r="V237" s="12">
        <v>1</v>
      </c>
      <c r="W237" s="12">
        <v>0</v>
      </c>
      <c r="X237" s="12">
        <v>0</v>
      </c>
      <c r="Y237" s="12">
        <v>1</v>
      </c>
      <c r="Z237" s="12">
        <v>0</v>
      </c>
      <c r="AA237" s="12">
        <v>0</v>
      </c>
      <c r="AB237" s="12">
        <v>0</v>
      </c>
      <c r="AC237" s="12">
        <v>1</v>
      </c>
      <c r="AD237" s="12">
        <v>1</v>
      </c>
      <c r="AE237" s="12">
        <v>0</v>
      </c>
      <c r="AF237" s="12">
        <v>1</v>
      </c>
      <c r="AG237" s="113">
        <v>2.8033603809065348</v>
      </c>
      <c r="AH237" s="12">
        <v>0</v>
      </c>
      <c r="AI237" s="24">
        <v>64</v>
      </c>
      <c r="AJ237" s="12">
        <v>1</v>
      </c>
      <c r="AK237" s="12" t="s">
        <v>501</v>
      </c>
      <c r="AL237" s="12">
        <v>9</v>
      </c>
      <c r="AM237" s="12" t="s">
        <v>82</v>
      </c>
      <c r="AN237" s="128">
        <f t="shared" si="8"/>
        <v>3.0204248861443626</v>
      </c>
      <c r="AO237" s="12">
        <v>23.6</v>
      </c>
      <c r="AP237" s="12" t="s">
        <v>518</v>
      </c>
      <c r="AQ237" s="12" t="s">
        <v>1678</v>
      </c>
      <c r="AR237" s="12" t="s">
        <v>394</v>
      </c>
      <c r="AS237" s="12" t="s">
        <v>524</v>
      </c>
      <c r="AT237" s="12" t="s">
        <v>17</v>
      </c>
    </row>
    <row r="238" spans="1:46" ht="15" customHeight="1" x14ac:dyDescent="0.3">
      <c r="A238" s="15">
        <v>6.5103524262920404E-2</v>
      </c>
      <c r="B238" s="12">
        <v>2.2977714445736614E-2</v>
      </c>
      <c r="C238" s="12">
        <v>0</v>
      </c>
      <c r="D238" s="12">
        <v>1</v>
      </c>
      <c r="E238" s="12">
        <v>0</v>
      </c>
      <c r="F238" s="12">
        <v>1</v>
      </c>
      <c r="G238" s="12">
        <v>1</v>
      </c>
      <c r="H238" s="12">
        <v>0</v>
      </c>
      <c r="I238" s="12">
        <v>0</v>
      </c>
      <c r="J238" s="12">
        <v>0</v>
      </c>
      <c r="K238" s="12">
        <v>0</v>
      </c>
      <c r="L238" s="12">
        <v>0</v>
      </c>
      <c r="M238" s="12">
        <v>0</v>
      </c>
      <c r="N238" s="12">
        <v>0</v>
      </c>
      <c r="O238" s="113">
        <v>7.6031499320825615</v>
      </c>
      <c r="P238" s="12">
        <v>0</v>
      </c>
      <c r="Q238" s="12">
        <v>1</v>
      </c>
      <c r="R238" s="12">
        <v>6.9850000000000003</v>
      </c>
      <c r="S238" s="128">
        <v>6.6732979677676543</v>
      </c>
      <c r="T238" s="126">
        <v>0</v>
      </c>
      <c r="U238" s="128">
        <v>0.95545370585875489</v>
      </c>
      <c r="V238" s="12">
        <v>1</v>
      </c>
      <c r="W238" s="12">
        <v>0</v>
      </c>
      <c r="X238" s="12">
        <v>0</v>
      </c>
      <c r="Y238" s="12">
        <v>1</v>
      </c>
      <c r="Z238" s="12">
        <v>0</v>
      </c>
      <c r="AA238" s="12">
        <v>0</v>
      </c>
      <c r="AB238" s="12">
        <v>0</v>
      </c>
      <c r="AC238" s="12">
        <v>1</v>
      </c>
      <c r="AD238" s="12">
        <v>1</v>
      </c>
      <c r="AE238" s="12">
        <v>0</v>
      </c>
      <c r="AF238" s="12">
        <v>0.54</v>
      </c>
      <c r="AG238" s="113">
        <v>2.8033603809065348</v>
      </c>
      <c r="AH238" s="12">
        <v>0</v>
      </c>
      <c r="AI238" s="24">
        <v>64</v>
      </c>
      <c r="AJ238" s="12">
        <v>1</v>
      </c>
      <c r="AK238" s="12" t="s">
        <v>501</v>
      </c>
      <c r="AL238" s="12">
        <v>9</v>
      </c>
      <c r="AM238" s="12" t="s">
        <v>82</v>
      </c>
      <c r="AN238" s="128">
        <f t="shared" si="8"/>
        <v>3.0204248861443626</v>
      </c>
      <c r="AO238" s="12">
        <v>23.6</v>
      </c>
      <c r="AP238" s="12" t="s">
        <v>519</v>
      </c>
      <c r="AQ238" s="12" t="s">
        <v>1678</v>
      </c>
      <c r="AR238" s="12" t="s">
        <v>520</v>
      </c>
      <c r="AS238" s="12" t="s">
        <v>524</v>
      </c>
      <c r="AT238" s="12" t="s">
        <v>17</v>
      </c>
    </row>
    <row r="239" spans="1:46" ht="15" customHeight="1" x14ac:dyDescent="0.3">
      <c r="A239" s="15">
        <v>5.577025361489444E-2</v>
      </c>
      <c r="B239" s="12">
        <v>2.3901537263526187E-2</v>
      </c>
      <c r="C239" s="12">
        <v>0</v>
      </c>
      <c r="D239" s="12">
        <v>1</v>
      </c>
      <c r="E239" s="12">
        <v>0</v>
      </c>
      <c r="F239" s="12">
        <v>1</v>
      </c>
      <c r="G239" s="12">
        <v>1</v>
      </c>
      <c r="H239" s="12">
        <v>0</v>
      </c>
      <c r="I239" s="12">
        <v>0</v>
      </c>
      <c r="J239" s="12">
        <v>0</v>
      </c>
      <c r="K239" s="12">
        <v>0</v>
      </c>
      <c r="L239" s="12">
        <v>0</v>
      </c>
      <c r="M239" s="12">
        <v>0</v>
      </c>
      <c r="N239" s="12">
        <v>0</v>
      </c>
      <c r="O239" s="113">
        <v>7.6031499320825615</v>
      </c>
      <c r="P239" s="12">
        <v>0</v>
      </c>
      <c r="Q239" s="12">
        <v>1</v>
      </c>
      <c r="R239" s="12">
        <v>6.9850000000000003</v>
      </c>
      <c r="S239" s="128">
        <v>6.6732979677676543</v>
      </c>
      <c r="T239" s="126">
        <v>0</v>
      </c>
      <c r="U239" s="128">
        <v>0.95545370585875489</v>
      </c>
      <c r="V239" s="12">
        <v>1</v>
      </c>
      <c r="W239" s="12">
        <v>0</v>
      </c>
      <c r="X239" s="12">
        <v>0</v>
      </c>
      <c r="Y239" s="12">
        <v>1</v>
      </c>
      <c r="Z239" s="12">
        <v>0</v>
      </c>
      <c r="AA239" s="12">
        <v>0</v>
      </c>
      <c r="AB239" s="12">
        <v>0</v>
      </c>
      <c r="AC239" s="12">
        <v>1</v>
      </c>
      <c r="AD239" s="12">
        <v>1</v>
      </c>
      <c r="AE239" s="12">
        <v>0</v>
      </c>
      <c r="AF239" s="12">
        <v>0.54</v>
      </c>
      <c r="AG239" s="113">
        <v>2.8033603809065348</v>
      </c>
      <c r="AH239" s="12">
        <v>0</v>
      </c>
      <c r="AI239" s="24">
        <v>64</v>
      </c>
      <c r="AJ239" s="12">
        <v>1</v>
      </c>
      <c r="AK239" s="12" t="s">
        <v>501</v>
      </c>
      <c r="AL239" s="12">
        <v>9</v>
      </c>
      <c r="AM239" s="12" t="s">
        <v>82</v>
      </c>
      <c r="AN239" s="128">
        <f t="shared" si="8"/>
        <v>3.0204248861443626</v>
      </c>
      <c r="AO239" s="12">
        <v>23.6</v>
      </c>
      <c r="AP239" s="12" t="s">
        <v>519</v>
      </c>
      <c r="AQ239" s="12" t="s">
        <v>1678</v>
      </c>
      <c r="AR239" s="12" t="s">
        <v>521</v>
      </c>
      <c r="AS239" s="12" t="s">
        <v>524</v>
      </c>
      <c r="AT239" s="12" t="s">
        <v>17</v>
      </c>
    </row>
    <row r="240" spans="1:46" ht="15" customHeight="1" x14ac:dyDescent="0.3">
      <c r="A240" s="15">
        <v>5.4470956807851495E-2</v>
      </c>
      <c r="B240" s="12">
        <v>2.5419779843664031E-2</v>
      </c>
      <c r="C240" s="12">
        <v>0</v>
      </c>
      <c r="D240" s="12">
        <v>1</v>
      </c>
      <c r="E240" s="12">
        <v>0</v>
      </c>
      <c r="F240" s="12">
        <v>1</v>
      </c>
      <c r="G240" s="12">
        <v>1</v>
      </c>
      <c r="H240" s="12">
        <v>0</v>
      </c>
      <c r="I240" s="12">
        <v>0</v>
      </c>
      <c r="J240" s="12">
        <v>0</v>
      </c>
      <c r="K240" s="12">
        <v>0</v>
      </c>
      <c r="L240" s="12">
        <v>0</v>
      </c>
      <c r="M240" s="12">
        <v>0</v>
      </c>
      <c r="N240" s="12">
        <v>0</v>
      </c>
      <c r="O240" s="113">
        <v>7.6031499320825615</v>
      </c>
      <c r="P240" s="12">
        <v>0</v>
      </c>
      <c r="Q240" s="12">
        <v>1</v>
      </c>
      <c r="R240" s="12">
        <v>6.9850000000000003</v>
      </c>
      <c r="S240" s="128">
        <v>6.6732979677676543</v>
      </c>
      <c r="T240" s="126">
        <v>0</v>
      </c>
      <c r="U240" s="128">
        <v>0.95545370585875489</v>
      </c>
      <c r="V240" s="12">
        <v>1</v>
      </c>
      <c r="W240" s="12">
        <v>0</v>
      </c>
      <c r="X240" s="12">
        <v>0</v>
      </c>
      <c r="Y240" s="12">
        <v>1</v>
      </c>
      <c r="Z240" s="12">
        <v>0</v>
      </c>
      <c r="AA240" s="12">
        <v>0</v>
      </c>
      <c r="AB240" s="12">
        <v>0</v>
      </c>
      <c r="AC240" s="12">
        <v>1</v>
      </c>
      <c r="AD240" s="12">
        <v>1</v>
      </c>
      <c r="AE240" s="12">
        <v>0</v>
      </c>
      <c r="AF240" s="12">
        <v>0.54</v>
      </c>
      <c r="AG240" s="113">
        <v>2.8033603809065348</v>
      </c>
      <c r="AH240" s="12">
        <v>0</v>
      </c>
      <c r="AI240" s="24">
        <v>64</v>
      </c>
      <c r="AJ240" s="12">
        <v>1</v>
      </c>
      <c r="AK240" s="12" t="s">
        <v>501</v>
      </c>
      <c r="AL240" s="12">
        <v>9</v>
      </c>
      <c r="AM240" s="12" t="s">
        <v>82</v>
      </c>
      <c r="AN240" s="128">
        <f t="shared" si="8"/>
        <v>3.0204248861443626</v>
      </c>
      <c r="AO240" s="12">
        <v>23.6</v>
      </c>
      <c r="AP240" s="12" t="s">
        <v>519</v>
      </c>
      <c r="AQ240" s="12" t="s">
        <v>1678</v>
      </c>
      <c r="AR240" s="12" t="s">
        <v>522</v>
      </c>
      <c r="AS240" s="12" t="s">
        <v>524</v>
      </c>
      <c r="AT240" s="12" t="s">
        <v>17</v>
      </c>
    </row>
    <row r="241" spans="1:46" ht="15" customHeight="1" x14ac:dyDescent="0.3">
      <c r="A241" s="15">
        <v>0.12304526447239514</v>
      </c>
      <c r="B241" s="12">
        <v>5.4139916367853848E-2</v>
      </c>
      <c r="C241" s="12">
        <v>0</v>
      </c>
      <c r="D241" s="12">
        <v>1</v>
      </c>
      <c r="E241" s="12">
        <v>0</v>
      </c>
      <c r="F241" s="12">
        <v>1</v>
      </c>
      <c r="G241" s="12">
        <v>1</v>
      </c>
      <c r="H241" s="12">
        <v>0</v>
      </c>
      <c r="I241" s="12">
        <v>0</v>
      </c>
      <c r="J241" s="12">
        <v>0</v>
      </c>
      <c r="K241" s="12">
        <v>0</v>
      </c>
      <c r="L241" s="12">
        <v>0</v>
      </c>
      <c r="M241" s="12">
        <v>0</v>
      </c>
      <c r="N241" s="12">
        <v>0</v>
      </c>
      <c r="O241" s="113">
        <v>7.6031499320825615</v>
      </c>
      <c r="P241" s="12">
        <v>0</v>
      </c>
      <c r="Q241" s="12">
        <v>1</v>
      </c>
      <c r="R241" s="12">
        <v>6.9850000000000003</v>
      </c>
      <c r="S241" s="128">
        <v>6.6732979677676543</v>
      </c>
      <c r="T241" s="126">
        <v>0</v>
      </c>
      <c r="U241" s="128">
        <v>0.95545370585875489</v>
      </c>
      <c r="V241" s="12">
        <v>1</v>
      </c>
      <c r="W241" s="12">
        <v>0</v>
      </c>
      <c r="X241" s="12">
        <v>0</v>
      </c>
      <c r="Y241" s="12">
        <v>1</v>
      </c>
      <c r="Z241" s="12">
        <v>0</v>
      </c>
      <c r="AA241" s="12">
        <v>0</v>
      </c>
      <c r="AB241" s="12">
        <v>0</v>
      </c>
      <c r="AC241" s="12">
        <v>1</v>
      </c>
      <c r="AD241" s="12">
        <v>1</v>
      </c>
      <c r="AE241" s="12">
        <v>0</v>
      </c>
      <c r="AF241" s="12">
        <v>0.54</v>
      </c>
      <c r="AG241" s="113">
        <v>2.8033603809065348</v>
      </c>
      <c r="AH241" s="12">
        <v>0</v>
      </c>
      <c r="AI241" s="24">
        <v>64</v>
      </c>
      <c r="AJ241" s="12">
        <v>1</v>
      </c>
      <c r="AK241" s="12" t="s">
        <v>501</v>
      </c>
      <c r="AL241" s="12">
        <v>9</v>
      </c>
      <c r="AM241" s="12" t="s">
        <v>82</v>
      </c>
      <c r="AN241" s="128">
        <f t="shared" si="8"/>
        <v>3.0204248861443626</v>
      </c>
      <c r="AO241" s="12">
        <v>23.6</v>
      </c>
      <c r="AP241" s="12" t="s">
        <v>519</v>
      </c>
      <c r="AQ241" s="12" t="s">
        <v>1678</v>
      </c>
      <c r="AR241" s="12" t="s">
        <v>523</v>
      </c>
      <c r="AS241" s="12" t="s">
        <v>524</v>
      </c>
      <c r="AT241" s="12" t="s">
        <v>17</v>
      </c>
    </row>
    <row r="242" spans="1:46" ht="15" customHeight="1" x14ac:dyDescent="0.3">
      <c r="A242" s="15">
        <v>9.6792749170137804E-2</v>
      </c>
      <c r="B242" s="12">
        <v>3.5660486536366567E-2</v>
      </c>
      <c r="C242" s="12">
        <v>0</v>
      </c>
      <c r="D242" s="12">
        <v>1</v>
      </c>
      <c r="E242" s="12">
        <v>0</v>
      </c>
      <c r="F242" s="12">
        <v>1</v>
      </c>
      <c r="G242" s="12">
        <v>1</v>
      </c>
      <c r="H242" s="12">
        <v>0</v>
      </c>
      <c r="I242" s="12">
        <v>0</v>
      </c>
      <c r="J242" s="12">
        <v>0</v>
      </c>
      <c r="K242" s="12">
        <v>0</v>
      </c>
      <c r="L242" s="12">
        <v>0</v>
      </c>
      <c r="M242" s="12">
        <v>0</v>
      </c>
      <c r="N242" s="12">
        <v>0</v>
      </c>
      <c r="O242" s="113">
        <v>7.6031499320825615</v>
      </c>
      <c r="P242" s="12">
        <v>0</v>
      </c>
      <c r="Q242" s="12">
        <v>1</v>
      </c>
      <c r="R242" s="12">
        <v>6.9850000000000003</v>
      </c>
      <c r="S242" s="128">
        <v>6.6732979677676543</v>
      </c>
      <c r="T242" s="126">
        <v>0</v>
      </c>
      <c r="U242" s="128">
        <v>0.95545370585875489</v>
      </c>
      <c r="V242" s="12">
        <v>1</v>
      </c>
      <c r="W242" s="12">
        <v>0</v>
      </c>
      <c r="X242" s="12">
        <v>0</v>
      </c>
      <c r="Y242" s="12">
        <v>1</v>
      </c>
      <c r="Z242" s="12">
        <v>0</v>
      </c>
      <c r="AA242" s="12">
        <v>0</v>
      </c>
      <c r="AB242" s="12">
        <v>0</v>
      </c>
      <c r="AC242" s="12">
        <v>1</v>
      </c>
      <c r="AD242" s="12">
        <v>1</v>
      </c>
      <c r="AE242" s="12">
        <v>0</v>
      </c>
      <c r="AF242" s="12">
        <v>0</v>
      </c>
      <c r="AG242" s="113">
        <v>2.8033603809065348</v>
      </c>
      <c r="AH242" s="12">
        <v>0</v>
      </c>
      <c r="AI242" s="24">
        <v>64</v>
      </c>
      <c r="AJ242" s="12">
        <v>1</v>
      </c>
      <c r="AK242" s="12" t="s">
        <v>501</v>
      </c>
      <c r="AL242" s="12">
        <v>9</v>
      </c>
      <c r="AM242" s="12" t="s">
        <v>82</v>
      </c>
      <c r="AN242" s="128">
        <f t="shared" si="8"/>
        <v>3.0204248861443626</v>
      </c>
      <c r="AO242" s="12">
        <v>23.6</v>
      </c>
      <c r="AP242" s="12" t="s">
        <v>519</v>
      </c>
      <c r="AQ242" s="12" t="s">
        <v>1678</v>
      </c>
      <c r="AR242" s="12" t="s">
        <v>393</v>
      </c>
      <c r="AS242" s="12" t="s">
        <v>524</v>
      </c>
      <c r="AT242" s="12" t="s">
        <v>17</v>
      </c>
    </row>
    <row r="243" spans="1:46" ht="15" customHeight="1" x14ac:dyDescent="0.3">
      <c r="A243" s="15">
        <v>5.934093749751683E-2</v>
      </c>
      <c r="B243" s="12">
        <v>3.1952812498662914E-2</v>
      </c>
      <c r="C243" s="12">
        <v>0</v>
      </c>
      <c r="D243" s="12">
        <v>1</v>
      </c>
      <c r="E243" s="12">
        <v>0</v>
      </c>
      <c r="F243" s="12">
        <v>1</v>
      </c>
      <c r="G243" s="12">
        <v>1</v>
      </c>
      <c r="H243" s="12">
        <v>0</v>
      </c>
      <c r="I243" s="12">
        <v>0</v>
      </c>
      <c r="J243" s="12">
        <v>0</v>
      </c>
      <c r="K243" s="12">
        <v>0</v>
      </c>
      <c r="L243" s="12">
        <v>0</v>
      </c>
      <c r="M243" s="12">
        <v>0</v>
      </c>
      <c r="N243" s="12">
        <v>0</v>
      </c>
      <c r="O243" s="113">
        <v>7.6031499320825615</v>
      </c>
      <c r="P243" s="12">
        <v>0</v>
      </c>
      <c r="Q243" s="12">
        <v>1</v>
      </c>
      <c r="R243" s="12">
        <v>6.9850000000000003</v>
      </c>
      <c r="S243" s="128">
        <v>6.6732979677676543</v>
      </c>
      <c r="T243" s="126">
        <v>0</v>
      </c>
      <c r="U243" s="128">
        <v>0.95545370585875489</v>
      </c>
      <c r="V243" s="12">
        <v>1</v>
      </c>
      <c r="W243" s="12">
        <v>0</v>
      </c>
      <c r="X243" s="12">
        <v>0</v>
      </c>
      <c r="Y243" s="12">
        <v>1</v>
      </c>
      <c r="Z243" s="12">
        <v>0</v>
      </c>
      <c r="AA243" s="12">
        <v>0</v>
      </c>
      <c r="AB243" s="12">
        <v>0</v>
      </c>
      <c r="AC243" s="12">
        <v>1</v>
      </c>
      <c r="AD243" s="12">
        <v>1</v>
      </c>
      <c r="AE243" s="12">
        <v>0</v>
      </c>
      <c r="AF243" s="12">
        <v>1</v>
      </c>
      <c r="AG243" s="113">
        <v>2.8033603809065348</v>
      </c>
      <c r="AH243" s="12">
        <v>0</v>
      </c>
      <c r="AI243" s="24">
        <v>64</v>
      </c>
      <c r="AJ243" s="12">
        <v>1</v>
      </c>
      <c r="AK243" s="12" t="s">
        <v>501</v>
      </c>
      <c r="AL243" s="12">
        <v>9</v>
      </c>
      <c r="AM243" s="12" t="s">
        <v>82</v>
      </c>
      <c r="AN243" s="128">
        <f t="shared" si="8"/>
        <v>3.0204248861443626</v>
      </c>
      <c r="AO243" s="12">
        <v>23.6</v>
      </c>
      <c r="AP243" s="12" t="s">
        <v>519</v>
      </c>
      <c r="AQ243" s="12" t="s">
        <v>1678</v>
      </c>
      <c r="AR243" s="12" t="s">
        <v>394</v>
      </c>
      <c r="AS243" s="12" t="s">
        <v>524</v>
      </c>
      <c r="AT243" s="12" t="s">
        <v>17</v>
      </c>
    </row>
    <row r="244" spans="1:46" ht="15" customHeight="1" x14ac:dyDescent="0.3">
      <c r="A244" s="15">
        <v>4.1760728318907384E-2</v>
      </c>
      <c r="B244" s="12">
        <v>2.3863273325089935E-2</v>
      </c>
      <c r="C244" s="12">
        <v>0</v>
      </c>
      <c r="D244" s="12">
        <v>1</v>
      </c>
      <c r="E244" s="12">
        <v>0</v>
      </c>
      <c r="F244" s="12">
        <v>1</v>
      </c>
      <c r="G244" s="12">
        <v>1</v>
      </c>
      <c r="H244" s="12">
        <v>0</v>
      </c>
      <c r="I244" s="12">
        <v>0</v>
      </c>
      <c r="J244" s="12">
        <v>0</v>
      </c>
      <c r="K244" s="12">
        <v>0</v>
      </c>
      <c r="L244" s="12">
        <v>0</v>
      </c>
      <c r="M244" s="12">
        <v>0</v>
      </c>
      <c r="N244" s="12">
        <v>0</v>
      </c>
      <c r="O244" s="113">
        <v>7.6031499320825615</v>
      </c>
      <c r="P244" s="12">
        <v>0</v>
      </c>
      <c r="Q244" s="12">
        <v>1</v>
      </c>
      <c r="R244" s="12">
        <v>6.9850000000000003</v>
      </c>
      <c r="S244" s="128">
        <v>6.6732979677676543</v>
      </c>
      <c r="T244" s="126">
        <v>0</v>
      </c>
      <c r="U244" s="128">
        <v>0.95545370585875489</v>
      </c>
      <c r="V244" s="12">
        <v>1</v>
      </c>
      <c r="W244" s="12">
        <v>0</v>
      </c>
      <c r="X244" s="12">
        <v>0</v>
      </c>
      <c r="Y244" s="12">
        <v>1</v>
      </c>
      <c r="Z244" s="12">
        <v>0</v>
      </c>
      <c r="AA244" s="12">
        <v>0</v>
      </c>
      <c r="AB244" s="12">
        <v>0</v>
      </c>
      <c r="AC244" s="12">
        <v>1</v>
      </c>
      <c r="AD244" s="12">
        <v>1</v>
      </c>
      <c r="AE244" s="12">
        <v>0</v>
      </c>
      <c r="AF244" s="12">
        <v>0.54</v>
      </c>
      <c r="AG244" s="113">
        <v>2.8033603809065348</v>
      </c>
      <c r="AH244" s="12">
        <v>0</v>
      </c>
      <c r="AI244" s="24">
        <v>64</v>
      </c>
      <c r="AJ244" s="12">
        <v>1</v>
      </c>
      <c r="AK244" s="12" t="s">
        <v>501</v>
      </c>
      <c r="AL244" s="12">
        <v>9</v>
      </c>
      <c r="AM244" s="12" t="s">
        <v>82</v>
      </c>
      <c r="AN244" s="128">
        <f t="shared" si="8"/>
        <v>3.0204248861443626</v>
      </c>
      <c r="AO244" s="12">
        <v>23.6</v>
      </c>
      <c r="AP244" s="12" t="s">
        <v>517</v>
      </c>
      <c r="AQ244" s="12" t="s">
        <v>1678</v>
      </c>
      <c r="AR244" s="12" t="s">
        <v>520</v>
      </c>
      <c r="AS244" s="12" t="s">
        <v>525</v>
      </c>
      <c r="AT244" s="12" t="s">
        <v>17</v>
      </c>
    </row>
    <row r="245" spans="1:46" ht="15" customHeight="1" x14ac:dyDescent="0.3">
      <c r="A245" s="15">
        <v>3.3052235806762635E-2</v>
      </c>
      <c r="B245" s="12">
        <v>2.3871059193773012E-2</v>
      </c>
      <c r="C245" s="12">
        <v>0</v>
      </c>
      <c r="D245" s="12">
        <v>1</v>
      </c>
      <c r="E245" s="12">
        <v>0</v>
      </c>
      <c r="F245" s="12">
        <v>1</v>
      </c>
      <c r="G245" s="12">
        <v>1</v>
      </c>
      <c r="H245" s="12">
        <v>0</v>
      </c>
      <c r="I245" s="12">
        <v>0</v>
      </c>
      <c r="J245" s="12">
        <v>0</v>
      </c>
      <c r="K245" s="12">
        <v>0</v>
      </c>
      <c r="L245" s="12">
        <v>0</v>
      </c>
      <c r="M245" s="12">
        <v>0</v>
      </c>
      <c r="N245" s="12">
        <v>0</v>
      </c>
      <c r="O245" s="113">
        <v>7.6031499320825615</v>
      </c>
      <c r="P245" s="12">
        <v>0</v>
      </c>
      <c r="Q245" s="12">
        <v>1</v>
      </c>
      <c r="R245" s="12">
        <v>6.9850000000000003</v>
      </c>
      <c r="S245" s="128">
        <v>6.6732979677676543</v>
      </c>
      <c r="T245" s="126">
        <v>0</v>
      </c>
      <c r="U245" s="128">
        <v>0.95545370585875489</v>
      </c>
      <c r="V245" s="12">
        <v>1</v>
      </c>
      <c r="W245" s="12">
        <v>0</v>
      </c>
      <c r="X245" s="12">
        <v>0</v>
      </c>
      <c r="Y245" s="12">
        <v>1</v>
      </c>
      <c r="Z245" s="12">
        <v>0</v>
      </c>
      <c r="AA245" s="12">
        <v>0</v>
      </c>
      <c r="AB245" s="12">
        <v>0</v>
      </c>
      <c r="AC245" s="12">
        <v>1</v>
      </c>
      <c r="AD245" s="12">
        <v>1</v>
      </c>
      <c r="AE245" s="12">
        <v>0</v>
      </c>
      <c r="AF245" s="12">
        <v>0.54</v>
      </c>
      <c r="AG245" s="113">
        <v>2.8033603809065348</v>
      </c>
      <c r="AH245" s="12">
        <v>0</v>
      </c>
      <c r="AI245" s="24">
        <v>64</v>
      </c>
      <c r="AJ245" s="12">
        <v>1</v>
      </c>
      <c r="AK245" s="12" t="s">
        <v>501</v>
      </c>
      <c r="AL245" s="12">
        <v>9</v>
      </c>
      <c r="AM245" s="12" t="s">
        <v>82</v>
      </c>
      <c r="AN245" s="128">
        <f t="shared" si="8"/>
        <v>3.0204248861443626</v>
      </c>
      <c r="AO245" s="12">
        <v>23.6</v>
      </c>
      <c r="AP245" s="12" t="s">
        <v>517</v>
      </c>
      <c r="AQ245" s="12" t="s">
        <v>1678</v>
      </c>
      <c r="AR245" s="12" t="s">
        <v>521</v>
      </c>
      <c r="AS245" s="12" t="s">
        <v>525</v>
      </c>
      <c r="AT245" s="12" t="s">
        <v>17</v>
      </c>
    </row>
    <row r="246" spans="1:46" ht="15" customHeight="1" x14ac:dyDescent="0.3">
      <c r="A246" s="15">
        <v>3.752853840396999E-2</v>
      </c>
      <c r="B246" s="12">
        <v>2.6269976882778996E-2</v>
      </c>
      <c r="C246" s="12">
        <v>0</v>
      </c>
      <c r="D246" s="12">
        <v>1</v>
      </c>
      <c r="E246" s="12">
        <v>0</v>
      </c>
      <c r="F246" s="12">
        <v>1</v>
      </c>
      <c r="G246" s="12">
        <v>1</v>
      </c>
      <c r="H246" s="12">
        <v>0</v>
      </c>
      <c r="I246" s="12">
        <v>0</v>
      </c>
      <c r="J246" s="12">
        <v>0</v>
      </c>
      <c r="K246" s="12">
        <v>0</v>
      </c>
      <c r="L246" s="12">
        <v>0</v>
      </c>
      <c r="M246" s="12">
        <v>0</v>
      </c>
      <c r="N246" s="12">
        <v>0</v>
      </c>
      <c r="O246" s="113">
        <v>7.6031499320825615</v>
      </c>
      <c r="P246" s="12">
        <v>0</v>
      </c>
      <c r="Q246" s="12">
        <v>1</v>
      </c>
      <c r="R246" s="12">
        <v>6.9850000000000003</v>
      </c>
      <c r="S246" s="128">
        <v>6.6732979677676543</v>
      </c>
      <c r="T246" s="126">
        <v>0</v>
      </c>
      <c r="U246" s="128">
        <v>0.95545370585875489</v>
      </c>
      <c r="V246" s="12">
        <v>1</v>
      </c>
      <c r="W246" s="12">
        <v>0</v>
      </c>
      <c r="X246" s="12">
        <v>0</v>
      </c>
      <c r="Y246" s="12">
        <v>1</v>
      </c>
      <c r="Z246" s="12">
        <v>0</v>
      </c>
      <c r="AA246" s="12">
        <v>0</v>
      </c>
      <c r="AB246" s="12">
        <v>0</v>
      </c>
      <c r="AC246" s="12">
        <v>1</v>
      </c>
      <c r="AD246" s="12">
        <v>1</v>
      </c>
      <c r="AE246" s="12">
        <v>0</v>
      </c>
      <c r="AF246" s="12">
        <v>0.54</v>
      </c>
      <c r="AG246" s="113">
        <v>2.8033603809065348</v>
      </c>
      <c r="AH246" s="12">
        <v>0</v>
      </c>
      <c r="AI246" s="24">
        <v>64</v>
      </c>
      <c r="AJ246" s="12">
        <v>1</v>
      </c>
      <c r="AK246" s="12" t="s">
        <v>501</v>
      </c>
      <c r="AL246" s="12">
        <v>9</v>
      </c>
      <c r="AM246" s="12" t="s">
        <v>82</v>
      </c>
      <c r="AN246" s="128">
        <f t="shared" ref="AN246:AN277" si="9">LN(20.5)</f>
        <v>3.0204248861443626</v>
      </c>
      <c r="AO246" s="12">
        <v>23.6</v>
      </c>
      <c r="AP246" s="12" t="s">
        <v>517</v>
      </c>
      <c r="AQ246" s="12" t="s">
        <v>1678</v>
      </c>
      <c r="AR246" s="12" t="s">
        <v>522</v>
      </c>
      <c r="AS246" s="12" t="s">
        <v>525</v>
      </c>
      <c r="AT246" s="12" t="s">
        <v>17</v>
      </c>
    </row>
    <row r="247" spans="1:46" ht="15" customHeight="1" x14ac:dyDescent="0.3">
      <c r="A247" s="15">
        <v>8.9598279729543651E-2</v>
      </c>
      <c r="B247" s="12">
        <v>5.7598894111849479E-2</v>
      </c>
      <c r="C247" s="12">
        <v>0</v>
      </c>
      <c r="D247" s="12">
        <v>1</v>
      </c>
      <c r="E247" s="12">
        <v>0</v>
      </c>
      <c r="F247" s="12">
        <v>1</v>
      </c>
      <c r="G247" s="12">
        <v>1</v>
      </c>
      <c r="H247" s="12">
        <v>0</v>
      </c>
      <c r="I247" s="12">
        <v>0</v>
      </c>
      <c r="J247" s="12">
        <v>0</v>
      </c>
      <c r="K247" s="12">
        <v>0</v>
      </c>
      <c r="L247" s="12">
        <v>0</v>
      </c>
      <c r="M247" s="12">
        <v>0</v>
      </c>
      <c r="N247" s="12">
        <v>0</v>
      </c>
      <c r="O247" s="113">
        <v>7.6031499320825615</v>
      </c>
      <c r="P247" s="12">
        <v>0</v>
      </c>
      <c r="Q247" s="12">
        <v>1</v>
      </c>
      <c r="R247" s="12">
        <v>6.9850000000000003</v>
      </c>
      <c r="S247" s="128">
        <v>6.6732979677676543</v>
      </c>
      <c r="T247" s="126">
        <v>0</v>
      </c>
      <c r="U247" s="128">
        <v>0.95545370585875489</v>
      </c>
      <c r="V247" s="12">
        <v>1</v>
      </c>
      <c r="W247" s="12">
        <v>0</v>
      </c>
      <c r="X247" s="12">
        <v>0</v>
      </c>
      <c r="Y247" s="12">
        <v>1</v>
      </c>
      <c r="Z247" s="12">
        <v>0</v>
      </c>
      <c r="AA247" s="12">
        <v>0</v>
      </c>
      <c r="AB247" s="12">
        <v>0</v>
      </c>
      <c r="AC247" s="12">
        <v>1</v>
      </c>
      <c r="AD247" s="12">
        <v>1</v>
      </c>
      <c r="AE247" s="12">
        <v>0</v>
      </c>
      <c r="AF247" s="12">
        <v>0.54</v>
      </c>
      <c r="AG247" s="113">
        <v>2.8033603809065348</v>
      </c>
      <c r="AH247" s="12">
        <v>0</v>
      </c>
      <c r="AI247" s="24">
        <v>64</v>
      </c>
      <c r="AJ247" s="12">
        <v>1</v>
      </c>
      <c r="AK247" s="12" t="s">
        <v>501</v>
      </c>
      <c r="AL247" s="12">
        <v>9</v>
      </c>
      <c r="AM247" s="12" t="s">
        <v>82</v>
      </c>
      <c r="AN247" s="128">
        <f t="shared" si="9"/>
        <v>3.0204248861443626</v>
      </c>
      <c r="AO247" s="12">
        <v>23.6</v>
      </c>
      <c r="AP247" s="12" t="s">
        <v>517</v>
      </c>
      <c r="AQ247" s="12" t="s">
        <v>1678</v>
      </c>
      <c r="AR247" s="12" t="s">
        <v>523</v>
      </c>
      <c r="AS247" s="12" t="s">
        <v>525</v>
      </c>
      <c r="AT247" s="12" t="s">
        <v>17</v>
      </c>
    </row>
    <row r="248" spans="1:46" ht="15" customHeight="1" x14ac:dyDescent="0.3">
      <c r="A248" s="15">
        <v>6.4521955531200964E-2</v>
      </c>
      <c r="B248" s="12">
        <v>3.5193793926109614E-2</v>
      </c>
      <c r="C248" s="12">
        <v>0</v>
      </c>
      <c r="D248" s="12">
        <v>1</v>
      </c>
      <c r="E248" s="12">
        <v>0</v>
      </c>
      <c r="F248" s="12">
        <v>1</v>
      </c>
      <c r="G248" s="12">
        <v>1</v>
      </c>
      <c r="H248" s="12">
        <v>0</v>
      </c>
      <c r="I248" s="12">
        <v>0</v>
      </c>
      <c r="J248" s="12">
        <v>0</v>
      </c>
      <c r="K248" s="12">
        <v>0</v>
      </c>
      <c r="L248" s="12">
        <v>0</v>
      </c>
      <c r="M248" s="12">
        <v>0</v>
      </c>
      <c r="N248" s="12">
        <v>0</v>
      </c>
      <c r="O248" s="113">
        <v>7.6031499320825615</v>
      </c>
      <c r="P248" s="12">
        <v>0</v>
      </c>
      <c r="Q248" s="12">
        <v>1</v>
      </c>
      <c r="R248" s="12">
        <v>6.9850000000000003</v>
      </c>
      <c r="S248" s="128">
        <v>6.6732979677676543</v>
      </c>
      <c r="T248" s="126">
        <v>0</v>
      </c>
      <c r="U248" s="128">
        <v>0.95545370585875489</v>
      </c>
      <c r="V248" s="12">
        <v>1</v>
      </c>
      <c r="W248" s="12">
        <v>0</v>
      </c>
      <c r="X248" s="12">
        <v>0</v>
      </c>
      <c r="Y248" s="12">
        <v>1</v>
      </c>
      <c r="Z248" s="12">
        <v>0</v>
      </c>
      <c r="AA248" s="12">
        <v>0</v>
      </c>
      <c r="AB248" s="12">
        <v>0</v>
      </c>
      <c r="AC248" s="12">
        <v>1</v>
      </c>
      <c r="AD248" s="12">
        <v>1</v>
      </c>
      <c r="AE248" s="12">
        <v>0</v>
      </c>
      <c r="AF248" s="12">
        <v>0</v>
      </c>
      <c r="AG248" s="113">
        <v>2.8033603809065348</v>
      </c>
      <c r="AH248" s="12">
        <v>0</v>
      </c>
      <c r="AI248" s="24">
        <v>64</v>
      </c>
      <c r="AJ248" s="12">
        <v>1</v>
      </c>
      <c r="AK248" s="12" t="s">
        <v>501</v>
      </c>
      <c r="AL248" s="12">
        <v>9</v>
      </c>
      <c r="AM248" s="12" t="s">
        <v>82</v>
      </c>
      <c r="AN248" s="128">
        <f t="shared" si="9"/>
        <v>3.0204248861443626</v>
      </c>
      <c r="AO248" s="12">
        <v>23.6</v>
      </c>
      <c r="AP248" s="12" t="s">
        <v>517</v>
      </c>
      <c r="AQ248" s="12" t="s">
        <v>1678</v>
      </c>
      <c r="AR248" s="12" t="s">
        <v>393</v>
      </c>
      <c r="AS248" s="12" t="s">
        <v>525</v>
      </c>
      <c r="AT248" s="12" t="s">
        <v>17</v>
      </c>
    </row>
    <row r="249" spans="1:46" ht="15" customHeight="1" x14ac:dyDescent="0.3">
      <c r="A249" s="15">
        <v>4.3940128424550279E-2</v>
      </c>
      <c r="B249" s="12">
        <v>3.2955096318412702E-2</v>
      </c>
      <c r="C249" s="12">
        <v>0</v>
      </c>
      <c r="D249" s="12">
        <v>1</v>
      </c>
      <c r="E249" s="12">
        <v>0</v>
      </c>
      <c r="F249" s="12">
        <v>1</v>
      </c>
      <c r="G249" s="12">
        <v>1</v>
      </c>
      <c r="H249" s="12">
        <v>0</v>
      </c>
      <c r="I249" s="12">
        <v>0</v>
      </c>
      <c r="J249" s="12">
        <v>0</v>
      </c>
      <c r="K249" s="12">
        <v>0</v>
      </c>
      <c r="L249" s="12">
        <v>0</v>
      </c>
      <c r="M249" s="12">
        <v>0</v>
      </c>
      <c r="N249" s="12">
        <v>0</v>
      </c>
      <c r="O249" s="113">
        <v>7.6031499320825615</v>
      </c>
      <c r="P249" s="12">
        <v>0</v>
      </c>
      <c r="Q249" s="12">
        <v>1</v>
      </c>
      <c r="R249" s="12">
        <v>6.9850000000000003</v>
      </c>
      <c r="S249" s="128">
        <v>6.6732979677676543</v>
      </c>
      <c r="T249" s="126">
        <v>0</v>
      </c>
      <c r="U249" s="128">
        <v>0.95545370585875489</v>
      </c>
      <c r="V249" s="12">
        <v>1</v>
      </c>
      <c r="W249" s="12">
        <v>0</v>
      </c>
      <c r="X249" s="12">
        <v>0</v>
      </c>
      <c r="Y249" s="12">
        <v>1</v>
      </c>
      <c r="Z249" s="12">
        <v>0</v>
      </c>
      <c r="AA249" s="12">
        <v>0</v>
      </c>
      <c r="AB249" s="12">
        <v>0</v>
      </c>
      <c r="AC249" s="12">
        <v>1</v>
      </c>
      <c r="AD249" s="12">
        <v>1</v>
      </c>
      <c r="AE249" s="12">
        <v>0</v>
      </c>
      <c r="AF249" s="12">
        <v>1</v>
      </c>
      <c r="AG249" s="113">
        <v>2.8033603809065348</v>
      </c>
      <c r="AH249" s="12">
        <v>0</v>
      </c>
      <c r="AI249" s="24">
        <v>64</v>
      </c>
      <c r="AJ249" s="12">
        <v>1</v>
      </c>
      <c r="AK249" s="12" t="s">
        <v>501</v>
      </c>
      <c r="AL249" s="12">
        <v>9</v>
      </c>
      <c r="AM249" s="12" t="s">
        <v>82</v>
      </c>
      <c r="AN249" s="128">
        <f t="shared" si="9"/>
        <v>3.0204248861443626</v>
      </c>
      <c r="AO249" s="12">
        <v>23.6</v>
      </c>
      <c r="AP249" s="12" t="s">
        <v>517</v>
      </c>
      <c r="AQ249" s="12" t="s">
        <v>1678</v>
      </c>
      <c r="AR249" s="12" t="s">
        <v>394</v>
      </c>
      <c r="AS249" s="12" t="s">
        <v>525</v>
      </c>
      <c r="AT249" s="12" t="s">
        <v>17</v>
      </c>
    </row>
    <row r="250" spans="1:46" ht="15" customHeight="1" x14ac:dyDescent="0.3">
      <c r="A250" s="15">
        <v>4.7713811986646981E-2</v>
      </c>
      <c r="B250" s="12">
        <v>2.3856905993323491E-2</v>
      </c>
      <c r="C250" s="12">
        <v>0</v>
      </c>
      <c r="D250" s="12">
        <v>1</v>
      </c>
      <c r="E250" s="12">
        <v>0</v>
      </c>
      <c r="F250" s="12">
        <v>1</v>
      </c>
      <c r="G250" s="12">
        <v>1</v>
      </c>
      <c r="H250" s="12">
        <v>0</v>
      </c>
      <c r="I250" s="12">
        <v>0</v>
      </c>
      <c r="J250" s="12">
        <v>0</v>
      </c>
      <c r="K250" s="12">
        <v>0</v>
      </c>
      <c r="L250" s="12">
        <v>0</v>
      </c>
      <c r="M250" s="12">
        <v>0</v>
      </c>
      <c r="N250" s="12">
        <v>0</v>
      </c>
      <c r="O250" s="113">
        <v>7.6031499320825615</v>
      </c>
      <c r="P250" s="12">
        <v>0</v>
      </c>
      <c r="Q250" s="12">
        <v>1</v>
      </c>
      <c r="R250" s="12">
        <v>6.9850000000000003</v>
      </c>
      <c r="S250" s="128">
        <v>6.6732979677676543</v>
      </c>
      <c r="T250" s="126">
        <v>0</v>
      </c>
      <c r="U250" s="128">
        <v>0.95545370585875489</v>
      </c>
      <c r="V250" s="12">
        <v>1</v>
      </c>
      <c r="W250" s="12">
        <v>0</v>
      </c>
      <c r="X250" s="12">
        <v>0</v>
      </c>
      <c r="Y250" s="12">
        <v>1</v>
      </c>
      <c r="Z250" s="12">
        <v>0</v>
      </c>
      <c r="AA250" s="12">
        <v>0</v>
      </c>
      <c r="AB250" s="12">
        <v>0</v>
      </c>
      <c r="AC250" s="12">
        <v>1</v>
      </c>
      <c r="AD250" s="12">
        <v>1</v>
      </c>
      <c r="AE250" s="12">
        <v>0</v>
      </c>
      <c r="AF250" s="12">
        <v>0.54</v>
      </c>
      <c r="AG250" s="113">
        <v>2.8033603809065348</v>
      </c>
      <c r="AH250" s="12">
        <v>0</v>
      </c>
      <c r="AI250" s="24">
        <v>64</v>
      </c>
      <c r="AJ250" s="12">
        <v>1</v>
      </c>
      <c r="AK250" s="12" t="s">
        <v>501</v>
      </c>
      <c r="AL250" s="12">
        <v>9</v>
      </c>
      <c r="AM250" s="12" t="s">
        <v>82</v>
      </c>
      <c r="AN250" s="128">
        <f t="shared" si="9"/>
        <v>3.0204248861443626</v>
      </c>
      <c r="AO250" s="12">
        <v>23.6</v>
      </c>
      <c r="AP250" s="12" t="s">
        <v>518</v>
      </c>
      <c r="AQ250" s="12" t="s">
        <v>1678</v>
      </c>
      <c r="AR250" s="12" t="s">
        <v>520</v>
      </c>
      <c r="AS250" s="12" t="s">
        <v>525</v>
      </c>
      <c r="AT250" s="12" t="s">
        <v>17</v>
      </c>
    </row>
    <row r="251" spans="1:46" ht="15" customHeight="1" x14ac:dyDescent="0.3">
      <c r="A251" s="15">
        <v>4.1760728318907391E-2</v>
      </c>
      <c r="B251" s="12">
        <v>2.3863273325089935E-2</v>
      </c>
      <c r="C251" s="12">
        <v>0</v>
      </c>
      <c r="D251" s="12">
        <v>1</v>
      </c>
      <c r="E251" s="12">
        <v>0</v>
      </c>
      <c r="F251" s="12">
        <v>1</v>
      </c>
      <c r="G251" s="12">
        <v>1</v>
      </c>
      <c r="H251" s="12">
        <v>0</v>
      </c>
      <c r="I251" s="12">
        <v>0</v>
      </c>
      <c r="J251" s="12">
        <v>0</v>
      </c>
      <c r="K251" s="12">
        <v>0</v>
      </c>
      <c r="L251" s="12">
        <v>0</v>
      </c>
      <c r="M251" s="12">
        <v>0</v>
      </c>
      <c r="N251" s="12">
        <v>0</v>
      </c>
      <c r="O251" s="113">
        <v>7.6031499320825615</v>
      </c>
      <c r="P251" s="12">
        <v>0</v>
      </c>
      <c r="Q251" s="12">
        <v>1</v>
      </c>
      <c r="R251" s="12">
        <v>6.9850000000000003</v>
      </c>
      <c r="S251" s="128">
        <v>6.6732979677676543</v>
      </c>
      <c r="T251" s="126">
        <v>0</v>
      </c>
      <c r="U251" s="128">
        <v>0.95545370585875489</v>
      </c>
      <c r="V251" s="12">
        <v>1</v>
      </c>
      <c r="W251" s="12">
        <v>0</v>
      </c>
      <c r="X251" s="12">
        <v>0</v>
      </c>
      <c r="Y251" s="12">
        <v>1</v>
      </c>
      <c r="Z251" s="12">
        <v>0</v>
      </c>
      <c r="AA251" s="12">
        <v>0</v>
      </c>
      <c r="AB251" s="12">
        <v>0</v>
      </c>
      <c r="AC251" s="12">
        <v>1</v>
      </c>
      <c r="AD251" s="12">
        <v>1</v>
      </c>
      <c r="AE251" s="12">
        <v>0</v>
      </c>
      <c r="AF251" s="12">
        <v>0.54</v>
      </c>
      <c r="AG251" s="113">
        <v>2.8033603809065348</v>
      </c>
      <c r="AH251" s="12">
        <v>0</v>
      </c>
      <c r="AI251" s="24">
        <v>64</v>
      </c>
      <c r="AJ251" s="12">
        <v>1</v>
      </c>
      <c r="AK251" s="12" t="s">
        <v>501</v>
      </c>
      <c r="AL251" s="12">
        <v>9</v>
      </c>
      <c r="AM251" s="12" t="s">
        <v>82</v>
      </c>
      <c r="AN251" s="128">
        <f t="shared" si="9"/>
        <v>3.0204248861443626</v>
      </c>
      <c r="AO251" s="12">
        <v>23.6</v>
      </c>
      <c r="AP251" s="12" t="s">
        <v>518</v>
      </c>
      <c r="AQ251" s="12" t="s">
        <v>1678</v>
      </c>
      <c r="AR251" s="12" t="s">
        <v>521</v>
      </c>
      <c r="AS251" s="12" t="s">
        <v>525</v>
      </c>
      <c r="AT251" s="12" t="s">
        <v>17</v>
      </c>
    </row>
    <row r="252" spans="1:46" ht="15" customHeight="1" x14ac:dyDescent="0.3">
      <c r="A252" s="15">
        <v>3.7944925077662242E-2</v>
      </c>
      <c r="B252" s="12">
        <v>2.6269563515304625E-2</v>
      </c>
      <c r="C252" s="12">
        <v>0</v>
      </c>
      <c r="D252" s="12">
        <v>1</v>
      </c>
      <c r="E252" s="12">
        <v>0</v>
      </c>
      <c r="F252" s="12">
        <v>1</v>
      </c>
      <c r="G252" s="12">
        <v>1</v>
      </c>
      <c r="H252" s="12">
        <v>0</v>
      </c>
      <c r="I252" s="12">
        <v>0</v>
      </c>
      <c r="J252" s="12">
        <v>0</v>
      </c>
      <c r="K252" s="12">
        <v>0</v>
      </c>
      <c r="L252" s="12">
        <v>0</v>
      </c>
      <c r="M252" s="12">
        <v>0</v>
      </c>
      <c r="N252" s="12">
        <v>0</v>
      </c>
      <c r="O252" s="113">
        <v>7.6031499320825615</v>
      </c>
      <c r="P252" s="12">
        <v>0</v>
      </c>
      <c r="Q252" s="12">
        <v>1</v>
      </c>
      <c r="R252" s="12">
        <v>6.9850000000000003</v>
      </c>
      <c r="S252" s="128">
        <v>6.6732979677676543</v>
      </c>
      <c r="T252" s="126">
        <v>0</v>
      </c>
      <c r="U252" s="128">
        <v>0.95545370585875489</v>
      </c>
      <c r="V252" s="12">
        <v>1</v>
      </c>
      <c r="W252" s="12">
        <v>0</v>
      </c>
      <c r="X252" s="12">
        <v>0</v>
      </c>
      <c r="Y252" s="12">
        <v>1</v>
      </c>
      <c r="Z252" s="12">
        <v>0</v>
      </c>
      <c r="AA252" s="12">
        <v>0</v>
      </c>
      <c r="AB252" s="12">
        <v>0</v>
      </c>
      <c r="AC252" s="12">
        <v>1</v>
      </c>
      <c r="AD252" s="12">
        <v>1</v>
      </c>
      <c r="AE252" s="12">
        <v>0</v>
      </c>
      <c r="AF252" s="12">
        <v>0.54</v>
      </c>
      <c r="AG252" s="113">
        <v>2.8033603809065348</v>
      </c>
      <c r="AH252" s="12">
        <v>0</v>
      </c>
      <c r="AI252" s="24">
        <v>64</v>
      </c>
      <c r="AJ252" s="12">
        <v>1</v>
      </c>
      <c r="AK252" s="12" t="s">
        <v>501</v>
      </c>
      <c r="AL252" s="12">
        <v>9</v>
      </c>
      <c r="AM252" s="12" t="s">
        <v>82</v>
      </c>
      <c r="AN252" s="128">
        <f t="shared" si="9"/>
        <v>3.0204248861443626</v>
      </c>
      <c r="AO252" s="12">
        <v>23.6</v>
      </c>
      <c r="AP252" s="12" t="s">
        <v>518</v>
      </c>
      <c r="AQ252" s="12" t="s">
        <v>1678</v>
      </c>
      <c r="AR252" s="12" t="s">
        <v>522</v>
      </c>
      <c r="AS252" s="12" t="s">
        <v>525</v>
      </c>
      <c r="AT252" s="12" t="s">
        <v>17</v>
      </c>
    </row>
    <row r="253" spans="1:46" ht="15" customHeight="1" x14ac:dyDescent="0.3">
      <c r="A253" s="15">
        <v>0.14563790574152724</v>
      </c>
      <c r="B253" s="12">
        <v>5.7214891541314261E-2</v>
      </c>
      <c r="C253" s="12">
        <v>0</v>
      </c>
      <c r="D253" s="12">
        <v>1</v>
      </c>
      <c r="E253" s="12">
        <v>0</v>
      </c>
      <c r="F253" s="12">
        <v>1</v>
      </c>
      <c r="G253" s="12">
        <v>1</v>
      </c>
      <c r="H253" s="12">
        <v>0</v>
      </c>
      <c r="I253" s="12">
        <v>0</v>
      </c>
      <c r="J253" s="12">
        <v>0</v>
      </c>
      <c r="K253" s="12">
        <v>0</v>
      </c>
      <c r="L253" s="12">
        <v>0</v>
      </c>
      <c r="M253" s="12">
        <v>0</v>
      </c>
      <c r="N253" s="12">
        <v>0</v>
      </c>
      <c r="O253" s="113">
        <v>7.6031499320825615</v>
      </c>
      <c r="P253" s="12">
        <v>0</v>
      </c>
      <c r="Q253" s="12">
        <v>1</v>
      </c>
      <c r="R253" s="12">
        <v>6.9850000000000003</v>
      </c>
      <c r="S253" s="128">
        <v>6.6732979677676543</v>
      </c>
      <c r="T253" s="126">
        <v>0</v>
      </c>
      <c r="U253" s="128">
        <v>0.95545370585875489</v>
      </c>
      <c r="V253" s="12">
        <v>1</v>
      </c>
      <c r="W253" s="12">
        <v>0</v>
      </c>
      <c r="X253" s="12">
        <v>0</v>
      </c>
      <c r="Y253" s="12">
        <v>1</v>
      </c>
      <c r="Z253" s="12">
        <v>0</v>
      </c>
      <c r="AA253" s="12">
        <v>0</v>
      </c>
      <c r="AB253" s="12">
        <v>0</v>
      </c>
      <c r="AC253" s="12">
        <v>1</v>
      </c>
      <c r="AD253" s="12">
        <v>1</v>
      </c>
      <c r="AE253" s="12">
        <v>0</v>
      </c>
      <c r="AF253" s="12">
        <v>0.54</v>
      </c>
      <c r="AG253" s="113">
        <v>2.8033603809065348</v>
      </c>
      <c r="AH253" s="12">
        <v>0</v>
      </c>
      <c r="AI253" s="24">
        <v>64</v>
      </c>
      <c r="AJ253" s="12">
        <v>1</v>
      </c>
      <c r="AK253" s="12" t="s">
        <v>501</v>
      </c>
      <c r="AL253" s="12">
        <v>9</v>
      </c>
      <c r="AM253" s="12" t="s">
        <v>82</v>
      </c>
      <c r="AN253" s="128">
        <f t="shared" si="9"/>
        <v>3.0204248861443626</v>
      </c>
      <c r="AO253" s="12">
        <v>23.6</v>
      </c>
      <c r="AP253" s="12" t="s">
        <v>518</v>
      </c>
      <c r="AQ253" s="12" t="s">
        <v>1678</v>
      </c>
      <c r="AR253" s="12" t="s">
        <v>523</v>
      </c>
      <c r="AS253" s="12" t="s">
        <v>525</v>
      </c>
      <c r="AT253" s="12" t="s">
        <v>17</v>
      </c>
    </row>
    <row r="254" spans="1:46" ht="15" customHeight="1" x14ac:dyDescent="0.3">
      <c r="A254" s="15">
        <v>5.7215450257636004E-2</v>
      </c>
      <c r="B254" s="12">
        <v>3.5209507850852924E-2</v>
      </c>
      <c r="C254" s="12">
        <v>1</v>
      </c>
      <c r="D254" s="12">
        <v>0</v>
      </c>
      <c r="E254" s="12">
        <v>0</v>
      </c>
      <c r="F254" s="12">
        <v>1</v>
      </c>
      <c r="G254" s="12">
        <v>1</v>
      </c>
      <c r="H254" s="12">
        <v>0</v>
      </c>
      <c r="I254" s="12">
        <v>0</v>
      </c>
      <c r="J254" s="12">
        <v>0</v>
      </c>
      <c r="K254" s="12">
        <v>0</v>
      </c>
      <c r="L254" s="12">
        <v>0</v>
      </c>
      <c r="M254" s="12">
        <v>0</v>
      </c>
      <c r="N254" s="12">
        <v>0</v>
      </c>
      <c r="O254" s="113">
        <v>7.6031499320825615</v>
      </c>
      <c r="P254" s="12">
        <v>0</v>
      </c>
      <c r="Q254" s="12">
        <v>1</v>
      </c>
      <c r="R254" s="12">
        <v>6.9850000000000003</v>
      </c>
      <c r="S254" s="128">
        <v>6.6732979677676543</v>
      </c>
      <c r="T254" s="126">
        <v>0</v>
      </c>
      <c r="U254" s="128">
        <v>0.95545370585875489</v>
      </c>
      <c r="V254" s="12">
        <v>1</v>
      </c>
      <c r="W254" s="12">
        <v>0</v>
      </c>
      <c r="X254" s="12">
        <v>0</v>
      </c>
      <c r="Y254" s="12">
        <v>1</v>
      </c>
      <c r="Z254" s="12">
        <v>0</v>
      </c>
      <c r="AA254" s="12">
        <v>0</v>
      </c>
      <c r="AB254" s="12">
        <v>0</v>
      </c>
      <c r="AC254" s="12">
        <v>1</v>
      </c>
      <c r="AD254" s="12">
        <v>1</v>
      </c>
      <c r="AE254" s="12">
        <v>0</v>
      </c>
      <c r="AF254" s="12">
        <v>0</v>
      </c>
      <c r="AG254" s="113">
        <v>2.8033603809065348</v>
      </c>
      <c r="AH254" s="12">
        <v>0</v>
      </c>
      <c r="AI254" s="24">
        <v>64</v>
      </c>
      <c r="AJ254" s="12">
        <v>1</v>
      </c>
      <c r="AK254" s="12" t="s">
        <v>501</v>
      </c>
      <c r="AL254" s="12">
        <v>9</v>
      </c>
      <c r="AM254" s="12" t="s">
        <v>82</v>
      </c>
      <c r="AN254" s="128">
        <f t="shared" si="9"/>
        <v>3.0204248861443626</v>
      </c>
      <c r="AO254" s="12">
        <v>23.6</v>
      </c>
      <c r="AP254" s="12" t="s">
        <v>518</v>
      </c>
      <c r="AQ254" s="12" t="s">
        <v>1678</v>
      </c>
      <c r="AR254" s="12" t="s">
        <v>393</v>
      </c>
      <c r="AS254" s="12" t="s">
        <v>525</v>
      </c>
      <c r="AT254" s="12" t="s">
        <v>17</v>
      </c>
    </row>
    <row r="255" spans="1:46" ht="15" customHeight="1" x14ac:dyDescent="0.3">
      <c r="A255" s="15">
        <v>4.9419973549339004E-2</v>
      </c>
      <c r="B255" s="12">
        <v>3.2946649032892676E-2</v>
      </c>
      <c r="C255" s="12">
        <v>1</v>
      </c>
      <c r="D255" s="12">
        <v>0</v>
      </c>
      <c r="E255" s="12">
        <v>0</v>
      </c>
      <c r="F255" s="12">
        <v>1</v>
      </c>
      <c r="G255" s="12">
        <v>1</v>
      </c>
      <c r="H255" s="12">
        <v>0</v>
      </c>
      <c r="I255" s="12">
        <v>0</v>
      </c>
      <c r="J255" s="12">
        <v>0</v>
      </c>
      <c r="K255" s="12">
        <v>0</v>
      </c>
      <c r="L255" s="12">
        <v>0</v>
      </c>
      <c r="M255" s="12">
        <v>0</v>
      </c>
      <c r="N255" s="12">
        <v>0</v>
      </c>
      <c r="O255" s="113">
        <v>7.6031499320825615</v>
      </c>
      <c r="P255" s="12">
        <v>0</v>
      </c>
      <c r="Q255" s="12">
        <v>1</v>
      </c>
      <c r="R255" s="12">
        <v>6.9850000000000003</v>
      </c>
      <c r="S255" s="128">
        <v>6.6732979677676543</v>
      </c>
      <c r="T255" s="126">
        <v>0</v>
      </c>
      <c r="U255" s="128">
        <v>0.95545370585875489</v>
      </c>
      <c r="V255" s="12">
        <v>1</v>
      </c>
      <c r="W255" s="12">
        <v>0</v>
      </c>
      <c r="X255" s="12">
        <v>0</v>
      </c>
      <c r="Y255" s="12">
        <v>1</v>
      </c>
      <c r="Z255" s="12">
        <v>0</v>
      </c>
      <c r="AA255" s="12">
        <v>0</v>
      </c>
      <c r="AB255" s="12">
        <v>0</v>
      </c>
      <c r="AC255" s="12">
        <v>1</v>
      </c>
      <c r="AD255" s="12">
        <v>1</v>
      </c>
      <c r="AE255" s="12">
        <v>0</v>
      </c>
      <c r="AF255" s="12">
        <v>1</v>
      </c>
      <c r="AG255" s="113">
        <v>2.8033603809065348</v>
      </c>
      <c r="AH255" s="12">
        <v>0</v>
      </c>
      <c r="AI255" s="24">
        <v>64</v>
      </c>
      <c r="AJ255" s="12">
        <v>1</v>
      </c>
      <c r="AK255" s="12" t="s">
        <v>501</v>
      </c>
      <c r="AL255" s="12">
        <v>9</v>
      </c>
      <c r="AM255" s="12" t="s">
        <v>82</v>
      </c>
      <c r="AN255" s="128">
        <f t="shared" si="9"/>
        <v>3.0204248861443626</v>
      </c>
      <c r="AO255" s="12">
        <v>23.6</v>
      </c>
      <c r="AP255" s="12" t="s">
        <v>518</v>
      </c>
      <c r="AQ255" s="12" t="s">
        <v>1678</v>
      </c>
      <c r="AR255" s="12" t="s">
        <v>394</v>
      </c>
      <c r="AS255" s="12" t="s">
        <v>525</v>
      </c>
      <c r="AT255" s="12" t="s">
        <v>17</v>
      </c>
    </row>
    <row r="256" spans="1:46" ht="15" customHeight="1" x14ac:dyDescent="0.3">
      <c r="A256" s="15">
        <v>4.5068586850469716E-2</v>
      </c>
      <c r="B256" s="12">
        <v>2.3859840097307492E-2</v>
      </c>
      <c r="C256" s="12">
        <v>1</v>
      </c>
      <c r="D256" s="12">
        <v>0</v>
      </c>
      <c r="E256" s="12">
        <v>0</v>
      </c>
      <c r="F256" s="12">
        <v>1</v>
      </c>
      <c r="G256" s="12">
        <v>1</v>
      </c>
      <c r="H256" s="12">
        <v>0</v>
      </c>
      <c r="I256" s="12">
        <v>0</v>
      </c>
      <c r="J256" s="12">
        <v>0</v>
      </c>
      <c r="K256" s="12">
        <v>0</v>
      </c>
      <c r="L256" s="12">
        <v>0</v>
      </c>
      <c r="M256" s="12">
        <v>0</v>
      </c>
      <c r="N256" s="12">
        <v>0</v>
      </c>
      <c r="O256" s="113">
        <v>7.6031499320825615</v>
      </c>
      <c r="P256" s="12">
        <v>0</v>
      </c>
      <c r="Q256" s="12">
        <v>1</v>
      </c>
      <c r="R256" s="12">
        <v>6.9850000000000003</v>
      </c>
      <c r="S256" s="128">
        <v>6.6732979677676543</v>
      </c>
      <c r="T256" s="126">
        <v>0</v>
      </c>
      <c r="U256" s="128">
        <v>0.95545370585875489</v>
      </c>
      <c r="V256" s="12">
        <v>1</v>
      </c>
      <c r="W256" s="12">
        <v>0</v>
      </c>
      <c r="X256" s="12">
        <v>0</v>
      </c>
      <c r="Y256" s="12">
        <v>1</v>
      </c>
      <c r="Z256" s="12">
        <v>0</v>
      </c>
      <c r="AA256" s="12">
        <v>0</v>
      </c>
      <c r="AB256" s="12">
        <v>0</v>
      </c>
      <c r="AC256" s="12">
        <v>1</v>
      </c>
      <c r="AD256" s="12">
        <v>1</v>
      </c>
      <c r="AE256" s="12">
        <v>0</v>
      </c>
      <c r="AF256" s="12">
        <v>0.54</v>
      </c>
      <c r="AG256" s="113">
        <v>2.8033603809065348</v>
      </c>
      <c r="AH256" s="12">
        <v>0</v>
      </c>
      <c r="AI256" s="24">
        <v>64</v>
      </c>
      <c r="AJ256" s="12">
        <v>1</v>
      </c>
      <c r="AK256" s="12" t="s">
        <v>501</v>
      </c>
      <c r="AL256" s="12">
        <v>9</v>
      </c>
      <c r="AM256" s="12" t="s">
        <v>82</v>
      </c>
      <c r="AN256" s="128">
        <f t="shared" si="9"/>
        <v>3.0204248861443626</v>
      </c>
      <c r="AO256" s="12">
        <v>23.6</v>
      </c>
      <c r="AP256" s="12" t="s">
        <v>519</v>
      </c>
      <c r="AQ256" s="12" t="s">
        <v>1678</v>
      </c>
      <c r="AR256" s="12" t="s">
        <v>520</v>
      </c>
      <c r="AS256" s="12" t="s">
        <v>525</v>
      </c>
      <c r="AT256" s="12" t="s">
        <v>17</v>
      </c>
    </row>
    <row r="257" spans="1:46" ht="15" customHeight="1" x14ac:dyDescent="0.3">
      <c r="A257" s="15">
        <v>3.9775346861430326E-2</v>
      </c>
      <c r="B257" s="12">
        <v>2.3865208116858196E-2</v>
      </c>
      <c r="C257" s="12">
        <v>1</v>
      </c>
      <c r="D257" s="12">
        <v>0</v>
      </c>
      <c r="E257" s="12">
        <v>0</v>
      </c>
      <c r="F257" s="12">
        <v>1</v>
      </c>
      <c r="G257" s="12">
        <v>1</v>
      </c>
      <c r="H257" s="12">
        <v>0</v>
      </c>
      <c r="I257" s="12">
        <v>0</v>
      </c>
      <c r="J257" s="12">
        <v>0</v>
      </c>
      <c r="K257" s="12">
        <v>0</v>
      </c>
      <c r="L257" s="12">
        <v>0</v>
      </c>
      <c r="M257" s="12">
        <v>0</v>
      </c>
      <c r="N257" s="12">
        <v>0</v>
      </c>
      <c r="O257" s="113">
        <v>7.6031499320825615</v>
      </c>
      <c r="P257" s="12">
        <v>0</v>
      </c>
      <c r="Q257" s="12">
        <v>1</v>
      </c>
      <c r="R257" s="12">
        <v>6.9850000000000003</v>
      </c>
      <c r="S257" s="128">
        <v>6.6732979677676543</v>
      </c>
      <c r="T257" s="126">
        <v>0</v>
      </c>
      <c r="U257" s="128">
        <v>0.95545370585875489</v>
      </c>
      <c r="V257" s="12">
        <v>1</v>
      </c>
      <c r="W257" s="12">
        <v>0</v>
      </c>
      <c r="X257" s="12">
        <v>0</v>
      </c>
      <c r="Y257" s="12">
        <v>1</v>
      </c>
      <c r="Z257" s="12">
        <v>0</v>
      </c>
      <c r="AA257" s="12">
        <v>0</v>
      </c>
      <c r="AB257" s="12">
        <v>0</v>
      </c>
      <c r="AC257" s="12">
        <v>1</v>
      </c>
      <c r="AD257" s="12">
        <v>1</v>
      </c>
      <c r="AE257" s="12">
        <v>0</v>
      </c>
      <c r="AF257" s="12">
        <v>0.54</v>
      </c>
      <c r="AG257" s="113">
        <v>2.8033603809065348</v>
      </c>
      <c r="AH257" s="12">
        <v>0</v>
      </c>
      <c r="AI257" s="24">
        <v>64</v>
      </c>
      <c r="AJ257" s="12">
        <v>1</v>
      </c>
      <c r="AK257" s="12" t="s">
        <v>501</v>
      </c>
      <c r="AL257" s="12">
        <v>9</v>
      </c>
      <c r="AM257" s="12" t="s">
        <v>82</v>
      </c>
      <c r="AN257" s="128">
        <f t="shared" si="9"/>
        <v>3.0204248861443626</v>
      </c>
      <c r="AO257" s="12">
        <v>23.6</v>
      </c>
      <c r="AP257" s="12" t="s">
        <v>519</v>
      </c>
      <c r="AQ257" s="12" t="s">
        <v>1678</v>
      </c>
      <c r="AR257" s="12" t="s">
        <v>521</v>
      </c>
      <c r="AS257" s="12" t="s">
        <v>525</v>
      </c>
      <c r="AT257" s="12" t="s">
        <v>17</v>
      </c>
    </row>
    <row r="258" spans="1:46" ht="15" customHeight="1" x14ac:dyDescent="0.3">
      <c r="A258" s="15">
        <v>4.2024435120081E-2</v>
      </c>
      <c r="B258" s="12">
        <v>2.6265271950050625E-2</v>
      </c>
      <c r="C258" s="12">
        <v>1</v>
      </c>
      <c r="D258" s="12">
        <v>0</v>
      </c>
      <c r="E258" s="12">
        <v>0</v>
      </c>
      <c r="F258" s="12">
        <v>1</v>
      </c>
      <c r="G258" s="12">
        <v>1</v>
      </c>
      <c r="H258" s="12">
        <v>0</v>
      </c>
      <c r="I258" s="12">
        <v>0</v>
      </c>
      <c r="J258" s="12">
        <v>0</v>
      </c>
      <c r="K258" s="12">
        <v>0</v>
      </c>
      <c r="L258" s="12">
        <v>0</v>
      </c>
      <c r="M258" s="12">
        <v>0</v>
      </c>
      <c r="N258" s="12">
        <v>0</v>
      </c>
      <c r="O258" s="113">
        <v>7.6031499320825615</v>
      </c>
      <c r="P258" s="12">
        <v>0</v>
      </c>
      <c r="Q258" s="12">
        <v>1</v>
      </c>
      <c r="R258" s="12">
        <v>6.9850000000000003</v>
      </c>
      <c r="S258" s="128">
        <v>6.6732979677676543</v>
      </c>
      <c r="T258" s="126">
        <v>0</v>
      </c>
      <c r="U258" s="128">
        <v>0.95545370585875489</v>
      </c>
      <c r="V258" s="12">
        <v>1</v>
      </c>
      <c r="W258" s="12">
        <v>0</v>
      </c>
      <c r="X258" s="12">
        <v>0</v>
      </c>
      <c r="Y258" s="12">
        <v>1</v>
      </c>
      <c r="Z258" s="12">
        <v>0</v>
      </c>
      <c r="AA258" s="12">
        <v>0</v>
      </c>
      <c r="AB258" s="12">
        <v>0</v>
      </c>
      <c r="AC258" s="12">
        <v>1</v>
      </c>
      <c r="AD258" s="12">
        <v>1</v>
      </c>
      <c r="AE258" s="12">
        <v>0</v>
      </c>
      <c r="AF258" s="12">
        <v>0.54</v>
      </c>
      <c r="AG258" s="113">
        <v>2.8033603809065348</v>
      </c>
      <c r="AH258" s="12">
        <v>0</v>
      </c>
      <c r="AI258" s="24">
        <v>64</v>
      </c>
      <c r="AJ258" s="12">
        <v>1</v>
      </c>
      <c r="AK258" s="12" t="s">
        <v>501</v>
      </c>
      <c r="AL258" s="12">
        <v>9</v>
      </c>
      <c r="AM258" s="12" t="s">
        <v>82</v>
      </c>
      <c r="AN258" s="128">
        <f t="shared" si="9"/>
        <v>3.0204248861443626</v>
      </c>
      <c r="AO258" s="12">
        <v>23.6</v>
      </c>
      <c r="AP258" s="12" t="s">
        <v>519</v>
      </c>
      <c r="AQ258" s="12" t="s">
        <v>1678</v>
      </c>
      <c r="AR258" s="12" t="s">
        <v>522</v>
      </c>
      <c r="AS258" s="12" t="s">
        <v>525</v>
      </c>
      <c r="AT258" s="12" t="s">
        <v>17</v>
      </c>
    </row>
    <row r="259" spans="1:46" ht="15" customHeight="1" x14ac:dyDescent="0.3">
      <c r="A259" s="15">
        <v>0.11961722488038277</v>
      </c>
      <c r="B259" s="12">
        <v>5.7416267942583733E-2</v>
      </c>
      <c r="C259" s="12">
        <v>1</v>
      </c>
      <c r="D259" s="12">
        <v>0</v>
      </c>
      <c r="E259" s="12">
        <v>0</v>
      </c>
      <c r="F259" s="12">
        <v>1</v>
      </c>
      <c r="G259" s="12">
        <v>1</v>
      </c>
      <c r="H259" s="12">
        <v>0</v>
      </c>
      <c r="I259" s="12">
        <v>0</v>
      </c>
      <c r="J259" s="12">
        <v>0</v>
      </c>
      <c r="K259" s="12">
        <v>0</v>
      </c>
      <c r="L259" s="12">
        <v>0</v>
      </c>
      <c r="M259" s="12">
        <v>0</v>
      </c>
      <c r="N259" s="12">
        <v>0</v>
      </c>
      <c r="O259" s="113">
        <v>7.6031499320825615</v>
      </c>
      <c r="P259" s="12">
        <v>0</v>
      </c>
      <c r="Q259" s="12">
        <v>1</v>
      </c>
      <c r="R259" s="12">
        <v>6.9850000000000003</v>
      </c>
      <c r="S259" s="128">
        <v>6.6732979677676543</v>
      </c>
      <c r="T259" s="126">
        <v>0</v>
      </c>
      <c r="U259" s="128">
        <v>0.95545370585875489</v>
      </c>
      <c r="V259" s="12">
        <v>1</v>
      </c>
      <c r="W259" s="12">
        <v>0</v>
      </c>
      <c r="X259" s="12">
        <v>0</v>
      </c>
      <c r="Y259" s="12">
        <v>1</v>
      </c>
      <c r="Z259" s="12">
        <v>0</v>
      </c>
      <c r="AA259" s="12">
        <v>0</v>
      </c>
      <c r="AB259" s="12">
        <v>0</v>
      </c>
      <c r="AC259" s="12">
        <v>1</v>
      </c>
      <c r="AD259" s="12">
        <v>1</v>
      </c>
      <c r="AE259" s="12">
        <v>0</v>
      </c>
      <c r="AF259" s="12">
        <v>0.54</v>
      </c>
      <c r="AG259" s="113">
        <v>2.8033603809065348</v>
      </c>
      <c r="AH259" s="12">
        <v>0</v>
      </c>
      <c r="AI259" s="24">
        <v>64</v>
      </c>
      <c r="AJ259" s="12">
        <v>1</v>
      </c>
      <c r="AK259" s="12" t="s">
        <v>501</v>
      </c>
      <c r="AL259" s="12">
        <v>9</v>
      </c>
      <c r="AM259" s="12" t="s">
        <v>82</v>
      </c>
      <c r="AN259" s="128">
        <f t="shared" si="9"/>
        <v>3.0204248861443626</v>
      </c>
      <c r="AO259" s="12">
        <v>23.6</v>
      </c>
      <c r="AP259" s="12" t="s">
        <v>519</v>
      </c>
      <c r="AQ259" s="12" t="s">
        <v>1678</v>
      </c>
      <c r="AR259" s="12" t="s">
        <v>523</v>
      </c>
      <c r="AS259" s="12" t="s">
        <v>525</v>
      </c>
      <c r="AT259" s="12" t="s">
        <v>17</v>
      </c>
    </row>
    <row r="260" spans="1:46" ht="15" customHeight="1" x14ac:dyDescent="0.3">
      <c r="A260" s="15">
        <v>6.646865451190874E-2</v>
      </c>
      <c r="B260" s="12">
        <v>3.5189287682775211E-2</v>
      </c>
      <c r="C260" s="12">
        <v>1</v>
      </c>
      <c r="D260" s="12">
        <v>0</v>
      </c>
      <c r="E260" s="12">
        <v>0</v>
      </c>
      <c r="F260" s="12">
        <v>1</v>
      </c>
      <c r="G260" s="12">
        <v>1</v>
      </c>
      <c r="H260" s="12">
        <v>0</v>
      </c>
      <c r="I260" s="12">
        <v>0</v>
      </c>
      <c r="J260" s="12">
        <v>0</v>
      </c>
      <c r="K260" s="12">
        <v>0</v>
      </c>
      <c r="L260" s="12">
        <v>0</v>
      </c>
      <c r="M260" s="12">
        <v>0</v>
      </c>
      <c r="N260" s="12">
        <v>0</v>
      </c>
      <c r="O260" s="113">
        <v>7.6031499320825615</v>
      </c>
      <c r="P260" s="12">
        <v>0</v>
      </c>
      <c r="Q260" s="12">
        <v>1</v>
      </c>
      <c r="R260" s="12">
        <v>6.9850000000000003</v>
      </c>
      <c r="S260" s="128">
        <v>6.6732979677676543</v>
      </c>
      <c r="T260" s="126">
        <v>0</v>
      </c>
      <c r="U260" s="128">
        <v>0.95545370585875489</v>
      </c>
      <c r="V260" s="12">
        <v>1</v>
      </c>
      <c r="W260" s="12">
        <v>0</v>
      </c>
      <c r="X260" s="12">
        <v>0</v>
      </c>
      <c r="Y260" s="12">
        <v>1</v>
      </c>
      <c r="Z260" s="12">
        <v>0</v>
      </c>
      <c r="AA260" s="12">
        <v>0</v>
      </c>
      <c r="AB260" s="12">
        <v>0</v>
      </c>
      <c r="AC260" s="12">
        <v>1</v>
      </c>
      <c r="AD260" s="12">
        <v>1</v>
      </c>
      <c r="AE260" s="12">
        <v>0</v>
      </c>
      <c r="AF260" s="12">
        <v>0</v>
      </c>
      <c r="AG260" s="113">
        <v>2.8033603809065348</v>
      </c>
      <c r="AH260" s="12">
        <v>0</v>
      </c>
      <c r="AI260" s="24">
        <v>64</v>
      </c>
      <c r="AJ260" s="12">
        <v>1</v>
      </c>
      <c r="AK260" s="12" t="s">
        <v>501</v>
      </c>
      <c r="AL260" s="12">
        <v>9</v>
      </c>
      <c r="AM260" s="12" t="s">
        <v>82</v>
      </c>
      <c r="AN260" s="128">
        <f t="shared" si="9"/>
        <v>3.0204248861443626</v>
      </c>
      <c r="AO260" s="12">
        <v>23.6</v>
      </c>
      <c r="AP260" s="12" t="s">
        <v>519</v>
      </c>
      <c r="AQ260" s="12" t="s">
        <v>1678</v>
      </c>
      <c r="AR260" s="12" t="s">
        <v>393</v>
      </c>
      <c r="AS260" s="12" t="s">
        <v>525</v>
      </c>
      <c r="AT260" s="12" t="s">
        <v>17</v>
      </c>
    </row>
    <row r="261" spans="1:46" ht="15" customHeight="1" x14ac:dyDescent="0.3">
      <c r="A261" s="15">
        <v>5.2705771470327518E-2</v>
      </c>
      <c r="B261" s="12">
        <v>3.2941107168954702E-2</v>
      </c>
      <c r="C261" s="12">
        <v>1</v>
      </c>
      <c r="D261" s="12">
        <v>0</v>
      </c>
      <c r="E261" s="12">
        <v>0</v>
      </c>
      <c r="F261" s="12">
        <v>1</v>
      </c>
      <c r="G261" s="12">
        <v>1</v>
      </c>
      <c r="H261" s="12">
        <v>0</v>
      </c>
      <c r="I261" s="12">
        <v>0</v>
      </c>
      <c r="J261" s="12">
        <v>0</v>
      </c>
      <c r="K261" s="12">
        <v>0</v>
      </c>
      <c r="L261" s="12">
        <v>0</v>
      </c>
      <c r="M261" s="12">
        <v>0</v>
      </c>
      <c r="N261" s="12">
        <v>0</v>
      </c>
      <c r="O261" s="113">
        <v>7.6031499320825615</v>
      </c>
      <c r="P261" s="12">
        <v>0</v>
      </c>
      <c r="Q261" s="12">
        <v>1</v>
      </c>
      <c r="R261" s="12">
        <v>6.9850000000000003</v>
      </c>
      <c r="S261" s="128">
        <v>6.6732979677676543</v>
      </c>
      <c r="T261" s="126">
        <v>0</v>
      </c>
      <c r="U261" s="128">
        <v>0.95545370585875489</v>
      </c>
      <c r="V261" s="12">
        <v>1</v>
      </c>
      <c r="W261" s="12">
        <v>0</v>
      </c>
      <c r="X261" s="12">
        <v>0</v>
      </c>
      <c r="Y261" s="12">
        <v>1</v>
      </c>
      <c r="Z261" s="12">
        <v>0</v>
      </c>
      <c r="AA261" s="12">
        <v>0</v>
      </c>
      <c r="AB261" s="12">
        <v>0</v>
      </c>
      <c r="AC261" s="12">
        <v>1</v>
      </c>
      <c r="AD261" s="12">
        <v>1</v>
      </c>
      <c r="AE261" s="12">
        <v>0</v>
      </c>
      <c r="AF261" s="12">
        <v>1</v>
      </c>
      <c r="AG261" s="113">
        <v>2.8033603809065348</v>
      </c>
      <c r="AH261" s="12">
        <v>0</v>
      </c>
      <c r="AI261" s="24">
        <v>64</v>
      </c>
      <c r="AJ261" s="12">
        <v>1</v>
      </c>
      <c r="AK261" s="12" t="s">
        <v>501</v>
      </c>
      <c r="AL261" s="12">
        <v>9</v>
      </c>
      <c r="AM261" s="12" t="s">
        <v>82</v>
      </c>
      <c r="AN261" s="128">
        <f t="shared" si="9"/>
        <v>3.0204248861443626</v>
      </c>
      <c r="AO261" s="12">
        <v>23.6</v>
      </c>
      <c r="AP261" s="12" t="s">
        <v>519</v>
      </c>
      <c r="AQ261" s="12" t="s">
        <v>1678</v>
      </c>
      <c r="AR261" s="12" t="s">
        <v>394</v>
      </c>
      <c r="AS261" s="12" t="s">
        <v>525</v>
      </c>
      <c r="AT261" s="12" t="s">
        <v>17</v>
      </c>
    </row>
    <row r="262" spans="1:46" ht="15" customHeight="1" x14ac:dyDescent="0.3">
      <c r="A262" s="15">
        <v>6.7610795006342369E-3</v>
      </c>
      <c r="B262" s="12">
        <v>3.3805397503171186E-2</v>
      </c>
      <c r="C262" s="12">
        <v>1</v>
      </c>
      <c r="D262" s="12">
        <v>0</v>
      </c>
      <c r="E262" s="12">
        <v>0</v>
      </c>
      <c r="F262" s="12">
        <v>1</v>
      </c>
      <c r="G262" s="12">
        <v>1</v>
      </c>
      <c r="H262" s="12">
        <v>0</v>
      </c>
      <c r="I262" s="12">
        <v>0</v>
      </c>
      <c r="J262" s="12">
        <v>0</v>
      </c>
      <c r="K262" s="12">
        <v>0</v>
      </c>
      <c r="L262" s="12">
        <v>0</v>
      </c>
      <c r="M262" s="12">
        <v>0</v>
      </c>
      <c r="N262" s="12">
        <v>0</v>
      </c>
      <c r="O262" s="113">
        <v>7.6031499320825615</v>
      </c>
      <c r="P262" s="12">
        <v>0</v>
      </c>
      <c r="Q262" s="12">
        <v>1</v>
      </c>
      <c r="R262" s="12">
        <v>6.9850000000000003</v>
      </c>
      <c r="S262" s="128">
        <v>6.6732979677676543</v>
      </c>
      <c r="T262" s="126">
        <v>0</v>
      </c>
      <c r="U262" s="128">
        <v>0.95545370585875489</v>
      </c>
      <c r="V262" s="12">
        <v>1</v>
      </c>
      <c r="W262" s="12">
        <v>0</v>
      </c>
      <c r="X262" s="12">
        <v>0</v>
      </c>
      <c r="Y262" s="12">
        <v>1</v>
      </c>
      <c r="Z262" s="12">
        <v>0</v>
      </c>
      <c r="AA262" s="12">
        <v>0</v>
      </c>
      <c r="AB262" s="12">
        <v>0</v>
      </c>
      <c r="AC262" s="12">
        <v>1</v>
      </c>
      <c r="AD262" s="12">
        <v>1</v>
      </c>
      <c r="AE262" s="12">
        <v>0</v>
      </c>
      <c r="AF262" s="12">
        <v>0.5</v>
      </c>
      <c r="AG262" s="113">
        <v>2.8033603809065348</v>
      </c>
      <c r="AH262" s="12">
        <v>0</v>
      </c>
      <c r="AI262" s="24">
        <v>64</v>
      </c>
      <c r="AJ262" s="12">
        <v>0</v>
      </c>
      <c r="AK262" s="12" t="s">
        <v>501</v>
      </c>
      <c r="AL262" s="12">
        <v>9</v>
      </c>
      <c r="AM262" s="12" t="s">
        <v>82</v>
      </c>
      <c r="AN262" s="128">
        <f t="shared" si="9"/>
        <v>3.0204248861443626</v>
      </c>
      <c r="AO262" s="12">
        <v>23.6</v>
      </c>
      <c r="AP262" s="12" t="s">
        <v>531</v>
      </c>
      <c r="AQ262" s="12" t="s">
        <v>1678</v>
      </c>
      <c r="AR262" s="12" t="s">
        <v>527</v>
      </c>
      <c r="AS262" s="12" t="s">
        <v>526</v>
      </c>
      <c r="AT262" s="12" t="s">
        <v>17</v>
      </c>
    </row>
    <row r="263" spans="1:46" ht="15" customHeight="1" x14ac:dyDescent="0.3">
      <c r="A263" s="15">
        <v>3.5562932336230042E-2</v>
      </c>
      <c r="B263" s="12">
        <v>3.3784785719418543E-2</v>
      </c>
      <c r="C263" s="12">
        <v>1</v>
      </c>
      <c r="D263" s="12">
        <v>0</v>
      </c>
      <c r="E263" s="12">
        <v>0</v>
      </c>
      <c r="F263" s="12">
        <v>1</v>
      </c>
      <c r="G263" s="12">
        <v>1</v>
      </c>
      <c r="H263" s="12">
        <v>0</v>
      </c>
      <c r="I263" s="12">
        <v>0</v>
      </c>
      <c r="J263" s="12">
        <v>0</v>
      </c>
      <c r="K263" s="12">
        <v>0</v>
      </c>
      <c r="L263" s="12">
        <v>0</v>
      </c>
      <c r="M263" s="12">
        <v>0</v>
      </c>
      <c r="N263" s="12">
        <v>0</v>
      </c>
      <c r="O263" s="113">
        <v>7.6031499320825615</v>
      </c>
      <c r="P263" s="12">
        <v>0</v>
      </c>
      <c r="Q263" s="12">
        <v>1</v>
      </c>
      <c r="R263" s="12">
        <v>6.9850000000000003</v>
      </c>
      <c r="S263" s="128">
        <v>6.6732979677676543</v>
      </c>
      <c r="T263" s="126">
        <v>0</v>
      </c>
      <c r="U263" s="128">
        <v>0.95545370585875489</v>
      </c>
      <c r="V263" s="12">
        <v>1</v>
      </c>
      <c r="W263" s="12">
        <v>0</v>
      </c>
      <c r="X263" s="12">
        <v>0</v>
      </c>
      <c r="Y263" s="12">
        <v>1</v>
      </c>
      <c r="Z263" s="12">
        <v>0</v>
      </c>
      <c r="AA263" s="12">
        <v>0</v>
      </c>
      <c r="AB263" s="12">
        <v>0</v>
      </c>
      <c r="AC263" s="12">
        <v>1</v>
      </c>
      <c r="AD263" s="12">
        <v>1</v>
      </c>
      <c r="AE263" s="12">
        <v>0</v>
      </c>
      <c r="AF263" s="12">
        <v>0.5</v>
      </c>
      <c r="AG263" s="113">
        <v>2.8033603809065348</v>
      </c>
      <c r="AH263" s="12">
        <v>0</v>
      </c>
      <c r="AI263" s="24">
        <v>64</v>
      </c>
      <c r="AJ263" s="12">
        <v>0</v>
      </c>
      <c r="AK263" s="12" t="s">
        <v>501</v>
      </c>
      <c r="AL263" s="12">
        <v>9</v>
      </c>
      <c r="AM263" s="12" t="s">
        <v>82</v>
      </c>
      <c r="AN263" s="128">
        <f t="shared" si="9"/>
        <v>3.0204248861443626</v>
      </c>
      <c r="AO263" s="12">
        <v>23.6</v>
      </c>
      <c r="AP263" s="12" t="s">
        <v>531</v>
      </c>
      <c r="AQ263" s="12" t="s">
        <v>1678</v>
      </c>
      <c r="AR263" s="12" t="s">
        <v>528</v>
      </c>
      <c r="AS263" s="12" t="s">
        <v>526</v>
      </c>
      <c r="AT263" s="12" t="s">
        <v>17</v>
      </c>
    </row>
    <row r="264" spans="1:46" ht="15" customHeight="1" x14ac:dyDescent="0.3">
      <c r="A264" s="15">
        <v>6.9498865671696733E-2</v>
      </c>
      <c r="B264" s="12">
        <v>3.3628483389530672E-2</v>
      </c>
      <c r="C264" s="12">
        <v>1</v>
      </c>
      <c r="D264" s="12">
        <v>0</v>
      </c>
      <c r="E264" s="12">
        <v>0</v>
      </c>
      <c r="F264" s="12">
        <v>1</v>
      </c>
      <c r="G264" s="12">
        <v>1</v>
      </c>
      <c r="H264" s="12">
        <v>0</v>
      </c>
      <c r="I264" s="12">
        <v>0</v>
      </c>
      <c r="J264" s="12">
        <v>0</v>
      </c>
      <c r="K264" s="12">
        <v>0</v>
      </c>
      <c r="L264" s="12">
        <v>0</v>
      </c>
      <c r="M264" s="12">
        <v>0</v>
      </c>
      <c r="N264" s="12">
        <v>0</v>
      </c>
      <c r="O264" s="113">
        <v>7.6031499320825615</v>
      </c>
      <c r="P264" s="12">
        <v>0</v>
      </c>
      <c r="Q264" s="12">
        <v>1</v>
      </c>
      <c r="R264" s="12">
        <v>6.9850000000000003</v>
      </c>
      <c r="S264" s="128">
        <v>6.6732979677676543</v>
      </c>
      <c r="T264" s="126">
        <v>0</v>
      </c>
      <c r="U264" s="128">
        <v>0.95545370585875489</v>
      </c>
      <c r="V264" s="12">
        <v>1</v>
      </c>
      <c r="W264" s="12">
        <v>0</v>
      </c>
      <c r="X264" s="12">
        <v>0</v>
      </c>
      <c r="Y264" s="12">
        <v>1</v>
      </c>
      <c r="Z264" s="12">
        <v>0</v>
      </c>
      <c r="AA264" s="12">
        <v>0</v>
      </c>
      <c r="AB264" s="12">
        <v>0</v>
      </c>
      <c r="AC264" s="12">
        <v>1</v>
      </c>
      <c r="AD264" s="12">
        <v>1</v>
      </c>
      <c r="AE264" s="12">
        <v>0</v>
      </c>
      <c r="AF264" s="12">
        <v>0.5</v>
      </c>
      <c r="AG264" s="113">
        <v>2.8033603809065348</v>
      </c>
      <c r="AH264" s="12">
        <v>0</v>
      </c>
      <c r="AI264" s="24">
        <v>64</v>
      </c>
      <c r="AJ264" s="12">
        <v>0</v>
      </c>
      <c r="AK264" s="12" t="s">
        <v>501</v>
      </c>
      <c r="AL264" s="12">
        <v>9</v>
      </c>
      <c r="AM264" s="12" t="s">
        <v>82</v>
      </c>
      <c r="AN264" s="128">
        <f t="shared" si="9"/>
        <v>3.0204248861443626</v>
      </c>
      <c r="AO264" s="12">
        <v>23.6</v>
      </c>
      <c r="AP264" s="12" t="s">
        <v>531</v>
      </c>
      <c r="AQ264" s="12" t="s">
        <v>1678</v>
      </c>
      <c r="AR264" s="12" t="s">
        <v>529</v>
      </c>
      <c r="AS264" s="12" t="s">
        <v>526</v>
      </c>
      <c r="AT264" s="12" t="s">
        <v>17</v>
      </c>
    </row>
    <row r="265" spans="1:46" ht="15" customHeight="1" x14ac:dyDescent="0.3">
      <c r="A265" s="15">
        <v>5.5775316056163218E-2</v>
      </c>
      <c r="B265" s="12">
        <v>3.3657518309753671E-2</v>
      </c>
      <c r="C265" s="12">
        <v>1</v>
      </c>
      <c r="D265" s="12">
        <v>0</v>
      </c>
      <c r="E265" s="12">
        <v>0</v>
      </c>
      <c r="F265" s="12">
        <v>1</v>
      </c>
      <c r="G265" s="12">
        <v>1</v>
      </c>
      <c r="H265" s="12">
        <v>0</v>
      </c>
      <c r="I265" s="12">
        <v>0</v>
      </c>
      <c r="J265" s="12">
        <v>0</v>
      </c>
      <c r="K265" s="12">
        <v>0</v>
      </c>
      <c r="L265" s="12">
        <v>0</v>
      </c>
      <c r="M265" s="12">
        <v>0</v>
      </c>
      <c r="N265" s="12">
        <v>0</v>
      </c>
      <c r="O265" s="113">
        <v>7.6031499320825615</v>
      </c>
      <c r="P265" s="12">
        <v>0</v>
      </c>
      <c r="Q265" s="12">
        <v>1</v>
      </c>
      <c r="R265" s="12">
        <v>6.9850000000000003</v>
      </c>
      <c r="S265" s="128">
        <v>6.6732979677676543</v>
      </c>
      <c r="T265" s="126">
        <v>0</v>
      </c>
      <c r="U265" s="128">
        <v>0.95545370585875489</v>
      </c>
      <c r="V265" s="12">
        <v>1</v>
      </c>
      <c r="W265" s="12">
        <v>0</v>
      </c>
      <c r="X265" s="12">
        <v>0</v>
      </c>
      <c r="Y265" s="12">
        <v>1</v>
      </c>
      <c r="Z265" s="12">
        <v>0</v>
      </c>
      <c r="AA265" s="12">
        <v>0</v>
      </c>
      <c r="AB265" s="12">
        <v>0</v>
      </c>
      <c r="AC265" s="12">
        <v>1</v>
      </c>
      <c r="AD265" s="12">
        <v>1</v>
      </c>
      <c r="AE265" s="12">
        <v>0</v>
      </c>
      <c r="AF265" s="12">
        <v>0.5</v>
      </c>
      <c r="AG265" s="113">
        <v>2.8033603809065348</v>
      </c>
      <c r="AH265" s="12">
        <v>0</v>
      </c>
      <c r="AI265" s="24">
        <v>64</v>
      </c>
      <c r="AJ265" s="12">
        <v>0</v>
      </c>
      <c r="AK265" s="12" t="s">
        <v>501</v>
      </c>
      <c r="AL265" s="12">
        <v>9</v>
      </c>
      <c r="AM265" s="12" t="s">
        <v>82</v>
      </c>
      <c r="AN265" s="128">
        <f t="shared" si="9"/>
        <v>3.0204248861443626</v>
      </c>
      <c r="AO265" s="12">
        <v>23.6</v>
      </c>
      <c r="AP265" s="12" t="s">
        <v>531</v>
      </c>
      <c r="AQ265" s="12" t="s">
        <v>1678</v>
      </c>
      <c r="AR265" s="12" t="s">
        <v>530</v>
      </c>
      <c r="AS265" s="12" t="s">
        <v>526</v>
      </c>
      <c r="AT265" s="12" t="s">
        <v>17</v>
      </c>
    </row>
    <row r="266" spans="1:46" ht="15" customHeight="1" x14ac:dyDescent="0.3">
      <c r="A266" s="15">
        <v>0.10936165100379482</v>
      </c>
      <c r="B266" s="12">
        <v>3.1246186001084229E-2</v>
      </c>
      <c r="C266" s="12">
        <v>1</v>
      </c>
      <c r="D266" s="12">
        <v>0</v>
      </c>
      <c r="E266" s="12">
        <v>0</v>
      </c>
      <c r="F266" s="12">
        <v>1</v>
      </c>
      <c r="G266" s="12">
        <v>1</v>
      </c>
      <c r="H266" s="12">
        <v>0</v>
      </c>
      <c r="I266" s="12">
        <v>0</v>
      </c>
      <c r="J266" s="12">
        <v>0</v>
      </c>
      <c r="K266" s="12">
        <v>0</v>
      </c>
      <c r="L266" s="12">
        <v>0</v>
      </c>
      <c r="M266" s="12">
        <v>0</v>
      </c>
      <c r="N266" s="12">
        <v>0</v>
      </c>
      <c r="O266" s="113">
        <v>7.6031499320825615</v>
      </c>
      <c r="P266" s="12">
        <v>0</v>
      </c>
      <c r="Q266" s="12">
        <v>1</v>
      </c>
      <c r="R266" s="12">
        <v>6.9850000000000003</v>
      </c>
      <c r="S266" s="128">
        <v>6.6732979677676543</v>
      </c>
      <c r="T266" s="126">
        <v>0</v>
      </c>
      <c r="U266" s="128">
        <v>0.95545370585875489</v>
      </c>
      <c r="V266" s="12">
        <v>1</v>
      </c>
      <c r="W266" s="12">
        <v>0</v>
      </c>
      <c r="X266" s="12">
        <v>0</v>
      </c>
      <c r="Y266" s="12">
        <v>1</v>
      </c>
      <c r="Z266" s="12">
        <v>0</v>
      </c>
      <c r="AA266" s="12">
        <v>0</v>
      </c>
      <c r="AB266" s="12">
        <v>0</v>
      </c>
      <c r="AC266" s="12">
        <v>1</v>
      </c>
      <c r="AD266" s="12">
        <v>1</v>
      </c>
      <c r="AE266" s="12">
        <v>0</v>
      </c>
      <c r="AF266" s="12">
        <v>0.5</v>
      </c>
      <c r="AG266" s="113">
        <v>2.8033603809065348</v>
      </c>
      <c r="AH266" s="12">
        <v>0</v>
      </c>
      <c r="AI266" s="24">
        <v>64</v>
      </c>
      <c r="AJ266" s="12">
        <v>1</v>
      </c>
      <c r="AK266" s="12" t="s">
        <v>501</v>
      </c>
      <c r="AL266" s="12">
        <v>9</v>
      </c>
      <c r="AM266" s="12" t="s">
        <v>82</v>
      </c>
      <c r="AN266" s="128">
        <f t="shared" si="9"/>
        <v>3.0204248861443626</v>
      </c>
      <c r="AO266" s="12">
        <v>23.6</v>
      </c>
      <c r="AP266" s="12" t="s">
        <v>532</v>
      </c>
      <c r="AQ266" s="12" t="s">
        <v>1678</v>
      </c>
      <c r="AR266" s="12" t="s">
        <v>527</v>
      </c>
      <c r="AS266" s="12" t="s">
        <v>526</v>
      </c>
      <c r="AT266" s="12" t="s">
        <v>17</v>
      </c>
    </row>
    <row r="267" spans="1:46" ht="15" customHeight="1" x14ac:dyDescent="0.3">
      <c r="A267" s="15">
        <v>5.8279559230808423E-2</v>
      </c>
      <c r="B267" s="12">
        <v>3.138130112428146E-2</v>
      </c>
      <c r="C267" s="12">
        <v>1</v>
      </c>
      <c r="D267" s="12">
        <v>0</v>
      </c>
      <c r="E267" s="12">
        <v>0</v>
      </c>
      <c r="F267" s="12">
        <v>1</v>
      </c>
      <c r="G267" s="12">
        <v>1</v>
      </c>
      <c r="H267" s="12">
        <v>0</v>
      </c>
      <c r="I267" s="12">
        <v>0</v>
      </c>
      <c r="J267" s="12">
        <v>0</v>
      </c>
      <c r="K267" s="12">
        <v>0</v>
      </c>
      <c r="L267" s="12">
        <v>0</v>
      </c>
      <c r="M267" s="12">
        <v>0</v>
      </c>
      <c r="N267" s="12">
        <v>0</v>
      </c>
      <c r="O267" s="113">
        <v>7.6031499320825615</v>
      </c>
      <c r="P267" s="12">
        <v>0</v>
      </c>
      <c r="Q267" s="12">
        <v>1</v>
      </c>
      <c r="R267" s="12">
        <v>6.9850000000000003</v>
      </c>
      <c r="S267" s="128">
        <v>6.6732979677676543</v>
      </c>
      <c r="T267" s="126">
        <v>0</v>
      </c>
      <c r="U267" s="128">
        <v>0.95545370585875489</v>
      </c>
      <c r="V267" s="12">
        <v>1</v>
      </c>
      <c r="W267" s="12">
        <v>0</v>
      </c>
      <c r="X267" s="12">
        <v>0</v>
      </c>
      <c r="Y267" s="12">
        <v>1</v>
      </c>
      <c r="Z267" s="12">
        <v>0</v>
      </c>
      <c r="AA267" s="12">
        <v>0</v>
      </c>
      <c r="AB267" s="12">
        <v>0</v>
      </c>
      <c r="AC267" s="12">
        <v>1</v>
      </c>
      <c r="AD267" s="12">
        <v>1</v>
      </c>
      <c r="AE267" s="12">
        <v>0</v>
      </c>
      <c r="AF267" s="12">
        <v>0.5</v>
      </c>
      <c r="AG267" s="113">
        <v>2.8033603809065348</v>
      </c>
      <c r="AH267" s="12">
        <v>0</v>
      </c>
      <c r="AI267" s="24">
        <v>64</v>
      </c>
      <c r="AJ267" s="12">
        <v>1</v>
      </c>
      <c r="AK267" s="12" t="s">
        <v>501</v>
      </c>
      <c r="AL267" s="12">
        <v>9</v>
      </c>
      <c r="AM267" s="12" t="s">
        <v>82</v>
      </c>
      <c r="AN267" s="128">
        <f t="shared" si="9"/>
        <v>3.0204248861443626</v>
      </c>
      <c r="AO267" s="12">
        <v>23.6</v>
      </c>
      <c r="AP267" s="12" t="s">
        <v>532</v>
      </c>
      <c r="AQ267" s="12" t="s">
        <v>1678</v>
      </c>
      <c r="AR267" s="12" t="s">
        <v>528</v>
      </c>
      <c r="AS267" s="12" t="s">
        <v>526</v>
      </c>
      <c r="AT267" s="12" t="s">
        <v>17</v>
      </c>
    </row>
    <row r="268" spans="1:46" ht="15" customHeight="1" x14ac:dyDescent="0.3">
      <c r="A268" s="15">
        <v>0.11425360740952037</v>
      </c>
      <c r="B268" s="12">
        <v>3.3604002179270689E-2</v>
      </c>
      <c r="C268" s="12">
        <v>1</v>
      </c>
      <c r="D268" s="12">
        <v>0</v>
      </c>
      <c r="E268" s="12">
        <v>0</v>
      </c>
      <c r="F268" s="12">
        <v>1</v>
      </c>
      <c r="G268" s="12">
        <v>1</v>
      </c>
      <c r="H268" s="12">
        <v>0</v>
      </c>
      <c r="I268" s="12">
        <v>0</v>
      </c>
      <c r="J268" s="12">
        <v>0</v>
      </c>
      <c r="K268" s="12">
        <v>0</v>
      </c>
      <c r="L268" s="12">
        <v>0</v>
      </c>
      <c r="M268" s="12">
        <v>0</v>
      </c>
      <c r="N268" s="12">
        <v>0</v>
      </c>
      <c r="O268" s="113">
        <v>7.6031499320825615</v>
      </c>
      <c r="P268" s="12">
        <v>0</v>
      </c>
      <c r="Q268" s="12">
        <v>1</v>
      </c>
      <c r="R268" s="12">
        <v>6.9850000000000003</v>
      </c>
      <c r="S268" s="128">
        <v>6.6732979677676543</v>
      </c>
      <c r="T268" s="126">
        <v>0</v>
      </c>
      <c r="U268" s="128">
        <v>0.95545370585875489</v>
      </c>
      <c r="V268" s="12">
        <v>1</v>
      </c>
      <c r="W268" s="12">
        <v>0</v>
      </c>
      <c r="X268" s="12">
        <v>0</v>
      </c>
      <c r="Y268" s="12">
        <v>1</v>
      </c>
      <c r="Z268" s="12">
        <v>0</v>
      </c>
      <c r="AA268" s="12">
        <v>0</v>
      </c>
      <c r="AB268" s="12">
        <v>0</v>
      </c>
      <c r="AC268" s="12">
        <v>1</v>
      </c>
      <c r="AD268" s="12">
        <v>1</v>
      </c>
      <c r="AE268" s="12">
        <v>0</v>
      </c>
      <c r="AF268" s="12">
        <v>0.5</v>
      </c>
      <c r="AG268" s="113">
        <v>2.8033603809065348</v>
      </c>
      <c r="AH268" s="12">
        <v>0</v>
      </c>
      <c r="AI268" s="24">
        <v>64</v>
      </c>
      <c r="AJ268" s="12">
        <v>1</v>
      </c>
      <c r="AK268" s="12" t="s">
        <v>501</v>
      </c>
      <c r="AL268" s="12">
        <v>9</v>
      </c>
      <c r="AM268" s="12" t="s">
        <v>82</v>
      </c>
      <c r="AN268" s="128">
        <f t="shared" si="9"/>
        <v>3.0204248861443626</v>
      </c>
      <c r="AO268" s="12">
        <v>23.6</v>
      </c>
      <c r="AP268" s="12" t="s">
        <v>532</v>
      </c>
      <c r="AQ268" s="12" t="s">
        <v>1678</v>
      </c>
      <c r="AR268" s="12" t="s">
        <v>529</v>
      </c>
      <c r="AS268" s="12" t="s">
        <v>526</v>
      </c>
      <c r="AT268" s="12" t="s">
        <v>17</v>
      </c>
    </row>
    <row r="269" spans="1:46" ht="15" customHeight="1" x14ac:dyDescent="0.3">
      <c r="A269" s="15">
        <v>0.10927456818182724</v>
      </c>
      <c r="B269" s="12">
        <v>3.3622944055946839E-2</v>
      </c>
      <c r="C269" s="12">
        <v>1</v>
      </c>
      <c r="D269" s="12">
        <v>0</v>
      </c>
      <c r="E269" s="12">
        <v>0</v>
      </c>
      <c r="F269" s="12">
        <v>1</v>
      </c>
      <c r="G269" s="12">
        <v>1</v>
      </c>
      <c r="H269" s="12">
        <v>0</v>
      </c>
      <c r="I269" s="12">
        <v>0</v>
      </c>
      <c r="J269" s="12">
        <v>0</v>
      </c>
      <c r="K269" s="12">
        <v>0</v>
      </c>
      <c r="L269" s="12">
        <v>0</v>
      </c>
      <c r="M269" s="12">
        <v>0</v>
      </c>
      <c r="N269" s="12">
        <v>0</v>
      </c>
      <c r="O269" s="113">
        <v>7.6031499320825615</v>
      </c>
      <c r="P269" s="12">
        <v>0</v>
      </c>
      <c r="Q269" s="12">
        <v>1</v>
      </c>
      <c r="R269" s="12">
        <v>6.9850000000000003</v>
      </c>
      <c r="S269" s="128">
        <v>6.6732979677676543</v>
      </c>
      <c r="T269" s="126">
        <v>0</v>
      </c>
      <c r="U269" s="128">
        <v>0.95545370585875489</v>
      </c>
      <c r="V269" s="12">
        <v>1</v>
      </c>
      <c r="W269" s="12">
        <v>0</v>
      </c>
      <c r="X269" s="12">
        <v>0</v>
      </c>
      <c r="Y269" s="12">
        <v>1</v>
      </c>
      <c r="Z269" s="12">
        <v>0</v>
      </c>
      <c r="AA269" s="12">
        <v>0</v>
      </c>
      <c r="AB269" s="12">
        <v>0</v>
      </c>
      <c r="AC269" s="12">
        <v>1</v>
      </c>
      <c r="AD269" s="12">
        <v>1</v>
      </c>
      <c r="AE269" s="12">
        <v>0</v>
      </c>
      <c r="AF269" s="12">
        <v>0.5</v>
      </c>
      <c r="AG269" s="113">
        <v>2.8033603809065348</v>
      </c>
      <c r="AH269" s="12">
        <v>0</v>
      </c>
      <c r="AI269" s="24">
        <v>64</v>
      </c>
      <c r="AJ269" s="12">
        <v>1</v>
      </c>
      <c r="AK269" s="12" t="s">
        <v>501</v>
      </c>
      <c r="AL269" s="12">
        <v>9</v>
      </c>
      <c r="AM269" s="12" t="s">
        <v>82</v>
      </c>
      <c r="AN269" s="128">
        <f t="shared" si="9"/>
        <v>3.0204248861443626</v>
      </c>
      <c r="AO269" s="12">
        <v>23.6</v>
      </c>
      <c r="AP269" s="12" t="s">
        <v>532</v>
      </c>
      <c r="AQ269" s="12" t="s">
        <v>1678</v>
      </c>
      <c r="AR269" s="12" t="s">
        <v>530</v>
      </c>
      <c r="AS269" s="12" t="s">
        <v>526</v>
      </c>
      <c r="AT269" s="12" t="s">
        <v>17</v>
      </c>
    </row>
    <row r="270" spans="1:46" ht="15" customHeight="1" x14ac:dyDescent="0.3">
      <c r="A270" s="15">
        <v>0.10233717082107124</v>
      </c>
      <c r="B270" s="12">
        <v>3.126969108421622E-2</v>
      </c>
      <c r="C270" s="12">
        <v>1</v>
      </c>
      <c r="D270" s="12">
        <v>0</v>
      </c>
      <c r="E270" s="12">
        <v>0</v>
      </c>
      <c r="F270" s="12">
        <v>1</v>
      </c>
      <c r="G270" s="12">
        <v>1</v>
      </c>
      <c r="H270" s="12">
        <v>0</v>
      </c>
      <c r="I270" s="12">
        <v>0</v>
      </c>
      <c r="J270" s="12">
        <v>0</v>
      </c>
      <c r="K270" s="12">
        <v>0</v>
      </c>
      <c r="L270" s="12">
        <v>0</v>
      </c>
      <c r="M270" s="12">
        <v>0</v>
      </c>
      <c r="N270" s="12">
        <v>0</v>
      </c>
      <c r="O270" s="113">
        <v>7.6031499320825615</v>
      </c>
      <c r="P270" s="12">
        <v>0</v>
      </c>
      <c r="Q270" s="12">
        <v>1</v>
      </c>
      <c r="R270" s="12">
        <v>6.9850000000000003</v>
      </c>
      <c r="S270" s="128">
        <v>6.6732979677676543</v>
      </c>
      <c r="T270" s="126">
        <v>0</v>
      </c>
      <c r="U270" s="128">
        <v>0.95545370585875489</v>
      </c>
      <c r="V270" s="12">
        <v>1</v>
      </c>
      <c r="W270" s="12">
        <v>0</v>
      </c>
      <c r="X270" s="12">
        <v>0</v>
      </c>
      <c r="Y270" s="12">
        <v>1</v>
      </c>
      <c r="Z270" s="12">
        <v>0</v>
      </c>
      <c r="AA270" s="12">
        <v>0</v>
      </c>
      <c r="AB270" s="12">
        <v>0</v>
      </c>
      <c r="AC270" s="12">
        <v>1</v>
      </c>
      <c r="AD270" s="12">
        <v>1</v>
      </c>
      <c r="AE270" s="12">
        <v>0</v>
      </c>
      <c r="AF270" s="12">
        <v>0.5</v>
      </c>
      <c r="AG270" s="113">
        <v>2.8033603809065348</v>
      </c>
      <c r="AH270" s="12">
        <v>0</v>
      </c>
      <c r="AI270" s="24">
        <v>64</v>
      </c>
      <c r="AJ270" s="12">
        <v>1</v>
      </c>
      <c r="AK270" s="12" t="s">
        <v>501</v>
      </c>
      <c r="AL270" s="12">
        <v>9</v>
      </c>
      <c r="AM270" s="12" t="s">
        <v>82</v>
      </c>
      <c r="AN270" s="128">
        <f t="shared" si="9"/>
        <v>3.0204248861443626</v>
      </c>
      <c r="AO270" s="12">
        <v>23.6</v>
      </c>
      <c r="AP270" s="12" t="s">
        <v>533</v>
      </c>
      <c r="AQ270" s="12" t="s">
        <v>1678</v>
      </c>
      <c r="AR270" s="12" t="s">
        <v>527</v>
      </c>
      <c r="AS270" s="12" t="s">
        <v>526</v>
      </c>
      <c r="AT270" s="12" t="s">
        <v>17</v>
      </c>
    </row>
    <row r="271" spans="1:46" ht="15" customHeight="1" x14ac:dyDescent="0.3">
      <c r="A271" s="15">
        <v>0.12336058021349325</v>
      </c>
      <c r="B271" s="12">
        <v>3.1194629479274153E-2</v>
      </c>
      <c r="C271" s="12">
        <v>1</v>
      </c>
      <c r="D271" s="12">
        <v>0</v>
      </c>
      <c r="E271" s="12">
        <v>0</v>
      </c>
      <c r="F271" s="12">
        <v>1</v>
      </c>
      <c r="G271" s="12">
        <v>1</v>
      </c>
      <c r="H271" s="12">
        <v>0</v>
      </c>
      <c r="I271" s="12">
        <v>0</v>
      </c>
      <c r="J271" s="12">
        <v>0</v>
      </c>
      <c r="K271" s="12">
        <v>0</v>
      </c>
      <c r="L271" s="12">
        <v>0</v>
      </c>
      <c r="M271" s="12">
        <v>0</v>
      </c>
      <c r="N271" s="12">
        <v>0</v>
      </c>
      <c r="O271" s="113">
        <v>7.6031499320825615</v>
      </c>
      <c r="P271" s="12">
        <v>0</v>
      </c>
      <c r="Q271" s="12">
        <v>1</v>
      </c>
      <c r="R271" s="12">
        <v>6.9850000000000003</v>
      </c>
      <c r="S271" s="128">
        <v>6.6732979677676543</v>
      </c>
      <c r="T271" s="126">
        <v>0</v>
      </c>
      <c r="U271" s="128">
        <v>0.95545370585875489</v>
      </c>
      <c r="V271" s="12">
        <v>1</v>
      </c>
      <c r="W271" s="12">
        <v>0</v>
      </c>
      <c r="X271" s="12">
        <v>0</v>
      </c>
      <c r="Y271" s="12">
        <v>1</v>
      </c>
      <c r="Z271" s="12">
        <v>0</v>
      </c>
      <c r="AA271" s="12">
        <v>0</v>
      </c>
      <c r="AB271" s="12">
        <v>0</v>
      </c>
      <c r="AC271" s="12">
        <v>1</v>
      </c>
      <c r="AD271" s="12">
        <v>1</v>
      </c>
      <c r="AE271" s="12">
        <v>0</v>
      </c>
      <c r="AF271" s="12">
        <v>0.5</v>
      </c>
      <c r="AG271" s="113">
        <v>2.8033603809065348</v>
      </c>
      <c r="AH271" s="12">
        <v>0</v>
      </c>
      <c r="AI271" s="24">
        <v>64</v>
      </c>
      <c r="AJ271" s="12">
        <v>1</v>
      </c>
      <c r="AK271" s="12" t="s">
        <v>501</v>
      </c>
      <c r="AL271" s="12">
        <v>9</v>
      </c>
      <c r="AM271" s="12" t="s">
        <v>82</v>
      </c>
      <c r="AN271" s="128">
        <f t="shared" si="9"/>
        <v>3.0204248861443626</v>
      </c>
      <c r="AO271" s="12">
        <v>23.6</v>
      </c>
      <c r="AP271" s="12" t="s">
        <v>533</v>
      </c>
      <c r="AQ271" s="12" t="s">
        <v>1678</v>
      </c>
      <c r="AR271" s="12" t="s">
        <v>528</v>
      </c>
      <c r="AS271" s="12" t="s">
        <v>526</v>
      </c>
      <c r="AT271" s="12" t="s">
        <v>17</v>
      </c>
    </row>
    <row r="272" spans="1:46" ht="15" customHeight="1" x14ac:dyDescent="0.3">
      <c r="A272" s="15">
        <v>9.9292132391579802E-2</v>
      </c>
      <c r="B272" s="12">
        <v>3.3658349963247396E-2</v>
      </c>
      <c r="C272" s="12">
        <v>1</v>
      </c>
      <c r="D272" s="12">
        <v>0</v>
      </c>
      <c r="E272" s="12">
        <v>0</v>
      </c>
      <c r="F272" s="12">
        <v>1</v>
      </c>
      <c r="G272" s="12">
        <v>1</v>
      </c>
      <c r="H272" s="12">
        <v>0</v>
      </c>
      <c r="I272" s="12">
        <v>0</v>
      </c>
      <c r="J272" s="12">
        <v>0</v>
      </c>
      <c r="K272" s="12">
        <v>0</v>
      </c>
      <c r="L272" s="12">
        <v>0</v>
      </c>
      <c r="M272" s="12">
        <v>0</v>
      </c>
      <c r="N272" s="12">
        <v>0</v>
      </c>
      <c r="O272" s="113">
        <v>7.6031499320825615</v>
      </c>
      <c r="P272" s="12">
        <v>0</v>
      </c>
      <c r="Q272" s="12">
        <v>1</v>
      </c>
      <c r="R272" s="12">
        <v>6.9850000000000003</v>
      </c>
      <c r="S272" s="128">
        <v>6.6732979677676543</v>
      </c>
      <c r="T272" s="126">
        <v>0</v>
      </c>
      <c r="U272" s="128">
        <v>0.95545370585875489</v>
      </c>
      <c r="V272" s="12">
        <v>1</v>
      </c>
      <c r="W272" s="12">
        <v>0</v>
      </c>
      <c r="X272" s="12">
        <v>0</v>
      </c>
      <c r="Y272" s="12">
        <v>1</v>
      </c>
      <c r="Z272" s="12">
        <v>0</v>
      </c>
      <c r="AA272" s="12">
        <v>0</v>
      </c>
      <c r="AB272" s="12">
        <v>0</v>
      </c>
      <c r="AC272" s="12">
        <v>1</v>
      </c>
      <c r="AD272" s="12">
        <v>1</v>
      </c>
      <c r="AE272" s="12">
        <v>0</v>
      </c>
      <c r="AF272" s="12">
        <v>0.5</v>
      </c>
      <c r="AG272" s="113">
        <v>2.8033603809065348</v>
      </c>
      <c r="AH272" s="12">
        <v>0</v>
      </c>
      <c r="AI272" s="24">
        <v>64</v>
      </c>
      <c r="AJ272" s="12">
        <v>1</v>
      </c>
      <c r="AK272" s="12" t="s">
        <v>501</v>
      </c>
      <c r="AL272" s="12">
        <v>9</v>
      </c>
      <c r="AM272" s="12" t="s">
        <v>82</v>
      </c>
      <c r="AN272" s="128">
        <f t="shared" si="9"/>
        <v>3.0204248861443626</v>
      </c>
      <c r="AO272" s="12">
        <v>23.6</v>
      </c>
      <c r="AP272" s="12" t="s">
        <v>533</v>
      </c>
      <c r="AQ272" s="12" t="s">
        <v>1678</v>
      </c>
      <c r="AR272" s="12" t="s">
        <v>529</v>
      </c>
      <c r="AS272" s="12" t="s">
        <v>526</v>
      </c>
      <c r="AT272" s="12" t="s">
        <v>17</v>
      </c>
    </row>
    <row r="273" spans="1:47" ht="15" customHeight="1" x14ac:dyDescent="0.3">
      <c r="A273" s="15">
        <v>6.2423294594647634E-2</v>
      </c>
      <c r="B273" s="12">
        <v>3.3759536872615556E-2</v>
      </c>
      <c r="C273" s="12">
        <v>1</v>
      </c>
      <c r="D273" s="12">
        <v>0</v>
      </c>
      <c r="E273" s="12">
        <v>0</v>
      </c>
      <c r="F273" s="12">
        <v>1</v>
      </c>
      <c r="G273" s="12">
        <v>1</v>
      </c>
      <c r="H273" s="12">
        <v>0</v>
      </c>
      <c r="I273" s="12">
        <v>0</v>
      </c>
      <c r="J273" s="12">
        <v>0</v>
      </c>
      <c r="K273" s="12">
        <v>0</v>
      </c>
      <c r="L273" s="12">
        <v>0</v>
      </c>
      <c r="M273" s="12">
        <v>0</v>
      </c>
      <c r="N273" s="12">
        <v>0</v>
      </c>
      <c r="O273" s="113">
        <v>7.6031499320825615</v>
      </c>
      <c r="P273" s="12">
        <v>0</v>
      </c>
      <c r="Q273" s="12">
        <v>1</v>
      </c>
      <c r="R273" s="12">
        <v>6.9850000000000003</v>
      </c>
      <c r="S273" s="128">
        <v>6.6732979677676543</v>
      </c>
      <c r="T273" s="126">
        <v>0</v>
      </c>
      <c r="U273" s="128">
        <v>0.95545370585875489</v>
      </c>
      <c r="V273" s="12">
        <v>1</v>
      </c>
      <c r="W273" s="12">
        <v>0</v>
      </c>
      <c r="X273" s="12">
        <v>0</v>
      </c>
      <c r="Y273" s="12">
        <v>1</v>
      </c>
      <c r="Z273" s="12">
        <v>0</v>
      </c>
      <c r="AA273" s="12">
        <v>0</v>
      </c>
      <c r="AB273" s="12">
        <v>0</v>
      </c>
      <c r="AC273" s="12">
        <v>1</v>
      </c>
      <c r="AD273" s="12">
        <v>1</v>
      </c>
      <c r="AE273" s="12">
        <v>0</v>
      </c>
      <c r="AF273" s="12">
        <v>0.5</v>
      </c>
      <c r="AG273" s="113">
        <v>2.8033603809065348</v>
      </c>
      <c r="AH273" s="12">
        <v>0</v>
      </c>
      <c r="AI273" s="24">
        <v>64</v>
      </c>
      <c r="AJ273" s="12">
        <v>1</v>
      </c>
      <c r="AK273" s="12" t="s">
        <v>501</v>
      </c>
      <c r="AL273" s="12">
        <v>9</v>
      </c>
      <c r="AM273" s="12" t="s">
        <v>82</v>
      </c>
      <c r="AN273" s="128">
        <f t="shared" si="9"/>
        <v>3.0204248861443626</v>
      </c>
      <c r="AO273" s="12">
        <v>23.6</v>
      </c>
      <c r="AP273" s="12" t="s">
        <v>533</v>
      </c>
      <c r="AQ273" s="12" t="s">
        <v>1678</v>
      </c>
      <c r="AR273" s="12" t="s">
        <v>530</v>
      </c>
      <c r="AS273" s="12" t="s">
        <v>526</v>
      </c>
      <c r="AT273" s="12" t="s">
        <v>17</v>
      </c>
    </row>
    <row r="274" spans="1:47" ht="15" customHeight="1" x14ac:dyDescent="0.3">
      <c r="A274" s="15">
        <v>3.1461092967916396E-2</v>
      </c>
      <c r="B274" s="12">
        <v>2.2990798707323519E-2</v>
      </c>
      <c r="C274" s="12">
        <v>1</v>
      </c>
      <c r="D274" s="12">
        <v>0</v>
      </c>
      <c r="E274" s="12">
        <v>0</v>
      </c>
      <c r="F274" s="12">
        <v>1</v>
      </c>
      <c r="G274" s="12">
        <v>0</v>
      </c>
      <c r="H274" s="12">
        <v>0</v>
      </c>
      <c r="I274" s="12">
        <v>0</v>
      </c>
      <c r="J274" s="12">
        <v>0</v>
      </c>
      <c r="K274" s="12">
        <v>0</v>
      </c>
      <c r="L274" s="12">
        <v>0</v>
      </c>
      <c r="M274" s="12">
        <v>0</v>
      </c>
      <c r="N274" s="12">
        <v>0</v>
      </c>
      <c r="O274" s="113">
        <v>7.6031499320825615</v>
      </c>
      <c r="P274" s="12">
        <v>0</v>
      </c>
      <c r="Q274" s="12">
        <v>1</v>
      </c>
      <c r="R274" s="12">
        <v>6.9850000000000003</v>
      </c>
      <c r="S274" s="128">
        <v>6.6732979677676543</v>
      </c>
      <c r="T274" s="126">
        <v>0</v>
      </c>
      <c r="U274" s="128">
        <v>0.95545370585875489</v>
      </c>
      <c r="V274" s="12">
        <v>1</v>
      </c>
      <c r="W274" s="12">
        <v>0</v>
      </c>
      <c r="X274" s="12">
        <v>0</v>
      </c>
      <c r="Y274" s="12">
        <v>1</v>
      </c>
      <c r="Z274" s="12">
        <v>0</v>
      </c>
      <c r="AA274" s="12">
        <v>0</v>
      </c>
      <c r="AB274" s="12">
        <v>0</v>
      </c>
      <c r="AC274" s="12">
        <v>1</v>
      </c>
      <c r="AD274" s="12">
        <v>1</v>
      </c>
      <c r="AE274" s="12">
        <v>0</v>
      </c>
      <c r="AF274" s="12">
        <v>0.5</v>
      </c>
      <c r="AG274" s="113">
        <v>2.8033603809065348</v>
      </c>
      <c r="AH274" s="12">
        <v>0</v>
      </c>
      <c r="AI274" s="24">
        <v>64</v>
      </c>
      <c r="AJ274" s="12">
        <v>1</v>
      </c>
      <c r="AK274" s="12" t="s">
        <v>501</v>
      </c>
      <c r="AL274" s="12">
        <v>9</v>
      </c>
      <c r="AM274" s="12" t="s">
        <v>82</v>
      </c>
      <c r="AN274" s="128">
        <f t="shared" si="9"/>
        <v>3.0204248861443626</v>
      </c>
      <c r="AO274" s="12">
        <v>23.6</v>
      </c>
      <c r="AP274" s="12" t="s">
        <v>534</v>
      </c>
      <c r="AQ274" s="12" t="s">
        <v>1678</v>
      </c>
      <c r="AR274" s="12" t="s">
        <v>527</v>
      </c>
      <c r="AS274" s="12" t="s">
        <v>526</v>
      </c>
      <c r="AT274" s="12" t="s">
        <v>17</v>
      </c>
    </row>
    <row r="275" spans="1:47" ht="15" customHeight="1" x14ac:dyDescent="0.3">
      <c r="A275" s="15">
        <v>5.7144464541655039E-2</v>
      </c>
      <c r="B275" s="12">
        <v>2.2964597899917449E-2</v>
      </c>
      <c r="C275" s="12">
        <v>1</v>
      </c>
      <c r="D275" s="12">
        <v>0</v>
      </c>
      <c r="E275" s="12">
        <v>0</v>
      </c>
      <c r="F275" s="12">
        <v>1</v>
      </c>
      <c r="G275" s="12">
        <v>0</v>
      </c>
      <c r="H275" s="12">
        <v>0</v>
      </c>
      <c r="I275" s="12">
        <v>0</v>
      </c>
      <c r="J275" s="12">
        <v>0</v>
      </c>
      <c r="K275" s="12">
        <v>0</v>
      </c>
      <c r="L275" s="12">
        <v>0</v>
      </c>
      <c r="M275" s="12">
        <v>0</v>
      </c>
      <c r="N275" s="12">
        <v>0</v>
      </c>
      <c r="O275" s="113">
        <v>7.6031499320825615</v>
      </c>
      <c r="P275" s="12">
        <v>0</v>
      </c>
      <c r="Q275" s="12">
        <v>1</v>
      </c>
      <c r="R275" s="12">
        <v>6.9850000000000003</v>
      </c>
      <c r="S275" s="128">
        <v>6.6732979677676543</v>
      </c>
      <c r="T275" s="126">
        <v>0</v>
      </c>
      <c r="U275" s="128">
        <v>0.95545370585875489</v>
      </c>
      <c r="V275" s="12">
        <v>1</v>
      </c>
      <c r="W275" s="12">
        <v>0</v>
      </c>
      <c r="X275" s="12">
        <v>0</v>
      </c>
      <c r="Y275" s="12">
        <v>1</v>
      </c>
      <c r="Z275" s="12">
        <v>0</v>
      </c>
      <c r="AA275" s="12">
        <v>0</v>
      </c>
      <c r="AB275" s="12">
        <v>0</v>
      </c>
      <c r="AC275" s="12">
        <v>1</v>
      </c>
      <c r="AD275" s="12">
        <v>1</v>
      </c>
      <c r="AE275" s="12">
        <v>0</v>
      </c>
      <c r="AF275" s="12">
        <v>0.5</v>
      </c>
      <c r="AG275" s="113">
        <v>2.8033603809065348</v>
      </c>
      <c r="AH275" s="12">
        <v>0</v>
      </c>
      <c r="AI275" s="24">
        <v>64</v>
      </c>
      <c r="AJ275" s="12">
        <v>1</v>
      </c>
      <c r="AK275" s="12" t="s">
        <v>501</v>
      </c>
      <c r="AL275" s="12">
        <v>9</v>
      </c>
      <c r="AM275" s="12" t="s">
        <v>82</v>
      </c>
      <c r="AN275" s="128">
        <f t="shared" si="9"/>
        <v>3.0204248861443626</v>
      </c>
      <c r="AO275" s="12">
        <v>23.6</v>
      </c>
      <c r="AP275" s="12" t="s">
        <v>534</v>
      </c>
      <c r="AQ275" s="12" t="s">
        <v>1678</v>
      </c>
      <c r="AR275" s="12" t="s">
        <v>528</v>
      </c>
      <c r="AS275" s="12" t="s">
        <v>526</v>
      </c>
      <c r="AT275" s="12" t="s">
        <v>17</v>
      </c>
    </row>
    <row r="276" spans="1:47" ht="15" customHeight="1" x14ac:dyDescent="0.3">
      <c r="A276" s="15">
        <v>3.5762467752637257E-2</v>
      </c>
      <c r="B276" s="12">
        <v>2.3841645168424838E-2</v>
      </c>
      <c r="C276" s="12">
        <v>1</v>
      </c>
      <c r="D276" s="12">
        <v>0</v>
      </c>
      <c r="E276" s="12">
        <v>0</v>
      </c>
      <c r="F276" s="12">
        <v>1</v>
      </c>
      <c r="G276" s="12">
        <v>0</v>
      </c>
      <c r="H276" s="12">
        <v>0</v>
      </c>
      <c r="I276" s="12">
        <v>0</v>
      </c>
      <c r="J276" s="12">
        <v>0</v>
      </c>
      <c r="K276" s="12">
        <v>0</v>
      </c>
      <c r="L276" s="12">
        <v>0</v>
      </c>
      <c r="M276" s="12">
        <v>0</v>
      </c>
      <c r="N276" s="12">
        <v>0</v>
      </c>
      <c r="O276" s="113">
        <v>7.6031499320825615</v>
      </c>
      <c r="P276" s="12">
        <v>0</v>
      </c>
      <c r="Q276" s="12">
        <v>1</v>
      </c>
      <c r="R276" s="12">
        <v>6.9850000000000003</v>
      </c>
      <c r="S276" s="128">
        <v>6.6732979677676543</v>
      </c>
      <c r="T276" s="126">
        <v>0</v>
      </c>
      <c r="U276" s="128">
        <v>0.95545370585875489</v>
      </c>
      <c r="V276" s="12">
        <v>1</v>
      </c>
      <c r="W276" s="12">
        <v>0</v>
      </c>
      <c r="X276" s="12">
        <v>0</v>
      </c>
      <c r="Y276" s="12">
        <v>1</v>
      </c>
      <c r="Z276" s="12">
        <v>0</v>
      </c>
      <c r="AA276" s="12">
        <v>0</v>
      </c>
      <c r="AB276" s="12">
        <v>0</v>
      </c>
      <c r="AC276" s="12">
        <v>1</v>
      </c>
      <c r="AD276" s="12">
        <v>1</v>
      </c>
      <c r="AE276" s="12">
        <v>0</v>
      </c>
      <c r="AF276" s="12">
        <v>0.5</v>
      </c>
      <c r="AG276" s="113">
        <v>2.8033603809065348</v>
      </c>
      <c r="AH276" s="12">
        <v>0</v>
      </c>
      <c r="AI276" s="24">
        <v>64</v>
      </c>
      <c r="AJ276" s="12">
        <v>1</v>
      </c>
      <c r="AK276" s="12" t="s">
        <v>501</v>
      </c>
      <c r="AL276" s="12">
        <v>9</v>
      </c>
      <c r="AM276" s="12" t="s">
        <v>82</v>
      </c>
      <c r="AN276" s="128">
        <f t="shared" si="9"/>
        <v>3.0204248861443626</v>
      </c>
      <c r="AO276" s="12">
        <v>23.6</v>
      </c>
      <c r="AP276" s="12" t="s">
        <v>534</v>
      </c>
      <c r="AQ276" s="12" t="s">
        <v>1678</v>
      </c>
      <c r="AR276" s="12" t="s">
        <v>529</v>
      </c>
      <c r="AS276" s="12" t="s">
        <v>526</v>
      </c>
      <c r="AT276" s="12" t="s">
        <v>17</v>
      </c>
    </row>
    <row r="277" spans="1:47" ht="15" customHeight="1" x14ac:dyDescent="0.3">
      <c r="A277" s="15">
        <v>4.917702080051839E-2</v>
      </c>
      <c r="B277" s="12">
        <v>2.3828041006436745E-2</v>
      </c>
      <c r="C277" s="12">
        <v>1</v>
      </c>
      <c r="D277" s="12">
        <v>0</v>
      </c>
      <c r="E277" s="12">
        <v>0</v>
      </c>
      <c r="F277" s="12">
        <v>1</v>
      </c>
      <c r="G277" s="12">
        <v>0</v>
      </c>
      <c r="H277" s="12">
        <v>0</v>
      </c>
      <c r="I277" s="12">
        <v>0</v>
      </c>
      <c r="J277" s="12">
        <v>0</v>
      </c>
      <c r="K277" s="12">
        <v>0</v>
      </c>
      <c r="L277" s="12">
        <v>0</v>
      </c>
      <c r="M277" s="12">
        <v>0</v>
      </c>
      <c r="N277" s="12">
        <v>0</v>
      </c>
      <c r="O277" s="113">
        <v>7.6029004622047553</v>
      </c>
      <c r="P277" s="12">
        <v>0</v>
      </c>
      <c r="Q277" s="12">
        <v>1</v>
      </c>
      <c r="R277" s="12">
        <v>6.9850000000000003</v>
      </c>
      <c r="S277" s="128">
        <v>6.6732979677676543</v>
      </c>
      <c r="T277" s="126">
        <v>0</v>
      </c>
      <c r="U277" s="128">
        <v>0.95545370585875489</v>
      </c>
      <c r="V277" s="12">
        <v>1</v>
      </c>
      <c r="W277" s="12">
        <v>0</v>
      </c>
      <c r="X277" s="12">
        <v>0</v>
      </c>
      <c r="Y277" s="12">
        <v>1</v>
      </c>
      <c r="Z277" s="12">
        <v>0</v>
      </c>
      <c r="AA277" s="12">
        <v>0</v>
      </c>
      <c r="AB277" s="12">
        <v>0</v>
      </c>
      <c r="AC277" s="12">
        <v>1</v>
      </c>
      <c r="AD277" s="12">
        <v>1</v>
      </c>
      <c r="AE277" s="12">
        <v>0</v>
      </c>
      <c r="AF277" s="12">
        <v>0.5</v>
      </c>
      <c r="AG277" s="113">
        <v>2.8033603809065348</v>
      </c>
      <c r="AH277" s="12">
        <v>0</v>
      </c>
      <c r="AI277" s="24">
        <v>64</v>
      </c>
      <c r="AJ277" s="12">
        <v>1</v>
      </c>
      <c r="AK277" s="12" t="s">
        <v>501</v>
      </c>
      <c r="AL277" s="12">
        <v>9</v>
      </c>
      <c r="AM277" s="12" t="s">
        <v>82</v>
      </c>
      <c r="AN277" s="128">
        <f t="shared" si="9"/>
        <v>3.0204248861443626</v>
      </c>
      <c r="AO277" s="12">
        <v>23.6</v>
      </c>
      <c r="AP277" s="12" t="s">
        <v>534</v>
      </c>
      <c r="AQ277" s="12" t="s">
        <v>1678</v>
      </c>
      <c r="AR277" s="12" t="s">
        <v>530</v>
      </c>
      <c r="AS277" s="12" t="s">
        <v>526</v>
      </c>
      <c r="AT277" s="12" t="s">
        <v>17</v>
      </c>
      <c r="AU277" s="12"/>
    </row>
    <row r="278" spans="1:47" ht="15" customHeight="1" x14ac:dyDescent="0.3">
      <c r="A278" s="15">
        <v>-4.1499344633873534E-4</v>
      </c>
      <c r="B278" s="12">
        <v>3.603749540464115E-2</v>
      </c>
      <c r="C278" s="12">
        <v>1</v>
      </c>
      <c r="D278" s="12">
        <v>0</v>
      </c>
      <c r="E278" s="12">
        <v>0</v>
      </c>
      <c r="F278" s="12">
        <v>0</v>
      </c>
      <c r="G278" s="12">
        <v>1</v>
      </c>
      <c r="H278" s="12">
        <v>0</v>
      </c>
      <c r="I278" s="12">
        <v>0</v>
      </c>
      <c r="J278" s="12">
        <v>0</v>
      </c>
      <c r="K278" s="12">
        <v>0</v>
      </c>
      <c r="L278" s="12">
        <v>0</v>
      </c>
      <c r="M278" s="12">
        <v>0</v>
      </c>
      <c r="N278" s="12">
        <v>0</v>
      </c>
      <c r="O278" s="113">
        <v>7.6019019598751658</v>
      </c>
      <c r="P278" s="12">
        <v>0</v>
      </c>
      <c r="Q278" s="12">
        <v>0</v>
      </c>
      <c r="R278" s="12">
        <v>6.9850000000000003</v>
      </c>
      <c r="S278" s="128">
        <v>6.0567840132286248</v>
      </c>
      <c r="T278" s="126">
        <v>0</v>
      </c>
      <c r="U278" s="128">
        <v>0.52113035622023152</v>
      </c>
      <c r="V278" s="12">
        <v>1</v>
      </c>
      <c r="W278" s="12">
        <v>1</v>
      </c>
      <c r="X278" s="12">
        <v>1</v>
      </c>
      <c r="Y278" s="12">
        <v>0</v>
      </c>
      <c r="Z278" s="12">
        <v>0</v>
      </c>
      <c r="AA278" s="12">
        <v>0</v>
      </c>
      <c r="AB278" s="12">
        <v>0</v>
      </c>
      <c r="AC278" s="12">
        <v>1</v>
      </c>
      <c r="AD278" s="12">
        <v>0</v>
      </c>
      <c r="AE278" s="12">
        <v>1</v>
      </c>
      <c r="AF278" s="12">
        <v>0.5</v>
      </c>
      <c r="AG278" s="113">
        <v>3.1780538303479458</v>
      </c>
      <c r="AH278" s="12">
        <v>0.5</v>
      </c>
      <c r="AI278" s="24">
        <v>20</v>
      </c>
      <c r="AJ278" s="12">
        <v>0</v>
      </c>
      <c r="AK278" s="12" t="s">
        <v>544</v>
      </c>
      <c r="AL278" s="12">
        <v>10</v>
      </c>
      <c r="AM278" s="12" t="s">
        <v>83</v>
      </c>
      <c r="AN278" s="128">
        <f t="shared" ref="AN278:AN297" si="10">LN(41)</f>
        <v>3.713572066704308</v>
      </c>
      <c r="AO278" s="12">
        <v>1243.8846299694244</v>
      </c>
      <c r="AP278" s="12" t="s">
        <v>545</v>
      </c>
      <c r="AQ278" s="12" t="s">
        <v>1681</v>
      </c>
      <c r="AR278" s="12" t="s">
        <v>549</v>
      </c>
      <c r="AS278" s="12" t="s">
        <v>554</v>
      </c>
      <c r="AT278" s="12" t="s">
        <v>17</v>
      </c>
    </row>
    <row r="279" spans="1:47" ht="15" customHeight="1" x14ac:dyDescent="0.3">
      <c r="A279" s="15">
        <v>-7.7030634273396865E-5</v>
      </c>
      <c r="B279" s="12">
        <v>3.6037498400904172E-2</v>
      </c>
      <c r="C279" s="12">
        <v>1</v>
      </c>
      <c r="D279" s="12">
        <v>0</v>
      </c>
      <c r="E279" s="12">
        <v>0</v>
      </c>
      <c r="F279" s="12">
        <v>0</v>
      </c>
      <c r="G279" s="12">
        <v>1</v>
      </c>
      <c r="H279" s="12">
        <v>0</v>
      </c>
      <c r="I279" s="12">
        <v>0</v>
      </c>
      <c r="J279" s="12">
        <v>0</v>
      </c>
      <c r="K279" s="12">
        <v>0</v>
      </c>
      <c r="L279" s="12">
        <v>0</v>
      </c>
      <c r="M279" s="12">
        <v>0</v>
      </c>
      <c r="N279" s="12">
        <v>0</v>
      </c>
      <c r="O279" s="113">
        <v>7.6019019598751658</v>
      </c>
      <c r="P279" s="12">
        <v>0</v>
      </c>
      <c r="Q279" s="12">
        <v>0</v>
      </c>
      <c r="R279" s="12">
        <v>6.9850000000000003</v>
      </c>
      <c r="S279" s="128">
        <v>6.0567840132286248</v>
      </c>
      <c r="T279" s="126">
        <v>0</v>
      </c>
      <c r="U279" s="128">
        <v>0.52113035622023152</v>
      </c>
      <c r="V279" s="12">
        <v>1</v>
      </c>
      <c r="W279" s="12">
        <v>1</v>
      </c>
      <c r="X279" s="12">
        <v>1</v>
      </c>
      <c r="Y279" s="12">
        <v>0</v>
      </c>
      <c r="Z279" s="12">
        <v>0</v>
      </c>
      <c r="AA279" s="12">
        <v>0</v>
      </c>
      <c r="AB279" s="12">
        <v>0</v>
      </c>
      <c r="AC279" s="12">
        <v>1</v>
      </c>
      <c r="AD279" s="12">
        <v>0</v>
      </c>
      <c r="AE279" s="12">
        <v>1</v>
      </c>
      <c r="AF279" s="12">
        <v>0.5</v>
      </c>
      <c r="AG279" s="113">
        <v>3.1780538303479458</v>
      </c>
      <c r="AH279" s="12">
        <v>0.5</v>
      </c>
      <c r="AI279" s="24">
        <v>20</v>
      </c>
      <c r="AJ279" s="12">
        <v>0</v>
      </c>
      <c r="AK279" s="12" t="s">
        <v>544</v>
      </c>
      <c r="AL279" s="12">
        <v>10</v>
      </c>
      <c r="AM279" s="12" t="s">
        <v>83</v>
      </c>
      <c r="AN279" s="128">
        <f t="shared" si="10"/>
        <v>3.713572066704308</v>
      </c>
      <c r="AO279" s="12">
        <v>1243.8846299694244</v>
      </c>
      <c r="AP279" s="12" t="s">
        <v>545</v>
      </c>
      <c r="AQ279" s="12" t="s">
        <v>1681</v>
      </c>
      <c r="AR279" s="12" t="s">
        <v>550</v>
      </c>
      <c r="AS279" s="12" t="s">
        <v>554</v>
      </c>
      <c r="AT279" s="12" t="s">
        <v>17</v>
      </c>
    </row>
    <row r="280" spans="1:47" ht="15" customHeight="1" x14ac:dyDescent="0.3">
      <c r="A280" s="15">
        <v>-1.0884000438611073E-4</v>
      </c>
      <c r="B280" s="12">
        <v>3.6037498294369613E-2</v>
      </c>
      <c r="C280" s="12">
        <v>1</v>
      </c>
      <c r="D280" s="12">
        <v>0</v>
      </c>
      <c r="E280" s="12">
        <v>0</v>
      </c>
      <c r="F280" s="12">
        <v>0</v>
      </c>
      <c r="G280" s="12">
        <v>1</v>
      </c>
      <c r="H280" s="12">
        <v>0</v>
      </c>
      <c r="I280" s="12">
        <v>0</v>
      </c>
      <c r="J280" s="12">
        <v>0</v>
      </c>
      <c r="K280" s="12">
        <v>0</v>
      </c>
      <c r="L280" s="12">
        <v>0</v>
      </c>
      <c r="M280" s="12">
        <v>0</v>
      </c>
      <c r="N280" s="12">
        <v>0</v>
      </c>
      <c r="O280" s="113">
        <v>7.6019019598751658</v>
      </c>
      <c r="P280" s="12">
        <v>0</v>
      </c>
      <c r="Q280" s="12">
        <v>0</v>
      </c>
      <c r="R280" s="12">
        <v>6.9850000000000003</v>
      </c>
      <c r="S280" s="128">
        <v>6.0567840132286248</v>
      </c>
      <c r="T280" s="126">
        <v>0</v>
      </c>
      <c r="U280" s="128">
        <v>0.52113035622023152</v>
      </c>
      <c r="V280" s="12">
        <v>1</v>
      </c>
      <c r="W280" s="12">
        <v>1</v>
      </c>
      <c r="X280" s="12">
        <v>1</v>
      </c>
      <c r="Y280" s="12">
        <v>0</v>
      </c>
      <c r="Z280" s="12">
        <v>0</v>
      </c>
      <c r="AA280" s="12">
        <v>0</v>
      </c>
      <c r="AB280" s="12">
        <v>0</v>
      </c>
      <c r="AC280" s="12">
        <v>1</v>
      </c>
      <c r="AD280" s="12">
        <v>0</v>
      </c>
      <c r="AE280" s="12">
        <v>1</v>
      </c>
      <c r="AF280" s="12">
        <v>0.5</v>
      </c>
      <c r="AG280" s="113">
        <v>3.1780538303479458</v>
      </c>
      <c r="AH280" s="12">
        <v>0.5</v>
      </c>
      <c r="AI280" s="24">
        <v>20</v>
      </c>
      <c r="AJ280" s="12">
        <v>0</v>
      </c>
      <c r="AK280" s="12" t="s">
        <v>544</v>
      </c>
      <c r="AL280" s="12">
        <v>10</v>
      </c>
      <c r="AM280" s="12" t="s">
        <v>83</v>
      </c>
      <c r="AN280" s="128">
        <f t="shared" si="10"/>
        <v>3.713572066704308</v>
      </c>
      <c r="AO280" s="12">
        <v>1243.8846299694244</v>
      </c>
      <c r="AP280" s="12" t="s">
        <v>545</v>
      </c>
      <c r="AQ280" s="12" t="s">
        <v>1681</v>
      </c>
      <c r="AR280" s="12" t="s">
        <v>551</v>
      </c>
      <c r="AS280" s="12" t="s">
        <v>554</v>
      </c>
      <c r="AT280" s="12" t="s">
        <v>17</v>
      </c>
    </row>
    <row r="281" spans="1:47" ht="15" customHeight="1" x14ac:dyDescent="0.3">
      <c r="A281" s="15">
        <v>-5.3074371807165751E-5</v>
      </c>
      <c r="B281" s="12">
        <v>3.6037498457065539E-2</v>
      </c>
      <c r="C281" s="12">
        <v>1</v>
      </c>
      <c r="D281" s="12">
        <v>0</v>
      </c>
      <c r="E281" s="12">
        <v>0</v>
      </c>
      <c r="F281" s="12">
        <v>0</v>
      </c>
      <c r="G281" s="12">
        <v>1</v>
      </c>
      <c r="H281" s="12">
        <v>0</v>
      </c>
      <c r="I281" s="12">
        <v>0</v>
      </c>
      <c r="J281" s="12">
        <v>0</v>
      </c>
      <c r="K281" s="12">
        <v>0</v>
      </c>
      <c r="L281" s="12">
        <v>0</v>
      </c>
      <c r="M281" s="12">
        <v>0</v>
      </c>
      <c r="N281" s="12">
        <v>0</v>
      </c>
      <c r="O281" s="113">
        <v>7.6019019598751658</v>
      </c>
      <c r="P281" s="12">
        <v>0</v>
      </c>
      <c r="Q281" s="12">
        <v>0</v>
      </c>
      <c r="R281" s="12">
        <v>6.9850000000000003</v>
      </c>
      <c r="S281" s="128">
        <v>6.0567840132286248</v>
      </c>
      <c r="T281" s="126">
        <v>0</v>
      </c>
      <c r="U281" s="128">
        <v>0.52113035622023152</v>
      </c>
      <c r="V281" s="12">
        <v>1</v>
      </c>
      <c r="W281" s="12">
        <v>1</v>
      </c>
      <c r="X281" s="12">
        <v>1</v>
      </c>
      <c r="Y281" s="12">
        <v>0</v>
      </c>
      <c r="Z281" s="12">
        <v>0</v>
      </c>
      <c r="AA281" s="12">
        <v>0</v>
      </c>
      <c r="AB281" s="12">
        <v>0</v>
      </c>
      <c r="AC281" s="12">
        <v>1</v>
      </c>
      <c r="AD281" s="12">
        <v>0</v>
      </c>
      <c r="AE281" s="12">
        <v>1</v>
      </c>
      <c r="AF281" s="12">
        <v>0.5</v>
      </c>
      <c r="AG281" s="113">
        <v>3.1780538303479458</v>
      </c>
      <c r="AH281" s="12">
        <v>0.5</v>
      </c>
      <c r="AI281" s="24">
        <v>20</v>
      </c>
      <c r="AJ281" s="12">
        <v>0</v>
      </c>
      <c r="AK281" s="12" t="s">
        <v>544</v>
      </c>
      <c r="AL281" s="12">
        <v>10</v>
      </c>
      <c r="AM281" s="12" t="s">
        <v>83</v>
      </c>
      <c r="AN281" s="128">
        <f t="shared" si="10"/>
        <v>3.713572066704308</v>
      </c>
      <c r="AO281" s="12">
        <v>1243.8846299694244</v>
      </c>
      <c r="AP281" s="12" t="s">
        <v>545</v>
      </c>
      <c r="AQ281" s="12" t="s">
        <v>1681</v>
      </c>
      <c r="AR281" s="12" t="s">
        <v>552</v>
      </c>
      <c r="AS281" s="12" t="s">
        <v>554</v>
      </c>
      <c r="AT281" s="12" t="s">
        <v>17</v>
      </c>
    </row>
    <row r="282" spans="1:47" ht="15" customHeight="1" x14ac:dyDescent="0.3">
      <c r="A282" s="15">
        <v>-5.9912715616198601E-5</v>
      </c>
      <c r="B282" s="12">
        <v>3.6037498443143454E-2</v>
      </c>
      <c r="C282" s="12">
        <v>1</v>
      </c>
      <c r="D282" s="12">
        <v>0</v>
      </c>
      <c r="E282" s="12">
        <v>0</v>
      </c>
      <c r="F282" s="12">
        <v>0</v>
      </c>
      <c r="G282" s="12">
        <v>1</v>
      </c>
      <c r="H282" s="12">
        <v>0</v>
      </c>
      <c r="I282" s="12">
        <v>0</v>
      </c>
      <c r="J282" s="12">
        <v>0</v>
      </c>
      <c r="K282" s="12">
        <v>0</v>
      </c>
      <c r="L282" s="12">
        <v>0</v>
      </c>
      <c r="M282" s="12">
        <v>0</v>
      </c>
      <c r="N282" s="12">
        <v>0</v>
      </c>
      <c r="O282" s="113">
        <v>7.6019019598751658</v>
      </c>
      <c r="P282" s="12">
        <v>0</v>
      </c>
      <c r="Q282" s="12">
        <v>0</v>
      </c>
      <c r="R282" s="12">
        <v>6.9850000000000003</v>
      </c>
      <c r="S282" s="128">
        <v>6.0567840132286248</v>
      </c>
      <c r="T282" s="126">
        <v>0</v>
      </c>
      <c r="U282" s="128">
        <v>0.52113035622023152</v>
      </c>
      <c r="V282" s="12">
        <v>1</v>
      </c>
      <c r="W282" s="12">
        <v>1</v>
      </c>
      <c r="X282" s="12">
        <v>1</v>
      </c>
      <c r="Y282" s="12">
        <v>0</v>
      </c>
      <c r="Z282" s="12">
        <v>0</v>
      </c>
      <c r="AA282" s="12">
        <v>0</v>
      </c>
      <c r="AB282" s="12">
        <v>0</v>
      </c>
      <c r="AC282" s="12">
        <v>1</v>
      </c>
      <c r="AD282" s="12">
        <v>0</v>
      </c>
      <c r="AE282" s="12">
        <v>1</v>
      </c>
      <c r="AF282" s="12">
        <v>0.5</v>
      </c>
      <c r="AG282" s="113">
        <v>3.1780538303479458</v>
      </c>
      <c r="AH282" s="12">
        <v>0.5</v>
      </c>
      <c r="AI282" s="24">
        <v>20</v>
      </c>
      <c r="AJ282" s="12">
        <v>0</v>
      </c>
      <c r="AK282" s="12" t="s">
        <v>544</v>
      </c>
      <c r="AL282" s="12">
        <v>10</v>
      </c>
      <c r="AM282" s="12" t="s">
        <v>83</v>
      </c>
      <c r="AN282" s="128">
        <f t="shared" si="10"/>
        <v>3.713572066704308</v>
      </c>
      <c r="AO282" s="12">
        <v>1243.8846299694244</v>
      </c>
      <c r="AP282" s="12" t="s">
        <v>545</v>
      </c>
      <c r="AQ282" s="12" t="s">
        <v>1681</v>
      </c>
      <c r="AR282" s="12" t="s">
        <v>553</v>
      </c>
      <c r="AS282" s="12" t="s">
        <v>554</v>
      </c>
      <c r="AT282" s="12" t="s">
        <v>17</v>
      </c>
    </row>
    <row r="283" spans="1:47" ht="15" customHeight="1" x14ac:dyDescent="0.3">
      <c r="A283" s="15">
        <v>-8.1456836604765659E-4</v>
      </c>
      <c r="B283" s="12">
        <v>7.3127218151955761E-2</v>
      </c>
      <c r="C283" s="12">
        <v>1</v>
      </c>
      <c r="D283" s="12">
        <v>0</v>
      </c>
      <c r="E283" s="12">
        <v>0</v>
      </c>
      <c r="F283" s="12">
        <v>0</v>
      </c>
      <c r="G283" s="12">
        <v>1</v>
      </c>
      <c r="H283" s="12">
        <v>0</v>
      </c>
      <c r="I283" s="12">
        <v>0</v>
      </c>
      <c r="J283" s="12">
        <v>0</v>
      </c>
      <c r="K283" s="12">
        <v>0</v>
      </c>
      <c r="L283" s="12">
        <v>0</v>
      </c>
      <c r="M283" s="12">
        <v>0</v>
      </c>
      <c r="N283" s="12">
        <v>0</v>
      </c>
      <c r="O283" s="113">
        <v>7.6019019598751658</v>
      </c>
      <c r="P283" s="12">
        <v>0</v>
      </c>
      <c r="Q283" s="12">
        <v>0</v>
      </c>
      <c r="R283" s="12">
        <v>6.9850000000000003</v>
      </c>
      <c r="S283" s="128">
        <v>6.0567840132286248</v>
      </c>
      <c r="T283" s="126">
        <v>0</v>
      </c>
      <c r="U283" s="128">
        <v>0.52113035622023152</v>
      </c>
      <c r="V283" s="12">
        <v>1</v>
      </c>
      <c r="W283" s="12">
        <v>1</v>
      </c>
      <c r="X283" s="12">
        <v>1</v>
      </c>
      <c r="Y283" s="12">
        <v>0</v>
      </c>
      <c r="Z283" s="12">
        <v>0</v>
      </c>
      <c r="AA283" s="12">
        <v>0</v>
      </c>
      <c r="AB283" s="12">
        <v>0</v>
      </c>
      <c r="AC283" s="12">
        <v>1</v>
      </c>
      <c r="AD283" s="12">
        <v>0</v>
      </c>
      <c r="AE283" s="12">
        <v>1</v>
      </c>
      <c r="AF283" s="12">
        <v>0.5</v>
      </c>
      <c r="AG283" s="113">
        <v>3.1780538303479458</v>
      </c>
      <c r="AH283" s="12">
        <v>0.5</v>
      </c>
      <c r="AI283" s="24">
        <v>20</v>
      </c>
      <c r="AJ283" s="12">
        <v>1</v>
      </c>
      <c r="AK283" s="12" t="s">
        <v>544</v>
      </c>
      <c r="AL283" s="12">
        <v>10</v>
      </c>
      <c r="AM283" s="12" t="s">
        <v>83</v>
      </c>
      <c r="AN283" s="128">
        <f t="shared" si="10"/>
        <v>3.713572066704308</v>
      </c>
      <c r="AO283" s="12">
        <v>1243.8846299694244</v>
      </c>
      <c r="AP283" s="12" t="s">
        <v>546</v>
      </c>
      <c r="AQ283" s="12" t="s">
        <v>1681</v>
      </c>
      <c r="AR283" s="12" t="s">
        <v>549</v>
      </c>
      <c r="AS283" s="12" t="s">
        <v>554</v>
      </c>
      <c r="AT283" s="12" t="s">
        <v>17</v>
      </c>
    </row>
    <row r="284" spans="1:47" ht="15" customHeight="1" x14ac:dyDescent="0.3">
      <c r="A284" s="15">
        <v>-2.9706393711340724E-4</v>
      </c>
      <c r="B284" s="12">
        <v>7.3127239186083742E-2</v>
      </c>
      <c r="C284" s="12">
        <v>1</v>
      </c>
      <c r="D284" s="12">
        <v>0</v>
      </c>
      <c r="E284" s="12">
        <v>0</v>
      </c>
      <c r="F284" s="12">
        <v>0</v>
      </c>
      <c r="G284" s="12">
        <v>1</v>
      </c>
      <c r="H284" s="12">
        <v>0</v>
      </c>
      <c r="I284" s="12">
        <v>0</v>
      </c>
      <c r="J284" s="12">
        <v>0</v>
      </c>
      <c r="K284" s="12">
        <v>0</v>
      </c>
      <c r="L284" s="12">
        <v>0</v>
      </c>
      <c r="M284" s="12">
        <v>0</v>
      </c>
      <c r="N284" s="12">
        <v>0</v>
      </c>
      <c r="O284" s="113">
        <v>7.6019019598751658</v>
      </c>
      <c r="P284" s="12">
        <v>0</v>
      </c>
      <c r="Q284" s="12">
        <v>0</v>
      </c>
      <c r="R284" s="12">
        <v>6.9850000000000003</v>
      </c>
      <c r="S284" s="128">
        <v>6.0567840132286248</v>
      </c>
      <c r="T284" s="126">
        <v>0</v>
      </c>
      <c r="U284" s="128">
        <v>0.52113035622023152</v>
      </c>
      <c r="V284" s="12">
        <v>1</v>
      </c>
      <c r="W284" s="12">
        <v>1</v>
      </c>
      <c r="X284" s="12">
        <v>1</v>
      </c>
      <c r="Y284" s="12">
        <v>0</v>
      </c>
      <c r="Z284" s="12">
        <v>0</v>
      </c>
      <c r="AA284" s="12">
        <v>0</v>
      </c>
      <c r="AB284" s="12">
        <v>0</v>
      </c>
      <c r="AC284" s="12">
        <v>1</v>
      </c>
      <c r="AD284" s="12">
        <v>0</v>
      </c>
      <c r="AE284" s="12">
        <v>1</v>
      </c>
      <c r="AF284" s="12">
        <v>0.5</v>
      </c>
      <c r="AG284" s="113">
        <v>3.1780538303479458</v>
      </c>
      <c r="AH284" s="12">
        <v>0.5</v>
      </c>
      <c r="AI284" s="24">
        <v>20</v>
      </c>
      <c r="AJ284" s="12">
        <v>1</v>
      </c>
      <c r="AK284" s="12" t="s">
        <v>544</v>
      </c>
      <c r="AL284" s="12">
        <v>10</v>
      </c>
      <c r="AM284" s="12" t="s">
        <v>83</v>
      </c>
      <c r="AN284" s="128">
        <f t="shared" si="10"/>
        <v>3.713572066704308</v>
      </c>
      <c r="AO284" s="12">
        <v>1243.8846299694244</v>
      </c>
      <c r="AP284" s="12" t="s">
        <v>546</v>
      </c>
      <c r="AQ284" s="12" t="s">
        <v>1681</v>
      </c>
      <c r="AR284" s="12" t="s">
        <v>550</v>
      </c>
      <c r="AS284" s="12" t="s">
        <v>554</v>
      </c>
      <c r="AT284" s="12" t="s">
        <v>17</v>
      </c>
    </row>
    <row r="285" spans="1:47" ht="15" customHeight="1" x14ac:dyDescent="0.3">
      <c r="A285" s="15">
        <v>-3.1368252574787061E-4</v>
      </c>
      <c r="B285" s="12">
        <v>7.3127238814972323E-2</v>
      </c>
      <c r="C285" s="12">
        <v>1</v>
      </c>
      <c r="D285" s="12">
        <v>0</v>
      </c>
      <c r="E285" s="12">
        <v>0</v>
      </c>
      <c r="F285" s="12">
        <v>0</v>
      </c>
      <c r="G285" s="12">
        <v>1</v>
      </c>
      <c r="H285" s="12">
        <v>0</v>
      </c>
      <c r="I285" s="12">
        <v>0</v>
      </c>
      <c r="J285" s="12">
        <v>0</v>
      </c>
      <c r="K285" s="12">
        <v>0</v>
      </c>
      <c r="L285" s="12">
        <v>0</v>
      </c>
      <c r="M285" s="12">
        <v>0</v>
      </c>
      <c r="N285" s="12">
        <v>0</v>
      </c>
      <c r="O285" s="113">
        <v>7.6019019598751658</v>
      </c>
      <c r="P285" s="12">
        <v>0</v>
      </c>
      <c r="Q285" s="12">
        <v>0</v>
      </c>
      <c r="R285" s="12">
        <v>6.9850000000000003</v>
      </c>
      <c r="S285" s="128">
        <v>6.0567840132286248</v>
      </c>
      <c r="T285" s="126">
        <v>0</v>
      </c>
      <c r="U285" s="128">
        <v>0.52113035622023152</v>
      </c>
      <c r="V285" s="12">
        <v>1</v>
      </c>
      <c r="W285" s="12">
        <v>1</v>
      </c>
      <c r="X285" s="12">
        <v>1</v>
      </c>
      <c r="Y285" s="12">
        <v>0</v>
      </c>
      <c r="Z285" s="12">
        <v>0</v>
      </c>
      <c r="AA285" s="12">
        <v>0</v>
      </c>
      <c r="AB285" s="12">
        <v>0</v>
      </c>
      <c r="AC285" s="12">
        <v>1</v>
      </c>
      <c r="AD285" s="12">
        <v>0</v>
      </c>
      <c r="AE285" s="12">
        <v>1</v>
      </c>
      <c r="AF285" s="12">
        <v>0.5</v>
      </c>
      <c r="AG285" s="113">
        <v>3.1780538303479458</v>
      </c>
      <c r="AH285" s="12">
        <v>0.5</v>
      </c>
      <c r="AI285" s="24">
        <v>20</v>
      </c>
      <c r="AJ285" s="12">
        <v>1</v>
      </c>
      <c r="AK285" s="12" t="s">
        <v>544</v>
      </c>
      <c r="AL285" s="12">
        <v>10</v>
      </c>
      <c r="AM285" s="12" t="s">
        <v>83</v>
      </c>
      <c r="AN285" s="128">
        <f t="shared" si="10"/>
        <v>3.713572066704308</v>
      </c>
      <c r="AO285" s="12">
        <v>1243.8846299694244</v>
      </c>
      <c r="AP285" s="12" t="s">
        <v>546</v>
      </c>
      <c r="AQ285" s="12" t="s">
        <v>1681</v>
      </c>
      <c r="AR285" s="12" t="s">
        <v>551</v>
      </c>
      <c r="AS285" s="12" t="s">
        <v>554</v>
      </c>
      <c r="AT285" s="12" t="s">
        <v>17</v>
      </c>
    </row>
    <row r="286" spans="1:47" ht="15" customHeight="1" x14ac:dyDescent="0.3">
      <c r="A286" s="15">
        <v>-3.0246436814868867E-5</v>
      </c>
      <c r="B286" s="12">
        <v>7.3127242379262949E-2</v>
      </c>
      <c r="C286" s="12">
        <v>1</v>
      </c>
      <c r="D286" s="12">
        <v>0</v>
      </c>
      <c r="E286" s="12">
        <v>0</v>
      </c>
      <c r="F286" s="12">
        <v>0</v>
      </c>
      <c r="G286" s="12">
        <v>1</v>
      </c>
      <c r="H286" s="12">
        <v>0</v>
      </c>
      <c r="I286" s="12">
        <v>0</v>
      </c>
      <c r="J286" s="12">
        <v>0</v>
      </c>
      <c r="K286" s="12">
        <v>0</v>
      </c>
      <c r="L286" s="12">
        <v>0</v>
      </c>
      <c r="M286" s="12">
        <v>0</v>
      </c>
      <c r="N286" s="12">
        <v>0</v>
      </c>
      <c r="O286" s="113">
        <v>7.6019019598751658</v>
      </c>
      <c r="P286" s="12">
        <v>0</v>
      </c>
      <c r="Q286" s="12">
        <v>0</v>
      </c>
      <c r="R286" s="12">
        <v>6.9850000000000003</v>
      </c>
      <c r="S286" s="128">
        <v>6.0567840132286248</v>
      </c>
      <c r="T286" s="126">
        <v>0</v>
      </c>
      <c r="U286" s="128">
        <v>0.52113035622023152</v>
      </c>
      <c r="V286" s="12">
        <v>1</v>
      </c>
      <c r="W286" s="12">
        <v>1</v>
      </c>
      <c r="X286" s="12">
        <v>1</v>
      </c>
      <c r="Y286" s="12">
        <v>0</v>
      </c>
      <c r="Z286" s="12">
        <v>0</v>
      </c>
      <c r="AA286" s="12">
        <v>0</v>
      </c>
      <c r="AB286" s="12">
        <v>0</v>
      </c>
      <c r="AC286" s="12">
        <v>1</v>
      </c>
      <c r="AD286" s="12">
        <v>0</v>
      </c>
      <c r="AE286" s="12">
        <v>1</v>
      </c>
      <c r="AF286" s="12">
        <v>0.5</v>
      </c>
      <c r="AG286" s="113">
        <v>3.1780538303479458</v>
      </c>
      <c r="AH286" s="12">
        <v>0.5</v>
      </c>
      <c r="AI286" s="24">
        <v>20</v>
      </c>
      <c r="AJ286" s="12">
        <v>1</v>
      </c>
      <c r="AK286" s="12" t="s">
        <v>544</v>
      </c>
      <c r="AL286" s="12">
        <v>10</v>
      </c>
      <c r="AM286" s="12" t="s">
        <v>83</v>
      </c>
      <c r="AN286" s="128">
        <f t="shared" si="10"/>
        <v>3.713572066704308</v>
      </c>
      <c r="AO286" s="12">
        <v>1243.8846299694244</v>
      </c>
      <c r="AP286" s="12" t="s">
        <v>546</v>
      </c>
      <c r="AQ286" s="12" t="s">
        <v>1681</v>
      </c>
      <c r="AR286" s="12" t="s">
        <v>552</v>
      </c>
      <c r="AS286" s="12" t="s">
        <v>554</v>
      </c>
      <c r="AT286" s="12" t="s">
        <v>17</v>
      </c>
    </row>
    <row r="287" spans="1:47" ht="15" customHeight="1" x14ac:dyDescent="0.3">
      <c r="A287" s="15">
        <v>-4.0944704564062312E-5</v>
      </c>
      <c r="B287" s="12">
        <v>7.3127242351415295E-2</v>
      </c>
      <c r="C287" s="12">
        <v>1</v>
      </c>
      <c r="D287" s="12">
        <v>0</v>
      </c>
      <c r="E287" s="12">
        <v>0</v>
      </c>
      <c r="F287" s="12">
        <v>0</v>
      </c>
      <c r="G287" s="12">
        <v>1</v>
      </c>
      <c r="H287" s="12">
        <v>0</v>
      </c>
      <c r="I287" s="12">
        <v>0</v>
      </c>
      <c r="J287" s="12">
        <v>0</v>
      </c>
      <c r="K287" s="12">
        <v>0</v>
      </c>
      <c r="L287" s="12">
        <v>0</v>
      </c>
      <c r="M287" s="12">
        <v>0</v>
      </c>
      <c r="N287" s="12">
        <v>0</v>
      </c>
      <c r="O287" s="113">
        <v>7.6019019598751658</v>
      </c>
      <c r="P287" s="12">
        <v>0</v>
      </c>
      <c r="Q287" s="12">
        <v>0</v>
      </c>
      <c r="R287" s="12">
        <v>6.9850000000000003</v>
      </c>
      <c r="S287" s="128">
        <v>6.0567840132286248</v>
      </c>
      <c r="T287" s="126">
        <v>0</v>
      </c>
      <c r="U287" s="128">
        <v>0.52113035622023152</v>
      </c>
      <c r="V287" s="12">
        <v>1</v>
      </c>
      <c r="W287" s="12">
        <v>1</v>
      </c>
      <c r="X287" s="12">
        <v>1</v>
      </c>
      <c r="Y287" s="12">
        <v>0</v>
      </c>
      <c r="Z287" s="12">
        <v>0</v>
      </c>
      <c r="AA287" s="12">
        <v>0</v>
      </c>
      <c r="AB287" s="12">
        <v>0</v>
      </c>
      <c r="AC287" s="12">
        <v>1</v>
      </c>
      <c r="AD287" s="12">
        <v>0</v>
      </c>
      <c r="AE287" s="12">
        <v>1</v>
      </c>
      <c r="AF287" s="12">
        <v>0.5</v>
      </c>
      <c r="AG287" s="113">
        <v>3.1780538303479458</v>
      </c>
      <c r="AH287" s="12">
        <v>0.5</v>
      </c>
      <c r="AI287" s="24">
        <v>20</v>
      </c>
      <c r="AJ287" s="12">
        <v>1</v>
      </c>
      <c r="AK287" s="12" t="s">
        <v>544</v>
      </c>
      <c r="AL287" s="12">
        <v>10</v>
      </c>
      <c r="AM287" s="12" t="s">
        <v>83</v>
      </c>
      <c r="AN287" s="128">
        <f t="shared" si="10"/>
        <v>3.713572066704308</v>
      </c>
      <c r="AO287" s="12">
        <v>1243.8846299694244</v>
      </c>
      <c r="AP287" s="12" t="s">
        <v>546</v>
      </c>
      <c r="AQ287" s="12" t="s">
        <v>1681</v>
      </c>
      <c r="AR287" s="12" t="s">
        <v>553</v>
      </c>
      <c r="AS287" s="12" t="s">
        <v>554</v>
      </c>
      <c r="AT287" s="12" t="s">
        <v>17</v>
      </c>
    </row>
    <row r="288" spans="1:47" ht="15" customHeight="1" x14ac:dyDescent="0.3">
      <c r="A288" s="15">
        <v>-5.0313007339712621E-3</v>
      </c>
      <c r="B288" s="12">
        <v>3.6297241009364108E-2</v>
      </c>
      <c r="C288" s="12">
        <v>1</v>
      </c>
      <c r="D288" s="12">
        <v>0</v>
      </c>
      <c r="E288" s="12">
        <v>0</v>
      </c>
      <c r="F288" s="12">
        <v>0</v>
      </c>
      <c r="G288" s="12">
        <v>0</v>
      </c>
      <c r="H288" s="12">
        <v>1</v>
      </c>
      <c r="I288" s="12">
        <v>0</v>
      </c>
      <c r="J288" s="12">
        <v>0</v>
      </c>
      <c r="K288" s="12">
        <v>0</v>
      </c>
      <c r="L288" s="12">
        <v>0</v>
      </c>
      <c r="M288" s="12">
        <v>0</v>
      </c>
      <c r="N288" s="12">
        <v>0</v>
      </c>
      <c r="O288" s="113">
        <v>7.6019019598751658</v>
      </c>
      <c r="P288" s="12">
        <v>0</v>
      </c>
      <c r="Q288" s="12">
        <v>0</v>
      </c>
      <c r="R288" s="12">
        <v>6.9850000000000003</v>
      </c>
      <c r="S288" s="128">
        <v>6.0567840132286248</v>
      </c>
      <c r="T288" s="126">
        <v>0</v>
      </c>
      <c r="U288" s="128">
        <v>0.52113035622023152</v>
      </c>
      <c r="V288" s="12">
        <v>1</v>
      </c>
      <c r="W288" s="12">
        <v>1</v>
      </c>
      <c r="X288" s="12">
        <v>1</v>
      </c>
      <c r="Y288" s="12">
        <v>0</v>
      </c>
      <c r="Z288" s="12">
        <v>0</v>
      </c>
      <c r="AA288" s="12">
        <v>0</v>
      </c>
      <c r="AB288" s="12">
        <v>0</v>
      </c>
      <c r="AC288" s="12">
        <v>1</v>
      </c>
      <c r="AD288" s="12">
        <v>0</v>
      </c>
      <c r="AE288" s="12">
        <v>1</v>
      </c>
      <c r="AF288" s="12">
        <v>0.5</v>
      </c>
      <c r="AG288" s="113">
        <v>3.1780538303479458</v>
      </c>
      <c r="AH288" s="12">
        <v>0.5</v>
      </c>
      <c r="AI288" s="24">
        <v>20</v>
      </c>
      <c r="AJ288" s="12">
        <v>0</v>
      </c>
      <c r="AK288" s="12" t="s">
        <v>544</v>
      </c>
      <c r="AL288" s="12">
        <v>10</v>
      </c>
      <c r="AM288" s="12" t="s">
        <v>83</v>
      </c>
      <c r="AN288" s="128">
        <f t="shared" si="10"/>
        <v>3.713572066704308</v>
      </c>
      <c r="AO288" s="12">
        <v>1243.8846299694244</v>
      </c>
      <c r="AP288" s="12" t="s">
        <v>547</v>
      </c>
      <c r="AQ288" s="12" t="s">
        <v>1681</v>
      </c>
      <c r="AR288" s="12" t="s">
        <v>549</v>
      </c>
      <c r="AS288" s="12" t="s">
        <v>554</v>
      </c>
      <c r="AT288" s="12" t="s">
        <v>17</v>
      </c>
    </row>
    <row r="289" spans="1:47" ht="15" customHeight="1" x14ac:dyDescent="0.3">
      <c r="A289" s="15">
        <v>-6.0664034807500818E-3</v>
      </c>
      <c r="B289" s="12">
        <v>3.6297032525490748E-2</v>
      </c>
      <c r="C289" s="12">
        <v>1</v>
      </c>
      <c r="D289" s="12">
        <v>0</v>
      </c>
      <c r="E289" s="12">
        <v>0</v>
      </c>
      <c r="F289" s="12">
        <v>0</v>
      </c>
      <c r="G289" s="12">
        <v>0</v>
      </c>
      <c r="H289" s="12">
        <v>1</v>
      </c>
      <c r="I289" s="12">
        <v>0</v>
      </c>
      <c r="J289" s="12">
        <v>0</v>
      </c>
      <c r="K289" s="12">
        <v>0</v>
      </c>
      <c r="L289" s="12">
        <v>0</v>
      </c>
      <c r="M289" s="12">
        <v>0</v>
      </c>
      <c r="N289" s="12">
        <v>0</v>
      </c>
      <c r="O289" s="113">
        <v>7.6019019598751658</v>
      </c>
      <c r="P289" s="12">
        <v>0</v>
      </c>
      <c r="Q289" s="12">
        <v>0</v>
      </c>
      <c r="R289" s="12">
        <v>6.9850000000000003</v>
      </c>
      <c r="S289" s="128">
        <v>6.0567840132286248</v>
      </c>
      <c r="T289" s="126">
        <v>0</v>
      </c>
      <c r="U289" s="128">
        <v>0.52113035622023152</v>
      </c>
      <c r="V289" s="12">
        <v>1</v>
      </c>
      <c r="W289" s="12">
        <v>1</v>
      </c>
      <c r="X289" s="12">
        <v>1</v>
      </c>
      <c r="Y289" s="12">
        <v>0</v>
      </c>
      <c r="Z289" s="12">
        <v>0</v>
      </c>
      <c r="AA289" s="12">
        <v>0</v>
      </c>
      <c r="AB289" s="12">
        <v>0</v>
      </c>
      <c r="AC289" s="12">
        <v>1</v>
      </c>
      <c r="AD289" s="12">
        <v>0</v>
      </c>
      <c r="AE289" s="12">
        <v>1</v>
      </c>
      <c r="AF289" s="12">
        <v>0.5</v>
      </c>
      <c r="AG289" s="113">
        <v>3.1780538303479458</v>
      </c>
      <c r="AH289" s="12">
        <v>0.5</v>
      </c>
      <c r="AI289" s="24">
        <v>20</v>
      </c>
      <c r="AJ289" s="12">
        <v>0</v>
      </c>
      <c r="AK289" s="12" t="s">
        <v>544</v>
      </c>
      <c r="AL289" s="12">
        <v>10</v>
      </c>
      <c r="AM289" s="12" t="s">
        <v>83</v>
      </c>
      <c r="AN289" s="128">
        <f t="shared" si="10"/>
        <v>3.713572066704308</v>
      </c>
      <c r="AO289" s="12">
        <v>1243.8846299694244</v>
      </c>
      <c r="AP289" s="12" t="s">
        <v>547</v>
      </c>
      <c r="AQ289" s="12" t="s">
        <v>1681</v>
      </c>
      <c r="AR289" s="12" t="s">
        <v>550</v>
      </c>
      <c r="AS289" s="12" t="s">
        <v>554</v>
      </c>
      <c r="AT289" s="12" t="s">
        <v>17</v>
      </c>
    </row>
    <row r="290" spans="1:47" ht="15" customHeight="1" x14ac:dyDescent="0.3">
      <c r="A290" s="15">
        <v>-3.22289846652881E-3</v>
      </c>
      <c r="B290" s="12">
        <v>3.6297511918082108E-2</v>
      </c>
      <c r="C290" s="12">
        <v>1</v>
      </c>
      <c r="D290" s="12">
        <v>0</v>
      </c>
      <c r="E290" s="12">
        <v>0</v>
      </c>
      <c r="F290" s="12">
        <v>0</v>
      </c>
      <c r="G290" s="12">
        <v>0</v>
      </c>
      <c r="H290" s="12">
        <v>1</v>
      </c>
      <c r="I290" s="12">
        <v>0</v>
      </c>
      <c r="J290" s="12">
        <v>0</v>
      </c>
      <c r="K290" s="12">
        <v>0</v>
      </c>
      <c r="L290" s="12">
        <v>0</v>
      </c>
      <c r="M290" s="12">
        <v>0</v>
      </c>
      <c r="N290" s="12">
        <v>0</v>
      </c>
      <c r="O290" s="113">
        <v>7.6019019598751658</v>
      </c>
      <c r="P290" s="12">
        <v>0</v>
      </c>
      <c r="Q290" s="12">
        <v>0</v>
      </c>
      <c r="R290" s="12">
        <v>6.9850000000000003</v>
      </c>
      <c r="S290" s="128">
        <v>6.0567840132286248</v>
      </c>
      <c r="T290" s="126">
        <v>0</v>
      </c>
      <c r="U290" s="128">
        <v>0.52113035622023152</v>
      </c>
      <c r="V290" s="12">
        <v>1</v>
      </c>
      <c r="W290" s="12">
        <v>1</v>
      </c>
      <c r="X290" s="12">
        <v>1</v>
      </c>
      <c r="Y290" s="12">
        <v>0</v>
      </c>
      <c r="Z290" s="12">
        <v>0</v>
      </c>
      <c r="AA290" s="12">
        <v>0</v>
      </c>
      <c r="AB290" s="12">
        <v>0</v>
      </c>
      <c r="AC290" s="12">
        <v>1</v>
      </c>
      <c r="AD290" s="12">
        <v>0</v>
      </c>
      <c r="AE290" s="12">
        <v>1</v>
      </c>
      <c r="AF290" s="12">
        <v>0.5</v>
      </c>
      <c r="AG290" s="113">
        <v>3.1780538303479458</v>
      </c>
      <c r="AH290" s="12">
        <v>0.5</v>
      </c>
      <c r="AI290" s="24">
        <v>20</v>
      </c>
      <c r="AJ290" s="12">
        <v>0</v>
      </c>
      <c r="AK290" s="12" t="s">
        <v>544</v>
      </c>
      <c r="AL290" s="12">
        <v>10</v>
      </c>
      <c r="AM290" s="12" t="s">
        <v>83</v>
      </c>
      <c r="AN290" s="128">
        <f t="shared" si="10"/>
        <v>3.713572066704308</v>
      </c>
      <c r="AO290" s="12">
        <v>1243.8846299694244</v>
      </c>
      <c r="AP290" s="12" t="s">
        <v>547</v>
      </c>
      <c r="AQ290" s="12" t="s">
        <v>1681</v>
      </c>
      <c r="AR290" s="12" t="s">
        <v>551</v>
      </c>
      <c r="AS290" s="12" t="s">
        <v>554</v>
      </c>
      <c r="AT290" s="12" t="s">
        <v>17</v>
      </c>
    </row>
    <row r="291" spans="1:47" ht="15" customHeight="1" x14ac:dyDescent="0.3">
      <c r="A291" s="15">
        <v>-2.762711886178612E-3</v>
      </c>
      <c r="B291" s="12">
        <v>3.6297561909270949E-2</v>
      </c>
      <c r="C291" s="12">
        <v>1</v>
      </c>
      <c r="D291" s="12">
        <v>0</v>
      </c>
      <c r="E291" s="12">
        <v>0</v>
      </c>
      <c r="F291" s="12">
        <v>0</v>
      </c>
      <c r="G291" s="12">
        <v>0</v>
      </c>
      <c r="H291" s="12">
        <v>1</v>
      </c>
      <c r="I291" s="12">
        <v>0</v>
      </c>
      <c r="J291" s="12">
        <v>0</v>
      </c>
      <c r="K291" s="12">
        <v>0</v>
      </c>
      <c r="L291" s="12">
        <v>0</v>
      </c>
      <c r="M291" s="12">
        <v>0</v>
      </c>
      <c r="N291" s="12">
        <v>0</v>
      </c>
      <c r="O291" s="113">
        <v>7.6019019598751658</v>
      </c>
      <c r="P291" s="12">
        <v>0</v>
      </c>
      <c r="Q291" s="12">
        <v>0</v>
      </c>
      <c r="R291" s="12">
        <v>6.9850000000000003</v>
      </c>
      <c r="S291" s="128">
        <v>6.0567840132286248</v>
      </c>
      <c r="T291" s="126">
        <v>0</v>
      </c>
      <c r="U291" s="128">
        <v>0.52113035622023152</v>
      </c>
      <c r="V291" s="12">
        <v>1</v>
      </c>
      <c r="W291" s="12">
        <v>1</v>
      </c>
      <c r="X291" s="12">
        <v>1</v>
      </c>
      <c r="Y291" s="12">
        <v>0</v>
      </c>
      <c r="Z291" s="12">
        <v>0</v>
      </c>
      <c r="AA291" s="12">
        <v>0</v>
      </c>
      <c r="AB291" s="12">
        <v>0</v>
      </c>
      <c r="AC291" s="12">
        <v>1</v>
      </c>
      <c r="AD291" s="12">
        <v>0</v>
      </c>
      <c r="AE291" s="12">
        <v>1</v>
      </c>
      <c r="AF291" s="12">
        <v>0.5</v>
      </c>
      <c r="AG291" s="113">
        <v>3.1780538303479458</v>
      </c>
      <c r="AH291" s="12">
        <v>0.5</v>
      </c>
      <c r="AI291" s="24">
        <v>20</v>
      </c>
      <c r="AJ291" s="12">
        <v>0</v>
      </c>
      <c r="AK291" s="12" t="s">
        <v>544</v>
      </c>
      <c r="AL291" s="12">
        <v>10</v>
      </c>
      <c r="AM291" s="12" t="s">
        <v>83</v>
      </c>
      <c r="AN291" s="128">
        <f t="shared" si="10"/>
        <v>3.713572066704308</v>
      </c>
      <c r="AO291" s="12">
        <v>1243.8846299694244</v>
      </c>
      <c r="AP291" s="12" t="s">
        <v>547</v>
      </c>
      <c r="AQ291" s="12" t="s">
        <v>1681</v>
      </c>
      <c r="AR291" s="12" t="s">
        <v>552</v>
      </c>
      <c r="AS291" s="12" t="s">
        <v>554</v>
      </c>
      <c r="AT291" s="12" t="s">
        <v>17</v>
      </c>
    </row>
    <row r="292" spans="1:47" ht="15" customHeight="1" x14ac:dyDescent="0.3">
      <c r="A292" s="15">
        <v>-2.6274384151371648E-3</v>
      </c>
      <c r="B292" s="12">
        <v>3.629757514245046E-2</v>
      </c>
      <c r="C292" s="12">
        <v>1</v>
      </c>
      <c r="D292" s="12">
        <v>0</v>
      </c>
      <c r="E292" s="12">
        <v>0</v>
      </c>
      <c r="F292" s="12">
        <v>0</v>
      </c>
      <c r="G292" s="12">
        <v>0</v>
      </c>
      <c r="H292" s="12">
        <v>1</v>
      </c>
      <c r="I292" s="12">
        <v>0</v>
      </c>
      <c r="J292" s="12">
        <v>0</v>
      </c>
      <c r="K292" s="12">
        <v>0</v>
      </c>
      <c r="L292" s="12">
        <v>0</v>
      </c>
      <c r="M292" s="12">
        <v>0</v>
      </c>
      <c r="N292" s="12">
        <v>0</v>
      </c>
      <c r="O292" s="113">
        <v>7.6019019598751658</v>
      </c>
      <c r="P292" s="12">
        <v>0</v>
      </c>
      <c r="Q292" s="12">
        <v>0</v>
      </c>
      <c r="R292" s="12">
        <v>6.9850000000000003</v>
      </c>
      <c r="S292" s="128">
        <v>6.0567840132286248</v>
      </c>
      <c r="T292" s="126">
        <v>0</v>
      </c>
      <c r="U292" s="128">
        <v>0.52113035622023152</v>
      </c>
      <c r="V292" s="12">
        <v>1</v>
      </c>
      <c r="W292" s="12">
        <v>1</v>
      </c>
      <c r="X292" s="12">
        <v>1</v>
      </c>
      <c r="Y292" s="12">
        <v>0</v>
      </c>
      <c r="Z292" s="12">
        <v>0</v>
      </c>
      <c r="AA292" s="12">
        <v>0</v>
      </c>
      <c r="AB292" s="12">
        <v>0</v>
      </c>
      <c r="AC292" s="12">
        <v>1</v>
      </c>
      <c r="AD292" s="12">
        <v>0</v>
      </c>
      <c r="AE292" s="12">
        <v>1</v>
      </c>
      <c r="AF292" s="12">
        <v>0.5</v>
      </c>
      <c r="AG292" s="113">
        <v>3.1780538303479458</v>
      </c>
      <c r="AH292" s="12">
        <v>0.5</v>
      </c>
      <c r="AI292" s="24">
        <v>20</v>
      </c>
      <c r="AJ292" s="12">
        <v>0</v>
      </c>
      <c r="AK292" s="12" t="s">
        <v>544</v>
      </c>
      <c r="AL292" s="12">
        <v>10</v>
      </c>
      <c r="AM292" s="12" t="s">
        <v>83</v>
      </c>
      <c r="AN292" s="128">
        <f t="shared" si="10"/>
        <v>3.713572066704308</v>
      </c>
      <c r="AO292" s="12">
        <v>1243.8846299694244</v>
      </c>
      <c r="AP292" s="12" t="s">
        <v>547</v>
      </c>
      <c r="AQ292" s="12" t="s">
        <v>1681</v>
      </c>
      <c r="AR292" s="12" t="s">
        <v>553</v>
      </c>
      <c r="AS292" s="12" t="s">
        <v>554</v>
      </c>
      <c r="AT292" s="12" t="s">
        <v>17</v>
      </c>
    </row>
    <row r="293" spans="1:47" ht="15" customHeight="1" x14ac:dyDescent="0.3">
      <c r="A293" s="15">
        <v>-1.4864059949469256E-2</v>
      </c>
      <c r="B293" s="12">
        <v>7.3119163589813421E-2</v>
      </c>
      <c r="C293" s="12">
        <v>1</v>
      </c>
      <c r="D293" s="12">
        <v>0</v>
      </c>
      <c r="E293" s="12">
        <v>0</v>
      </c>
      <c r="F293" s="12">
        <v>0</v>
      </c>
      <c r="G293" s="12">
        <v>0</v>
      </c>
      <c r="H293" s="12">
        <v>1</v>
      </c>
      <c r="I293" s="12">
        <v>0</v>
      </c>
      <c r="J293" s="12">
        <v>0</v>
      </c>
      <c r="K293" s="12">
        <v>0</v>
      </c>
      <c r="L293" s="12">
        <v>0</v>
      </c>
      <c r="M293" s="12">
        <v>0</v>
      </c>
      <c r="N293" s="12">
        <v>0</v>
      </c>
      <c r="O293" s="113">
        <v>7.6019019598751658</v>
      </c>
      <c r="P293" s="12">
        <v>0</v>
      </c>
      <c r="Q293" s="12">
        <v>0</v>
      </c>
      <c r="R293" s="12">
        <v>6.9850000000000003</v>
      </c>
      <c r="S293" s="128">
        <v>6.0567840132286248</v>
      </c>
      <c r="T293" s="126">
        <v>0</v>
      </c>
      <c r="U293" s="128">
        <v>0.52113035622023152</v>
      </c>
      <c r="V293" s="12">
        <v>1</v>
      </c>
      <c r="W293" s="12">
        <v>1</v>
      </c>
      <c r="X293" s="12">
        <v>1</v>
      </c>
      <c r="Y293" s="12">
        <v>0</v>
      </c>
      <c r="Z293" s="12">
        <v>0</v>
      </c>
      <c r="AA293" s="12">
        <v>0</v>
      </c>
      <c r="AB293" s="12">
        <v>0</v>
      </c>
      <c r="AC293" s="12">
        <v>1</v>
      </c>
      <c r="AD293" s="12">
        <v>0</v>
      </c>
      <c r="AE293" s="12">
        <v>1</v>
      </c>
      <c r="AF293" s="12">
        <v>0.5</v>
      </c>
      <c r="AG293" s="113">
        <v>3.1780538303479458</v>
      </c>
      <c r="AH293" s="12">
        <v>0.5</v>
      </c>
      <c r="AI293" s="24">
        <v>20</v>
      </c>
      <c r="AJ293" s="12">
        <v>1</v>
      </c>
      <c r="AK293" s="12" t="s">
        <v>544</v>
      </c>
      <c r="AL293" s="12">
        <v>10</v>
      </c>
      <c r="AM293" s="12" t="s">
        <v>83</v>
      </c>
      <c r="AN293" s="128">
        <f t="shared" si="10"/>
        <v>3.713572066704308</v>
      </c>
      <c r="AO293" s="12">
        <v>1243.8846299694244</v>
      </c>
      <c r="AP293" s="12" t="s">
        <v>548</v>
      </c>
      <c r="AQ293" s="12" t="s">
        <v>1681</v>
      </c>
      <c r="AR293" s="12" t="s">
        <v>549</v>
      </c>
      <c r="AS293" s="12" t="s">
        <v>554</v>
      </c>
      <c r="AT293" s="12" t="s">
        <v>17</v>
      </c>
    </row>
    <row r="294" spans="1:47" ht="15" customHeight="1" x14ac:dyDescent="0.3">
      <c r="A294" s="15">
        <v>-1.6906112513353701E-2</v>
      </c>
      <c r="B294" s="12">
        <v>7.3116791174504328E-2</v>
      </c>
      <c r="C294" s="12">
        <v>1</v>
      </c>
      <c r="D294" s="12">
        <v>0</v>
      </c>
      <c r="E294" s="12">
        <v>0</v>
      </c>
      <c r="F294" s="12">
        <v>0</v>
      </c>
      <c r="G294" s="12">
        <v>0</v>
      </c>
      <c r="H294" s="12">
        <v>1</v>
      </c>
      <c r="I294" s="12">
        <v>0</v>
      </c>
      <c r="J294" s="12">
        <v>0</v>
      </c>
      <c r="K294" s="12">
        <v>0</v>
      </c>
      <c r="L294" s="12">
        <v>0</v>
      </c>
      <c r="M294" s="12">
        <v>0</v>
      </c>
      <c r="N294" s="12">
        <v>0</v>
      </c>
      <c r="O294" s="113">
        <v>7.6019019598751658</v>
      </c>
      <c r="P294" s="12">
        <v>0</v>
      </c>
      <c r="Q294" s="12">
        <v>0</v>
      </c>
      <c r="R294" s="12">
        <v>6.9850000000000003</v>
      </c>
      <c r="S294" s="128">
        <v>6.0567840132286248</v>
      </c>
      <c r="T294" s="126">
        <v>0</v>
      </c>
      <c r="U294" s="128">
        <v>0.52113035622023152</v>
      </c>
      <c r="V294" s="12">
        <v>1</v>
      </c>
      <c r="W294" s="12">
        <v>1</v>
      </c>
      <c r="X294" s="12">
        <v>1</v>
      </c>
      <c r="Y294" s="12">
        <v>0</v>
      </c>
      <c r="Z294" s="12">
        <v>0</v>
      </c>
      <c r="AA294" s="12">
        <v>0</v>
      </c>
      <c r="AB294" s="12">
        <v>0</v>
      </c>
      <c r="AC294" s="12">
        <v>1</v>
      </c>
      <c r="AD294" s="12">
        <v>0</v>
      </c>
      <c r="AE294" s="12">
        <v>1</v>
      </c>
      <c r="AF294" s="12">
        <v>0.5</v>
      </c>
      <c r="AG294" s="113">
        <v>3.1780538303479458</v>
      </c>
      <c r="AH294" s="12">
        <v>0.5</v>
      </c>
      <c r="AI294" s="24">
        <v>20</v>
      </c>
      <c r="AJ294" s="12">
        <v>1</v>
      </c>
      <c r="AK294" s="12" t="s">
        <v>544</v>
      </c>
      <c r="AL294" s="12">
        <v>10</v>
      </c>
      <c r="AM294" s="12" t="s">
        <v>83</v>
      </c>
      <c r="AN294" s="128">
        <f t="shared" si="10"/>
        <v>3.713572066704308</v>
      </c>
      <c r="AO294" s="12">
        <v>1243.8846299694244</v>
      </c>
      <c r="AP294" s="12" t="s">
        <v>548</v>
      </c>
      <c r="AQ294" s="12" t="s">
        <v>1681</v>
      </c>
      <c r="AR294" s="12" t="s">
        <v>550</v>
      </c>
      <c r="AS294" s="12" t="s">
        <v>554</v>
      </c>
      <c r="AT294" s="12" t="s">
        <v>17</v>
      </c>
    </row>
    <row r="295" spans="1:47" ht="15" customHeight="1" x14ac:dyDescent="0.3">
      <c r="A295" s="15">
        <v>-1.7428701793409832E-2</v>
      </c>
      <c r="B295" s="12">
        <v>7.3116135016512748E-2</v>
      </c>
      <c r="C295" s="12">
        <v>1</v>
      </c>
      <c r="D295" s="12">
        <v>0</v>
      </c>
      <c r="E295" s="12">
        <v>0</v>
      </c>
      <c r="F295" s="12">
        <v>0</v>
      </c>
      <c r="G295" s="12">
        <v>0</v>
      </c>
      <c r="H295" s="12">
        <v>1</v>
      </c>
      <c r="I295" s="12">
        <v>0</v>
      </c>
      <c r="J295" s="12">
        <v>0</v>
      </c>
      <c r="K295" s="12">
        <v>0</v>
      </c>
      <c r="L295" s="12">
        <v>0</v>
      </c>
      <c r="M295" s="12">
        <v>0</v>
      </c>
      <c r="N295" s="12">
        <v>0</v>
      </c>
      <c r="O295" s="113">
        <v>7.6019019598751658</v>
      </c>
      <c r="P295" s="12">
        <v>0</v>
      </c>
      <c r="Q295" s="12">
        <v>0</v>
      </c>
      <c r="R295" s="12">
        <v>6.9850000000000003</v>
      </c>
      <c r="S295" s="128">
        <v>6.0567840132286248</v>
      </c>
      <c r="T295" s="126">
        <v>0</v>
      </c>
      <c r="U295" s="128">
        <v>0.52113035622023152</v>
      </c>
      <c r="V295" s="12">
        <v>1</v>
      </c>
      <c r="W295" s="12">
        <v>1</v>
      </c>
      <c r="X295" s="12">
        <v>1</v>
      </c>
      <c r="Y295" s="12">
        <v>0</v>
      </c>
      <c r="Z295" s="12">
        <v>0</v>
      </c>
      <c r="AA295" s="12">
        <v>0</v>
      </c>
      <c r="AB295" s="12">
        <v>0</v>
      </c>
      <c r="AC295" s="12">
        <v>1</v>
      </c>
      <c r="AD295" s="12">
        <v>0</v>
      </c>
      <c r="AE295" s="12">
        <v>1</v>
      </c>
      <c r="AF295" s="12">
        <v>0.5</v>
      </c>
      <c r="AG295" s="113">
        <v>3.1780538303479458</v>
      </c>
      <c r="AH295" s="12">
        <v>0.5</v>
      </c>
      <c r="AI295" s="24">
        <v>20</v>
      </c>
      <c r="AJ295" s="12">
        <v>1</v>
      </c>
      <c r="AK295" s="12" t="s">
        <v>544</v>
      </c>
      <c r="AL295" s="12">
        <v>10</v>
      </c>
      <c r="AM295" s="12" t="s">
        <v>83</v>
      </c>
      <c r="AN295" s="128">
        <f t="shared" si="10"/>
        <v>3.713572066704308</v>
      </c>
      <c r="AO295" s="12">
        <v>1243.8846299694244</v>
      </c>
      <c r="AP295" s="12" t="s">
        <v>548</v>
      </c>
      <c r="AQ295" s="12" t="s">
        <v>1681</v>
      </c>
      <c r="AR295" s="12" t="s">
        <v>551</v>
      </c>
      <c r="AS295" s="12" t="s">
        <v>554</v>
      </c>
      <c r="AT295" s="12" t="s">
        <v>17</v>
      </c>
    </row>
    <row r="296" spans="1:47" ht="15" customHeight="1" x14ac:dyDescent="0.3">
      <c r="A296" s="15">
        <v>-1.1415523465718856E-2</v>
      </c>
      <c r="B296" s="12">
        <v>7.3122477499305116E-2</v>
      </c>
      <c r="C296" s="12">
        <v>1</v>
      </c>
      <c r="D296" s="12">
        <v>0</v>
      </c>
      <c r="E296" s="12">
        <v>0</v>
      </c>
      <c r="F296" s="12">
        <v>0</v>
      </c>
      <c r="G296" s="12">
        <v>0</v>
      </c>
      <c r="H296" s="12">
        <v>1</v>
      </c>
      <c r="I296" s="12">
        <v>0</v>
      </c>
      <c r="J296" s="12">
        <v>0</v>
      </c>
      <c r="K296" s="12">
        <v>0</v>
      </c>
      <c r="L296" s="12">
        <v>0</v>
      </c>
      <c r="M296" s="12">
        <v>0</v>
      </c>
      <c r="N296" s="12">
        <v>0</v>
      </c>
      <c r="O296" s="113">
        <v>7.6019019598751658</v>
      </c>
      <c r="P296" s="12">
        <v>0</v>
      </c>
      <c r="Q296" s="12">
        <v>0</v>
      </c>
      <c r="R296" s="12">
        <v>6.9850000000000003</v>
      </c>
      <c r="S296" s="128">
        <v>6.0567840132286248</v>
      </c>
      <c r="T296" s="126">
        <v>0</v>
      </c>
      <c r="U296" s="128">
        <v>0.52113035622023152</v>
      </c>
      <c r="V296" s="12">
        <v>1</v>
      </c>
      <c r="W296" s="12">
        <v>1</v>
      </c>
      <c r="X296" s="12">
        <v>1</v>
      </c>
      <c r="Y296" s="12">
        <v>0</v>
      </c>
      <c r="Z296" s="12">
        <v>0</v>
      </c>
      <c r="AA296" s="12">
        <v>0</v>
      </c>
      <c r="AB296" s="12">
        <v>0</v>
      </c>
      <c r="AC296" s="12">
        <v>1</v>
      </c>
      <c r="AD296" s="12">
        <v>0</v>
      </c>
      <c r="AE296" s="12">
        <v>1</v>
      </c>
      <c r="AF296" s="12">
        <v>0.5</v>
      </c>
      <c r="AG296" s="113">
        <v>3.1780538303479458</v>
      </c>
      <c r="AH296" s="12">
        <v>0.5</v>
      </c>
      <c r="AI296" s="24">
        <v>20</v>
      </c>
      <c r="AJ296" s="12">
        <v>1</v>
      </c>
      <c r="AK296" s="12" t="s">
        <v>544</v>
      </c>
      <c r="AL296" s="12">
        <v>10</v>
      </c>
      <c r="AM296" s="12" t="s">
        <v>83</v>
      </c>
      <c r="AN296" s="128">
        <f t="shared" si="10"/>
        <v>3.713572066704308</v>
      </c>
      <c r="AO296" s="12">
        <v>1243.8846299694244</v>
      </c>
      <c r="AP296" s="12" t="s">
        <v>548</v>
      </c>
      <c r="AQ296" s="12" t="s">
        <v>1681</v>
      </c>
      <c r="AR296" s="12" t="s">
        <v>552</v>
      </c>
      <c r="AS296" s="12" t="s">
        <v>554</v>
      </c>
      <c r="AT296" s="12" t="s">
        <v>17</v>
      </c>
    </row>
    <row r="297" spans="1:47" ht="15" customHeight="1" x14ac:dyDescent="0.3">
      <c r="A297" s="15">
        <v>-1.1403069010974928E-2</v>
      </c>
      <c r="B297" s="12">
        <v>7.3122487891111351E-2</v>
      </c>
      <c r="C297" s="12">
        <v>1</v>
      </c>
      <c r="D297" s="12">
        <v>0</v>
      </c>
      <c r="E297" s="12">
        <v>0</v>
      </c>
      <c r="F297" s="12">
        <v>0</v>
      </c>
      <c r="G297" s="12">
        <v>0</v>
      </c>
      <c r="H297" s="12">
        <v>1</v>
      </c>
      <c r="I297" s="12">
        <v>0</v>
      </c>
      <c r="J297" s="12">
        <v>0</v>
      </c>
      <c r="K297" s="12">
        <v>0</v>
      </c>
      <c r="L297" s="12">
        <v>0</v>
      </c>
      <c r="M297" s="12">
        <v>0</v>
      </c>
      <c r="N297" s="12">
        <v>0</v>
      </c>
      <c r="O297" s="113">
        <v>7.6019019598751658</v>
      </c>
      <c r="P297" s="12">
        <v>0</v>
      </c>
      <c r="Q297" s="12">
        <v>0</v>
      </c>
      <c r="R297" s="12">
        <v>6.9850000000000003</v>
      </c>
      <c r="S297" s="128">
        <v>6.0567840132286248</v>
      </c>
      <c r="T297" s="126">
        <v>0</v>
      </c>
      <c r="U297" s="128">
        <v>0.52113035622023152</v>
      </c>
      <c r="V297" s="12">
        <v>1</v>
      </c>
      <c r="W297" s="12">
        <v>1</v>
      </c>
      <c r="X297" s="12">
        <v>1</v>
      </c>
      <c r="Y297" s="12">
        <v>0</v>
      </c>
      <c r="Z297" s="12">
        <v>0</v>
      </c>
      <c r="AA297" s="12">
        <v>0</v>
      </c>
      <c r="AB297" s="12">
        <v>0</v>
      </c>
      <c r="AC297" s="12">
        <v>1</v>
      </c>
      <c r="AD297" s="12">
        <v>0</v>
      </c>
      <c r="AE297" s="12">
        <v>1</v>
      </c>
      <c r="AF297" s="12">
        <v>0.5</v>
      </c>
      <c r="AG297" s="113">
        <v>3.1780538303479458</v>
      </c>
      <c r="AH297" s="12">
        <v>0.5</v>
      </c>
      <c r="AI297" s="24">
        <v>20</v>
      </c>
      <c r="AJ297" s="12">
        <v>1</v>
      </c>
      <c r="AK297" s="12" t="s">
        <v>544</v>
      </c>
      <c r="AL297" s="12">
        <v>10</v>
      </c>
      <c r="AM297" s="12" t="s">
        <v>83</v>
      </c>
      <c r="AN297" s="128">
        <f t="shared" si="10"/>
        <v>3.713572066704308</v>
      </c>
      <c r="AO297" s="12">
        <v>1243.8846299694244</v>
      </c>
      <c r="AP297" s="12" t="s">
        <v>548</v>
      </c>
      <c r="AQ297" s="12" t="s">
        <v>1681</v>
      </c>
      <c r="AR297" s="12" t="s">
        <v>553</v>
      </c>
      <c r="AS297" s="12" t="s">
        <v>554</v>
      </c>
      <c r="AT297" s="12" t="s">
        <v>17</v>
      </c>
      <c r="AU297" s="12"/>
    </row>
    <row r="298" spans="1:47" ht="15" customHeight="1" x14ac:dyDescent="0.3">
      <c r="A298" s="15">
        <v>0.13801311186847084</v>
      </c>
      <c r="B298" s="12">
        <v>7.6673951038039355E-3</v>
      </c>
      <c r="C298" s="12">
        <v>0</v>
      </c>
      <c r="D298" s="12">
        <v>0</v>
      </c>
      <c r="E298" s="12">
        <v>1</v>
      </c>
      <c r="F298" s="12">
        <v>1</v>
      </c>
      <c r="G298" s="12">
        <v>0</v>
      </c>
      <c r="H298" s="12">
        <v>0</v>
      </c>
      <c r="I298" s="12">
        <v>0</v>
      </c>
      <c r="J298" s="12">
        <v>0</v>
      </c>
      <c r="K298" s="12">
        <v>0</v>
      </c>
      <c r="L298" s="12">
        <v>0</v>
      </c>
      <c r="M298" s="12">
        <v>0</v>
      </c>
      <c r="N298" s="12">
        <v>1</v>
      </c>
      <c r="O298" s="113">
        <v>7.6038979685218813</v>
      </c>
      <c r="P298" s="12">
        <v>0</v>
      </c>
      <c r="Q298" s="12">
        <v>0</v>
      </c>
      <c r="R298" s="12">
        <v>6.9850000000000003</v>
      </c>
      <c r="S298" s="128">
        <v>6.3595738686723777</v>
      </c>
      <c r="T298" s="126">
        <v>1</v>
      </c>
      <c r="U298" s="128">
        <v>0.51739600751000214</v>
      </c>
      <c r="V298" s="12">
        <v>1</v>
      </c>
      <c r="W298" s="12">
        <v>0</v>
      </c>
      <c r="X298" s="12">
        <v>1</v>
      </c>
      <c r="Y298" s="12">
        <v>1</v>
      </c>
      <c r="Z298" s="12">
        <v>1</v>
      </c>
      <c r="AA298" s="12">
        <v>1</v>
      </c>
      <c r="AB298" s="12">
        <v>0</v>
      </c>
      <c r="AC298" s="12">
        <v>0</v>
      </c>
      <c r="AD298" s="12">
        <v>0</v>
      </c>
      <c r="AE298" s="12">
        <v>0</v>
      </c>
      <c r="AF298" s="12">
        <v>0.7</v>
      </c>
      <c r="AG298" s="113">
        <v>2.9957322735539909</v>
      </c>
      <c r="AH298" s="12">
        <v>1</v>
      </c>
      <c r="AI298" s="24">
        <v>162</v>
      </c>
      <c r="AJ298" s="12">
        <v>0</v>
      </c>
      <c r="AK298" s="12" t="s">
        <v>560</v>
      </c>
      <c r="AL298" s="12">
        <v>11</v>
      </c>
      <c r="AM298" s="12" t="s">
        <v>90</v>
      </c>
      <c r="AN298" s="128">
        <f t="shared" ref="AN298:AN329" si="11">LN(44)</f>
        <v>3.784189633918261</v>
      </c>
      <c r="AO298" s="12">
        <v>1501.04</v>
      </c>
      <c r="AP298" s="12" t="s">
        <v>33</v>
      </c>
      <c r="AQ298" s="12" t="s">
        <v>63</v>
      </c>
      <c r="AR298" s="12" t="s">
        <v>576</v>
      </c>
      <c r="AS298" s="12" t="s">
        <v>578</v>
      </c>
      <c r="AT298" s="12" t="s">
        <v>17</v>
      </c>
      <c r="AU298" s="12"/>
    </row>
    <row r="299" spans="1:47" ht="15" customHeight="1" x14ac:dyDescent="0.3">
      <c r="A299" s="15">
        <v>9.9407100057156528E-2</v>
      </c>
      <c r="B299" s="12">
        <v>7.7031332147612071E-3</v>
      </c>
      <c r="C299" s="12">
        <v>0</v>
      </c>
      <c r="D299" s="12">
        <v>0</v>
      </c>
      <c r="E299" s="12">
        <v>1</v>
      </c>
      <c r="F299" s="12">
        <v>1</v>
      </c>
      <c r="G299" s="12">
        <v>0</v>
      </c>
      <c r="H299" s="12">
        <v>0</v>
      </c>
      <c r="I299" s="12">
        <v>0</v>
      </c>
      <c r="J299" s="12">
        <v>0</v>
      </c>
      <c r="K299" s="12">
        <v>0</v>
      </c>
      <c r="L299" s="12">
        <v>0</v>
      </c>
      <c r="M299" s="12">
        <v>0</v>
      </c>
      <c r="N299" s="12">
        <v>1</v>
      </c>
      <c r="O299" s="113">
        <v>7.6038979685218813</v>
      </c>
      <c r="P299" s="12">
        <v>0</v>
      </c>
      <c r="Q299" s="12">
        <v>0</v>
      </c>
      <c r="R299" s="12">
        <v>6.9850000000000003</v>
      </c>
      <c r="S299" s="128">
        <v>6.3595738686723777</v>
      </c>
      <c r="T299" s="126">
        <v>1</v>
      </c>
      <c r="U299" s="128">
        <v>0.51739600751000214</v>
      </c>
      <c r="V299" s="12">
        <v>1</v>
      </c>
      <c r="W299" s="12">
        <v>0</v>
      </c>
      <c r="X299" s="12">
        <v>1</v>
      </c>
      <c r="Y299" s="12">
        <v>1</v>
      </c>
      <c r="Z299" s="12">
        <v>1</v>
      </c>
      <c r="AA299" s="12">
        <v>1</v>
      </c>
      <c r="AB299" s="12">
        <v>0</v>
      </c>
      <c r="AC299" s="12">
        <v>0</v>
      </c>
      <c r="AD299" s="12">
        <v>0</v>
      </c>
      <c r="AE299" s="12">
        <v>0</v>
      </c>
      <c r="AF299" s="12">
        <v>0.7</v>
      </c>
      <c r="AG299" s="113">
        <v>2.9957322735539909</v>
      </c>
      <c r="AH299" s="12">
        <v>1</v>
      </c>
      <c r="AI299" s="24">
        <v>162</v>
      </c>
      <c r="AJ299" s="12">
        <v>0</v>
      </c>
      <c r="AK299" s="12" t="s">
        <v>560</v>
      </c>
      <c r="AL299" s="12">
        <v>11</v>
      </c>
      <c r="AM299" s="12" t="s">
        <v>90</v>
      </c>
      <c r="AN299" s="128">
        <f t="shared" si="11"/>
        <v>3.784189633918261</v>
      </c>
      <c r="AO299" s="12">
        <v>1501.04</v>
      </c>
      <c r="AP299" s="12" t="s">
        <v>33</v>
      </c>
      <c r="AQ299" s="12" t="s">
        <v>63</v>
      </c>
      <c r="AR299" s="12" t="s">
        <v>577</v>
      </c>
      <c r="AS299" s="12" t="s">
        <v>579</v>
      </c>
      <c r="AT299" s="12" t="s">
        <v>17</v>
      </c>
      <c r="AU299" s="12"/>
    </row>
    <row r="300" spans="1:47" ht="15" customHeight="1" x14ac:dyDescent="0.3">
      <c r="A300" s="15">
        <v>0.11952462488720074</v>
      </c>
      <c r="B300" s="12">
        <v>5.4329374948727605E-3</v>
      </c>
      <c r="C300" s="12">
        <v>0</v>
      </c>
      <c r="D300" s="12">
        <v>0</v>
      </c>
      <c r="E300" s="12">
        <v>1</v>
      </c>
      <c r="F300" s="12">
        <v>1</v>
      </c>
      <c r="G300" s="12">
        <v>0</v>
      </c>
      <c r="H300" s="12">
        <v>0</v>
      </c>
      <c r="I300" s="12">
        <v>0</v>
      </c>
      <c r="J300" s="12">
        <v>0</v>
      </c>
      <c r="K300" s="12">
        <v>0</v>
      </c>
      <c r="L300" s="12">
        <v>0</v>
      </c>
      <c r="M300" s="12">
        <v>0</v>
      </c>
      <c r="N300" s="12">
        <v>1</v>
      </c>
      <c r="O300" s="113">
        <v>7.6038979685218813</v>
      </c>
      <c r="P300" s="12">
        <v>0</v>
      </c>
      <c r="Q300" s="12">
        <v>0</v>
      </c>
      <c r="R300" s="12">
        <v>6.9850000000000003</v>
      </c>
      <c r="S300" s="128">
        <v>6.3595738686723777</v>
      </c>
      <c r="T300" s="126">
        <v>1</v>
      </c>
      <c r="U300" s="128">
        <v>0.51739600751000214</v>
      </c>
      <c r="V300" s="12">
        <v>1</v>
      </c>
      <c r="W300" s="12">
        <v>0</v>
      </c>
      <c r="X300" s="12">
        <v>1</v>
      </c>
      <c r="Y300" s="12">
        <v>1</v>
      </c>
      <c r="Z300" s="12">
        <v>1</v>
      </c>
      <c r="AA300" s="12">
        <v>1</v>
      </c>
      <c r="AB300" s="12">
        <v>0</v>
      </c>
      <c r="AC300" s="12">
        <v>0</v>
      </c>
      <c r="AD300" s="12">
        <v>0</v>
      </c>
      <c r="AE300" s="12">
        <v>0</v>
      </c>
      <c r="AF300" s="12">
        <v>0.7</v>
      </c>
      <c r="AG300" s="113">
        <v>2.9957322735539909</v>
      </c>
      <c r="AH300" s="12">
        <v>1</v>
      </c>
      <c r="AI300" s="24">
        <v>162</v>
      </c>
      <c r="AJ300" s="12">
        <v>1</v>
      </c>
      <c r="AK300" s="12" t="s">
        <v>560</v>
      </c>
      <c r="AL300" s="12">
        <v>11</v>
      </c>
      <c r="AM300" s="12" t="s">
        <v>90</v>
      </c>
      <c r="AN300" s="128">
        <f t="shared" si="11"/>
        <v>3.784189633918261</v>
      </c>
      <c r="AO300" s="12">
        <v>1501.04</v>
      </c>
      <c r="AP300" s="12" t="s">
        <v>568</v>
      </c>
      <c r="AQ300" s="12" t="s">
        <v>63</v>
      </c>
      <c r="AR300" s="12" t="s">
        <v>576</v>
      </c>
      <c r="AS300" s="12" t="s">
        <v>578</v>
      </c>
      <c r="AT300" s="12" t="s">
        <v>17</v>
      </c>
      <c r="AU300" s="12"/>
    </row>
    <row r="301" spans="1:47" ht="15" customHeight="1" x14ac:dyDescent="0.3">
      <c r="A301" s="15">
        <v>0.10736727113519869</v>
      </c>
      <c r="B301" s="12">
        <v>5.4405339044723226E-3</v>
      </c>
      <c r="C301" s="12">
        <v>0</v>
      </c>
      <c r="D301" s="12">
        <v>0</v>
      </c>
      <c r="E301" s="12">
        <v>1</v>
      </c>
      <c r="F301" s="12">
        <v>1</v>
      </c>
      <c r="G301" s="12">
        <v>0</v>
      </c>
      <c r="H301" s="12">
        <v>0</v>
      </c>
      <c r="I301" s="12">
        <v>0</v>
      </c>
      <c r="J301" s="12">
        <v>0</v>
      </c>
      <c r="K301" s="12">
        <v>0</v>
      </c>
      <c r="L301" s="12">
        <v>0</v>
      </c>
      <c r="M301" s="12">
        <v>0</v>
      </c>
      <c r="N301" s="12">
        <v>1</v>
      </c>
      <c r="O301" s="113">
        <v>7.6038979685218813</v>
      </c>
      <c r="P301" s="12">
        <v>0</v>
      </c>
      <c r="Q301" s="12">
        <v>0</v>
      </c>
      <c r="R301" s="12">
        <v>6.9850000000000003</v>
      </c>
      <c r="S301" s="128">
        <v>6.3595738686723777</v>
      </c>
      <c r="T301" s="126">
        <v>1</v>
      </c>
      <c r="U301" s="128">
        <v>0.51739600751000214</v>
      </c>
      <c r="V301" s="12">
        <v>1</v>
      </c>
      <c r="W301" s="12">
        <v>0</v>
      </c>
      <c r="X301" s="12">
        <v>1</v>
      </c>
      <c r="Y301" s="12">
        <v>1</v>
      </c>
      <c r="Z301" s="12">
        <v>1</v>
      </c>
      <c r="AA301" s="12">
        <v>1</v>
      </c>
      <c r="AB301" s="12">
        <v>0</v>
      </c>
      <c r="AC301" s="12">
        <v>0</v>
      </c>
      <c r="AD301" s="12">
        <v>0</v>
      </c>
      <c r="AE301" s="12">
        <v>0</v>
      </c>
      <c r="AF301" s="12">
        <v>0.7</v>
      </c>
      <c r="AG301" s="113">
        <v>2.9957322735539909</v>
      </c>
      <c r="AH301" s="12">
        <v>1</v>
      </c>
      <c r="AI301" s="24">
        <v>162</v>
      </c>
      <c r="AJ301" s="12">
        <v>1</v>
      </c>
      <c r="AK301" s="12" t="s">
        <v>560</v>
      </c>
      <c r="AL301" s="12">
        <v>11</v>
      </c>
      <c r="AM301" s="12" t="s">
        <v>90</v>
      </c>
      <c r="AN301" s="128">
        <f t="shared" si="11"/>
        <v>3.784189633918261</v>
      </c>
      <c r="AO301" s="12">
        <v>1501.04</v>
      </c>
      <c r="AP301" s="12" t="s">
        <v>568</v>
      </c>
      <c r="AQ301" s="12" t="s">
        <v>63</v>
      </c>
      <c r="AR301" s="12" t="s">
        <v>577</v>
      </c>
      <c r="AS301" s="12" t="s">
        <v>579</v>
      </c>
      <c r="AT301" s="12" t="s">
        <v>17</v>
      </c>
      <c r="AU301" s="12"/>
    </row>
    <row r="302" spans="1:47" ht="15" customHeight="1" x14ac:dyDescent="0.3">
      <c r="A302" s="15">
        <v>0.19520741848321807</v>
      </c>
      <c r="B302" s="12">
        <v>9.2955913563437173E-3</v>
      </c>
      <c r="C302" s="12">
        <v>0</v>
      </c>
      <c r="D302" s="12">
        <v>0</v>
      </c>
      <c r="E302" s="12">
        <v>1</v>
      </c>
      <c r="F302" s="12">
        <v>1</v>
      </c>
      <c r="G302" s="12">
        <v>0</v>
      </c>
      <c r="H302" s="12">
        <v>0</v>
      </c>
      <c r="I302" s="12">
        <v>0</v>
      </c>
      <c r="J302" s="12">
        <v>0</v>
      </c>
      <c r="K302" s="12">
        <v>0</v>
      </c>
      <c r="L302" s="12">
        <v>0</v>
      </c>
      <c r="M302" s="12">
        <v>0</v>
      </c>
      <c r="N302" s="12">
        <v>1</v>
      </c>
      <c r="O302" s="113">
        <v>7.6038979685218813</v>
      </c>
      <c r="P302" s="12">
        <v>0</v>
      </c>
      <c r="Q302" s="12">
        <v>0</v>
      </c>
      <c r="R302" s="12">
        <v>6.9850000000000003</v>
      </c>
      <c r="S302" s="128">
        <v>6.3595738686723777</v>
      </c>
      <c r="T302" s="126">
        <v>1</v>
      </c>
      <c r="U302" s="128">
        <v>0.51739600751000214</v>
      </c>
      <c r="V302" s="12">
        <v>1</v>
      </c>
      <c r="W302" s="12">
        <v>0</v>
      </c>
      <c r="X302" s="12">
        <v>1</v>
      </c>
      <c r="Y302" s="12">
        <v>1</v>
      </c>
      <c r="Z302" s="12">
        <v>1</v>
      </c>
      <c r="AA302" s="12">
        <v>1</v>
      </c>
      <c r="AB302" s="12">
        <v>0</v>
      </c>
      <c r="AC302" s="12">
        <v>0</v>
      </c>
      <c r="AD302" s="12">
        <v>0</v>
      </c>
      <c r="AE302" s="12">
        <v>0</v>
      </c>
      <c r="AF302" s="12">
        <v>0.7</v>
      </c>
      <c r="AG302" s="113">
        <v>2.9957322735539909</v>
      </c>
      <c r="AH302" s="12">
        <v>1</v>
      </c>
      <c r="AI302" s="24">
        <v>162</v>
      </c>
      <c r="AJ302" s="12">
        <v>1</v>
      </c>
      <c r="AK302" s="12" t="s">
        <v>560</v>
      </c>
      <c r="AL302" s="12">
        <v>11</v>
      </c>
      <c r="AM302" s="12" t="s">
        <v>90</v>
      </c>
      <c r="AN302" s="128">
        <f t="shared" si="11"/>
        <v>3.784189633918261</v>
      </c>
      <c r="AO302" s="12">
        <v>1501.04</v>
      </c>
      <c r="AP302" s="12" t="str">
        <f>"1:1"</f>
        <v>1:1</v>
      </c>
      <c r="AQ302" s="12" t="s">
        <v>63</v>
      </c>
      <c r="AR302" s="12" t="s">
        <v>576</v>
      </c>
      <c r="AS302" s="12" t="s">
        <v>578</v>
      </c>
      <c r="AT302" s="12" t="s">
        <v>17</v>
      </c>
      <c r="AU302" s="12"/>
    </row>
    <row r="303" spans="1:47" ht="15" customHeight="1" x14ac:dyDescent="0.3">
      <c r="A303" s="15">
        <v>9.9291382132705469E-2</v>
      </c>
      <c r="B303" s="12">
        <v>9.4310917927543057E-3</v>
      </c>
      <c r="C303" s="12">
        <v>0</v>
      </c>
      <c r="D303" s="12">
        <v>0</v>
      </c>
      <c r="E303" s="12">
        <v>1</v>
      </c>
      <c r="F303" s="12">
        <v>1</v>
      </c>
      <c r="G303" s="12">
        <v>0</v>
      </c>
      <c r="H303" s="12">
        <v>0</v>
      </c>
      <c r="I303" s="12">
        <v>0</v>
      </c>
      <c r="J303" s="12">
        <v>0</v>
      </c>
      <c r="K303" s="12">
        <v>0</v>
      </c>
      <c r="L303" s="12">
        <v>0</v>
      </c>
      <c r="M303" s="12">
        <v>0</v>
      </c>
      <c r="N303" s="12">
        <v>1</v>
      </c>
      <c r="O303" s="113">
        <v>7.6038979685218813</v>
      </c>
      <c r="P303" s="12">
        <v>0</v>
      </c>
      <c r="Q303" s="12">
        <v>0</v>
      </c>
      <c r="R303" s="12">
        <v>6.9850000000000003</v>
      </c>
      <c r="S303" s="128">
        <v>6.3595738686723777</v>
      </c>
      <c r="T303" s="126">
        <v>1</v>
      </c>
      <c r="U303" s="128">
        <v>0.51739600751000214</v>
      </c>
      <c r="V303" s="12">
        <v>1</v>
      </c>
      <c r="W303" s="12">
        <v>0</v>
      </c>
      <c r="X303" s="12">
        <v>1</v>
      </c>
      <c r="Y303" s="12">
        <v>1</v>
      </c>
      <c r="Z303" s="12">
        <v>1</v>
      </c>
      <c r="AA303" s="12">
        <v>1</v>
      </c>
      <c r="AB303" s="12">
        <v>0</v>
      </c>
      <c r="AC303" s="12">
        <v>0</v>
      </c>
      <c r="AD303" s="12">
        <v>0</v>
      </c>
      <c r="AE303" s="12">
        <v>0</v>
      </c>
      <c r="AF303" s="12">
        <v>0.7</v>
      </c>
      <c r="AG303" s="113">
        <v>2.9957322735539909</v>
      </c>
      <c r="AH303" s="12">
        <v>1</v>
      </c>
      <c r="AI303" s="24">
        <v>162</v>
      </c>
      <c r="AJ303" s="12">
        <v>1</v>
      </c>
      <c r="AK303" s="12" t="s">
        <v>560</v>
      </c>
      <c r="AL303" s="12">
        <v>11</v>
      </c>
      <c r="AM303" s="12" t="s">
        <v>90</v>
      </c>
      <c r="AN303" s="128">
        <f t="shared" si="11"/>
        <v>3.784189633918261</v>
      </c>
      <c r="AO303" s="12">
        <v>1501.04</v>
      </c>
      <c r="AP303" s="12" t="str">
        <f>"1:1"</f>
        <v>1:1</v>
      </c>
      <c r="AQ303" s="12" t="s">
        <v>63</v>
      </c>
      <c r="AR303" s="12" t="s">
        <v>577</v>
      </c>
      <c r="AS303" s="12" t="s">
        <v>579</v>
      </c>
      <c r="AT303" s="12" t="s">
        <v>17</v>
      </c>
      <c r="AU303" s="12"/>
    </row>
    <row r="304" spans="1:47" ht="15" customHeight="1" x14ac:dyDescent="0.3">
      <c r="A304" s="15">
        <v>0.212981223452854</v>
      </c>
      <c r="B304" s="12">
        <v>9.2600531936023484E-3</v>
      </c>
      <c r="C304" s="12">
        <v>0</v>
      </c>
      <c r="D304" s="12">
        <v>0</v>
      </c>
      <c r="E304" s="12">
        <v>1</v>
      </c>
      <c r="F304" s="12">
        <v>1</v>
      </c>
      <c r="G304" s="12">
        <v>0</v>
      </c>
      <c r="H304" s="12">
        <v>0</v>
      </c>
      <c r="I304" s="12">
        <v>0</v>
      </c>
      <c r="J304" s="12">
        <v>0</v>
      </c>
      <c r="K304" s="12">
        <v>0</v>
      </c>
      <c r="L304" s="12">
        <v>0</v>
      </c>
      <c r="M304" s="12">
        <v>0</v>
      </c>
      <c r="N304" s="12">
        <v>1</v>
      </c>
      <c r="O304" s="113">
        <v>7.6038979685218813</v>
      </c>
      <c r="P304" s="12">
        <v>0</v>
      </c>
      <c r="Q304" s="12">
        <v>0</v>
      </c>
      <c r="R304" s="12">
        <v>6.9850000000000003</v>
      </c>
      <c r="S304" s="128">
        <v>6.3595738686723777</v>
      </c>
      <c r="T304" s="126">
        <v>1</v>
      </c>
      <c r="U304" s="128">
        <v>0.51739600751000214</v>
      </c>
      <c r="V304" s="12">
        <v>1</v>
      </c>
      <c r="W304" s="12">
        <v>0</v>
      </c>
      <c r="X304" s="12">
        <v>1</v>
      </c>
      <c r="Y304" s="12">
        <v>1</v>
      </c>
      <c r="Z304" s="12">
        <v>1</v>
      </c>
      <c r="AA304" s="12">
        <v>1</v>
      </c>
      <c r="AB304" s="12">
        <v>0</v>
      </c>
      <c r="AC304" s="12">
        <v>0</v>
      </c>
      <c r="AD304" s="12">
        <v>0</v>
      </c>
      <c r="AE304" s="12">
        <v>0</v>
      </c>
      <c r="AF304" s="12">
        <v>0.7</v>
      </c>
      <c r="AG304" s="113">
        <v>2.9957322735539909</v>
      </c>
      <c r="AH304" s="12">
        <v>1</v>
      </c>
      <c r="AI304" s="24">
        <v>162</v>
      </c>
      <c r="AJ304" s="12">
        <v>1</v>
      </c>
      <c r="AK304" s="12" t="s">
        <v>560</v>
      </c>
      <c r="AL304" s="12">
        <v>11</v>
      </c>
      <c r="AM304" s="12" t="s">
        <v>90</v>
      </c>
      <c r="AN304" s="128">
        <f t="shared" si="11"/>
        <v>3.784189633918261</v>
      </c>
      <c r="AO304" s="12">
        <v>1501.04</v>
      </c>
      <c r="AP304" s="12" t="str">
        <f>"2:1"</f>
        <v>2:1</v>
      </c>
      <c r="AQ304" s="12" t="s">
        <v>63</v>
      </c>
      <c r="AR304" s="12" t="s">
        <v>576</v>
      </c>
      <c r="AS304" s="12" t="s">
        <v>578</v>
      </c>
      <c r="AT304" s="12" t="s">
        <v>17</v>
      </c>
      <c r="AU304" s="12"/>
    </row>
    <row r="305" spans="1:47" ht="15" customHeight="1" x14ac:dyDescent="0.3">
      <c r="A305" s="15">
        <v>0.10861116415657876</v>
      </c>
      <c r="B305" s="12">
        <v>9.4214362669936737E-3</v>
      </c>
      <c r="C305" s="12">
        <v>0</v>
      </c>
      <c r="D305" s="12">
        <v>0</v>
      </c>
      <c r="E305" s="12">
        <v>1</v>
      </c>
      <c r="F305" s="12">
        <v>1</v>
      </c>
      <c r="G305" s="12">
        <v>0</v>
      </c>
      <c r="H305" s="12">
        <v>0</v>
      </c>
      <c r="I305" s="12">
        <v>0</v>
      </c>
      <c r="J305" s="12">
        <v>0</v>
      </c>
      <c r="K305" s="12">
        <v>0</v>
      </c>
      <c r="L305" s="12">
        <v>0</v>
      </c>
      <c r="M305" s="12">
        <v>0</v>
      </c>
      <c r="N305" s="12">
        <v>1</v>
      </c>
      <c r="O305" s="113">
        <v>7.6038979685218813</v>
      </c>
      <c r="P305" s="12">
        <v>0</v>
      </c>
      <c r="Q305" s="12">
        <v>0</v>
      </c>
      <c r="R305" s="12">
        <v>6.9850000000000003</v>
      </c>
      <c r="S305" s="128">
        <v>6.3595738686723777</v>
      </c>
      <c r="T305" s="126">
        <v>1</v>
      </c>
      <c r="U305" s="128">
        <v>0.51739600751000214</v>
      </c>
      <c r="V305" s="12">
        <v>1</v>
      </c>
      <c r="W305" s="12">
        <v>0</v>
      </c>
      <c r="X305" s="12">
        <v>1</v>
      </c>
      <c r="Y305" s="12">
        <v>1</v>
      </c>
      <c r="Z305" s="12">
        <v>1</v>
      </c>
      <c r="AA305" s="12">
        <v>1</v>
      </c>
      <c r="AB305" s="12">
        <v>0</v>
      </c>
      <c r="AC305" s="12">
        <v>0</v>
      </c>
      <c r="AD305" s="12">
        <v>0</v>
      </c>
      <c r="AE305" s="12">
        <v>0</v>
      </c>
      <c r="AF305" s="12">
        <v>0.7</v>
      </c>
      <c r="AG305" s="113">
        <v>2.9957322735539909</v>
      </c>
      <c r="AH305" s="12">
        <v>1</v>
      </c>
      <c r="AI305" s="24">
        <v>162</v>
      </c>
      <c r="AJ305" s="12">
        <v>1</v>
      </c>
      <c r="AK305" s="12" t="s">
        <v>560</v>
      </c>
      <c r="AL305" s="12">
        <v>11</v>
      </c>
      <c r="AM305" s="12" t="s">
        <v>90</v>
      </c>
      <c r="AN305" s="128">
        <f t="shared" si="11"/>
        <v>3.784189633918261</v>
      </c>
      <c r="AO305" s="12">
        <v>1501.04</v>
      </c>
      <c r="AP305" s="12" t="str">
        <f>"2:1"</f>
        <v>2:1</v>
      </c>
      <c r="AQ305" s="12" t="s">
        <v>63</v>
      </c>
      <c r="AR305" s="12" t="s">
        <v>577</v>
      </c>
      <c r="AS305" s="12" t="s">
        <v>579</v>
      </c>
      <c r="AT305" s="12" t="s">
        <v>17</v>
      </c>
      <c r="AU305" s="12"/>
    </row>
    <row r="306" spans="1:47" ht="15" customHeight="1" x14ac:dyDescent="0.3">
      <c r="A306" s="15">
        <v>0.21302689523590487</v>
      </c>
      <c r="B306" s="12">
        <v>9.2620389233002125E-3</v>
      </c>
      <c r="C306" s="12">
        <v>0</v>
      </c>
      <c r="D306" s="12">
        <v>0</v>
      </c>
      <c r="E306" s="12">
        <v>1</v>
      </c>
      <c r="F306" s="12">
        <v>1</v>
      </c>
      <c r="G306" s="12">
        <v>0</v>
      </c>
      <c r="H306" s="12">
        <v>0</v>
      </c>
      <c r="I306" s="12">
        <v>0</v>
      </c>
      <c r="J306" s="12">
        <v>0</v>
      </c>
      <c r="K306" s="12">
        <v>0</v>
      </c>
      <c r="L306" s="12">
        <v>0</v>
      </c>
      <c r="M306" s="12">
        <v>0</v>
      </c>
      <c r="N306" s="12">
        <v>1</v>
      </c>
      <c r="O306" s="113">
        <v>7.6038979685218813</v>
      </c>
      <c r="P306" s="12">
        <v>0</v>
      </c>
      <c r="Q306" s="12">
        <v>0</v>
      </c>
      <c r="R306" s="12">
        <v>6.9850000000000003</v>
      </c>
      <c r="S306" s="128">
        <v>6.3595738686723777</v>
      </c>
      <c r="T306" s="126">
        <v>1</v>
      </c>
      <c r="U306" s="128">
        <v>0.51739600751000214</v>
      </c>
      <c r="V306" s="12">
        <v>1</v>
      </c>
      <c r="W306" s="12">
        <v>0</v>
      </c>
      <c r="X306" s="12">
        <v>1</v>
      </c>
      <c r="Y306" s="12">
        <v>1</v>
      </c>
      <c r="Z306" s="12">
        <v>1</v>
      </c>
      <c r="AA306" s="12">
        <v>1</v>
      </c>
      <c r="AB306" s="12">
        <v>0</v>
      </c>
      <c r="AC306" s="12">
        <v>0</v>
      </c>
      <c r="AD306" s="12">
        <v>0</v>
      </c>
      <c r="AE306" s="12">
        <v>0</v>
      </c>
      <c r="AF306" s="12">
        <v>0.7</v>
      </c>
      <c r="AG306" s="113">
        <v>2.9957322735539909</v>
      </c>
      <c r="AH306" s="12">
        <v>1</v>
      </c>
      <c r="AI306" s="24">
        <v>162</v>
      </c>
      <c r="AJ306" s="12">
        <v>1</v>
      </c>
      <c r="AK306" s="12" t="s">
        <v>560</v>
      </c>
      <c r="AL306" s="12">
        <v>11</v>
      </c>
      <c r="AM306" s="12" t="s">
        <v>90</v>
      </c>
      <c r="AN306" s="128">
        <f t="shared" si="11"/>
        <v>3.784189633918261</v>
      </c>
      <c r="AO306" s="12">
        <v>1501.04</v>
      </c>
      <c r="AP306" s="12" t="str">
        <f>"3:1"</f>
        <v>3:1</v>
      </c>
      <c r="AQ306" s="12" t="s">
        <v>63</v>
      </c>
      <c r="AR306" s="12" t="s">
        <v>576</v>
      </c>
      <c r="AS306" s="12" t="s">
        <v>578</v>
      </c>
      <c r="AT306" s="12" t="s">
        <v>17</v>
      </c>
      <c r="AU306" s="12"/>
    </row>
    <row r="307" spans="1:47" ht="15" customHeight="1" x14ac:dyDescent="0.3">
      <c r="A307" s="15">
        <v>0.1147167779361211</v>
      </c>
      <c r="B307" s="12">
        <v>9.4170489350547185E-3</v>
      </c>
      <c r="C307" s="12">
        <v>0</v>
      </c>
      <c r="D307" s="12">
        <v>0</v>
      </c>
      <c r="E307" s="12">
        <v>1</v>
      </c>
      <c r="F307" s="12">
        <v>1</v>
      </c>
      <c r="G307" s="12">
        <v>0</v>
      </c>
      <c r="H307" s="12">
        <v>0</v>
      </c>
      <c r="I307" s="12">
        <v>0</v>
      </c>
      <c r="J307" s="12">
        <v>0</v>
      </c>
      <c r="K307" s="12">
        <v>0</v>
      </c>
      <c r="L307" s="12">
        <v>0</v>
      </c>
      <c r="M307" s="12">
        <v>0</v>
      </c>
      <c r="N307" s="12">
        <v>1</v>
      </c>
      <c r="O307" s="113">
        <v>7.6038979685218813</v>
      </c>
      <c r="P307" s="12">
        <v>0</v>
      </c>
      <c r="Q307" s="12">
        <v>0</v>
      </c>
      <c r="R307" s="12">
        <v>6.9850000000000003</v>
      </c>
      <c r="S307" s="128">
        <v>6.3595738686723777</v>
      </c>
      <c r="T307" s="126">
        <v>1</v>
      </c>
      <c r="U307" s="128">
        <v>0.51739600751000214</v>
      </c>
      <c r="V307" s="12">
        <v>1</v>
      </c>
      <c r="W307" s="12">
        <v>0</v>
      </c>
      <c r="X307" s="12">
        <v>1</v>
      </c>
      <c r="Y307" s="12">
        <v>1</v>
      </c>
      <c r="Z307" s="12">
        <v>1</v>
      </c>
      <c r="AA307" s="12">
        <v>1</v>
      </c>
      <c r="AB307" s="12">
        <v>0</v>
      </c>
      <c r="AC307" s="12">
        <v>0</v>
      </c>
      <c r="AD307" s="12">
        <v>0</v>
      </c>
      <c r="AE307" s="12">
        <v>0</v>
      </c>
      <c r="AF307" s="12">
        <v>0.7</v>
      </c>
      <c r="AG307" s="113">
        <v>2.9957322735539909</v>
      </c>
      <c r="AH307" s="12">
        <v>1</v>
      </c>
      <c r="AI307" s="24">
        <v>162</v>
      </c>
      <c r="AJ307" s="12">
        <v>1</v>
      </c>
      <c r="AK307" s="12" t="s">
        <v>560</v>
      </c>
      <c r="AL307" s="12">
        <v>11</v>
      </c>
      <c r="AM307" s="12" t="s">
        <v>90</v>
      </c>
      <c r="AN307" s="128">
        <f t="shared" si="11"/>
        <v>3.784189633918261</v>
      </c>
      <c r="AO307" s="12">
        <v>1501.04</v>
      </c>
      <c r="AP307" s="12" t="str">
        <f>"3:1"</f>
        <v>3:1</v>
      </c>
      <c r="AQ307" s="12" t="s">
        <v>63</v>
      </c>
      <c r="AR307" s="12" t="s">
        <v>577</v>
      </c>
      <c r="AS307" s="12" t="s">
        <v>579</v>
      </c>
      <c r="AT307" s="12" t="s">
        <v>17</v>
      </c>
      <c r="AU307" s="12"/>
    </row>
    <row r="308" spans="1:47" ht="15" customHeight="1" x14ac:dyDescent="0.3">
      <c r="A308" s="15">
        <v>0.11952286093343936</v>
      </c>
      <c r="B308" s="12">
        <v>1.086571463031267E-2</v>
      </c>
      <c r="C308" s="12">
        <v>0</v>
      </c>
      <c r="D308" s="12">
        <v>0</v>
      </c>
      <c r="E308" s="12">
        <v>1</v>
      </c>
      <c r="F308" s="12">
        <v>1</v>
      </c>
      <c r="G308" s="12">
        <v>0</v>
      </c>
      <c r="H308" s="12">
        <v>0</v>
      </c>
      <c r="I308" s="12">
        <v>0</v>
      </c>
      <c r="J308" s="12">
        <v>0</v>
      </c>
      <c r="K308" s="12">
        <v>0</v>
      </c>
      <c r="L308" s="12">
        <v>0</v>
      </c>
      <c r="M308" s="12">
        <v>0</v>
      </c>
      <c r="N308" s="12">
        <v>1</v>
      </c>
      <c r="O308" s="113">
        <v>7.6038979685218813</v>
      </c>
      <c r="P308" s="12">
        <v>0</v>
      </c>
      <c r="Q308" s="12">
        <v>0</v>
      </c>
      <c r="R308" s="12">
        <v>6.9850000000000003</v>
      </c>
      <c r="S308" s="128">
        <v>6.3595738686723777</v>
      </c>
      <c r="T308" s="126">
        <v>1</v>
      </c>
      <c r="U308" s="128">
        <v>0.51739600751000214</v>
      </c>
      <c r="V308" s="12">
        <v>1</v>
      </c>
      <c r="W308" s="12">
        <v>0</v>
      </c>
      <c r="X308" s="12">
        <v>1</v>
      </c>
      <c r="Y308" s="12">
        <v>1</v>
      </c>
      <c r="Z308" s="12">
        <v>1</v>
      </c>
      <c r="AA308" s="12">
        <v>1</v>
      </c>
      <c r="AB308" s="12">
        <v>0</v>
      </c>
      <c r="AC308" s="12">
        <v>0</v>
      </c>
      <c r="AD308" s="12">
        <v>0</v>
      </c>
      <c r="AE308" s="12">
        <v>0</v>
      </c>
      <c r="AF308" s="12">
        <v>0.7</v>
      </c>
      <c r="AG308" s="113">
        <v>2.9957322735539909</v>
      </c>
      <c r="AH308" s="12">
        <v>1</v>
      </c>
      <c r="AI308" s="24">
        <v>162</v>
      </c>
      <c r="AJ308" s="12">
        <v>1</v>
      </c>
      <c r="AK308" s="12" t="s">
        <v>560</v>
      </c>
      <c r="AL308" s="12">
        <v>11</v>
      </c>
      <c r="AM308" s="12" t="s">
        <v>90</v>
      </c>
      <c r="AN308" s="128">
        <f t="shared" si="11"/>
        <v>3.784189633918261</v>
      </c>
      <c r="AO308" s="12">
        <v>1501.04</v>
      </c>
      <c r="AP308" s="12" t="s">
        <v>569</v>
      </c>
      <c r="AQ308" s="12" t="s">
        <v>63</v>
      </c>
      <c r="AR308" s="12" t="s">
        <v>576</v>
      </c>
      <c r="AS308" s="12" t="s">
        <v>578</v>
      </c>
      <c r="AT308" s="12" t="s">
        <v>17</v>
      </c>
      <c r="AU308" s="12"/>
    </row>
    <row r="309" spans="1:47" ht="15" customHeight="1" x14ac:dyDescent="0.3">
      <c r="A309" s="15">
        <v>0.10583182450940742</v>
      </c>
      <c r="B309" s="12">
        <v>1.088270648257114E-2</v>
      </c>
      <c r="C309" s="12">
        <v>0</v>
      </c>
      <c r="D309" s="12">
        <v>0</v>
      </c>
      <c r="E309" s="12">
        <v>1</v>
      </c>
      <c r="F309" s="12">
        <v>1</v>
      </c>
      <c r="G309" s="12">
        <v>0</v>
      </c>
      <c r="H309" s="12">
        <v>0</v>
      </c>
      <c r="I309" s="12">
        <v>0</v>
      </c>
      <c r="J309" s="12">
        <v>0</v>
      </c>
      <c r="K309" s="12">
        <v>0</v>
      </c>
      <c r="L309" s="12">
        <v>0</v>
      </c>
      <c r="M309" s="12">
        <v>0</v>
      </c>
      <c r="N309" s="12">
        <v>1</v>
      </c>
      <c r="O309" s="113">
        <v>7.6038979685218813</v>
      </c>
      <c r="P309" s="12">
        <v>0</v>
      </c>
      <c r="Q309" s="12">
        <v>0</v>
      </c>
      <c r="R309" s="12">
        <v>6.9850000000000003</v>
      </c>
      <c r="S309" s="128">
        <v>6.3595738686723777</v>
      </c>
      <c r="T309" s="126">
        <v>1</v>
      </c>
      <c r="U309" s="128">
        <v>0.51739600751000214</v>
      </c>
      <c r="V309" s="12">
        <v>1</v>
      </c>
      <c r="W309" s="12">
        <v>0</v>
      </c>
      <c r="X309" s="12">
        <v>1</v>
      </c>
      <c r="Y309" s="12">
        <v>1</v>
      </c>
      <c r="Z309" s="12">
        <v>1</v>
      </c>
      <c r="AA309" s="12">
        <v>1</v>
      </c>
      <c r="AB309" s="12">
        <v>0</v>
      </c>
      <c r="AC309" s="12">
        <v>0</v>
      </c>
      <c r="AD309" s="12">
        <v>0</v>
      </c>
      <c r="AE309" s="12">
        <v>0</v>
      </c>
      <c r="AF309" s="12">
        <v>0.7</v>
      </c>
      <c r="AG309" s="113">
        <v>2.9957322735539909</v>
      </c>
      <c r="AH309" s="12">
        <v>1</v>
      </c>
      <c r="AI309" s="24">
        <v>162</v>
      </c>
      <c r="AJ309" s="12">
        <v>1</v>
      </c>
      <c r="AK309" s="12" t="s">
        <v>560</v>
      </c>
      <c r="AL309" s="12">
        <v>11</v>
      </c>
      <c r="AM309" s="12" t="s">
        <v>90</v>
      </c>
      <c r="AN309" s="128">
        <f t="shared" si="11"/>
        <v>3.784189633918261</v>
      </c>
      <c r="AO309" s="12">
        <v>1501.04</v>
      </c>
      <c r="AP309" s="12" t="s">
        <v>569</v>
      </c>
      <c r="AQ309" s="12" t="s">
        <v>63</v>
      </c>
      <c r="AR309" s="12" t="s">
        <v>577</v>
      </c>
      <c r="AS309" s="12" t="s">
        <v>579</v>
      </c>
      <c r="AT309" s="12" t="s">
        <v>17</v>
      </c>
      <c r="AU309" s="12"/>
    </row>
    <row r="310" spans="1:47" ht="15" customHeight="1" x14ac:dyDescent="0.3">
      <c r="A310" s="15">
        <v>0.11955815485446064</v>
      </c>
      <c r="B310" s="12">
        <v>1.0868923168587331E-2</v>
      </c>
      <c r="C310" s="12">
        <v>0</v>
      </c>
      <c r="D310" s="12">
        <v>0</v>
      </c>
      <c r="E310" s="12">
        <v>1</v>
      </c>
      <c r="F310" s="12">
        <v>1</v>
      </c>
      <c r="G310" s="12">
        <v>0</v>
      </c>
      <c r="H310" s="12">
        <v>0</v>
      </c>
      <c r="I310" s="12">
        <v>0</v>
      </c>
      <c r="J310" s="12">
        <v>0</v>
      </c>
      <c r="K310" s="12">
        <v>0</v>
      </c>
      <c r="L310" s="12">
        <v>0</v>
      </c>
      <c r="M310" s="12">
        <v>0</v>
      </c>
      <c r="N310" s="12">
        <v>1</v>
      </c>
      <c r="O310" s="113">
        <v>7.6038979685218813</v>
      </c>
      <c r="P310" s="12">
        <v>0</v>
      </c>
      <c r="Q310" s="12">
        <v>0</v>
      </c>
      <c r="R310" s="12">
        <v>6.9850000000000003</v>
      </c>
      <c r="S310" s="128">
        <v>6.3595738686723777</v>
      </c>
      <c r="T310" s="126">
        <v>1</v>
      </c>
      <c r="U310" s="128">
        <v>0.51739600751000214</v>
      </c>
      <c r="V310" s="12">
        <v>1</v>
      </c>
      <c r="W310" s="12">
        <v>0</v>
      </c>
      <c r="X310" s="12">
        <v>1</v>
      </c>
      <c r="Y310" s="12">
        <v>1</v>
      </c>
      <c r="Z310" s="12">
        <v>1</v>
      </c>
      <c r="AA310" s="12">
        <v>1</v>
      </c>
      <c r="AB310" s="12">
        <v>0</v>
      </c>
      <c r="AC310" s="12">
        <v>0</v>
      </c>
      <c r="AD310" s="12">
        <v>0</v>
      </c>
      <c r="AE310" s="12">
        <v>0</v>
      </c>
      <c r="AF310" s="12">
        <v>0.7</v>
      </c>
      <c r="AG310" s="113">
        <v>2.9957322735539909</v>
      </c>
      <c r="AH310" s="12">
        <v>1</v>
      </c>
      <c r="AI310" s="24">
        <v>162</v>
      </c>
      <c r="AJ310" s="12">
        <v>1</v>
      </c>
      <c r="AK310" s="12" t="s">
        <v>560</v>
      </c>
      <c r="AL310" s="12">
        <v>11</v>
      </c>
      <c r="AM310" s="12" t="s">
        <v>90</v>
      </c>
      <c r="AN310" s="128">
        <f t="shared" si="11"/>
        <v>3.784189633918261</v>
      </c>
      <c r="AO310" s="12">
        <v>1501.04</v>
      </c>
      <c r="AP310" s="12" t="s">
        <v>570</v>
      </c>
      <c r="AQ310" s="12" t="s">
        <v>63</v>
      </c>
      <c r="AR310" s="12" t="s">
        <v>576</v>
      </c>
      <c r="AS310" s="12" t="s">
        <v>578</v>
      </c>
      <c r="AT310" s="12" t="s">
        <v>17</v>
      </c>
      <c r="AU310" s="12"/>
    </row>
    <row r="311" spans="1:47" ht="15" customHeight="1" x14ac:dyDescent="0.3">
      <c r="A311" s="15">
        <v>0.10634170238599873</v>
      </c>
      <c r="B311" s="12">
        <v>1.0885371110377821E-2</v>
      </c>
      <c r="C311" s="12">
        <v>0</v>
      </c>
      <c r="D311" s="12">
        <v>0</v>
      </c>
      <c r="E311" s="12">
        <v>1</v>
      </c>
      <c r="F311" s="12">
        <v>1</v>
      </c>
      <c r="G311" s="12">
        <v>0</v>
      </c>
      <c r="H311" s="12">
        <v>0</v>
      </c>
      <c r="I311" s="12">
        <v>0</v>
      </c>
      <c r="J311" s="12">
        <v>0</v>
      </c>
      <c r="K311" s="12">
        <v>0</v>
      </c>
      <c r="L311" s="12">
        <v>0</v>
      </c>
      <c r="M311" s="12">
        <v>0</v>
      </c>
      <c r="N311" s="12">
        <v>1</v>
      </c>
      <c r="O311" s="113">
        <v>7.6038979685218813</v>
      </c>
      <c r="P311" s="12">
        <v>0</v>
      </c>
      <c r="Q311" s="12">
        <v>0</v>
      </c>
      <c r="R311" s="12">
        <v>6.9850000000000003</v>
      </c>
      <c r="S311" s="128">
        <v>6.3595738686723777</v>
      </c>
      <c r="T311" s="126">
        <v>1</v>
      </c>
      <c r="U311" s="128">
        <v>0.51739600751000214</v>
      </c>
      <c r="V311" s="12">
        <v>1</v>
      </c>
      <c r="W311" s="12">
        <v>0</v>
      </c>
      <c r="X311" s="12">
        <v>1</v>
      </c>
      <c r="Y311" s="12">
        <v>1</v>
      </c>
      <c r="Z311" s="12">
        <v>1</v>
      </c>
      <c r="AA311" s="12">
        <v>1</v>
      </c>
      <c r="AB311" s="12">
        <v>0</v>
      </c>
      <c r="AC311" s="12">
        <v>0</v>
      </c>
      <c r="AD311" s="12">
        <v>0</v>
      </c>
      <c r="AE311" s="12">
        <v>0</v>
      </c>
      <c r="AF311" s="12">
        <v>0.7</v>
      </c>
      <c r="AG311" s="113">
        <v>2.9957322735539909</v>
      </c>
      <c r="AH311" s="12">
        <v>1</v>
      </c>
      <c r="AI311" s="24">
        <v>162</v>
      </c>
      <c r="AJ311" s="12">
        <v>1</v>
      </c>
      <c r="AK311" s="12" t="s">
        <v>560</v>
      </c>
      <c r="AL311" s="12">
        <v>11</v>
      </c>
      <c r="AM311" s="12" t="s">
        <v>90</v>
      </c>
      <c r="AN311" s="128">
        <f t="shared" si="11"/>
        <v>3.784189633918261</v>
      </c>
      <c r="AO311" s="12">
        <v>1501.04</v>
      </c>
      <c r="AP311" s="12" t="s">
        <v>570</v>
      </c>
      <c r="AQ311" s="12" t="s">
        <v>63</v>
      </c>
      <c r="AR311" s="12" t="s">
        <v>577</v>
      </c>
      <c r="AS311" s="12" t="s">
        <v>579</v>
      </c>
      <c r="AT311" s="12" t="s">
        <v>17</v>
      </c>
      <c r="AU311" s="12"/>
    </row>
    <row r="312" spans="1:47" ht="15" customHeight="1" x14ac:dyDescent="0.3">
      <c r="A312" s="15">
        <v>0.11952286093343936</v>
      </c>
      <c r="B312" s="12">
        <v>1.086571463031267E-2</v>
      </c>
      <c r="C312" s="12">
        <v>0</v>
      </c>
      <c r="D312" s="12">
        <v>0</v>
      </c>
      <c r="E312" s="12">
        <v>1</v>
      </c>
      <c r="F312" s="12">
        <v>1</v>
      </c>
      <c r="G312" s="12">
        <v>0</v>
      </c>
      <c r="H312" s="12">
        <v>0</v>
      </c>
      <c r="I312" s="12">
        <v>0</v>
      </c>
      <c r="J312" s="12">
        <v>0</v>
      </c>
      <c r="K312" s="12">
        <v>0</v>
      </c>
      <c r="L312" s="12">
        <v>0</v>
      </c>
      <c r="M312" s="12">
        <v>0</v>
      </c>
      <c r="N312" s="12">
        <v>1</v>
      </c>
      <c r="O312" s="113">
        <v>7.6038979685218813</v>
      </c>
      <c r="P312" s="12">
        <v>0</v>
      </c>
      <c r="Q312" s="12">
        <v>0</v>
      </c>
      <c r="R312" s="12">
        <v>6.9850000000000003</v>
      </c>
      <c r="S312" s="128">
        <v>6.3595738686723777</v>
      </c>
      <c r="T312" s="126">
        <v>1</v>
      </c>
      <c r="U312" s="128">
        <v>0.51739600751000214</v>
      </c>
      <c r="V312" s="12">
        <v>1</v>
      </c>
      <c r="W312" s="12">
        <v>0</v>
      </c>
      <c r="X312" s="12">
        <v>1</v>
      </c>
      <c r="Y312" s="12">
        <v>1</v>
      </c>
      <c r="Z312" s="12">
        <v>1</v>
      </c>
      <c r="AA312" s="12">
        <v>1</v>
      </c>
      <c r="AB312" s="12">
        <v>0</v>
      </c>
      <c r="AC312" s="12">
        <v>0</v>
      </c>
      <c r="AD312" s="12">
        <v>0</v>
      </c>
      <c r="AE312" s="12">
        <v>0</v>
      </c>
      <c r="AF312" s="12">
        <v>0.7</v>
      </c>
      <c r="AG312" s="113">
        <v>2.9957322735539909</v>
      </c>
      <c r="AH312" s="12">
        <v>1</v>
      </c>
      <c r="AI312" s="24">
        <v>162</v>
      </c>
      <c r="AJ312" s="12">
        <v>1</v>
      </c>
      <c r="AK312" s="12" t="s">
        <v>560</v>
      </c>
      <c r="AL312" s="12">
        <v>11</v>
      </c>
      <c r="AM312" s="12" t="s">
        <v>90</v>
      </c>
      <c r="AN312" s="128">
        <f t="shared" si="11"/>
        <v>3.784189633918261</v>
      </c>
      <c r="AO312" s="12">
        <v>1501.04</v>
      </c>
      <c r="AP312" s="12" t="s">
        <v>571</v>
      </c>
      <c r="AQ312" s="12" t="s">
        <v>63</v>
      </c>
      <c r="AR312" s="12" t="s">
        <v>576</v>
      </c>
      <c r="AS312" s="12" t="s">
        <v>578</v>
      </c>
      <c r="AT312" s="12" t="s">
        <v>17</v>
      </c>
      <c r="AU312" s="12"/>
    </row>
    <row r="313" spans="1:47" ht="15" customHeight="1" x14ac:dyDescent="0.3">
      <c r="A313" s="15">
        <v>0.11684394354759574</v>
      </c>
      <c r="B313" s="12">
        <v>1.0869204050939137E-2</v>
      </c>
      <c r="C313" s="12">
        <v>0</v>
      </c>
      <c r="D313" s="12">
        <v>0</v>
      </c>
      <c r="E313" s="12">
        <v>1</v>
      </c>
      <c r="F313" s="12">
        <v>1</v>
      </c>
      <c r="G313" s="12">
        <v>0</v>
      </c>
      <c r="H313" s="12">
        <v>0</v>
      </c>
      <c r="I313" s="12">
        <v>0</v>
      </c>
      <c r="J313" s="12">
        <v>0</v>
      </c>
      <c r="K313" s="12">
        <v>0</v>
      </c>
      <c r="L313" s="12">
        <v>0</v>
      </c>
      <c r="M313" s="12">
        <v>0</v>
      </c>
      <c r="N313" s="12">
        <v>1</v>
      </c>
      <c r="O313" s="113">
        <v>7.6038979685218813</v>
      </c>
      <c r="P313" s="12">
        <v>0</v>
      </c>
      <c r="Q313" s="12">
        <v>0</v>
      </c>
      <c r="R313" s="12">
        <v>6.9850000000000003</v>
      </c>
      <c r="S313" s="128">
        <v>6.3595738686723777</v>
      </c>
      <c r="T313" s="126">
        <v>1</v>
      </c>
      <c r="U313" s="128">
        <v>0.51739600751000214</v>
      </c>
      <c r="V313" s="12">
        <v>1</v>
      </c>
      <c r="W313" s="12">
        <v>0</v>
      </c>
      <c r="X313" s="12">
        <v>1</v>
      </c>
      <c r="Y313" s="12">
        <v>1</v>
      </c>
      <c r="Z313" s="12">
        <v>1</v>
      </c>
      <c r="AA313" s="12">
        <v>1</v>
      </c>
      <c r="AB313" s="12">
        <v>0</v>
      </c>
      <c r="AC313" s="12">
        <v>0</v>
      </c>
      <c r="AD313" s="12">
        <v>0</v>
      </c>
      <c r="AE313" s="12">
        <v>0</v>
      </c>
      <c r="AF313" s="12">
        <v>0.7</v>
      </c>
      <c r="AG313" s="113">
        <v>2.9957322735539909</v>
      </c>
      <c r="AH313" s="12">
        <v>1</v>
      </c>
      <c r="AI313" s="24">
        <v>162</v>
      </c>
      <c r="AJ313" s="12">
        <v>1</v>
      </c>
      <c r="AK313" s="12" t="s">
        <v>560</v>
      </c>
      <c r="AL313" s="12">
        <v>11</v>
      </c>
      <c r="AM313" s="12" t="s">
        <v>90</v>
      </c>
      <c r="AN313" s="128">
        <f t="shared" si="11"/>
        <v>3.784189633918261</v>
      </c>
      <c r="AO313" s="12">
        <v>1501.04</v>
      </c>
      <c r="AP313" s="12" t="s">
        <v>571</v>
      </c>
      <c r="AQ313" s="12" t="s">
        <v>63</v>
      </c>
      <c r="AR313" s="12" t="s">
        <v>577</v>
      </c>
      <c r="AS313" s="12" t="s">
        <v>579</v>
      </c>
      <c r="AT313" s="12" t="s">
        <v>17</v>
      </c>
      <c r="AU313" s="12"/>
    </row>
    <row r="314" spans="1:47" ht="15" customHeight="1" x14ac:dyDescent="0.3">
      <c r="A314" s="15">
        <v>0.11951580589929023</v>
      </c>
      <c r="B314" s="12">
        <v>1.0865073263571839E-2</v>
      </c>
      <c r="C314" s="12">
        <v>0</v>
      </c>
      <c r="D314" s="12">
        <v>0</v>
      </c>
      <c r="E314" s="12">
        <v>1</v>
      </c>
      <c r="F314" s="12">
        <v>1</v>
      </c>
      <c r="G314" s="12">
        <v>0</v>
      </c>
      <c r="H314" s="12">
        <v>0</v>
      </c>
      <c r="I314" s="12">
        <v>0</v>
      </c>
      <c r="J314" s="12">
        <v>0</v>
      </c>
      <c r="K314" s="12">
        <v>0</v>
      </c>
      <c r="L314" s="12">
        <v>0</v>
      </c>
      <c r="M314" s="12">
        <v>0</v>
      </c>
      <c r="N314" s="12">
        <v>1</v>
      </c>
      <c r="O314" s="113">
        <v>7.6038979685218813</v>
      </c>
      <c r="P314" s="12">
        <v>0</v>
      </c>
      <c r="Q314" s="12">
        <v>0</v>
      </c>
      <c r="R314" s="12">
        <v>6.9850000000000003</v>
      </c>
      <c r="S314" s="128">
        <v>6.3595738686723777</v>
      </c>
      <c r="T314" s="126">
        <v>1</v>
      </c>
      <c r="U314" s="128">
        <v>0.51739600751000214</v>
      </c>
      <c r="V314" s="12">
        <v>1</v>
      </c>
      <c r="W314" s="12">
        <v>0</v>
      </c>
      <c r="X314" s="12">
        <v>1</v>
      </c>
      <c r="Y314" s="12">
        <v>1</v>
      </c>
      <c r="Z314" s="12">
        <v>1</v>
      </c>
      <c r="AA314" s="12">
        <v>1</v>
      </c>
      <c r="AB314" s="12">
        <v>0</v>
      </c>
      <c r="AC314" s="12">
        <v>0</v>
      </c>
      <c r="AD314" s="12">
        <v>0</v>
      </c>
      <c r="AE314" s="12">
        <v>0</v>
      </c>
      <c r="AF314" s="12">
        <v>0.7</v>
      </c>
      <c r="AG314" s="113">
        <v>2.9957322735539909</v>
      </c>
      <c r="AH314" s="12">
        <v>1</v>
      </c>
      <c r="AI314" s="24">
        <v>162</v>
      </c>
      <c r="AJ314" s="12">
        <v>1</v>
      </c>
      <c r="AK314" s="12" t="s">
        <v>560</v>
      </c>
      <c r="AL314" s="12">
        <v>11</v>
      </c>
      <c r="AM314" s="12" t="s">
        <v>90</v>
      </c>
      <c r="AN314" s="128">
        <f t="shared" si="11"/>
        <v>3.784189633918261</v>
      </c>
      <c r="AO314" s="12">
        <v>1501.04</v>
      </c>
      <c r="AP314" s="12" t="s">
        <v>572</v>
      </c>
      <c r="AQ314" s="12" t="s">
        <v>63</v>
      </c>
      <c r="AR314" s="12" t="s">
        <v>576</v>
      </c>
      <c r="AS314" s="12" t="s">
        <v>578</v>
      </c>
      <c r="AT314" s="12" t="s">
        <v>17</v>
      </c>
      <c r="AU314" s="12"/>
    </row>
    <row r="315" spans="1:47" ht="15" customHeight="1" x14ac:dyDescent="0.3">
      <c r="A315" s="15">
        <v>0.10421866024499926</v>
      </c>
      <c r="B315" s="12">
        <v>1.0883919197999924E-2</v>
      </c>
      <c r="C315" s="12">
        <v>0</v>
      </c>
      <c r="D315" s="12">
        <v>0</v>
      </c>
      <c r="E315" s="12">
        <v>1</v>
      </c>
      <c r="F315" s="12">
        <v>1</v>
      </c>
      <c r="G315" s="12">
        <v>0</v>
      </c>
      <c r="H315" s="12">
        <v>0</v>
      </c>
      <c r="I315" s="12">
        <v>0</v>
      </c>
      <c r="J315" s="12">
        <v>0</v>
      </c>
      <c r="K315" s="12">
        <v>0</v>
      </c>
      <c r="L315" s="12">
        <v>0</v>
      </c>
      <c r="M315" s="12">
        <v>0</v>
      </c>
      <c r="N315" s="12">
        <v>1</v>
      </c>
      <c r="O315" s="113">
        <v>7.6038979685218813</v>
      </c>
      <c r="P315" s="12">
        <v>0</v>
      </c>
      <c r="Q315" s="12">
        <v>0</v>
      </c>
      <c r="R315" s="12">
        <v>6.9850000000000003</v>
      </c>
      <c r="S315" s="128">
        <v>6.3595738686723777</v>
      </c>
      <c r="T315" s="126">
        <v>1</v>
      </c>
      <c r="U315" s="128">
        <v>0.51739600751000214</v>
      </c>
      <c r="V315" s="12">
        <v>1</v>
      </c>
      <c r="W315" s="12">
        <v>0</v>
      </c>
      <c r="X315" s="12">
        <v>1</v>
      </c>
      <c r="Y315" s="12">
        <v>1</v>
      </c>
      <c r="Z315" s="12">
        <v>1</v>
      </c>
      <c r="AA315" s="12">
        <v>1</v>
      </c>
      <c r="AB315" s="12">
        <v>0</v>
      </c>
      <c r="AC315" s="12">
        <v>0</v>
      </c>
      <c r="AD315" s="12">
        <v>0</v>
      </c>
      <c r="AE315" s="12">
        <v>0</v>
      </c>
      <c r="AF315" s="12">
        <v>0.7</v>
      </c>
      <c r="AG315" s="113">
        <v>2.9957322735539909</v>
      </c>
      <c r="AH315" s="12">
        <v>1</v>
      </c>
      <c r="AI315" s="24">
        <v>162</v>
      </c>
      <c r="AJ315" s="12">
        <v>1</v>
      </c>
      <c r="AK315" s="12" t="s">
        <v>560</v>
      </c>
      <c r="AL315" s="12">
        <v>11</v>
      </c>
      <c r="AM315" s="12" t="s">
        <v>90</v>
      </c>
      <c r="AN315" s="128">
        <f t="shared" si="11"/>
        <v>3.784189633918261</v>
      </c>
      <c r="AO315" s="12">
        <v>1501.04</v>
      </c>
      <c r="AP315" s="12" t="s">
        <v>572</v>
      </c>
      <c r="AQ315" s="12" t="s">
        <v>63</v>
      </c>
      <c r="AR315" s="12" t="s">
        <v>577</v>
      </c>
      <c r="AS315" s="12" t="s">
        <v>579</v>
      </c>
      <c r="AT315" s="12" t="s">
        <v>17</v>
      </c>
      <c r="AU315" s="12"/>
    </row>
    <row r="316" spans="1:47" ht="15" customHeight="1" x14ac:dyDescent="0.3">
      <c r="A316" s="15">
        <v>0.19519898528660615</v>
      </c>
      <c r="B316" s="12">
        <v>9.2951897755526747E-3</v>
      </c>
      <c r="C316" s="12">
        <v>0</v>
      </c>
      <c r="D316" s="12">
        <v>0</v>
      </c>
      <c r="E316" s="12">
        <v>1</v>
      </c>
      <c r="F316" s="12">
        <v>1</v>
      </c>
      <c r="G316" s="12">
        <v>0</v>
      </c>
      <c r="H316" s="12">
        <v>0</v>
      </c>
      <c r="I316" s="12">
        <v>0</v>
      </c>
      <c r="J316" s="12">
        <v>0</v>
      </c>
      <c r="K316" s="12">
        <v>0</v>
      </c>
      <c r="L316" s="12">
        <v>0</v>
      </c>
      <c r="M316" s="12">
        <v>0</v>
      </c>
      <c r="N316" s="12">
        <v>1</v>
      </c>
      <c r="O316" s="113">
        <v>7.6038979685218813</v>
      </c>
      <c r="P316" s="12">
        <v>0</v>
      </c>
      <c r="Q316" s="12">
        <v>0</v>
      </c>
      <c r="R316" s="12">
        <v>6.9850000000000003</v>
      </c>
      <c r="S316" s="128">
        <v>6.3595738686723777</v>
      </c>
      <c r="T316" s="126">
        <v>1</v>
      </c>
      <c r="U316" s="128">
        <v>0.51739600751000214</v>
      </c>
      <c r="V316" s="12">
        <v>1</v>
      </c>
      <c r="W316" s="12">
        <v>0</v>
      </c>
      <c r="X316" s="12">
        <v>1</v>
      </c>
      <c r="Y316" s="12">
        <v>1</v>
      </c>
      <c r="Z316" s="12">
        <v>1</v>
      </c>
      <c r="AA316" s="12">
        <v>1</v>
      </c>
      <c r="AB316" s="12">
        <v>0</v>
      </c>
      <c r="AC316" s="12">
        <v>0</v>
      </c>
      <c r="AD316" s="12">
        <v>0</v>
      </c>
      <c r="AE316" s="12">
        <v>0</v>
      </c>
      <c r="AF316" s="12">
        <v>0.7</v>
      </c>
      <c r="AG316" s="113">
        <v>2.9957322735539909</v>
      </c>
      <c r="AH316" s="12">
        <v>1</v>
      </c>
      <c r="AI316" s="24">
        <v>162</v>
      </c>
      <c r="AJ316" s="12">
        <v>1</v>
      </c>
      <c r="AK316" s="12" t="s">
        <v>560</v>
      </c>
      <c r="AL316" s="12">
        <v>11</v>
      </c>
      <c r="AM316" s="12" t="s">
        <v>90</v>
      </c>
      <c r="AN316" s="128">
        <f t="shared" si="11"/>
        <v>3.784189633918261</v>
      </c>
      <c r="AO316" s="12">
        <v>1501.04</v>
      </c>
      <c r="AP316" s="12" t="s">
        <v>573</v>
      </c>
      <c r="AQ316" s="12" t="s">
        <v>63</v>
      </c>
      <c r="AR316" s="12" t="s">
        <v>576</v>
      </c>
      <c r="AS316" s="12" t="s">
        <v>578</v>
      </c>
      <c r="AT316" s="12" t="s">
        <v>17</v>
      </c>
      <c r="AU316" s="12"/>
    </row>
    <row r="317" spans="1:47" ht="15" customHeight="1" x14ac:dyDescent="0.3">
      <c r="A317" s="15">
        <v>0.10765121519990244</v>
      </c>
      <c r="B317" s="12">
        <v>9.4224258380658597E-3</v>
      </c>
      <c r="C317" s="12">
        <v>0</v>
      </c>
      <c r="D317" s="12">
        <v>0</v>
      </c>
      <c r="E317" s="12">
        <v>1</v>
      </c>
      <c r="F317" s="12">
        <v>1</v>
      </c>
      <c r="G317" s="12">
        <v>0</v>
      </c>
      <c r="H317" s="12">
        <v>0</v>
      </c>
      <c r="I317" s="12">
        <v>0</v>
      </c>
      <c r="J317" s="12">
        <v>0</v>
      </c>
      <c r="K317" s="12">
        <v>0</v>
      </c>
      <c r="L317" s="12">
        <v>0</v>
      </c>
      <c r="M317" s="12">
        <v>0</v>
      </c>
      <c r="N317" s="12">
        <v>1</v>
      </c>
      <c r="O317" s="113">
        <v>7.6038979685218813</v>
      </c>
      <c r="P317" s="12">
        <v>0</v>
      </c>
      <c r="Q317" s="12">
        <v>0</v>
      </c>
      <c r="R317" s="12">
        <v>6.9850000000000003</v>
      </c>
      <c r="S317" s="128">
        <v>6.3595738686723777</v>
      </c>
      <c r="T317" s="126">
        <v>1</v>
      </c>
      <c r="U317" s="128">
        <v>0.51739600751000214</v>
      </c>
      <c r="V317" s="12">
        <v>1</v>
      </c>
      <c r="W317" s="12">
        <v>0</v>
      </c>
      <c r="X317" s="12">
        <v>1</v>
      </c>
      <c r="Y317" s="12">
        <v>1</v>
      </c>
      <c r="Z317" s="12">
        <v>1</v>
      </c>
      <c r="AA317" s="12">
        <v>1</v>
      </c>
      <c r="AB317" s="12">
        <v>0</v>
      </c>
      <c r="AC317" s="12">
        <v>0</v>
      </c>
      <c r="AD317" s="12">
        <v>0</v>
      </c>
      <c r="AE317" s="12">
        <v>0</v>
      </c>
      <c r="AF317" s="12">
        <v>0.7</v>
      </c>
      <c r="AG317" s="113">
        <v>2.9957322735539909</v>
      </c>
      <c r="AH317" s="12">
        <v>1</v>
      </c>
      <c r="AI317" s="24">
        <v>162</v>
      </c>
      <c r="AJ317" s="12">
        <v>1</v>
      </c>
      <c r="AK317" s="12" t="s">
        <v>560</v>
      </c>
      <c r="AL317" s="12">
        <v>11</v>
      </c>
      <c r="AM317" s="12" t="s">
        <v>90</v>
      </c>
      <c r="AN317" s="128">
        <f t="shared" si="11"/>
        <v>3.784189633918261</v>
      </c>
      <c r="AO317" s="12">
        <v>1501.04</v>
      </c>
      <c r="AP317" s="12" t="s">
        <v>573</v>
      </c>
      <c r="AQ317" s="12" t="s">
        <v>63</v>
      </c>
      <c r="AR317" s="12" t="s">
        <v>577</v>
      </c>
      <c r="AS317" s="12" t="s">
        <v>579</v>
      </c>
      <c r="AT317" s="12" t="s">
        <v>17</v>
      </c>
      <c r="AU317" s="12"/>
    </row>
    <row r="318" spans="1:47" ht="15" customHeight="1" x14ac:dyDescent="0.3">
      <c r="A318" s="15">
        <v>0.20412414523193151</v>
      </c>
      <c r="B318" s="12">
        <v>9.278370237815069E-3</v>
      </c>
      <c r="C318" s="12">
        <v>0</v>
      </c>
      <c r="D318" s="12">
        <v>0</v>
      </c>
      <c r="E318" s="12">
        <v>1</v>
      </c>
      <c r="F318" s="12">
        <v>1</v>
      </c>
      <c r="G318" s="12">
        <v>0</v>
      </c>
      <c r="H318" s="12">
        <v>0</v>
      </c>
      <c r="I318" s="12">
        <v>0</v>
      </c>
      <c r="J318" s="12">
        <v>0</v>
      </c>
      <c r="K318" s="12">
        <v>0</v>
      </c>
      <c r="L318" s="12">
        <v>0</v>
      </c>
      <c r="M318" s="12">
        <v>0</v>
      </c>
      <c r="N318" s="12">
        <v>1</v>
      </c>
      <c r="O318" s="113">
        <v>7.6038979685218813</v>
      </c>
      <c r="P318" s="12">
        <v>0</v>
      </c>
      <c r="Q318" s="12">
        <v>0</v>
      </c>
      <c r="R318" s="12">
        <v>6.9850000000000003</v>
      </c>
      <c r="S318" s="128">
        <v>6.3595738686723777</v>
      </c>
      <c r="T318" s="126">
        <v>1</v>
      </c>
      <c r="U318" s="128">
        <v>0.51739600751000214</v>
      </c>
      <c r="V318" s="12">
        <v>1</v>
      </c>
      <c r="W318" s="12">
        <v>0</v>
      </c>
      <c r="X318" s="12">
        <v>1</v>
      </c>
      <c r="Y318" s="12">
        <v>1</v>
      </c>
      <c r="Z318" s="12">
        <v>1</v>
      </c>
      <c r="AA318" s="12">
        <v>1</v>
      </c>
      <c r="AB318" s="12">
        <v>0</v>
      </c>
      <c r="AC318" s="12">
        <v>0</v>
      </c>
      <c r="AD318" s="12">
        <v>0</v>
      </c>
      <c r="AE318" s="12">
        <v>0</v>
      </c>
      <c r="AF318" s="12">
        <v>0.7</v>
      </c>
      <c r="AG318" s="113">
        <v>2.9957322735539909</v>
      </c>
      <c r="AH318" s="12">
        <v>1</v>
      </c>
      <c r="AI318" s="24">
        <v>162</v>
      </c>
      <c r="AJ318" s="12">
        <v>1</v>
      </c>
      <c r="AK318" s="12" t="s">
        <v>560</v>
      </c>
      <c r="AL318" s="12">
        <v>11</v>
      </c>
      <c r="AM318" s="12" t="s">
        <v>90</v>
      </c>
      <c r="AN318" s="128">
        <f t="shared" si="11"/>
        <v>3.784189633918261</v>
      </c>
      <c r="AO318" s="12">
        <v>1501.04</v>
      </c>
      <c r="AP318" s="12" t="s">
        <v>574</v>
      </c>
      <c r="AQ318" s="12" t="s">
        <v>63</v>
      </c>
      <c r="AR318" s="12" t="s">
        <v>576</v>
      </c>
      <c r="AS318" s="12" t="s">
        <v>578</v>
      </c>
      <c r="AT318" s="12" t="s">
        <v>17</v>
      </c>
      <c r="AU318" s="12"/>
    </row>
    <row r="319" spans="1:47" ht="15" customHeight="1" x14ac:dyDescent="0.3">
      <c r="A319" s="15">
        <v>0.10400258766794597</v>
      </c>
      <c r="B319" s="12">
        <v>9.426529360341716E-3</v>
      </c>
      <c r="C319" s="12">
        <v>0</v>
      </c>
      <c r="D319" s="12">
        <v>0</v>
      </c>
      <c r="E319" s="12">
        <v>1</v>
      </c>
      <c r="F319" s="12">
        <v>1</v>
      </c>
      <c r="G319" s="12">
        <v>0</v>
      </c>
      <c r="H319" s="12">
        <v>0</v>
      </c>
      <c r="I319" s="12">
        <v>0</v>
      </c>
      <c r="J319" s="12">
        <v>0</v>
      </c>
      <c r="K319" s="12">
        <v>0</v>
      </c>
      <c r="L319" s="12">
        <v>0</v>
      </c>
      <c r="M319" s="12">
        <v>0</v>
      </c>
      <c r="N319" s="12">
        <v>1</v>
      </c>
      <c r="O319" s="113">
        <v>7.6038979685218813</v>
      </c>
      <c r="P319" s="12">
        <v>0</v>
      </c>
      <c r="Q319" s="12">
        <v>0</v>
      </c>
      <c r="R319" s="12">
        <v>6.9850000000000003</v>
      </c>
      <c r="S319" s="128">
        <v>6.3595738686723777</v>
      </c>
      <c r="T319" s="126">
        <v>1</v>
      </c>
      <c r="U319" s="128">
        <v>0.51739600751000214</v>
      </c>
      <c r="V319" s="12">
        <v>1</v>
      </c>
      <c r="W319" s="12">
        <v>0</v>
      </c>
      <c r="X319" s="12">
        <v>1</v>
      </c>
      <c r="Y319" s="12">
        <v>1</v>
      </c>
      <c r="Z319" s="12">
        <v>1</v>
      </c>
      <c r="AA319" s="12">
        <v>1</v>
      </c>
      <c r="AB319" s="12">
        <v>0</v>
      </c>
      <c r="AC319" s="12">
        <v>0</v>
      </c>
      <c r="AD319" s="12">
        <v>0</v>
      </c>
      <c r="AE319" s="12">
        <v>0</v>
      </c>
      <c r="AF319" s="12">
        <v>0.7</v>
      </c>
      <c r="AG319" s="113">
        <v>2.9957322735539909</v>
      </c>
      <c r="AH319" s="12">
        <v>1</v>
      </c>
      <c r="AI319" s="24">
        <v>162</v>
      </c>
      <c r="AJ319" s="12">
        <v>1</v>
      </c>
      <c r="AK319" s="12" t="s">
        <v>560</v>
      </c>
      <c r="AL319" s="12">
        <v>11</v>
      </c>
      <c r="AM319" s="12" t="s">
        <v>90</v>
      </c>
      <c r="AN319" s="128">
        <f t="shared" si="11"/>
        <v>3.784189633918261</v>
      </c>
      <c r="AO319" s="12">
        <v>1501.04</v>
      </c>
      <c r="AP319" s="12" t="s">
        <v>574</v>
      </c>
      <c r="AQ319" s="12" t="s">
        <v>63</v>
      </c>
      <c r="AR319" s="12" t="s">
        <v>577</v>
      </c>
      <c r="AS319" s="12" t="s">
        <v>579</v>
      </c>
      <c r="AT319" s="12" t="s">
        <v>17</v>
      </c>
      <c r="AU319" s="12"/>
    </row>
    <row r="320" spans="1:47" ht="15" customHeight="1" x14ac:dyDescent="0.3">
      <c r="A320" s="15">
        <v>0.21302689523590487</v>
      </c>
      <c r="B320" s="12">
        <v>9.2620389233002125E-3</v>
      </c>
      <c r="C320" s="12">
        <v>0</v>
      </c>
      <c r="D320" s="12">
        <v>0</v>
      </c>
      <c r="E320" s="12">
        <v>1</v>
      </c>
      <c r="F320" s="12">
        <v>1</v>
      </c>
      <c r="G320" s="12">
        <v>0</v>
      </c>
      <c r="H320" s="12">
        <v>0</v>
      </c>
      <c r="I320" s="12">
        <v>0</v>
      </c>
      <c r="J320" s="12">
        <v>0</v>
      </c>
      <c r="K320" s="12">
        <v>0</v>
      </c>
      <c r="L320" s="12">
        <v>0</v>
      </c>
      <c r="M320" s="12">
        <v>0</v>
      </c>
      <c r="N320" s="12">
        <v>1</v>
      </c>
      <c r="O320" s="113">
        <v>7.6038979685218813</v>
      </c>
      <c r="P320" s="12">
        <v>0</v>
      </c>
      <c r="Q320" s="12">
        <v>0</v>
      </c>
      <c r="R320" s="12">
        <v>6.9850000000000003</v>
      </c>
      <c r="S320" s="128">
        <v>6.3595738686723777</v>
      </c>
      <c r="T320" s="126">
        <v>1</v>
      </c>
      <c r="U320" s="128">
        <v>0.51739600751000214</v>
      </c>
      <c r="V320" s="12">
        <v>1</v>
      </c>
      <c r="W320" s="12">
        <v>0</v>
      </c>
      <c r="X320" s="12">
        <v>1</v>
      </c>
      <c r="Y320" s="12">
        <v>1</v>
      </c>
      <c r="Z320" s="12">
        <v>1</v>
      </c>
      <c r="AA320" s="12">
        <v>1</v>
      </c>
      <c r="AB320" s="12">
        <v>0</v>
      </c>
      <c r="AC320" s="12">
        <v>0</v>
      </c>
      <c r="AD320" s="12">
        <v>0</v>
      </c>
      <c r="AE320" s="12">
        <v>0</v>
      </c>
      <c r="AF320" s="12">
        <v>0.7</v>
      </c>
      <c r="AG320" s="113">
        <v>2.9957322735539909</v>
      </c>
      <c r="AH320" s="12">
        <v>1</v>
      </c>
      <c r="AI320" s="24">
        <v>162</v>
      </c>
      <c r="AJ320" s="12">
        <v>1</v>
      </c>
      <c r="AK320" s="12" t="s">
        <v>560</v>
      </c>
      <c r="AL320" s="12">
        <v>11</v>
      </c>
      <c r="AM320" s="12" t="s">
        <v>90</v>
      </c>
      <c r="AN320" s="128">
        <f t="shared" si="11"/>
        <v>3.784189633918261</v>
      </c>
      <c r="AO320" s="12">
        <v>1501.04</v>
      </c>
      <c r="AP320" s="12" t="s">
        <v>575</v>
      </c>
      <c r="AQ320" s="12" t="s">
        <v>63</v>
      </c>
      <c r="AR320" s="12" t="s">
        <v>576</v>
      </c>
      <c r="AS320" s="12" t="s">
        <v>578</v>
      </c>
      <c r="AT320" s="12" t="s">
        <v>17</v>
      </c>
      <c r="AU320" s="12"/>
    </row>
    <row r="321" spans="1:47" ht="15" customHeight="1" x14ac:dyDescent="0.3">
      <c r="A321" s="15">
        <v>0.11025789073879289</v>
      </c>
      <c r="B321" s="12">
        <v>9.421834000059616E-3</v>
      </c>
      <c r="C321" s="12">
        <v>0</v>
      </c>
      <c r="D321" s="12">
        <v>0</v>
      </c>
      <c r="E321" s="12">
        <v>1</v>
      </c>
      <c r="F321" s="12">
        <v>1</v>
      </c>
      <c r="G321" s="12">
        <v>0</v>
      </c>
      <c r="H321" s="12">
        <v>0</v>
      </c>
      <c r="I321" s="12">
        <v>0</v>
      </c>
      <c r="J321" s="12">
        <v>0</v>
      </c>
      <c r="K321" s="12">
        <v>0</v>
      </c>
      <c r="L321" s="12">
        <v>0</v>
      </c>
      <c r="M321" s="12">
        <v>0</v>
      </c>
      <c r="N321" s="12">
        <v>1</v>
      </c>
      <c r="O321" s="113">
        <v>7.6038979685218813</v>
      </c>
      <c r="P321" s="12">
        <v>0</v>
      </c>
      <c r="Q321" s="12">
        <v>0</v>
      </c>
      <c r="R321" s="12">
        <v>6.9850000000000003</v>
      </c>
      <c r="S321" s="128">
        <v>6.3595738686723777</v>
      </c>
      <c r="T321" s="126">
        <v>1</v>
      </c>
      <c r="U321" s="128">
        <v>0.51739600751000214</v>
      </c>
      <c r="V321" s="12">
        <v>1</v>
      </c>
      <c r="W321" s="12">
        <v>0</v>
      </c>
      <c r="X321" s="12">
        <v>1</v>
      </c>
      <c r="Y321" s="12">
        <v>1</v>
      </c>
      <c r="Z321" s="12">
        <v>1</v>
      </c>
      <c r="AA321" s="12">
        <v>1</v>
      </c>
      <c r="AB321" s="12">
        <v>0</v>
      </c>
      <c r="AC321" s="12">
        <v>0</v>
      </c>
      <c r="AD321" s="12">
        <v>0</v>
      </c>
      <c r="AE321" s="12">
        <v>0</v>
      </c>
      <c r="AF321" s="12">
        <v>0.7</v>
      </c>
      <c r="AG321" s="113">
        <v>2.9957322735539909</v>
      </c>
      <c r="AH321" s="12">
        <v>1</v>
      </c>
      <c r="AI321" s="24">
        <v>162</v>
      </c>
      <c r="AJ321" s="12">
        <v>1</v>
      </c>
      <c r="AK321" s="12" t="s">
        <v>560</v>
      </c>
      <c r="AL321" s="12">
        <v>11</v>
      </c>
      <c r="AM321" s="12" t="s">
        <v>90</v>
      </c>
      <c r="AN321" s="128">
        <f t="shared" si="11"/>
        <v>3.784189633918261</v>
      </c>
      <c r="AO321" s="12">
        <v>1501.04</v>
      </c>
      <c r="AP321" s="12" t="s">
        <v>575</v>
      </c>
      <c r="AQ321" s="12" t="s">
        <v>63</v>
      </c>
      <c r="AR321" s="12" t="s">
        <v>577</v>
      </c>
      <c r="AS321" s="12" t="s">
        <v>579</v>
      </c>
      <c r="AT321" s="12" t="s">
        <v>17</v>
      </c>
      <c r="AU321" s="12"/>
    </row>
    <row r="322" spans="1:47" ht="15" customHeight="1" x14ac:dyDescent="0.3">
      <c r="A322" s="15">
        <v>0.19585266453731864</v>
      </c>
      <c r="B322" s="12">
        <v>9.7926332268659325E-3</v>
      </c>
      <c r="C322" s="12">
        <v>0</v>
      </c>
      <c r="D322" s="12">
        <v>0</v>
      </c>
      <c r="E322" s="12">
        <v>1</v>
      </c>
      <c r="F322" s="12">
        <v>1</v>
      </c>
      <c r="G322" s="12">
        <v>0</v>
      </c>
      <c r="H322" s="12">
        <v>0</v>
      </c>
      <c r="I322" s="12">
        <v>0</v>
      </c>
      <c r="J322" s="12">
        <v>0</v>
      </c>
      <c r="K322" s="12">
        <v>0</v>
      </c>
      <c r="L322" s="12">
        <v>0</v>
      </c>
      <c r="M322" s="12">
        <v>0</v>
      </c>
      <c r="N322" s="12">
        <v>1</v>
      </c>
      <c r="O322" s="113">
        <v>7.6038979685218813</v>
      </c>
      <c r="P322" s="12">
        <v>0</v>
      </c>
      <c r="Q322" s="12">
        <v>0</v>
      </c>
      <c r="R322" s="12">
        <v>6.9850000000000003</v>
      </c>
      <c r="S322" s="128">
        <v>6.3595738686723777</v>
      </c>
      <c r="T322" s="126">
        <v>1</v>
      </c>
      <c r="U322" s="128">
        <v>0.51739600751000214</v>
      </c>
      <c r="V322" s="12">
        <v>1</v>
      </c>
      <c r="W322" s="12">
        <v>0</v>
      </c>
      <c r="X322" s="12">
        <v>1</v>
      </c>
      <c r="Y322" s="12">
        <v>1</v>
      </c>
      <c r="Z322" s="12">
        <v>1</v>
      </c>
      <c r="AA322" s="12">
        <v>1</v>
      </c>
      <c r="AB322" s="12">
        <v>0</v>
      </c>
      <c r="AC322" s="12">
        <v>0</v>
      </c>
      <c r="AD322" s="12">
        <v>0</v>
      </c>
      <c r="AE322" s="12">
        <v>0</v>
      </c>
      <c r="AF322" s="12">
        <v>0.7</v>
      </c>
      <c r="AG322" s="113">
        <v>2.9957322735539909</v>
      </c>
      <c r="AH322" s="12">
        <v>1</v>
      </c>
      <c r="AI322" s="24">
        <v>162</v>
      </c>
      <c r="AJ322" s="12">
        <v>0</v>
      </c>
      <c r="AK322" s="12" t="s">
        <v>560</v>
      </c>
      <c r="AL322" s="12">
        <v>11</v>
      </c>
      <c r="AM322" s="12" t="s">
        <v>90</v>
      </c>
      <c r="AN322" s="128">
        <f t="shared" si="11"/>
        <v>3.784189633918261</v>
      </c>
      <c r="AO322" s="12">
        <v>1501.04</v>
      </c>
      <c r="AP322" s="12" t="s">
        <v>33</v>
      </c>
      <c r="AQ322" s="12" t="s">
        <v>63</v>
      </c>
      <c r="AR322" s="12" t="s">
        <v>576</v>
      </c>
      <c r="AS322" s="12" t="s">
        <v>578</v>
      </c>
      <c r="AT322" s="12" t="s">
        <v>17</v>
      </c>
      <c r="AU322" s="12"/>
    </row>
    <row r="323" spans="1:47" ht="15" customHeight="1" x14ac:dyDescent="0.3">
      <c r="A323" s="15">
        <v>0.1035961873563884</v>
      </c>
      <c r="B323" s="12">
        <v>9.9322988992746955E-3</v>
      </c>
      <c r="C323" s="12">
        <v>0</v>
      </c>
      <c r="D323" s="12">
        <v>0</v>
      </c>
      <c r="E323" s="12">
        <v>1</v>
      </c>
      <c r="F323" s="12">
        <v>1</v>
      </c>
      <c r="G323" s="12">
        <v>0</v>
      </c>
      <c r="H323" s="12">
        <v>0</v>
      </c>
      <c r="I323" s="12">
        <v>0</v>
      </c>
      <c r="J323" s="12">
        <v>0</v>
      </c>
      <c r="K323" s="12">
        <v>0</v>
      </c>
      <c r="L323" s="12">
        <v>0</v>
      </c>
      <c r="M323" s="12">
        <v>0</v>
      </c>
      <c r="N323" s="12">
        <v>1</v>
      </c>
      <c r="O323" s="113">
        <v>7.6038979685218813</v>
      </c>
      <c r="P323" s="12">
        <v>0</v>
      </c>
      <c r="Q323" s="12">
        <v>0</v>
      </c>
      <c r="R323" s="12">
        <v>6.9850000000000003</v>
      </c>
      <c r="S323" s="128">
        <v>6.3595738686723777</v>
      </c>
      <c r="T323" s="126">
        <v>1</v>
      </c>
      <c r="U323" s="128">
        <v>0.51739600751000214</v>
      </c>
      <c r="V323" s="12">
        <v>1</v>
      </c>
      <c r="W323" s="12">
        <v>0</v>
      </c>
      <c r="X323" s="12">
        <v>1</v>
      </c>
      <c r="Y323" s="12">
        <v>1</v>
      </c>
      <c r="Z323" s="12">
        <v>1</v>
      </c>
      <c r="AA323" s="12">
        <v>1</v>
      </c>
      <c r="AB323" s="12">
        <v>0</v>
      </c>
      <c r="AC323" s="12">
        <v>0</v>
      </c>
      <c r="AD323" s="12">
        <v>0</v>
      </c>
      <c r="AE323" s="12">
        <v>0</v>
      </c>
      <c r="AF323" s="12">
        <v>0.7</v>
      </c>
      <c r="AG323" s="113">
        <v>2.9957322735539909</v>
      </c>
      <c r="AH323" s="12">
        <v>1</v>
      </c>
      <c r="AI323" s="24">
        <v>162</v>
      </c>
      <c r="AJ323" s="12">
        <v>0</v>
      </c>
      <c r="AK323" s="12" t="s">
        <v>560</v>
      </c>
      <c r="AL323" s="12">
        <v>11</v>
      </c>
      <c r="AM323" s="12" t="s">
        <v>90</v>
      </c>
      <c r="AN323" s="128">
        <f t="shared" si="11"/>
        <v>3.784189633918261</v>
      </c>
      <c r="AO323" s="12">
        <v>1501.04</v>
      </c>
      <c r="AP323" s="12" t="s">
        <v>33</v>
      </c>
      <c r="AQ323" s="12" t="s">
        <v>63</v>
      </c>
      <c r="AR323" s="12" t="s">
        <v>577</v>
      </c>
      <c r="AS323" s="12" t="s">
        <v>579</v>
      </c>
      <c r="AT323" s="12" t="s">
        <v>17</v>
      </c>
      <c r="AU323" s="12"/>
    </row>
    <row r="324" spans="1:47" ht="15" customHeight="1" x14ac:dyDescent="0.3">
      <c r="A324" s="15">
        <v>0.14769334927207001</v>
      </c>
      <c r="B324" s="12">
        <v>7.0330166320033338E-3</v>
      </c>
      <c r="C324" s="12">
        <v>0</v>
      </c>
      <c r="D324" s="12">
        <v>0</v>
      </c>
      <c r="E324" s="12">
        <v>1</v>
      </c>
      <c r="F324" s="12">
        <v>1</v>
      </c>
      <c r="G324" s="12">
        <v>0</v>
      </c>
      <c r="H324" s="12">
        <v>0</v>
      </c>
      <c r="I324" s="12">
        <v>0</v>
      </c>
      <c r="J324" s="12">
        <v>0</v>
      </c>
      <c r="K324" s="12">
        <v>0</v>
      </c>
      <c r="L324" s="12">
        <v>0</v>
      </c>
      <c r="M324" s="12">
        <v>0</v>
      </c>
      <c r="N324" s="12">
        <v>1</v>
      </c>
      <c r="O324" s="113">
        <v>7.6038979685218813</v>
      </c>
      <c r="P324" s="12">
        <v>0</v>
      </c>
      <c r="Q324" s="12">
        <v>0</v>
      </c>
      <c r="R324" s="12">
        <v>6.9850000000000003</v>
      </c>
      <c r="S324" s="128">
        <v>6.3595738686723777</v>
      </c>
      <c r="T324" s="126">
        <v>1</v>
      </c>
      <c r="U324" s="128">
        <v>0.51739600751000214</v>
      </c>
      <c r="V324" s="12">
        <v>1</v>
      </c>
      <c r="W324" s="12">
        <v>0</v>
      </c>
      <c r="X324" s="12">
        <v>1</v>
      </c>
      <c r="Y324" s="12">
        <v>1</v>
      </c>
      <c r="Z324" s="12">
        <v>1</v>
      </c>
      <c r="AA324" s="12">
        <v>1</v>
      </c>
      <c r="AB324" s="12">
        <v>0</v>
      </c>
      <c r="AC324" s="12">
        <v>0</v>
      </c>
      <c r="AD324" s="12">
        <v>0</v>
      </c>
      <c r="AE324" s="12">
        <v>0</v>
      </c>
      <c r="AF324" s="12">
        <v>0.7</v>
      </c>
      <c r="AG324" s="113">
        <v>2.9957322735539909</v>
      </c>
      <c r="AH324" s="12">
        <v>1</v>
      </c>
      <c r="AI324" s="24">
        <v>162</v>
      </c>
      <c r="AJ324" s="12">
        <v>1</v>
      </c>
      <c r="AK324" s="12" t="s">
        <v>560</v>
      </c>
      <c r="AL324" s="12">
        <v>11</v>
      </c>
      <c r="AM324" s="12" t="s">
        <v>90</v>
      </c>
      <c r="AN324" s="128">
        <f t="shared" si="11"/>
        <v>3.784189633918261</v>
      </c>
      <c r="AO324" s="12">
        <v>1501.04</v>
      </c>
      <c r="AP324" s="12" t="s">
        <v>568</v>
      </c>
      <c r="AQ324" s="12" t="s">
        <v>63</v>
      </c>
      <c r="AR324" s="12" t="s">
        <v>576</v>
      </c>
      <c r="AS324" s="12" t="s">
        <v>578</v>
      </c>
      <c r="AT324" s="12" t="s">
        <v>17</v>
      </c>
      <c r="AU324" s="12"/>
    </row>
    <row r="325" spans="1:47" ht="15" customHeight="1" x14ac:dyDescent="0.3">
      <c r="A325" s="15">
        <v>0.10724811303874873</v>
      </c>
      <c r="B325" s="12">
        <v>7.0699873399845533E-3</v>
      </c>
      <c r="C325" s="12">
        <v>0</v>
      </c>
      <c r="D325" s="12">
        <v>0</v>
      </c>
      <c r="E325" s="12">
        <v>1</v>
      </c>
      <c r="F325" s="12">
        <v>1</v>
      </c>
      <c r="G325" s="12">
        <v>0</v>
      </c>
      <c r="H325" s="12">
        <v>0</v>
      </c>
      <c r="I325" s="12">
        <v>0</v>
      </c>
      <c r="J325" s="12">
        <v>0</v>
      </c>
      <c r="K325" s="12">
        <v>0</v>
      </c>
      <c r="L325" s="12">
        <v>0</v>
      </c>
      <c r="M325" s="12">
        <v>0</v>
      </c>
      <c r="N325" s="12">
        <v>1</v>
      </c>
      <c r="O325" s="113">
        <v>7.6038979685218813</v>
      </c>
      <c r="P325" s="12">
        <v>0</v>
      </c>
      <c r="Q325" s="12">
        <v>0</v>
      </c>
      <c r="R325" s="12">
        <v>6.9850000000000003</v>
      </c>
      <c r="S325" s="128">
        <v>6.3595738686723777</v>
      </c>
      <c r="T325" s="126">
        <v>1</v>
      </c>
      <c r="U325" s="128">
        <v>0.51739600751000214</v>
      </c>
      <c r="V325" s="12">
        <v>1</v>
      </c>
      <c r="W325" s="12">
        <v>0</v>
      </c>
      <c r="X325" s="12">
        <v>1</v>
      </c>
      <c r="Y325" s="12">
        <v>1</v>
      </c>
      <c r="Z325" s="12">
        <v>1</v>
      </c>
      <c r="AA325" s="12">
        <v>1</v>
      </c>
      <c r="AB325" s="12">
        <v>0</v>
      </c>
      <c r="AC325" s="12">
        <v>0</v>
      </c>
      <c r="AD325" s="12">
        <v>0</v>
      </c>
      <c r="AE325" s="12">
        <v>0</v>
      </c>
      <c r="AF325" s="12">
        <v>0.7</v>
      </c>
      <c r="AG325" s="113">
        <v>2.9957322735539909</v>
      </c>
      <c r="AH325" s="12">
        <v>1</v>
      </c>
      <c r="AI325" s="24">
        <v>162</v>
      </c>
      <c r="AJ325" s="12">
        <v>1</v>
      </c>
      <c r="AK325" s="12" t="s">
        <v>560</v>
      </c>
      <c r="AL325" s="12">
        <v>11</v>
      </c>
      <c r="AM325" s="12" t="s">
        <v>90</v>
      </c>
      <c r="AN325" s="128">
        <f t="shared" si="11"/>
        <v>3.784189633918261</v>
      </c>
      <c r="AO325" s="12">
        <v>1501.04</v>
      </c>
      <c r="AP325" s="12" t="s">
        <v>568</v>
      </c>
      <c r="AQ325" s="12" t="s">
        <v>63</v>
      </c>
      <c r="AR325" s="12" t="s">
        <v>577</v>
      </c>
      <c r="AS325" s="12" t="s">
        <v>579</v>
      </c>
      <c r="AT325" s="12" t="s">
        <v>17</v>
      </c>
      <c r="AU325" s="12"/>
    </row>
    <row r="326" spans="1:47" ht="15" customHeight="1" x14ac:dyDescent="0.3">
      <c r="A326" s="15">
        <v>0.12786587901527791</v>
      </c>
      <c r="B326" s="12">
        <v>1.2177702763359799E-2</v>
      </c>
      <c r="C326" s="12">
        <v>0</v>
      </c>
      <c r="D326" s="12">
        <v>0</v>
      </c>
      <c r="E326" s="12">
        <v>1</v>
      </c>
      <c r="F326" s="12">
        <v>1</v>
      </c>
      <c r="G326" s="12">
        <v>0</v>
      </c>
      <c r="H326" s="12">
        <v>0</v>
      </c>
      <c r="I326" s="12">
        <v>0</v>
      </c>
      <c r="J326" s="12">
        <v>0</v>
      </c>
      <c r="K326" s="12">
        <v>0</v>
      </c>
      <c r="L326" s="12">
        <v>0</v>
      </c>
      <c r="M326" s="12">
        <v>0</v>
      </c>
      <c r="N326" s="12">
        <v>1</v>
      </c>
      <c r="O326" s="113">
        <v>7.6038979685218813</v>
      </c>
      <c r="P326" s="12">
        <v>0</v>
      </c>
      <c r="Q326" s="12">
        <v>0</v>
      </c>
      <c r="R326" s="12">
        <v>6.9850000000000003</v>
      </c>
      <c r="S326" s="128">
        <v>6.3595738686723777</v>
      </c>
      <c r="T326" s="126">
        <v>1</v>
      </c>
      <c r="U326" s="128">
        <v>0.51739600751000214</v>
      </c>
      <c r="V326" s="12">
        <v>1</v>
      </c>
      <c r="W326" s="12">
        <v>0</v>
      </c>
      <c r="X326" s="12">
        <v>1</v>
      </c>
      <c r="Y326" s="12">
        <v>1</v>
      </c>
      <c r="Z326" s="12">
        <v>1</v>
      </c>
      <c r="AA326" s="12">
        <v>1</v>
      </c>
      <c r="AB326" s="12">
        <v>0</v>
      </c>
      <c r="AC326" s="12">
        <v>0</v>
      </c>
      <c r="AD326" s="12">
        <v>0</v>
      </c>
      <c r="AE326" s="12">
        <v>0</v>
      </c>
      <c r="AF326" s="12">
        <v>0.7</v>
      </c>
      <c r="AG326" s="113">
        <v>2.9957322735539909</v>
      </c>
      <c r="AH326" s="12">
        <v>1</v>
      </c>
      <c r="AI326" s="24">
        <v>162</v>
      </c>
      <c r="AJ326" s="12">
        <v>1</v>
      </c>
      <c r="AK326" s="12" t="s">
        <v>560</v>
      </c>
      <c r="AL326" s="12">
        <v>11</v>
      </c>
      <c r="AM326" s="12" t="s">
        <v>90</v>
      </c>
      <c r="AN326" s="128">
        <f t="shared" si="11"/>
        <v>3.784189633918261</v>
      </c>
      <c r="AO326" s="12">
        <v>1501.04</v>
      </c>
      <c r="AP326" s="12" t="str">
        <f>"1:1"</f>
        <v>1:1</v>
      </c>
      <c r="AQ326" s="12" t="s">
        <v>63</v>
      </c>
      <c r="AR326" s="12" t="s">
        <v>576</v>
      </c>
      <c r="AS326" s="12" t="s">
        <v>578</v>
      </c>
      <c r="AT326" s="12" t="s">
        <v>17</v>
      </c>
      <c r="AU326" s="12"/>
    </row>
    <row r="327" spans="1:47" ht="15" customHeight="1" x14ac:dyDescent="0.3">
      <c r="A327" s="15">
        <v>0.10593451222155256</v>
      </c>
      <c r="B327" s="12">
        <v>1.2209401408585719E-2</v>
      </c>
      <c r="C327" s="12">
        <v>0</v>
      </c>
      <c r="D327" s="12">
        <v>0</v>
      </c>
      <c r="E327" s="12">
        <v>1</v>
      </c>
      <c r="F327" s="12">
        <v>1</v>
      </c>
      <c r="G327" s="12">
        <v>0</v>
      </c>
      <c r="H327" s="12">
        <v>0</v>
      </c>
      <c r="I327" s="12">
        <v>0</v>
      </c>
      <c r="J327" s="12">
        <v>0</v>
      </c>
      <c r="K327" s="12">
        <v>0</v>
      </c>
      <c r="L327" s="12">
        <v>0</v>
      </c>
      <c r="M327" s="12">
        <v>0</v>
      </c>
      <c r="N327" s="12">
        <v>1</v>
      </c>
      <c r="O327" s="113">
        <v>7.6038979685218813</v>
      </c>
      <c r="P327" s="12">
        <v>0</v>
      </c>
      <c r="Q327" s="12">
        <v>0</v>
      </c>
      <c r="R327" s="12">
        <v>6.9850000000000003</v>
      </c>
      <c r="S327" s="128">
        <v>6.3595738686723777</v>
      </c>
      <c r="T327" s="126">
        <v>1</v>
      </c>
      <c r="U327" s="128">
        <v>0.51739600751000214</v>
      </c>
      <c r="V327" s="12">
        <v>1</v>
      </c>
      <c r="W327" s="12">
        <v>0</v>
      </c>
      <c r="X327" s="12">
        <v>1</v>
      </c>
      <c r="Y327" s="12">
        <v>1</v>
      </c>
      <c r="Z327" s="12">
        <v>1</v>
      </c>
      <c r="AA327" s="12">
        <v>1</v>
      </c>
      <c r="AB327" s="12">
        <v>0</v>
      </c>
      <c r="AC327" s="12">
        <v>0</v>
      </c>
      <c r="AD327" s="12">
        <v>0</v>
      </c>
      <c r="AE327" s="12">
        <v>0</v>
      </c>
      <c r="AF327" s="12">
        <v>0.7</v>
      </c>
      <c r="AG327" s="113">
        <v>2.9957322735539909</v>
      </c>
      <c r="AH327" s="12">
        <v>1</v>
      </c>
      <c r="AI327" s="24">
        <v>162</v>
      </c>
      <c r="AJ327" s="12">
        <v>1</v>
      </c>
      <c r="AK327" s="12" t="s">
        <v>560</v>
      </c>
      <c r="AL327" s="12">
        <v>11</v>
      </c>
      <c r="AM327" s="12" t="s">
        <v>90</v>
      </c>
      <c r="AN327" s="128">
        <f t="shared" si="11"/>
        <v>3.784189633918261</v>
      </c>
      <c r="AO327" s="12">
        <v>1501.04</v>
      </c>
      <c r="AP327" s="12" t="str">
        <f>"1:1"</f>
        <v>1:1</v>
      </c>
      <c r="AQ327" s="12" t="s">
        <v>63</v>
      </c>
      <c r="AR327" s="12" t="s">
        <v>577</v>
      </c>
      <c r="AS327" s="12" t="s">
        <v>579</v>
      </c>
      <c r="AT327" s="12" t="s">
        <v>17</v>
      </c>
      <c r="AU327" s="12"/>
    </row>
    <row r="328" spans="1:47" ht="15" customHeight="1" x14ac:dyDescent="0.3">
      <c r="A328" s="15">
        <v>0.13449684200120537</v>
      </c>
      <c r="B328" s="12">
        <v>1.2226985636473217E-2</v>
      </c>
      <c r="C328" s="12">
        <v>0</v>
      </c>
      <c r="D328" s="12">
        <v>0</v>
      </c>
      <c r="E328" s="12">
        <v>1</v>
      </c>
      <c r="F328" s="12">
        <v>1</v>
      </c>
      <c r="G328" s="12">
        <v>0</v>
      </c>
      <c r="H328" s="12">
        <v>0</v>
      </c>
      <c r="I328" s="12">
        <v>0</v>
      </c>
      <c r="J328" s="12">
        <v>0</v>
      </c>
      <c r="K328" s="12">
        <v>0</v>
      </c>
      <c r="L328" s="12">
        <v>0</v>
      </c>
      <c r="M328" s="12">
        <v>0</v>
      </c>
      <c r="N328" s="12">
        <v>1</v>
      </c>
      <c r="O328" s="113">
        <v>7.6038979685218813</v>
      </c>
      <c r="P328" s="12">
        <v>0</v>
      </c>
      <c r="Q328" s="12">
        <v>0</v>
      </c>
      <c r="R328" s="12">
        <v>6.9850000000000003</v>
      </c>
      <c r="S328" s="128">
        <v>6.3595738686723777</v>
      </c>
      <c r="T328" s="126">
        <v>1</v>
      </c>
      <c r="U328" s="128">
        <v>0.51739600751000214</v>
      </c>
      <c r="V328" s="12">
        <v>1</v>
      </c>
      <c r="W328" s="12">
        <v>0</v>
      </c>
      <c r="X328" s="12">
        <v>1</v>
      </c>
      <c r="Y328" s="12">
        <v>1</v>
      </c>
      <c r="Z328" s="12">
        <v>1</v>
      </c>
      <c r="AA328" s="12">
        <v>1</v>
      </c>
      <c r="AB328" s="12">
        <v>0</v>
      </c>
      <c r="AC328" s="12">
        <v>0</v>
      </c>
      <c r="AD328" s="12">
        <v>0</v>
      </c>
      <c r="AE328" s="12">
        <v>0</v>
      </c>
      <c r="AF328" s="12">
        <v>0.7</v>
      </c>
      <c r="AG328" s="113">
        <v>2.9957322735539909</v>
      </c>
      <c r="AH328" s="12">
        <v>1</v>
      </c>
      <c r="AI328" s="24">
        <v>162</v>
      </c>
      <c r="AJ328" s="12">
        <v>1</v>
      </c>
      <c r="AK328" s="12" t="s">
        <v>560</v>
      </c>
      <c r="AL328" s="12">
        <v>11</v>
      </c>
      <c r="AM328" s="12" t="s">
        <v>90</v>
      </c>
      <c r="AN328" s="128">
        <f t="shared" si="11"/>
        <v>3.784189633918261</v>
      </c>
      <c r="AO328" s="12">
        <v>1501.04</v>
      </c>
      <c r="AP328" s="12" t="str">
        <f>"2:1"</f>
        <v>2:1</v>
      </c>
      <c r="AQ328" s="12" t="s">
        <v>63</v>
      </c>
      <c r="AR328" s="12" t="s">
        <v>576</v>
      </c>
      <c r="AS328" s="12" t="s">
        <v>578</v>
      </c>
      <c r="AT328" s="12" t="s">
        <v>17</v>
      </c>
      <c r="AU328" s="12"/>
    </row>
    <row r="329" spans="1:47" ht="15" customHeight="1" x14ac:dyDescent="0.3">
      <c r="A329" s="15">
        <v>0.1086107811127385</v>
      </c>
      <c r="B329" s="12">
        <v>1.2266104643122418E-2</v>
      </c>
      <c r="C329" s="12">
        <v>0</v>
      </c>
      <c r="D329" s="12">
        <v>0</v>
      </c>
      <c r="E329" s="12">
        <v>1</v>
      </c>
      <c r="F329" s="12">
        <v>1</v>
      </c>
      <c r="G329" s="12">
        <v>0</v>
      </c>
      <c r="H329" s="12">
        <v>0</v>
      </c>
      <c r="I329" s="12">
        <v>0</v>
      </c>
      <c r="J329" s="12">
        <v>0</v>
      </c>
      <c r="K329" s="12">
        <v>0</v>
      </c>
      <c r="L329" s="12">
        <v>0</v>
      </c>
      <c r="M329" s="12">
        <v>0</v>
      </c>
      <c r="N329" s="12">
        <v>1</v>
      </c>
      <c r="O329" s="113">
        <v>7.6038979685218813</v>
      </c>
      <c r="P329" s="12">
        <v>0</v>
      </c>
      <c r="Q329" s="12">
        <v>0</v>
      </c>
      <c r="R329" s="12">
        <v>6.9850000000000003</v>
      </c>
      <c r="S329" s="128">
        <v>6.3595738686723777</v>
      </c>
      <c r="T329" s="126">
        <v>1</v>
      </c>
      <c r="U329" s="128">
        <v>0.51739600751000214</v>
      </c>
      <c r="V329" s="12">
        <v>1</v>
      </c>
      <c r="W329" s="12">
        <v>0</v>
      </c>
      <c r="X329" s="12">
        <v>1</v>
      </c>
      <c r="Y329" s="12">
        <v>1</v>
      </c>
      <c r="Z329" s="12">
        <v>1</v>
      </c>
      <c r="AA329" s="12">
        <v>1</v>
      </c>
      <c r="AB329" s="12">
        <v>0</v>
      </c>
      <c r="AC329" s="12">
        <v>0</v>
      </c>
      <c r="AD329" s="12">
        <v>0</v>
      </c>
      <c r="AE329" s="12">
        <v>0</v>
      </c>
      <c r="AF329" s="12">
        <v>0.7</v>
      </c>
      <c r="AG329" s="113">
        <v>2.9957322735539909</v>
      </c>
      <c r="AH329" s="12">
        <v>1</v>
      </c>
      <c r="AI329" s="24">
        <v>162</v>
      </c>
      <c r="AJ329" s="12">
        <v>1</v>
      </c>
      <c r="AK329" s="12" t="s">
        <v>560</v>
      </c>
      <c r="AL329" s="12">
        <v>11</v>
      </c>
      <c r="AM329" s="12" t="s">
        <v>90</v>
      </c>
      <c r="AN329" s="128">
        <f t="shared" si="11"/>
        <v>3.784189633918261</v>
      </c>
      <c r="AO329" s="12">
        <v>1501.04</v>
      </c>
      <c r="AP329" s="12" t="str">
        <f>"2:1"</f>
        <v>2:1</v>
      </c>
      <c r="AQ329" s="12" t="s">
        <v>63</v>
      </c>
      <c r="AR329" s="12" t="s">
        <v>577</v>
      </c>
      <c r="AS329" s="12" t="s">
        <v>579</v>
      </c>
      <c r="AT329" s="12" t="s">
        <v>17</v>
      </c>
      <c r="AU329" s="12"/>
    </row>
    <row r="330" spans="1:47" ht="15" customHeight="1" x14ac:dyDescent="0.3">
      <c r="A330" s="15">
        <v>0.12843856524893535</v>
      </c>
      <c r="B330" s="12">
        <v>1.2232244309422416E-2</v>
      </c>
      <c r="C330" s="12">
        <v>0</v>
      </c>
      <c r="D330" s="12">
        <v>0</v>
      </c>
      <c r="E330" s="12">
        <v>1</v>
      </c>
      <c r="F330" s="12">
        <v>1</v>
      </c>
      <c r="G330" s="12">
        <v>0</v>
      </c>
      <c r="H330" s="12">
        <v>0</v>
      </c>
      <c r="I330" s="12">
        <v>0</v>
      </c>
      <c r="J330" s="12">
        <v>0</v>
      </c>
      <c r="K330" s="12">
        <v>0</v>
      </c>
      <c r="L330" s="12">
        <v>0</v>
      </c>
      <c r="M330" s="12">
        <v>0</v>
      </c>
      <c r="N330" s="12">
        <v>1</v>
      </c>
      <c r="O330" s="113">
        <v>7.6038979685218813</v>
      </c>
      <c r="P330" s="12">
        <v>0</v>
      </c>
      <c r="Q330" s="12">
        <v>0</v>
      </c>
      <c r="R330" s="12">
        <v>6.9850000000000003</v>
      </c>
      <c r="S330" s="128">
        <v>6.3595738686723777</v>
      </c>
      <c r="T330" s="126">
        <v>1</v>
      </c>
      <c r="U330" s="128">
        <v>0.51739600751000214</v>
      </c>
      <c r="V330" s="12">
        <v>1</v>
      </c>
      <c r="W330" s="12">
        <v>0</v>
      </c>
      <c r="X330" s="12">
        <v>1</v>
      </c>
      <c r="Y330" s="12">
        <v>1</v>
      </c>
      <c r="Z330" s="12">
        <v>1</v>
      </c>
      <c r="AA330" s="12">
        <v>1</v>
      </c>
      <c r="AB330" s="12">
        <v>0</v>
      </c>
      <c r="AC330" s="12">
        <v>0</v>
      </c>
      <c r="AD330" s="12">
        <v>0</v>
      </c>
      <c r="AE330" s="12">
        <v>0</v>
      </c>
      <c r="AF330" s="12">
        <v>0.7</v>
      </c>
      <c r="AG330" s="113">
        <v>2.9957322735539909</v>
      </c>
      <c r="AH330" s="12">
        <v>1</v>
      </c>
      <c r="AI330" s="24">
        <v>162</v>
      </c>
      <c r="AJ330" s="12">
        <v>1</v>
      </c>
      <c r="AK330" s="12" t="s">
        <v>560</v>
      </c>
      <c r="AL330" s="12">
        <v>11</v>
      </c>
      <c r="AM330" s="12" t="s">
        <v>90</v>
      </c>
      <c r="AN330" s="128">
        <f t="shared" ref="AN330:AN361" si="12">LN(44)</f>
        <v>3.784189633918261</v>
      </c>
      <c r="AO330" s="12">
        <v>1501.04</v>
      </c>
      <c r="AP330" s="12" t="str">
        <f>"3:1"</f>
        <v>3:1</v>
      </c>
      <c r="AQ330" s="12" t="s">
        <v>63</v>
      </c>
      <c r="AR330" s="12" t="s">
        <v>576</v>
      </c>
      <c r="AS330" s="12" t="s">
        <v>578</v>
      </c>
      <c r="AT330" s="12" t="s">
        <v>17</v>
      </c>
      <c r="AU330" s="12"/>
    </row>
    <row r="331" spans="1:47" ht="15" customHeight="1" x14ac:dyDescent="0.3">
      <c r="A331" s="15">
        <v>0.11126328616795943</v>
      </c>
      <c r="B331" s="12">
        <v>1.2257819662571803E-2</v>
      </c>
      <c r="C331" s="12">
        <v>0</v>
      </c>
      <c r="D331" s="12">
        <v>0</v>
      </c>
      <c r="E331" s="12">
        <v>1</v>
      </c>
      <c r="F331" s="12">
        <v>1</v>
      </c>
      <c r="G331" s="12">
        <v>0</v>
      </c>
      <c r="H331" s="12">
        <v>0</v>
      </c>
      <c r="I331" s="12">
        <v>0</v>
      </c>
      <c r="J331" s="12">
        <v>0</v>
      </c>
      <c r="K331" s="12">
        <v>0</v>
      </c>
      <c r="L331" s="12">
        <v>0</v>
      </c>
      <c r="M331" s="12">
        <v>0</v>
      </c>
      <c r="N331" s="12">
        <v>1</v>
      </c>
      <c r="O331" s="113">
        <v>7.6038979685218813</v>
      </c>
      <c r="P331" s="12">
        <v>0</v>
      </c>
      <c r="Q331" s="12">
        <v>0</v>
      </c>
      <c r="R331" s="12">
        <v>6.9850000000000003</v>
      </c>
      <c r="S331" s="128">
        <v>6.3595738686723777</v>
      </c>
      <c r="T331" s="126">
        <v>1</v>
      </c>
      <c r="U331" s="128">
        <v>0.51739600751000214</v>
      </c>
      <c r="V331" s="12">
        <v>1</v>
      </c>
      <c r="W331" s="12">
        <v>0</v>
      </c>
      <c r="X331" s="12">
        <v>1</v>
      </c>
      <c r="Y331" s="12">
        <v>1</v>
      </c>
      <c r="Z331" s="12">
        <v>1</v>
      </c>
      <c r="AA331" s="12">
        <v>1</v>
      </c>
      <c r="AB331" s="12">
        <v>0</v>
      </c>
      <c r="AC331" s="12">
        <v>0</v>
      </c>
      <c r="AD331" s="12">
        <v>0</v>
      </c>
      <c r="AE331" s="12">
        <v>0</v>
      </c>
      <c r="AF331" s="12">
        <v>0.7</v>
      </c>
      <c r="AG331" s="113">
        <v>2.9957322735539909</v>
      </c>
      <c r="AH331" s="12">
        <v>1</v>
      </c>
      <c r="AI331" s="24">
        <v>162</v>
      </c>
      <c r="AJ331" s="12">
        <v>1</v>
      </c>
      <c r="AK331" s="12" t="s">
        <v>560</v>
      </c>
      <c r="AL331" s="12">
        <v>11</v>
      </c>
      <c r="AM331" s="12" t="s">
        <v>90</v>
      </c>
      <c r="AN331" s="128">
        <f t="shared" si="12"/>
        <v>3.784189633918261</v>
      </c>
      <c r="AO331" s="12">
        <v>1501.04</v>
      </c>
      <c r="AP331" s="12" t="str">
        <f>"3:1"</f>
        <v>3:1</v>
      </c>
      <c r="AQ331" s="12" t="s">
        <v>63</v>
      </c>
      <c r="AR331" s="12" t="s">
        <v>577</v>
      </c>
      <c r="AS331" s="12" t="s">
        <v>579</v>
      </c>
      <c r="AT331" s="12" t="s">
        <v>17</v>
      </c>
      <c r="AU331" s="12"/>
    </row>
    <row r="332" spans="1:47" ht="15" customHeight="1" x14ac:dyDescent="0.3">
      <c r="A332" s="15">
        <v>0.13956356928455674</v>
      </c>
      <c r="B332" s="12">
        <v>1.3956356928455673E-2</v>
      </c>
      <c r="C332" s="12">
        <v>0</v>
      </c>
      <c r="D332" s="12">
        <v>0</v>
      </c>
      <c r="E332" s="12">
        <v>1</v>
      </c>
      <c r="F332" s="12">
        <v>1</v>
      </c>
      <c r="G332" s="12">
        <v>0</v>
      </c>
      <c r="H332" s="12">
        <v>0</v>
      </c>
      <c r="I332" s="12">
        <v>0</v>
      </c>
      <c r="J332" s="12">
        <v>0</v>
      </c>
      <c r="K332" s="12">
        <v>0</v>
      </c>
      <c r="L332" s="12">
        <v>0</v>
      </c>
      <c r="M332" s="12">
        <v>0</v>
      </c>
      <c r="N332" s="12">
        <v>1</v>
      </c>
      <c r="O332" s="113">
        <v>7.6038979685218813</v>
      </c>
      <c r="P332" s="12">
        <v>0</v>
      </c>
      <c r="Q332" s="12">
        <v>0</v>
      </c>
      <c r="R332" s="12">
        <v>6.9850000000000003</v>
      </c>
      <c r="S332" s="128">
        <v>6.3595738686723777</v>
      </c>
      <c r="T332" s="126">
        <v>1</v>
      </c>
      <c r="U332" s="128">
        <v>0.51739600751000214</v>
      </c>
      <c r="V332" s="12">
        <v>1</v>
      </c>
      <c r="W332" s="12">
        <v>0</v>
      </c>
      <c r="X332" s="12">
        <v>1</v>
      </c>
      <c r="Y332" s="12">
        <v>1</v>
      </c>
      <c r="Z332" s="12">
        <v>1</v>
      </c>
      <c r="AA332" s="12">
        <v>1</v>
      </c>
      <c r="AB332" s="12">
        <v>0</v>
      </c>
      <c r="AC332" s="12">
        <v>0</v>
      </c>
      <c r="AD332" s="12">
        <v>0</v>
      </c>
      <c r="AE332" s="12">
        <v>0</v>
      </c>
      <c r="AF332" s="12">
        <v>0.7</v>
      </c>
      <c r="AG332" s="113">
        <v>2.9957322735539909</v>
      </c>
      <c r="AH332" s="12">
        <v>1</v>
      </c>
      <c r="AI332" s="24">
        <v>162</v>
      </c>
      <c r="AJ332" s="12">
        <v>1</v>
      </c>
      <c r="AK332" s="12" t="s">
        <v>560</v>
      </c>
      <c r="AL332" s="12">
        <v>11</v>
      </c>
      <c r="AM332" s="12" t="s">
        <v>90</v>
      </c>
      <c r="AN332" s="128">
        <f t="shared" si="12"/>
        <v>3.784189633918261</v>
      </c>
      <c r="AO332" s="12">
        <v>1501.04</v>
      </c>
      <c r="AP332" s="12" t="s">
        <v>569</v>
      </c>
      <c r="AQ332" s="12" t="s">
        <v>63</v>
      </c>
      <c r="AR332" s="12" t="s">
        <v>576</v>
      </c>
      <c r="AS332" s="12" t="s">
        <v>578</v>
      </c>
      <c r="AT332" s="12" t="s">
        <v>17</v>
      </c>
      <c r="AU332" s="12"/>
    </row>
    <row r="333" spans="1:47" ht="15" customHeight="1" x14ac:dyDescent="0.3">
      <c r="A333" s="15">
        <v>0.10771192291400269</v>
      </c>
      <c r="B333" s="12">
        <v>1.4012297664151935E-2</v>
      </c>
      <c r="C333" s="12">
        <v>0</v>
      </c>
      <c r="D333" s="12">
        <v>0</v>
      </c>
      <c r="E333" s="12">
        <v>1</v>
      </c>
      <c r="F333" s="12">
        <v>1</v>
      </c>
      <c r="G333" s="12">
        <v>0</v>
      </c>
      <c r="H333" s="12">
        <v>0</v>
      </c>
      <c r="I333" s="12">
        <v>0</v>
      </c>
      <c r="J333" s="12">
        <v>0</v>
      </c>
      <c r="K333" s="12">
        <v>0</v>
      </c>
      <c r="L333" s="12">
        <v>0</v>
      </c>
      <c r="M333" s="12">
        <v>0</v>
      </c>
      <c r="N333" s="12">
        <v>1</v>
      </c>
      <c r="O333" s="113">
        <v>7.6038979685218813</v>
      </c>
      <c r="P333" s="12">
        <v>0</v>
      </c>
      <c r="Q333" s="12">
        <v>0</v>
      </c>
      <c r="R333" s="12">
        <v>6.9850000000000003</v>
      </c>
      <c r="S333" s="128">
        <v>6.3595738686723777</v>
      </c>
      <c r="T333" s="126">
        <v>1</v>
      </c>
      <c r="U333" s="128">
        <v>0.51739600751000214</v>
      </c>
      <c r="V333" s="12">
        <v>1</v>
      </c>
      <c r="W333" s="12">
        <v>0</v>
      </c>
      <c r="X333" s="12">
        <v>1</v>
      </c>
      <c r="Y333" s="12">
        <v>1</v>
      </c>
      <c r="Z333" s="12">
        <v>1</v>
      </c>
      <c r="AA333" s="12">
        <v>1</v>
      </c>
      <c r="AB333" s="12">
        <v>0</v>
      </c>
      <c r="AC333" s="12">
        <v>0</v>
      </c>
      <c r="AD333" s="12">
        <v>0</v>
      </c>
      <c r="AE333" s="12">
        <v>0</v>
      </c>
      <c r="AF333" s="12">
        <v>0.7</v>
      </c>
      <c r="AG333" s="113">
        <v>2.9957322735539909</v>
      </c>
      <c r="AH333" s="12">
        <v>1</v>
      </c>
      <c r="AI333" s="24">
        <v>162</v>
      </c>
      <c r="AJ333" s="12">
        <v>1</v>
      </c>
      <c r="AK333" s="12" t="s">
        <v>560</v>
      </c>
      <c r="AL333" s="12">
        <v>11</v>
      </c>
      <c r="AM333" s="12" t="s">
        <v>90</v>
      </c>
      <c r="AN333" s="128">
        <f t="shared" si="12"/>
        <v>3.784189633918261</v>
      </c>
      <c r="AO333" s="12">
        <v>1501.04</v>
      </c>
      <c r="AP333" s="12" t="s">
        <v>569</v>
      </c>
      <c r="AQ333" s="12" t="s">
        <v>63</v>
      </c>
      <c r="AR333" s="12" t="s">
        <v>577</v>
      </c>
      <c r="AS333" s="12" t="s">
        <v>579</v>
      </c>
      <c r="AT333" s="12" t="s">
        <v>17</v>
      </c>
      <c r="AU333" s="12"/>
    </row>
    <row r="334" spans="1:47" ht="15" customHeight="1" x14ac:dyDescent="0.3">
      <c r="A334" s="15">
        <v>0.15442494442537594</v>
      </c>
      <c r="B334" s="12">
        <v>1.4038631311397813E-2</v>
      </c>
      <c r="C334" s="12">
        <v>0</v>
      </c>
      <c r="D334" s="12">
        <v>0</v>
      </c>
      <c r="E334" s="12">
        <v>1</v>
      </c>
      <c r="F334" s="12">
        <v>1</v>
      </c>
      <c r="G334" s="12">
        <v>0</v>
      </c>
      <c r="H334" s="12">
        <v>0</v>
      </c>
      <c r="I334" s="12">
        <v>0</v>
      </c>
      <c r="J334" s="12">
        <v>0</v>
      </c>
      <c r="K334" s="12">
        <v>0</v>
      </c>
      <c r="L334" s="12">
        <v>0</v>
      </c>
      <c r="M334" s="12">
        <v>0</v>
      </c>
      <c r="N334" s="12">
        <v>1</v>
      </c>
      <c r="O334" s="113">
        <v>7.6038979685218813</v>
      </c>
      <c r="P334" s="12">
        <v>0</v>
      </c>
      <c r="Q334" s="12">
        <v>0</v>
      </c>
      <c r="R334" s="12">
        <v>6.9850000000000003</v>
      </c>
      <c r="S334" s="128">
        <v>6.3595738686723777</v>
      </c>
      <c r="T334" s="126">
        <v>1</v>
      </c>
      <c r="U334" s="128">
        <v>0.51739600751000214</v>
      </c>
      <c r="V334" s="12">
        <v>1</v>
      </c>
      <c r="W334" s="12">
        <v>0</v>
      </c>
      <c r="X334" s="12">
        <v>1</v>
      </c>
      <c r="Y334" s="12">
        <v>1</v>
      </c>
      <c r="Z334" s="12">
        <v>1</v>
      </c>
      <c r="AA334" s="12">
        <v>1</v>
      </c>
      <c r="AB334" s="12">
        <v>0</v>
      </c>
      <c r="AC334" s="12">
        <v>0</v>
      </c>
      <c r="AD334" s="12">
        <v>0</v>
      </c>
      <c r="AE334" s="12">
        <v>0</v>
      </c>
      <c r="AF334" s="12">
        <v>0.7</v>
      </c>
      <c r="AG334" s="113">
        <v>2.9957322735539909</v>
      </c>
      <c r="AH334" s="12">
        <v>1</v>
      </c>
      <c r="AI334" s="24">
        <v>162</v>
      </c>
      <c r="AJ334" s="12">
        <v>1</v>
      </c>
      <c r="AK334" s="12" t="s">
        <v>560</v>
      </c>
      <c r="AL334" s="12">
        <v>11</v>
      </c>
      <c r="AM334" s="12" t="s">
        <v>90</v>
      </c>
      <c r="AN334" s="128">
        <f t="shared" si="12"/>
        <v>3.784189633918261</v>
      </c>
      <c r="AO334" s="12">
        <v>1501.04</v>
      </c>
      <c r="AP334" s="12" t="s">
        <v>570</v>
      </c>
      <c r="AQ334" s="12" t="s">
        <v>63</v>
      </c>
      <c r="AR334" s="12" t="s">
        <v>576</v>
      </c>
      <c r="AS334" s="12" t="s">
        <v>578</v>
      </c>
      <c r="AT334" s="12" t="s">
        <v>17</v>
      </c>
      <c r="AU334" s="12"/>
    </row>
    <row r="335" spans="1:47" ht="15" customHeight="1" x14ac:dyDescent="0.3">
      <c r="A335" s="15">
        <v>0.10150976211566487</v>
      </c>
      <c r="B335" s="12">
        <v>1.4135679592861227E-2</v>
      </c>
      <c r="C335" s="12">
        <v>0</v>
      </c>
      <c r="D335" s="12">
        <v>0</v>
      </c>
      <c r="E335" s="12">
        <v>1</v>
      </c>
      <c r="F335" s="12">
        <v>1</v>
      </c>
      <c r="G335" s="12">
        <v>0</v>
      </c>
      <c r="H335" s="12">
        <v>0</v>
      </c>
      <c r="I335" s="12">
        <v>0</v>
      </c>
      <c r="J335" s="12">
        <v>0</v>
      </c>
      <c r="K335" s="12">
        <v>0</v>
      </c>
      <c r="L335" s="12">
        <v>0</v>
      </c>
      <c r="M335" s="12">
        <v>0</v>
      </c>
      <c r="N335" s="12">
        <v>1</v>
      </c>
      <c r="O335" s="113">
        <v>7.6038979685218813</v>
      </c>
      <c r="P335" s="12">
        <v>0</v>
      </c>
      <c r="Q335" s="12">
        <v>0</v>
      </c>
      <c r="R335" s="12">
        <v>6.9850000000000003</v>
      </c>
      <c r="S335" s="128">
        <v>6.3595738686723777</v>
      </c>
      <c r="T335" s="126">
        <v>1</v>
      </c>
      <c r="U335" s="128">
        <v>0.51739600751000214</v>
      </c>
      <c r="V335" s="12">
        <v>1</v>
      </c>
      <c r="W335" s="12">
        <v>0</v>
      </c>
      <c r="X335" s="12">
        <v>1</v>
      </c>
      <c r="Y335" s="12">
        <v>1</v>
      </c>
      <c r="Z335" s="12">
        <v>1</v>
      </c>
      <c r="AA335" s="12">
        <v>1</v>
      </c>
      <c r="AB335" s="12">
        <v>0</v>
      </c>
      <c r="AC335" s="12">
        <v>0</v>
      </c>
      <c r="AD335" s="12">
        <v>0</v>
      </c>
      <c r="AE335" s="12">
        <v>0</v>
      </c>
      <c r="AF335" s="12">
        <v>0.7</v>
      </c>
      <c r="AG335" s="113">
        <v>2.9957322735539909</v>
      </c>
      <c r="AH335" s="12">
        <v>1</v>
      </c>
      <c r="AI335" s="24">
        <v>162</v>
      </c>
      <c r="AJ335" s="12">
        <v>1</v>
      </c>
      <c r="AK335" s="12" t="s">
        <v>560</v>
      </c>
      <c r="AL335" s="12">
        <v>11</v>
      </c>
      <c r="AM335" s="12" t="s">
        <v>90</v>
      </c>
      <c r="AN335" s="128">
        <f t="shared" si="12"/>
        <v>3.784189633918261</v>
      </c>
      <c r="AO335" s="12">
        <v>1501.04</v>
      </c>
      <c r="AP335" s="12" t="s">
        <v>570</v>
      </c>
      <c r="AQ335" s="12" t="s">
        <v>63</v>
      </c>
      <c r="AR335" s="12" t="s">
        <v>577</v>
      </c>
      <c r="AS335" s="12" t="s">
        <v>579</v>
      </c>
      <c r="AT335" s="12" t="s">
        <v>17</v>
      </c>
      <c r="AU335" s="12"/>
    </row>
    <row r="336" spans="1:47" ht="15" customHeight="1" x14ac:dyDescent="0.3">
      <c r="A336" s="15">
        <v>0.15593819370902925</v>
      </c>
      <c r="B336" s="12">
        <v>1.4176199428093568E-2</v>
      </c>
      <c r="C336" s="12">
        <v>0</v>
      </c>
      <c r="D336" s="12">
        <v>0</v>
      </c>
      <c r="E336" s="12">
        <v>1</v>
      </c>
      <c r="F336" s="12">
        <v>1</v>
      </c>
      <c r="G336" s="12">
        <v>0</v>
      </c>
      <c r="H336" s="12">
        <v>0</v>
      </c>
      <c r="I336" s="12">
        <v>0</v>
      </c>
      <c r="J336" s="12">
        <v>0</v>
      </c>
      <c r="K336" s="12">
        <v>0</v>
      </c>
      <c r="L336" s="12">
        <v>0</v>
      </c>
      <c r="M336" s="12">
        <v>0</v>
      </c>
      <c r="N336" s="12">
        <v>1</v>
      </c>
      <c r="O336" s="113">
        <v>7.6038979685218813</v>
      </c>
      <c r="P336" s="12">
        <v>0</v>
      </c>
      <c r="Q336" s="12">
        <v>0</v>
      </c>
      <c r="R336" s="12">
        <v>6.9850000000000003</v>
      </c>
      <c r="S336" s="128">
        <v>6.3595738686723777</v>
      </c>
      <c r="T336" s="126">
        <v>1</v>
      </c>
      <c r="U336" s="128">
        <v>0.51739600751000214</v>
      </c>
      <c r="V336" s="12">
        <v>1</v>
      </c>
      <c r="W336" s="12">
        <v>0</v>
      </c>
      <c r="X336" s="12">
        <v>1</v>
      </c>
      <c r="Y336" s="12">
        <v>1</v>
      </c>
      <c r="Z336" s="12">
        <v>1</v>
      </c>
      <c r="AA336" s="12">
        <v>1</v>
      </c>
      <c r="AB336" s="12">
        <v>0</v>
      </c>
      <c r="AC336" s="12">
        <v>0</v>
      </c>
      <c r="AD336" s="12">
        <v>0</v>
      </c>
      <c r="AE336" s="12">
        <v>0</v>
      </c>
      <c r="AF336" s="12">
        <v>0.7</v>
      </c>
      <c r="AG336" s="113">
        <v>2.9957322735539909</v>
      </c>
      <c r="AH336" s="12">
        <v>1</v>
      </c>
      <c r="AI336" s="24">
        <v>162</v>
      </c>
      <c r="AJ336" s="12">
        <v>1</v>
      </c>
      <c r="AK336" s="12" t="s">
        <v>560</v>
      </c>
      <c r="AL336" s="12">
        <v>11</v>
      </c>
      <c r="AM336" s="12" t="s">
        <v>90</v>
      </c>
      <c r="AN336" s="128">
        <f t="shared" si="12"/>
        <v>3.784189633918261</v>
      </c>
      <c r="AO336" s="12">
        <v>1501.04</v>
      </c>
      <c r="AP336" s="12" t="s">
        <v>571</v>
      </c>
      <c r="AQ336" s="12" t="s">
        <v>63</v>
      </c>
      <c r="AR336" s="12" t="s">
        <v>576</v>
      </c>
      <c r="AS336" s="12" t="s">
        <v>578</v>
      </c>
      <c r="AT336" s="12" t="s">
        <v>17</v>
      </c>
      <c r="AU336" s="12"/>
    </row>
    <row r="337" spans="1:47" ht="15" customHeight="1" x14ac:dyDescent="0.3">
      <c r="A337" s="15">
        <v>0.11662229184822198</v>
      </c>
      <c r="B337" s="12">
        <v>1.4253835670338241E-2</v>
      </c>
      <c r="C337" s="12">
        <v>0</v>
      </c>
      <c r="D337" s="12">
        <v>0</v>
      </c>
      <c r="E337" s="12">
        <v>1</v>
      </c>
      <c r="F337" s="12">
        <v>1</v>
      </c>
      <c r="G337" s="12">
        <v>0</v>
      </c>
      <c r="H337" s="12">
        <v>0</v>
      </c>
      <c r="I337" s="12">
        <v>0</v>
      </c>
      <c r="J337" s="12">
        <v>0</v>
      </c>
      <c r="K337" s="12">
        <v>0</v>
      </c>
      <c r="L337" s="12">
        <v>0</v>
      </c>
      <c r="M337" s="12">
        <v>0</v>
      </c>
      <c r="N337" s="12">
        <v>1</v>
      </c>
      <c r="O337" s="113">
        <v>7.6038979685218813</v>
      </c>
      <c r="P337" s="12">
        <v>0</v>
      </c>
      <c r="Q337" s="12">
        <v>0</v>
      </c>
      <c r="R337" s="12">
        <v>6.9850000000000003</v>
      </c>
      <c r="S337" s="128">
        <v>6.3595738686723777</v>
      </c>
      <c r="T337" s="126">
        <v>1</v>
      </c>
      <c r="U337" s="128">
        <v>0.51739600751000214</v>
      </c>
      <c r="V337" s="12">
        <v>1</v>
      </c>
      <c r="W337" s="12">
        <v>0</v>
      </c>
      <c r="X337" s="12">
        <v>1</v>
      </c>
      <c r="Y337" s="12">
        <v>1</v>
      </c>
      <c r="Z337" s="12">
        <v>1</v>
      </c>
      <c r="AA337" s="12">
        <v>1</v>
      </c>
      <c r="AB337" s="12">
        <v>0</v>
      </c>
      <c r="AC337" s="12">
        <v>0</v>
      </c>
      <c r="AD337" s="12">
        <v>0</v>
      </c>
      <c r="AE337" s="12">
        <v>0</v>
      </c>
      <c r="AF337" s="12">
        <v>0.7</v>
      </c>
      <c r="AG337" s="113">
        <v>2.9957322735539909</v>
      </c>
      <c r="AH337" s="12">
        <v>1</v>
      </c>
      <c r="AI337" s="24">
        <v>162</v>
      </c>
      <c r="AJ337" s="12">
        <v>1</v>
      </c>
      <c r="AK337" s="12" t="s">
        <v>560</v>
      </c>
      <c r="AL337" s="12">
        <v>11</v>
      </c>
      <c r="AM337" s="12" t="s">
        <v>90</v>
      </c>
      <c r="AN337" s="128">
        <f t="shared" si="12"/>
        <v>3.784189633918261</v>
      </c>
      <c r="AO337" s="12">
        <v>1501.04</v>
      </c>
      <c r="AP337" s="12" t="s">
        <v>571</v>
      </c>
      <c r="AQ337" s="12" t="s">
        <v>63</v>
      </c>
      <c r="AR337" s="12" t="s">
        <v>577</v>
      </c>
      <c r="AS337" s="12" t="s">
        <v>579</v>
      </c>
      <c r="AT337" s="12" t="s">
        <v>17</v>
      </c>
      <c r="AU337" s="12"/>
    </row>
    <row r="338" spans="1:47" ht="15" customHeight="1" x14ac:dyDescent="0.3">
      <c r="A338" s="15">
        <v>0.14098497814593786</v>
      </c>
      <c r="B338" s="12">
        <v>1.4098497814593785E-2</v>
      </c>
      <c r="C338" s="12">
        <v>0</v>
      </c>
      <c r="D338" s="12">
        <v>0</v>
      </c>
      <c r="E338" s="12">
        <v>1</v>
      </c>
      <c r="F338" s="12">
        <v>1</v>
      </c>
      <c r="G338" s="12">
        <v>0</v>
      </c>
      <c r="H338" s="12">
        <v>0</v>
      </c>
      <c r="I338" s="12">
        <v>0</v>
      </c>
      <c r="J338" s="12">
        <v>0</v>
      </c>
      <c r="K338" s="12">
        <v>0</v>
      </c>
      <c r="L338" s="12">
        <v>0</v>
      </c>
      <c r="M338" s="12">
        <v>0</v>
      </c>
      <c r="N338" s="12">
        <v>1</v>
      </c>
      <c r="O338" s="113">
        <v>7.6038979685218813</v>
      </c>
      <c r="P338" s="12">
        <v>0</v>
      </c>
      <c r="Q338" s="12">
        <v>0</v>
      </c>
      <c r="R338" s="12">
        <v>6.9850000000000003</v>
      </c>
      <c r="S338" s="128">
        <v>6.3595738686723777</v>
      </c>
      <c r="T338" s="126">
        <v>1</v>
      </c>
      <c r="U338" s="128">
        <v>0.51739600751000214</v>
      </c>
      <c r="V338" s="12">
        <v>1</v>
      </c>
      <c r="W338" s="12">
        <v>0</v>
      </c>
      <c r="X338" s="12">
        <v>1</v>
      </c>
      <c r="Y338" s="12">
        <v>1</v>
      </c>
      <c r="Z338" s="12">
        <v>1</v>
      </c>
      <c r="AA338" s="12">
        <v>1</v>
      </c>
      <c r="AB338" s="12">
        <v>0</v>
      </c>
      <c r="AC338" s="12">
        <v>0</v>
      </c>
      <c r="AD338" s="12">
        <v>0</v>
      </c>
      <c r="AE338" s="12">
        <v>0</v>
      </c>
      <c r="AF338" s="12">
        <v>0.7</v>
      </c>
      <c r="AG338" s="113">
        <v>2.9957322735539909</v>
      </c>
      <c r="AH338" s="12">
        <v>1</v>
      </c>
      <c r="AI338" s="24">
        <v>162</v>
      </c>
      <c r="AJ338" s="12">
        <v>1</v>
      </c>
      <c r="AK338" s="12" t="s">
        <v>560</v>
      </c>
      <c r="AL338" s="12">
        <v>11</v>
      </c>
      <c r="AM338" s="12" t="s">
        <v>90</v>
      </c>
      <c r="AN338" s="128">
        <f t="shared" si="12"/>
        <v>3.784189633918261</v>
      </c>
      <c r="AO338" s="12">
        <v>1501.04</v>
      </c>
      <c r="AP338" s="12" t="s">
        <v>572</v>
      </c>
      <c r="AQ338" s="12" t="s">
        <v>63</v>
      </c>
      <c r="AR338" s="12" t="s">
        <v>576</v>
      </c>
      <c r="AS338" s="12" t="s">
        <v>578</v>
      </c>
      <c r="AT338" s="12" t="s">
        <v>17</v>
      </c>
      <c r="AU338" s="12"/>
    </row>
    <row r="339" spans="1:47" ht="15" customHeight="1" x14ac:dyDescent="0.3">
      <c r="A339" s="15">
        <v>0.10789076272859648</v>
      </c>
      <c r="B339" s="12">
        <v>1.4157611398775104E-2</v>
      </c>
      <c r="C339" s="12">
        <v>0</v>
      </c>
      <c r="D339" s="12">
        <v>0</v>
      </c>
      <c r="E339" s="12">
        <v>1</v>
      </c>
      <c r="F339" s="12">
        <v>1</v>
      </c>
      <c r="G339" s="12">
        <v>0</v>
      </c>
      <c r="H339" s="12">
        <v>0</v>
      </c>
      <c r="I339" s="12">
        <v>0</v>
      </c>
      <c r="J339" s="12">
        <v>0</v>
      </c>
      <c r="K339" s="12">
        <v>0</v>
      </c>
      <c r="L339" s="12">
        <v>0</v>
      </c>
      <c r="M339" s="12">
        <v>0</v>
      </c>
      <c r="N339" s="12">
        <v>1</v>
      </c>
      <c r="O339" s="113">
        <v>7.6038979685218813</v>
      </c>
      <c r="P339" s="12">
        <v>0</v>
      </c>
      <c r="Q339" s="12">
        <v>0</v>
      </c>
      <c r="R339" s="12">
        <v>6.9850000000000003</v>
      </c>
      <c r="S339" s="128">
        <v>6.3595738686723777</v>
      </c>
      <c r="T339" s="126">
        <v>1</v>
      </c>
      <c r="U339" s="128">
        <v>0.51739600751000214</v>
      </c>
      <c r="V339" s="12">
        <v>1</v>
      </c>
      <c r="W339" s="12">
        <v>0</v>
      </c>
      <c r="X339" s="12">
        <v>1</v>
      </c>
      <c r="Y339" s="12">
        <v>1</v>
      </c>
      <c r="Z339" s="12">
        <v>1</v>
      </c>
      <c r="AA339" s="12">
        <v>1</v>
      </c>
      <c r="AB339" s="12">
        <v>0</v>
      </c>
      <c r="AC339" s="12">
        <v>0</v>
      </c>
      <c r="AD339" s="12">
        <v>0</v>
      </c>
      <c r="AE339" s="12">
        <v>0</v>
      </c>
      <c r="AF339" s="12">
        <v>0.7</v>
      </c>
      <c r="AG339" s="113">
        <v>2.9957322735539909</v>
      </c>
      <c r="AH339" s="12">
        <v>1</v>
      </c>
      <c r="AI339" s="24">
        <v>162</v>
      </c>
      <c r="AJ339" s="12">
        <v>1</v>
      </c>
      <c r="AK339" s="12" t="s">
        <v>560</v>
      </c>
      <c r="AL339" s="12">
        <v>11</v>
      </c>
      <c r="AM339" s="12" t="s">
        <v>90</v>
      </c>
      <c r="AN339" s="128">
        <f t="shared" si="12"/>
        <v>3.784189633918261</v>
      </c>
      <c r="AO339" s="12">
        <v>1501.04</v>
      </c>
      <c r="AP339" s="12" t="s">
        <v>572</v>
      </c>
      <c r="AQ339" s="12" t="s">
        <v>63</v>
      </c>
      <c r="AR339" s="12" t="s">
        <v>577</v>
      </c>
      <c r="AS339" s="12" t="s">
        <v>579</v>
      </c>
      <c r="AT339" s="12" t="s">
        <v>17</v>
      </c>
      <c r="AU339" s="12"/>
    </row>
    <row r="340" spans="1:47" ht="15" customHeight="1" x14ac:dyDescent="0.3">
      <c r="A340" s="15">
        <v>0.11638058913015616</v>
      </c>
      <c r="B340" s="12">
        <v>1.2250588329490122E-2</v>
      </c>
      <c r="C340" s="12">
        <v>0</v>
      </c>
      <c r="D340" s="12">
        <v>0</v>
      </c>
      <c r="E340" s="12">
        <v>1</v>
      </c>
      <c r="F340" s="12">
        <v>1</v>
      </c>
      <c r="G340" s="12">
        <v>0</v>
      </c>
      <c r="H340" s="12">
        <v>0</v>
      </c>
      <c r="I340" s="12">
        <v>0</v>
      </c>
      <c r="J340" s="12">
        <v>0</v>
      </c>
      <c r="K340" s="12">
        <v>0</v>
      </c>
      <c r="L340" s="12">
        <v>0</v>
      </c>
      <c r="M340" s="12">
        <v>0</v>
      </c>
      <c r="N340" s="12">
        <v>1</v>
      </c>
      <c r="O340" s="113">
        <v>7.6038979685218813</v>
      </c>
      <c r="P340" s="12">
        <v>0</v>
      </c>
      <c r="Q340" s="12">
        <v>0</v>
      </c>
      <c r="R340" s="12">
        <v>6.9850000000000003</v>
      </c>
      <c r="S340" s="128">
        <v>6.3595738686723777</v>
      </c>
      <c r="T340" s="126">
        <v>1</v>
      </c>
      <c r="U340" s="128">
        <v>0.51739600751000214</v>
      </c>
      <c r="V340" s="12">
        <v>1</v>
      </c>
      <c r="W340" s="12">
        <v>0</v>
      </c>
      <c r="X340" s="12">
        <v>1</v>
      </c>
      <c r="Y340" s="12">
        <v>1</v>
      </c>
      <c r="Z340" s="12">
        <v>1</v>
      </c>
      <c r="AA340" s="12">
        <v>1</v>
      </c>
      <c r="AB340" s="12">
        <v>0</v>
      </c>
      <c r="AC340" s="12">
        <v>0</v>
      </c>
      <c r="AD340" s="12">
        <v>0</v>
      </c>
      <c r="AE340" s="12">
        <v>0</v>
      </c>
      <c r="AF340" s="12">
        <v>0.7</v>
      </c>
      <c r="AG340" s="113">
        <v>2.9957322735539909</v>
      </c>
      <c r="AH340" s="12">
        <v>1</v>
      </c>
      <c r="AI340" s="24">
        <v>162</v>
      </c>
      <c r="AJ340" s="12">
        <v>1</v>
      </c>
      <c r="AK340" s="12" t="s">
        <v>560</v>
      </c>
      <c r="AL340" s="12">
        <v>11</v>
      </c>
      <c r="AM340" s="12" t="s">
        <v>90</v>
      </c>
      <c r="AN340" s="128">
        <f t="shared" si="12"/>
        <v>3.784189633918261</v>
      </c>
      <c r="AO340" s="12">
        <v>1501.04</v>
      </c>
      <c r="AP340" s="12" t="s">
        <v>573</v>
      </c>
      <c r="AQ340" s="12" t="s">
        <v>63</v>
      </c>
      <c r="AR340" s="12" t="s">
        <v>576</v>
      </c>
      <c r="AS340" s="12" t="s">
        <v>578</v>
      </c>
      <c r="AT340" s="12" t="s">
        <v>17</v>
      </c>
      <c r="AU340" s="12"/>
    </row>
    <row r="341" spans="1:47" ht="15" customHeight="1" x14ac:dyDescent="0.3">
      <c r="A341" s="15">
        <v>0.10388366152913328</v>
      </c>
      <c r="B341" s="12">
        <v>1.2267668572535839E-2</v>
      </c>
      <c r="C341" s="12">
        <v>0</v>
      </c>
      <c r="D341" s="12">
        <v>0</v>
      </c>
      <c r="E341" s="12">
        <v>1</v>
      </c>
      <c r="F341" s="12">
        <v>1</v>
      </c>
      <c r="G341" s="12">
        <v>0</v>
      </c>
      <c r="H341" s="12">
        <v>0</v>
      </c>
      <c r="I341" s="12">
        <v>0</v>
      </c>
      <c r="J341" s="12">
        <v>0</v>
      </c>
      <c r="K341" s="12">
        <v>0</v>
      </c>
      <c r="L341" s="12">
        <v>0</v>
      </c>
      <c r="M341" s="12">
        <v>0</v>
      </c>
      <c r="N341" s="12">
        <v>1</v>
      </c>
      <c r="O341" s="113">
        <v>7.6038979685218813</v>
      </c>
      <c r="P341" s="12">
        <v>0</v>
      </c>
      <c r="Q341" s="12">
        <v>0</v>
      </c>
      <c r="R341" s="12">
        <v>6.9850000000000003</v>
      </c>
      <c r="S341" s="128">
        <v>6.3595738686723777</v>
      </c>
      <c r="T341" s="126">
        <v>1</v>
      </c>
      <c r="U341" s="128">
        <v>0.51739600751000214</v>
      </c>
      <c r="V341" s="12">
        <v>1</v>
      </c>
      <c r="W341" s="12">
        <v>0</v>
      </c>
      <c r="X341" s="12">
        <v>1</v>
      </c>
      <c r="Y341" s="12">
        <v>1</v>
      </c>
      <c r="Z341" s="12">
        <v>1</v>
      </c>
      <c r="AA341" s="12">
        <v>1</v>
      </c>
      <c r="AB341" s="12">
        <v>0</v>
      </c>
      <c r="AC341" s="12">
        <v>0</v>
      </c>
      <c r="AD341" s="12">
        <v>0</v>
      </c>
      <c r="AE341" s="12">
        <v>0</v>
      </c>
      <c r="AF341" s="12">
        <v>0.7</v>
      </c>
      <c r="AG341" s="113">
        <v>2.9957322735539909</v>
      </c>
      <c r="AH341" s="12">
        <v>1</v>
      </c>
      <c r="AI341" s="24">
        <v>162</v>
      </c>
      <c r="AJ341" s="12">
        <v>1</v>
      </c>
      <c r="AK341" s="12" t="s">
        <v>560</v>
      </c>
      <c r="AL341" s="12">
        <v>11</v>
      </c>
      <c r="AM341" s="12" t="s">
        <v>90</v>
      </c>
      <c r="AN341" s="128">
        <f t="shared" si="12"/>
        <v>3.784189633918261</v>
      </c>
      <c r="AO341" s="12">
        <v>1501.04</v>
      </c>
      <c r="AP341" s="12" t="s">
        <v>573</v>
      </c>
      <c r="AQ341" s="12" t="s">
        <v>63</v>
      </c>
      <c r="AR341" s="12" t="s">
        <v>577</v>
      </c>
      <c r="AS341" s="12" t="s">
        <v>579</v>
      </c>
      <c r="AT341" s="12" t="s">
        <v>17</v>
      </c>
      <c r="AU341" s="12"/>
    </row>
    <row r="342" spans="1:47" ht="15" customHeight="1" x14ac:dyDescent="0.3">
      <c r="A342" s="15">
        <v>0.13468826799403275</v>
      </c>
      <c r="B342" s="12">
        <v>1.2244387999457521E-2</v>
      </c>
      <c r="C342" s="12">
        <v>0</v>
      </c>
      <c r="D342" s="12">
        <v>0</v>
      </c>
      <c r="E342" s="12">
        <v>1</v>
      </c>
      <c r="F342" s="12">
        <v>1</v>
      </c>
      <c r="G342" s="12">
        <v>0</v>
      </c>
      <c r="H342" s="12">
        <v>0</v>
      </c>
      <c r="I342" s="12">
        <v>0</v>
      </c>
      <c r="J342" s="12">
        <v>0</v>
      </c>
      <c r="K342" s="12">
        <v>0</v>
      </c>
      <c r="L342" s="12">
        <v>0</v>
      </c>
      <c r="M342" s="12">
        <v>0</v>
      </c>
      <c r="N342" s="12">
        <v>1</v>
      </c>
      <c r="O342" s="113">
        <v>7.6038979685218813</v>
      </c>
      <c r="P342" s="12">
        <v>0</v>
      </c>
      <c r="Q342" s="12">
        <v>0</v>
      </c>
      <c r="R342" s="12">
        <v>6.9850000000000003</v>
      </c>
      <c r="S342" s="128">
        <v>6.3595738686723777</v>
      </c>
      <c r="T342" s="126">
        <v>1</v>
      </c>
      <c r="U342" s="128">
        <v>0.51739600751000214</v>
      </c>
      <c r="V342" s="12">
        <v>1</v>
      </c>
      <c r="W342" s="12">
        <v>0</v>
      </c>
      <c r="X342" s="12">
        <v>1</v>
      </c>
      <c r="Y342" s="12">
        <v>1</v>
      </c>
      <c r="Z342" s="12">
        <v>1</v>
      </c>
      <c r="AA342" s="12">
        <v>1</v>
      </c>
      <c r="AB342" s="12">
        <v>0</v>
      </c>
      <c r="AC342" s="12">
        <v>0</v>
      </c>
      <c r="AD342" s="12">
        <v>0</v>
      </c>
      <c r="AE342" s="12">
        <v>0</v>
      </c>
      <c r="AF342" s="12">
        <v>0.7</v>
      </c>
      <c r="AG342" s="113">
        <v>2.9957322735539909</v>
      </c>
      <c r="AH342" s="12">
        <v>1</v>
      </c>
      <c r="AI342" s="24">
        <v>162</v>
      </c>
      <c r="AJ342" s="12">
        <v>1</v>
      </c>
      <c r="AK342" s="12" t="s">
        <v>560</v>
      </c>
      <c r="AL342" s="12">
        <v>11</v>
      </c>
      <c r="AM342" s="12" t="s">
        <v>90</v>
      </c>
      <c r="AN342" s="128">
        <f t="shared" si="12"/>
        <v>3.784189633918261</v>
      </c>
      <c r="AO342" s="12">
        <v>1501.04</v>
      </c>
      <c r="AP342" s="12" t="s">
        <v>574</v>
      </c>
      <c r="AQ342" s="12" t="s">
        <v>63</v>
      </c>
      <c r="AR342" s="12" t="s">
        <v>576</v>
      </c>
      <c r="AS342" s="12" t="s">
        <v>578</v>
      </c>
      <c r="AT342" s="12" t="s">
        <v>17</v>
      </c>
      <c r="AU342" s="12"/>
    </row>
    <row r="343" spans="1:47" ht="15" customHeight="1" x14ac:dyDescent="0.3">
      <c r="A343" s="15">
        <v>0.10805922550760223</v>
      </c>
      <c r="B343" s="12">
        <v>1.2284627741916887E-2</v>
      </c>
      <c r="C343" s="12">
        <v>0</v>
      </c>
      <c r="D343" s="12">
        <v>0</v>
      </c>
      <c r="E343" s="12">
        <v>1</v>
      </c>
      <c r="F343" s="12">
        <v>1</v>
      </c>
      <c r="G343" s="12">
        <v>0</v>
      </c>
      <c r="H343" s="12">
        <v>0</v>
      </c>
      <c r="I343" s="12">
        <v>0</v>
      </c>
      <c r="J343" s="12">
        <v>0</v>
      </c>
      <c r="K343" s="12">
        <v>0</v>
      </c>
      <c r="L343" s="12">
        <v>0</v>
      </c>
      <c r="M343" s="12">
        <v>0</v>
      </c>
      <c r="N343" s="12">
        <v>1</v>
      </c>
      <c r="O343" s="113">
        <v>7.6038979685218813</v>
      </c>
      <c r="P343" s="12">
        <v>0</v>
      </c>
      <c r="Q343" s="12">
        <v>0</v>
      </c>
      <c r="R343" s="12">
        <v>6.9850000000000003</v>
      </c>
      <c r="S343" s="128">
        <v>6.3595738686723777</v>
      </c>
      <c r="T343" s="126">
        <v>1</v>
      </c>
      <c r="U343" s="128">
        <v>0.51739600751000214</v>
      </c>
      <c r="V343" s="12">
        <v>1</v>
      </c>
      <c r="W343" s="12">
        <v>0</v>
      </c>
      <c r="X343" s="12">
        <v>1</v>
      </c>
      <c r="Y343" s="12">
        <v>1</v>
      </c>
      <c r="Z343" s="12">
        <v>1</v>
      </c>
      <c r="AA343" s="12">
        <v>1</v>
      </c>
      <c r="AB343" s="12">
        <v>0</v>
      </c>
      <c r="AC343" s="12">
        <v>0</v>
      </c>
      <c r="AD343" s="12">
        <v>0</v>
      </c>
      <c r="AE343" s="12">
        <v>0</v>
      </c>
      <c r="AF343" s="12">
        <v>0.7</v>
      </c>
      <c r="AG343" s="113">
        <v>2.9957322735539909</v>
      </c>
      <c r="AH343" s="12">
        <v>1</v>
      </c>
      <c r="AI343" s="24">
        <v>162</v>
      </c>
      <c r="AJ343" s="12">
        <v>1</v>
      </c>
      <c r="AK343" s="12" t="s">
        <v>560</v>
      </c>
      <c r="AL343" s="12">
        <v>11</v>
      </c>
      <c r="AM343" s="12" t="s">
        <v>90</v>
      </c>
      <c r="AN343" s="128">
        <f t="shared" si="12"/>
        <v>3.784189633918261</v>
      </c>
      <c r="AO343" s="12">
        <v>1501.04</v>
      </c>
      <c r="AP343" s="12" t="s">
        <v>574</v>
      </c>
      <c r="AQ343" s="12" t="s">
        <v>63</v>
      </c>
      <c r="AR343" s="12" t="s">
        <v>577</v>
      </c>
      <c r="AS343" s="12" t="s">
        <v>579</v>
      </c>
      <c r="AT343" s="12" t="s">
        <v>17</v>
      </c>
      <c r="AU343" s="12"/>
    </row>
    <row r="344" spans="1:47" ht="15" customHeight="1" x14ac:dyDescent="0.3">
      <c r="A344" s="15">
        <v>0.13366021253161597</v>
      </c>
      <c r="B344" s="12">
        <v>1.2150928411965089E-2</v>
      </c>
      <c r="C344" s="12">
        <v>0</v>
      </c>
      <c r="D344" s="12">
        <v>0</v>
      </c>
      <c r="E344" s="12">
        <v>1</v>
      </c>
      <c r="F344" s="12">
        <v>1</v>
      </c>
      <c r="G344" s="12">
        <v>0</v>
      </c>
      <c r="H344" s="12">
        <v>0</v>
      </c>
      <c r="I344" s="12">
        <v>0</v>
      </c>
      <c r="J344" s="12">
        <v>0</v>
      </c>
      <c r="K344" s="12">
        <v>0</v>
      </c>
      <c r="L344" s="12">
        <v>0</v>
      </c>
      <c r="M344" s="12">
        <v>0</v>
      </c>
      <c r="N344" s="12">
        <v>1</v>
      </c>
      <c r="O344" s="113">
        <v>7.6038979685218813</v>
      </c>
      <c r="P344" s="12">
        <v>0</v>
      </c>
      <c r="Q344" s="12">
        <v>0</v>
      </c>
      <c r="R344" s="12">
        <v>6.9850000000000003</v>
      </c>
      <c r="S344" s="128">
        <v>6.3595738686723777</v>
      </c>
      <c r="T344" s="126">
        <v>1</v>
      </c>
      <c r="U344" s="128">
        <v>0.51739600751000214</v>
      </c>
      <c r="V344" s="12">
        <v>1</v>
      </c>
      <c r="W344" s="12">
        <v>0</v>
      </c>
      <c r="X344" s="12">
        <v>1</v>
      </c>
      <c r="Y344" s="12">
        <v>1</v>
      </c>
      <c r="Z344" s="12">
        <v>1</v>
      </c>
      <c r="AA344" s="12">
        <v>1</v>
      </c>
      <c r="AB344" s="12">
        <v>0</v>
      </c>
      <c r="AC344" s="12">
        <v>0</v>
      </c>
      <c r="AD344" s="12">
        <v>0</v>
      </c>
      <c r="AE344" s="12">
        <v>0</v>
      </c>
      <c r="AF344" s="12">
        <v>0.7</v>
      </c>
      <c r="AG344" s="113">
        <v>2.9957322735539909</v>
      </c>
      <c r="AH344" s="12">
        <v>1</v>
      </c>
      <c r="AI344" s="24">
        <v>162</v>
      </c>
      <c r="AJ344" s="12">
        <v>1</v>
      </c>
      <c r="AK344" s="12" t="s">
        <v>560</v>
      </c>
      <c r="AL344" s="12">
        <v>11</v>
      </c>
      <c r="AM344" s="12" t="s">
        <v>90</v>
      </c>
      <c r="AN344" s="128">
        <f t="shared" si="12"/>
        <v>3.784189633918261</v>
      </c>
      <c r="AO344" s="12">
        <v>1501.04</v>
      </c>
      <c r="AP344" s="12" t="s">
        <v>575</v>
      </c>
      <c r="AQ344" s="12" t="s">
        <v>63</v>
      </c>
      <c r="AR344" s="12" t="s">
        <v>576</v>
      </c>
      <c r="AS344" s="12" t="s">
        <v>578</v>
      </c>
      <c r="AT344" s="12" t="s">
        <v>17</v>
      </c>
      <c r="AU344" s="12"/>
    </row>
    <row r="345" spans="1:47" ht="15" customHeight="1" x14ac:dyDescent="0.3">
      <c r="A345" s="15">
        <v>0.1121605836983476</v>
      </c>
      <c r="B345" s="12">
        <v>1.2183577781929132E-2</v>
      </c>
      <c r="C345" s="12">
        <v>0</v>
      </c>
      <c r="D345" s="12">
        <v>0</v>
      </c>
      <c r="E345" s="12">
        <v>1</v>
      </c>
      <c r="F345" s="12">
        <v>1</v>
      </c>
      <c r="G345" s="12">
        <v>0</v>
      </c>
      <c r="H345" s="12">
        <v>0</v>
      </c>
      <c r="I345" s="12">
        <v>0</v>
      </c>
      <c r="J345" s="12">
        <v>0</v>
      </c>
      <c r="K345" s="12">
        <v>0</v>
      </c>
      <c r="L345" s="12">
        <v>0</v>
      </c>
      <c r="M345" s="12">
        <v>0</v>
      </c>
      <c r="N345" s="12">
        <v>1</v>
      </c>
      <c r="O345" s="113">
        <v>7.6038979685218813</v>
      </c>
      <c r="P345" s="12">
        <v>0</v>
      </c>
      <c r="Q345" s="12">
        <v>0</v>
      </c>
      <c r="R345" s="12">
        <v>6.9850000000000003</v>
      </c>
      <c r="S345" s="128">
        <v>6.3595738686723777</v>
      </c>
      <c r="T345" s="126">
        <v>1</v>
      </c>
      <c r="U345" s="128">
        <v>0.51739600751000214</v>
      </c>
      <c r="V345" s="12">
        <v>1</v>
      </c>
      <c r="W345" s="12">
        <v>0</v>
      </c>
      <c r="X345" s="12">
        <v>1</v>
      </c>
      <c r="Y345" s="12">
        <v>1</v>
      </c>
      <c r="Z345" s="12">
        <v>1</v>
      </c>
      <c r="AA345" s="12">
        <v>1</v>
      </c>
      <c r="AB345" s="12">
        <v>0</v>
      </c>
      <c r="AC345" s="12">
        <v>0</v>
      </c>
      <c r="AD345" s="12">
        <v>0</v>
      </c>
      <c r="AE345" s="12">
        <v>0</v>
      </c>
      <c r="AF345" s="12">
        <v>0.7</v>
      </c>
      <c r="AG345" s="113">
        <v>2.9957322735539909</v>
      </c>
      <c r="AH345" s="12">
        <v>1</v>
      </c>
      <c r="AI345" s="24">
        <v>162</v>
      </c>
      <c r="AJ345" s="12">
        <v>1</v>
      </c>
      <c r="AK345" s="12" t="s">
        <v>560</v>
      </c>
      <c r="AL345" s="12">
        <v>11</v>
      </c>
      <c r="AM345" s="12" t="s">
        <v>90</v>
      </c>
      <c r="AN345" s="128">
        <f t="shared" si="12"/>
        <v>3.784189633918261</v>
      </c>
      <c r="AO345" s="12">
        <v>1501.04</v>
      </c>
      <c r="AP345" s="12" t="s">
        <v>575</v>
      </c>
      <c r="AQ345" s="12" t="s">
        <v>63</v>
      </c>
      <c r="AR345" s="12" t="s">
        <v>577</v>
      </c>
      <c r="AS345" s="12" t="s">
        <v>579</v>
      </c>
      <c r="AT345" s="12" t="s">
        <v>17</v>
      </c>
      <c r="AU345" s="12"/>
    </row>
    <row r="346" spans="1:47" ht="15" customHeight="1" x14ac:dyDescent="0.3">
      <c r="A346" s="15">
        <v>0.18094629024501779</v>
      </c>
      <c r="B346" s="12">
        <v>1.2063086016334519E-2</v>
      </c>
      <c r="C346" s="12">
        <v>0</v>
      </c>
      <c r="D346" s="12">
        <v>0</v>
      </c>
      <c r="E346" s="12">
        <v>1</v>
      </c>
      <c r="F346" s="12">
        <v>1</v>
      </c>
      <c r="G346" s="12">
        <v>0</v>
      </c>
      <c r="H346" s="12">
        <v>0</v>
      </c>
      <c r="I346" s="12">
        <v>0</v>
      </c>
      <c r="J346" s="12">
        <v>0</v>
      </c>
      <c r="K346" s="12">
        <v>0</v>
      </c>
      <c r="L346" s="12">
        <v>0</v>
      </c>
      <c r="M346" s="12">
        <v>0</v>
      </c>
      <c r="N346" s="12">
        <v>1</v>
      </c>
      <c r="O346" s="113">
        <v>7.6038979685218813</v>
      </c>
      <c r="P346" s="12">
        <v>0</v>
      </c>
      <c r="Q346" s="12">
        <v>0</v>
      </c>
      <c r="R346" s="12">
        <v>6.9850000000000003</v>
      </c>
      <c r="S346" s="128">
        <v>6.3595738686723777</v>
      </c>
      <c r="T346" s="126">
        <v>1</v>
      </c>
      <c r="U346" s="128">
        <v>0.51739600751000214</v>
      </c>
      <c r="V346" s="12">
        <v>1</v>
      </c>
      <c r="W346" s="12">
        <v>0</v>
      </c>
      <c r="X346" s="12">
        <v>1</v>
      </c>
      <c r="Y346" s="12">
        <v>1</v>
      </c>
      <c r="Z346" s="12">
        <v>1</v>
      </c>
      <c r="AA346" s="12">
        <v>1</v>
      </c>
      <c r="AB346" s="12">
        <v>0</v>
      </c>
      <c r="AC346" s="12">
        <v>0</v>
      </c>
      <c r="AD346" s="12">
        <v>0</v>
      </c>
      <c r="AE346" s="12">
        <v>0</v>
      </c>
      <c r="AF346" s="12">
        <v>0.7</v>
      </c>
      <c r="AG346" s="113">
        <v>2.9957322735539909</v>
      </c>
      <c r="AH346" s="12">
        <v>1</v>
      </c>
      <c r="AI346" s="24">
        <v>162</v>
      </c>
      <c r="AJ346" s="12">
        <v>0</v>
      </c>
      <c r="AK346" s="12" t="s">
        <v>560</v>
      </c>
      <c r="AL346" s="12">
        <v>11</v>
      </c>
      <c r="AM346" s="12" t="s">
        <v>90</v>
      </c>
      <c r="AN346" s="128">
        <f t="shared" si="12"/>
        <v>3.784189633918261</v>
      </c>
      <c r="AO346" s="12">
        <v>1501.04</v>
      </c>
      <c r="AP346" s="12" t="s">
        <v>33</v>
      </c>
      <c r="AQ346" s="12" t="s">
        <v>63</v>
      </c>
      <c r="AR346" s="12" t="s">
        <v>576</v>
      </c>
      <c r="AS346" s="12" t="s">
        <v>578</v>
      </c>
      <c r="AT346" s="12" t="s">
        <v>17</v>
      </c>
      <c r="AU346" s="12"/>
    </row>
    <row r="347" spans="1:47" ht="15" customHeight="1" x14ac:dyDescent="0.3">
      <c r="A347" s="15">
        <v>9.0237184279689214E-2</v>
      </c>
      <c r="B347" s="12">
        <v>1.2215514029128235E-2</v>
      </c>
      <c r="C347" s="12">
        <v>0</v>
      </c>
      <c r="D347" s="12">
        <v>0</v>
      </c>
      <c r="E347" s="12">
        <v>1</v>
      </c>
      <c r="F347" s="12">
        <v>1</v>
      </c>
      <c r="G347" s="12">
        <v>0</v>
      </c>
      <c r="H347" s="12">
        <v>0</v>
      </c>
      <c r="I347" s="12">
        <v>0</v>
      </c>
      <c r="J347" s="12">
        <v>0</v>
      </c>
      <c r="K347" s="12">
        <v>0</v>
      </c>
      <c r="L347" s="12">
        <v>0</v>
      </c>
      <c r="M347" s="12">
        <v>0</v>
      </c>
      <c r="N347" s="12">
        <v>1</v>
      </c>
      <c r="O347" s="113">
        <v>7.6038979685218813</v>
      </c>
      <c r="P347" s="12">
        <v>0</v>
      </c>
      <c r="Q347" s="12">
        <v>0</v>
      </c>
      <c r="R347" s="12">
        <v>6.9850000000000003</v>
      </c>
      <c r="S347" s="128">
        <v>6.3595738686723777</v>
      </c>
      <c r="T347" s="126">
        <v>1</v>
      </c>
      <c r="U347" s="128">
        <v>0.51739600751000214</v>
      </c>
      <c r="V347" s="12">
        <v>1</v>
      </c>
      <c r="W347" s="12">
        <v>0</v>
      </c>
      <c r="X347" s="12">
        <v>1</v>
      </c>
      <c r="Y347" s="12">
        <v>1</v>
      </c>
      <c r="Z347" s="12">
        <v>1</v>
      </c>
      <c r="AA347" s="12">
        <v>1</v>
      </c>
      <c r="AB347" s="12">
        <v>0</v>
      </c>
      <c r="AC347" s="12">
        <v>0</v>
      </c>
      <c r="AD347" s="12">
        <v>0</v>
      </c>
      <c r="AE347" s="12">
        <v>0</v>
      </c>
      <c r="AF347" s="12">
        <v>0.7</v>
      </c>
      <c r="AG347" s="113">
        <v>2.9957322735539909</v>
      </c>
      <c r="AH347" s="12">
        <v>1</v>
      </c>
      <c r="AI347" s="24">
        <v>162</v>
      </c>
      <c r="AJ347" s="12">
        <v>0</v>
      </c>
      <c r="AK347" s="12" t="s">
        <v>560</v>
      </c>
      <c r="AL347" s="12">
        <v>11</v>
      </c>
      <c r="AM347" s="12" t="s">
        <v>90</v>
      </c>
      <c r="AN347" s="128">
        <f t="shared" si="12"/>
        <v>3.784189633918261</v>
      </c>
      <c r="AO347" s="12">
        <v>1501.04</v>
      </c>
      <c r="AP347" s="12" t="s">
        <v>33</v>
      </c>
      <c r="AQ347" s="12" t="s">
        <v>63</v>
      </c>
      <c r="AR347" s="12" t="s">
        <v>577</v>
      </c>
      <c r="AS347" s="12" t="s">
        <v>579</v>
      </c>
      <c r="AT347" s="12" t="s">
        <v>17</v>
      </c>
      <c r="AU347" s="12"/>
    </row>
    <row r="348" spans="1:47" ht="15" customHeight="1" x14ac:dyDescent="0.3">
      <c r="A348" s="15">
        <v>0.19354400891689247</v>
      </c>
      <c r="B348" s="12">
        <v>8.4149569094301071E-3</v>
      </c>
      <c r="C348" s="12">
        <v>0</v>
      </c>
      <c r="D348" s="12">
        <v>0</v>
      </c>
      <c r="E348" s="12">
        <v>1</v>
      </c>
      <c r="F348" s="12">
        <v>1</v>
      </c>
      <c r="G348" s="12">
        <v>0</v>
      </c>
      <c r="H348" s="12">
        <v>0</v>
      </c>
      <c r="I348" s="12">
        <v>0</v>
      </c>
      <c r="J348" s="12">
        <v>0</v>
      </c>
      <c r="K348" s="12">
        <v>0</v>
      </c>
      <c r="L348" s="12">
        <v>0</v>
      </c>
      <c r="M348" s="12">
        <v>0</v>
      </c>
      <c r="N348" s="12">
        <v>1</v>
      </c>
      <c r="O348" s="113">
        <v>7.6038979685218813</v>
      </c>
      <c r="P348" s="12">
        <v>0</v>
      </c>
      <c r="Q348" s="12">
        <v>0</v>
      </c>
      <c r="R348" s="12">
        <v>6.9850000000000003</v>
      </c>
      <c r="S348" s="128">
        <v>6.3595738686723777</v>
      </c>
      <c r="T348" s="126">
        <v>1</v>
      </c>
      <c r="U348" s="128">
        <v>0.51739600751000214</v>
      </c>
      <c r="V348" s="12">
        <v>1</v>
      </c>
      <c r="W348" s="12">
        <v>0</v>
      </c>
      <c r="X348" s="12">
        <v>1</v>
      </c>
      <c r="Y348" s="12">
        <v>1</v>
      </c>
      <c r="Z348" s="12">
        <v>1</v>
      </c>
      <c r="AA348" s="12">
        <v>1</v>
      </c>
      <c r="AB348" s="12">
        <v>0</v>
      </c>
      <c r="AC348" s="12">
        <v>0</v>
      </c>
      <c r="AD348" s="12">
        <v>0</v>
      </c>
      <c r="AE348" s="12">
        <v>0</v>
      </c>
      <c r="AF348" s="12">
        <v>0.7</v>
      </c>
      <c r="AG348" s="113">
        <v>2.9957322735539909</v>
      </c>
      <c r="AH348" s="12">
        <v>1</v>
      </c>
      <c r="AI348" s="24">
        <v>162</v>
      </c>
      <c r="AJ348" s="12">
        <v>1</v>
      </c>
      <c r="AK348" s="12" t="s">
        <v>560</v>
      </c>
      <c r="AL348" s="12">
        <v>11</v>
      </c>
      <c r="AM348" s="12" t="s">
        <v>90</v>
      </c>
      <c r="AN348" s="128">
        <f t="shared" si="12"/>
        <v>3.784189633918261</v>
      </c>
      <c r="AO348" s="12">
        <v>1501.04</v>
      </c>
      <c r="AP348" s="12" t="s">
        <v>568</v>
      </c>
      <c r="AQ348" s="12" t="s">
        <v>63</v>
      </c>
      <c r="AR348" s="12" t="s">
        <v>576</v>
      </c>
      <c r="AS348" s="12" t="s">
        <v>578</v>
      </c>
      <c r="AT348" s="12" t="s">
        <v>17</v>
      </c>
      <c r="AU348" s="12"/>
    </row>
    <row r="349" spans="1:47" ht="15" customHeight="1" x14ac:dyDescent="0.3">
      <c r="A349" s="15">
        <v>0.1067520504187565</v>
      </c>
      <c r="B349" s="12">
        <v>8.5281243285660734E-3</v>
      </c>
      <c r="C349" s="12">
        <v>0</v>
      </c>
      <c r="D349" s="12">
        <v>0</v>
      </c>
      <c r="E349" s="12">
        <v>1</v>
      </c>
      <c r="F349" s="12">
        <v>1</v>
      </c>
      <c r="G349" s="12">
        <v>0</v>
      </c>
      <c r="H349" s="12">
        <v>0</v>
      </c>
      <c r="I349" s="12">
        <v>0</v>
      </c>
      <c r="J349" s="12">
        <v>0</v>
      </c>
      <c r="K349" s="12">
        <v>0</v>
      </c>
      <c r="L349" s="12">
        <v>0</v>
      </c>
      <c r="M349" s="12">
        <v>0</v>
      </c>
      <c r="N349" s="12">
        <v>1</v>
      </c>
      <c r="O349" s="113">
        <v>7.6038979685218813</v>
      </c>
      <c r="P349" s="12">
        <v>0</v>
      </c>
      <c r="Q349" s="12">
        <v>0</v>
      </c>
      <c r="R349" s="12">
        <v>6.9850000000000003</v>
      </c>
      <c r="S349" s="128">
        <v>6.3595738686723777</v>
      </c>
      <c r="T349" s="126">
        <v>1</v>
      </c>
      <c r="U349" s="128">
        <v>0.51739600751000214</v>
      </c>
      <c r="V349" s="12">
        <v>1</v>
      </c>
      <c r="W349" s="12">
        <v>0</v>
      </c>
      <c r="X349" s="12">
        <v>1</v>
      </c>
      <c r="Y349" s="12">
        <v>1</v>
      </c>
      <c r="Z349" s="12">
        <v>1</v>
      </c>
      <c r="AA349" s="12">
        <v>1</v>
      </c>
      <c r="AB349" s="12">
        <v>0</v>
      </c>
      <c r="AC349" s="12">
        <v>0</v>
      </c>
      <c r="AD349" s="12">
        <v>0</v>
      </c>
      <c r="AE349" s="12">
        <v>0</v>
      </c>
      <c r="AF349" s="12">
        <v>0.7</v>
      </c>
      <c r="AG349" s="113">
        <v>2.9957322735539909</v>
      </c>
      <c r="AH349" s="12">
        <v>1</v>
      </c>
      <c r="AI349" s="24">
        <v>162</v>
      </c>
      <c r="AJ349" s="12">
        <v>1</v>
      </c>
      <c r="AK349" s="12" t="s">
        <v>560</v>
      </c>
      <c r="AL349" s="12">
        <v>11</v>
      </c>
      <c r="AM349" s="12" t="s">
        <v>90</v>
      </c>
      <c r="AN349" s="128">
        <f t="shared" si="12"/>
        <v>3.784189633918261</v>
      </c>
      <c r="AO349" s="12">
        <v>1501.04</v>
      </c>
      <c r="AP349" s="12" t="s">
        <v>568</v>
      </c>
      <c r="AQ349" s="12" t="s">
        <v>63</v>
      </c>
      <c r="AR349" s="12" t="s">
        <v>577</v>
      </c>
      <c r="AS349" s="12" t="s">
        <v>579</v>
      </c>
      <c r="AT349" s="12" t="s">
        <v>17</v>
      </c>
      <c r="AU349" s="12"/>
    </row>
    <row r="350" spans="1:47" ht="15" customHeight="1" x14ac:dyDescent="0.3">
      <c r="A350" s="15">
        <v>0.15482667621706603</v>
      </c>
      <c r="B350" s="12">
        <v>1.4745397734958671E-2</v>
      </c>
      <c r="C350" s="12">
        <v>0</v>
      </c>
      <c r="D350" s="12">
        <v>0</v>
      </c>
      <c r="E350" s="12">
        <v>1</v>
      </c>
      <c r="F350" s="12">
        <v>1</v>
      </c>
      <c r="G350" s="12">
        <v>0</v>
      </c>
      <c r="H350" s="12">
        <v>0</v>
      </c>
      <c r="I350" s="12">
        <v>0</v>
      </c>
      <c r="J350" s="12">
        <v>0</v>
      </c>
      <c r="K350" s="12">
        <v>0</v>
      </c>
      <c r="L350" s="12">
        <v>0</v>
      </c>
      <c r="M350" s="12">
        <v>0</v>
      </c>
      <c r="N350" s="12">
        <v>1</v>
      </c>
      <c r="O350" s="113">
        <v>7.6038979685218813</v>
      </c>
      <c r="P350" s="12">
        <v>0</v>
      </c>
      <c r="Q350" s="12">
        <v>0</v>
      </c>
      <c r="R350" s="12">
        <v>6.9850000000000003</v>
      </c>
      <c r="S350" s="128">
        <v>6.3595738686723777</v>
      </c>
      <c r="T350" s="126">
        <v>1</v>
      </c>
      <c r="U350" s="128">
        <v>0.51739600751000214</v>
      </c>
      <c r="V350" s="12">
        <v>1</v>
      </c>
      <c r="W350" s="12">
        <v>0</v>
      </c>
      <c r="X350" s="12">
        <v>1</v>
      </c>
      <c r="Y350" s="12">
        <v>1</v>
      </c>
      <c r="Z350" s="12">
        <v>1</v>
      </c>
      <c r="AA350" s="12">
        <v>1</v>
      </c>
      <c r="AB350" s="12">
        <v>0</v>
      </c>
      <c r="AC350" s="12">
        <v>0</v>
      </c>
      <c r="AD350" s="12">
        <v>0</v>
      </c>
      <c r="AE350" s="12">
        <v>0</v>
      </c>
      <c r="AF350" s="12">
        <v>0.7</v>
      </c>
      <c r="AG350" s="113">
        <v>2.9957322735539909</v>
      </c>
      <c r="AH350" s="12">
        <v>1</v>
      </c>
      <c r="AI350" s="24">
        <v>162</v>
      </c>
      <c r="AJ350" s="12">
        <v>1</v>
      </c>
      <c r="AK350" s="12" t="s">
        <v>560</v>
      </c>
      <c r="AL350" s="12">
        <v>11</v>
      </c>
      <c r="AM350" s="12" t="s">
        <v>90</v>
      </c>
      <c r="AN350" s="128">
        <f t="shared" si="12"/>
        <v>3.784189633918261</v>
      </c>
      <c r="AO350" s="12">
        <v>1501.04</v>
      </c>
      <c r="AP350" s="12" t="str">
        <f>"1:1"</f>
        <v>1:1</v>
      </c>
      <c r="AQ350" s="12" t="s">
        <v>63</v>
      </c>
      <c r="AR350" s="12" t="s">
        <v>576</v>
      </c>
      <c r="AS350" s="12" t="s">
        <v>578</v>
      </c>
      <c r="AT350" s="12" t="s">
        <v>17</v>
      </c>
      <c r="AU350" s="12"/>
    </row>
    <row r="351" spans="1:47" ht="15" customHeight="1" x14ac:dyDescent="0.3">
      <c r="A351" s="15">
        <v>9.3419873822457256E-2</v>
      </c>
      <c r="B351" s="12">
        <v>1.4860101509752571E-2</v>
      </c>
      <c r="C351" s="12">
        <v>0</v>
      </c>
      <c r="D351" s="12">
        <v>0</v>
      </c>
      <c r="E351" s="12">
        <v>1</v>
      </c>
      <c r="F351" s="12">
        <v>1</v>
      </c>
      <c r="G351" s="12">
        <v>0</v>
      </c>
      <c r="H351" s="12">
        <v>0</v>
      </c>
      <c r="I351" s="12">
        <v>0</v>
      </c>
      <c r="J351" s="12">
        <v>0</v>
      </c>
      <c r="K351" s="12">
        <v>0</v>
      </c>
      <c r="L351" s="12">
        <v>0</v>
      </c>
      <c r="M351" s="12">
        <v>0</v>
      </c>
      <c r="N351" s="12">
        <v>1</v>
      </c>
      <c r="O351" s="113">
        <v>7.6038979685218813</v>
      </c>
      <c r="P351" s="12">
        <v>0</v>
      </c>
      <c r="Q351" s="12">
        <v>0</v>
      </c>
      <c r="R351" s="12">
        <v>6.9850000000000003</v>
      </c>
      <c r="S351" s="128">
        <v>6.3595738686723777</v>
      </c>
      <c r="T351" s="126">
        <v>1</v>
      </c>
      <c r="U351" s="128">
        <v>0.51739600751000214</v>
      </c>
      <c r="V351" s="12">
        <v>1</v>
      </c>
      <c r="W351" s="12">
        <v>0</v>
      </c>
      <c r="X351" s="12">
        <v>1</v>
      </c>
      <c r="Y351" s="12">
        <v>1</v>
      </c>
      <c r="Z351" s="12">
        <v>1</v>
      </c>
      <c r="AA351" s="12">
        <v>1</v>
      </c>
      <c r="AB351" s="12">
        <v>0</v>
      </c>
      <c r="AC351" s="12">
        <v>0</v>
      </c>
      <c r="AD351" s="12">
        <v>0</v>
      </c>
      <c r="AE351" s="12">
        <v>0</v>
      </c>
      <c r="AF351" s="12">
        <v>0.7</v>
      </c>
      <c r="AG351" s="113">
        <v>2.9957322735539909</v>
      </c>
      <c r="AH351" s="12">
        <v>1</v>
      </c>
      <c r="AI351" s="24">
        <v>162</v>
      </c>
      <c r="AJ351" s="12">
        <v>1</v>
      </c>
      <c r="AK351" s="12" t="s">
        <v>560</v>
      </c>
      <c r="AL351" s="12">
        <v>11</v>
      </c>
      <c r="AM351" s="12" t="s">
        <v>90</v>
      </c>
      <c r="AN351" s="128">
        <f t="shared" si="12"/>
        <v>3.784189633918261</v>
      </c>
      <c r="AO351" s="12">
        <v>1501.04</v>
      </c>
      <c r="AP351" s="12" t="str">
        <f>"1:1"</f>
        <v>1:1</v>
      </c>
      <c r="AQ351" s="12" t="s">
        <v>63</v>
      </c>
      <c r="AR351" s="12" t="s">
        <v>577</v>
      </c>
      <c r="AS351" s="12" t="s">
        <v>579</v>
      </c>
      <c r="AT351" s="12" t="s">
        <v>17</v>
      </c>
      <c r="AU351" s="12"/>
    </row>
    <row r="352" spans="1:47" ht="15" customHeight="1" x14ac:dyDescent="0.3">
      <c r="A352" s="15">
        <v>0.17503798979747345</v>
      </c>
      <c r="B352" s="12">
        <v>1.4586499149789456E-2</v>
      </c>
      <c r="C352" s="12">
        <v>0</v>
      </c>
      <c r="D352" s="12">
        <v>0</v>
      </c>
      <c r="E352" s="12">
        <v>1</v>
      </c>
      <c r="F352" s="12">
        <v>1</v>
      </c>
      <c r="G352" s="12">
        <v>0</v>
      </c>
      <c r="H352" s="12">
        <v>0</v>
      </c>
      <c r="I352" s="12">
        <v>0</v>
      </c>
      <c r="J352" s="12">
        <v>0</v>
      </c>
      <c r="K352" s="12">
        <v>0</v>
      </c>
      <c r="L352" s="12">
        <v>0</v>
      </c>
      <c r="M352" s="12">
        <v>0</v>
      </c>
      <c r="N352" s="12">
        <v>1</v>
      </c>
      <c r="O352" s="113">
        <v>7.6038979685218813</v>
      </c>
      <c r="P352" s="12">
        <v>0</v>
      </c>
      <c r="Q352" s="12">
        <v>0</v>
      </c>
      <c r="R352" s="12">
        <v>6.9850000000000003</v>
      </c>
      <c r="S352" s="128">
        <v>6.3595738686723777</v>
      </c>
      <c r="T352" s="126">
        <v>1</v>
      </c>
      <c r="U352" s="128">
        <v>0.51739600751000214</v>
      </c>
      <c r="V352" s="12">
        <v>1</v>
      </c>
      <c r="W352" s="12">
        <v>0</v>
      </c>
      <c r="X352" s="12">
        <v>1</v>
      </c>
      <c r="Y352" s="12">
        <v>1</v>
      </c>
      <c r="Z352" s="12">
        <v>1</v>
      </c>
      <c r="AA352" s="12">
        <v>1</v>
      </c>
      <c r="AB352" s="12">
        <v>0</v>
      </c>
      <c r="AC352" s="12">
        <v>0</v>
      </c>
      <c r="AD352" s="12">
        <v>0</v>
      </c>
      <c r="AE352" s="12">
        <v>0</v>
      </c>
      <c r="AF352" s="12">
        <v>0.7</v>
      </c>
      <c r="AG352" s="113">
        <v>2.9957322735539909</v>
      </c>
      <c r="AH352" s="12">
        <v>1</v>
      </c>
      <c r="AI352" s="24">
        <v>162</v>
      </c>
      <c r="AJ352" s="12">
        <v>1</v>
      </c>
      <c r="AK352" s="12" t="s">
        <v>560</v>
      </c>
      <c r="AL352" s="12">
        <v>11</v>
      </c>
      <c r="AM352" s="12" t="s">
        <v>90</v>
      </c>
      <c r="AN352" s="128">
        <f t="shared" si="12"/>
        <v>3.784189633918261</v>
      </c>
      <c r="AO352" s="12">
        <v>1501.04</v>
      </c>
      <c r="AP352" s="12" t="str">
        <f>"2:1"</f>
        <v>2:1</v>
      </c>
      <c r="AQ352" s="12" t="s">
        <v>63</v>
      </c>
      <c r="AR352" s="12" t="s">
        <v>576</v>
      </c>
      <c r="AS352" s="12" t="s">
        <v>578</v>
      </c>
      <c r="AT352" s="12" t="s">
        <v>17</v>
      </c>
      <c r="AU352" s="12"/>
    </row>
    <row r="353" spans="1:47" ht="15" customHeight="1" x14ac:dyDescent="0.3">
      <c r="A353" s="15">
        <v>0.10974649936653583</v>
      </c>
      <c r="B353" s="12">
        <v>1.4725731555981236E-2</v>
      </c>
      <c r="C353" s="12">
        <v>0</v>
      </c>
      <c r="D353" s="12">
        <v>0</v>
      </c>
      <c r="E353" s="12">
        <v>1</v>
      </c>
      <c r="F353" s="12">
        <v>1</v>
      </c>
      <c r="G353" s="12">
        <v>0</v>
      </c>
      <c r="H353" s="12">
        <v>0</v>
      </c>
      <c r="I353" s="12">
        <v>0</v>
      </c>
      <c r="J353" s="12">
        <v>0</v>
      </c>
      <c r="K353" s="12">
        <v>0</v>
      </c>
      <c r="L353" s="12">
        <v>0</v>
      </c>
      <c r="M353" s="12">
        <v>0</v>
      </c>
      <c r="N353" s="12">
        <v>1</v>
      </c>
      <c r="O353" s="113">
        <v>7.6038979685218813</v>
      </c>
      <c r="P353" s="12">
        <v>0</v>
      </c>
      <c r="Q353" s="12">
        <v>0</v>
      </c>
      <c r="R353" s="12">
        <v>6.9850000000000003</v>
      </c>
      <c r="S353" s="128">
        <v>6.3595738686723777</v>
      </c>
      <c r="T353" s="126">
        <v>1</v>
      </c>
      <c r="U353" s="128">
        <v>0.51739600751000214</v>
      </c>
      <c r="V353" s="12">
        <v>1</v>
      </c>
      <c r="W353" s="12">
        <v>0</v>
      </c>
      <c r="X353" s="12">
        <v>1</v>
      </c>
      <c r="Y353" s="12">
        <v>1</v>
      </c>
      <c r="Z353" s="12">
        <v>1</v>
      </c>
      <c r="AA353" s="12">
        <v>1</v>
      </c>
      <c r="AB353" s="12">
        <v>0</v>
      </c>
      <c r="AC353" s="12">
        <v>0</v>
      </c>
      <c r="AD353" s="12">
        <v>0</v>
      </c>
      <c r="AE353" s="12">
        <v>0</v>
      </c>
      <c r="AF353" s="12">
        <v>0.7</v>
      </c>
      <c r="AG353" s="113">
        <v>2.9957322735539909</v>
      </c>
      <c r="AH353" s="12">
        <v>1</v>
      </c>
      <c r="AI353" s="24">
        <v>162</v>
      </c>
      <c r="AJ353" s="12">
        <v>1</v>
      </c>
      <c r="AK353" s="12" t="s">
        <v>560</v>
      </c>
      <c r="AL353" s="12">
        <v>11</v>
      </c>
      <c r="AM353" s="12" t="s">
        <v>90</v>
      </c>
      <c r="AN353" s="128">
        <f t="shared" si="12"/>
        <v>3.784189633918261</v>
      </c>
      <c r="AO353" s="12">
        <v>1501.04</v>
      </c>
      <c r="AP353" s="12" t="str">
        <f>"2:1"</f>
        <v>2:1</v>
      </c>
      <c r="AQ353" s="12" t="s">
        <v>63</v>
      </c>
      <c r="AR353" s="12" t="s">
        <v>577</v>
      </c>
      <c r="AS353" s="12" t="s">
        <v>579</v>
      </c>
      <c r="AT353" s="12" t="s">
        <v>17</v>
      </c>
      <c r="AU353" s="12"/>
    </row>
    <row r="354" spans="1:47" ht="15" customHeight="1" x14ac:dyDescent="0.3">
      <c r="A354" s="15">
        <v>0.18932261904673395</v>
      </c>
      <c r="B354" s="12">
        <v>1.4563278388210303E-2</v>
      </c>
      <c r="C354" s="12">
        <v>0</v>
      </c>
      <c r="D354" s="12">
        <v>0</v>
      </c>
      <c r="E354" s="12">
        <v>1</v>
      </c>
      <c r="F354" s="12">
        <v>1</v>
      </c>
      <c r="G354" s="12">
        <v>0</v>
      </c>
      <c r="H354" s="12">
        <v>0</v>
      </c>
      <c r="I354" s="12">
        <v>0</v>
      </c>
      <c r="J354" s="12">
        <v>0</v>
      </c>
      <c r="K354" s="12">
        <v>0</v>
      </c>
      <c r="L354" s="12">
        <v>0</v>
      </c>
      <c r="M354" s="12">
        <v>0</v>
      </c>
      <c r="N354" s="12">
        <v>1</v>
      </c>
      <c r="O354" s="113">
        <v>7.6038979685218813</v>
      </c>
      <c r="P354" s="12">
        <v>0</v>
      </c>
      <c r="Q354" s="12">
        <v>0</v>
      </c>
      <c r="R354" s="12">
        <v>6.9850000000000003</v>
      </c>
      <c r="S354" s="128">
        <v>6.3595738686723777</v>
      </c>
      <c r="T354" s="126">
        <v>1</v>
      </c>
      <c r="U354" s="128">
        <v>0.51739600751000214</v>
      </c>
      <c r="V354" s="12">
        <v>1</v>
      </c>
      <c r="W354" s="12">
        <v>0</v>
      </c>
      <c r="X354" s="12">
        <v>1</v>
      </c>
      <c r="Y354" s="12">
        <v>1</v>
      </c>
      <c r="Z354" s="12">
        <v>1</v>
      </c>
      <c r="AA354" s="12">
        <v>1</v>
      </c>
      <c r="AB354" s="12">
        <v>0</v>
      </c>
      <c r="AC354" s="12">
        <v>0</v>
      </c>
      <c r="AD354" s="12">
        <v>0</v>
      </c>
      <c r="AE354" s="12">
        <v>0</v>
      </c>
      <c r="AF354" s="12">
        <v>0.7</v>
      </c>
      <c r="AG354" s="113">
        <v>2.9957322735539909</v>
      </c>
      <c r="AH354" s="12">
        <v>1</v>
      </c>
      <c r="AI354" s="24">
        <v>162</v>
      </c>
      <c r="AJ354" s="12">
        <v>1</v>
      </c>
      <c r="AK354" s="12" t="s">
        <v>560</v>
      </c>
      <c r="AL354" s="12">
        <v>11</v>
      </c>
      <c r="AM354" s="12" t="s">
        <v>90</v>
      </c>
      <c r="AN354" s="128">
        <f t="shared" si="12"/>
        <v>3.784189633918261</v>
      </c>
      <c r="AO354" s="12">
        <v>1501.04</v>
      </c>
      <c r="AP354" s="12" t="str">
        <f>"3:1"</f>
        <v>3:1</v>
      </c>
      <c r="AQ354" s="12" t="s">
        <v>63</v>
      </c>
      <c r="AR354" s="12" t="s">
        <v>576</v>
      </c>
      <c r="AS354" s="12" t="s">
        <v>578</v>
      </c>
      <c r="AT354" s="12" t="s">
        <v>17</v>
      </c>
      <c r="AU354" s="12"/>
    </row>
    <row r="355" spans="1:47" ht="15" customHeight="1" x14ac:dyDescent="0.3">
      <c r="A355" s="15">
        <v>0.12008388911635917</v>
      </c>
      <c r="B355" s="12">
        <v>1.4724182589199353E-2</v>
      </c>
      <c r="C355" s="12">
        <v>0</v>
      </c>
      <c r="D355" s="12">
        <v>0</v>
      </c>
      <c r="E355" s="12">
        <v>1</v>
      </c>
      <c r="F355" s="12">
        <v>1</v>
      </c>
      <c r="G355" s="12">
        <v>0</v>
      </c>
      <c r="H355" s="12">
        <v>0</v>
      </c>
      <c r="I355" s="12">
        <v>0</v>
      </c>
      <c r="J355" s="12">
        <v>0</v>
      </c>
      <c r="K355" s="12">
        <v>0</v>
      </c>
      <c r="L355" s="12">
        <v>0</v>
      </c>
      <c r="M355" s="12">
        <v>0</v>
      </c>
      <c r="N355" s="12">
        <v>1</v>
      </c>
      <c r="O355" s="113">
        <v>7.6038979685218813</v>
      </c>
      <c r="P355" s="12">
        <v>0</v>
      </c>
      <c r="Q355" s="12">
        <v>0</v>
      </c>
      <c r="R355" s="12">
        <v>6.9850000000000003</v>
      </c>
      <c r="S355" s="128">
        <v>6.3595738686723777</v>
      </c>
      <c r="T355" s="126">
        <v>1</v>
      </c>
      <c r="U355" s="128">
        <v>0.51739600751000214</v>
      </c>
      <c r="V355" s="12">
        <v>1</v>
      </c>
      <c r="W355" s="12">
        <v>0</v>
      </c>
      <c r="X355" s="12">
        <v>1</v>
      </c>
      <c r="Y355" s="12">
        <v>1</v>
      </c>
      <c r="Z355" s="12">
        <v>1</v>
      </c>
      <c r="AA355" s="12">
        <v>1</v>
      </c>
      <c r="AB355" s="12">
        <v>0</v>
      </c>
      <c r="AC355" s="12">
        <v>0</v>
      </c>
      <c r="AD355" s="12">
        <v>0</v>
      </c>
      <c r="AE355" s="12">
        <v>0</v>
      </c>
      <c r="AF355" s="12">
        <v>0.7</v>
      </c>
      <c r="AG355" s="113">
        <v>2.9957322735539909</v>
      </c>
      <c r="AH355" s="12">
        <v>1</v>
      </c>
      <c r="AI355" s="24">
        <v>162</v>
      </c>
      <c r="AJ355" s="12">
        <v>1</v>
      </c>
      <c r="AK355" s="12" t="s">
        <v>560</v>
      </c>
      <c r="AL355" s="12">
        <v>11</v>
      </c>
      <c r="AM355" s="12" t="s">
        <v>90</v>
      </c>
      <c r="AN355" s="128">
        <f t="shared" si="12"/>
        <v>3.784189633918261</v>
      </c>
      <c r="AO355" s="12">
        <v>1501.04</v>
      </c>
      <c r="AP355" s="12" t="str">
        <f>"3:1"</f>
        <v>3:1</v>
      </c>
      <c r="AQ355" s="12" t="s">
        <v>63</v>
      </c>
      <c r="AR355" s="12" t="s">
        <v>577</v>
      </c>
      <c r="AS355" s="12" t="s">
        <v>579</v>
      </c>
      <c r="AT355" s="12" t="s">
        <v>17</v>
      </c>
      <c r="AU355" s="12"/>
    </row>
    <row r="356" spans="1:47" ht="15" customHeight="1" x14ac:dyDescent="0.3">
      <c r="A356" s="15">
        <v>0.13212936727832206</v>
      </c>
      <c r="B356" s="12">
        <v>1.7234265297172445E-2</v>
      </c>
      <c r="C356" s="12">
        <v>0</v>
      </c>
      <c r="D356" s="12">
        <v>0</v>
      </c>
      <c r="E356" s="12">
        <v>1</v>
      </c>
      <c r="F356" s="12">
        <v>1</v>
      </c>
      <c r="G356" s="12">
        <v>0</v>
      </c>
      <c r="H356" s="12">
        <v>0</v>
      </c>
      <c r="I356" s="12">
        <v>0</v>
      </c>
      <c r="J356" s="12">
        <v>0</v>
      </c>
      <c r="K356" s="12">
        <v>0</v>
      </c>
      <c r="L356" s="12">
        <v>0</v>
      </c>
      <c r="M356" s="12">
        <v>0</v>
      </c>
      <c r="N356" s="12">
        <v>1</v>
      </c>
      <c r="O356" s="113">
        <v>7.6038979685218813</v>
      </c>
      <c r="P356" s="12">
        <v>0</v>
      </c>
      <c r="Q356" s="12">
        <v>0</v>
      </c>
      <c r="R356" s="12">
        <v>6.9850000000000003</v>
      </c>
      <c r="S356" s="128">
        <v>6.3595738686723777</v>
      </c>
      <c r="T356" s="126">
        <v>1</v>
      </c>
      <c r="U356" s="128">
        <v>0.51739600751000214</v>
      </c>
      <c r="V356" s="12">
        <v>1</v>
      </c>
      <c r="W356" s="12">
        <v>0</v>
      </c>
      <c r="X356" s="12">
        <v>1</v>
      </c>
      <c r="Y356" s="12">
        <v>1</v>
      </c>
      <c r="Z356" s="12">
        <v>1</v>
      </c>
      <c r="AA356" s="12">
        <v>1</v>
      </c>
      <c r="AB356" s="12">
        <v>0</v>
      </c>
      <c r="AC356" s="12">
        <v>0</v>
      </c>
      <c r="AD356" s="12">
        <v>0</v>
      </c>
      <c r="AE356" s="12">
        <v>0</v>
      </c>
      <c r="AF356" s="12">
        <v>0.7</v>
      </c>
      <c r="AG356" s="113">
        <v>2.9957322735539909</v>
      </c>
      <c r="AH356" s="12">
        <v>1</v>
      </c>
      <c r="AI356" s="24">
        <v>162</v>
      </c>
      <c r="AJ356" s="12">
        <v>1</v>
      </c>
      <c r="AK356" s="12" t="s">
        <v>560</v>
      </c>
      <c r="AL356" s="12">
        <v>11</v>
      </c>
      <c r="AM356" s="12" t="s">
        <v>90</v>
      </c>
      <c r="AN356" s="128">
        <f t="shared" si="12"/>
        <v>3.784189633918261</v>
      </c>
      <c r="AO356" s="12">
        <v>1501.04</v>
      </c>
      <c r="AP356" s="12" t="s">
        <v>569</v>
      </c>
      <c r="AQ356" s="12" t="s">
        <v>63</v>
      </c>
      <c r="AR356" s="12" t="s">
        <v>576</v>
      </c>
      <c r="AS356" s="12" t="s">
        <v>578</v>
      </c>
      <c r="AT356" s="12" t="s">
        <v>17</v>
      </c>
      <c r="AU356" s="12"/>
    </row>
    <row r="357" spans="1:47" ht="15" customHeight="1" x14ac:dyDescent="0.3">
      <c r="A357" s="15">
        <v>0.10843380740723761</v>
      </c>
      <c r="B357" s="12">
        <v>1.7284185842356671E-2</v>
      </c>
      <c r="C357" s="12">
        <v>0</v>
      </c>
      <c r="D357" s="12">
        <v>0</v>
      </c>
      <c r="E357" s="12">
        <v>1</v>
      </c>
      <c r="F357" s="12">
        <v>1</v>
      </c>
      <c r="G357" s="12">
        <v>0</v>
      </c>
      <c r="H357" s="12">
        <v>0</v>
      </c>
      <c r="I357" s="12">
        <v>0</v>
      </c>
      <c r="J357" s="12">
        <v>0</v>
      </c>
      <c r="K357" s="12">
        <v>0</v>
      </c>
      <c r="L357" s="12">
        <v>0</v>
      </c>
      <c r="M357" s="12">
        <v>0</v>
      </c>
      <c r="N357" s="12">
        <v>1</v>
      </c>
      <c r="O357" s="113">
        <v>7.6038979685218813</v>
      </c>
      <c r="P357" s="12">
        <v>0</v>
      </c>
      <c r="Q357" s="12">
        <v>0</v>
      </c>
      <c r="R357" s="12">
        <v>6.9850000000000003</v>
      </c>
      <c r="S357" s="128">
        <v>6.3595738686723777</v>
      </c>
      <c r="T357" s="126">
        <v>1</v>
      </c>
      <c r="U357" s="128">
        <v>0.51739600751000214</v>
      </c>
      <c r="V357" s="12">
        <v>1</v>
      </c>
      <c r="W357" s="12">
        <v>0</v>
      </c>
      <c r="X357" s="12">
        <v>1</v>
      </c>
      <c r="Y357" s="12">
        <v>1</v>
      </c>
      <c r="Z357" s="12">
        <v>1</v>
      </c>
      <c r="AA357" s="12">
        <v>1</v>
      </c>
      <c r="AB357" s="12">
        <v>0</v>
      </c>
      <c r="AC357" s="12">
        <v>0</v>
      </c>
      <c r="AD357" s="12">
        <v>0</v>
      </c>
      <c r="AE357" s="12">
        <v>0</v>
      </c>
      <c r="AF357" s="12">
        <v>0.7</v>
      </c>
      <c r="AG357" s="113">
        <v>2.9957322735539909</v>
      </c>
      <c r="AH357" s="12">
        <v>1</v>
      </c>
      <c r="AI357" s="24">
        <v>162</v>
      </c>
      <c r="AJ357" s="12">
        <v>1</v>
      </c>
      <c r="AK357" s="12" t="s">
        <v>560</v>
      </c>
      <c r="AL357" s="12">
        <v>11</v>
      </c>
      <c r="AM357" s="12" t="s">
        <v>90</v>
      </c>
      <c r="AN357" s="128">
        <f t="shared" si="12"/>
        <v>3.784189633918261</v>
      </c>
      <c r="AO357" s="12">
        <v>1501.04</v>
      </c>
      <c r="AP357" s="12" t="s">
        <v>569</v>
      </c>
      <c r="AQ357" s="12" t="s">
        <v>63</v>
      </c>
      <c r="AR357" s="12" t="s">
        <v>577</v>
      </c>
      <c r="AS357" s="12" t="s">
        <v>579</v>
      </c>
      <c r="AT357" s="12" t="s">
        <v>17</v>
      </c>
      <c r="AU357" s="12"/>
    </row>
    <row r="358" spans="1:47" ht="15" customHeight="1" x14ac:dyDescent="0.3">
      <c r="A358" s="15">
        <v>0.13066283767863754</v>
      </c>
      <c r="B358" s="12">
        <v>1.7042978827648374E-2</v>
      </c>
      <c r="C358" s="12">
        <v>0</v>
      </c>
      <c r="D358" s="12">
        <v>0</v>
      </c>
      <c r="E358" s="12">
        <v>1</v>
      </c>
      <c r="F358" s="12">
        <v>1</v>
      </c>
      <c r="G358" s="12">
        <v>0</v>
      </c>
      <c r="H358" s="12">
        <v>0</v>
      </c>
      <c r="I358" s="12">
        <v>0</v>
      </c>
      <c r="J358" s="12">
        <v>0</v>
      </c>
      <c r="K358" s="12">
        <v>0</v>
      </c>
      <c r="L358" s="12">
        <v>0</v>
      </c>
      <c r="M358" s="12">
        <v>0</v>
      </c>
      <c r="N358" s="12">
        <v>1</v>
      </c>
      <c r="O358" s="113">
        <v>7.6038979685218813</v>
      </c>
      <c r="P358" s="12">
        <v>0</v>
      </c>
      <c r="Q358" s="12">
        <v>0</v>
      </c>
      <c r="R358" s="12">
        <v>6.9850000000000003</v>
      </c>
      <c r="S358" s="128">
        <v>6.3595738686723777</v>
      </c>
      <c r="T358" s="126">
        <v>1</v>
      </c>
      <c r="U358" s="128">
        <v>0.51739600751000214</v>
      </c>
      <c r="V358" s="12">
        <v>1</v>
      </c>
      <c r="W358" s="12">
        <v>0</v>
      </c>
      <c r="X358" s="12">
        <v>1</v>
      </c>
      <c r="Y358" s="12">
        <v>1</v>
      </c>
      <c r="Z358" s="12">
        <v>1</v>
      </c>
      <c r="AA358" s="12">
        <v>1</v>
      </c>
      <c r="AB358" s="12">
        <v>0</v>
      </c>
      <c r="AC358" s="12">
        <v>0</v>
      </c>
      <c r="AD358" s="12">
        <v>0</v>
      </c>
      <c r="AE358" s="12">
        <v>0</v>
      </c>
      <c r="AF358" s="12">
        <v>0.7</v>
      </c>
      <c r="AG358" s="113">
        <v>2.9957322735539909</v>
      </c>
      <c r="AH358" s="12">
        <v>1</v>
      </c>
      <c r="AI358" s="24">
        <v>162</v>
      </c>
      <c r="AJ358" s="12">
        <v>1</v>
      </c>
      <c r="AK358" s="12" t="s">
        <v>560</v>
      </c>
      <c r="AL358" s="12">
        <v>11</v>
      </c>
      <c r="AM358" s="12" t="s">
        <v>90</v>
      </c>
      <c r="AN358" s="128">
        <f t="shared" si="12"/>
        <v>3.784189633918261</v>
      </c>
      <c r="AO358" s="12">
        <v>1501.04</v>
      </c>
      <c r="AP358" s="12" t="s">
        <v>570</v>
      </c>
      <c r="AQ358" s="12" t="s">
        <v>63</v>
      </c>
      <c r="AR358" s="12" t="s">
        <v>576</v>
      </c>
      <c r="AS358" s="12" t="s">
        <v>578</v>
      </c>
      <c r="AT358" s="12" t="s">
        <v>17</v>
      </c>
      <c r="AU358" s="12"/>
    </row>
    <row r="359" spans="1:47" ht="15" customHeight="1" x14ac:dyDescent="0.3">
      <c r="A359" s="15">
        <v>0.11509569770542151</v>
      </c>
      <c r="B359" s="12">
        <v>1.7076114028724922E-2</v>
      </c>
      <c r="C359" s="12">
        <v>0</v>
      </c>
      <c r="D359" s="12">
        <v>0</v>
      </c>
      <c r="E359" s="12">
        <v>1</v>
      </c>
      <c r="F359" s="12">
        <v>1</v>
      </c>
      <c r="G359" s="12">
        <v>0</v>
      </c>
      <c r="H359" s="12">
        <v>0</v>
      </c>
      <c r="I359" s="12">
        <v>0</v>
      </c>
      <c r="J359" s="12">
        <v>0</v>
      </c>
      <c r="K359" s="12">
        <v>0</v>
      </c>
      <c r="L359" s="12">
        <v>0</v>
      </c>
      <c r="M359" s="12">
        <v>0</v>
      </c>
      <c r="N359" s="12">
        <v>1</v>
      </c>
      <c r="O359" s="113">
        <v>7.6038979685218813</v>
      </c>
      <c r="P359" s="12">
        <v>0</v>
      </c>
      <c r="Q359" s="12">
        <v>0</v>
      </c>
      <c r="R359" s="12">
        <v>6.9850000000000003</v>
      </c>
      <c r="S359" s="128">
        <v>6.3595738686723777</v>
      </c>
      <c r="T359" s="126">
        <v>1</v>
      </c>
      <c r="U359" s="128">
        <v>0.51739600751000214</v>
      </c>
      <c r="V359" s="12">
        <v>1</v>
      </c>
      <c r="W359" s="12">
        <v>0</v>
      </c>
      <c r="X359" s="12">
        <v>1</v>
      </c>
      <c r="Y359" s="12">
        <v>1</v>
      </c>
      <c r="Z359" s="12">
        <v>1</v>
      </c>
      <c r="AA359" s="12">
        <v>1</v>
      </c>
      <c r="AB359" s="12">
        <v>0</v>
      </c>
      <c r="AC359" s="12">
        <v>0</v>
      </c>
      <c r="AD359" s="12">
        <v>0</v>
      </c>
      <c r="AE359" s="12">
        <v>0</v>
      </c>
      <c r="AF359" s="12">
        <v>0.7</v>
      </c>
      <c r="AG359" s="113">
        <v>2.9957322735539909</v>
      </c>
      <c r="AH359" s="12">
        <v>1</v>
      </c>
      <c r="AI359" s="24">
        <v>162</v>
      </c>
      <c r="AJ359" s="12">
        <v>1</v>
      </c>
      <c r="AK359" s="12" t="s">
        <v>560</v>
      </c>
      <c r="AL359" s="12">
        <v>11</v>
      </c>
      <c r="AM359" s="12" t="s">
        <v>90</v>
      </c>
      <c r="AN359" s="128">
        <f t="shared" si="12"/>
        <v>3.784189633918261</v>
      </c>
      <c r="AO359" s="12">
        <v>1501.04</v>
      </c>
      <c r="AP359" s="12" t="s">
        <v>570</v>
      </c>
      <c r="AQ359" s="12" t="s">
        <v>63</v>
      </c>
      <c r="AR359" s="12" t="s">
        <v>577</v>
      </c>
      <c r="AS359" s="12" t="s">
        <v>579</v>
      </c>
      <c r="AT359" s="12" t="s">
        <v>17</v>
      </c>
      <c r="AU359" s="12"/>
    </row>
    <row r="360" spans="1:47" ht="15" customHeight="1" x14ac:dyDescent="0.3">
      <c r="A360" s="15">
        <v>0.1831553521065315</v>
      </c>
      <c r="B360" s="12">
        <v>1.6650486555139229E-2</v>
      </c>
      <c r="C360" s="12">
        <v>0</v>
      </c>
      <c r="D360" s="12">
        <v>0</v>
      </c>
      <c r="E360" s="12">
        <v>1</v>
      </c>
      <c r="F360" s="12">
        <v>1</v>
      </c>
      <c r="G360" s="12">
        <v>0</v>
      </c>
      <c r="H360" s="12">
        <v>0</v>
      </c>
      <c r="I360" s="12">
        <v>0</v>
      </c>
      <c r="J360" s="12">
        <v>0</v>
      </c>
      <c r="K360" s="12">
        <v>0</v>
      </c>
      <c r="L360" s="12">
        <v>0</v>
      </c>
      <c r="M360" s="12">
        <v>0</v>
      </c>
      <c r="N360" s="12">
        <v>1</v>
      </c>
      <c r="O360" s="113">
        <v>7.6038979685218813</v>
      </c>
      <c r="P360" s="12">
        <v>0</v>
      </c>
      <c r="Q360" s="12">
        <v>0</v>
      </c>
      <c r="R360" s="12">
        <v>6.9850000000000003</v>
      </c>
      <c r="S360" s="128">
        <v>6.3595738686723777</v>
      </c>
      <c r="T360" s="126">
        <v>1</v>
      </c>
      <c r="U360" s="128">
        <v>0.51739600751000214</v>
      </c>
      <c r="V360" s="12">
        <v>1</v>
      </c>
      <c r="W360" s="12">
        <v>0</v>
      </c>
      <c r="X360" s="12">
        <v>1</v>
      </c>
      <c r="Y360" s="12">
        <v>1</v>
      </c>
      <c r="Z360" s="12">
        <v>1</v>
      </c>
      <c r="AA360" s="12">
        <v>1</v>
      </c>
      <c r="AB360" s="12">
        <v>0</v>
      </c>
      <c r="AC360" s="12">
        <v>0</v>
      </c>
      <c r="AD360" s="12">
        <v>0</v>
      </c>
      <c r="AE360" s="12">
        <v>0</v>
      </c>
      <c r="AF360" s="12">
        <v>0.7</v>
      </c>
      <c r="AG360" s="113">
        <v>2.9957322735539909</v>
      </c>
      <c r="AH360" s="12">
        <v>1</v>
      </c>
      <c r="AI360" s="24">
        <v>162</v>
      </c>
      <c r="AJ360" s="12">
        <v>1</v>
      </c>
      <c r="AK360" s="12" t="s">
        <v>560</v>
      </c>
      <c r="AL360" s="12">
        <v>11</v>
      </c>
      <c r="AM360" s="12" t="s">
        <v>90</v>
      </c>
      <c r="AN360" s="128">
        <f t="shared" si="12"/>
        <v>3.784189633918261</v>
      </c>
      <c r="AO360" s="12">
        <v>1501.04</v>
      </c>
      <c r="AP360" s="12" t="s">
        <v>571</v>
      </c>
      <c r="AQ360" s="12" t="s">
        <v>63</v>
      </c>
      <c r="AR360" s="12" t="s">
        <v>576</v>
      </c>
      <c r="AS360" s="12" t="s">
        <v>578</v>
      </c>
      <c r="AT360" s="12" t="s">
        <v>17</v>
      </c>
      <c r="AU360" s="12"/>
    </row>
    <row r="361" spans="1:47" ht="15" customHeight="1" x14ac:dyDescent="0.3">
      <c r="A361" s="15">
        <v>0.11853682382917023</v>
      </c>
      <c r="B361" s="12">
        <v>1.681758141283422E-2</v>
      </c>
      <c r="C361" s="12">
        <v>0</v>
      </c>
      <c r="D361" s="12">
        <v>0</v>
      </c>
      <c r="E361" s="12">
        <v>1</v>
      </c>
      <c r="F361" s="12">
        <v>1</v>
      </c>
      <c r="G361" s="12">
        <v>0</v>
      </c>
      <c r="H361" s="12">
        <v>0</v>
      </c>
      <c r="I361" s="12">
        <v>0</v>
      </c>
      <c r="J361" s="12">
        <v>0</v>
      </c>
      <c r="K361" s="12">
        <v>0</v>
      </c>
      <c r="L361" s="12">
        <v>0</v>
      </c>
      <c r="M361" s="12">
        <v>0</v>
      </c>
      <c r="N361" s="12">
        <v>1</v>
      </c>
      <c r="O361" s="113">
        <v>7.6038979685218813</v>
      </c>
      <c r="P361" s="12">
        <v>0</v>
      </c>
      <c r="Q361" s="12">
        <v>0</v>
      </c>
      <c r="R361" s="12">
        <v>6.9850000000000003</v>
      </c>
      <c r="S361" s="128">
        <v>6.3595738686723777</v>
      </c>
      <c r="T361" s="126">
        <v>1</v>
      </c>
      <c r="U361" s="128">
        <v>0.51739600751000214</v>
      </c>
      <c r="V361" s="12">
        <v>1</v>
      </c>
      <c r="W361" s="12">
        <v>0</v>
      </c>
      <c r="X361" s="12">
        <v>1</v>
      </c>
      <c r="Y361" s="12">
        <v>1</v>
      </c>
      <c r="Z361" s="12">
        <v>1</v>
      </c>
      <c r="AA361" s="12">
        <v>1</v>
      </c>
      <c r="AB361" s="12">
        <v>0</v>
      </c>
      <c r="AC361" s="12">
        <v>0</v>
      </c>
      <c r="AD361" s="12">
        <v>0</v>
      </c>
      <c r="AE361" s="12">
        <v>0</v>
      </c>
      <c r="AF361" s="12">
        <v>0.7</v>
      </c>
      <c r="AG361" s="113">
        <v>2.9957322735539909</v>
      </c>
      <c r="AH361" s="12">
        <v>1</v>
      </c>
      <c r="AI361" s="24">
        <v>162</v>
      </c>
      <c r="AJ361" s="12">
        <v>1</v>
      </c>
      <c r="AK361" s="12" t="s">
        <v>560</v>
      </c>
      <c r="AL361" s="12">
        <v>11</v>
      </c>
      <c r="AM361" s="12" t="s">
        <v>90</v>
      </c>
      <c r="AN361" s="128">
        <f t="shared" si="12"/>
        <v>3.784189633918261</v>
      </c>
      <c r="AO361" s="12">
        <v>1501.04</v>
      </c>
      <c r="AP361" s="12" t="s">
        <v>571</v>
      </c>
      <c r="AQ361" s="12" t="s">
        <v>63</v>
      </c>
      <c r="AR361" s="12" t="s">
        <v>577</v>
      </c>
      <c r="AS361" s="12" t="s">
        <v>579</v>
      </c>
      <c r="AT361" s="12" t="s">
        <v>17</v>
      </c>
      <c r="AU361" s="12"/>
    </row>
    <row r="362" spans="1:47" ht="15" customHeight="1" x14ac:dyDescent="0.3">
      <c r="A362" s="15">
        <v>0.14123392196277179</v>
      </c>
      <c r="B362" s="12">
        <v>1.6948070635532615E-2</v>
      </c>
      <c r="C362" s="12">
        <v>0</v>
      </c>
      <c r="D362" s="12">
        <v>0</v>
      </c>
      <c r="E362" s="12">
        <v>1</v>
      </c>
      <c r="F362" s="12">
        <v>1</v>
      </c>
      <c r="G362" s="12">
        <v>0</v>
      </c>
      <c r="H362" s="12">
        <v>0</v>
      </c>
      <c r="I362" s="12">
        <v>0</v>
      </c>
      <c r="J362" s="12">
        <v>0</v>
      </c>
      <c r="K362" s="12">
        <v>0</v>
      </c>
      <c r="L362" s="12">
        <v>0</v>
      </c>
      <c r="M362" s="12">
        <v>0</v>
      </c>
      <c r="N362" s="12">
        <v>1</v>
      </c>
      <c r="O362" s="113">
        <v>7.6038979685218813</v>
      </c>
      <c r="P362" s="12">
        <v>0</v>
      </c>
      <c r="Q362" s="12">
        <v>0</v>
      </c>
      <c r="R362" s="12">
        <v>6.9850000000000003</v>
      </c>
      <c r="S362" s="128">
        <v>6.3595738686723777</v>
      </c>
      <c r="T362" s="126">
        <v>1</v>
      </c>
      <c r="U362" s="128">
        <v>0.51739600751000214</v>
      </c>
      <c r="V362" s="12">
        <v>1</v>
      </c>
      <c r="W362" s="12">
        <v>0</v>
      </c>
      <c r="X362" s="12">
        <v>1</v>
      </c>
      <c r="Y362" s="12">
        <v>1</v>
      </c>
      <c r="Z362" s="12">
        <v>1</v>
      </c>
      <c r="AA362" s="12">
        <v>1</v>
      </c>
      <c r="AB362" s="12">
        <v>0</v>
      </c>
      <c r="AC362" s="12">
        <v>0</v>
      </c>
      <c r="AD362" s="12">
        <v>0</v>
      </c>
      <c r="AE362" s="12">
        <v>0</v>
      </c>
      <c r="AF362" s="12">
        <v>0.7</v>
      </c>
      <c r="AG362" s="113">
        <v>2.9957322735539909</v>
      </c>
      <c r="AH362" s="12">
        <v>1</v>
      </c>
      <c r="AI362" s="24">
        <v>162</v>
      </c>
      <c r="AJ362" s="12">
        <v>1</v>
      </c>
      <c r="AK362" s="12" t="s">
        <v>560</v>
      </c>
      <c r="AL362" s="12">
        <v>11</v>
      </c>
      <c r="AM362" s="12" t="s">
        <v>90</v>
      </c>
      <c r="AN362" s="128">
        <f t="shared" ref="AN362:AN393" si="13">LN(44)</f>
        <v>3.784189633918261</v>
      </c>
      <c r="AO362" s="12">
        <v>1501.04</v>
      </c>
      <c r="AP362" s="12" t="s">
        <v>572</v>
      </c>
      <c r="AQ362" s="12" t="s">
        <v>63</v>
      </c>
      <c r="AR362" s="12" t="s">
        <v>576</v>
      </c>
      <c r="AS362" s="12" t="s">
        <v>578</v>
      </c>
      <c r="AT362" s="12" t="s">
        <v>17</v>
      </c>
      <c r="AU362" s="12"/>
    </row>
    <row r="363" spans="1:47" ht="15" customHeight="1" x14ac:dyDescent="0.3">
      <c r="A363" s="15">
        <v>0.10319646168420776</v>
      </c>
      <c r="B363" s="12">
        <v>1.7028271869948045E-2</v>
      </c>
      <c r="C363" s="12">
        <v>0</v>
      </c>
      <c r="D363" s="12">
        <v>0</v>
      </c>
      <c r="E363" s="12">
        <v>1</v>
      </c>
      <c r="F363" s="12">
        <v>1</v>
      </c>
      <c r="G363" s="12">
        <v>0</v>
      </c>
      <c r="H363" s="12">
        <v>0</v>
      </c>
      <c r="I363" s="12">
        <v>0</v>
      </c>
      <c r="J363" s="12">
        <v>0</v>
      </c>
      <c r="K363" s="12">
        <v>0</v>
      </c>
      <c r="L363" s="12">
        <v>0</v>
      </c>
      <c r="M363" s="12">
        <v>0</v>
      </c>
      <c r="N363" s="12">
        <v>1</v>
      </c>
      <c r="O363" s="113">
        <v>7.6038979685218813</v>
      </c>
      <c r="P363" s="12">
        <v>0</v>
      </c>
      <c r="Q363" s="12">
        <v>0</v>
      </c>
      <c r="R363" s="12">
        <v>6.9850000000000003</v>
      </c>
      <c r="S363" s="128">
        <v>6.3595738686723777</v>
      </c>
      <c r="T363" s="126">
        <v>1</v>
      </c>
      <c r="U363" s="128">
        <v>0.51739600751000214</v>
      </c>
      <c r="V363" s="12">
        <v>1</v>
      </c>
      <c r="W363" s="12">
        <v>0</v>
      </c>
      <c r="X363" s="12">
        <v>1</v>
      </c>
      <c r="Y363" s="12">
        <v>1</v>
      </c>
      <c r="Z363" s="12">
        <v>1</v>
      </c>
      <c r="AA363" s="12">
        <v>1</v>
      </c>
      <c r="AB363" s="12">
        <v>0</v>
      </c>
      <c r="AC363" s="12">
        <v>0</v>
      </c>
      <c r="AD363" s="12">
        <v>0</v>
      </c>
      <c r="AE363" s="12">
        <v>0</v>
      </c>
      <c r="AF363" s="12">
        <v>0.7</v>
      </c>
      <c r="AG363" s="113">
        <v>2.9957322735539909</v>
      </c>
      <c r="AH363" s="12">
        <v>1</v>
      </c>
      <c r="AI363" s="24">
        <v>162</v>
      </c>
      <c r="AJ363" s="12">
        <v>1</v>
      </c>
      <c r="AK363" s="12" t="s">
        <v>560</v>
      </c>
      <c r="AL363" s="12">
        <v>11</v>
      </c>
      <c r="AM363" s="12" t="s">
        <v>90</v>
      </c>
      <c r="AN363" s="128">
        <f t="shared" si="13"/>
        <v>3.784189633918261</v>
      </c>
      <c r="AO363" s="12">
        <v>1501.04</v>
      </c>
      <c r="AP363" s="12" t="s">
        <v>572</v>
      </c>
      <c r="AQ363" s="12" t="s">
        <v>63</v>
      </c>
      <c r="AR363" s="12" t="s">
        <v>577</v>
      </c>
      <c r="AS363" s="12" t="s">
        <v>579</v>
      </c>
      <c r="AT363" s="12" t="s">
        <v>17</v>
      </c>
      <c r="AU363" s="12"/>
    </row>
    <row r="364" spans="1:47" ht="15" customHeight="1" x14ac:dyDescent="0.3">
      <c r="A364" s="15">
        <v>0.17518714874213515</v>
      </c>
      <c r="B364" s="12">
        <v>1.4598929061844594E-2</v>
      </c>
      <c r="C364" s="12">
        <v>0</v>
      </c>
      <c r="D364" s="12">
        <v>0</v>
      </c>
      <c r="E364" s="12">
        <v>1</v>
      </c>
      <c r="F364" s="12">
        <v>1</v>
      </c>
      <c r="G364" s="12">
        <v>0</v>
      </c>
      <c r="H364" s="12">
        <v>0</v>
      </c>
      <c r="I364" s="12">
        <v>0</v>
      </c>
      <c r="J364" s="12">
        <v>0</v>
      </c>
      <c r="K364" s="12">
        <v>0</v>
      </c>
      <c r="L364" s="12">
        <v>0</v>
      </c>
      <c r="M364" s="12">
        <v>0</v>
      </c>
      <c r="N364" s="12">
        <v>1</v>
      </c>
      <c r="O364" s="113">
        <v>7.6038979685218813</v>
      </c>
      <c r="P364" s="12">
        <v>0</v>
      </c>
      <c r="Q364" s="12">
        <v>0</v>
      </c>
      <c r="R364" s="12">
        <v>6.9850000000000003</v>
      </c>
      <c r="S364" s="128">
        <v>6.3595738686723777</v>
      </c>
      <c r="T364" s="126">
        <v>1</v>
      </c>
      <c r="U364" s="128">
        <v>0.51739600751000214</v>
      </c>
      <c r="V364" s="12">
        <v>1</v>
      </c>
      <c r="W364" s="12">
        <v>0</v>
      </c>
      <c r="X364" s="12">
        <v>1</v>
      </c>
      <c r="Y364" s="12">
        <v>1</v>
      </c>
      <c r="Z364" s="12">
        <v>1</v>
      </c>
      <c r="AA364" s="12">
        <v>1</v>
      </c>
      <c r="AB364" s="12">
        <v>0</v>
      </c>
      <c r="AC364" s="12">
        <v>0</v>
      </c>
      <c r="AD364" s="12">
        <v>0</v>
      </c>
      <c r="AE364" s="12">
        <v>0</v>
      </c>
      <c r="AF364" s="12">
        <v>0.7</v>
      </c>
      <c r="AG364" s="113">
        <v>2.9957322735539909</v>
      </c>
      <c r="AH364" s="12">
        <v>1</v>
      </c>
      <c r="AI364" s="24">
        <v>162</v>
      </c>
      <c r="AJ364" s="12">
        <v>1</v>
      </c>
      <c r="AK364" s="12" t="s">
        <v>560</v>
      </c>
      <c r="AL364" s="12">
        <v>11</v>
      </c>
      <c r="AM364" s="12" t="s">
        <v>90</v>
      </c>
      <c r="AN364" s="128">
        <f t="shared" si="13"/>
        <v>3.784189633918261</v>
      </c>
      <c r="AO364" s="12">
        <v>1501.04</v>
      </c>
      <c r="AP364" s="12" t="s">
        <v>573</v>
      </c>
      <c r="AQ364" s="12" t="s">
        <v>63</v>
      </c>
      <c r="AR364" s="12" t="s">
        <v>576</v>
      </c>
      <c r="AS364" s="12" t="s">
        <v>578</v>
      </c>
      <c r="AT364" s="12" t="s">
        <v>17</v>
      </c>
      <c r="AU364" s="12"/>
    </row>
    <row r="365" spans="1:47" ht="15" customHeight="1" x14ac:dyDescent="0.3">
      <c r="A365" s="15">
        <v>0.11347139485136555</v>
      </c>
      <c r="B365" s="12">
        <v>1.4732473917166242E-2</v>
      </c>
      <c r="C365" s="12">
        <v>0</v>
      </c>
      <c r="D365" s="12">
        <v>0</v>
      </c>
      <c r="E365" s="12">
        <v>1</v>
      </c>
      <c r="F365" s="12">
        <v>1</v>
      </c>
      <c r="G365" s="12">
        <v>0</v>
      </c>
      <c r="H365" s="12">
        <v>0</v>
      </c>
      <c r="I365" s="12">
        <v>0</v>
      </c>
      <c r="J365" s="12">
        <v>0</v>
      </c>
      <c r="K365" s="12">
        <v>0</v>
      </c>
      <c r="L365" s="12">
        <v>0</v>
      </c>
      <c r="M365" s="12">
        <v>0</v>
      </c>
      <c r="N365" s="12">
        <v>1</v>
      </c>
      <c r="O365" s="113">
        <v>7.6038979685218813</v>
      </c>
      <c r="P365" s="12">
        <v>0</v>
      </c>
      <c r="Q365" s="12">
        <v>0</v>
      </c>
      <c r="R365" s="12">
        <v>6.9850000000000003</v>
      </c>
      <c r="S365" s="128">
        <v>6.3595738686723777</v>
      </c>
      <c r="T365" s="126">
        <v>1</v>
      </c>
      <c r="U365" s="128">
        <v>0.51739600751000214</v>
      </c>
      <c r="V365" s="12">
        <v>1</v>
      </c>
      <c r="W365" s="12">
        <v>0</v>
      </c>
      <c r="X365" s="12">
        <v>1</v>
      </c>
      <c r="Y365" s="12">
        <v>1</v>
      </c>
      <c r="Z365" s="12">
        <v>1</v>
      </c>
      <c r="AA365" s="12">
        <v>1</v>
      </c>
      <c r="AB365" s="12">
        <v>0</v>
      </c>
      <c r="AC365" s="12">
        <v>0</v>
      </c>
      <c r="AD365" s="12">
        <v>0</v>
      </c>
      <c r="AE365" s="12">
        <v>0</v>
      </c>
      <c r="AF365" s="12">
        <v>0.7</v>
      </c>
      <c r="AG365" s="113">
        <v>2.9957322735539909</v>
      </c>
      <c r="AH365" s="12">
        <v>1</v>
      </c>
      <c r="AI365" s="24">
        <v>162</v>
      </c>
      <c r="AJ365" s="12">
        <v>1</v>
      </c>
      <c r="AK365" s="12" t="s">
        <v>560</v>
      </c>
      <c r="AL365" s="12">
        <v>11</v>
      </c>
      <c r="AM365" s="12" t="s">
        <v>90</v>
      </c>
      <c r="AN365" s="128">
        <f t="shared" si="13"/>
        <v>3.784189633918261</v>
      </c>
      <c r="AO365" s="12">
        <v>1501.04</v>
      </c>
      <c r="AP365" s="12" t="s">
        <v>573</v>
      </c>
      <c r="AQ365" s="12" t="s">
        <v>63</v>
      </c>
      <c r="AR365" s="12" t="s">
        <v>577</v>
      </c>
      <c r="AS365" s="12" t="s">
        <v>579</v>
      </c>
      <c r="AT365" s="12" t="s">
        <v>17</v>
      </c>
      <c r="AU365" s="12"/>
    </row>
    <row r="366" spans="1:47" ht="15" customHeight="1" x14ac:dyDescent="0.3">
      <c r="A366" s="15">
        <v>0.16046856267950843</v>
      </c>
      <c r="B366" s="12">
        <v>1.4588051152682585E-2</v>
      </c>
      <c r="C366" s="12">
        <v>0</v>
      </c>
      <c r="D366" s="12">
        <v>0</v>
      </c>
      <c r="E366" s="12">
        <v>1</v>
      </c>
      <c r="F366" s="12">
        <v>1</v>
      </c>
      <c r="G366" s="12">
        <v>0</v>
      </c>
      <c r="H366" s="12">
        <v>0</v>
      </c>
      <c r="I366" s="12">
        <v>0</v>
      </c>
      <c r="J366" s="12">
        <v>0</v>
      </c>
      <c r="K366" s="12">
        <v>0</v>
      </c>
      <c r="L366" s="12">
        <v>0</v>
      </c>
      <c r="M366" s="12">
        <v>0</v>
      </c>
      <c r="N366" s="12">
        <v>1</v>
      </c>
      <c r="O366" s="113">
        <v>7.6038979685218813</v>
      </c>
      <c r="P366" s="12">
        <v>0</v>
      </c>
      <c r="Q366" s="12">
        <v>0</v>
      </c>
      <c r="R366" s="12">
        <v>6.9850000000000003</v>
      </c>
      <c r="S366" s="128">
        <v>6.3595738686723777</v>
      </c>
      <c r="T366" s="126">
        <v>1</v>
      </c>
      <c r="U366" s="128">
        <v>0.51739600751000214</v>
      </c>
      <c r="V366" s="12">
        <v>1</v>
      </c>
      <c r="W366" s="12">
        <v>0</v>
      </c>
      <c r="X366" s="12">
        <v>1</v>
      </c>
      <c r="Y366" s="12">
        <v>1</v>
      </c>
      <c r="Z366" s="12">
        <v>1</v>
      </c>
      <c r="AA366" s="12">
        <v>1</v>
      </c>
      <c r="AB366" s="12">
        <v>0</v>
      </c>
      <c r="AC366" s="12">
        <v>0</v>
      </c>
      <c r="AD366" s="12">
        <v>0</v>
      </c>
      <c r="AE366" s="12">
        <v>0</v>
      </c>
      <c r="AF366" s="12">
        <v>0.7</v>
      </c>
      <c r="AG366" s="113">
        <v>2.9957322735539909</v>
      </c>
      <c r="AH366" s="12">
        <v>1</v>
      </c>
      <c r="AI366" s="24">
        <v>162</v>
      </c>
      <c r="AJ366" s="12">
        <v>1</v>
      </c>
      <c r="AK366" s="12" t="s">
        <v>560</v>
      </c>
      <c r="AL366" s="12">
        <v>11</v>
      </c>
      <c r="AM366" s="12" t="s">
        <v>90</v>
      </c>
      <c r="AN366" s="128">
        <f t="shared" si="13"/>
        <v>3.784189633918261</v>
      </c>
      <c r="AO366" s="12">
        <v>1501.04</v>
      </c>
      <c r="AP366" s="12" t="s">
        <v>574</v>
      </c>
      <c r="AQ366" s="12" t="s">
        <v>63</v>
      </c>
      <c r="AR366" s="12" t="s">
        <v>576</v>
      </c>
      <c r="AS366" s="12" t="s">
        <v>578</v>
      </c>
      <c r="AT366" s="12" t="s">
        <v>17</v>
      </c>
      <c r="AU366" s="12"/>
    </row>
    <row r="367" spans="1:47" ht="15" customHeight="1" x14ac:dyDescent="0.3">
      <c r="A367" s="15">
        <v>0.10069761051371359</v>
      </c>
      <c r="B367" s="12">
        <v>1.4704456988139323E-2</v>
      </c>
      <c r="C367" s="12">
        <v>0</v>
      </c>
      <c r="D367" s="12">
        <v>0</v>
      </c>
      <c r="E367" s="12">
        <v>1</v>
      </c>
      <c r="F367" s="12">
        <v>1</v>
      </c>
      <c r="G367" s="12">
        <v>0</v>
      </c>
      <c r="H367" s="12">
        <v>0</v>
      </c>
      <c r="I367" s="12">
        <v>0</v>
      </c>
      <c r="J367" s="12">
        <v>0</v>
      </c>
      <c r="K367" s="12">
        <v>0</v>
      </c>
      <c r="L367" s="12">
        <v>0</v>
      </c>
      <c r="M367" s="12">
        <v>0</v>
      </c>
      <c r="N367" s="12">
        <v>1</v>
      </c>
      <c r="O367" s="113">
        <v>7.6038979685218813</v>
      </c>
      <c r="P367" s="12">
        <v>0</v>
      </c>
      <c r="Q367" s="12">
        <v>0</v>
      </c>
      <c r="R367" s="12">
        <v>6.9850000000000003</v>
      </c>
      <c r="S367" s="128">
        <v>6.3595738686723777</v>
      </c>
      <c r="T367" s="126">
        <v>1</v>
      </c>
      <c r="U367" s="128">
        <v>0.51739600751000214</v>
      </c>
      <c r="V367" s="12">
        <v>1</v>
      </c>
      <c r="W367" s="12">
        <v>0</v>
      </c>
      <c r="X367" s="12">
        <v>1</v>
      </c>
      <c r="Y367" s="12">
        <v>1</v>
      </c>
      <c r="Z367" s="12">
        <v>1</v>
      </c>
      <c r="AA367" s="12">
        <v>1</v>
      </c>
      <c r="AB367" s="12">
        <v>0</v>
      </c>
      <c r="AC367" s="12">
        <v>0</v>
      </c>
      <c r="AD367" s="12">
        <v>0</v>
      </c>
      <c r="AE367" s="12">
        <v>0</v>
      </c>
      <c r="AF367" s="12">
        <v>0.7</v>
      </c>
      <c r="AG367" s="113">
        <v>2.9957322735539909</v>
      </c>
      <c r="AH367" s="12">
        <v>1</v>
      </c>
      <c r="AI367" s="24">
        <v>162</v>
      </c>
      <c r="AJ367" s="12">
        <v>1</v>
      </c>
      <c r="AK367" s="12" t="s">
        <v>560</v>
      </c>
      <c r="AL367" s="12">
        <v>11</v>
      </c>
      <c r="AM367" s="12" t="s">
        <v>90</v>
      </c>
      <c r="AN367" s="128">
        <f t="shared" si="13"/>
        <v>3.784189633918261</v>
      </c>
      <c r="AO367" s="12">
        <v>1501.04</v>
      </c>
      <c r="AP367" s="12" t="s">
        <v>574</v>
      </c>
      <c r="AQ367" s="12" t="s">
        <v>63</v>
      </c>
      <c r="AR367" s="12" t="s">
        <v>577</v>
      </c>
      <c r="AS367" s="12" t="s">
        <v>579</v>
      </c>
      <c r="AT367" s="12" t="s">
        <v>17</v>
      </c>
      <c r="AU367" s="12"/>
    </row>
    <row r="368" spans="1:47" ht="15" customHeight="1" x14ac:dyDescent="0.3">
      <c r="A368" s="15">
        <v>0.17675751691900554</v>
      </c>
      <c r="B368" s="12">
        <v>1.4729793076583796E-2</v>
      </c>
      <c r="C368" s="12">
        <v>0</v>
      </c>
      <c r="D368" s="12">
        <v>0</v>
      </c>
      <c r="E368" s="12">
        <v>1</v>
      </c>
      <c r="F368" s="12">
        <v>1</v>
      </c>
      <c r="G368" s="12">
        <v>0</v>
      </c>
      <c r="H368" s="12">
        <v>0</v>
      </c>
      <c r="I368" s="12">
        <v>0</v>
      </c>
      <c r="J368" s="12">
        <v>0</v>
      </c>
      <c r="K368" s="12">
        <v>0</v>
      </c>
      <c r="L368" s="12">
        <v>0</v>
      </c>
      <c r="M368" s="12">
        <v>0</v>
      </c>
      <c r="N368" s="12">
        <v>1</v>
      </c>
      <c r="O368" s="113">
        <v>7.6038979685218813</v>
      </c>
      <c r="P368" s="12">
        <v>0</v>
      </c>
      <c r="Q368" s="12">
        <v>0</v>
      </c>
      <c r="R368" s="12">
        <v>6.9850000000000003</v>
      </c>
      <c r="S368" s="128">
        <v>6.3595738686723777</v>
      </c>
      <c r="T368" s="126">
        <v>1</v>
      </c>
      <c r="U368" s="128">
        <v>0.51739600751000214</v>
      </c>
      <c r="V368" s="12">
        <v>1</v>
      </c>
      <c r="W368" s="12">
        <v>0</v>
      </c>
      <c r="X368" s="12">
        <v>1</v>
      </c>
      <c r="Y368" s="12">
        <v>1</v>
      </c>
      <c r="Z368" s="12">
        <v>1</v>
      </c>
      <c r="AA368" s="12">
        <v>1</v>
      </c>
      <c r="AB368" s="12">
        <v>0</v>
      </c>
      <c r="AC368" s="12">
        <v>0</v>
      </c>
      <c r="AD368" s="12">
        <v>0</v>
      </c>
      <c r="AE368" s="12">
        <v>0</v>
      </c>
      <c r="AF368" s="12">
        <v>0.7</v>
      </c>
      <c r="AG368" s="113">
        <v>2.9957322735539909</v>
      </c>
      <c r="AH368" s="12">
        <v>1</v>
      </c>
      <c r="AI368" s="24">
        <v>162</v>
      </c>
      <c r="AJ368" s="12">
        <v>1</v>
      </c>
      <c r="AK368" s="12" t="s">
        <v>560</v>
      </c>
      <c r="AL368" s="12">
        <v>11</v>
      </c>
      <c r="AM368" s="12" t="s">
        <v>90</v>
      </c>
      <c r="AN368" s="128">
        <f t="shared" si="13"/>
        <v>3.784189633918261</v>
      </c>
      <c r="AO368" s="12">
        <v>1501.04</v>
      </c>
      <c r="AP368" s="12" t="s">
        <v>575</v>
      </c>
      <c r="AQ368" s="12" t="s">
        <v>63</v>
      </c>
      <c r="AR368" s="12" t="s">
        <v>576</v>
      </c>
      <c r="AS368" s="12" t="s">
        <v>578</v>
      </c>
      <c r="AT368" s="12" t="s">
        <v>17</v>
      </c>
      <c r="AU368" s="12"/>
    </row>
    <row r="369" spans="1:47" ht="15" customHeight="1" x14ac:dyDescent="0.3">
      <c r="A369" s="15">
        <v>0.10794455183446891</v>
      </c>
      <c r="B369" s="12">
        <v>1.4877988082756713E-2</v>
      </c>
      <c r="C369" s="12">
        <v>0</v>
      </c>
      <c r="D369" s="12">
        <v>0</v>
      </c>
      <c r="E369" s="12">
        <v>1</v>
      </c>
      <c r="F369" s="12">
        <v>1</v>
      </c>
      <c r="G369" s="12">
        <v>0</v>
      </c>
      <c r="H369" s="12">
        <v>0</v>
      </c>
      <c r="I369" s="12">
        <v>0</v>
      </c>
      <c r="J369" s="12">
        <v>0</v>
      </c>
      <c r="K369" s="12">
        <v>0</v>
      </c>
      <c r="L369" s="12">
        <v>0</v>
      </c>
      <c r="M369" s="12">
        <v>0</v>
      </c>
      <c r="N369" s="12">
        <v>1</v>
      </c>
      <c r="O369" s="113">
        <v>7.6038979685218813</v>
      </c>
      <c r="P369" s="12">
        <v>0</v>
      </c>
      <c r="Q369" s="12">
        <v>0</v>
      </c>
      <c r="R369" s="12">
        <v>6.9850000000000003</v>
      </c>
      <c r="S369" s="128">
        <v>6.3595738686723777</v>
      </c>
      <c r="T369" s="126">
        <v>1</v>
      </c>
      <c r="U369" s="128">
        <v>0.51739600751000214</v>
      </c>
      <c r="V369" s="12">
        <v>1</v>
      </c>
      <c r="W369" s="12">
        <v>0</v>
      </c>
      <c r="X369" s="12">
        <v>1</v>
      </c>
      <c r="Y369" s="12">
        <v>1</v>
      </c>
      <c r="Z369" s="12">
        <v>1</v>
      </c>
      <c r="AA369" s="12">
        <v>1</v>
      </c>
      <c r="AB369" s="12">
        <v>0</v>
      </c>
      <c r="AC369" s="12">
        <v>0</v>
      </c>
      <c r="AD369" s="12">
        <v>0</v>
      </c>
      <c r="AE369" s="12">
        <v>0</v>
      </c>
      <c r="AF369" s="12">
        <v>0.7</v>
      </c>
      <c r="AG369" s="113">
        <v>2.9957322735539909</v>
      </c>
      <c r="AH369" s="12">
        <v>1</v>
      </c>
      <c r="AI369" s="24">
        <v>162</v>
      </c>
      <c r="AJ369" s="12">
        <v>1</v>
      </c>
      <c r="AK369" s="12" t="s">
        <v>560</v>
      </c>
      <c r="AL369" s="12">
        <v>11</v>
      </c>
      <c r="AM369" s="12" t="s">
        <v>90</v>
      </c>
      <c r="AN369" s="128">
        <f t="shared" si="13"/>
        <v>3.784189633918261</v>
      </c>
      <c r="AO369" s="12">
        <v>1501.04</v>
      </c>
      <c r="AP369" s="12" t="s">
        <v>575</v>
      </c>
      <c r="AQ369" s="12" t="s">
        <v>63</v>
      </c>
      <c r="AR369" s="12" t="s">
        <v>577</v>
      </c>
      <c r="AS369" s="12" t="s">
        <v>579</v>
      </c>
      <c r="AT369" s="12" t="s">
        <v>17</v>
      </c>
      <c r="AU369" s="12"/>
    </row>
    <row r="370" spans="1:47" ht="15" customHeight="1" x14ac:dyDescent="0.3">
      <c r="A370" s="15">
        <v>1.7871217138742426E-2</v>
      </c>
      <c r="B370" s="12">
        <v>4.4678042846856064E-3</v>
      </c>
      <c r="C370" s="12">
        <v>0</v>
      </c>
      <c r="D370" s="12">
        <v>0</v>
      </c>
      <c r="E370" s="12">
        <v>1</v>
      </c>
      <c r="F370" s="12">
        <v>1</v>
      </c>
      <c r="G370" s="12">
        <v>0</v>
      </c>
      <c r="H370" s="12">
        <v>0</v>
      </c>
      <c r="I370" s="12">
        <v>1</v>
      </c>
      <c r="J370" s="12">
        <v>0</v>
      </c>
      <c r="K370" s="12">
        <v>0</v>
      </c>
      <c r="L370" s="12">
        <v>0</v>
      </c>
      <c r="M370" s="12">
        <v>0</v>
      </c>
      <c r="N370" s="12">
        <v>1</v>
      </c>
      <c r="O370" s="113">
        <v>7.6038979685218813</v>
      </c>
      <c r="P370" s="12">
        <v>0</v>
      </c>
      <c r="Q370" s="12">
        <v>0</v>
      </c>
      <c r="R370" s="12">
        <v>6.9850000000000003</v>
      </c>
      <c r="S370" s="128">
        <v>6.3595738686723777</v>
      </c>
      <c r="T370" s="126">
        <v>1</v>
      </c>
      <c r="U370" s="128">
        <v>0.51739600751000214</v>
      </c>
      <c r="V370" s="12">
        <v>1</v>
      </c>
      <c r="W370" s="12">
        <v>0</v>
      </c>
      <c r="X370" s="12">
        <v>1</v>
      </c>
      <c r="Y370" s="12">
        <v>1</v>
      </c>
      <c r="Z370" s="12">
        <v>1</v>
      </c>
      <c r="AA370" s="12">
        <v>1</v>
      </c>
      <c r="AB370" s="12">
        <v>0</v>
      </c>
      <c r="AC370" s="12">
        <v>0</v>
      </c>
      <c r="AD370" s="12">
        <v>0</v>
      </c>
      <c r="AE370" s="12">
        <v>0</v>
      </c>
      <c r="AF370" s="12">
        <v>0.7</v>
      </c>
      <c r="AG370" s="113">
        <v>2.9957322735539909</v>
      </c>
      <c r="AH370" s="12">
        <v>1</v>
      </c>
      <c r="AI370" s="24">
        <v>162</v>
      </c>
      <c r="AJ370" s="12">
        <v>1</v>
      </c>
      <c r="AK370" s="12" t="s">
        <v>560</v>
      </c>
      <c r="AL370" s="12">
        <v>11</v>
      </c>
      <c r="AM370" s="12" t="s">
        <v>90</v>
      </c>
      <c r="AN370" s="128">
        <f t="shared" si="13"/>
        <v>3.784189633918261</v>
      </c>
      <c r="AO370" s="12">
        <v>1501.04</v>
      </c>
      <c r="AP370" s="12" t="s">
        <v>580</v>
      </c>
      <c r="AQ370" s="12" t="s">
        <v>1683</v>
      </c>
      <c r="AR370" s="12" t="s">
        <v>568</v>
      </c>
      <c r="AS370" s="12" t="s">
        <v>598</v>
      </c>
      <c r="AT370" s="12" t="s">
        <v>17</v>
      </c>
    </row>
    <row r="371" spans="1:47" ht="15" customHeight="1" x14ac:dyDescent="0.3">
      <c r="A371" s="15">
        <v>4.4687856216875186E-3</v>
      </c>
      <c r="B371" s="12">
        <v>4.4687856216875177E-3</v>
      </c>
      <c r="C371" s="12">
        <v>0</v>
      </c>
      <c r="D371" s="12">
        <v>0</v>
      </c>
      <c r="E371" s="12">
        <v>1</v>
      </c>
      <c r="F371" s="12">
        <v>1</v>
      </c>
      <c r="G371" s="12">
        <v>0</v>
      </c>
      <c r="H371" s="12">
        <v>0</v>
      </c>
      <c r="I371" s="12">
        <v>1</v>
      </c>
      <c r="J371" s="12">
        <v>0</v>
      </c>
      <c r="K371" s="12">
        <v>0</v>
      </c>
      <c r="L371" s="12">
        <v>0</v>
      </c>
      <c r="M371" s="12">
        <v>0</v>
      </c>
      <c r="N371" s="12">
        <v>1</v>
      </c>
      <c r="O371" s="113">
        <v>7.6038979685218813</v>
      </c>
      <c r="P371" s="12">
        <v>0</v>
      </c>
      <c r="Q371" s="12">
        <v>0</v>
      </c>
      <c r="R371" s="12">
        <v>6.9850000000000003</v>
      </c>
      <c r="S371" s="128">
        <v>6.3595738686723777</v>
      </c>
      <c r="T371" s="126">
        <v>1</v>
      </c>
      <c r="U371" s="128">
        <v>0.51739600751000214</v>
      </c>
      <c r="V371" s="12">
        <v>1</v>
      </c>
      <c r="W371" s="12">
        <v>0</v>
      </c>
      <c r="X371" s="12">
        <v>1</v>
      </c>
      <c r="Y371" s="12">
        <v>1</v>
      </c>
      <c r="Z371" s="12">
        <v>1</v>
      </c>
      <c r="AA371" s="12">
        <v>1</v>
      </c>
      <c r="AB371" s="12">
        <v>0</v>
      </c>
      <c r="AC371" s="12">
        <v>0</v>
      </c>
      <c r="AD371" s="12">
        <v>0</v>
      </c>
      <c r="AE371" s="12">
        <v>0</v>
      </c>
      <c r="AF371" s="12">
        <v>0.7</v>
      </c>
      <c r="AG371" s="113">
        <v>2.9957322735539909</v>
      </c>
      <c r="AH371" s="12">
        <v>1</v>
      </c>
      <c r="AI371" s="24">
        <v>162</v>
      </c>
      <c r="AJ371" s="12">
        <v>1</v>
      </c>
      <c r="AK371" s="12" t="s">
        <v>560</v>
      </c>
      <c r="AL371" s="12">
        <v>11</v>
      </c>
      <c r="AM371" s="12" t="s">
        <v>90</v>
      </c>
      <c r="AN371" s="128">
        <f t="shared" si="13"/>
        <v>3.784189633918261</v>
      </c>
      <c r="AO371" s="12">
        <v>1501.04</v>
      </c>
      <c r="AP371" s="12" t="s">
        <v>580</v>
      </c>
      <c r="AQ371" s="12" t="s">
        <v>1683</v>
      </c>
      <c r="AR371" s="12" t="s">
        <v>568</v>
      </c>
      <c r="AS371" s="12" t="s">
        <v>598</v>
      </c>
      <c r="AT371" s="12" t="s">
        <v>17</v>
      </c>
    </row>
    <row r="372" spans="1:47" ht="15" customHeight="1" x14ac:dyDescent="0.3">
      <c r="A372" s="15">
        <v>4.4687856216875186E-3</v>
      </c>
      <c r="B372" s="12">
        <v>4.4687856216875177E-3</v>
      </c>
      <c r="C372" s="12">
        <v>0</v>
      </c>
      <c r="D372" s="12">
        <v>0</v>
      </c>
      <c r="E372" s="12">
        <v>1</v>
      </c>
      <c r="F372" s="12">
        <v>1</v>
      </c>
      <c r="G372" s="12">
        <v>0</v>
      </c>
      <c r="H372" s="12">
        <v>0</v>
      </c>
      <c r="I372" s="12">
        <v>1</v>
      </c>
      <c r="J372" s="12">
        <v>0</v>
      </c>
      <c r="K372" s="12">
        <v>0</v>
      </c>
      <c r="L372" s="12">
        <v>0</v>
      </c>
      <c r="M372" s="12">
        <v>0</v>
      </c>
      <c r="N372" s="12">
        <v>1</v>
      </c>
      <c r="O372" s="113">
        <v>7.6038979685218813</v>
      </c>
      <c r="P372" s="12">
        <v>0</v>
      </c>
      <c r="Q372" s="12">
        <v>0</v>
      </c>
      <c r="R372" s="12">
        <v>6.9850000000000003</v>
      </c>
      <c r="S372" s="128">
        <v>6.3595738686723777</v>
      </c>
      <c r="T372" s="126">
        <v>1</v>
      </c>
      <c r="U372" s="128">
        <v>0.51739600751000214</v>
      </c>
      <c r="V372" s="12">
        <v>1</v>
      </c>
      <c r="W372" s="12">
        <v>0</v>
      </c>
      <c r="X372" s="12">
        <v>1</v>
      </c>
      <c r="Y372" s="12">
        <v>1</v>
      </c>
      <c r="Z372" s="12">
        <v>1</v>
      </c>
      <c r="AA372" s="12">
        <v>1</v>
      </c>
      <c r="AB372" s="12">
        <v>0</v>
      </c>
      <c r="AC372" s="12">
        <v>0</v>
      </c>
      <c r="AD372" s="12">
        <v>0</v>
      </c>
      <c r="AE372" s="12">
        <v>0</v>
      </c>
      <c r="AF372" s="12">
        <v>0.7</v>
      </c>
      <c r="AG372" s="113">
        <v>2.9957322735539909</v>
      </c>
      <c r="AH372" s="12">
        <v>1</v>
      </c>
      <c r="AI372" s="24">
        <v>162</v>
      </c>
      <c r="AJ372" s="12">
        <v>1</v>
      </c>
      <c r="AK372" s="12" t="s">
        <v>560</v>
      </c>
      <c r="AL372" s="12">
        <v>11</v>
      </c>
      <c r="AM372" s="12" t="s">
        <v>90</v>
      </c>
      <c r="AN372" s="128">
        <f t="shared" si="13"/>
        <v>3.784189633918261</v>
      </c>
      <c r="AO372" s="12">
        <v>1501.04</v>
      </c>
      <c r="AP372" s="12" t="s">
        <v>580</v>
      </c>
      <c r="AQ372" s="12" t="s">
        <v>1683</v>
      </c>
      <c r="AR372" s="12" t="s">
        <v>585</v>
      </c>
      <c r="AS372" s="12" t="s">
        <v>598</v>
      </c>
      <c r="AT372" s="12" t="s">
        <v>17</v>
      </c>
    </row>
    <row r="373" spans="1:47" ht="15" customHeight="1" x14ac:dyDescent="0.3">
      <c r="A373" s="15">
        <v>4.4687856216875186E-3</v>
      </c>
      <c r="B373" s="12">
        <v>4.4687856216875177E-3</v>
      </c>
      <c r="C373" s="12">
        <v>0</v>
      </c>
      <c r="D373" s="12">
        <v>0</v>
      </c>
      <c r="E373" s="12">
        <v>1</v>
      </c>
      <c r="F373" s="12">
        <v>1</v>
      </c>
      <c r="G373" s="12">
        <v>0</v>
      </c>
      <c r="H373" s="12">
        <v>0</v>
      </c>
      <c r="I373" s="12">
        <v>1</v>
      </c>
      <c r="J373" s="12">
        <v>0</v>
      </c>
      <c r="K373" s="12">
        <v>0</v>
      </c>
      <c r="L373" s="12">
        <v>0</v>
      </c>
      <c r="M373" s="12">
        <v>0</v>
      </c>
      <c r="N373" s="12">
        <v>1</v>
      </c>
      <c r="O373" s="113">
        <v>7.6038979685218813</v>
      </c>
      <c r="P373" s="12">
        <v>0</v>
      </c>
      <c r="Q373" s="12">
        <v>0</v>
      </c>
      <c r="R373" s="12">
        <v>6.9850000000000003</v>
      </c>
      <c r="S373" s="128">
        <v>6.3595738686723777</v>
      </c>
      <c r="T373" s="126">
        <v>1</v>
      </c>
      <c r="U373" s="128">
        <v>0.51739600751000214</v>
      </c>
      <c r="V373" s="12">
        <v>1</v>
      </c>
      <c r="W373" s="12">
        <v>0</v>
      </c>
      <c r="X373" s="12">
        <v>1</v>
      </c>
      <c r="Y373" s="12">
        <v>1</v>
      </c>
      <c r="Z373" s="12">
        <v>1</v>
      </c>
      <c r="AA373" s="12">
        <v>1</v>
      </c>
      <c r="AB373" s="12">
        <v>0</v>
      </c>
      <c r="AC373" s="12">
        <v>0</v>
      </c>
      <c r="AD373" s="12">
        <v>0</v>
      </c>
      <c r="AE373" s="12">
        <v>0</v>
      </c>
      <c r="AF373" s="12">
        <v>0.7</v>
      </c>
      <c r="AG373" s="113">
        <v>2.9957322735539909</v>
      </c>
      <c r="AH373" s="12">
        <v>1</v>
      </c>
      <c r="AI373" s="24">
        <v>162</v>
      </c>
      <c r="AJ373" s="12">
        <v>1</v>
      </c>
      <c r="AK373" s="12" t="s">
        <v>560</v>
      </c>
      <c r="AL373" s="12">
        <v>11</v>
      </c>
      <c r="AM373" s="12" t="s">
        <v>90</v>
      </c>
      <c r="AN373" s="128">
        <f t="shared" si="13"/>
        <v>3.784189633918261</v>
      </c>
      <c r="AO373" s="12">
        <v>1501.04</v>
      </c>
      <c r="AP373" s="12" t="s">
        <v>580</v>
      </c>
      <c r="AQ373" s="12" t="s">
        <v>1683</v>
      </c>
      <c r="AR373" s="12" t="s">
        <v>586</v>
      </c>
      <c r="AS373" s="12" t="s">
        <v>598</v>
      </c>
      <c r="AT373" s="12" t="s">
        <v>17</v>
      </c>
    </row>
    <row r="374" spans="1:47" ht="15" customHeight="1" x14ac:dyDescent="0.3">
      <c r="A374" s="15">
        <v>-2.2344095438785352E-3</v>
      </c>
      <c r="B374" s="12">
        <v>4.4688190877570705E-3</v>
      </c>
      <c r="C374" s="12">
        <v>0</v>
      </c>
      <c r="D374" s="12">
        <v>0</v>
      </c>
      <c r="E374" s="12">
        <v>1</v>
      </c>
      <c r="F374" s="12">
        <v>1</v>
      </c>
      <c r="G374" s="12">
        <v>0</v>
      </c>
      <c r="H374" s="12">
        <v>0</v>
      </c>
      <c r="I374" s="12">
        <v>1</v>
      </c>
      <c r="J374" s="12">
        <v>0</v>
      </c>
      <c r="K374" s="12">
        <v>0</v>
      </c>
      <c r="L374" s="12">
        <v>0</v>
      </c>
      <c r="M374" s="12">
        <v>0</v>
      </c>
      <c r="N374" s="12">
        <v>1</v>
      </c>
      <c r="O374" s="113">
        <v>7.6038979685218813</v>
      </c>
      <c r="P374" s="12">
        <v>0</v>
      </c>
      <c r="Q374" s="12">
        <v>0</v>
      </c>
      <c r="R374" s="12">
        <v>6.9850000000000003</v>
      </c>
      <c r="S374" s="128">
        <v>6.3595738686723777</v>
      </c>
      <c r="T374" s="126">
        <v>1</v>
      </c>
      <c r="U374" s="128">
        <v>0.51739600751000214</v>
      </c>
      <c r="V374" s="12">
        <v>1</v>
      </c>
      <c r="W374" s="12">
        <v>0</v>
      </c>
      <c r="X374" s="12">
        <v>1</v>
      </c>
      <c r="Y374" s="12">
        <v>1</v>
      </c>
      <c r="Z374" s="12">
        <v>1</v>
      </c>
      <c r="AA374" s="12">
        <v>1</v>
      </c>
      <c r="AB374" s="12">
        <v>0</v>
      </c>
      <c r="AC374" s="12">
        <v>0</v>
      </c>
      <c r="AD374" s="12">
        <v>0</v>
      </c>
      <c r="AE374" s="12">
        <v>0</v>
      </c>
      <c r="AF374" s="12">
        <v>0.7</v>
      </c>
      <c r="AG374" s="113">
        <v>2.9957322735539909</v>
      </c>
      <c r="AH374" s="12">
        <v>1</v>
      </c>
      <c r="AI374" s="24">
        <v>162</v>
      </c>
      <c r="AJ374" s="12">
        <v>1</v>
      </c>
      <c r="AK374" s="12" t="s">
        <v>560</v>
      </c>
      <c r="AL374" s="12">
        <v>11</v>
      </c>
      <c r="AM374" s="12" t="s">
        <v>90</v>
      </c>
      <c r="AN374" s="128">
        <f t="shared" si="13"/>
        <v>3.784189633918261</v>
      </c>
      <c r="AO374" s="12">
        <v>1501.04</v>
      </c>
      <c r="AP374" s="12" t="s">
        <v>580</v>
      </c>
      <c r="AQ374" s="12" t="s">
        <v>1683</v>
      </c>
      <c r="AR374" s="12" t="s">
        <v>587</v>
      </c>
      <c r="AS374" s="12" t="s">
        <v>598</v>
      </c>
      <c r="AT374" s="12" t="s">
        <v>17</v>
      </c>
    </row>
    <row r="375" spans="1:47" ht="15" customHeight="1" x14ac:dyDescent="0.3">
      <c r="A375" s="15">
        <v>0</v>
      </c>
      <c r="B375" s="12">
        <v>4.4688302432806699E-3</v>
      </c>
      <c r="C375" s="12">
        <v>0</v>
      </c>
      <c r="D375" s="12">
        <v>0</v>
      </c>
      <c r="E375" s="12">
        <v>1</v>
      </c>
      <c r="F375" s="12">
        <v>1</v>
      </c>
      <c r="G375" s="12">
        <v>0</v>
      </c>
      <c r="H375" s="12">
        <v>0</v>
      </c>
      <c r="I375" s="12">
        <v>1</v>
      </c>
      <c r="J375" s="12">
        <v>0</v>
      </c>
      <c r="K375" s="12">
        <v>0</v>
      </c>
      <c r="L375" s="12">
        <v>0</v>
      </c>
      <c r="M375" s="12">
        <v>0</v>
      </c>
      <c r="N375" s="12">
        <v>1</v>
      </c>
      <c r="O375" s="113">
        <v>7.6038979685218813</v>
      </c>
      <c r="P375" s="12">
        <v>0</v>
      </c>
      <c r="Q375" s="12">
        <v>0</v>
      </c>
      <c r="R375" s="12">
        <v>6.9850000000000003</v>
      </c>
      <c r="S375" s="128">
        <v>6.3595738686723777</v>
      </c>
      <c r="T375" s="126">
        <v>1</v>
      </c>
      <c r="U375" s="128">
        <v>0.51739600751000214</v>
      </c>
      <c r="V375" s="12">
        <v>1</v>
      </c>
      <c r="W375" s="12">
        <v>0</v>
      </c>
      <c r="X375" s="12">
        <v>1</v>
      </c>
      <c r="Y375" s="12">
        <v>1</v>
      </c>
      <c r="Z375" s="12">
        <v>1</v>
      </c>
      <c r="AA375" s="12">
        <v>1</v>
      </c>
      <c r="AB375" s="12">
        <v>0</v>
      </c>
      <c r="AC375" s="12">
        <v>0</v>
      </c>
      <c r="AD375" s="12">
        <v>0</v>
      </c>
      <c r="AE375" s="12">
        <v>0</v>
      </c>
      <c r="AF375" s="12">
        <v>0.7</v>
      </c>
      <c r="AG375" s="113">
        <v>2.9957322735539909</v>
      </c>
      <c r="AH375" s="12">
        <v>1</v>
      </c>
      <c r="AI375" s="24">
        <v>162</v>
      </c>
      <c r="AJ375" s="12">
        <v>1</v>
      </c>
      <c r="AK375" s="12" t="s">
        <v>560</v>
      </c>
      <c r="AL375" s="12">
        <v>11</v>
      </c>
      <c r="AM375" s="12" t="s">
        <v>90</v>
      </c>
      <c r="AN375" s="128">
        <f t="shared" si="13"/>
        <v>3.784189633918261</v>
      </c>
      <c r="AO375" s="12">
        <v>1501.04</v>
      </c>
      <c r="AP375" s="12" t="s">
        <v>580</v>
      </c>
      <c r="AQ375" s="12" t="s">
        <v>1683</v>
      </c>
      <c r="AR375" s="12" t="s">
        <v>588</v>
      </c>
      <c r="AS375" s="12" t="s">
        <v>598</v>
      </c>
      <c r="AT375" s="12" t="s">
        <v>17</v>
      </c>
    </row>
    <row r="376" spans="1:47" ht="15" customHeight="1" x14ac:dyDescent="0.3">
      <c r="A376" s="15">
        <v>0</v>
      </c>
      <c r="B376" s="12">
        <v>4.4688302432806699E-3</v>
      </c>
      <c r="C376" s="12">
        <v>0</v>
      </c>
      <c r="D376" s="12">
        <v>0</v>
      </c>
      <c r="E376" s="12">
        <v>1</v>
      </c>
      <c r="F376" s="12">
        <v>1</v>
      </c>
      <c r="G376" s="12">
        <v>0</v>
      </c>
      <c r="H376" s="12">
        <v>0</v>
      </c>
      <c r="I376" s="12">
        <v>1</v>
      </c>
      <c r="J376" s="12">
        <v>0</v>
      </c>
      <c r="K376" s="12">
        <v>0</v>
      </c>
      <c r="L376" s="12">
        <v>0</v>
      </c>
      <c r="M376" s="12">
        <v>0</v>
      </c>
      <c r="N376" s="12">
        <v>1</v>
      </c>
      <c r="O376" s="113">
        <v>7.6038979685218813</v>
      </c>
      <c r="P376" s="12">
        <v>0</v>
      </c>
      <c r="Q376" s="12">
        <v>0</v>
      </c>
      <c r="R376" s="12">
        <v>6.9850000000000003</v>
      </c>
      <c r="S376" s="128">
        <v>6.3595738686723777</v>
      </c>
      <c r="T376" s="126">
        <v>1</v>
      </c>
      <c r="U376" s="128">
        <v>0.51739600751000214</v>
      </c>
      <c r="V376" s="12">
        <v>1</v>
      </c>
      <c r="W376" s="12">
        <v>0</v>
      </c>
      <c r="X376" s="12">
        <v>1</v>
      </c>
      <c r="Y376" s="12">
        <v>1</v>
      </c>
      <c r="Z376" s="12">
        <v>1</v>
      </c>
      <c r="AA376" s="12">
        <v>1</v>
      </c>
      <c r="AB376" s="12">
        <v>0</v>
      </c>
      <c r="AC376" s="12">
        <v>0</v>
      </c>
      <c r="AD376" s="12">
        <v>0</v>
      </c>
      <c r="AE376" s="12">
        <v>0</v>
      </c>
      <c r="AF376" s="12">
        <v>0.7</v>
      </c>
      <c r="AG376" s="113">
        <v>2.9957322735539909</v>
      </c>
      <c r="AH376" s="12">
        <v>1</v>
      </c>
      <c r="AI376" s="24">
        <v>162</v>
      </c>
      <c r="AJ376" s="12">
        <v>1</v>
      </c>
      <c r="AK376" s="12" t="s">
        <v>560</v>
      </c>
      <c r="AL376" s="12">
        <v>11</v>
      </c>
      <c r="AM376" s="12" t="s">
        <v>90</v>
      </c>
      <c r="AN376" s="128">
        <f t="shared" si="13"/>
        <v>3.784189633918261</v>
      </c>
      <c r="AO376" s="12">
        <v>1501.04</v>
      </c>
      <c r="AP376" s="12" t="s">
        <v>580</v>
      </c>
      <c r="AQ376" s="12" t="s">
        <v>1683</v>
      </c>
      <c r="AR376" s="12" t="s">
        <v>589</v>
      </c>
      <c r="AS376" s="12" t="s">
        <v>598</v>
      </c>
      <c r="AT376" s="12" t="s">
        <v>17</v>
      </c>
    </row>
    <row r="377" spans="1:47" ht="15" customHeight="1" x14ac:dyDescent="0.3">
      <c r="A377" s="15">
        <v>2.2344095438785352E-3</v>
      </c>
      <c r="B377" s="12">
        <v>4.4688190877570705E-3</v>
      </c>
      <c r="C377" s="12">
        <v>0</v>
      </c>
      <c r="D377" s="12">
        <v>0</v>
      </c>
      <c r="E377" s="12">
        <v>1</v>
      </c>
      <c r="F377" s="12">
        <v>1</v>
      </c>
      <c r="G377" s="12">
        <v>0</v>
      </c>
      <c r="H377" s="12">
        <v>0</v>
      </c>
      <c r="I377" s="12">
        <v>1</v>
      </c>
      <c r="J377" s="12">
        <v>0</v>
      </c>
      <c r="K377" s="12">
        <v>0</v>
      </c>
      <c r="L377" s="12">
        <v>0</v>
      </c>
      <c r="M377" s="12">
        <v>0</v>
      </c>
      <c r="N377" s="12">
        <v>1</v>
      </c>
      <c r="O377" s="113">
        <v>7.6038979685218813</v>
      </c>
      <c r="P377" s="12">
        <v>0</v>
      </c>
      <c r="Q377" s="12">
        <v>0</v>
      </c>
      <c r="R377" s="12">
        <v>6.9850000000000003</v>
      </c>
      <c r="S377" s="128">
        <v>6.3595738686723777</v>
      </c>
      <c r="T377" s="126">
        <v>1</v>
      </c>
      <c r="U377" s="128">
        <v>0.51739600751000214</v>
      </c>
      <c r="V377" s="12">
        <v>1</v>
      </c>
      <c r="W377" s="12">
        <v>0</v>
      </c>
      <c r="X377" s="12">
        <v>1</v>
      </c>
      <c r="Y377" s="12">
        <v>1</v>
      </c>
      <c r="Z377" s="12">
        <v>1</v>
      </c>
      <c r="AA377" s="12">
        <v>1</v>
      </c>
      <c r="AB377" s="12">
        <v>0</v>
      </c>
      <c r="AC377" s="12">
        <v>0</v>
      </c>
      <c r="AD377" s="12">
        <v>0</v>
      </c>
      <c r="AE377" s="12">
        <v>0</v>
      </c>
      <c r="AF377" s="12">
        <v>0.7</v>
      </c>
      <c r="AG377" s="113">
        <v>2.9957322735539909</v>
      </c>
      <c r="AH377" s="12">
        <v>1</v>
      </c>
      <c r="AI377" s="24">
        <v>162</v>
      </c>
      <c r="AJ377" s="12">
        <v>1</v>
      </c>
      <c r="AK377" s="12" t="s">
        <v>560</v>
      </c>
      <c r="AL377" s="12">
        <v>11</v>
      </c>
      <c r="AM377" s="12" t="s">
        <v>90</v>
      </c>
      <c r="AN377" s="128">
        <f t="shared" si="13"/>
        <v>3.784189633918261</v>
      </c>
      <c r="AO377" s="12">
        <v>1501.04</v>
      </c>
      <c r="AP377" s="12" t="s">
        <v>580</v>
      </c>
      <c r="AQ377" s="12" t="s">
        <v>1683</v>
      </c>
      <c r="AR377" s="12" t="s">
        <v>590</v>
      </c>
      <c r="AS377" s="12" t="s">
        <v>598</v>
      </c>
      <c r="AT377" s="12" t="s">
        <v>17</v>
      </c>
    </row>
    <row r="378" spans="1:47" ht="15" customHeight="1" x14ac:dyDescent="0.3">
      <c r="A378" s="15">
        <v>2.2344095438785352E-3</v>
      </c>
      <c r="B378" s="12">
        <v>4.4688190877570705E-3</v>
      </c>
      <c r="C378" s="12">
        <v>0</v>
      </c>
      <c r="D378" s="12">
        <v>0</v>
      </c>
      <c r="E378" s="12">
        <v>1</v>
      </c>
      <c r="F378" s="12">
        <v>1</v>
      </c>
      <c r="G378" s="12">
        <v>0</v>
      </c>
      <c r="H378" s="12">
        <v>0</v>
      </c>
      <c r="I378" s="12">
        <v>1</v>
      </c>
      <c r="J378" s="12">
        <v>0</v>
      </c>
      <c r="K378" s="12">
        <v>0</v>
      </c>
      <c r="L378" s="12">
        <v>0</v>
      </c>
      <c r="M378" s="12">
        <v>0</v>
      </c>
      <c r="N378" s="12">
        <v>1</v>
      </c>
      <c r="O378" s="113">
        <v>7.6038979685218813</v>
      </c>
      <c r="P378" s="12">
        <v>0</v>
      </c>
      <c r="Q378" s="12">
        <v>0</v>
      </c>
      <c r="R378" s="12">
        <v>6.9850000000000003</v>
      </c>
      <c r="S378" s="128">
        <v>6.3595738686723777</v>
      </c>
      <c r="T378" s="126">
        <v>1</v>
      </c>
      <c r="U378" s="128">
        <v>0.51739600751000214</v>
      </c>
      <c r="V378" s="12">
        <v>1</v>
      </c>
      <c r="W378" s="12">
        <v>0</v>
      </c>
      <c r="X378" s="12">
        <v>1</v>
      </c>
      <c r="Y378" s="12">
        <v>1</v>
      </c>
      <c r="Z378" s="12">
        <v>1</v>
      </c>
      <c r="AA378" s="12">
        <v>1</v>
      </c>
      <c r="AB378" s="12">
        <v>0</v>
      </c>
      <c r="AC378" s="12">
        <v>0</v>
      </c>
      <c r="AD378" s="12">
        <v>0</v>
      </c>
      <c r="AE378" s="12">
        <v>0</v>
      </c>
      <c r="AF378" s="12">
        <v>0.7</v>
      </c>
      <c r="AG378" s="113">
        <v>2.9957322735539909</v>
      </c>
      <c r="AH378" s="12">
        <v>1</v>
      </c>
      <c r="AI378" s="24">
        <v>162</v>
      </c>
      <c r="AJ378" s="12">
        <v>1</v>
      </c>
      <c r="AK378" s="12" t="s">
        <v>560</v>
      </c>
      <c r="AL378" s="12">
        <v>11</v>
      </c>
      <c r="AM378" s="12" t="s">
        <v>90</v>
      </c>
      <c r="AN378" s="128">
        <f t="shared" si="13"/>
        <v>3.784189633918261</v>
      </c>
      <c r="AO378" s="12">
        <v>1501.04</v>
      </c>
      <c r="AP378" s="12" t="s">
        <v>580</v>
      </c>
      <c r="AQ378" s="12" t="s">
        <v>1683</v>
      </c>
      <c r="AR378" s="12" t="s">
        <v>591</v>
      </c>
      <c r="AS378" s="12" t="s">
        <v>598</v>
      </c>
      <c r="AT378" s="12" t="s">
        <v>17</v>
      </c>
    </row>
    <row r="379" spans="1:47" ht="15" customHeight="1" x14ac:dyDescent="0.3">
      <c r="A379" s="15">
        <v>1.852557884075396E-2</v>
      </c>
      <c r="B379" s="12">
        <v>6.1751929469179871E-3</v>
      </c>
      <c r="C379" s="12">
        <v>0</v>
      </c>
      <c r="D379" s="12">
        <v>0</v>
      </c>
      <c r="E379" s="12">
        <v>1</v>
      </c>
      <c r="F379" s="12">
        <v>1</v>
      </c>
      <c r="G379" s="12">
        <v>0</v>
      </c>
      <c r="H379" s="12">
        <v>0</v>
      </c>
      <c r="I379" s="12">
        <v>1</v>
      </c>
      <c r="J379" s="12">
        <v>0</v>
      </c>
      <c r="K379" s="12">
        <v>0</v>
      </c>
      <c r="L379" s="12">
        <v>0</v>
      </c>
      <c r="M379" s="12">
        <v>0</v>
      </c>
      <c r="N379" s="12">
        <v>1</v>
      </c>
      <c r="O379" s="113">
        <v>7.6038979685218813</v>
      </c>
      <c r="P379" s="12">
        <v>0</v>
      </c>
      <c r="Q379" s="12">
        <v>0</v>
      </c>
      <c r="R379" s="12">
        <v>6.9850000000000003</v>
      </c>
      <c r="S379" s="128">
        <v>6.3595738686723777</v>
      </c>
      <c r="T379" s="126">
        <v>1</v>
      </c>
      <c r="U379" s="128">
        <v>0.51739600751000214</v>
      </c>
      <c r="V379" s="12">
        <v>1</v>
      </c>
      <c r="W379" s="12">
        <v>0</v>
      </c>
      <c r="X379" s="12">
        <v>1</v>
      </c>
      <c r="Y379" s="12">
        <v>1</v>
      </c>
      <c r="Z379" s="12">
        <v>1</v>
      </c>
      <c r="AA379" s="12">
        <v>1</v>
      </c>
      <c r="AB379" s="12">
        <v>0</v>
      </c>
      <c r="AC379" s="12">
        <v>0</v>
      </c>
      <c r="AD379" s="12">
        <v>0</v>
      </c>
      <c r="AE379" s="12">
        <v>0</v>
      </c>
      <c r="AF379" s="12">
        <v>0.7</v>
      </c>
      <c r="AG379" s="113">
        <v>2.9957322735539909</v>
      </c>
      <c r="AH379" s="12">
        <v>1</v>
      </c>
      <c r="AI379" s="24">
        <v>162</v>
      </c>
      <c r="AJ379" s="12">
        <v>1</v>
      </c>
      <c r="AK379" s="12" t="s">
        <v>560</v>
      </c>
      <c r="AL379" s="12">
        <v>11</v>
      </c>
      <c r="AM379" s="12" t="s">
        <v>90</v>
      </c>
      <c r="AN379" s="128">
        <f t="shared" si="13"/>
        <v>3.784189633918261</v>
      </c>
      <c r="AO379" s="12">
        <v>1501.04</v>
      </c>
      <c r="AP379" s="12" t="s">
        <v>581</v>
      </c>
      <c r="AQ379" s="12" t="s">
        <v>1683</v>
      </c>
      <c r="AR379" s="12" t="s">
        <v>568</v>
      </c>
      <c r="AS379" s="12" t="s">
        <v>598</v>
      </c>
      <c r="AT379" s="12" t="s">
        <v>17</v>
      </c>
    </row>
    <row r="380" spans="1:47" ht="15" customHeight="1" x14ac:dyDescent="0.3">
      <c r="A380" s="15">
        <v>-2.0590215149177823E-3</v>
      </c>
      <c r="B380" s="12">
        <v>6.1770645447533478E-3</v>
      </c>
      <c r="C380" s="12">
        <v>0</v>
      </c>
      <c r="D380" s="12">
        <v>0</v>
      </c>
      <c r="E380" s="12">
        <v>1</v>
      </c>
      <c r="F380" s="12">
        <v>1</v>
      </c>
      <c r="G380" s="12">
        <v>0</v>
      </c>
      <c r="H380" s="12">
        <v>0</v>
      </c>
      <c r="I380" s="12">
        <v>1</v>
      </c>
      <c r="J380" s="12">
        <v>0</v>
      </c>
      <c r="K380" s="12">
        <v>0</v>
      </c>
      <c r="L380" s="12">
        <v>0</v>
      </c>
      <c r="M380" s="12">
        <v>0</v>
      </c>
      <c r="N380" s="12">
        <v>1</v>
      </c>
      <c r="O380" s="113">
        <v>7.6038979685218813</v>
      </c>
      <c r="P380" s="12">
        <v>0</v>
      </c>
      <c r="Q380" s="12">
        <v>0</v>
      </c>
      <c r="R380" s="12">
        <v>6.9850000000000003</v>
      </c>
      <c r="S380" s="128">
        <v>6.3595738686723777</v>
      </c>
      <c r="T380" s="126">
        <v>1</v>
      </c>
      <c r="U380" s="128">
        <v>0.51739600751000214</v>
      </c>
      <c r="V380" s="12">
        <v>1</v>
      </c>
      <c r="W380" s="12">
        <v>0</v>
      </c>
      <c r="X380" s="12">
        <v>1</v>
      </c>
      <c r="Y380" s="12">
        <v>1</v>
      </c>
      <c r="Z380" s="12">
        <v>1</v>
      </c>
      <c r="AA380" s="12">
        <v>1</v>
      </c>
      <c r="AB380" s="12">
        <v>0</v>
      </c>
      <c r="AC380" s="12">
        <v>0</v>
      </c>
      <c r="AD380" s="12">
        <v>0</v>
      </c>
      <c r="AE380" s="12">
        <v>0</v>
      </c>
      <c r="AF380" s="12">
        <v>0.7</v>
      </c>
      <c r="AG380" s="113">
        <v>2.9957322735539909</v>
      </c>
      <c r="AH380" s="12">
        <v>1</v>
      </c>
      <c r="AI380" s="24">
        <v>162</v>
      </c>
      <c r="AJ380" s="12">
        <v>1</v>
      </c>
      <c r="AK380" s="12" t="s">
        <v>560</v>
      </c>
      <c r="AL380" s="12">
        <v>11</v>
      </c>
      <c r="AM380" s="12" t="s">
        <v>90</v>
      </c>
      <c r="AN380" s="128">
        <f t="shared" si="13"/>
        <v>3.784189633918261</v>
      </c>
      <c r="AO380" s="12">
        <v>1501.04</v>
      </c>
      <c r="AP380" s="12" t="s">
        <v>581</v>
      </c>
      <c r="AQ380" s="12" t="s">
        <v>1683</v>
      </c>
      <c r="AR380" s="12" t="s">
        <v>568</v>
      </c>
      <c r="AS380" s="12" t="s">
        <v>598</v>
      </c>
      <c r="AT380" s="12" t="s">
        <v>17</v>
      </c>
    </row>
    <row r="381" spans="1:47" ht="15" customHeight="1" x14ac:dyDescent="0.3">
      <c r="A381" s="15">
        <v>-3.0885240886294966E-3</v>
      </c>
      <c r="B381" s="12">
        <v>6.1770481772589932E-3</v>
      </c>
      <c r="C381" s="12">
        <v>0</v>
      </c>
      <c r="D381" s="12">
        <v>0</v>
      </c>
      <c r="E381" s="12">
        <v>1</v>
      </c>
      <c r="F381" s="12">
        <v>1</v>
      </c>
      <c r="G381" s="12">
        <v>0</v>
      </c>
      <c r="H381" s="12">
        <v>0</v>
      </c>
      <c r="I381" s="12">
        <v>1</v>
      </c>
      <c r="J381" s="12">
        <v>0</v>
      </c>
      <c r="K381" s="12">
        <v>0</v>
      </c>
      <c r="L381" s="12">
        <v>0</v>
      </c>
      <c r="M381" s="12">
        <v>0</v>
      </c>
      <c r="N381" s="12">
        <v>1</v>
      </c>
      <c r="O381" s="113">
        <v>7.6038979685218813</v>
      </c>
      <c r="P381" s="12">
        <v>0</v>
      </c>
      <c r="Q381" s="12">
        <v>0</v>
      </c>
      <c r="R381" s="12">
        <v>6.9850000000000003</v>
      </c>
      <c r="S381" s="128">
        <v>6.3595738686723777</v>
      </c>
      <c r="T381" s="126">
        <v>1</v>
      </c>
      <c r="U381" s="128">
        <v>0.51739600751000214</v>
      </c>
      <c r="V381" s="12">
        <v>1</v>
      </c>
      <c r="W381" s="12">
        <v>0</v>
      </c>
      <c r="X381" s="12">
        <v>1</v>
      </c>
      <c r="Y381" s="12">
        <v>1</v>
      </c>
      <c r="Z381" s="12">
        <v>1</v>
      </c>
      <c r="AA381" s="12">
        <v>1</v>
      </c>
      <c r="AB381" s="12">
        <v>0</v>
      </c>
      <c r="AC381" s="12">
        <v>0</v>
      </c>
      <c r="AD381" s="12">
        <v>0</v>
      </c>
      <c r="AE381" s="12">
        <v>0</v>
      </c>
      <c r="AF381" s="12">
        <v>0.7</v>
      </c>
      <c r="AG381" s="113">
        <v>2.9957322735539909</v>
      </c>
      <c r="AH381" s="12">
        <v>1</v>
      </c>
      <c r="AI381" s="24">
        <v>162</v>
      </c>
      <c r="AJ381" s="12">
        <v>1</v>
      </c>
      <c r="AK381" s="12" t="s">
        <v>560</v>
      </c>
      <c r="AL381" s="12">
        <v>11</v>
      </c>
      <c r="AM381" s="12" t="s">
        <v>90</v>
      </c>
      <c r="AN381" s="128">
        <f t="shared" si="13"/>
        <v>3.784189633918261</v>
      </c>
      <c r="AO381" s="12">
        <v>1501.04</v>
      </c>
      <c r="AP381" s="12" t="s">
        <v>581</v>
      </c>
      <c r="AQ381" s="12" t="s">
        <v>1683</v>
      </c>
      <c r="AR381" s="12" t="s">
        <v>585</v>
      </c>
      <c r="AS381" s="12" t="s">
        <v>598</v>
      </c>
      <c r="AT381" s="12" t="s">
        <v>17</v>
      </c>
    </row>
    <row r="382" spans="1:47" ht="15" customHeight="1" x14ac:dyDescent="0.3">
      <c r="A382" s="15">
        <v>-3.0885240886294966E-3</v>
      </c>
      <c r="B382" s="12">
        <v>6.1770481772589932E-3</v>
      </c>
      <c r="C382" s="12">
        <v>0</v>
      </c>
      <c r="D382" s="12">
        <v>0</v>
      </c>
      <c r="E382" s="12">
        <v>1</v>
      </c>
      <c r="F382" s="12">
        <v>1</v>
      </c>
      <c r="G382" s="12">
        <v>0</v>
      </c>
      <c r="H382" s="12">
        <v>0</v>
      </c>
      <c r="I382" s="12">
        <v>1</v>
      </c>
      <c r="J382" s="12">
        <v>0</v>
      </c>
      <c r="K382" s="12">
        <v>0</v>
      </c>
      <c r="L382" s="12">
        <v>0</v>
      </c>
      <c r="M382" s="12">
        <v>0</v>
      </c>
      <c r="N382" s="12">
        <v>1</v>
      </c>
      <c r="O382" s="113">
        <v>7.6038979685218813</v>
      </c>
      <c r="P382" s="12">
        <v>0</v>
      </c>
      <c r="Q382" s="12">
        <v>0</v>
      </c>
      <c r="R382" s="12">
        <v>6.9850000000000003</v>
      </c>
      <c r="S382" s="128">
        <v>6.3595738686723777</v>
      </c>
      <c r="T382" s="126">
        <v>1</v>
      </c>
      <c r="U382" s="128">
        <v>0.51739600751000214</v>
      </c>
      <c r="V382" s="12">
        <v>1</v>
      </c>
      <c r="W382" s="12">
        <v>0</v>
      </c>
      <c r="X382" s="12">
        <v>1</v>
      </c>
      <c r="Y382" s="12">
        <v>1</v>
      </c>
      <c r="Z382" s="12">
        <v>1</v>
      </c>
      <c r="AA382" s="12">
        <v>1</v>
      </c>
      <c r="AB382" s="12">
        <v>0</v>
      </c>
      <c r="AC382" s="12">
        <v>0</v>
      </c>
      <c r="AD382" s="12">
        <v>0</v>
      </c>
      <c r="AE382" s="12">
        <v>0</v>
      </c>
      <c r="AF382" s="12">
        <v>0.7</v>
      </c>
      <c r="AG382" s="113">
        <v>2.9957322735539909</v>
      </c>
      <c r="AH382" s="12">
        <v>1</v>
      </c>
      <c r="AI382" s="24">
        <v>162</v>
      </c>
      <c r="AJ382" s="12">
        <v>1</v>
      </c>
      <c r="AK382" s="12" t="s">
        <v>560</v>
      </c>
      <c r="AL382" s="12">
        <v>11</v>
      </c>
      <c r="AM382" s="12" t="s">
        <v>90</v>
      </c>
      <c r="AN382" s="128">
        <f t="shared" si="13"/>
        <v>3.784189633918261</v>
      </c>
      <c r="AO382" s="12">
        <v>1501.04</v>
      </c>
      <c r="AP382" s="12" t="s">
        <v>581</v>
      </c>
      <c r="AQ382" s="12" t="s">
        <v>1683</v>
      </c>
      <c r="AR382" s="12" t="s">
        <v>586</v>
      </c>
      <c r="AS382" s="12" t="s">
        <v>598</v>
      </c>
      <c r="AT382" s="12" t="s">
        <v>17</v>
      </c>
    </row>
    <row r="383" spans="1:47" ht="15" customHeight="1" x14ac:dyDescent="0.3">
      <c r="A383" s="15">
        <v>6.1769597950376851E-3</v>
      </c>
      <c r="B383" s="12">
        <v>6.1769597950376851E-3</v>
      </c>
      <c r="C383" s="12">
        <v>0</v>
      </c>
      <c r="D383" s="12">
        <v>0</v>
      </c>
      <c r="E383" s="12">
        <v>1</v>
      </c>
      <c r="F383" s="12">
        <v>1</v>
      </c>
      <c r="G383" s="12">
        <v>0</v>
      </c>
      <c r="H383" s="12">
        <v>0</v>
      </c>
      <c r="I383" s="12">
        <v>1</v>
      </c>
      <c r="J383" s="12">
        <v>0</v>
      </c>
      <c r="K383" s="12">
        <v>0</v>
      </c>
      <c r="L383" s="12">
        <v>0</v>
      </c>
      <c r="M383" s="12">
        <v>0</v>
      </c>
      <c r="N383" s="12">
        <v>1</v>
      </c>
      <c r="O383" s="113">
        <v>7.6038979685218813</v>
      </c>
      <c r="P383" s="12">
        <v>0</v>
      </c>
      <c r="Q383" s="12">
        <v>0</v>
      </c>
      <c r="R383" s="12">
        <v>6.9850000000000003</v>
      </c>
      <c r="S383" s="128">
        <v>6.3595738686723777</v>
      </c>
      <c r="T383" s="126">
        <v>1</v>
      </c>
      <c r="U383" s="128">
        <v>0.51739600751000214</v>
      </c>
      <c r="V383" s="12">
        <v>1</v>
      </c>
      <c r="W383" s="12">
        <v>0</v>
      </c>
      <c r="X383" s="12">
        <v>1</v>
      </c>
      <c r="Y383" s="12">
        <v>1</v>
      </c>
      <c r="Z383" s="12">
        <v>1</v>
      </c>
      <c r="AA383" s="12">
        <v>1</v>
      </c>
      <c r="AB383" s="12">
        <v>0</v>
      </c>
      <c r="AC383" s="12">
        <v>0</v>
      </c>
      <c r="AD383" s="12">
        <v>0</v>
      </c>
      <c r="AE383" s="12">
        <v>0</v>
      </c>
      <c r="AF383" s="12">
        <v>0.7</v>
      </c>
      <c r="AG383" s="113">
        <v>2.9957322735539909</v>
      </c>
      <c r="AH383" s="12">
        <v>1</v>
      </c>
      <c r="AI383" s="24">
        <v>162</v>
      </c>
      <c r="AJ383" s="12">
        <v>1</v>
      </c>
      <c r="AK383" s="12" t="s">
        <v>560</v>
      </c>
      <c r="AL383" s="12">
        <v>11</v>
      </c>
      <c r="AM383" s="12" t="s">
        <v>90</v>
      </c>
      <c r="AN383" s="128">
        <f t="shared" si="13"/>
        <v>3.784189633918261</v>
      </c>
      <c r="AO383" s="12">
        <v>1501.04</v>
      </c>
      <c r="AP383" s="12" t="s">
        <v>581</v>
      </c>
      <c r="AQ383" s="12" t="s">
        <v>1683</v>
      </c>
      <c r="AR383" s="12" t="s">
        <v>587</v>
      </c>
      <c r="AS383" s="12" t="s">
        <v>598</v>
      </c>
      <c r="AT383" s="12" t="s">
        <v>17</v>
      </c>
    </row>
    <row r="384" spans="1:47" ht="15" customHeight="1" x14ac:dyDescent="0.3">
      <c r="A384" s="15">
        <v>8.2358241912103766E-3</v>
      </c>
      <c r="B384" s="12">
        <v>6.1768681434077842E-3</v>
      </c>
      <c r="C384" s="12">
        <v>0</v>
      </c>
      <c r="D384" s="12">
        <v>0</v>
      </c>
      <c r="E384" s="12">
        <v>1</v>
      </c>
      <c r="F384" s="12">
        <v>1</v>
      </c>
      <c r="G384" s="12">
        <v>0</v>
      </c>
      <c r="H384" s="12">
        <v>0</v>
      </c>
      <c r="I384" s="12">
        <v>1</v>
      </c>
      <c r="J384" s="12">
        <v>0</v>
      </c>
      <c r="K384" s="12">
        <v>0</v>
      </c>
      <c r="L384" s="12">
        <v>0</v>
      </c>
      <c r="M384" s="12">
        <v>0</v>
      </c>
      <c r="N384" s="12">
        <v>1</v>
      </c>
      <c r="O384" s="113">
        <v>7.6038979685218813</v>
      </c>
      <c r="P384" s="12">
        <v>0</v>
      </c>
      <c r="Q384" s="12">
        <v>0</v>
      </c>
      <c r="R384" s="12">
        <v>6.9850000000000003</v>
      </c>
      <c r="S384" s="128">
        <v>6.3595738686723777</v>
      </c>
      <c r="T384" s="126">
        <v>1</v>
      </c>
      <c r="U384" s="128">
        <v>0.51739600751000214</v>
      </c>
      <c r="V384" s="12">
        <v>1</v>
      </c>
      <c r="W384" s="12">
        <v>0</v>
      </c>
      <c r="X384" s="12">
        <v>1</v>
      </c>
      <c r="Y384" s="12">
        <v>1</v>
      </c>
      <c r="Z384" s="12">
        <v>1</v>
      </c>
      <c r="AA384" s="12">
        <v>1</v>
      </c>
      <c r="AB384" s="12">
        <v>0</v>
      </c>
      <c r="AC384" s="12">
        <v>0</v>
      </c>
      <c r="AD384" s="12">
        <v>0</v>
      </c>
      <c r="AE384" s="12">
        <v>0</v>
      </c>
      <c r="AF384" s="12">
        <v>0.7</v>
      </c>
      <c r="AG384" s="113">
        <v>2.9957322735539909</v>
      </c>
      <c r="AH384" s="12">
        <v>1</v>
      </c>
      <c r="AI384" s="24">
        <v>162</v>
      </c>
      <c r="AJ384" s="12">
        <v>1</v>
      </c>
      <c r="AK384" s="12" t="s">
        <v>560</v>
      </c>
      <c r="AL384" s="12">
        <v>11</v>
      </c>
      <c r="AM384" s="12" t="s">
        <v>90</v>
      </c>
      <c r="AN384" s="128">
        <f t="shared" si="13"/>
        <v>3.784189633918261</v>
      </c>
      <c r="AO384" s="12">
        <v>1501.04</v>
      </c>
      <c r="AP384" s="12" t="s">
        <v>581</v>
      </c>
      <c r="AQ384" s="12" t="s">
        <v>1683</v>
      </c>
      <c r="AR384" s="12" t="s">
        <v>588</v>
      </c>
      <c r="AS384" s="12" t="s">
        <v>598</v>
      </c>
      <c r="AT384" s="12" t="s">
        <v>17</v>
      </c>
    </row>
    <row r="385" spans="1:46" ht="15" customHeight="1" x14ac:dyDescent="0.3">
      <c r="A385" s="15">
        <v>1.2353212608172549E-2</v>
      </c>
      <c r="B385" s="12">
        <v>6.1766063040862747E-3</v>
      </c>
      <c r="C385" s="12">
        <v>0</v>
      </c>
      <c r="D385" s="12">
        <v>0</v>
      </c>
      <c r="E385" s="12">
        <v>1</v>
      </c>
      <c r="F385" s="12">
        <v>1</v>
      </c>
      <c r="G385" s="12">
        <v>0</v>
      </c>
      <c r="H385" s="12">
        <v>0</v>
      </c>
      <c r="I385" s="12">
        <v>1</v>
      </c>
      <c r="J385" s="12">
        <v>0</v>
      </c>
      <c r="K385" s="12">
        <v>0</v>
      </c>
      <c r="L385" s="12">
        <v>0</v>
      </c>
      <c r="M385" s="12">
        <v>0</v>
      </c>
      <c r="N385" s="12">
        <v>1</v>
      </c>
      <c r="O385" s="113">
        <v>7.6038979685218813</v>
      </c>
      <c r="P385" s="12">
        <v>0</v>
      </c>
      <c r="Q385" s="12">
        <v>0</v>
      </c>
      <c r="R385" s="12">
        <v>6.9850000000000003</v>
      </c>
      <c r="S385" s="128">
        <v>6.3595738686723777</v>
      </c>
      <c r="T385" s="126">
        <v>1</v>
      </c>
      <c r="U385" s="128">
        <v>0.51739600751000214</v>
      </c>
      <c r="V385" s="12">
        <v>1</v>
      </c>
      <c r="W385" s="12">
        <v>0</v>
      </c>
      <c r="X385" s="12">
        <v>1</v>
      </c>
      <c r="Y385" s="12">
        <v>1</v>
      </c>
      <c r="Z385" s="12">
        <v>1</v>
      </c>
      <c r="AA385" s="12">
        <v>1</v>
      </c>
      <c r="AB385" s="12">
        <v>0</v>
      </c>
      <c r="AC385" s="12">
        <v>0</v>
      </c>
      <c r="AD385" s="12">
        <v>0</v>
      </c>
      <c r="AE385" s="12">
        <v>0</v>
      </c>
      <c r="AF385" s="12">
        <v>0.7</v>
      </c>
      <c r="AG385" s="113">
        <v>2.9957322735539909</v>
      </c>
      <c r="AH385" s="12">
        <v>1</v>
      </c>
      <c r="AI385" s="24">
        <v>162</v>
      </c>
      <c r="AJ385" s="12">
        <v>1</v>
      </c>
      <c r="AK385" s="12" t="s">
        <v>560</v>
      </c>
      <c r="AL385" s="12">
        <v>11</v>
      </c>
      <c r="AM385" s="12" t="s">
        <v>90</v>
      </c>
      <c r="AN385" s="128">
        <f t="shared" si="13"/>
        <v>3.784189633918261</v>
      </c>
      <c r="AO385" s="12">
        <v>1501.04</v>
      </c>
      <c r="AP385" s="12" t="s">
        <v>581</v>
      </c>
      <c r="AQ385" s="12" t="s">
        <v>1683</v>
      </c>
      <c r="AR385" s="12" t="s">
        <v>589</v>
      </c>
      <c r="AS385" s="12" t="s">
        <v>598</v>
      </c>
      <c r="AT385" s="12" t="s">
        <v>17</v>
      </c>
    </row>
    <row r="386" spans="1:46" ht="15" customHeight="1" x14ac:dyDescent="0.3">
      <c r="A386" s="15">
        <v>9.2652187496485676E-3</v>
      </c>
      <c r="B386" s="12">
        <v>6.1768124997657126E-3</v>
      </c>
      <c r="C386" s="12">
        <v>0</v>
      </c>
      <c r="D386" s="12">
        <v>0</v>
      </c>
      <c r="E386" s="12">
        <v>1</v>
      </c>
      <c r="F386" s="12">
        <v>1</v>
      </c>
      <c r="G386" s="12">
        <v>0</v>
      </c>
      <c r="H386" s="12">
        <v>0</v>
      </c>
      <c r="I386" s="12">
        <v>1</v>
      </c>
      <c r="J386" s="12">
        <v>0</v>
      </c>
      <c r="K386" s="12">
        <v>0</v>
      </c>
      <c r="L386" s="12">
        <v>0</v>
      </c>
      <c r="M386" s="12">
        <v>0</v>
      </c>
      <c r="N386" s="12">
        <v>1</v>
      </c>
      <c r="O386" s="113">
        <v>7.6038979685218813</v>
      </c>
      <c r="P386" s="12">
        <v>0</v>
      </c>
      <c r="Q386" s="12">
        <v>0</v>
      </c>
      <c r="R386" s="12">
        <v>6.9850000000000003</v>
      </c>
      <c r="S386" s="128">
        <v>6.3595738686723777</v>
      </c>
      <c r="T386" s="126">
        <v>1</v>
      </c>
      <c r="U386" s="128">
        <v>0.51739600751000214</v>
      </c>
      <c r="V386" s="12">
        <v>1</v>
      </c>
      <c r="W386" s="12">
        <v>0</v>
      </c>
      <c r="X386" s="12">
        <v>1</v>
      </c>
      <c r="Y386" s="12">
        <v>1</v>
      </c>
      <c r="Z386" s="12">
        <v>1</v>
      </c>
      <c r="AA386" s="12">
        <v>1</v>
      </c>
      <c r="AB386" s="12">
        <v>0</v>
      </c>
      <c r="AC386" s="12">
        <v>0</v>
      </c>
      <c r="AD386" s="12">
        <v>0</v>
      </c>
      <c r="AE386" s="12">
        <v>0</v>
      </c>
      <c r="AF386" s="12">
        <v>0.7</v>
      </c>
      <c r="AG386" s="113">
        <v>2.9957322735539909</v>
      </c>
      <c r="AH386" s="12">
        <v>1</v>
      </c>
      <c r="AI386" s="24">
        <v>162</v>
      </c>
      <c r="AJ386" s="12">
        <v>1</v>
      </c>
      <c r="AK386" s="12" t="s">
        <v>560</v>
      </c>
      <c r="AL386" s="12">
        <v>11</v>
      </c>
      <c r="AM386" s="12" t="s">
        <v>90</v>
      </c>
      <c r="AN386" s="128">
        <f t="shared" si="13"/>
        <v>3.784189633918261</v>
      </c>
      <c r="AO386" s="12">
        <v>1501.04</v>
      </c>
      <c r="AP386" s="12" t="s">
        <v>581</v>
      </c>
      <c r="AQ386" s="12" t="s">
        <v>1683</v>
      </c>
      <c r="AR386" s="12" t="s">
        <v>590</v>
      </c>
      <c r="AS386" s="12" t="s">
        <v>598</v>
      </c>
      <c r="AT386" s="12" t="s">
        <v>17</v>
      </c>
    </row>
    <row r="387" spans="1:46" ht="15" customHeight="1" x14ac:dyDescent="0.3">
      <c r="A387" s="15">
        <v>6.1769597950376851E-3</v>
      </c>
      <c r="B387" s="12">
        <v>6.1769597950376851E-3</v>
      </c>
      <c r="C387" s="12">
        <v>0</v>
      </c>
      <c r="D387" s="12">
        <v>0</v>
      </c>
      <c r="E387" s="12">
        <v>1</v>
      </c>
      <c r="F387" s="12">
        <v>1</v>
      </c>
      <c r="G387" s="12">
        <v>0</v>
      </c>
      <c r="H387" s="12">
        <v>0</v>
      </c>
      <c r="I387" s="12">
        <v>1</v>
      </c>
      <c r="J387" s="12">
        <v>0</v>
      </c>
      <c r="K387" s="12">
        <v>0</v>
      </c>
      <c r="L387" s="12">
        <v>0</v>
      </c>
      <c r="M387" s="12">
        <v>0</v>
      </c>
      <c r="N387" s="12">
        <v>1</v>
      </c>
      <c r="O387" s="113">
        <v>7.6038979685218813</v>
      </c>
      <c r="P387" s="12">
        <v>0</v>
      </c>
      <c r="Q387" s="12">
        <v>0</v>
      </c>
      <c r="R387" s="12">
        <v>6.9850000000000003</v>
      </c>
      <c r="S387" s="128">
        <v>6.3595738686723777</v>
      </c>
      <c r="T387" s="126">
        <v>1</v>
      </c>
      <c r="U387" s="128">
        <v>0.51739600751000214</v>
      </c>
      <c r="V387" s="12">
        <v>1</v>
      </c>
      <c r="W387" s="12">
        <v>0</v>
      </c>
      <c r="X387" s="12">
        <v>1</v>
      </c>
      <c r="Y387" s="12">
        <v>1</v>
      </c>
      <c r="Z387" s="12">
        <v>1</v>
      </c>
      <c r="AA387" s="12">
        <v>1</v>
      </c>
      <c r="AB387" s="12">
        <v>0</v>
      </c>
      <c r="AC387" s="12">
        <v>0</v>
      </c>
      <c r="AD387" s="12">
        <v>0</v>
      </c>
      <c r="AE387" s="12">
        <v>0</v>
      </c>
      <c r="AF387" s="12">
        <v>0.7</v>
      </c>
      <c r="AG387" s="113">
        <v>2.9957322735539909</v>
      </c>
      <c r="AH387" s="12">
        <v>1</v>
      </c>
      <c r="AI387" s="24">
        <v>162</v>
      </c>
      <c r="AJ387" s="12">
        <v>1</v>
      </c>
      <c r="AK387" s="12" t="s">
        <v>560</v>
      </c>
      <c r="AL387" s="12">
        <v>11</v>
      </c>
      <c r="AM387" s="12" t="s">
        <v>90</v>
      </c>
      <c r="AN387" s="128">
        <f t="shared" si="13"/>
        <v>3.784189633918261</v>
      </c>
      <c r="AO387" s="12">
        <v>1501.04</v>
      </c>
      <c r="AP387" s="12" t="s">
        <v>581</v>
      </c>
      <c r="AQ387" s="12" t="s">
        <v>1683</v>
      </c>
      <c r="AR387" s="12" t="s">
        <v>591</v>
      </c>
      <c r="AS387" s="12" t="s">
        <v>598</v>
      </c>
      <c r="AT387" s="12" t="s">
        <v>17</v>
      </c>
    </row>
    <row r="388" spans="1:46" ht="15" customHeight="1" x14ac:dyDescent="0.3">
      <c r="A388" s="15">
        <v>1.6181229773462782E-2</v>
      </c>
      <c r="B388" s="12">
        <v>6.4724919093851136E-3</v>
      </c>
      <c r="C388" s="12">
        <v>0</v>
      </c>
      <c r="D388" s="12">
        <v>0</v>
      </c>
      <c r="E388" s="12">
        <v>1</v>
      </c>
      <c r="F388" s="12">
        <v>1</v>
      </c>
      <c r="G388" s="12">
        <v>0</v>
      </c>
      <c r="H388" s="12">
        <v>0</v>
      </c>
      <c r="I388" s="12">
        <v>1</v>
      </c>
      <c r="J388" s="12">
        <v>0</v>
      </c>
      <c r="K388" s="12">
        <v>0</v>
      </c>
      <c r="L388" s="12">
        <v>0</v>
      </c>
      <c r="M388" s="12">
        <v>0</v>
      </c>
      <c r="N388" s="12">
        <v>1</v>
      </c>
      <c r="O388" s="113">
        <v>7.6038979685218813</v>
      </c>
      <c r="P388" s="12">
        <v>0</v>
      </c>
      <c r="Q388" s="12">
        <v>0</v>
      </c>
      <c r="R388" s="12">
        <v>6.9850000000000003</v>
      </c>
      <c r="S388" s="128">
        <v>6.3595738686723777</v>
      </c>
      <c r="T388" s="126">
        <v>1</v>
      </c>
      <c r="U388" s="128">
        <v>0.51739600751000214</v>
      </c>
      <c r="V388" s="12">
        <v>1</v>
      </c>
      <c r="W388" s="12">
        <v>0</v>
      </c>
      <c r="X388" s="12">
        <v>1</v>
      </c>
      <c r="Y388" s="12">
        <v>1</v>
      </c>
      <c r="Z388" s="12">
        <v>1</v>
      </c>
      <c r="AA388" s="12">
        <v>1</v>
      </c>
      <c r="AB388" s="12">
        <v>0</v>
      </c>
      <c r="AC388" s="12">
        <v>0</v>
      </c>
      <c r="AD388" s="12">
        <v>0</v>
      </c>
      <c r="AE388" s="12">
        <v>0</v>
      </c>
      <c r="AF388" s="12">
        <v>0.7</v>
      </c>
      <c r="AG388" s="113">
        <v>2.9957322735539909</v>
      </c>
      <c r="AH388" s="12">
        <v>1</v>
      </c>
      <c r="AI388" s="24">
        <v>162</v>
      </c>
      <c r="AJ388" s="12">
        <v>1</v>
      </c>
      <c r="AK388" s="12" t="s">
        <v>560</v>
      </c>
      <c r="AL388" s="12">
        <v>11</v>
      </c>
      <c r="AM388" s="12" t="s">
        <v>90</v>
      </c>
      <c r="AN388" s="128">
        <f t="shared" si="13"/>
        <v>3.784189633918261</v>
      </c>
      <c r="AO388" s="12">
        <v>1501.04</v>
      </c>
      <c r="AP388" s="12" t="s">
        <v>582</v>
      </c>
      <c r="AQ388" s="12" t="s">
        <v>1683</v>
      </c>
      <c r="AR388" s="12" t="s">
        <v>568</v>
      </c>
      <c r="AS388" s="12" t="s">
        <v>598</v>
      </c>
      <c r="AT388" s="12" t="s">
        <v>17</v>
      </c>
    </row>
    <row r="389" spans="1:46" ht="15" customHeight="1" x14ac:dyDescent="0.3">
      <c r="A389" s="15">
        <v>8.0925963029211869E-3</v>
      </c>
      <c r="B389" s="12">
        <v>6.4740770423369499E-3</v>
      </c>
      <c r="C389" s="12">
        <v>0</v>
      </c>
      <c r="D389" s="12">
        <v>0</v>
      </c>
      <c r="E389" s="12">
        <v>1</v>
      </c>
      <c r="F389" s="12">
        <v>1</v>
      </c>
      <c r="G389" s="12">
        <v>0</v>
      </c>
      <c r="H389" s="12">
        <v>0</v>
      </c>
      <c r="I389" s="12">
        <v>1</v>
      </c>
      <c r="J389" s="12">
        <v>0</v>
      </c>
      <c r="K389" s="12">
        <v>0</v>
      </c>
      <c r="L389" s="12">
        <v>0</v>
      </c>
      <c r="M389" s="12">
        <v>0</v>
      </c>
      <c r="N389" s="12">
        <v>1</v>
      </c>
      <c r="O389" s="113">
        <v>7.6038979685218813</v>
      </c>
      <c r="P389" s="12">
        <v>0</v>
      </c>
      <c r="Q389" s="12">
        <v>0</v>
      </c>
      <c r="R389" s="12">
        <v>6.9850000000000003</v>
      </c>
      <c r="S389" s="128">
        <v>6.3595738686723777</v>
      </c>
      <c r="T389" s="126">
        <v>1</v>
      </c>
      <c r="U389" s="128">
        <v>0.51739600751000214</v>
      </c>
      <c r="V389" s="12">
        <v>1</v>
      </c>
      <c r="W389" s="12">
        <v>0</v>
      </c>
      <c r="X389" s="12">
        <v>1</v>
      </c>
      <c r="Y389" s="12">
        <v>1</v>
      </c>
      <c r="Z389" s="12">
        <v>1</v>
      </c>
      <c r="AA389" s="12">
        <v>1</v>
      </c>
      <c r="AB389" s="12">
        <v>0</v>
      </c>
      <c r="AC389" s="12">
        <v>0</v>
      </c>
      <c r="AD389" s="12">
        <v>0</v>
      </c>
      <c r="AE389" s="12">
        <v>0</v>
      </c>
      <c r="AF389" s="12">
        <v>0.7</v>
      </c>
      <c r="AG389" s="113">
        <v>2.9957322735539909</v>
      </c>
      <c r="AH389" s="12">
        <v>1</v>
      </c>
      <c r="AI389" s="24">
        <v>162</v>
      </c>
      <c r="AJ389" s="12">
        <v>1</v>
      </c>
      <c r="AK389" s="12" t="s">
        <v>560</v>
      </c>
      <c r="AL389" s="12">
        <v>11</v>
      </c>
      <c r="AM389" s="12" t="s">
        <v>90</v>
      </c>
      <c r="AN389" s="128">
        <f t="shared" si="13"/>
        <v>3.784189633918261</v>
      </c>
      <c r="AO389" s="12">
        <v>1501.04</v>
      </c>
      <c r="AP389" s="12" t="s">
        <v>582</v>
      </c>
      <c r="AQ389" s="12" t="s">
        <v>1683</v>
      </c>
      <c r="AR389" s="12" t="s">
        <v>568</v>
      </c>
      <c r="AS389" s="12" t="s">
        <v>598</v>
      </c>
      <c r="AT389" s="12" t="s">
        <v>17</v>
      </c>
    </row>
    <row r="390" spans="1:46" ht="15" customHeight="1" x14ac:dyDescent="0.3">
      <c r="A390" s="15">
        <v>8.0925963029211869E-3</v>
      </c>
      <c r="B390" s="12">
        <v>6.4740770423369499E-3</v>
      </c>
      <c r="C390" s="12">
        <v>0</v>
      </c>
      <c r="D390" s="12">
        <v>0</v>
      </c>
      <c r="E390" s="12">
        <v>1</v>
      </c>
      <c r="F390" s="12">
        <v>1</v>
      </c>
      <c r="G390" s="12">
        <v>0</v>
      </c>
      <c r="H390" s="12">
        <v>0</v>
      </c>
      <c r="I390" s="12">
        <v>1</v>
      </c>
      <c r="J390" s="12">
        <v>0</v>
      </c>
      <c r="K390" s="12">
        <v>0</v>
      </c>
      <c r="L390" s="12">
        <v>0</v>
      </c>
      <c r="M390" s="12">
        <v>0</v>
      </c>
      <c r="N390" s="12">
        <v>1</v>
      </c>
      <c r="O390" s="113">
        <v>7.6038979685218813</v>
      </c>
      <c r="P390" s="12">
        <v>0</v>
      </c>
      <c r="Q390" s="12">
        <v>0</v>
      </c>
      <c r="R390" s="12">
        <v>6.9850000000000003</v>
      </c>
      <c r="S390" s="128">
        <v>6.3595738686723777</v>
      </c>
      <c r="T390" s="126">
        <v>1</v>
      </c>
      <c r="U390" s="128">
        <v>0.51739600751000214</v>
      </c>
      <c r="V390" s="12">
        <v>1</v>
      </c>
      <c r="W390" s="12">
        <v>0</v>
      </c>
      <c r="X390" s="12">
        <v>1</v>
      </c>
      <c r="Y390" s="12">
        <v>1</v>
      </c>
      <c r="Z390" s="12">
        <v>1</v>
      </c>
      <c r="AA390" s="12">
        <v>1</v>
      </c>
      <c r="AB390" s="12">
        <v>0</v>
      </c>
      <c r="AC390" s="12">
        <v>0</v>
      </c>
      <c r="AD390" s="12">
        <v>0</v>
      </c>
      <c r="AE390" s="12">
        <v>0</v>
      </c>
      <c r="AF390" s="12">
        <v>0.7</v>
      </c>
      <c r="AG390" s="113">
        <v>2.9957322735539909</v>
      </c>
      <c r="AH390" s="12">
        <v>1</v>
      </c>
      <c r="AI390" s="24">
        <v>162</v>
      </c>
      <c r="AJ390" s="12">
        <v>1</v>
      </c>
      <c r="AK390" s="12" t="s">
        <v>560</v>
      </c>
      <c r="AL390" s="12">
        <v>11</v>
      </c>
      <c r="AM390" s="12" t="s">
        <v>90</v>
      </c>
      <c r="AN390" s="128">
        <f t="shared" si="13"/>
        <v>3.784189633918261</v>
      </c>
      <c r="AO390" s="12">
        <v>1501.04</v>
      </c>
      <c r="AP390" s="12" t="s">
        <v>582</v>
      </c>
      <c r="AQ390" s="12" t="s">
        <v>1683</v>
      </c>
      <c r="AR390" s="12" t="s">
        <v>585</v>
      </c>
      <c r="AS390" s="12" t="s">
        <v>598</v>
      </c>
      <c r="AT390" s="12" t="s">
        <v>17</v>
      </c>
    </row>
    <row r="391" spans="1:46" ht="15" customHeight="1" x14ac:dyDescent="0.3">
      <c r="A391" s="15">
        <v>9.7109756504728407E-3</v>
      </c>
      <c r="B391" s="12">
        <v>6.4739837669818938E-3</v>
      </c>
      <c r="C391" s="12">
        <v>0</v>
      </c>
      <c r="D391" s="12">
        <v>0</v>
      </c>
      <c r="E391" s="12">
        <v>1</v>
      </c>
      <c r="F391" s="12">
        <v>1</v>
      </c>
      <c r="G391" s="12">
        <v>0</v>
      </c>
      <c r="H391" s="12">
        <v>0</v>
      </c>
      <c r="I391" s="12">
        <v>1</v>
      </c>
      <c r="J391" s="12">
        <v>0</v>
      </c>
      <c r="K391" s="12">
        <v>0</v>
      </c>
      <c r="L391" s="12">
        <v>0</v>
      </c>
      <c r="M391" s="12">
        <v>0</v>
      </c>
      <c r="N391" s="12">
        <v>1</v>
      </c>
      <c r="O391" s="113">
        <v>7.6038979685218813</v>
      </c>
      <c r="P391" s="12">
        <v>0</v>
      </c>
      <c r="Q391" s="12">
        <v>0</v>
      </c>
      <c r="R391" s="12">
        <v>6.9850000000000003</v>
      </c>
      <c r="S391" s="128">
        <v>6.3595738686723777</v>
      </c>
      <c r="T391" s="126">
        <v>1</v>
      </c>
      <c r="U391" s="128">
        <v>0.51739600751000214</v>
      </c>
      <c r="V391" s="12">
        <v>1</v>
      </c>
      <c r="W391" s="12">
        <v>0</v>
      </c>
      <c r="X391" s="12">
        <v>1</v>
      </c>
      <c r="Y391" s="12">
        <v>1</v>
      </c>
      <c r="Z391" s="12">
        <v>1</v>
      </c>
      <c r="AA391" s="12">
        <v>1</v>
      </c>
      <c r="AB391" s="12">
        <v>0</v>
      </c>
      <c r="AC391" s="12">
        <v>0</v>
      </c>
      <c r="AD391" s="12">
        <v>0</v>
      </c>
      <c r="AE391" s="12">
        <v>0</v>
      </c>
      <c r="AF391" s="12">
        <v>0.7</v>
      </c>
      <c r="AG391" s="113">
        <v>2.9957322735539909</v>
      </c>
      <c r="AH391" s="12">
        <v>1</v>
      </c>
      <c r="AI391" s="24">
        <v>162</v>
      </c>
      <c r="AJ391" s="12">
        <v>1</v>
      </c>
      <c r="AK391" s="12" t="s">
        <v>560</v>
      </c>
      <c r="AL391" s="12">
        <v>11</v>
      </c>
      <c r="AM391" s="12" t="s">
        <v>90</v>
      </c>
      <c r="AN391" s="128">
        <f t="shared" si="13"/>
        <v>3.784189633918261</v>
      </c>
      <c r="AO391" s="12">
        <v>1501.04</v>
      </c>
      <c r="AP391" s="12" t="s">
        <v>582</v>
      </c>
      <c r="AQ391" s="12" t="s">
        <v>1683</v>
      </c>
      <c r="AR391" s="12" t="s">
        <v>586</v>
      </c>
      <c r="AS391" s="12" t="s">
        <v>598</v>
      </c>
      <c r="AT391" s="12" t="s">
        <v>17</v>
      </c>
    </row>
    <row r="392" spans="1:46" ht="15" customHeight="1" x14ac:dyDescent="0.3">
      <c r="A392" s="15">
        <v>-6.4741533615353666E-3</v>
      </c>
      <c r="B392" s="12">
        <v>6.4741533615353666E-3</v>
      </c>
      <c r="C392" s="12">
        <v>0</v>
      </c>
      <c r="D392" s="12">
        <v>0</v>
      </c>
      <c r="E392" s="12">
        <v>1</v>
      </c>
      <c r="F392" s="12">
        <v>1</v>
      </c>
      <c r="G392" s="12">
        <v>0</v>
      </c>
      <c r="H392" s="12">
        <v>0</v>
      </c>
      <c r="I392" s="12">
        <v>1</v>
      </c>
      <c r="J392" s="12">
        <v>0</v>
      </c>
      <c r="K392" s="12">
        <v>0</v>
      </c>
      <c r="L392" s="12">
        <v>0</v>
      </c>
      <c r="M392" s="12">
        <v>0</v>
      </c>
      <c r="N392" s="12">
        <v>1</v>
      </c>
      <c r="O392" s="113">
        <v>7.6038979685218813</v>
      </c>
      <c r="P392" s="12">
        <v>0</v>
      </c>
      <c r="Q392" s="12">
        <v>0</v>
      </c>
      <c r="R392" s="12">
        <v>6.9850000000000003</v>
      </c>
      <c r="S392" s="128">
        <v>6.3595738686723777</v>
      </c>
      <c r="T392" s="126">
        <v>1</v>
      </c>
      <c r="U392" s="128">
        <v>0.51739600751000214</v>
      </c>
      <c r="V392" s="12">
        <v>1</v>
      </c>
      <c r="W392" s="12">
        <v>0</v>
      </c>
      <c r="X392" s="12">
        <v>1</v>
      </c>
      <c r="Y392" s="12">
        <v>1</v>
      </c>
      <c r="Z392" s="12">
        <v>1</v>
      </c>
      <c r="AA392" s="12">
        <v>1</v>
      </c>
      <c r="AB392" s="12">
        <v>0</v>
      </c>
      <c r="AC392" s="12">
        <v>0</v>
      </c>
      <c r="AD392" s="12">
        <v>0</v>
      </c>
      <c r="AE392" s="12">
        <v>0</v>
      </c>
      <c r="AF392" s="12">
        <v>0.7</v>
      </c>
      <c r="AG392" s="113">
        <v>2.9957322735539909</v>
      </c>
      <c r="AH392" s="12">
        <v>1</v>
      </c>
      <c r="AI392" s="24">
        <v>162</v>
      </c>
      <c r="AJ392" s="12">
        <v>1</v>
      </c>
      <c r="AK392" s="12" t="s">
        <v>560</v>
      </c>
      <c r="AL392" s="12">
        <v>11</v>
      </c>
      <c r="AM392" s="12" t="s">
        <v>90</v>
      </c>
      <c r="AN392" s="128">
        <f t="shared" si="13"/>
        <v>3.784189633918261</v>
      </c>
      <c r="AO392" s="12">
        <v>1501.04</v>
      </c>
      <c r="AP392" s="12" t="s">
        <v>582</v>
      </c>
      <c r="AQ392" s="12" t="s">
        <v>1683</v>
      </c>
      <c r="AR392" s="12" t="s">
        <v>587</v>
      </c>
      <c r="AS392" s="12" t="s">
        <v>598</v>
      </c>
      <c r="AT392" s="12" t="s">
        <v>17</v>
      </c>
    </row>
    <row r="393" spans="1:46" ht="15" customHeight="1" x14ac:dyDescent="0.3">
      <c r="A393" s="15">
        <v>-4.8556595420834701E-3</v>
      </c>
      <c r="B393" s="12">
        <v>6.474212722777959E-3</v>
      </c>
      <c r="C393" s="12">
        <v>0</v>
      </c>
      <c r="D393" s="12">
        <v>0</v>
      </c>
      <c r="E393" s="12">
        <v>1</v>
      </c>
      <c r="F393" s="12">
        <v>1</v>
      </c>
      <c r="G393" s="12">
        <v>0</v>
      </c>
      <c r="H393" s="12">
        <v>0</v>
      </c>
      <c r="I393" s="12">
        <v>1</v>
      </c>
      <c r="J393" s="12">
        <v>0</v>
      </c>
      <c r="K393" s="12">
        <v>0</v>
      </c>
      <c r="L393" s="12">
        <v>0</v>
      </c>
      <c r="M393" s="12">
        <v>0</v>
      </c>
      <c r="N393" s="12">
        <v>1</v>
      </c>
      <c r="O393" s="113">
        <v>7.6038979685218813</v>
      </c>
      <c r="P393" s="12">
        <v>0</v>
      </c>
      <c r="Q393" s="12">
        <v>0</v>
      </c>
      <c r="R393" s="12">
        <v>6.9850000000000003</v>
      </c>
      <c r="S393" s="128">
        <v>6.3595738686723777</v>
      </c>
      <c r="T393" s="126">
        <v>1</v>
      </c>
      <c r="U393" s="128">
        <v>0.51739600751000214</v>
      </c>
      <c r="V393" s="12">
        <v>1</v>
      </c>
      <c r="W393" s="12">
        <v>0</v>
      </c>
      <c r="X393" s="12">
        <v>1</v>
      </c>
      <c r="Y393" s="12">
        <v>1</v>
      </c>
      <c r="Z393" s="12">
        <v>1</v>
      </c>
      <c r="AA393" s="12">
        <v>1</v>
      </c>
      <c r="AB393" s="12">
        <v>0</v>
      </c>
      <c r="AC393" s="12">
        <v>0</v>
      </c>
      <c r="AD393" s="12">
        <v>0</v>
      </c>
      <c r="AE393" s="12">
        <v>0</v>
      </c>
      <c r="AF393" s="12">
        <v>0.7</v>
      </c>
      <c r="AG393" s="113">
        <v>2.9957322735539909</v>
      </c>
      <c r="AH393" s="12">
        <v>1</v>
      </c>
      <c r="AI393" s="24">
        <v>162</v>
      </c>
      <c r="AJ393" s="12">
        <v>1</v>
      </c>
      <c r="AK393" s="12" t="s">
        <v>560</v>
      </c>
      <c r="AL393" s="12">
        <v>11</v>
      </c>
      <c r="AM393" s="12" t="s">
        <v>90</v>
      </c>
      <c r="AN393" s="128">
        <f t="shared" si="13"/>
        <v>3.784189633918261</v>
      </c>
      <c r="AO393" s="12">
        <v>1501.04</v>
      </c>
      <c r="AP393" s="12" t="s">
        <v>582</v>
      </c>
      <c r="AQ393" s="12" t="s">
        <v>1683</v>
      </c>
      <c r="AR393" s="12" t="s">
        <v>588</v>
      </c>
      <c r="AS393" s="12" t="s">
        <v>598</v>
      </c>
      <c r="AT393" s="12" t="s">
        <v>17</v>
      </c>
    </row>
    <row r="394" spans="1:46" ht="15" customHeight="1" x14ac:dyDescent="0.3">
      <c r="A394" s="15">
        <v>-1.2947492713992715E-2</v>
      </c>
      <c r="B394" s="12">
        <v>6.4737463569963577E-3</v>
      </c>
      <c r="C394" s="12">
        <v>0</v>
      </c>
      <c r="D394" s="12">
        <v>0</v>
      </c>
      <c r="E394" s="12">
        <v>1</v>
      </c>
      <c r="F394" s="12">
        <v>1</v>
      </c>
      <c r="G394" s="12">
        <v>0</v>
      </c>
      <c r="H394" s="12">
        <v>0</v>
      </c>
      <c r="I394" s="12">
        <v>1</v>
      </c>
      <c r="J394" s="12">
        <v>0</v>
      </c>
      <c r="K394" s="12">
        <v>0</v>
      </c>
      <c r="L394" s="12">
        <v>0</v>
      </c>
      <c r="M394" s="12">
        <v>0</v>
      </c>
      <c r="N394" s="12">
        <v>1</v>
      </c>
      <c r="O394" s="113">
        <v>7.6038979685218813</v>
      </c>
      <c r="P394" s="12">
        <v>0</v>
      </c>
      <c r="Q394" s="12">
        <v>0</v>
      </c>
      <c r="R394" s="12">
        <v>6.9850000000000003</v>
      </c>
      <c r="S394" s="128">
        <v>6.3595738686723777</v>
      </c>
      <c r="T394" s="126">
        <v>1</v>
      </c>
      <c r="U394" s="128">
        <v>0.51739600751000214</v>
      </c>
      <c r="V394" s="12">
        <v>1</v>
      </c>
      <c r="W394" s="12">
        <v>0</v>
      </c>
      <c r="X394" s="12">
        <v>1</v>
      </c>
      <c r="Y394" s="12">
        <v>1</v>
      </c>
      <c r="Z394" s="12">
        <v>1</v>
      </c>
      <c r="AA394" s="12">
        <v>1</v>
      </c>
      <c r="AB394" s="12">
        <v>0</v>
      </c>
      <c r="AC394" s="12">
        <v>0</v>
      </c>
      <c r="AD394" s="12">
        <v>0</v>
      </c>
      <c r="AE394" s="12">
        <v>0</v>
      </c>
      <c r="AF394" s="12">
        <v>0.7</v>
      </c>
      <c r="AG394" s="113">
        <v>2.9957322735539909</v>
      </c>
      <c r="AH394" s="12">
        <v>1</v>
      </c>
      <c r="AI394" s="24">
        <v>162</v>
      </c>
      <c r="AJ394" s="12">
        <v>1</v>
      </c>
      <c r="AK394" s="12" t="s">
        <v>560</v>
      </c>
      <c r="AL394" s="12">
        <v>11</v>
      </c>
      <c r="AM394" s="12" t="s">
        <v>90</v>
      </c>
      <c r="AN394" s="128">
        <f t="shared" ref="AN394:AN425" si="14">LN(44)</f>
        <v>3.784189633918261</v>
      </c>
      <c r="AO394" s="12">
        <v>1501.04</v>
      </c>
      <c r="AP394" s="12" t="s">
        <v>582</v>
      </c>
      <c r="AQ394" s="12" t="s">
        <v>1683</v>
      </c>
      <c r="AR394" s="12" t="s">
        <v>589</v>
      </c>
      <c r="AS394" s="12" t="s">
        <v>598</v>
      </c>
      <c r="AT394" s="12" t="s">
        <v>17</v>
      </c>
    </row>
    <row r="395" spans="1:46" ht="15" customHeight="1" x14ac:dyDescent="0.3">
      <c r="A395" s="15">
        <v>-2.1580913234052982E-3</v>
      </c>
      <c r="B395" s="12">
        <v>6.4742739702158955E-3</v>
      </c>
      <c r="C395" s="12">
        <v>0</v>
      </c>
      <c r="D395" s="12">
        <v>0</v>
      </c>
      <c r="E395" s="12">
        <v>1</v>
      </c>
      <c r="F395" s="12">
        <v>1</v>
      </c>
      <c r="G395" s="12">
        <v>0</v>
      </c>
      <c r="H395" s="12">
        <v>0</v>
      </c>
      <c r="I395" s="12">
        <v>1</v>
      </c>
      <c r="J395" s="12">
        <v>0</v>
      </c>
      <c r="K395" s="12">
        <v>0</v>
      </c>
      <c r="L395" s="12">
        <v>0</v>
      </c>
      <c r="M395" s="12">
        <v>0</v>
      </c>
      <c r="N395" s="12">
        <v>1</v>
      </c>
      <c r="O395" s="113">
        <v>7.6038979685218813</v>
      </c>
      <c r="P395" s="12">
        <v>0</v>
      </c>
      <c r="Q395" s="12">
        <v>0</v>
      </c>
      <c r="R395" s="12">
        <v>6.9850000000000003</v>
      </c>
      <c r="S395" s="128">
        <v>6.3595738686723777</v>
      </c>
      <c r="T395" s="126">
        <v>1</v>
      </c>
      <c r="U395" s="128">
        <v>0.51739600751000214</v>
      </c>
      <c r="V395" s="12">
        <v>1</v>
      </c>
      <c r="W395" s="12">
        <v>0</v>
      </c>
      <c r="X395" s="12">
        <v>1</v>
      </c>
      <c r="Y395" s="12">
        <v>1</v>
      </c>
      <c r="Z395" s="12">
        <v>1</v>
      </c>
      <c r="AA395" s="12">
        <v>1</v>
      </c>
      <c r="AB395" s="12">
        <v>0</v>
      </c>
      <c r="AC395" s="12">
        <v>0</v>
      </c>
      <c r="AD395" s="12">
        <v>0</v>
      </c>
      <c r="AE395" s="12">
        <v>0</v>
      </c>
      <c r="AF395" s="12">
        <v>0.7</v>
      </c>
      <c r="AG395" s="113">
        <v>2.9957322735539909</v>
      </c>
      <c r="AH395" s="12">
        <v>1</v>
      </c>
      <c r="AI395" s="24">
        <v>162</v>
      </c>
      <c r="AJ395" s="12">
        <v>1</v>
      </c>
      <c r="AK395" s="12" t="s">
        <v>560</v>
      </c>
      <c r="AL395" s="12">
        <v>11</v>
      </c>
      <c r="AM395" s="12" t="s">
        <v>90</v>
      </c>
      <c r="AN395" s="128">
        <f t="shared" si="14"/>
        <v>3.784189633918261</v>
      </c>
      <c r="AO395" s="12">
        <v>1501.04</v>
      </c>
      <c r="AP395" s="12" t="s">
        <v>582</v>
      </c>
      <c r="AQ395" s="12" t="s">
        <v>1683</v>
      </c>
      <c r="AR395" s="12" t="s">
        <v>590</v>
      </c>
      <c r="AS395" s="12" t="s">
        <v>598</v>
      </c>
      <c r="AT395" s="12" t="s">
        <v>17</v>
      </c>
    </row>
    <row r="396" spans="1:46" ht="15" customHeight="1" x14ac:dyDescent="0.3">
      <c r="A396" s="15">
        <v>2.1580913234052982E-3</v>
      </c>
      <c r="B396" s="12">
        <v>6.4742739702158955E-3</v>
      </c>
      <c r="C396" s="12">
        <v>0</v>
      </c>
      <c r="D396" s="12">
        <v>0</v>
      </c>
      <c r="E396" s="12">
        <v>1</v>
      </c>
      <c r="F396" s="12">
        <v>1</v>
      </c>
      <c r="G396" s="12">
        <v>0</v>
      </c>
      <c r="H396" s="12">
        <v>0</v>
      </c>
      <c r="I396" s="12">
        <v>1</v>
      </c>
      <c r="J396" s="12">
        <v>0</v>
      </c>
      <c r="K396" s="12">
        <v>0</v>
      </c>
      <c r="L396" s="12">
        <v>0</v>
      </c>
      <c r="M396" s="12">
        <v>0</v>
      </c>
      <c r="N396" s="12">
        <v>1</v>
      </c>
      <c r="O396" s="113">
        <v>7.6038979685218813</v>
      </c>
      <c r="P396" s="12">
        <v>0</v>
      </c>
      <c r="Q396" s="12">
        <v>0</v>
      </c>
      <c r="R396" s="12">
        <v>6.9850000000000003</v>
      </c>
      <c r="S396" s="128">
        <v>6.3595738686723777</v>
      </c>
      <c r="T396" s="126">
        <v>1</v>
      </c>
      <c r="U396" s="128">
        <v>0.51739600751000214</v>
      </c>
      <c r="V396" s="12">
        <v>1</v>
      </c>
      <c r="W396" s="12">
        <v>0</v>
      </c>
      <c r="X396" s="12">
        <v>1</v>
      </c>
      <c r="Y396" s="12">
        <v>1</v>
      </c>
      <c r="Z396" s="12">
        <v>1</v>
      </c>
      <c r="AA396" s="12">
        <v>1</v>
      </c>
      <c r="AB396" s="12">
        <v>0</v>
      </c>
      <c r="AC396" s="12">
        <v>0</v>
      </c>
      <c r="AD396" s="12">
        <v>0</v>
      </c>
      <c r="AE396" s="12">
        <v>0</v>
      </c>
      <c r="AF396" s="12">
        <v>0.7</v>
      </c>
      <c r="AG396" s="113">
        <v>2.9957322735539909</v>
      </c>
      <c r="AH396" s="12">
        <v>1</v>
      </c>
      <c r="AI396" s="24">
        <v>162</v>
      </c>
      <c r="AJ396" s="12">
        <v>1</v>
      </c>
      <c r="AK396" s="12" t="s">
        <v>560</v>
      </c>
      <c r="AL396" s="12">
        <v>11</v>
      </c>
      <c r="AM396" s="12" t="s">
        <v>90</v>
      </c>
      <c r="AN396" s="128">
        <f t="shared" si="14"/>
        <v>3.784189633918261</v>
      </c>
      <c r="AO396" s="12">
        <v>1501.04</v>
      </c>
      <c r="AP396" s="12" t="s">
        <v>582</v>
      </c>
      <c r="AQ396" s="12" t="s">
        <v>1683</v>
      </c>
      <c r="AR396" s="12" t="s">
        <v>591</v>
      </c>
      <c r="AS396" s="12" t="s">
        <v>598</v>
      </c>
      <c r="AT396" s="12" t="s">
        <v>17</v>
      </c>
    </row>
    <row r="397" spans="1:46" ht="15" customHeight="1" x14ac:dyDescent="0.3">
      <c r="A397" s="15">
        <v>2.225319303717278E-2</v>
      </c>
      <c r="B397" s="12">
        <v>6.3580551534779374E-3</v>
      </c>
      <c r="C397" s="12">
        <v>0</v>
      </c>
      <c r="D397" s="12">
        <v>0</v>
      </c>
      <c r="E397" s="12">
        <v>1</v>
      </c>
      <c r="F397" s="12">
        <v>1</v>
      </c>
      <c r="G397" s="12">
        <v>0</v>
      </c>
      <c r="H397" s="12">
        <v>0</v>
      </c>
      <c r="I397" s="12">
        <v>1</v>
      </c>
      <c r="J397" s="12">
        <v>0</v>
      </c>
      <c r="K397" s="12">
        <v>0</v>
      </c>
      <c r="L397" s="12">
        <v>0</v>
      </c>
      <c r="M397" s="12">
        <v>0</v>
      </c>
      <c r="N397" s="12">
        <v>1</v>
      </c>
      <c r="O397" s="113">
        <v>7.6038979685218813</v>
      </c>
      <c r="P397" s="12">
        <v>0</v>
      </c>
      <c r="Q397" s="12">
        <v>0</v>
      </c>
      <c r="R397" s="12">
        <v>6.9850000000000003</v>
      </c>
      <c r="S397" s="128">
        <v>6.3595738686723777</v>
      </c>
      <c r="T397" s="126">
        <v>1</v>
      </c>
      <c r="U397" s="128">
        <v>0.51739600751000214</v>
      </c>
      <c r="V397" s="12">
        <v>1</v>
      </c>
      <c r="W397" s="12">
        <v>0</v>
      </c>
      <c r="X397" s="12">
        <v>1</v>
      </c>
      <c r="Y397" s="12">
        <v>1</v>
      </c>
      <c r="Z397" s="12">
        <v>1</v>
      </c>
      <c r="AA397" s="12">
        <v>1</v>
      </c>
      <c r="AB397" s="12">
        <v>0</v>
      </c>
      <c r="AC397" s="12">
        <v>0</v>
      </c>
      <c r="AD397" s="12">
        <v>0</v>
      </c>
      <c r="AE397" s="12">
        <v>0</v>
      </c>
      <c r="AF397" s="12">
        <v>0.7</v>
      </c>
      <c r="AG397" s="113">
        <v>2.9957322735539909</v>
      </c>
      <c r="AH397" s="12">
        <v>1</v>
      </c>
      <c r="AI397" s="24">
        <v>162</v>
      </c>
      <c r="AJ397" s="12">
        <v>1</v>
      </c>
      <c r="AK397" s="12" t="s">
        <v>560</v>
      </c>
      <c r="AL397" s="12">
        <v>11</v>
      </c>
      <c r="AM397" s="12" t="s">
        <v>90</v>
      </c>
      <c r="AN397" s="128">
        <f t="shared" si="14"/>
        <v>3.784189633918261</v>
      </c>
      <c r="AO397" s="12">
        <v>1501.04</v>
      </c>
      <c r="AP397" s="12" t="s">
        <v>583</v>
      </c>
      <c r="AQ397" s="12" t="s">
        <v>1683</v>
      </c>
      <c r="AR397" s="12" t="s">
        <v>568</v>
      </c>
      <c r="AS397" s="12" t="s">
        <v>598</v>
      </c>
      <c r="AT397" s="12" t="s">
        <v>17</v>
      </c>
    </row>
    <row r="398" spans="1:46" ht="15" customHeight="1" x14ac:dyDescent="0.3">
      <c r="A398" s="15">
        <v>1.2720031728886716E-2</v>
      </c>
      <c r="B398" s="12">
        <v>6.360015864443359E-3</v>
      </c>
      <c r="C398" s="12">
        <v>0</v>
      </c>
      <c r="D398" s="12">
        <v>0</v>
      </c>
      <c r="E398" s="12">
        <v>1</v>
      </c>
      <c r="F398" s="12">
        <v>1</v>
      </c>
      <c r="G398" s="12">
        <v>0</v>
      </c>
      <c r="H398" s="12">
        <v>0</v>
      </c>
      <c r="I398" s="12">
        <v>1</v>
      </c>
      <c r="J398" s="12">
        <v>0</v>
      </c>
      <c r="K398" s="12">
        <v>0</v>
      </c>
      <c r="L398" s="12">
        <v>0</v>
      </c>
      <c r="M398" s="12">
        <v>0</v>
      </c>
      <c r="N398" s="12">
        <v>1</v>
      </c>
      <c r="O398" s="113">
        <v>7.6038979685218813</v>
      </c>
      <c r="P398" s="12">
        <v>0</v>
      </c>
      <c r="Q398" s="12">
        <v>0</v>
      </c>
      <c r="R398" s="12">
        <v>6.9850000000000003</v>
      </c>
      <c r="S398" s="128">
        <v>6.3595738686723777</v>
      </c>
      <c r="T398" s="126">
        <v>1</v>
      </c>
      <c r="U398" s="128">
        <v>0.51739600751000214</v>
      </c>
      <c r="V398" s="12">
        <v>1</v>
      </c>
      <c r="W398" s="12">
        <v>0</v>
      </c>
      <c r="X398" s="12">
        <v>1</v>
      </c>
      <c r="Y398" s="12">
        <v>1</v>
      </c>
      <c r="Z398" s="12">
        <v>1</v>
      </c>
      <c r="AA398" s="12">
        <v>1</v>
      </c>
      <c r="AB398" s="12">
        <v>0</v>
      </c>
      <c r="AC398" s="12">
        <v>0</v>
      </c>
      <c r="AD398" s="12">
        <v>0</v>
      </c>
      <c r="AE398" s="12">
        <v>0</v>
      </c>
      <c r="AF398" s="12">
        <v>0.7</v>
      </c>
      <c r="AG398" s="113">
        <v>2.9957322735539909</v>
      </c>
      <c r="AH398" s="12">
        <v>1</v>
      </c>
      <c r="AI398" s="24">
        <v>162</v>
      </c>
      <c r="AJ398" s="12">
        <v>1</v>
      </c>
      <c r="AK398" s="12" t="s">
        <v>560</v>
      </c>
      <c r="AL398" s="12">
        <v>11</v>
      </c>
      <c r="AM398" s="12" t="s">
        <v>90</v>
      </c>
      <c r="AN398" s="128">
        <f t="shared" si="14"/>
        <v>3.784189633918261</v>
      </c>
      <c r="AO398" s="12">
        <v>1501.04</v>
      </c>
      <c r="AP398" s="12" t="s">
        <v>583</v>
      </c>
      <c r="AQ398" s="12" t="s">
        <v>1683</v>
      </c>
      <c r="AR398" s="12" t="s">
        <v>568</v>
      </c>
      <c r="AS398" s="12" t="s">
        <v>598</v>
      </c>
      <c r="AT398" s="12" t="s">
        <v>17</v>
      </c>
    </row>
    <row r="399" spans="1:46" ht="15" customHeight="1" x14ac:dyDescent="0.3">
      <c r="A399" s="15">
        <v>6.360401791639444E-3</v>
      </c>
      <c r="B399" s="12">
        <v>6.3604017916394449E-3</v>
      </c>
      <c r="C399" s="12">
        <v>0</v>
      </c>
      <c r="D399" s="12">
        <v>0</v>
      </c>
      <c r="E399" s="12">
        <v>1</v>
      </c>
      <c r="F399" s="12">
        <v>1</v>
      </c>
      <c r="G399" s="12">
        <v>0</v>
      </c>
      <c r="H399" s="12">
        <v>0</v>
      </c>
      <c r="I399" s="12">
        <v>1</v>
      </c>
      <c r="J399" s="12">
        <v>0</v>
      </c>
      <c r="K399" s="12">
        <v>0</v>
      </c>
      <c r="L399" s="12">
        <v>0</v>
      </c>
      <c r="M399" s="12">
        <v>0</v>
      </c>
      <c r="N399" s="12">
        <v>1</v>
      </c>
      <c r="O399" s="113">
        <v>7.6038979685218813</v>
      </c>
      <c r="P399" s="12">
        <v>0</v>
      </c>
      <c r="Q399" s="12">
        <v>0</v>
      </c>
      <c r="R399" s="12">
        <v>6.9850000000000003</v>
      </c>
      <c r="S399" s="128">
        <v>6.3595738686723777</v>
      </c>
      <c r="T399" s="126">
        <v>1</v>
      </c>
      <c r="U399" s="128">
        <v>0.51739600751000214</v>
      </c>
      <c r="V399" s="12">
        <v>1</v>
      </c>
      <c r="W399" s="12">
        <v>0</v>
      </c>
      <c r="X399" s="12">
        <v>1</v>
      </c>
      <c r="Y399" s="12">
        <v>1</v>
      </c>
      <c r="Z399" s="12">
        <v>1</v>
      </c>
      <c r="AA399" s="12">
        <v>1</v>
      </c>
      <c r="AB399" s="12">
        <v>0</v>
      </c>
      <c r="AC399" s="12">
        <v>0</v>
      </c>
      <c r="AD399" s="12">
        <v>0</v>
      </c>
      <c r="AE399" s="12">
        <v>0</v>
      </c>
      <c r="AF399" s="12">
        <v>0.7</v>
      </c>
      <c r="AG399" s="113">
        <v>2.9957322735539909</v>
      </c>
      <c r="AH399" s="12">
        <v>1</v>
      </c>
      <c r="AI399" s="24">
        <v>162</v>
      </c>
      <c r="AJ399" s="12">
        <v>1</v>
      </c>
      <c r="AK399" s="12" t="s">
        <v>560</v>
      </c>
      <c r="AL399" s="12">
        <v>11</v>
      </c>
      <c r="AM399" s="12" t="s">
        <v>90</v>
      </c>
      <c r="AN399" s="128">
        <f t="shared" si="14"/>
        <v>3.784189633918261</v>
      </c>
      <c r="AO399" s="12">
        <v>1501.04</v>
      </c>
      <c r="AP399" s="12" t="s">
        <v>583</v>
      </c>
      <c r="AQ399" s="12" t="s">
        <v>1683</v>
      </c>
      <c r="AR399" s="12" t="s">
        <v>585</v>
      </c>
      <c r="AS399" s="12" t="s">
        <v>598</v>
      </c>
      <c r="AT399" s="12" t="s">
        <v>17</v>
      </c>
    </row>
    <row r="400" spans="1:46" ht="15" customHeight="1" x14ac:dyDescent="0.3">
      <c r="A400" s="15">
        <v>6.360401791639444E-3</v>
      </c>
      <c r="B400" s="12">
        <v>6.3604017916394449E-3</v>
      </c>
      <c r="C400" s="12">
        <v>0</v>
      </c>
      <c r="D400" s="12">
        <v>0</v>
      </c>
      <c r="E400" s="12">
        <v>1</v>
      </c>
      <c r="F400" s="12">
        <v>1</v>
      </c>
      <c r="G400" s="12">
        <v>0</v>
      </c>
      <c r="H400" s="12">
        <v>0</v>
      </c>
      <c r="I400" s="12">
        <v>1</v>
      </c>
      <c r="J400" s="12">
        <v>0</v>
      </c>
      <c r="K400" s="12">
        <v>0</v>
      </c>
      <c r="L400" s="12">
        <v>0</v>
      </c>
      <c r="M400" s="12">
        <v>0</v>
      </c>
      <c r="N400" s="12">
        <v>1</v>
      </c>
      <c r="O400" s="113">
        <v>7.6038979685218813</v>
      </c>
      <c r="P400" s="12">
        <v>0</v>
      </c>
      <c r="Q400" s="12">
        <v>0</v>
      </c>
      <c r="R400" s="12">
        <v>6.9850000000000003</v>
      </c>
      <c r="S400" s="128">
        <v>6.3595738686723777</v>
      </c>
      <c r="T400" s="126">
        <v>1</v>
      </c>
      <c r="U400" s="128">
        <v>0.51739600751000214</v>
      </c>
      <c r="V400" s="12">
        <v>1</v>
      </c>
      <c r="W400" s="12">
        <v>0</v>
      </c>
      <c r="X400" s="12">
        <v>1</v>
      </c>
      <c r="Y400" s="12">
        <v>1</v>
      </c>
      <c r="Z400" s="12">
        <v>1</v>
      </c>
      <c r="AA400" s="12">
        <v>1</v>
      </c>
      <c r="AB400" s="12">
        <v>0</v>
      </c>
      <c r="AC400" s="12">
        <v>0</v>
      </c>
      <c r="AD400" s="12">
        <v>0</v>
      </c>
      <c r="AE400" s="12">
        <v>0</v>
      </c>
      <c r="AF400" s="12">
        <v>0.7</v>
      </c>
      <c r="AG400" s="113">
        <v>2.9957322735539909</v>
      </c>
      <c r="AH400" s="12">
        <v>1</v>
      </c>
      <c r="AI400" s="24">
        <v>162</v>
      </c>
      <c r="AJ400" s="12">
        <v>1</v>
      </c>
      <c r="AK400" s="12" t="s">
        <v>560</v>
      </c>
      <c r="AL400" s="12">
        <v>11</v>
      </c>
      <c r="AM400" s="12" t="s">
        <v>90</v>
      </c>
      <c r="AN400" s="128">
        <f t="shared" si="14"/>
        <v>3.784189633918261</v>
      </c>
      <c r="AO400" s="12">
        <v>1501.04</v>
      </c>
      <c r="AP400" s="12" t="s">
        <v>583</v>
      </c>
      <c r="AQ400" s="12" t="s">
        <v>1683</v>
      </c>
      <c r="AR400" s="12" t="s">
        <v>586</v>
      </c>
      <c r="AS400" s="12" t="s">
        <v>598</v>
      </c>
      <c r="AT400" s="12" t="s">
        <v>17</v>
      </c>
    </row>
    <row r="401" spans="1:46" ht="15" customHeight="1" x14ac:dyDescent="0.3">
      <c r="A401" s="15">
        <v>-1.0600288475935757E-2</v>
      </c>
      <c r="B401" s="12">
        <v>6.360173085561454E-3</v>
      </c>
      <c r="C401" s="12">
        <v>0</v>
      </c>
      <c r="D401" s="12">
        <v>0</v>
      </c>
      <c r="E401" s="12">
        <v>1</v>
      </c>
      <c r="F401" s="12">
        <v>1</v>
      </c>
      <c r="G401" s="12">
        <v>0</v>
      </c>
      <c r="H401" s="12">
        <v>0</v>
      </c>
      <c r="I401" s="12">
        <v>1</v>
      </c>
      <c r="J401" s="12">
        <v>0</v>
      </c>
      <c r="K401" s="12">
        <v>0</v>
      </c>
      <c r="L401" s="12">
        <v>0</v>
      </c>
      <c r="M401" s="12">
        <v>0</v>
      </c>
      <c r="N401" s="12">
        <v>1</v>
      </c>
      <c r="O401" s="113">
        <v>7.6038979685218813</v>
      </c>
      <c r="P401" s="12">
        <v>0</v>
      </c>
      <c r="Q401" s="12">
        <v>0</v>
      </c>
      <c r="R401" s="12">
        <v>6.9850000000000003</v>
      </c>
      <c r="S401" s="128">
        <v>6.3595738686723777</v>
      </c>
      <c r="T401" s="126">
        <v>1</v>
      </c>
      <c r="U401" s="128">
        <v>0.51739600751000214</v>
      </c>
      <c r="V401" s="12">
        <v>1</v>
      </c>
      <c r="W401" s="12">
        <v>0</v>
      </c>
      <c r="X401" s="12">
        <v>1</v>
      </c>
      <c r="Y401" s="12">
        <v>1</v>
      </c>
      <c r="Z401" s="12">
        <v>1</v>
      </c>
      <c r="AA401" s="12">
        <v>1</v>
      </c>
      <c r="AB401" s="12">
        <v>0</v>
      </c>
      <c r="AC401" s="12">
        <v>0</v>
      </c>
      <c r="AD401" s="12">
        <v>0</v>
      </c>
      <c r="AE401" s="12">
        <v>0</v>
      </c>
      <c r="AF401" s="12">
        <v>0.7</v>
      </c>
      <c r="AG401" s="113">
        <v>2.9957322735539909</v>
      </c>
      <c r="AH401" s="12">
        <v>1</v>
      </c>
      <c r="AI401" s="24">
        <v>162</v>
      </c>
      <c r="AJ401" s="12">
        <v>1</v>
      </c>
      <c r="AK401" s="12" t="s">
        <v>560</v>
      </c>
      <c r="AL401" s="12">
        <v>11</v>
      </c>
      <c r="AM401" s="12" t="s">
        <v>90</v>
      </c>
      <c r="AN401" s="128">
        <f t="shared" si="14"/>
        <v>3.784189633918261</v>
      </c>
      <c r="AO401" s="12">
        <v>1501.04</v>
      </c>
      <c r="AP401" s="12" t="s">
        <v>583</v>
      </c>
      <c r="AQ401" s="12" t="s">
        <v>1683</v>
      </c>
      <c r="AR401" s="12" t="s">
        <v>587</v>
      </c>
      <c r="AS401" s="12" t="s">
        <v>598</v>
      </c>
      <c r="AT401" s="12" t="s">
        <v>17</v>
      </c>
    </row>
    <row r="402" spans="1:46" ht="15" customHeight="1" x14ac:dyDescent="0.3">
      <c r="A402" s="15">
        <v>4.240315511565799E-3</v>
      </c>
      <c r="B402" s="12">
        <v>6.3604732673486989E-3</v>
      </c>
      <c r="C402" s="12">
        <v>0</v>
      </c>
      <c r="D402" s="12">
        <v>0</v>
      </c>
      <c r="E402" s="12">
        <v>1</v>
      </c>
      <c r="F402" s="12">
        <v>1</v>
      </c>
      <c r="G402" s="12">
        <v>0</v>
      </c>
      <c r="H402" s="12">
        <v>0</v>
      </c>
      <c r="I402" s="12">
        <v>1</v>
      </c>
      <c r="J402" s="12">
        <v>0</v>
      </c>
      <c r="K402" s="12">
        <v>0</v>
      </c>
      <c r="L402" s="12">
        <v>0</v>
      </c>
      <c r="M402" s="12">
        <v>0</v>
      </c>
      <c r="N402" s="12">
        <v>1</v>
      </c>
      <c r="O402" s="113">
        <v>7.6038979685218813</v>
      </c>
      <c r="P402" s="12">
        <v>0</v>
      </c>
      <c r="Q402" s="12">
        <v>0</v>
      </c>
      <c r="R402" s="12">
        <v>6.9850000000000003</v>
      </c>
      <c r="S402" s="128">
        <v>6.3595738686723777</v>
      </c>
      <c r="T402" s="126">
        <v>1</v>
      </c>
      <c r="U402" s="128">
        <v>0.51739600751000214</v>
      </c>
      <c r="V402" s="12">
        <v>1</v>
      </c>
      <c r="W402" s="12">
        <v>0</v>
      </c>
      <c r="X402" s="12">
        <v>1</v>
      </c>
      <c r="Y402" s="12">
        <v>1</v>
      </c>
      <c r="Z402" s="12">
        <v>1</v>
      </c>
      <c r="AA402" s="12">
        <v>1</v>
      </c>
      <c r="AB402" s="12">
        <v>0</v>
      </c>
      <c r="AC402" s="12">
        <v>0</v>
      </c>
      <c r="AD402" s="12">
        <v>0</v>
      </c>
      <c r="AE402" s="12">
        <v>0</v>
      </c>
      <c r="AF402" s="12">
        <v>0.7</v>
      </c>
      <c r="AG402" s="113">
        <v>2.9957322735539909</v>
      </c>
      <c r="AH402" s="12">
        <v>1</v>
      </c>
      <c r="AI402" s="24">
        <v>162</v>
      </c>
      <c r="AJ402" s="12">
        <v>1</v>
      </c>
      <c r="AK402" s="12" t="s">
        <v>560</v>
      </c>
      <c r="AL402" s="12">
        <v>11</v>
      </c>
      <c r="AM402" s="12" t="s">
        <v>90</v>
      </c>
      <c r="AN402" s="128">
        <f t="shared" si="14"/>
        <v>3.784189633918261</v>
      </c>
      <c r="AO402" s="12">
        <v>1501.04</v>
      </c>
      <c r="AP402" s="12" t="s">
        <v>583</v>
      </c>
      <c r="AQ402" s="12" t="s">
        <v>1683</v>
      </c>
      <c r="AR402" s="12" t="s">
        <v>588</v>
      </c>
      <c r="AS402" s="12" t="s">
        <v>598</v>
      </c>
      <c r="AT402" s="12" t="s">
        <v>17</v>
      </c>
    </row>
    <row r="403" spans="1:46" ht="15" customHeight="1" x14ac:dyDescent="0.3">
      <c r="A403" s="15">
        <v>-6.360401791639444E-3</v>
      </c>
      <c r="B403" s="12">
        <v>6.3604017916394449E-3</v>
      </c>
      <c r="C403" s="12">
        <v>0</v>
      </c>
      <c r="D403" s="12">
        <v>0</v>
      </c>
      <c r="E403" s="12">
        <v>1</v>
      </c>
      <c r="F403" s="12">
        <v>1</v>
      </c>
      <c r="G403" s="12">
        <v>0</v>
      </c>
      <c r="H403" s="12">
        <v>0</v>
      </c>
      <c r="I403" s="12">
        <v>1</v>
      </c>
      <c r="J403" s="12">
        <v>0</v>
      </c>
      <c r="K403" s="12">
        <v>0</v>
      </c>
      <c r="L403" s="12">
        <v>0</v>
      </c>
      <c r="M403" s="12">
        <v>0</v>
      </c>
      <c r="N403" s="12">
        <v>1</v>
      </c>
      <c r="O403" s="113">
        <v>7.6038979685218813</v>
      </c>
      <c r="P403" s="12">
        <v>0</v>
      </c>
      <c r="Q403" s="12">
        <v>0</v>
      </c>
      <c r="R403" s="12">
        <v>6.9850000000000003</v>
      </c>
      <c r="S403" s="128">
        <v>6.3595738686723777</v>
      </c>
      <c r="T403" s="126">
        <v>1</v>
      </c>
      <c r="U403" s="128">
        <v>0.51739600751000214</v>
      </c>
      <c r="V403" s="12">
        <v>1</v>
      </c>
      <c r="W403" s="12">
        <v>0</v>
      </c>
      <c r="X403" s="12">
        <v>1</v>
      </c>
      <c r="Y403" s="12">
        <v>1</v>
      </c>
      <c r="Z403" s="12">
        <v>1</v>
      </c>
      <c r="AA403" s="12">
        <v>1</v>
      </c>
      <c r="AB403" s="12">
        <v>0</v>
      </c>
      <c r="AC403" s="12">
        <v>0</v>
      </c>
      <c r="AD403" s="12">
        <v>0</v>
      </c>
      <c r="AE403" s="12">
        <v>0</v>
      </c>
      <c r="AF403" s="12">
        <v>0.7</v>
      </c>
      <c r="AG403" s="113">
        <v>2.9957322735539909</v>
      </c>
      <c r="AH403" s="12">
        <v>1</v>
      </c>
      <c r="AI403" s="24">
        <v>162</v>
      </c>
      <c r="AJ403" s="12">
        <v>1</v>
      </c>
      <c r="AK403" s="12" t="s">
        <v>560</v>
      </c>
      <c r="AL403" s="12">
        <v>11</v>
      </c>
      <c r="AM403" s="12" t="s">
        <v>90</v>
      </c>
      <c r="AN403" s="128">
        <f t="shared" si="14"/>
        <v>3.784189633918261</v>
      </c>
      <c r="AO403" s="12">
        <v>1501.04</v>
      </c>
      <c r="AP403" s="12" t="s">
        <v>583</v>
      </c>
      <c r="AQ403" s="12" t="s">
        <v>1683</v>
      </c>
      <c r="AR403" s="12" t="s">
        <v>589</v>
      </c>
      <c r="AS403" s="12" t="s">
        <v>598</v>
      </c>
      <c r="AT403" s="12" t="s">
        <v>17</v>
      </c>
    </row>
    <row r="404" spans="1:46" ht="15" customHeight="1" x14ac:dyDescent="0.3">
      <c r="A404" s="15">
        <v>2.1201720513102998E-3</v>
      </c>
      <c r="B404" s="12">
        <v>6.3605161539309002E-3</v>
      </c>
      <c r="C404" s="12">
        <v>0</v>
      </c>
      <c r="D404" s="12">
        <v>0</v>
      </c>
      <c r="E404" s="12">
        <v>1</v>
      </c>
      <c r="F404" s="12">
        <v>1</v>
      </c>
      <c r="G404" s="12">
        <v>0</v>
      </c>
      <c r="H404" s="12">
        <v>0</v>
      </c>
      <c r="I404" s="12">
        <v>1</v>
      </c>
      <c r="J404" s="12">
        <v>0</v>
      </c>
      <c r="K404" s="12">
        <v>0</v>
      </c>
      <c r="L404" s="12">
        <v>0</v>
      </c>
      <c r="M404" s="12">
        <v>0</v>
      </c>
      <c r="N404" s="12">
        <v>1</v>
      </c>
      <c r="O404" s="113">
        <v>7.6038979685218813</v>
      </c>
      <c r="P404" s="12">
        <v>0</v>
      </c>
      <c r="Q404" s="12">
        <v>0</v>
      </c>
      <c r="R404" s="12">
        <v>6.9850000000000003</v>
      </c>
      <c r="S404" s="128">
        <v>6.3595738686723777</v>
      </c>
      <c r="T404" s="126">
        <v>1</v>
      </c>
      <c r="U404" s="128">
        <v>0.51739600751000214</v>
      </c>
      <c r="V404" s="12">
        <v>1</v>
      </c>
      <c r="W404" s="12">
        <v>0</v>
      </c>
      <c r="X404" s="12">
        <v>1</v>
      </c>
      <c r="Y404" s="12">
        <v>1</v>
      </c>
      <c r="Z404" s="12">
        <v>1</v>
      </c>
      <c r="AA404" s="12">
        <v>1</v>
      </c>
      <c r="AB404" s="12">
        <v>0</v>
      </c>
      <c r="AC404" s="12">
        <v>0</v>
      </c>
      <c r="AD404" s="12">
        <v>0</v>
      </c>
      <c r="AE404" s="12">
        <v>0</v>
      </c>
      <c r="AF404" s="12">
        <v>0.7</v>
      </c>
      <c r="AG404" s="113">
        <v>2.9957322735539909</v>
      </c>
      <c r="AH404" s="12">
        <v>1</v>
      </c>
      <c r="AI404" s="24">
        <v>162</v>
      </c>
      <c r="AJ404" s="12">
        <v>1</v>
      </c>
      <c r="AK404" s="12" t="s">
        <v>560</v>
      </c>
      <c r="AL404" s="12">
        <v>11</v>
      </c>
      <c r="AM404" s="12" t="s">
        <v>90</v>
      </c>
      <c r="AN404" s="128">
        <f t="shared" si="14"/>
        <v>3.784189633918261</v>
      </c>
      <c r="AO404" s="12">
        <v>1501.04</v>
      </c>
      <c r="AP404" s="12" t="s">
        <v>583</v>
      </c>
      <c r="AQ404" s="12" t="s">
        <v>1683</v>
      </c>
      <c r="AR404" s="12" t="s">
        <v>590</v>
      </c>
      <c r="AS404" s="12" t="s">
        <v>598</v>
      </c>
      <c r="AT404" s="12" t="s">
        <v>17</v>
      </c>
    </row>
    <row r="405" spans="1:46" ht="15" customHeight="1" x14ac:dyDescent="0.3">
      <c r="A405" s="15">
        <v>4.240315511565799E-3</v>
      </c>
      <c r="B405" s="12">
        <v>6.3604732673486989E-3</v>
      </c>
      <c r="C405" s="12">
        <v>0</v>
      </c>
      <c r="D405" s="12">
        <v>0</v>
      </c>
      <c r="E405" s="12">
        <v>1</v>
      </c>
      <c r="F405" s="12">
        <v>1</v>
      </c>
      <c r="G405" s="12">
        <v>0</v>
      </c>
      <c r="H405" s="12">
        <v>0</v>
      </c>
      <c r="I405" s="12">
        <v>1</v>
      </c>
      <c r="J405" s="12">
        <v>0</v>
      </c>
      <c r="K405" s="12">
        <v>0</v>
      </c>
      <c r="L405" s="12">
        <v>0</v>
      </c>
      <c r="M405" s="12">
        <v>0</v>
      </c>
      <c r="N405" s="12">
        <v>1</v>
      </c>
      <c r="O405" s="113">
        <v>7.6038979685218813</v>
      </c>
      <c r="P405" s="12">
        <v>0</v>
      </c>
      <c r="Q405" s="12">
        <v>0</v>
      </c>
      <c r="R405" s="12">
        <v>6.9850000000000003</v>
      </c>
      <c r="S405" s="128">
        <v>6.3595738686723777</v>
      </c>
      <c r="T405" s="126">
        <v>1</v>
      </c>
      <c r="U405" s="128">
        <v>0.51739600751000214</v>
      </c>
      <c r="V405" s="12">
        <v>1</v>
      </c>
      <c r="W405" s="12">
        <v>0</v>
      </c>
      <c r="X405" s="12">
        <v>1</v>
      </c>
      <c r="Y405" s="12">
        <v>1</v>
      </c>
      <c r="Z405" s="12">
        <v>1</v>
      </c>
      <c r="AA405" s="12">
        <v>1</v>
      </c>
      <c r="AB405" s="12">
        <v>0</v>
      </c>
      <c r="AC405" s="12">
        <v>0</v>
      </c>
      <c r="AD405" s="12">
        <v>0</v>
      </c>
      <c r="AE405" s="12">
        <v>0</v>
      </c>
      <c r="AF405" s="12">
        <v>0.7</v>
      </c>
      <c r="AG405" s="113">
        <v>2.9957322735539909</v>
      </c>
      <c r="AH405" s="12">
        <v>1</v>
      </c>
      <c r="AI405" s="24">
        <v>162</v>
      </c>
      <c r="AJ405" s="12">
        <v>1</v>
      </c>
      <c r="AK405" s="12" t="s">
        <v>560</v>
      </c>
      <c r="AL405" s="12">
        <v>11</v>
      </c>
      <c r="AM405" s="12" t="s">
        <v>90</v>
      </c>
      <c r="AN405" s="128">
        <f t="shared" si="14"/>
        <v>3.784189633918261</v>
      </c>
      <c r="AO405" s="12">
        <v>1501.04</v>
      </c>
      <c r="AP405" s="12" t="s">
        <v>583</v>
      </c>
      <c r="AQ405" s="12" t="s">
        <v>1683</v>
      </c>
      <c r="AR405" s="12" t="s">
        <v>591</v>
      </c>
      <c r="AS405" s="12" t="s">
        <v>598</v>
      </c>
      <c r="AT405" s="12" t="s">
        <v>17</v>
      </c>
    </row>
    <row r="406" spans="1:46" ht="15" customHeight="1" x14ac:dyDescent="0.3">
      <c r="A406" s="15">
        <v>3.1401082520737577E-3</v>
      </c>
      <c r="B406" s="12">
        <v>6.2802165041475153E-3</v>
      </c>
      <c r="C406" s="12">
        <v>0</v>
      </c>
      <c r="D406" s="12">
        <v>0</v>
      </c>
      <c r="E406" s="12">
        <v>1</v>
      </c>
      <c r="F406" s="12">
        <v>1</v>
      </c>
      <c r="G406" s="12">
        <v>0</v>
      </c>
      <c r="H406" s="12">
        <v>0</v>
      </c>
      <c r="I406" s="12">
        <v>1</v>
      </c>
      <c r="J406" s="12">
        <v>0</v>
      </c>
      <c r="K406" s="12">
        <v>0</v>
      </c>
      <c r="L406" s="12">
        <v>0</v>
      </c>
      <c r="M406" s="12">
        <v>0</v>
      </c>
      <c r="N406" s="12">
        <v>1</v>
      </c>
      <c r="O406" s="113">
        <v>7.6038979685218813</v>
      </c>
      <c r="P406" s="12">
        <v>0</v>
      </c>
      <c r="Q406" s="12">
        <v>0</v>
      </c>
      <c r="R406" s="12">
        <v>6.9850000000000003</v>
      </c>
      <c r="S406" s="128">
        <v>6.3595738686723777</v>
      </c>
      <c r="T406" s="126">
        <v>1</v>
      </c>
      <c r="U406" s="128">
        <v>0.51739600751000214</v>
      </c>
      <c r="V406" s="12">
        <v>1</v>
      </c>
      <c r="W406" s="12">
        <v>0</v>
      </c>
      <c r="X406" s="12">
        <v>1</v>
      </c>
      <c r="Y406" s="12">
        <v>1</v>
      </c>
      <c r="Z406" s="12">
        <v>1</v>
      </c>
      <c r="AA406" s="12">
        <v>1</v>
      </c>
      <c r="AB406" s="12">
        <v>0</v>
      </c>
      <c r="AC406" s="12">
        <v>0</v>
      </c>
      <c r="AD406" s="12">
        <v>0</v>
      </c>
      <c r="AE406" s="12">
        <v>0</v>
      </c>
      <c r="AF406" s="12">
        <v>0.7</v>
      </c>
      <c r="AG406" s="113">
        <v>2.9957322735539909</v>
      </c>
      <c r="AH406" s="12">
        <v>1</v>
      </c>
      <c r="AI406" s="24">
        <v>162</v>
      </c>
      <c r="AJ406" s="12">
        <v>1</v>
      </c>
      <c r="AK406" s="12" t="s">
        <v>560</v>
      </c>
      <c r="AL406" s="12">
        <v>11</v>
      </c>
      <c r="AM406" s="12" t="s">
        <v>90</v>
      </c>
      <c r="AN406" s="128">
        <f t="shared" si="14"/>
        <v>3.784189633918261</v>
      </c>
      <c r="AO406" s="12">
        <v>1501.04</v>
      </c>
      <c r="AP406" s="12" t="s">
        <v>584</v>
      </c>
      <c r="AQ406" s="12" t="s">
        <v>1683</v>
      </c>
      <c r="AR406" s="12" t="s">
        <v>568</v>
      </c>
      <c r="AS406" s="12" t="s">
        <v>598</v>
      </c>
      <c r="AT406" s="12" t="s">
        <v>17</v>
      </c>
    </row>
    <row r="407" spans="1:46" ht="15" customHeight="1" x14ac:dyDescent="0.3">
      <c r="A407" s="15">
        <v>-2.0937002792980031E-3</v>
      </c>
      <c r="B407" s="12">
        <v>6.2811008378940089E-3</v>
      </c>
      <c r="C407" s="12">
        <v>0</v>
      </c>
      <c r="D407" s="12">
        <v>0</v>
      </c>
      <c r="E407" s="12">
        <v>1</v>
      </c>
      <c r="F407" s="12">
        <v>1</v>
      </c>
      <c r="G407" s="12">
        <v>0</v>
      </c>
      <c r="H407" s="12">
        <v>0</v>
      </c>
      <c r="I407" s="12">
        <v>1</v>
      </c>
      <c r="J407" s="12">
        <v>0</v>
      </c>
      <c r="K407" s="12">
        <v>0</v>
      </c>
      <c r="L407" s="12">
        <v>0</v>
      </c>
      <c r="M407" s="12">
        <v>0</v>
      </c>
      <c r="N407" s="12">
        <v>1</v>
      </c>
      <c r="O407" s="113">
        <v>7.6038979685218813</v>
      </c>
      <c r="P407" s="12">
        <v>0</v>
      </c>
      <c r="Q407" s="12">
        <v>0</v>
      </c>
      <c r="R407" s="12">
        <v>6.9850000000000003</v>
      </c>
      <c r="S407" s="128">
        <v>6.3595738686723777</v>
      </c>
      <c r="T407" s="126">
        <v>1</v>
      </c>
      <c r="U407" s="128">
        <v>0.51739600751000214</v>
      </c>
      <c r="V407" s="12">
        <v>1</v>
      </c>
      <c r="W407" s="12">
        <v>0</v>
      </c>
      <c r="X407" s="12">
        <v>1</v>
      </c>
      <c r="Y407" s="12">
        <v>1</v>
      </c>
      <c r="Z407" s="12">
        <v>1</v>
      </c>
      <c r="AA407" s="12">
        <v>1</v>
      </c>
      <c r="AB407" s="12">
        <v>0</v>
      </c>
      <c r="AC407" s="12">
        <v>0</v>
      </c>
      <c r="AD407" s="12">
        <v>0</v>
      </c>
      <c r="AE407" s="12">
        <v>0</v>
      </c>
      <c r="AF407" s="12">
        <v>0.7</v>
      </c>
      <c r="AG407" s="113">
        <v>2.9957322735539909</v>
      </c>
      <c r="AH407" s="12">
        <v>1</v>
      </c>
      <c r="AI407" s="24">
        <v>162</v>
      </c>
      <c r="AJ407" s="12">
        <v>1</v>
      </c>
      <c r="AK407" s="12" t="s">
        <v>560</v>
      </c>
      <c r="AL407" s="12">
        <v>11</v>
      </c>
      <c r="AM407" s="12" t="s">
        <v>90</v>
      </c>
      <c r="AN407" s="128">
        <f t="shared" si="14"/>
        <v>3.784189633918261</v>
      </c>
      <c r="AO407" s="12">
        <v>1501.04</v>
      </c>
      <c r="AP407" s="12" t="s">
        <v>584</v>
      </c>
      <c r="AQ407" s="12" t="s">
        <v>1683</v>
      </c>
      <c r="AR407" s="12" t="s">
        <v>568</v>
      </c>
      <c r="AS407" s="12" t="s">
        <v>598</v>
      </c>
      <c r="AT407" s="12" t="s">
        <v>17</v>
      </c>
    </row>
    <row r="408" spans="1:46" ht="15" customHeight="1" x14ac:dyDescent="0.3">
      <c r="A408" s="15">
        <v>2.0937002792980031E-3</v>
      </c>
      <c r="B408" s="12">
        <v>6.2811008378940089E-3</v>
      </c>
      <c r="C408" s="12">
        <v>0</v>
      </c>
      <c r="D408" s="12">
        <v>0</v>
      </c>
      <c r="E408" s="12">
        <v>1</v>
      </c>
      <c r="F408" s="12">
        <v>1</v>
      </c>
      <c r="G408" s="12">
        <v>0</v>
      </c>
      <c r="H408" s="12">
        <v>0</v>
      </c>
      <c r="I408" s="12">
        <v>1</v>
      </c>
      <c r="J408" s="12">
        <v>0</v>
      </c>
      <c r="K408" s="12">
        <v>0</v>
      </c>
      <c r="L408" s="12">
        <v>0</v>
      </c>
      <c r="M408" s="12">
        <v>0</v>
      </c>
      <c r="N408" s="12">
        <v>1</v>
      </c>
      <c r="O408" s="113">
        <v>7.6038979685218813</v>
      </c>
      <c r="P408" s="12">
        <v>0</v>
      </c>
      <c r="Q408" s="12">
        <v>0</v>
      </c>
      <c r="R408" s="12">
        <v>6.9850000000000003</v>
      </c>
      <c r="S408" s="128">
        <v>6.3595738686723777</v>
      </c>
      <c r="T408" s="126">
        <v>1</v>
      </c>
      <c r="U408" s="128">
        <v>0.51739600751000214</v>
      </c>
      <c r="V408" s="12">
        <v>1</v>
      </c>
      <c r="W408" s="12">
        <v>0</v>
      </c>
      <c r="X408" s="12">
        <v>1</v>
      </c>
      <c r="Y408" s="12">
        <v>1</v>
      </c>
      <c r="Z408" s="12">
        <v>1</v>
      </c>
      <c r="AA408" s="12">
        <v>1</v>
      </c>
      <c r="AB408" s="12">
        <v>0</v>
      </c>
      <c r="AC408" s="12">
        <v>0</v>
      </c>
      <c r="AD408" s="12">
        <v>0</v>
      </c>
      <c r="AE408" s="12">
        <v>0</v>
      </c>
      <c r="AF408" s="12">
        <v>0.7</v>
      </c>
      <c r="AG408" s="113">
        <v>2.9957322735539909</v>
      </c>
      <c r="AH408" s="12">
        <v>1</v>
      </c>
      <c r="AI408" s="24">
        <v>162</v>
      </c>
      <c r="AJ408" s="12">
        <v>1</v>
      </c>
      <c r="AK408" s="12" t="s">
        <v>560</v>
      </c>
      <c r="AL408" s="12">
        <v>11</v>
      </c>
      <c r="AM408" s="12" t="s">
        <v>90</v>
      </c>
      <c r="AN408" s="128">
        <f t="shared" si="14"/>
        <v>3.784189633918261</v>
      </c>
      <c r="AO408" s="12">
        <v>1501.04</v>
      </c>
      <c r="AP408" s="12" t="s">
        <v>584</v>
      </c>
      <c r="AQ408" s="12" t="s">
        <v>1683</v>
      </c>
      <c r="AR408" s="12" t="s">
        <v>585</v>
      </c>
      <c r="AS408" s="12" t="s">
        <v>598</v>
      </c>
      <c r="AT408" s="12" t="s">
        <v>17</v>
      </c>
    </row>
    <row r="409" spans="1:46" ht="15" customHeight="1" x14ac:dyDescent="0.3">
      <c r="A409" s="15">
        <v>0</v>
      </c>
      <c r="B409" s="12">
        <v>6.2811146047959746E-3</v>
      </c>
      <c r="C409" s="12">
        <v>0</v>
      </c>
      <c r="D409" s="12">
        <v>0</v>
      </c>
      <c r="E409" s="12">
        <v>1</v>
      </c>
      <c r="F409" s="12">
        <v>1</v>
      </c>
      <c r="G409" s="12">
        <v>0</v>
      </c>
      <c r="H409" s="12">
        <v>0</v>
      </c>
      <c r="I409" s="12">
        <v>1</v>
      </c>
      <c r="J409" s="12">
        <v>0</v>
      </c>
      <c r="K409" s="12">
        <v>0</v>
      </c>
      <c r="L409" s="12">
        <v>0</v>
      </c>
      <c r="M409" s="12">
        <v>0</v>
      </c>
      <c r="N409" s="12">
        <v>1</v>
      </c>
      <c r="O409" s="113">
        <v>7.6038979685218813</v>
      </c>
      <c r="P409" s="12">
        <v>0</v>
      </c>
      <c r="Q409" s="12">
        <v>0</v>
      </c>
      <c r="R409" s="12">
        <v>6.9850000000000003</v>
      </c>
      <c r="S409" s="128">
        <v>6.3595738686723777</v>
      </c>
      <c r="T409" s="126">
        <v>1</v>
      </c>
      <c r="U409" s="128">
        <v>0.51739600751000214</v>
      </c>
      <c r="V409" s="12">
        <v>1</v>
      </c>
      <c r="W409" s="12">
        <v>0</v>
      </c>
      <c r="X409" s="12">
        <v>1</v>
      </c>
      <c r="Y409" s="12">
        <v>1</v>
      </c>
      <c r="Z409" s="12">
        <v>1</v>
      </c>
      <c r="AA409" s="12">
        <v>1</v>
      </c>
      <c r="AB409" s="12">
        <v>0</v>
      </c>
      <c r="AC409" s="12">
        <v>0</v>
      </c>
      <c r="AD409" s="12">
        <v>0</v>
      </c>
      <c r="AE409" s="12">
        <v>0</v>
      </c>
      <c r="AF409" s="12">
        <v>0.7</v>
      </c>
      <c r="AG409" s="113">
        <v>2.9957322735539909</v>
      </c>
      <c r="AH409" s="12">
        <v>1</v>
      </c>
      <c r="AI409" s="24">
        <v>162</v>
      </c>
      <c r="AJ409" s="12">
        <v>1</v>
      </c>
      <c r="AK409" s="12" t="s">
        <v>560</v>
      </c>
      <c r="AL409" s="12">
        <v>11</v>
      </c>
      <c r="AM409" s="12" t="s">
        <v>90</v>
      </c>
      <c r="AN409" s="128">
        <f t="shared" si="14"/>
        <v>3.784189633918261</v>
      </c>
      <c r="AO409" s="12">
        <v>1501.04</v>
      </c>
      <c r="AP409" s="12" t="s">
        <v>584</v>
      </c>
      <c r="AQ409" s="12" t="s">
        <v>1683</v>
      </c>
      <c r="AR409" s="12" t="s">
        <v>586</v>
      </c>
      <c r="AS409" s="12" t="s">
        <v>598</v>
      </c>
      <c r="AT409" s="12" t="s">
        <v>17</v>
      </c>
    </row>
    <row r="410" spans="1:46" ht="15" customHeight="1" x14ac:dyDescent="0.3">
      <c r="A410" s="15">
        <v>8.3745257936354983E-3</v>
      </c>
      <c r="B410" s="12">
        <v>6.2808943452266237E-3</v>
      </c>
      <c r="C410" s="12">
        <v>0</v>
      </c>
      <c r="D410" s="12">
        <v>0</v>
      </c>
      <c r="E410" s="12">
        <v>1</v>
      </c>
      <c r="F410" s="12">
        <v>1</v>
      </c>
      <c r="G410" s="12">
        <v>0</v>
      </c>
      <c r="H410" s="12">
        <v>0</v>
      </c>
      <c r="I410" s="12">
        <v>1</v>
      </c>
      <c r="J410" s="12">
        <v>0</v>
      </c>
      <c r="K410" s="12">
        <v>0</v>
      </c>
      <c r="L410" s="12">
        <v>0</v>
      </c>
      <c r="M410" s="12">
        <v>0</v>
      </c>
      <c r="N410" s="12">
        <v>1</v>
      </c>
      <c r="O410" s="113">
        <v>7.6038979685218813</v>
      </c>
      <c r="P410" s="12">
        <v>0</v>
      </c>
      <c r="Q410" s="12">
        <v>0</v>
      </c>
      <c r="R410" s="12">
        <v>6.9850000000000003</v>
      </c>
      <c r="S410" s="128">
        <v>6.3595738686723777</v>
      </c>
      <c r="T410" s="126">
        <v>1</v>
      </c>
      <c r="U410" s="128">
        <v>0.51739600751000214</v>
      </c>
      <c r="V410" s="12">
        <v>1</v>
      </c>
      <c r="W410" s="12">
        <v>0</v>
      </c>
      <c r="X410" s="12">
        <v>1</v>
      </c>
      <c r="Y410" s="12">
        <v>1</v>
      </c>
      <c r="Z410" s="12">
        <v>1</v>
      </c>
      <c r="AA410" s="12">
        <v>1</v>
      </c>
      <c r="AB410" s="12">
        <v>0</v>
      </c>
      <c r="AC410" s="12">
        <v>0</v>
      </c>
      <c r="AD410" s="12">
        <v>0</v>
      </c>
      <c r="AE410" s="12">
        <v>0</v>
      </c>
      <c r="AF410" s="12">
        <v>0.7</v>
      </c>
      <c r="AG410" s="113">
        <v>2.9957322735539909</v>
      </c>
      <c r="AH410" s="12">
        <v>1</v>
      </c>
      <c r="AI410" s="24">
        <v>162</v>
      </c>
      <c r="AJ410" s="12">
        <v>1</v>
      </c>
      <c r="AK410" s="12" t="s">
        <v>560</v>
      </c>
      <c r="AL410" s="12">
        <v>11</v>
      </c>
      <c r="AM410" s="12" t="s">
        <v>90</v>
      </c>
      <c r="AN410" s="128">
        <f t="shared" si="14"/>
        <v>3.784189633918261</v>
      </c>
      <c r="AO410" s="12">
        <v>1501.04</v>
      </c>
      <c r="AP410" s="12" t="s">
        <v>584</v>
      </c>
      <c r="AQ410" s="12" t="s">
        <v>1683</v>
      </c>
      <c r="AR410" s="12" t="s">
        <v>587</v>
      </c>
      <c r="AS410" s="12" t="s">
        <v>598</v>
      </c>
      <c r="AT410" s="12" t="s">
        <v>17</v>
      </c>
    </row>
    <row r="411" spans="1:46" ht="15" customHeight="1" x14ac:dyDescent="0.3">
      <c r="A411" s="15">
        <v>-4.1873730251541586E-3</v>
      </c>
      <c r="B411" s="12">
        <v>6.2810595377312392E-3</v>
      </c>
      <c r="C411" s="12">
        <v>0</v>
      </c>
      <c r="D411" s="12">
        <v>0</v>
      </c>
      <c r="E411" s="12">
        <v>1</v>
      </c>
      <c r="F411" s="12">
        <v>1</v>
      </c>
      <c r="G411" s="12">
        <v>0</v>
      </c>
      <c r="H411" s="12">
        <v>0</v>
      </c>
      <c r="I411" s="12">
        <v>1</v>
      </c>
      <c r="J411" s="12">
        <v>0</v>
      </c>
      <c r="K411" s="12">
        <v>0</v>
      </c>
      <c r="L411" s="12">
        <v>0</v>
      </c>
      <c r="M411" s="12">
        <v>0</v>
      </c>
      <c r="N411" s="12">
        <v>1</v>
      </c>
      <c r="O411" s="113">
        <v>7.6038979685218813</v>
      </c>
      <c r="P411" s="12">
        <v>0</v>
      </c>
      <c r="Q411" s="12">
        <v>0</v>
      </c>
      <c r="R411" s="12">
        <v>6.9850000000000003</v>
      </c>
      <c r="S411" s="128">
        <v>6.3595738686723777</v>
      </c>
      <c r="T411" s="126">
        <v>1</v>
      </c>
      <c r="U411" s="128">
        <v>0.51739600751000214</v>
      </c>
      <c r="V411" s="12">
        <v>1</v>
      </c>
      <c r="W411" s="12">
        <v>0</v>
      </c>
      <c r="X411" s="12">
        <v>1</v>
      </c>
      <c r="Y411" s="12">
        <v>1</v>
      </c>
      <c r="Z411" s="12">
        <v>1</v>
      </c>
      <c r="AA411" s="12">
        <v>1</v>
      </c>
      <c r="AB411" s="12">
        <v>0</v>
      </c>
      <c r="AC411" s="12">
        <v>0</v>
      </c>
      <c r="AD411" s="12">
        <v>0</v>
      </c>
      <c r="AE411" s="12">
        <v>0</v>
      </c>
      <c r="AF411" s="12">
        <v>0.7</v>
      </c>
      <c r="AG411" s="113">
        <v>2.9957322735539909</v>
      </c>
      <c r="AH411" s="12">
        <v>1</v>
      </c>
      <c r="AI411" s="24">
        <v>162</v>
      </c>
      <c r="AJ411" s="12">
        <v>1</v>
      </c>
      <c r="AK411" s="12" t="s">
        <v>560</v>
      </c>
      <c r="AL411" s="12">
        <v>11</v>
      </c>
      <c r="AM411" s="12" t="s">
        <v>90</v>
      </c>
      <c r="AN411" s="128">
        <f t="shared" si="14"/>
        <v>3.784189633918261</v>
      </c>
      <c r="AO411" s="12">
        <v>1501.04</v>
      </c>
      <c r="AP411" s="12" t="s">
        <v>584</v>
      </c>
      <c r="AQ411" s="12" t="s">
        <v>1683</v>
      </c>
      <c r="AR411" s="12" t="s">
        <v>588</v>
      </c>
      <c r="AS411" s="12" t="s">
        <v>598</v>
      </c>
      <c r="AT411" s="12" t="s">
        <v>17</v>
      </c>
    </row>
    <row r="412" spans="1:46" ht="15" customHeight="1" x14ac:dyDescent="0.3">
      <c r="A412" s="15">
        <v>6.2809907059369948E-3</v>
      </c>
      <c r="B412" s="12">
        <v>6.2809907059369948E-3</v>
      </c>
      <c r="C412" s="12">
        <v>0</v>
      </c>
      <c r="D412" s="12">
        <v>0</v>
      </c>
      <c r="E412" s="12">
        <v>1</v>
      </c>
      <c r="F412" s="12">
        <v>1</v>
      </c>
      <c r="G412" s="12">
        <v>0</v>
      </c>
      <c r="H412" s="12">
        <v>0</v>
      </c>
      <c r="I412" s="12">
        <v>1</v>
      </c>
      <c r="J412" s="12">
        <v>0</v>
      </c>
      <c r="K412" s="12">
        <v>0</v>
      </c>
      <c r="L412" s="12">
        <v>0</v>
      </c>
      <c r="M412" s="12">
        <v>0</v>
      </c>
      <c r="N412" s="12">
        <v>1</v>
      </c>
      <c r="O412" s="113">
        <v>7.6038979685218813</v>
      </c>
      <c r="P412" s="12">
        <v>0</v>
      </c>
      <c r="Q412" s="12">
        <v>0</v>
      </c>
      <c r="R412" s="12">
        <v>6.9850000000000003</v>
      </c>
      <c r="S412" s="128">
        <v>6.3595738686723777</v>
      </c>
      <c r="T412" s="126">
        <v>1</v>
      </c>
      <c r="U412" s="128">
        <v>0.51739600751000214</v>
      </c>
      <c r="V412" s="12">
        <v>1</v>
      </c>
      <c r="W412" s="12">
        <v>0</v>
      </c>
      <c r="X412" s="12">
        <v>1</v>
      </c>
      <c r="Y412" s="12">
        <v>1</v>
      </c>
      <c r="Z412" s="12">
        <v>1</v>
      </c>
      <c r="AA412" s="12">
        <v>1</v>
      </c>
      <c r="AB412" s="12">
        <v>0</v>
      </c>
      <c r="AC412" s="12">
        <v>0</v>
      </c>
      <c r="AD412" s="12">
        <v>0</v>
      </c>
      <c r="AE412" s="12">
        <v>0</v>
      </c>
      <c r="AF412" s="12">
        <v>0.7</v>
      </c>
      <c r="AG412" s="113">
        <v>2.9957322735539909</v>
      </c>
      <c r="AH412" s="12">
        <v>1</v>
      </c>
      <c r="AI412" s="24">
        <v>162</v>
      </c>
      <c r="AJ412" s="12">
        <v>1</v>
      </c>
      <c r="AK412" s="12" t="s">
        <v>560</v>
      </c>
      <c r="AL412" s="12">
        <v>11</v>
      </c>
      <c r="AM412" s="12" t="s">
        <v>90</v>
      </c>
      <c r="AN412" s="128">
        <f t="shared" si="14"/>
        <v>3.784189633918261</v>
      </c>
      <c r="AO412" s="12">
        <v>1501.04</v>
      </c>
      <c r="AP412" s="12" t="s">
        <v>584</v>
      </c>
      <c r="AQ412" s="12" t="s">
        <v>1683</v>
      </c>
      <c r="AR412" s="12" t="s">
        <v>589</v>
      </c>
      <c r="AS412" s="12" t="s">
        <v>598</v>
      </c>
      <c r="AT412" s="12" t="s">
        <v>17</v>
      </c>
    </row>
    <row r="413" spans="1:46" ht="15" customHeight="1" x14ac:dyDescent="0.3">
      <c r="A413" s="15">
        <v>2.0937002792980031E-3</v>
      </c>
      <c r="B413" s="12">
        <v>6.2811008378940089E-3</v>
      </c>
      <c r="C413" s="12">
        <v>0</v>
      </c>
      <c r="D413" s="12">
        <v>0</v>
      </c>
      <c r="E413" s="12">
        <v>1</v>
      </c>
      <c r="F413" s="12">
        <v>1</v>
      </c>
      <c r="G413" s="12">
        <v>0</v>
      </c>
      <c r="H413" s="12">
        <v>0</v>
      </c>
      <c r="I413" s="12">
        <v>1</v>
      </c>
      <c r="J413" s="12">
        <v>0</v>
      </c>
      <c r="K413" s="12">
        <v>0</v>
      </c>
      <c r="L413" s="12">
        <v>0</v>
      </c>
      <c r="M413" s="12">
        <v>0</v>
      </c>
      <c r="N413" s="12">
        <v>1</v>
      </c>
      <c r="O413" s="113">
        <v>7.6038979685218813</v>
      </c>
      <c r="P413" s="12">
        <v>0</v>
      </c>
      <c r="Q413" s="12">
        <v>0</v>
      </c>
      <c r="R413" s="12">
        <v>6.9850000000000003</v>
      </c>
      <c r="S413" s="128">
        <v>6.3595738686723777</v>
      </c>
      <c r="T413" s="126">
        <v>1</v>
      </c>
      <c r="U413" s="128">
        <v>0.51739600751000214</v>
      </c>
      <c r="V413" s="12">
        <v>1</v>
      </c>
      <c r="W413" s="12">
        <v>0</v>
      </c>
      <c r="X413" s="12">
        <v>1</v>
      </c>
      <c r="Y413" s="12">
        <v>1</v>
      </c>
      <c r="Z413" s="12">
        <v>1</v>
      </c>
      <c r="AA413" s="12">
        <v>1</v>
      </c>
      <c r="AB413" s="12">
        <v>0</v>
      </c>
      <c r="AC413" s="12">
        <v>0</v>
      </c>
      <c r="AD413" s="12">
        <v>0</v>
      </c>
      <c r="AE413" s="12">
        <v>0</v>
      </c>
      <c r="AF413" s="12">
        <v>0.7</v>
      </c>
      <c r="AG413" s="113">
        <v>2.9957322735539909</v>
      </c>
      <c r="AH413" s="12">
        <v>1</v>
      </c>
      <c r="AI413" s="24">
        <v>162</v>
      </c>
      <c r="AJ413" s="12">
        <v>1</v>
      </c>
      <c r="AK413" s="12" t="s">
        <v>560</v>
      </c>
      <c r="AL413" s="12">
        <v>11</v>
      </c>
      <c r="AM413" s="12" t="s">
        <v>90</v>
      </c>
      <c r="AN413" s="128">
        <f t="shared" si="14"/>
        <v>3.784189633918261</v>
      </c>
      <c r="AO413" s="12">
        <v>1501.04</v>
      </c>
      <c r="AP413" s="12" t="s">
        <v>584</v>
      </c>
      <c r="AQ413" s="12" t="s">
        <v>1683</v>
      </c>
      <c r="AR413" s="12" t="s">
        <v>590</v>
      </c>
      <c r="AS413" s="12" t="s">
        <v>598</v>
      </c>
      <c r="AT413" s="12" t="s">
        <v>17</v>
      </c>
    </row>
    <row r="414" spans="1:46" ht="15" customHeight="1" x14ac:dyDescent="0.3">
      <c r="A414" s="15">
        <v>2.0937002792980031E-3</v>
      </c>
      <c r="B414" s="12">
        <v>6.2811008378940089E-3</v>
      </c>
      <c r="C414" s="12">
        <v>0</v>
      </c>
      <c r="D414" s="12">
        <v>0</v>
      </c>
      <c r="E414" s="12">
        <v>1</v>
      </c>
      <c r="F414" s="12">
        <v>1</v>
      </c>
      <c r="G414" s="12">
        <v>0</v>
      </c>
      <c r="H414" s="12">
        <v>0</v>
      </c>
      <c r="I414" s="12">
        <v>1</v>
      </c>
      <c r="J414" s="12">
        <v>0</v>
      </c>
      <c r="K414" s="12">
        <v>0</v>
      </c>
      <c r="L414" s="12">
        <v>0</v>
      </c>
      <c r="M414" s="12">
        <v>0</v>
      </c>
      <c r="N414" s="12">
        <v>1</v>
      </c>
      <c r="O414" s="113">
        <v>7.6038979685218813</v>
      </c>
      <c r="P414" s="12">
        <v>0</v>
      </c>
      <c r="Q414" s="12">
        <v>0</v>
      </c>
      <c r="R414" s="12">
        <v>6.9850000000000003</v>
      </c>
      <c r="S414" s="128">
        <v>6.3595738686723777</v>
      </c>
      <c r="T414" s="126">
        <v>1</v>
      </c>
      <c r="U414" s="128">
        <v>0.51739600751000214</v>
      </c>
      <c r="V414" s="12">
        <v>1</v>
      </c>
      <c r="W414" s="12">
        <v>0</v>
      </c>
      <c r="X414" s="12">
        <v>1</v>
      </c>
      <c r="Y414" s="12">
        <v>1</v>
      </c>
      <c r="Z414" s="12">
        <v>1</v>
      </c>
      <c r="AA414" s="12">
        <v>1</v>
      </c>
      <c r="AB414" s="12">
        <v>0</v>
      </c>
      <c r="AC414" s="12">
        <v>0</v>
      </c>
      <c r="AD414" s="12">
        <v>0</v>
      </c>
      <c r="AE414" s="12">
        <v>0</v>
      </c>
      <c r="AF414" s="12">
        <v>0.7</v>
      </c>
      <c r="AG414" s="113">
        <v>2.9957322735539909</v>
      </c>
      <c r="AH414" s="12">
        <v>1</v>
      </c>
      <c r="AI414" s="24">
        <v>162</v>
      </c>
      <c r="AJ414" s="12">
        <v>1</v>
      </c>
      <c r="AK414" s="12" t="s">
        <v>560</v>
      </c>
      <c r="AL414" s="12">
        <v>11</v>
      </c>
      <c r="AM414" s="12" t="s">
        <v>90</v>
      </c>
      <c r="AN414" s="128">
        <f t="shared" si="14"/>
        <v>3.784189633918261</v>
      </c>
      <c r="AO414" s="12">
        <v>1501.04</v>
      </c>
      <c r="AP414" s="12" t="s">
        <v>584</v>
      </c>
      <c r="AQ414" s="12" t="s">
        <v>1683</v>
      </c>
      <c r="AR414" s="12" t="s">
        <v>591</v>
      </c>
      <c r="AS414" s="12" t="s">
        <v>598</v>
      </c>
      <c r="AT414" s="12" t="s">
        <v>17</v>
      </c>
    </row>
    <row r="415" spans="1:46" ht="15" customHeight="1" x14ac:dyDescent="0.3">
      <c r="A415" s="15">
        <v>8.2907001084862389E-3</v>
      </c>
      <c r="B415" s="12">
        <v>4.468364344184142E-3</v>
      </c>
      <c r="C415" s="12">
        <v>0</v>
      </c>
      <c r="D415" s="12">
        <v>0</v>
      </c>
      <c r="E415" s="12">
        <v>1</v>
      </c>
      <c r="F415" s="12">
        <v>1</v>
      </c>
      <c r="G415" s="12">
        <v>1</v>
      </c>
      <c r="H415" s="12">
        <v>0</v>
      </c>
      <c r="I415" s="12">
        <v>0</v>
      </c>
      <c r="J415" s="12">
        <v>0</v>
      </c>
      <c r="K415" s="12">
        <v>0</v>
      </c>
      <c r="L415" s="12">
        <v>0</v>
      </c>
      <c r="M415" s="12">
        <v>0</v>
      </c>
      <c r="N415" s="12">
        <v>1</v>
      </c>
      <c r="O415" s="113">
        <v>7.6038979685218813</v>
      </c>
      <c r="P415" s="12">
        <v>0</v>
      </c>
      <c r="Q415" s="12">
        <v>0</v>
      </c>
      <c r="R415" s="12">
        <v>6.9850000000000003</v>
      </c>
      <c r="S415" s="128">
        <v>6.3595738686723777</v>
      </c>
      <c r="T415" s="126">
        <v>1</v>
      </c>
      <c r="U415" s="128">
        <v>0.51739600751000214</v>
      </c>
      <c r="V415" s="12">
        <v>1</v>
      </c>
      <c r="W415" s="12">
        <v>0</v>
      </c>
      <c r="X415" s="12">
        <v>1</v>
      </c>
      <c r="Y415" s="12">
        <v>1</v>
      </c>
      <c r="Z415" s="12">
        <v>1</v>
      </c>
      <c r="AA415" s="12">
        <v>1</v>
      </c>
      <c r="AB415" s="12">
        <v>0</v>
      </c>
      <c r="AC415" s="12">
        <v>0</v>
      </c>
      <c r="AD415" s="12">
        <v>0</v>
      </c>
      <c r="AE415" s="12">
        <v>0</v>
      </c>
      <c r="AF415" s="12">
        <v>0.7</v>
      </c>
      <c r="AG415" s="113">
        <v>2.9957322735539909</v>
      </c>
      <c r="AH415" s="12">
        <v>1</v>
      </c>
      <c r="AI415" s="24">
        <v>162</v>
      </c>
      <c r="AJ415" s="12">
        <v>1</v>
      </c>
      <c r="AK415" s="12" t="s">
        <v>560</v>
      </c>
      <c r="AL415" s="12">
        <v>11</v>
      </c>
      <c r="AM415" s="12" t="s">
        <v>90</v>
      </c>
      <c r="AN415" s="128">
        <f t="shared" si="14"/>
        <v>3.784189633918261</v>
      </c>
      <c r="AO415" s="12">
        <v>1501.04</v>
      </c>
      <c r="AP415" s="12" t="s">
        <v>580</v>
      </c>
      <c r="AQ415" s="12" t="s">
        <v>1683</v>
      </c>
      <c r="AR415" s="12" t="s">
        <v>568</v>
      </c>
      <c r="AS415" s="12" t="s">
        <v>599</v>
      </c>
      <c r="AT415" s="12" t="s">
        <v>17</v>
      </c>
    </row>
    <row r="416" spans="1:46" ht="15" customHeight="1" x14ac:dyDescent="0.3">
      <c r="A416" s="15">
        <v>3.4921771739876845E-3</v>
      </c>
      <c r="B416" s="12">
        <v>4.4688029938316975E-3</v>
      </c>
      <c r="C416" s="12">
        <v>0</v>
      </c>
      <c r="D416" s="12">
        <v>0</v>
      </c>
      <c r="E416" s="12">
        <v>1</v>
      </c>
      <c r="F416" s="12">
        <v>1</v>
      </c>
      <c r="G416" s="12">
        <v>1</v>
      </c>
      <c r="H416" s="12">
        <v>0</v>
      </c>
      <c r="I416" s="12">
        <v>0</v>
      </c>
      <c r="J416" s="12">
        <v>0</v>
      </c>
      <c r="K416" s="12">
        <v>0</v>
      </c>
      <c r="L416" s="12">
        <v>0</v>
      </c>
      <c r="M416" s="12">
        <v>0</v>
      </c>
      <c r="N416" s="12">
        <v>1</v>
      </c>
      <c r="O416" s="113">
        <v>7.6038979685218813</v>
      </c>
      <c r="P416" s="12">
        <v>0</v>
      </c>
      <c r="Q416" s="12">
        <v>0</v>
      </c>
      <c r="R416" s="12">
        <v>6.9850000000000003</v>
      </c>
      <c r="S416" s="128">
        <v>6.3595738686723777</v>
      </c>
      <c r="T416" s="126">
        <v>1</v>
      </c>
      <c r="U416" s="128">
        <v>0.51739600751000214</v>
      </c>
      <c r="V416" s="12">
        <v>1</v>
      </c>
      <c r="W416" s="12">
        <v>0</v>
      </c>
      <c r="X416" s="12">
        <v>1</v>
      </c>
      <c r="Y416" s="12">
        <v>1</v>
      </c>
      <c r="Z416" s="12">
        <v>1</v>
      </c>
      <c r="AA416" s="12">
        <v>1</v>
      </c>
      <c r="AB416" s="12">
        <v>0</v>
      </c>
      <c r="AC416" s="12">
        <v>0</v>
      </c>
      <c r="AD416" s="12">
        <v>0</v>
      </c>
      <c r="AE416" s="12">
        <v>0</v>
      </c>
      <c r="AF416" s="12">
        <v>0.7</v>
      </c>
      <c r="AG416" s="113">
        <v>2.9957322735539909</v>
      </c>
      <c r="AH416" s="12">
        <v>1</v>
      </c>
      <c r="AI416" s="24">
        <v>162</v>
      </c>
      <c r="AJ416" s="12">
        <v>1</v>
      </c>
      <c r="AK416" s="12" t="s">
        <v>560</v>
      </c>
      <c r="AL416" s="12">
        <v>11</v>
      </c>
      <c r="AM416" s="12" t="s">
        <v>90</v>
      </c>
      <c r="AN416" s="128">
        <f t="shared" si="14"/>
        <v>3.784189633918261</v>
      </c>
      <c r="AO416" s="12">
        <v>1501.04</v>
      </c>
      <c r="AP416" s="12" t="s">
        <v>580</v>
      </c>
      <c r="AQ416" s="12" t="s">
        <v>1683</v>
      </c>
      <c r="AR416" s="12" t="s">
        <v>568</v>
      </c>
      <c r="AS416" s="12" t="s">
        <v>599</v>
      </c>
      <c r="AT416" s="12" t="s">
        <v>17</v>
      </c>
    </row>
    <row r="417" spans="1:46" ht="15" customHeight="1" x14ac:dyDescent="0.3">
      <c r="A417" s="15">
        <v>3.3993469544674791E-3</v>
      </c>
      <c r="B417" s="12">
        <v>4.4688044232887086E-3</v>
      </c>
      <c r="C417" s="12">
        <v>0</v>
      </c>
      <c r="D417" s="12">
        <v>0</v>
      </c>
      <c r="E417" s="12">
        <v>1</v>
      </c>
      <c r="F417" s="12">
        <v>1</v>
      </c>
      <c r="G417" s="12">
        <v>1</v>
      </c>
      <c r="H417" s="12">
        <v>0</v>
      </c>
      <c r="I417" s="12">
        <v>0</v>
      </c>
      <c r="J417" s="12">
        <v>0</v>
      </c>
      <c r="K417" s="12">
        <v>0</v>
      </c>
      <c r="L417" s="12">
        <v>0</v>
      </c>
      <c r="M417" s="12">
        <v>0</v>
      </c>
      <c r="N417" s="12">
        <v>1</v>
      </c>
      <c r="O417" s="113">
        <v>7.6038979685218813</v>
      </c>
      <c r="P417" s="12">
        <v>0</v>
      </c>
      <c r="Q417" s="12">
        <v>0</v>
      </c>
      <c r="R417" s="12">
        <v>6.9850000000000003</v>
      </c>
      <c r="S417" s="128">
        <v>6.3595738686723777</v>
      </c>
      <c r="T417" s="126">
        <v>1</v>
      </c>
      <c r="U417" s="128">
        <v>0.51739600751000214</v>
      </c>
      <c r="V417" s="12">
        <v>1</v>
      </c>
      <c r="W417" s="12">
        <v>0</v>
      </c>
      <c r="X417" s="12">
        <v>1</v>
      </c>
      <c r="Y417" s="12">
        <v>1</v>
      </c>
      <c r="Z417" s="12">
        <v>1</v>
      </c>
      <c r="AA417" s="12">
        <v>1</v>
      </c>
      <c r="AB417" s="12">
        <v>0</v>
      </c>
      <c r="AC417" s="12">
        <v>0</v>
      </c>
      <c r="AD417" s="12">
        <v>0</v>
      </c>
      <c r="AE417" s="12">
        <v>0</v>
      </c>
      <c r="AF417" s="12">
        <v>0.7</v>
      </c>
      <c r="AG417" s="113">
        <v>2.9957322735539909</v>
      </c>
      <c r="AH417" s="12">
        <v>1</v>
      </c>
      <c r="AI417" s="24">
        <v>162</v>
      </c>
      <c r="AJ417" s="12">
        <v>1</v>
      </c>
      <c r="AK417" s="12" t="s">
        <v>560</v>
      </c>
      <c r="AL417" s="12">
        <v>11</v>
      </c>
      <c r="AM417" s="12" t="s">
        <v>90</v>
      </c>
      <c r="AN417" s="128">
        <f t="shared" si="14"/>
        <v>3.784189633918261</v>
      </c>
      <c r="AO417" s="12">
        <v>1501.04</v>
      </c>
      <c r="AP417" s="12" t="s">
        <v>580</v>
      </c>
      <c r="AQ417" s="12" t="s">
        <v>1683</v>
      </c>
      <c r="AR417" s="12" t="s">
        <v>585</v>
      </c>
      <c r="AS417" s="12" t="s">
        <v>599</v>
      </c>
      <c r="AT417" s="12" t="s">
        <v>17</v>
      </c>
    </row>
    <row r="418" spans="1:46" ht="15" customHeight="1" x14ac:dyDescent="0.3">
      <c r="A418" s="15">
        <v>3.8195130256589344E-5</v>
      </c>
      <c r="B418" s="12">
        <v>4.4688302400209537E-3</v>
      </c>
      <c r="C418" s="12">
        <v>0</v>
      </c>
      <c r="D418" s="12">
        <v>0</v>
      </c>
      <c r="E418" s="12">
        <v>1</v>
      </c>
      <c r="F418" s="12">
        <v>1</v>
      </c>
      <c r="G418" s="12">
        <v>1</v>
      </c>
      <c r="H418" s="12">
        <v>0</v>
      </c>
      <c r="I418" s="12">
        <v>0</v>
      </c>
      <c r="J418" s="12">
        <v>0</v>
      </c>
      <c r="K418" s="12">
        <v>0</v>
      </c>
      <c r="L418" s="12">
        <v>0</v>
      </c>
      <c r="M418" s="12">
        <v>0</v>
      </c>
      <c r="N418" s="12">
        <v>1</v>
      </c>
      <c r="O418" s="113">
        <v>7.6038979685218813</v>
      </c>
      <c r="P418" s="12">
        <v>0</v>
      </c>
      <c r="Q418" s="12">
        <v>0</v>
      </c>
      <c r="R418" s="12">
        <v>6.9850000000000003</v>
      </c>
      <c r="S418" s="128">
        <v>6.3595738686723777</v>
      </c>
      <c r="T418" s="126">
        <v>1</v>
      </c>
      <c r="U418" s="128">
        <v>0.51739600751000214</v>
      </c>
      <c r="V418" s="12">
        <v>1</v>
      </c>
      <c r="W418" s="12">
        <v>0</v>
      </c>
      <c r="X418" s="12">
        <v>1</v>
      </c>
      <c r="Y418" s="12">
        <v>1</v>
      </c>
      <c r="Z418" s="12">
        <v>1</v>
      </c>
      <c r="AA418" s="12">
        <v>1</v>
      </c>
      <c r="AB418" s="12">
        <v>0</v>
      </c>
      <c r="AC418" s="12">
        <v>0</v>
      </c>
      <c r="AD418" s="12">
        <v>0</v>
      </c>
      <c r="AE418" s="12">
        <v>0</v>
      </c>
      <c r="AF418" s="12">
        <v>0.7</v>
      </c>
      <c r="AG418" s="113">
        <v>2.9957322735539909</v>
      </c>
      <c r="AH418" s="12">
        <v>1</v>
      </c>
      <c r="AI418" s="24">
        <v>162</v>
      </c>
      <c r="AJ418" s="12">
        <v>1</v>
      </c>
      <c r="AK418" s="12" t="s">
        <v>560</v>
      </c>
      <c r="AL418" s="12">
        <v>11</v>
      </c>
      <c r="AM418" s="12" t="s">
        <v>90</v>
      </c>
      <c r="AN418" s="128">
        <f t="shared" si="14"/>
        <v>3.784189633918261</v>
      </c>
      <c r="AO418" s="12">
        <v>1501.04</v>
      </c>
      <c r="AP418" s="12" t="s">
        <v>580</v>
      </c>
      <c r="AQ418" s="12" t="s">
        <v>1683</v>
      </c>
      <c r="AR418" s="12" t="s">
        <v>586</v>
      </c>
      <c r="AS418" s="12" t="s">
        <v>599</v>
      </c>
      <c r="AT418" s="12" t="s">
        <v>17</v>
      </c>
    </row>
    <row r="419" spans="1:46" ht="15" customHeight="1" x14ac:dyDescent="0.3">
      <c r="A419" s="15">
        <v>1.4896084284199557E-3</v>
      </c>
      <c r="B419" s="12">
        <v>4.468825285259867E-3</v>
      </c>
      <c r="C419" s="12">
        <v>0</v>
      </c>
      <c r="D419" s="12">
        <v>0</v>
      </c>
      <c r="E419" s="12">
        <v>1</v>
      </c>
      <c r="F419" s="12">
        <v>1</v>
      </c>
      <c r="G419" s="12">
        <v>1</v>
      </c>
      <c r="H419" s="12">
        <v>0</v>
      </c>
      <c r="I419" s="12">
        <v>0</v>
      </c>
      <c r="J419" s="12">
        <v>0</v>
      </c>
      <c r="K419" s="12">
        <v>0</v>
      </c>
      <c r="L419" s="12">
        <v>0</v>
      </c>
      <c r="M419" s="12">
        <v>0</v>
      </c>
      <c r="N419" s="12">
        <v>1</v>
      </c>
      <c r="O419" s="113">
        <v>7.6038979685218813</v>
      </c>
      <c r="P419" s="12">
        <v>0</v>
      </c>
      <c r="Q419" s="12">
        <v>0</v>
      </c>
      <c r="R419" s="12">
        <v>6.9850000000000003</v>
      </c>
      <c r="S419" s="128">
        <v>6.3595738686723777</v>
      </c>
      <c r="T419" s="126">
        <v>1</v>
      </c>
      <c r="U419" s="128">
        <v>0.51739600751000214</v>
      </c>
      <c r="V419" s="12">
        <v>1</v>
      </c>
      <c r="W419" s="12">
        <v>0</v>
      </c>
      <c r="X419" s="12">
        <v>1</v>
      </c>
      <c r="Y419" s="12">
        <v>1</v>
      </c>
      <c r="Z419" s="12">
        <v>1</v>
      </c>
      <c r="AA419" s="12">
        <v>1</v>
      </c>
      <c r="AB419" s="12">
        <v>0</v>
      </c>
      <c r="AC419" s="12">
        <v>0</v>
      </c>
      <c r="AD419" s="12">
        <v>0</v>
      </c>
      <c r="AE419" s="12">
        <v>0</v>
      </c>
      <c r="AF419" s="12">
        <v>0.7</v>
      </c>
      <c r="AG419" s="113">
        <v>2.9957322735539909</v>
      </c>
      <c r="AH419" s="12">
        <v>1</v>
      </c>
      <c r="AI419" s="24">
        <v>162</v>
      </c>
      <c r="AJ419" s="12">
        <v>1</v>
      </c>
      <c r="AK419" s="12" t="s">
        <v>560</v>
      </c>
      <c r="AL419" s="12">
        <v>11</v>
      </c>
      <c r="AM419" s="12" t="s">
        <v>90</v>
      </c>
      <c r="AN419" s="128">
        <f t="shared" si="14"/>
        <v>3.784189633918261</v>
      </c>
      <c r="AO419" s="12">
        <v>1501.04</v>
      </c>
      <c r="AP419" s="12" t="s">
        <v>580</v>
      </c>
      <c r="AQ419" s="12" t="s">
        <v>1683</v>
      </c>
      <c r="AR419" s="12" t="s">
        <v>587</v>
      </c>
      <c r="AS419" s="12" t="s">
        <v>599</v>
      </c>
      <c r="AT419" s="12" t="s">
        <v>17</v>
      </c>
    </row>
    <row r="420" spans="1:46" ht="15" customHeight="1" x14ac:dyDescent="0.3">
      <c r="A420" s="15">
        <v>-4.1708719479840398E-3</v>
      </c>
      <c r="B420" s="12">
        <v>4.4687913728400433E-3</v>
      </c>
      <c r="C420" s="12">
        <v>0</v>
      </c>
      <c r="D420" s="12">
        <v>0</v>
      </c>
      <c r="E420" s="12">
        <v>1</v>
      </c>
      <c r="F420" s="12">
        <v>1</v>
      </c>
      <c r="G420" s="12">
        <v>1</v>
      </c>
      <c r="H420" s="12">
        <v>0</v>
      </c>
      <c r="I420" s="12">
        <v>0</v>
      </c>
      <c r="J420" s="12">
        <v>0</v>
      </c>
      <c r="K420" s="12">
        <v>0</v>
      </c>
      <c r="L420" s="12">
        <v>0</v>
      </c>
      <c r="M420" s="12">
        <v>0</v>
      </c>
      <c r="N420" s="12">
        <v>1</v>
      </c>
      <c r="O420" s="113">
        <v>7.6038979685218813</v>
      </c>
      <c r="P420" s="12">
        <v>0</v>
      </c>
      <c r="Q420" s="12">
        <v>0</v>
      </c>
      <c r="R420" s="12">
        <v>6.9850000000000003</v>
      </c>
      <c r="S420" s="128">
        <v>6.3595738686723777</v>
      </c>
      <c r="T420" s="126">
        <v>1</v>
      </c>
      <c r="U420" s="128">
        <v>0.51739600751000214</v>
      </c>
      <c r="V420" s="12">
        <v>1</v>
      </c>
      <c r="W420" s="12">
        <v>0</v>
      </c>
      <c r="X420" s="12">
        <v>1</v>
      </c>
      <c r="Y420" s="12">
        <v>1</v>
      </c>
      <c r="Z420" s="12">
        <v>1</v>
      </c>
      <c r="AA420" s="12">
        <v>1</v>
      </c>
      <c r="AB420" s="12">
        <v>0</v>
      </c>
      <c r="AC420" s="12">
        <v>0</v>
      </c>
      <c r="AD420" s="12">
        <v>0</v>
      </c>
      <c r="AE420" s="12">
        <v>0</v>
      </c>
      <c r="AF420" s="12">
        <v>0.7</v>
      </c>
      <c r="AG420" s="113">
        <v>2.9957322735539909</v>
      </c>
      <c r="AH420" s="12">
        <v>1</v>
      </c>
      <c r="AI420" s="24">
        <v>162</v>
      </c>
      <c r="AJ420" s="12">
        <v>1</v>
      </c>
      <c r="AK420" s="12" t="s">
        <v>560</v>
      </c>
      <c r="AL420" s="12">
        <v>11</v>
      </c>
      <c r="AM420" s="12" t="s">
        <v>90</v>
      </c>
      <c r="AN420" s="128">
        <f t="shared" si="14"/>
        <v>3.784189633918261</v>
      </c>
      <c r="AO420" s="12">
        <v>1501.04</v>
      </c>
      <c r="AP420" s="12" t="s">
        <v>580</v>
      </c>
      <c r="AQ420" s="12" t="s">
        <v>1683</v>
      </c>
      <c r="AR420" s="12" t="s">
        <v>588</v>
      </c>
      <c r="AS420" s="12" t="s">
        <v>599</v>
      </c>
      <c r="AT420" s="12" t="s">
        <v>17</v>
      </c>
    </row>
    <row r="421" spans="1:46" ht="15" customHeight="1" x14ac:dyDescent="0.3">
      <c r="A421" s="15">
        <v>-3.6743467297588989E-3</v>
      </c>
      <c r="B421" s="12">
        <v>4.4688000767337966E-3</v>
      </c>
      <c r="C421" s="12">
        <v>0</v>
      </c>
      <c r="D421" s="12">
        <v>0</v>
      </c>
      <c r="E421" s="12">
        <v>1</v>
      </c>
      <c r="F421" s="12">
        <v>1</v>
      </c>
      <c r="G421" s="12">
        <v>1</v>
      </c>
      <c r="H421" s="12">
        <v>0</v>
      </c>
      <c r="I421" s="12">
        <v>0</v>
      </c>
      <c r="J421" s="12">
        <v>0</v>
      </c>
      <c r="K421" s="12">
        <v>0</v>
      </c>
      <c r="L421" s="12">
        <v>0</v>
      </c>
      <c r="M421" s="12">
        <v>0</v>
      </c>
      <c r="N421" s="12">
        <v>1</v>
      </c>
      <c r="O421" s="113">
        <v>7.6038979685218813</v>
      </c>
      <c r="P421" s="12">
        <v>0</v>
      </c>
      <c r="Q421" s="12">
        <v>0</v>
      </c>
      <c r="R421" s="12">
        <v>6.9850000000000003</v>
      </c>
      <c r="S421" s="128">
        <v>6.3595738686723777</v>
      </c>
      <c r="T421" s="126">
        <v>1</v>
      </c>
      <c r="U421" s="128">
        <v>0.51739600751000214</v>
      </c>
      <c r="V421" s="12">
        <v>1</v>
      </c>
      <c r="W421" s="12">
        <v>0</v>
      </c>
      <c r="X421" s="12">
        <v>1</v>
      </c>
      <c r="Y421" s="12">
        <v>1</v>
      </c>
      <c r="Z421" s="12">
        <v>1</v>
      </c>
      <c r="AA421" s="12">
        <v>1</v>
      </c>
      <c r="AB421" s="12">
        <v>0</v>
      </c>
      <c r="AC421" s="12">
        <v>0</v>
      </c>
      <c r="AD421" s="12">
        <v>0</v>
      </c>
      <c r="AE421" s="12">
        <v>0</v>
      </c>
      <c r="AF421" s="12">
        <v>0.7</v>
      </c>
      <c r="AG421" s="113">
        <v>2.9957322735539909</v>
      </c>
      <c r="AH421" s="12">
        <v>1</v>
      </c>
      <c r="AI421" s="24">
        <v>162</v>
      </c>
      <c r="AJ421" s="12">
        <v>1</v>
      </c>
      <c r="AK421" s="12" t="s">
        <v>560</v>
      </c>
      <c r="AL421" s="12">
        <v>11</v>
      </c>
      <c r="AM421" s="12" t="s">
        <v>90</v>
      </c>
      <c r="AN421" s="128">
        <f t="shared" si="14"/>
        <v>3.784189633918261</v>
      </c>
      <c r="AO421" s="12">
        <v>1501.04</v>
      </c>
      <c r="AP421" s="12" t="s">
        <v>580</v>
      </c>
      <c r="AQ421" s="12" t="s">
        <v>1683</v>
      </c>
      <c r="AR421" s="12" t="s">
        <v>589</v>
      </c>
      <c r="AS421" s="12" t="s">
        <v>599</v>
      </c>
      <c r="AT421" s="12" t="s">
        <v>17</v>
      </c>
    </row>
    <row r="422" spans="1:46" ht="15" customHeight="1" x14ac:dyDescent="0.3">
      <c r="A422" s="15">
        <v>3.4375414152381942E-3</v>
      </c>
      <c r="B422" s="12">
        <v>4.4688038398096527E-3</v>
      </c>
      <c r="C422" s="12">
        <v>0</v>
      </c>
      <c r="D422" s="12">
        <v>0</v>
      </c>
      <c r="E422" s="12">
        <v>1</v>
      </c>
      <c r="F422" s="12">
        <v>1</v>
      </c>
      <c r="G422" s="12">
        <v>1</v>
      </c>
      <c r="H422" s="12">
        <v>0</v>
      </c>
      <c r="I422" s="12">
        <v>0</v>
      </c>
      <c r="J422" s="12">
        <v>0</v>
      </c>
      <c r="K422" s="12">
        <v>0</v>
      </c>
      <c r="L422" s="12">
        <v>0</v>
      </c>
      <c r="M422" s="12">
        <v>0</v>
      </c>
      <c r="N422" s="12">
        <v>1</v>
      </c>
      <c r="O422" s="113">
        <v>7.6038979685218813</v>
      </c>
      <c r="P422" s="12">
        <v>0</v>
      </c>
      <c r="Q422" s="12">
        <v>0</v>
      </c>
      <c r="R422" s="12">
        <v>6.9850000000000003</v>
      </c>
      <c r="S422" s="128">
        <v>6.3595738686723777</v>
      </c>
      <c r="T422" s="126">
        <v>1</v>
      </c>
      <c r="U422" s="128">
        <v>0.51739600751000214</v>
      </c>
      <c r="V422" s="12">
        <v>1</v>
      </c>
      <c r="W422" s="12">
        <v>0</v>
      </c>
      <c r="X422" s="12">
        <v>1</v>
      </c>
      <c r="Y422" s="12">
        <v>1</v>
      </c>
      <c r="Z422" s="12">
        <v>1</v>
      </c>
      <c r="AA422" s="12">
        <v>1</v>
      </c>
      <c r="AB422" s="12">
        <v>0</v>
      </c>
      <c r="AC422" s="12">
        <v>0</v>
      </c>
      <c r="AD422" s="12">
        <v>0</v>
      </c>
      <c r="AE422" s="12">
        <v>0</v>
      </c>
      <c r="AF422" s="12">
        <v>0.7</v>
      </c>
      <c r="AG422" s="113">
        <v>2.9957322735539909</v>
      </c>
      <c r="AH422" s="12">
        <v>1</v>
      </c>
      <c r="AI422" s="24">
        <v>162</v>
      </c>
      <c r="AJ422" s="12">
        <v>1</v>
      </c>
      <c r="AK422" s="12" t="s">
        <v>560</v>
      </c>
      <c r="AL422" s="12">
        <v>11</v>
      </c>
      <c r="AM422" s="12" t="s">
        <v>90</v>
      </c>
      <c r="AN422" s="128">
        <f t="shared" si="14"/>
        <v>3.784189633918261</v>
      </c>
      <c r="AO422" s="12">
        <v>1501.04</v>
      </c>
      <c r="AP422" s="12" t="s">
        <v>580</v>
      </c>
      <c r="AQ422" s="12" t="s">
        <v>1683</v>
      </c>
      <c r="AR422" s="12" t="s">
        <v>590</v>
      </c>
      <c r="AS422" s="12" t="s">
        <v>599</v>
      </c>
      <c r="AT422" s="12" t="s">
        <v>17</v>
      </c>
    </row>
    <row r="423" spans="1:46" ht="15" customHeight="1" x14ac:dyDescent="0.3">
      <c r="A423" s="15">
        <v>2.6354548371425746E-3</v>
      </c>
      <c r="B423" s="12">
        <v>4.4688147238504524E-3</v>
      </c>
      <c r="C423" s="12">
        <v>0</v>
      </c>
      <c r="D423" s="12">
        <v>0</v>
      </c>
      <c r="E423" s="12">
        <v>1</v>
      </c>
      <c r="F423" s="12">
        <v>1</v>
      </c>
      <c r="G423" s="12">
        <v>1</v>
      </c>
      <c r="H423" s="12">
        <v>0</v>
      </c>
      <c r="I423" s="12">
        <v>0</v>
      </c>
      <c r="J423" s="12">
        <v>0</v>
      </c>
      <c r="K423" s="12">
        <v>0</v>
      </c>
      <c r="L423" s="12">
        <v>0</v>
      </c>
      <c r="M423" s="12">
        <v>0</v>
      </c>
      <c r="N423" s="12">
        <v>1</v>
      </c>
      <c r="O423" s="113">
        <v>7.6038979685218813</v>
      </c>
      <c r="P423" s="12">
        <v>0</v>
      </c>
      <c r="Q423" s="12">
        <v>0</v>
      </c>
      <c r="R423" s="12">
        <v>6.9850000000000003</v>
      </c>
      <c r="S423" s="128">
        <v>6.3595738686723777</v>
      </c>
      <c r="T423" s="126">
        <v>1</v>
      </c>
      <c r="U423" s="128">
        <v>0.51739600751000214</v>
      </c>
      <c r="V423" s="12">
        <v>1</v>
      </c>
      <c r="W423" s="12">
        <v>0</v>
      </c>
      <c r="X423" s="12">
        <v>1</v>
      </c>
      <c r="Y423" s="12">
        <v>1</v>
      </c>
      <c r="Z423" s="12">
        <v>1</v>
      </c>
      <c r="AA423" s="12">
        <v>1</v>
      </c>
      <c r="AB423" s="12">
        <v>0</v>
      </c>
      <c r="AC423" s="12">
        <v>0</v>
      </c>
      <c r="AD423" s="12">
        <v>0</v>
      </c>
      <c r="AE423" s="12">
        <v>0</v>
      </c>
      <c r="AF423" s="12">
        <v>0.7</v>
      </c>
      <c r="AG423" s="113">
        <v>2.9957322735539909</v>
      </c>
      <c r="AH423" s="12">
        <v>1</v>
      </c>
      <c r="AI423" s="24">
        <v>162</v>
      </c>
      <c r="AJ423" s="12">
        <v>1</v>
      </c>
      <c r="AK423" s="12" t="s">
        <v>560</v>
      </c>
      <c r="AL423" s="12">
        <v>11</v>
      </c>
      <c r="AM423" s="12" t="s">
        <v>90</v>
      </c>
      <c r="AN423" s="128">
        <f t="shared" si="14"/>
        <v>3.784189633918261</v>
      </c>
      <c r="AO423" s="12">
        <v>1501.04</v>
      </c>
      <c r="AP423" s="12" t="s">
        <v>580</v>
      </c>
      <c r="AQ423" s="12" t="s">
        <v>1683</v>
      </c>
      <c r="AR423" s="12" t="s">
        <v>591</v>
      </c>
      <c r="AS423" s="12" t="s">
        <v>599</v>
      </c>
      <c r="AT423" s="12" t="s">
        <v>17</v>
      </c>
    </row>
    <row r="424" spans="1:46" ht="15" customHeight="1" x14ac:dyDescent="0.3">
      <c r="A424" s="15">
        <v>1.0094006552765593E-2</v>
      </c>
      <c r="B424" s="12">
        <v>6.1759382197842105E-3</v>
      </c>
      <c r="C424" s="12">
        <v>0</v>
      </c>
      <c r="D424" s="12">
        <v>0</v>
      </c>
      <c r="E424" s="12">
        <v>1</v>
      </c>
      <c r="F424" s="12">
        <v>1</v>
      </c>
      <c r="G424" s="12">
        <v>1</v>
      </c>
      <c r="H424" s="12">
        <v>0</v>
      </c>
      <c r="I424" s="12">
        <v>0</v>
      </c>
      <c r="J424" s="12">
        <v>0</v>
      </c>
      <c r="K424" s="12">
        <v>0</v>
      </c>
      <c r="L424" s="12">
        <v>0</v>
      </c>
      <c r="M424" s="12">
        <v>0</v>
      </c>
      <c r="N424" s="12">
        <v>1</v>
      </c>
      <c r="O424" s="113">
        <v>7.6038979685218813</v>
      </c>
      <c r="P424" s="12">
        <v>0</v>
      </c>
      <c r="Q424" s="12">
        <v>0</v>
      </c>
      <c r="R424" s="12">
        <v>6.9850000000000003</v>
      </c>
      <c r="S424" s="128">
        <v>6.3595738686723777</v>
      </c>
      <c r="T424" s="126">
        <v>1</v>
      </c>
      <c r="U424" s="128">
        <v>0.51739600751000214</v>
      </c>
      <c r="V424" s="12">
        <v>1</v>
      </c>
      <c r="W424" s="12">
        <v>0</v>
      </c>
      <c r="X424" s="12">
        <v>1</v>
      </c>
      <c r="Y424" s="12">
        <v>1</v>
      </c>
      <c r="Z424" s="12">
        <v>1</v>
      </c>
      <c r="AA424" s="12">
        <v>1</v>
      </c>
      <c r="AB424" s="12">
        <v>0</v>
      </c>
      <c r="AC424" s="12">
        <v>0</v>
      </c>
      <c r="AD424" s="12">
        <v>0</v>
      </c>
      <c r="AE424" s="12">
        <v>0</v>
      </c>
      <c r="AF424" s="12">
        <v>0.7</v>
      </c>
      <c r="AG424" s="113">
        <v>2.9957322735539909</v>
      </c>
      <c r="AH424" s="12">
        <v>1</v>
      </c>
      <c r="AI424" s="24">
        <v>162</v>
      </c>
      <c r="AJ424" s="12">
        <v>1</v>
      </c>
      <c r="AK424" s="12" t="s">
        <v>560</v>
      </c>
      <c r="AL424" s="12">
        <v>11</v>
      </c>
      <c r="AM424" s="12" t="s">
        <v>90</v>
      </c>
      <c r="AN424" s="128">
        <f t="shared" si="14"/>
        <v>3.784189633918261</v>
      </c>
      <c r="AO424" s="12">
        <v>1501.04</v>
      </c>
      <c r="AP424" s="12" t="s">
        <v>581</v>
      </c>
      <c r="AQ424" s="12" t="s">
        <v>1683</v>
      </c>
      <c r="AR424" s="12" t="s">
        <v>568</v>
      </c>
      <c r="AS424" s="12" t="s">
        <v>599</v>
      </c>
      <c r="AT424" s="12" t="s">
        <v>17</v>
      </c>
    </row>
    <row r="425" spans="1:46" ht="15" customHeight="1" x14ac:dyDescent="0.3">
      <c r="A425" s="15">
        <v>3.7062211285774742E-3</v>
      </c>
      <c r="B425" s="12">
        <v>6.177035214295792E-3</v>
      </c>
      <c r="C425" s="12">
        <v>0</v>
      </c>
      <c r="D425" s="12">
        <v>0</v>
      </c>
      <c r="E425" s="12">
        <v>1</v>
      </c>
      <c r="F425" s="12">
        <v>1</v>
      </c>
      <c r="G425" s="12">
        <v>1</v>
      </c>
      <c r="H425" s="12">
        <v>0</v>
      </c>
      <c r="I425" s="12">
        <v>0</v>
      </c>
      <c r="J425" s="12">
        <v>0</v>
      </c>
      <c r="K425" s="12">
        <v>0</v>
      </c>
      <c r="L425" s="12">
        <v>0</v>
      </c>
      <c r="M425" s="12">
        <v>0</v>
      </c>
      <c r="N425" s="12">
        <v>1</v>
      </c>
      <c r="O425" s="113">
        <v>7.6038979685218813</v>
      </c>
      <c r="P425" s="12">
        <v>0</v>
      </c>
      <c r="Q425" s="12">
        <v>0</v>
      </c>
      <c r="R425" s="12">
        <v>6.9850000000000003</v>
      </c>
      <c r="S425" s="128">
        <v>6.3595738686723777</v>
      </c>
      <c r="T425" s="126">
        <v>1</v>
      </c>
      <c r="U425" s="128">
        <v>0.51739600751000214</v>
      </c>
      <c r="V425" s="12">
        <v>1</v>
      </c>
      <c r="W425" s="12">
        <v>0</v>
      </c>
      <c r="X425" s="12">
        <v>1</v>
      </c>
      <c r="Y425" s="12">
        <v>1</v>
      </c>
      <c r="Z425" s="12">
        <v>1</v>
      </c>
      <c r="AA425" s="12">
        <v>1</v>
      </c>
      <c r="AB425" s="12">
        <v>0</v>
      </c>
      <c r="AC425" s="12">
        <v>0</v>
      </c>
      <c r="AD425" s="12">
        <v>0</v>
      </c>
      <c r="AE425" s="12">
        <v>0</v>
      </c>
      <c r="AF425" s="12">
        <v>0.7</v>
      </c>
      <c r="AG425" s="113">
        <v>2.9957322735539909</v>
      </c>
      <c r="AH425" s="12">
        <v>1</v>
      </c>
      <c r="AI425" s="24">
        <v>162</v>
      </c>
      <c r="AJ425" s="12">
        <v>1</v>
      </c>
      <c r="AK425" s="12" t="s">
        <v>560</v>
      </c>
      <c r="AL425" s="12">
        <v>11</v>
      </c>
      <c r="AM425" s="12" t="s">
        <v>90</v>
      </c>
      <c r="AN425" s="128">
        <f t="shared" si="14"/>
        <v>3.784189633918261</v>
      </c>
      <c r="AO425" s="12">
        <v>1501.04</v>
      </c>
      <c r="AP425" s="12" t="s">
        <v>581</v>
      </c>
      <c r="AQ425" s="12" t="s">
        <v>1683</v>
      </c>
      <c r="AR425" s="12" t="s">
        <v>568</v>
      </c>
      <c r="AS425" s="12" t="s">
        <v>599</v>
      </c>
      <c r="AT425" s="12" t="s">
        <v>17</v>
      </c>
    </row>
    <row r="426" spans="1:46" ht="15" customHeight="1" x14ac:dyDescent="0.3">
      <c r="A426" s="15">
        <v>-1.2634921448711328E-3</v>
      </c>
      <c r="B426" s="12">
        <v>6.1770727082588722E-3</v>
      </c>
      <c r="C426" s="12">
        <v>0</v>
      </c>
      <c r="D426" s="12">
        <v>0</v>
      </c>
      <c r="E426" s="12">
        <v>1</v>
      </c>
      <c r="F426" s="12">
        <v>1</v>
      </c>
      <c r="G426" s="12">
        <v>1</v>
      </c>
      <c r="H426" s="12">
        <v>0</v>
      </c>
      <c r="I426" s="12">
        <v>0</v>
      </c>
      <c r="J426" s="12">
        <v>0</v>
      </c>
      <c r="K426" s="12">
        <v>0</v>
      </c>
      <c r="L426" s="12">
        <v>0</v>
      </c>
      <c r="M426" s="12">
        <v>0</v>
      </c>
      <c r="N426" s="12">
        <v>1</v>
      </c>
      <c r="O426" s="113">
        <v>7.6038979685218813</v>
      </c>
      <c r="P426" s="12">
        <v>0</v>
      </c>
      <c r="Q426" s="12">
        <v>0</v>
      </c>
      <c r="R426" s="12">
        <v>6.9850000000000003</v>
      </c>
      <c r="S426" s="128">
        <v>6.3595738686723777</v>
      </c>
      <c r="T426" s="126">
        <v>1</v>
      </c>
      <c r="U426" s="128">
        <v>0.51739600751000214</v>
      </c>
      <c r="V426" s="12">
        <v>1</v>
      </c>
      <c r="W426" s="12">
        <v>0</v>
      </c>
      <c r="X426" s="12">
        <v>1</v>
      </c>
      <c r="Y426" s="12">
        <v>1</v>
      </c>
      <c r="Z426" s="12">
        <v>1</v>
      </c>
      <c r="AA426" s="12">
        <v>1</v>
      </c>
      <c r="AB426" s="12">
        <v>0</v>
      </c>
      <c r="AC426" s="12">
        <v>0</v>
      </c>
      <c r="AD426" s="12">
        <v>0</v>
      </c>
      <c r="AE426" s="12">
        <v>0</v>
      </c>
      <c r="AF426" s="12">
        <v>0.7</v>
      </c>
      <c r="AG426" s="113">
        <v>2.9957322735539909</v>
      </c>
      <c r="AH426" s="12">
        <v>1</v>
      </c>
      <c r="AI426" s="24">
        <v>162</v>
      </c>
      <c r="AJ426" s="12">
        <v>1</v>
      </c>
      <c r="AK426" s="12" t="s">
        <v>560</v>
      </c>
      <c r="AL426" s="12">
        <v>11</v>
      </c>
      <c r="AM426" s="12" t="s">
        <v>90</v>
      </c>
      <c r="AN426" s="128">
        <f t="shared" ref="AN426:AN459" si="15">LN(44)</f>
        <v>3.784189633918261</v>
      </c>
      <c r="AO426" s="12">
        <v>1501.04</v>
      </c>
      <c r="AP426" s="12" t="s">
        <v>581</v>
      </c>
      <c r="AQ426" s="12" t="s">
        <v>1683</v>
      </c>
      <c r="AR426" s="12" t="s">
        <v>585</v>
      </c>
      <c r="AS426" s="12" t="s">
        <v>599</v>
      </c>
      <c r="AT426" s="12" t="s">
        <v>17</v>
      </c>
    </row>
    <row r="427" spans="1:46" ht="15" customHeight="1" x14ac:dyDescent="0.3">
      <c r="A427" s="15">
        <v>-5.3346729592656135E-3</v>
      </c>
      <c r="B427" s="12">
        <v>6.1769897423075513E-3</v>
      </c>
      <c r="C427" s="12">
        <v>0</v>
      </c>
      <c r="D427" s="12">
        <v>0</v>
      </c>
      <c r="E427" s="12">
        <v>1</v>
      </c>
      <c r="F427" s="12">
        <v>1</v>
      </c>
      <c r="G427" s="12">
        <v>1</v>
      </c>
      <c r="H427" s="12">
        <v>0</v>
      </c>
      <c r="I427" s="12">
        <v>0</v>
      </c>
      <c r="J427" s="12">
        <v>0</v>
      </c>
      <c r="K427" s="12">
        <v>0</v>
      </c>
      <c r="L427" s="12">
        <v>0</v>
      </c>
      <c r="M427" s="12">
        <v>0</v>
      </c>
      <c r="N427" s="12">
        <v>1</v>
      </c>
      <c r="O427" s="113">
        <v>7.6038979685218813</v>
      </c>
      <c r="P427" s="12">
        <v>0</v>
      </c>
      <c r="Q427" s="12">
        <v>0</v>
      </c>
      <c r="R427" s="12">
        <v>6.9850000000000003</v>
      </c>
      <c r="S427" s="128">
        <v>6.3595738686723777</v>
      </c>
      <c r="T427" s="126">
        <v>1</v>
      </c>
      <c r="U427" s="128">
        <v>0.51739600751000214</v>
      </c>
      <c r="V427" s="12">
        <v>1</v>
      </c>
      <c r="W427" s="12">
        <v>0</v>
      </c>
      <c r="X427" s="12">
        <v>1</v>
      </c>
      <c r="Y427" s="12">
        <v>1</v>
      </c>
      <c r="Z427" s="12">
        <v>1</v>
      </c>
      <c r="AA427" s="12">
        <v>1</v>
      </c>
      <c r="AB427" s="12">
        <v>0</v>
      </c>
      <c r="AC427" s="12">
        <v>0</v>
      </c>
      <c r="AD427" s="12">
        <v>0</v>
      </c>
      <c r="AE427" s="12">
        <v>0</v>
      </c>
      <c r="AF427" s="12">
        <v>0.7</v>
      </c>
      <c r="AG427" s="113">
        <v>2.9957322735539909</v>
      </c>
      <c r="AH427" s="12">
        <v>1</v>
      </c>
      <c r="AI427" s="24">
        <v>162</v>
      </c>
      <c r="AJ427" s="12">
        <v>1</v>
      </c>
      <c r="AK427" s="12" t="s">
        <v>560</v>
      </c>
      <c r="AL427" s="12">
        <v>11</v>
      </c>
      <c r="AM427" s="12" t="s">
        <v>90</v>
      </c>
      <c r="AN427" s="128">
        <f t="shared" si="15"/>
        <v>3.784189633918261</v>
      </c>
      <c r="AO427" s="12">
        <v>1501.04</v>
      </c>
      <c r="AP427" s="12" t="s">
        <v>581</v>
      </c>
      <c r="AQ427" s="12" t="s">
        <v>1683</v>
      </c>
      <c r="AR427" s="12" t="s">
        <v>586</v>
      </c>
      <c r="AS427" s="12" t="s">
        <v>599</v>
      </c>
      <c r="AT427" s="12" t="s">
        <v>17</v>
      </c>
    </row>
    <row r="428" spans="1:46" ht="15" customHeight="1" x14ac:dyDescent="0.3">
      <c r="A428" s="15">
        <v>9.7532758434100105E-4</v>
      </c>
      <c r="B428" s="12">
        <v>6.1770747008263382E-3</v>
      </c>
      <c r="C428" s="12">
        <v>0</v>
      </c>
      <c r="D428" s="12">
        <v>0</v>
      </c>
      <c r="E428" s="12">
        <v>1</v>
      </c>
      <c r="F428" s="12">
        <v>1</v>
      </c>
      <c r="G428" s="12">
        <v>1</v>
      </c>
      <c r="H428" s="12">
        <v>0</v>
      </c>
      <c r="I428" s="12">
        <v>0</v>
      </c>
      <c r="J428" s="12">
        <v>0</v>
      </c>
      <c r="K428" s="12">
        <v>0</v>
      </c>
      <c r="L428" s="12">
        <v>0</v>
      </c>
      <c r="M428" s="12">
        <v>0</v>
      </c>
      <c r="N428" s="12">
        <v>1</v>
      </c>
      <c r="O428" s="113">
        <v>7.6038979685218813</v>
      </c>
      <c r="P428" s="12">
        <v>0</v>
      </c>
      <c r="Q428" s="12">
        <v>0</v>
      </c>
      <c r="R428" s="12">
        <v>6.9850000000000003</v>
      </c>
      <c r="S428" s="128">
        <v>6.3595738686723777</v>
      </c>
      <c r="T428" s="126">
        <v>1</v>
      </c>
      <c r="U428" s="128">
        <v>0.51739600751000214</v>
      </c>
      <c r="V428" s="12">
        <v>1</v>
      </c>
      <c r="W428" s="12">
        <v>0</v>
      </c>
      <c r="X428" s="12">
        <v>1</v>
      </c>
      <c r="Y428" s="12">
        <v>1</v>
      </c>
      <c r="Z428" s="12">
        <v>1</v>
      </c>
      <c r="AA428" s="12">
        <v>1</v>
      </c>
      <c r="AB428" s="12">
        <v>0</v>
      </c>
      <c r="AC428" s="12">
        <v>0</v>
      </c>
      <c r="AD428" s="12">
        <v>0</v>
      </c>
      <c r="AE428" s="12">
        <v>0</v>
      </c>
      <c r="AF428" s="12">
        <v>0.7</v>
      </c>
      <c r="AG428" s="113">
        <v>2.9957322735539909</v>
      </c>
      <c r="AH428" s="12">
        <v>1</v>
      </c>
      <c r="AI428" s="24">
        <v>162</v>
      </c>
      <c r="AJ428" s="12">
        <v>1</v>
      </c>
      <c r="AK428" s="12" t="s">
        <v>560</v>
      </c>
      <c r="AL428" s="12">
        <v>11</v>
      </c>
      <c r="AM428" s="12" t="s">
        <v>90</v>
      </c>
      <c r="AN428" s="128">
        <f t="shared" si="15"/>
        <v>3.784189633918261</v>
      </c>
      <c r="AO428" s="12">
        <v>1501.04</v>
      </c>
      <c r="AP428" s="12" t="s">
        <v>581</v>
      </c>
      <c r="AQ428" s="12" t="s">
        <v>1683</v>
      </c>
      <c r="AR428" s="12" t="s">
        <v>587</v>
      </c>
      <c r="AS428" s="12" t="s">
        <v>599</v>
      </c>
      <c r="AT428" s="12" t="s">
        <v>17</v>
      </c>
    </row>
    <row r="429" spans="1:46" ht="15" customHeight="1" x14ac:dyDescent="0.3">
      <c r="A429" s="15">
        <v>2.6821424850865124E-3</v>
      </c>
      <c r="B429" s="12">
        <v>6.1770554201992416E-3</v>
      </c>
      <c r="C429" s="12">
        <v>0</v>
      </c>
      <c r="D429" s="12">
        <v>0</v>
      </c>
      <c r="E429" s="12">
        <v>1</v>
      </c>
      <c r="F429" s="12">
        <v>1</v>
      </c>
      <c r="G429" s="12">
        <v>1</v>
      </c>
      <c r="H429" s="12">
        <v>0</v>
      </c>
      <c r="I429" s="12">
        <v>0</v>
      </c>
      <c r="J429" s="12">
        <v>0</v>
      </c>
      <c r="K429" s="12">
        <v>0</v>
      </c>
      <c r="L429" s="12">
        <v>0</v>
      </c>
      <c r="M429" s="12">
        <v>0</v>
      </c>
      <c r="N429" s="12">
        <v>1</v>
      </c>
      <c r="O429" s="113">
        <v>7.6038979685218813</v>
      </c>
      <c r="P429" s="12">
        <v>0</v>
      </c>
      <c r="Q429" s="12">
        <v>0</v>
      </c>
      <c r="R429" s="12">
        <v>6.9850000000000003</v>
      </c>
      <c r="S429" s="128">
        <v>6.3595738686723777</v>
      </c>
      <c r="T429" s="126">
        <v>1</v>
      </c>
      <c r="U429" s="128">
        <v>0.51739600751000214</v>
      </c>
      <c r="V429" s="12">
        <v>1</v>
      </c>
      <c r="W429" s="12">
        <v>0</v>
      </c>
      <c r="X429" s="12">
        <v>1</v>
      </c>
      <c r="Y429" s="12">
        <v>1</v>
      </c>
      <c r="Z429" s="12">
        <v>1</v>
      </c>
      <c r="AA429" s="12">
        <v>1</v>
      </c>
      <c r="AB429" s="12">
        <v>0</v>
      </c>
      <c r="AC429" s="12">
        <v>0</v>
      </c>
      <c r="AD429" s="12">
        <v>0</v>
      </c>
      <c r="AE429" s="12">
        <v>0</v>
      </c>
      <c r="AF429" s="12">
        <v>0.7</v>
      </c>
      <c r="AG429" s="113">
        <v>2.9957322735539909</v>
      </c>
      <c r="AH429" s="12">
        <v>1</v>
      </c>
      <c r="AI429" s="24">
        <v>162</v>
      </c>
      <c r="AJ429" s="12">
        <v>1</v>
      </c>
      <c r="AK429" s="12" t="s">
        <v>560</v>
      </c>
      <c r="AL429" s="12">
        <v>11</v>
      </c>
      <c r="AM429" s="12" t="s">
        <v>90</v>
      </c>
      <c r="AN429" s="128">
        <f t="shared" si="15"/>
        <v>3.784189633918261</v>
      </c>
      <c r="AO429" s="12">
        <v>1501.04</v>
      </c>
      <c r="AP429" s="12" t="s">
        <v>581</v>
      </c>
      <c r="AQ429" s="12" t="s">
        <v>1683</v>
      </c>
      <c r="AR429" s="12" t="s">
        <v>588</v>
      </c>
      <c r="AS429" s="12" t="s">
        <v>599</v>
      </c>
      <c r="AT429" s="12" t="s">
        <v>17</v>
      </c>
    </row>
    <row r="430" spans="1:46" ht="15" customHeight="1" x14ac:dyDescent="0.3">
      <c r="A430" s="15">
        <v>1.8693754927879952E-3</v>
      </c>
      <c r="B430" s="12">
        <v>6.1770668457342458E-3</v>
      </c>
      <c r="C430" s="12">
        <v>0</v>
      </c>
      <c r="D430" s="12">
        <v>1</v>
      </c>
      <c r="E430" s="12">
        <v>0</v>
      </c>
      <c r="F430" s="12">
        <v>1</v>
      </c>
      <c r="G430" s="12">
        <v>1</v>
      </c>
      <c r="H430" s="12">
        <v>0</v>
      </c>
      <c r="I430" s="12">
        <v>0</v>
      </c>
      <c r="J430" s="12">
        <v>0</v>
      </c>
      <c r="K430" s="12">
        <v>0</v>
      </c>
      <c r="L430" s="12">
        <v>0</v>
      </c>
      <c r="M430" s="12">
        <v>0</v>
      </c>
      <c r="N430" s="12">
        <v>1</v>
      </c>
      <c r="O430" s="113">
        <v>7.6038979685218813</v>
      </c>
      <c r="P430" s="12">
        <v>0</v>
      </c>
      <c r="Q430" s="12">
        <v>0</v>
      </c>
      <c r="R430" s="12">
        <v>6.9850000000000003</v>
      </c>
      <c r="S430" s="128">
        <v>6.3595738686723777</v>
      </c>
      <c r="T430" s="126">
        <v>1</v>
      </c>
      <c r="U430" s="128">
        <v>0.51739600751000214</v>
      </c>
      <c r="V430" s="12">
        <v>1</v>
      </c>
      <c r="W430" s="12">
        <v>0</v>
      </c>
      <c r="X430" s="12">
        <v>1</v>
      </c>
      <c r="Y430" s="12">
        <v>1</v>
      </c>
      <c r="Z430" s="12">
        <v>0</v>
      </c>
      <c r="AA430" s="12">
        <v>1</v>
      </c>
      <c r="AB430" s="12">
        <v>0</v>
      </c>
      <c r="AC430" s="12">
        <v>0</v>
      </c>
      <c r="AD430" s="12">
        <v>0</v>
      </c>
      <c r="AE430" s="12">
        <v>0</v>
      </c>
      <c r="AF430" s="12">
        <v>0.7</v>
      </c>
      <c r="AG430" s="113">
        <v>2.9957322735539909</v>
      </c>
      <c r="AH430" s="12">
        <v>1</v>
      </c>
      <c r="AI430" s="24">
        <v>162</v>
      </c>
      <c r="AJ430" s="12">
        <v>1</v>
      </c>
      <c r="AK430" s="12" t="s">
        <v>560</v>
      </c>
      <c r="AL430" s="12">
        <v>11</v>
      </c>
      <c r="AM430" s="12" t="s">
        <v>90</v>
      </c>
      <c r="AN430" s="128">
        <f t="shared" si="15"/>
        <v>3.784189633918261</v>
      </c>
      <c r="AO430" s="12">
        <v>1501.04</v>
      </c>
      <c r="AP430" s="12" t="s">
        <v>581</v>
      </c>
      <c r="AQ430" s="12" t="s">
        <v>1683</v>
      </c>
      <c r="AR430" s="12" t="s">
        <v>589</v>
      </c>
      <c r="AS430" s="12" t="s">
        <v>599</v>
      </c>
      <c r="AT430" s="12" t="s">
        <v>17</v>
      </c>
    </row>
    <row r="431" spans="1:46" ht="15" customHeight="1" x14ac:dyDescent="0.3">
      <c r="A431" s="15">
        <v>1.0294583852653886E-2</v>
      </c>
      <c r="B431" s="12">
        <v>6.1767503115923326E-3</v>
      </c>
      <c r="C431" s="12">
        <v>0</v>
      </c>
      <c r="D431" s="12">
        <v>1</v>
      </c>
      <c r="E431" s="12">
        <v>0</v>
      </c>
      <c r="F431" s="12">
        <v>1</v>
      </c>
      <c r="G431" s="12">
        <v>1</v>
      </c>
      <c r="H431" s="12">
        <v>0</v>
      </c>
      <c r="I431" s="12">
        <v>0</v>
      </c>
      <c r="J431" s="12">
        <v>0</v>
      </c>
      <c r="K431" s="12">
        <v>0</v>
      </c>
      <c r="L431" s="12">
        <v>0</v>
      </c>
      <c r="M431" s="12">
        <v>0</v>
      </c>
      <c r="N431" s="12">
        <v>1</v>
      </c>
      <c r="O431" s="113">
        <v>7.6038979685218813</v>
      </c>
      <c r="P431" s="12">
        <v>0</v>
      </c>
      <c r="Q431" s="12">
        <v>0</v>
      </c>
      <c r="R431" s="12">
        <v>6.9850000000000003</v>
      </c>
      <c r="S431" s="128">
        <v>6.3595738686723777</v>
      </c>
      <c r="T431" s="126">
        <v>1</v>
      </c>
      <c r="U431" s="128">
        <v>0.51739600751000214</v>
      </c>
      <c r="V431" s="12">
        <v>1</v>
      </c>
      <c r="W431" s="12">
        <v>0</v>
      </c>
      <c r="X431" s="12">
        <v>1</v>
      </c>
      <c r="Y431" s="12">
        <v>1</v>
      </c>
      <c r="Z431" s="12">
        <v>0</v>
      </c>
      <c r="AA431" s="12">
        <v>1</v>
      </c>
      <c r="AB431" s="12">
        <v>0</v>
      </c>
      <c r="AC431" s="12">
        <v>0</v>
      </c>
      <c r="AD431" s="12">
        <v>0</v>
      </c>
      <c r="AE431" s="12">
        <v>0</v>
      </c>
      <c r="AF431" s="12">
        <v>0.7</v>
      </c>
      <c r="AG431" s="113">
        <v>2.9957322735539909</v>
      </c>
      <c r="AH431" s="12">
        <v>1</v>
      </c>
      <c r="AI431" s="24">
        <v>162</v>
      </c>
      <c r="AJ431" s="12">
        <v>1</v>
      </c>
      <c r="AK431" s="12" t="s">
        <v>560</v>
      </c>
      <c r="AL431" s="12">
        <v>11</v>
      </c>
      <c r="AM431" s="12" t="s">
        <v>90</v>
      </c>
      <c r="AN431" s="128">
        <f t="shared" si="15"/>
        <v>3.784189633918261</v>
      </c>
      <c r="AO431" s="12">
        <v>1501.04</v>
      </c>
      <c r="AP431" s="12" t="s">
        <v>581</v>
      </c>
      <c r="AQ431" s="12" t="s">
        <v>1683</v>
      </c>
      <c r="AR431" s="12" t="s">
        <v>590</v>
      </c>
      <c r="AS431" s="12" t="s">
        <v>599</v>
      </c>
      <c r="AT431" s="12" t="s">
        <v>17</v>
      </c>
    </row>
    <row r="432" spans="1:46" ht="15" customHeight="1" x14ac:dyDescent="0.3">
      <c r="A432" s="15">
        <v>-1.4974716880079781E-3</v>
      </c>
      <c r="B432" s="12">
        <v>6.1770707130329094E-3</v>
      </c>
      <c r="C432" s="12">
        <v>0</v>
      </c>
      <c r="D432" s="12">
        <v>1</v>
      </c>
      <c r="E432" s="12">
        <v>0</v>
      </c>
      <c r="F432" s="12">
        <v>1</v>
      </c>
      <c r="G432" s="12">
        <v>1</v>
      </c>
      <c r="H432" s="12">
        <v>0</v>
      </c>
      <c r="I432" s="12">
        <v>0</v>
      </c>
      <c r="J432" s="12">
        <v>0</v>
      </c>
      <c r="K432" s="12">
        <v>0</v>
      </c>
      <c r="L432" s="12">
        <v>0</v>
      </c>
      <c r="M432" s="12">
        <v>0</v>
      </c>
      <c r="N432" s="12">
        <v>1</v>
      </c>
      <c r="O432" s="113">
        <v>7.6038979685218813</v>
      </c>
      <c r="P432" s="12">
        <v>0</v>
      </c>
      <c r="Q432" s="12">
        <v>0</v>
      </c>
      <c r="R432" s="12">
        <v>6.9850000000000003</v>
      </c>
      <c r="S432" s="128">
        <v>6.3595738686723777</v>
      </c>
      <c r="T432" s="126">
        <v>1</v>
      </c>
      <c r="U432" s="128">
        <v>0.51739600751000214</v>
      </c>
      <c r="V432" s="12">
        <v>1</v>
      </c>
      <c r="W432" s="12">
        <v>0</v>
      </c>
      <c r="X432" s="12">
        <v>1</v>
      </c>
      <c r="Y432" s="12">
        <v>1</v>
      </c>
      <c r="Z432" s="12">
        <v>0</v>
      </c>
      <c r="AA432" s="12">
        <v>1</v>
      </c>
      <c r="AB432" s="12">
        <v>0</v>
      </c>
      <c r="AC432" s="12">
        <v>0</v>
      </c>
      <c r="AD432" s="12">
        <v>0</v>
      </c>
      <c r="AE432" s="12">
        <v>0</v>
      </c>
      <c r="AF432" s="12">
        <v>0.7</v>
      </c>
      <c r="AG432" s="113">
        <v>2.9957322735539909</v>
      </c>
      <c r="AH432" s="12">
        <v>1</v>
      </c>
      <c r="AI432" s="24">
        <v>162</v>
      </c>
      <c r="AJ432" s="12">
        <v>1</v>
      </c>
      <c r="AK432" s="12" t="s">
        <v>560</v>
      </c>
      <c r="AL432" s="12">
        <v>11</v>
      </c>
      <c r="AM432" s="12" t="s">
        <v>90</v>
      </c>
      <c r="AN432" s="128">
        <f t="shared" si="15"/>
        <v>3.784189633918261</v>
      </c>
      <c r="AO432" s="12">
        <v>1501.04</v>
      </c>
      <c r="AP432" s="12" t="s">
        <v>581</v>
      </c>
      <c r="AQ432" s="12" t="s">
        <v>1683</v>
      </c>
      <c r="AR432" s="12" t="s">
        <v>591</v>
      </c>
      <c r="AS432" s="12" t="s">
        <v>599</v>
      </c>
      <c r="AT432" s="12" t="s">
        <v>17</v>
      </c>
    </row>
    <row r="433" spans="1:46" ht="15" customHeight="1" x14ac:dyDescent="0.3">
      <c r="A433" s="15">
        <v>7.2591965158390424E-3</v>
      </c>
      <c r="B433" s="12">
        <v>6.4731688676271729E-3</v>
      </c>
      <c r="C433" s="12">
        <v>0</v>
      </c>
      <c r="D433" s="12">
        <v>1</v>
      </c>
      <c r="E433" s="12">
        <v>0</v>
      </c>
      <c r="F433" s="12">
        <v>1</v>
      </c>
      <c r="G433" s="12">
        <v>1</v>
      </c>
      <c r="H433" s="12">
        <v>0</v>
      </c>
      <c r="I433" s="12">
        <v>0</v>
      </c>
      <c r="J433" s="12">
        <v>0</v>
      </c>
      <c r="K433" s="12">
        <v>0</v>
      </c>
      <c r="L433" s="12">
        <v>0</v>
      </c>
      <c r="M433" s="12">
        <v>0</v>
      </c>
      <c r="N433" s="12">
        <v>1</v>
      </c>
      <c r="O433" s="113">
        <v>7.6038979685218813</v>
      </c>
      <c r="P433" s="12">
        <v>0</v>
      </c>
      <c r="Q433" s="12">
        <v>0</v>
      </c>
      <c r="R433" s="12">
        <v>6.9850000000000003</v>
      </c>
      <c r="S433" s="128">
        <v>6.3595738686723777</v>
      </c>
      <c r="T433" s="126">
        <v>1</v>
      </c>
      <c r="U433" s="128">
        <v>0.51739600751000214</v>
      </c>
      <c r="V433" s="12">
        <v>1</v>
      </c>
      <c r="W433" s="12">
        <v>0</v>
      </c>
      <c r="X433" s="12">
        <v>1</v>
      </c>
      <c r="Y433" s="12">
        <v>1</v>
      </c>
      <c r="Z433" s="12">
        <v>0</v>
      </c>
      <c r="AA433" s="12">
        <v>1</v>
      </c>
      <c r="AB433" s="12">
        <v>0</v>
      </c>
      <c r="AC433" s="12">
        <v>0</v>
      </c>
      <c r="AD433" s="12">
        <v>0</v>
      </c>
      <c r="AE433" s="12">
        <v>0</v>
      </c>
      <c r="AF433" s="12">
        <v>0.7</v>
      </c>
      <c r="AG433" s="113">
        <v>2.9957322735539909</v>
      </c>
      <c r="AH433" s="12">
        <v>1</v>
      </c>
      <c r="AI433" s="24">
        <v>162</v>
      </c>
      <c r="AJ433" s="12">
        <v>1</v>
      </c>
      <c r="AK433" s="12" t="s">
        <v>560</v>
      </c>
      <c r="AL433" s="12">
        <v>11</v>
      </c>
      <c r="AM433" s="12" t="s">
        <v>90</v>
      </c>
      <c r="AN433" s="128">
        <f t="shared" si="15"/>
        <v>3.784189633918261</v>
      </c>
      <c r="AO433" s="12">
        <v>1501.04</v>
      </c>
      <c r="AP433" s="12" t="s">
        <v>582</v>
      </c>
      <c r="AQ433" s="12" t="s">
        <v>1683</v>
      </c>
      <c r="AR433" s="12" t="s">
        <v>568</v>
      </c>
      <c r="AS433" s="12" t="s">
        <v>599</v>
      </c>
      <c r="AT433" s="12" t="s">
        <v>17</v>
      </c>
    </row>
    <row r="434" spans="1:46" ht="15" customHeight="1" x14ac:dyDescent="0.3">
      <c r="A434" s="15">
        <v>3.6052669403776362E-3</v>
      </c>
      <c r="B434" s="12">
        <v>6.4742469703964606E-3</v>
      </c>
      <c r="C434" s="12">
        <v>0</v>
      </c>
      <c r="D434" s="12">
        <v>1</v>
      </c>
      <c r="E434" s="12">
        <v>0</v>
      </c>
      <c r="F434" s="12">
        <v>1</v>
      </c>
      <c r="G434" s="12">
        <v>1</v>
      </c>
      <c r="H434" s="12">
        <v>0</v>
      </c>
      <c r="I434" s="12">
        <v>0</v>
      </c>
      <c r="J434" s="12">
        <v>0</v>
      </c>
      <c r="K434" s="12">
        <v>0</v>
      </c>
      <c r="L434" s="12">
        <v>0</v>
      </c>
      <c r="M434" s="12">
        <v>0</v>
      </c>
      <c r="N434" s="12">
        <v>1</v>
      </c>
      <c r="O434" s="113">
        <v>7.6038979685218813</v>
      </c>
      <c r="P434" s="12">
        <v>0</v>
      </c>
      <c r="Q434" s="12">
        <v>0</v>
      </c>
      <c r="R434" s="12">
        <v>6.9850000000000003</v>
      </c>
      <c r="S434" s="128">
        <v>6.3595738686723777</v>
      </c>
      <c r="T434" s="126">
        <v>1</v>
      </c>
      <c r="U434" s="128">
        <v>0.51739600751000214</v>
      </c>
      <c r="V434" s="12">
        <v>1</v>
      </c>
      <c r="W434" s="12">
        <v>0</v>
      </c>
      <c r="X434" s="12">
        <v>1</v>
      </c>
      <c r="Y434" s="12">
        <v>1</v>
      </c>
      <c r="Z434" s="12">
        <v>0</v>
      </c>
      <c r="AA434" s="12">
        <v>1</v>
      </c>
      <c r="AB434" s="12">
        <v>0</v>
      </c>
      <c r="AC434" s="12">
        <v>0</v>
      </c>
      <c r="AD434" s="12">
        <v>0</v>
      </c>
      <c r="AE434" s="12">
        <v>0</v>
      </c>
      <c r="AF434" s="12">
        <v>0.7</v>
      </c>
      <c r="AG434" s="113">
        <v>2.9957322735539909</v>
      </c>
      <c r="AH434" s="12">
        <v>1</v>
      </c>
      <c r="AI434" s="24">
        <v>162</v>
      </c>
      <c r="AJ434" s="12">
        <v>1</v>
      </c>
      <c r="AK434" s="12" t="s">
        <v>560</v>
      </c>
      <c r="AL434" s="12">
        <v>11</v>
      </c>
      <c r="AM434" s="12" t="s">
        <v>90</v>
      </c>
      <c r="AN434" s="128">
        <f t="shared" si="15"/>
        <v>3.784189633918261</v>
      </c>
      <c r="AO434" s="12">
        <v>1501.04</v>
      </c>
      <c r="AP434" s="12" t="s">
        <v>582</v>
      </c>
      <c r="AQ434" s="12" t="s">
        <v>1683</v>
      </c>
      <c r="AR434" s="12" t="s">
        <v>568</v>
      </c>
      <c r="AS434" s="12" t="s">
        <v>599</v>
      </c>
      <c r="AT434" s="12" t="s">
        <v>17</v>
      </c>
    </row>
    <row r="435" spans="1:46" ht="15" customHeight="1" x14ac:dyDescent="0.3">
      <c r="A435" s="15">
        <v>7.0626846230084587E-3</v>
      </c>
      <c r="B435" s="12">
        <v>6.4741275710910881E-3</v>
      </c>
      <c r="C435" s="12">
        <v>0</v>
      </c>
      <c r="D435" s="12">
        <v>1</v>
      </c>
      <c r="E435" s="12">
        <v>0</v>
      </c>
      <c r="F435" s="12">
        <v>1</v>
      </c>
      <c r="G435" s="12">
        <v>1</v>
      </c>
      <c r="H435" s="12">
        <v>0</v>
      </c>
      <c r="I435" s="12">
        <v>0</v>
      </c>
      <c r="J435" s="12">
        <v>0</v>
      </c>
      <c r="K435" s="12">
        <v>0</v>
      </c>
      <c r="L435" s="12">
        <v>0</v>
      </c>
      <c r="M435" s="12">
        <v>0</v>
      </c>
      <c r="N435" s="12">
        <v>1</v>
      </c>
      <c r="O435" s="113">
        <v>7.6038979685218813</v>
      </c>
      <c r="P435" s="12">
        <v>0</v>
      </c>
      <c r="Q435" s="12">
        <v>0</v>
      </c>
      <c r="R435" s="12">
        <v>6.9850000000000003</v>
      </c>
      <c r="S435" s="128">
        <v>6.3595738686723777</v>
      </c>
      <c r="T435" s="126">
        <v>1</v>
      </c>
      <c r="U435" s="128">
        <v>0.51739600751000214</v>
      </c>
      <c r="V435" s="12">
        <v>1</v>
      </c>
      <c r="W435" s="12">
        <v>0</v>
      </c>
      <c r="X435" s="12">
        <v>1</v>
      </c>
      <c r="Y435" s="12">
        <v>1</v>
      </c>
      <c r="Z435" s="12">
        <v>0</v>
      </c>
      <c r="AA435" s="12">
        <v>1</v>
      </c>
      <c r="AB435" s="12">
        <v>0</v>
      </c>
      <c r="AC435" s="12">
        <v>0</v>
      </c>
      <c r="AD435" s="12">
        <v>0</v>
      </c>
      <c r="AE435" s="12">
        <v>0</v>
      </c>
      <c r="AF435" s="12">
        <v>0.7</v>
      </c>
      <c r="AG435" s="113">
        <v>2.9957322735539909</v>
      </c>
      <c r="AH435" s="12">
        <v>1</v>
      </c>
      <c r="AI435" s="24">
        <v>162</v>
      </c>
      <c r="AJ435" s="12">
        <v>1</v>
      </c>
      <c r="AK435" s="12" t="s">
        <v>560</v>
      </c>
      <c r="AL435" s="12">
        <v>11</v>
      </c>
      <c r="AM435" s="12" t="s">
        <v>90</v>
      </c>
      <c r="AN435" s="128">
        <f t="shared" si="15"/>
        <v>3.784189633918261</v>
      </c>
      <c r="AO435" s="12">
        <v>1501.04</v>
      </c>
      <c r="AP435" s="12" t="s">
        <v>582</v>
      </c>
      <c r="AQ435" s="12" t="s">
        <v>1683</v>
      </c>
      <c r="AR435" s="12" t="s">
        <v>585</v>
      </c>
      <c r="AS435" s="12" t="s">
        <v>599</v>
      </c>
      <c r="AT435" s="12" t="s">
        <v>17</v>
      </c>
    </row>
    <row r="436" spans="1:46" ht="15" customHeight="1" x14ac:dyDescent="0.3">
      <c r="A436" s="15">
        <v>3.9765623388402791E-3</v>
      </c>
      <c r="B436" s="12">
        <v>6.4742378574507023E-3</v>
      </c>
      <c r="C436" s="12">
        <v>0</v>
      </c>
      <c r="D436" s="12">
        <v>1</v>
      </c>
      <c r="E436" s="12">
        <v>0</v>
      </c>
      <c r="F436" s="12">
        <v>1</v>
      </c>
      <c r="G436" s="12">
        <v>1</v>
      </c>
      <c r="H436" s="12">
        <v>0</v>
      </c>
      <c r="I436" s="12">
        <v>0</v>
      </c>
      <c r="J436" s="12">
        <v>0</v>
      </c>
      <c r="K436" s="12">
        <v>0</v>
      </c>
      <c r="L436" s="12">
        <v>0</v>
      </c>
      <c r="M436" s="12">
        <v>0</v>
      </c>
      <c r="N436" s="12">
        <v>1</v>
      </c>
      <c r="O436" s="113">
        <v>7.6038979685218813</v>
      </c>
      <c r="P436" s="12">
        <v>0</v>
      </c>
      <c r="Q436" s="12">
        <v>0</v>
      </c>
      <c r="R436" s="12">
        <v>6.9850000000000003</v>
      </c>
      <c r="S436" s="128">
        <v>6.3595738686723777</v>
      </c>
      <c r="T436" s="126">
        <v>1</v>
      </c>
      <c r="U436" s="128">
        <v>0.51739600751000214</v>
      </c>
      <c r="V436" s="12">
        <v>1</v>
      </c>
      <c r="W436" s="12">
        <v>0</v>
      </c>
      <c r="X436" s="12">
        <v>1</v>
      </c>
      <c r="Y436" s="12">
        <v>1</v>
      </c>
      <c r="Z436" s="12">
        <v>0</v>
      </c>
      <c r="AA436" s="12">
        <v>1</v>
      </c>
      <c r="AB436" s="12">
        <v>0</v>
      </c>
      <c r="AC436" s="12">
        <v>0</v>
      </c>
      <c r="AD436" s="12">
        <v>0</v>
      </c>
      <c r="AE436" s="12">
        <v>0</v>
      </c>
      <c r="AF436" s="12">
        <v>0.7</v>
      </c>
      <c r="AG436" s="113">
        <v>2.9957322735539909</v>
      </c>
      <c r="AH436" s="12">
        <v>1</v>
      </c>
      <c r="AI436" s="24">
        <v>162</v>
      </c>
      <c r="AJ436" s="12">
        <v>1</v>
      </c>
      <c r="AK436" s="12" t="s">
        <v>560</v>
      </c>
      <c r="AL436" s="12">
        <v>11</v>
      </c>
      <c r="AM436" s="12" t="s">
        <v>90</v>
      </c>
      <c r="AN436" s="128">
        <f t="shared" si="15"/>
        <v>3.784189633918261</v>
      </c>
      <c r="AO436" s="12">
        <v>1501.04</v>
      </c>
      <c r="AP436" s="12" t="s">
        <v>582</v>
      </c>
      <c r="AQ436" s="12" t="s">
        <v>1683</v>
      </c>
      <c r="AR436" s="12" t="s">
        <v>586</v>
      </c>
      <c r="AS436" s="12" t="s">
        <v>599</v>
      </c>
      <c r="AT436" s="12" t="s">
        <v>17</v>
      </c>
    </row>
    <row r="437" spans="1:46" ht="15" customHeight="1" x14ac:dyDescent="0.3">
      <c r="A437" s="15">
        <v>1.9309247124882918E-3</v>
      </c>
      <c r="B437" s="12">
        <v>6.4742769771666256E-3</v>
      </c>
      <c r="C437" s="12">
        <v>0</v>
      </c>
      <c r="D437" s="12">
        <v>1</v>
      </c>
      <c r="E437" s="12">
        <v>0</v>
      </c>
      <c r="F437" s="12">
        <v>1</v>
      </c>
      <c r="G437" s="12">
        <v>1</v>
      </c>
      <c r="H437" s="12">
        <v>0</v>
      </c>
      <c r="I437" s="12">
        <v>0</v>
      </c>
      <c r="J437" s="12">
        <v>0</v>
      </c>
      <c r="K437" s="12">
        <v>0</v>
      </c>
      <c r="L437" s="12">
        <v>0</v>
      </c>
      <c r="M437" s="12">
        <v>0</v>
      </c>
      <c r="N437" s="12">
        <v>1</v>
      </c>
      <c r="O437" s="113">
        <v>7.6038979685218813</v>
      </c>
      <c r="P437" s="12">
        <v>0</v>
      </c>
      <c r="Q437" s="12">
        <v>0</v>
      </c>
      <c r="R437" s="12">
        <v>6.9850000000000003</v>
      </c>
      <c r="S437" s="128">
        <v>6.3595738686723777</v>
      </c>
      <c r="T437" s="126">
        <v>1</v>
      </c>
      <c r="U437" s="128">
        <v>0.51739600751000214</v>
      </c>
      <c r="V437" s="12">
        <v>1</v>
      </c>
      <c r="W437" s="12">
        <v>0</v>
      </c>
      <c r="X437" s="12">
        <v>1</v>
      </c>
      <c r="Y437" s="12">
        <v>1</v>
      </c>
      <c r="Z437" s="12">
        <v>0</v>
      </c>
      <c r="AA437" s="12">
        <v>1</v>
      </c>
      <c r="AB437" s="12">
        <v>0</v>
      </c>
      <c r="AC437" s="12">
        <v>0</v>
      </c>
      <c r="AD437" s="12">
        <v>0</v>
      </c>
      <c r="AE437" s="12">
        <v>0</v>
      </c>
      <c r="AF437" s="12">
        <v>0.7</v>
      </c>
      <c r="AG437" s="113">
        <v>2.9957322735539909</v>
      </c>
      <c r="AH437" s="12">
        <v>1</v>
      </c>
      <c r="AI437" s="24">
        <v>162</v>
      </c>
      <c r="AJ437" s="12">
        <v>1</v>
      </c>
      <c r="AK437" s="12" t="s">
        <v>560</v>
      </c>
      <c r="AL437" s="12">
        <v>11</v>
      </c>
      <c r="AM437" s="12" t="s">
        <v>90</v>
      </c>
      <c r="AN437" s="128">
        <f t="shared" si="15"/>
        <v>3.784189633918261</v>
      </c>
      <c r="AO437" s="12">
        <v>1501.04</v>
      </c>
      <c r="AP437" s="12" t="s">
        <v>582</v>
      </c>
      <c r="AQ437" s="12" t="s">
        <v>1683</v>
      </c>
      <c r="AR437" s="12" t="s">
        <v>587</v>
      </c>
      <c r="AS437" s="12" t="s">
        <v>599</v>
      </c>
      <c r="AT437" s="12" t="s">
        <v>17</v>
      </c>
    </row>
    <row r="438" spans="1:46" ht="15" customHeight="1" x14ac:dyDescent="0.3">
      <c r="A438" s="15">
        <v>-9.5690154186170336E-3</v>
      </c>
      <c r="B438" s="12">
        <v>6.4739926274322949E-3</v>
      </c>
      <c r="C438" s="12">
        <v>0</v>
      </c>
      <c r="D438" s="12">
        <v>1</v>
      </c>
      <c r="E438" s="12">
        <v>0</v>
      </c>
      <c r="F438" s="12">
        <v>1</v>
      </c>
      <c r="G438" s="12">
        <v>1</v>
      </c>
      <c r="H438" s="12">
        <v>0</v>
      </c>
      <c r="I438" s="12">
        <v>0</v>
      </c>
      <c r="J438" s="12">
        <v>0</v>
      </c>
      <c r="K438" s="12">
        <v>0</v>
      </c>
      <c r="L438" s="12">
        <v>0</v>
      </c>
      <c r="M438" s="12">
        <v>0</v>
      </c>
      <c r="N438" s="12">
        <v>1</v>
      </c>
      <c r="O438" s="113">
        <v>7.6038979685218813</v>
      </c>
      <c r="P438" s="12">
        <v>0</v>
      </c>
      <c r="Q438" s="12">
        <v>0</v>
      </c>
      <c r="R438" s="12">
        <v>6.9850000000000003</v>
      </c>
      <c r="S438" s="128">
        <v>6.3595738686723777</v>
      </c>
      <c r="T438" s="126">
        <v>1</v>
      </c>
      <c r="U438" s="128">
        <v>0.51739600751000214</v>
      </c>
      <c r="V438" s="12">
        <v>1</v>
      </c>
      <c r="W438" s="12">
        <v>0</v>
      </c>
      <c r="X438" s="12">
        <v>1</v>
      </c>
      <c r="Y438" s="12">
        <v>1</v>
      </c>
      <c r="Z438" s="12">
        <v>0</v>
      </c>
      <c r="AA438" s="12">
        <v>1</v>
      </c>
      <c r="AB438" s="12">
        <v>0</v>
      </c>
      <c r="AC438" s="12">
        <v>0</v>
      </c>
      <c r="AD438" s="12">
        <v>0</v>
      </c>
      <c r="AE438" s="12">
        <v>0</v>
      </c>
      <c r="AF438" s="12">
        <v>0.7</v>
      </c>
      <c r="AG438" s="113">
        <v>2.9957322735539909</v>
      </c>
      <c r="AH438" s="12">
        <v>1</v>
      </c>
      <c r="AI438" s="24">
        <v>162</v>
      </c>
      <c r="AJ438" s="12">
        <v>1</v>
      </c>
      <c r="AK438" s="12" t="s">
        <v>560</v>
      </c>
      <c r="AL438" s="12">
        <v>11</v>
      </c>
      <c r="AM438" s="12" t="s">
        <v>90</v>
      </c>
      <c r="AN438" s="128">
        <f t="shared" si="15"/>
        <v>3.784189633918261</v>
      </c>
      <c r="AO438" s="12">
        <v>1501.04</v>
      </c>
      <c r="AP438" s="12" t="s">
        <v>582</v>
      </c>
      <c r="AQ438" s="12" t="s">
        <v>1683</v>
      </c>
      <c r="AR438" s="12" t="s">
        <v>588</v>
      </c>
      <c r="AS438" s="12" t="s">
        <v>599</v>
      </c>
      <c r="AT438" s="12" t="s">
        <v>17</v>
      </c>
    </row>
    <row r="439" spans="1:46" ht="15" customHeight="1" x14ac:dyDescent="0.3">
      <c r="A439" s="15">
        <v>-8.2061690062030269E-3</v>
      </c>
      <c r="B439" s="12">
        <v>6.4740710498764377E-3</v>
      </c>
      <c r="C439" s="12">
        <v>0</v>
      </c>
      <c r="D439" s="12">
        <v>1</v>
      </c>
      <c r="E439" s="12">
        <v>0</v>
      </c>
      <c r="F439" s="12">
        <v>1</v>
      </c>
      <c r="G439" s="12">
        <v>1</v>
      </c>
      <c r="H439" s="12">
        <v>0</v>
      </c>
      <c r="I439" s="12">
        <v>0</v>
      </c>
      <c r="J439" s="12">
        <v>0</v>
      </c>
      <c r="K439" s="12">
        <v>0</v>
      </c>
      <c r="L439" s="12">
        <v>0</v>
      </c>
      <c r="M439" s="12">
        <v>0</v>
      </c>
      <c r="N439" s="12">
        <v>1</v>
      </c>
      <c r="O439" s="113">
        <v>7.6038979685218813</v>
      </c>
      <c r="P439" s="12">
        <v>0</v>
      </c>
      <c r="Q439" s="12">
        <v>0</v>
      </c>
      <c r="R439" s="12">
        <v>6.9850000000000003</v>
      </c>
      <c r="S439" s="128">
        <v>6.3595738686723777</v>
      </c>
      <c r="T439" s="126">
        <v>1</v>
      </c>
      <c r="U439" s="128">
        <v>0.51739600751000214</v>
      </c>
      <c r="V439" s="12">
        <v>1</v>
      </c>
      <c r="W439" s="12">
        <v>0</v>
      </c>
      <c r="X439" s="12">
        <v>1</v>
      </c>
      <c r="Y439" s="12">
        <v>1</v>
      </c>
      <c r="Z439" s="12">
        <v>0</v>
      </c>
      <c r="AA439" s="12">
        <v>1</v>
      </c>
      <c r="AB439" s="12">
        <v>0</v>
      </c>
      <c r="AC439" s="12">
        <v>0</v>
      </c>
      <c r="AD439" s="12">
        <v>0</v>
      </c>
      <c r="AE439" s="12">
        <v>0</v>
      </c>
      <c r="AF439" s="12">
        <v>0.7</v>
      </c>
      <c r="AG439" s="113">
        <v>2.9957322735539909</v>
      </c>
      <c r="AH439" s="12">
        <v>1</v>
      </c>
      <c r="AI439" s="24">
        <v>162</v>
      </c>
      <c r="AJ439" s="12">
        <v>1</v>
      </c>
      <c r="AK439" s="12" t="s">
        <v>560</v>
      </c>
      <c r="AL439" s="12">
        <v>11</v>
      </c>
      <c r="AM439" s="12" t="s">
        <v>90</v>
      </c>
      <c r="AN439" s="128">
        <f t="shared" si="15"/>
        <v>3.784189633918261</v>
      </c>
      <c r="AO439" s="12">
        <v>1501.04</v>
      </c>
      <c r="AP439" s="12" t="s">
        <v>582</v>
      </c>
      <c r="AQ439" s="12" t="s">
        <v>1683</v>
      </c>
      <c r="AR439" s="12" t="s">
        <v>589</v>
      </c>
      <c r="AS439" s="12" t="s">
        <v>599</v>
      </c>
      <c r="AT439" s="12" t="s">
        <v>17</v>
      </c>
    </row>
    <row r="440" spans="1:46" ht="15" customHeight="1" x14ac:dyDescent="0.3">
      <c r="A440" s="15">
        <v>-1.7418111622104966E-3</v>
      </c>
      <c r="B440" s="12">
        <v>6.4742792255748655E-3</v>
      </c>
      <c r="C440" s="12">
        <v>0</v>
      </c>
      <c r="D440" s="12">
        <v>1</v>
      </c>
      <c r="E440" s="12">
        <v>0</v>
      </c>
      <c r="F440" s="12">
        <v>1</v>
      </c>
      <c r="G440" s="12">
        <v>1</v>
      </c>
      <c r="H440" s="12">
        <v>0</v>
      </c>
      <c r="I440" s="12">
        <v>0</v>
      </c>
      <c r="J440" s="12">
        <v>0</v>
      </c>
      <c r="K440" s="12">
        <v>0</v>
      </c>
      <c r="L440" s="12">
        <v>0</v>
      </c>
      <c r="M440" s="12">
        <v>0</v>
      </c>
      <c r="N440" s="12">
        <v>1</v>
      </c>
      <c r="O440" s="113">
        <v>7.6038979685218813</v>
      </c>
      <c r="P440" s="12">
        <v>0</v>
      </c>
      <c r="Q440" s="12">
        <v>0</v>
      </c>
      <c r="R440" s="12">
        <v>6.9850000000000003</v>
      </c>
      <c r="S440" s="128">
        <v>6.3595738686723777</v>
      </c>
      <c r="T440" s="126">
        <v>1</v>
      </c>
      <c r="U440" s="128">
        <v>0.51739600751000214</v>
      </c>
      <c r="V440" s="12">
        <v>1</v>
      </c>
      <c r="W440" s="12">
        <v>0</v>
      </c>
      <c r="X440" s="12">
        <v>1</v>
      </c>
      <c r="Y440" s="12">
        <v>1</v>
      </c>
      <c r="Z440" s="12">
        <v>0</v>
      </c>
      <c r="AA440" s="12">
        <v>1</v>
      </c>
      <c r="AB440" s="12">
        <v>0</v>
      </c>
      <c r="AC440" s="12">
        <v>0</v>
      </c>
      <c r="AD440" s="12">
        <v>0</v>
      </c>
      <c r="AE440" s="12">
        <v>0</v>
      </c>
      <c r="AF440" s="12">
        <v>0.7</v>
      </c>
      <c r="AG440" s="113">
        <v>2.9957322735539909</v>
      </c>
      <c r="AH440" s="12">
        <v>1</v>
      </c>
      <c r="AI440" s="24">
        <v>162</v>
      </c>
      <c r="AJ440" s="12">
        <v>1</v>
      </c>
      <c r="AK440" s="12" t="s">
        <v>560</v>
      </c>
      <c r="AL440" s="12">
        <v>11</v>
      </c>
      <c r="AM440" s="12" t="s">
        <v>90</v>
      </c>
      <c r="AN440" s="128">
        <f t="shared" si="15"/>
        <v>3.784189633918261</v>
      </c>
      <c r="AO440" s="12">
        <v>1501.04</v>
      </c>
      <c r="AP440" s="12" t="s">
        <v>582</v>
      </c>
      <c r="AQ440" s="12" t="s">
        <v>1683</v>
      </c>
      <c r="AR440" s="12" t="s">
        <v>590</v>
      </c>
      <c r="AS440" s="12" t="s">
        <v>599</v>
      </c>
      <c r="AT440" s="12" t="s">
        <v>17</v>
      </c>
    </row>
    <row r="441" spans="1:46" ht="15" customHeight="1" x14ac:dyDescent="0.3">
      <c r="A441" s="15">
        <v>5.8826278537624102E-3</v>
      </c>
      <c r="B441" s="12">
        <v>6.4741770234144971E-3</v>
      </c>
      <c r="C441" s="12">
        <v>0</v>
      </c>
      <c r="D441" s="12">
        <v>1</v>
      </c>
      <c r="E441" s="12">
        <v>0</v>
      </c>
      <c r="F441" s="12">
        <v>1</v>
      </c>
      <c r="G441" s="12">
        <v>1</v>
      </c>
      <c r="H441" s="12">
        <v>0</v>
      </c>
      <c r="I441" s="12">
        <v>0</v>
      </c>
      <c r="J441" s="12">
        <v>0</v>
      </c>
      <c r="K441" s="12">
        <v>0</v>
      </c>
      <c r="L441" s="12">
        <v>0</v>
      </c>
      <c r="M441" s="12">
        <v>0</v>
      </c>
      <c r="N441" s="12">
        <v>1</v>
      </c>
      <c r="O441" s="113">
        <v>7.6038979685218813</v>
      </c>
      <c r="P441" s="12">
        <v>0</v>
      </c>
      <c r="Q441" s="12">
        <v>0</v>
      </c>
      <c r="R441" s="12">
        <v>6.9850000000000003</v>
      </c>
      <c r="S441" s="128">
        <v>6.3595738686723777</v>
      </c>
      <c r="T441" s="126">
        <v>1</v>
      </c>
      <c r="U441" s="128">
        <v>0.51739600751000214</v>
      </c>
      <c r="V441" s="12">
        <v>1</v>
      </c>
      <c r="W441" s="12">
        <v>0</v>
      </c>
      <c r="X441" s="12">
        <v>1</v>
      </c>
      <c r="Y441" s="12">
        <v>1</v>
      </c>
      <c r="Z441" s="12">
        <v>0</v>
      </c>
      <c r="AA441" s="12">
        <v>1</v>
      </c>
      <c r="AB441" s="12">
        <v>0</v>
      </c>
      <c r="AC441" s="12">
        <v>0</v>
      </c>
      <c r="AD441" s="12">
        <v>0</v>
      </c>
      <c r="AE441" s="12">
        <v>0</v>
      </c>
      <c r="AF441" s="12">
        <v>0.7</v>
      </c>
      <c r="AG441" s="113">
        <v>2.9957322735539909</v>
      </c>
      <c r="AH441" s="12">
        <v>1</v>
      </c>
      <c r="AI441" s="24">
        <v>162</v>
      </c>
      <c r="AJ441" s="12">
        <v>1</v>
      </c>
      <c r="AK441" s="12" t="s">
        <v>560</v>
      </c>
      <c r="AL441" s="12">
        <v>11</v>
      </c>
      <c r="AM441" s="12" t="s">
        <v>90</v>
      </c>
      <c r="AN441" s="128">
        <f t="shared" si="15"/>
        <v>3.784189633918261</v>
      </c>
      <c r="AO441" s="12">
        <v>1501.04</v>
      </c>
      <c r="AP441" s="12" t="s">
        <v>582</v>
      </c>
      <c r="AQ441" s="12" t="s">
        <v>1683</v>
      </c>
      <c r="AR441" s="12" t="s">
        <v>591</v>
      </c>
      <c r="AS441" s="12" t="s">
        <v>599</v>
      </c>
      <c r="AT441" s="12" t="s">
        <v>17</v>
      </c>
    </row>
    <row r="442" spans="1:46" ht="15" customHeight="1" x14ac:dyDescent="0.3">
      <c r="A442" s="15">
        <v>2.1067530018677262E-2</v>
      </c>
      <c r="B442" s="12">
        <v>6.3582185191503457E-3</v>
      </c>
      <c r="C442" s="12">
        <v>0</v>
      </c>
      <c r="D442" s="12">
        <v>1</v>
      </c>
      <c r="E442" s="12">
        <v>0</v>
      </c>
      <c r="F442" s="12">
        <v>1</v>
      </c>
      <c r="G442" s="12">
        <v>1</v>
      </c>
      <c r="H442" s="12">
        <v>0</v>
      </c>
      <c r="I442" s="12">
        <v>0</v>
      </c>
      <c r="J442" s="12">
        <v>0</v>
      </c>
      <c r="K442" s="12">
        <v>0</v>
      </c>
      <c r="L442" s="12">
        <v>0</v>
      </c>
      <c r="M442" s="12">
        <v>0</v>
      </c>
      <c r="N442" s="12">
        <v>1</v>
      </c>
      <c r="O442" s="113">
        <v>7.6038979685218813</v>
      </c>
      <c r="P442" s="12">
        <v>0</v>
      </c>
      <c r="Q442" s="12">
        <v>0</v>
      </c>
      <c r="R442" s="12">
        <v>6.9850000000000003</v>
      </c>
      <c r="S442" s="128">
        <v>6.3595738686723777</v>
      </c>
      <c r="T442" s="126">
        <v>1</v>
      </c>
      <c r="U442" s="128">
        <v>0.51739600751000214</v>
      </c>
      <c r="V442" s="12">
        <v>1</v>
      </c>
      <c r="W442" s="12">
        <v>0</v>
      </c>
      <c r="X442" s="12">
        <v>1</v>
      </c>
      <c r="Y442" s="12">
        <v>1</v>
      </c>
      <c r="Z442" s="12">
        <v>0</v>
      </c>
      <c r="AA442" s="12">
        <v>1</v>
      </c>
      <c r="AB442" s="12">
        <v>0</v>
      </c>
      <c r="AC442" s="12">
        <v>0</v>
      </c>
      <c r="AD442" s="12">
        <v>0</v>
      </c>
      <c r="AE442" s="12">
        <v>0</v>
      </c>
      <c r="AF442" s="12">
        <v>0.7</v>
      </c>
      <c r="AG442" s="113">
        <v>2.9957322735539909</v>
      </c>
      <c r="AH442" s="12">
        <v>1</v>
      </c>
      <c r="AI442" s="24">
        <v>162</v>
      </c>
      <c r="AJ442" s="12">
        <v>1</v>
      </c>
      <c r="AK442" s="12" t="s">
        <v>560</v>
      </c>
      <c r="AL442" s="12">
        <v>11</v>
      </c>
      <c r="AM442" s="12" t="s">
        <v>90</v>
      </c>
      <c r="AN442" s="128">
        <f t="shared" si="15"/>
        <v>3.784189633918261</v>
      </c>
      <c r="AO442" s="12">
        <v>1501.04</v>
      </c>
      <c r="AP442" s="12" t="s">
        <v>583</v>
      </c>
      <c r="AQ442" s="12" t="s">
        <v>1683</v>
      </c>
      <c r="AR442" s="12" t="s">
        <v>568</v>
      </c>
      <c r="AS442" s="12" t="s">
        <v>599</v>
      </c>
      <c r="AT442" s="12" t="s">
        <v>17</v>
      </c>
    </row>
    <row r="443" spans="1:46" ht="15" customHeight="1" x14ac:dyDescent="0.3">
      <c r="A443" s="15">
        <v>5.6305442580306944E-3</v>
      </c>
      <c r="B443" s="12">
        <v>6.3604296248124508E-3</v>
      </c>
      <c r="C443" s="12">
        <v>0</v>
      </c>
      <c r="D443" s="12">
        <v>0</v>
      </c>
      <c r="E443" s="12">
        <v>1</v>
      </c>
      <c r="F443" s="12">
        <v>1</v>
      </c>
      <c r="G443" s="12">
        <v>1</v>
      </c>
      <c r="H443" s="12">
        <v>0</v>
      </c>
      <c r="I443" s="12">
        <v>0</v>
      </c>
      <c r="J443" s="12">
        <v>0</v>
      </c>
      <c r="K443" s="12">
        <v>0</v>
      </c>
      <c r="L443" s="12">
        <v>0</v>
      </c>
      <c r="M443" s="12">
        <v>0</v>
      </c>
      <c r="N443" s="12">
        <v>1</v>
      </c>
      <c r="O443" s="113">
        <v>7.6038979685218813</v>
      </c>
      <c r="P443" s="12">
        <v>0</v>
      </c>
      <c r="Q443" s="12">
        <v>0</v>
      </c>
      <c r="R443" s="12">
        <v>6.9850000000000003</v>
      </c>
      <c r="S443" s="128">
        <v>6.3595738686723777</v>
      </c>
      <c r="T443" s="126">
        <v>1</v>
      </c>
      <c r="U443" s="128">
        <v>0.51739600751000214</v>
      </c>
      <c r="V443" s="12">
        <v>1</v>
      </c>
      <c r="W443" s="12">
        <v>0</v>
      </c>
      <c r="X443" s="12">
        <v>1</v>
      </c>
      <c r="Y443" s="12">
        <v>1</v>
      </c>
      <c r="Z443" s="12">
        <v>1</v>
      </c>
      <c r="AA443" s="12">
        <v>1</v>
      </c>
      <c r="AB443" s="12">
        <v>0</v>
      </c>
      <c r="AC443" s="12">
        <v>0</v>
      </c>
      <c r="AD443" s="12">
        <v>0</v>
      </c>
      <c r="AE443" s="12">
        <v>0</v>
      </c>
      <c r="AF443" s="12">
        <v>0.7</v>
      </c>
      <c r="AG443" s="113">
        <v>2.9957322735539909</v>
      </c>
      <c r="AH443" s="12">
        <v>1</v>
      </c>
      <c r="AI443" s="24">
        <v>162</v>
      </c>
      <c r="AJ443" s="12">
        <v>1</v>
      </c>
      <c r="AK443" s="12" t="s">
        <v>560</v>
      </c>
      <c r="AL443" s="12">
        <v>11</v>
      </c>
      <c r="AM443" s="12" t="s">
        <v>90</v>
      </c>
      <c r="AN443" s="128">
        <f t="shared" si="15"/>
        <v>3.784189633918261</v>
      </c>
      <c r="AO443" s="12">
        <v>1501.04</v>
      </c>
      <c r="AP443" s="12" t="s">
        <v>583</v>
      </c>
      <c r="AQ443" s="12" t="s">
        <v>1683</v>
      </c>
      <c r="AR443" s="12" t="s">
        <v>568</v>
      </c>
      <c r="AS443" s="12" t="s">
        <v>599</v>
      </c>
      <c r="AT443" s="12" t="s">
        <v>17</v>
      </c>
    </row>
    <row r="444" spans="1:46" ht="15" customHeight="1" x14ac:dyDescent="0.3">
      <c r="A444" s="15">
        <v>8.9713345315917854E-3</v>
      </c>
      <c r="B444" s="12">
        <v>6.3602744813523841E-3</v>
      </c>
      <c r="C444" s="12">
        <v>0</v>
      </c>
      <c r="D444" s="12">
        <v>0</v>
      </c>
      <c r="E444" s="12">
        <v>1</v>
      </c>
      <c r="F444" s="12">
        <v>1</v>
      </c>
      <c r="G444" s="12">
        <v>1</v>
      </c>
      <c r="H444" s="12">
        <v>0</v>
      </c>
      <c r="I444" s="12">
        <v>0</v>
      </c>
      <c r="J444" s="12">
        <v>0</v>
      </c>
      <c r="K444" s="12">
        <v>0</v>
      </c>
      <c r="L444" s="12">
        <v>0</v>
      </c>
      <c r="M444" s="12">
        <v>0</v>
      </c>
      <c r="N444" s="12">
        <v>1</v>
      </c>
      <c r="O444" s="113">
        <v>7.6038979685218813</v>
      </c>
      <c r="P444" s="12">
        <v>0</v>
      </c>
      <c r="Q444" s="12">
        <v>0</v>
      </c>
      <c r="R444" s="12">
        <v>6.9850000000000003</v>
      </c>
      <c r="S444" s="128">
        <v>6.3595738686723777</v>
      </c>
      <c r="T444" s="126">
        <v>1</v>
      </c>
      <c r="U444" s="128">
        <v>0.51739600751000214</v>
      </c>
      <c r="V444" s="12">
        <v>1</v>
      </c>
      <c r="W444" s="12">
        <v>0</v>
      </c>
      <c r="X444" s="12">
        <v>1</v>
      </c>
      <c r="Y444" s="12">
        <v>1</v>
      </c>
      <c r="Z444" s="12">
        <v>1</v>
      </c>
      <c r="AA444" s="12">
        <v>1</v>
      </c>
      <c r="AB444" s="12">
        <v>0</v>
      </c>
      <c r="AC444" s="12">
        <v>0</v>
      </c>
      <c r="AD444" s="12">
        <v>0</v>
      </c>
      <c r="AE444" s="12">
        <v>0</v>
      </c>
      <c r="AF444" s="12">
        <v>0.7</v>
      </c>
      <c r="AG444" s="113">
        <v>2.9957322735539909</v>
      </c>
      <c r="AH444" s="12">
        <v>1</v>
      </c>
      <c r="AI444" s="24">
        <v>162</v>
      </c>
      <c r="AJ444" s="12">
        <v>1</v>
      </c>
      <c r="AK444" s="12" t="s">
        <v>560</v>
      </c>
      <c r="AL444" s="12">
        <v>11</v>
      </c>
      <c r="AM444" s="12" t="s">
        <v>90</v>
      </c>
      <c r="AN444" s="128">
        <f t="shared" si="15"/>
        <v>3.784189633918261</v>
      </c>
      <c r="AO444" s="12">
        <v>1501.04</v>
      </c>
      <c r="AP444" s="12" t="s">
        <v>583</v>
      </c>
      <c r="AQ444" s="12" t="s">
        <v>1683</v>
      </c>
      <c r="AR444" s="12" t="s">
        <v>585</v>
      </c>
      <c r="AS444" s="12" t="s">
        <v>599</v>
      </c>
      <c r="AT444" s="12" t="s">
        <v>17</v>
      </c>
    </row>
    <row r="445" spans="1:46" ht="15" customHeight="1" x14ac:dyDescent="0.3">
      <c r="A445" s="15">
        <v>4.3519006756086217E-3</v>
      </c>
      <c r="B445" s="12">
        <v>6.3604702181972155E-3</v>
      </c>
      <c r="C445" s="12">
        <v>0</v>
      </c>
      <c r="D445" s="12">
        <v>0</v>
      </c>
      <c r="E445" s="12">
        <v>1</v>
      </c>
      <c r="F445" s="12">
        <v>1</v>
      </c>
      <c r="G445" s="12">
        <v>1</v>
      </c>
      <c r="H445" s="12">
        <v>0</v>
      </c>
      <c r="I445" s="12">
        <v>0</v>
      </c>
      <c r="J445" s="12">
        <v>0</v>
      </c>
      <c r="K445" s="12">
        <v>0</v>
      </c>
      <c r="L445" s="12">
        <v>0</v>
      </c>
      <c r="M445" s="12">
        <v>0</v>
      </c>
      <c r="N445" s="12">
        <v>1</v>
      </c>
      <c r="O445" s="113">
        <v>7.6038979685218813</v>
      </c>
      <c r="P445" s="12">
        <v>0</v>
      </c>
      <c r="Q445" s="12">
        <v>0</v>
      </c>
      <c r="R445" s="12">
        <v>6.9850000000000003</v>
      </c>
      <c r="S445" s="128">
        <v>6.3595738686723777</v>
      </c>
      <c r="T445" s="126">
        <v>1</v>
      </c>
      <c r="U445" s="128">
        <v>0.51739600751000214</v>
      </c>
      <c r="V445" s="12">
        <v>1</v>
      </c>
      <c r="W445" s="12">
        <v>0</v>
      </c>
      <c r="X445" s="12">
        <v>1</v>
      </c>
      <c r="Y445" s="12">
        <v>1</v>
      </c>
      <c r="Z445" s="12">
        <v>1</v>
      </c>
      <c r="AA445" s="12">
        <v>1</v>
      </c>
      <c r="AB445" s="12">
        <v>0</v>
      </c>
      <c r="AC445" s="12">
        <v>0</v>
      </c>
      <c r="AD445" s="12">
        <v>0</v>
      </c>
      <c r="AE445" s="12">
        <v>0</v>
      </c>
      <c r="AF445" s="12">
        <v>0.7</v>
      </c>
      <c r="AG445" s="113">
        <v>2.9957322735539909</v>
      </c>
      <c r="AH445" s="12">
        <v>1</v>
      </c>
      <c r="AI445" s="24">
        <v>162</v>
      </c>
      <c r="AJ445" s="12">
        <v>1</v>
      </c>
      <c r="AK445" s="12" t="s">
        <v>560</v>
      </c>
      <c r="AL445" s="12">
        <v>11</v>
      </c>
      <c r="AM445" s="12" t="s">
        <v>90</v>
      </c>
      <c r="AN445" s="128">
        <f t="shared" si="15"/>
        <v>3.784189633918261</v>
      </c>
      <c r="AO445" s="12">
        <v>1501.04</v>
      </c>
      <c r="AP445" s="12" t="s">
        <v>583</v>
      </c>
      <c r="AQ445" s="12" t="s">
        <v>1683</v>
      </c>
      <c r="AR445" s="12" t="s">
        <v>586</v>
      </c>
      <c r="AS445" s="12" t="s">
        <v>599</v>
      </c>
      <c r="AT445" s="12" t="s">
        <v>17</v>
      </c>
    </row>
    <row r="446" spans="1:46" ht="15" customHeight="1" x14ac:dyDescent="0.3">
      <c r="A446" s="15">
        <v>-2.9489603857695413E-3</v>
      </c>
      <c r="B446" s="12">
        <v>6.3605027928362659E-3</v>
      </c>
      <c r="C446" s="12">
        <v>0</v>
      </c>
      <c r="D446" s="12">
        <v>0</v>
      </c>
      <c r="E446" s="12">
        <v>1</v>
      </c>
      <c r="F446" s="12">
        <v>1</v>
      </c>
      <c r="G446" s="12">
        <v>1</v>
      </c>
      <c r="H446" s="12">
        <v>0</v>
      </c>
      <c r="I446" s="12">
        <v>0</v>
      </c>
      <c r="J446" s="12">
        <v>0</v>
      </c>
      <c r="K446" s="12">
        <v>0</v>
      </c>
      <c r="L446" s="12">
        <v>0</v>
      </c>
      <c r="M446" s="12">
        <v>0</v>
      </c>
      <c r="N446" s="12">
        <v>1</v>
      </c>
      <c r="O446" s="113">
        <v>7.6038979685218813</v>
      </c>
      <c r="P446" s="12">
        <v>0</v>
      </c>
      <c r="Q446" s="12">
        <v>0</v>
      </c>
      <c r="R446" s="12">
        <v>6.9850000000000003</v>
      </c>
      <c r="S446" s="128">
        <v>6.3595738686723777</v>
      </c>
      <c r="T446" s="126">
        <v>1</v>
      </c>
      <c r="U446" s="128">
        <v>0.51739600751000214</v>
      </c>
      <c r="V446" s="12">
        <v>1</v>
      </c>
      <c r="W446" s="12">
        <v>0</v>
      </c>
      <c r="X446" s="12">
        <v>1</v>
      </c>
      <c r="Y446" s="12">
        <v>1</v>
      </c>
      <c r="Z446" s="12">
        <v>1</v>
      </c>
      <c r="AA446" s="12">
        <v>1</v>
      </c>
      <c r="AB446" s="12">
        <v>0</v>
      </c>
      <c r="AC446" s="12">
        <v>0</v>
      </c>
      <c r="AD446" s="12">
        <v>0</v>
      </c>
      <c r="AE446" s="12">
        <v>0</v>
      </c>
      <c r="AF446" s="12">
        <v>0.7</v>
      </c>
      <c r="AG446" s="113">
        <v>2.9957322735539909</v>
      </c>
      <c r="AH446" s="12">
        <v>1</v>
      </c>
      <c r="AI446" s="24">
        <v>162</v>
      </c>
      <c r="AJ446" s="12">
        <v>1</v>
      </c>
      <c r="AK446" s="12" t="s">
        <v>560</v>
      </c>
      <c r="AL446" s="12">
        <v>11</v>
      </c>
      <c r="AM446" s="12" t="s">
        <v>90</v>
      </c>
      <c r="AN446" s="128">
        <f t="shared" si="15"/>
        <v>3.784189633918261</v>
      </c>
      <c r="AO446" s="12">
        <v>1501.04</v>
      </c>
      <c r="AP446" s="12" t="s">
        <v>583</v>
      </c>
      <c r="AQ446" s="12" t="s">
        <v>1683</v>
      </c>
      <c r="AR446" s="12" t="s">
        <v>587</v>
      </c>
      <c r="AS446" s="12" t="s">
        <v>599</v>
      </c>
      <c r="AT446" s="12" t="s">
        <v>17</v>
      </c>
    </row>
    <row r="447" spans="1:46" ht="15" customHeight="1" x14ac:dyDescent="0.3">
      <c r="A447" s="15">
        <v>4.2597661480067639E-3</v>
      </c>
      <c r="B447" s="12">
        <v>6.3604727415443457E-3</v>
      </c>
      <c r="C447" s="12">
        <v>0</v>
      </c>
      <c r="D447" s="12">
        <v>0</v>
      </c>
      <c r="E447" s="12">
        <v>1</v>
      </c>
      <c r="F447" s="12">
        <v>1</v>
      </c>
      <c r="G447" s="12">
        <v>1</v>
      </c>
      <c r="H447" s="12">
        <v>0</v>
      </c>
      <c r="I447" s="12">
        <v>0</v>
      </c>
      <c r="J447" s="12">
        <v>0</v>
      </c>
      <c r="K447" s="12">
        <v>0</v>
      </c>
      <c r="L447" s="12">
        <v>0</v>
      </c>
      <c r="M447" s="12">
        <v>0</v>
      </c>
      <c r="N447" s="12">
        <v>1</v>
      </c>
      <c r="O447" s="113">
        <v>7.6038979685218813</v>
      </c>
      <c r="P447" s="12">
        <v>0</v>
      </c>
      <c r="Q447" s="12">
        <v>0</v>
      </c>
      <c r="R447" s="12">
        <v>6.9850000000000003</v>
      </c>
      <c r="S447" s="128">
        <v>6.3595738686723777</v>
      </c>
      <c r="T447" s="126">
        <v>1</v>
      </c>
      <c r="U447" s="128">
        <v>0.51739600751000214</v>
      </c>
      <c r="V447" s="12">
        <v>1</v>
      </c>
      <c r="W447" s="12">
        <v>0</v>
      </c>
      <c r="X447" s="12">
        <v>1</v>
      </c>
      <c r="Y447" s="12">
        <v>1</v>
      </c>
      <c r="Z447" s="12">
        <v>1</v>
      </c>
      <c r="AA447" s="12">
        <v>1</v>
      </c>
      <c r="AB447" s="12">
        <v>0</v>
      </c>
      <c r="AC447" s="12">
        <v>0</v>
      </c>
      <c r="AD447" s="12">
        <v>0</v>
      </c>
      <c r="AE447" s="12">
        <v>0</v>
      </c>
      <c r="AF447" s="12">
        <v>0.7</v>
      </c>
      <c r="AG447" s="113">
        <v>2.9957322735539909</v>
      </c>
      <c r="AH447" s="12">
        <v>1</v>
      </c>
      <c r="AI447" s="24">
        <v>162</v>
      </c>
      <c r="AJ447" s="12">
        <v>1</v>
      </c>
      <c r="AK447" s="12" t="s">
        <v>560</v>
      </c>
      <c r="AL447" s="12">
        <v>11</v>
      </c>
      <c r="AM447" s="12" t="s">
        <v>90</v>
      </c>
      <c r="AN447" s="128">
        <f t="shared" si="15"/>
        <v>3.784189633918261</v>
      </c>
      <c r="AO447" s="12">
        <v>1501.04</v>
      </c>
      <c r="AP447" s="12" t="s">
        <v>583</v>
      </c>
      <c r="AQ447" s="12" t="s">
        <v>1683</v>
      </c>
      <c r="AR447" s="12" t="s">
        <v>588</v>
      </c>
      <c r="AS447" s="12" t="s">
        <v>599</v>
      </c>
      <c r="AT447" s="12" t="s">
        <v>17</v>
      </c>
    </row>
    <row r="448" spans="1:46" ht="15" customHeight="1" x14ac:dyDescent="0.3">
      <c r="A448" s="15">
        <v>-4.3181180282322968E-3</v>
      </c>
      <c r="B448" s="12">
        <v>6.3604711496935192E-3</v>
      </c>
      <c r="C448" s="12">
        <v>0</v>
      </c>
      <c r="D448" s="12">
        <v>0</v>
      </c>
      <c r="E448" s="12">
        <v>1</v>
      </c>
      <c r="F448" s="12">
        <v>1</v>
      </c>
      <c r="G448" s="12">
        <v>1</v>
      </c>
      <c r="H448" s="12">
        <v>0</v>
      </c>
      <c r="I448" s="12">
        <v>0</v>
      </c>
      <c r="J448" s="12">
        <v>0</v>
      </c>
      <c r="K448" s="12">
        <v>0</v>
      </c>
      <c r="L448" s="12">
        <v>0</v>
      </c>
      <c r="M448" s="12">
        <v>0</v>
      </c>
      <c r="N448" s="12">
        <v>1</v>
      </c>
      <c r="O448" s="113">
        <v>7.6038979685218813</v>
      </c>
      <c r="P448" s="12">
        <v>0</v>
      </c>
      <c r="Q448" s="12">
        <v>0</v>
      </c>
      <c r="R448" s="12">
        <v>6.9850000000000003</v>
      </c>
      <c r="S448" s="128">
        <v>6.3595738686723777</v>
      </c>
      <c r="T448" s="126">
        <v>1</v>
      </c>
      <c r="U448" s="128">
        <v>0.51739600751000214</v>
      </c>
      <c r="V448" s="12">
        <v>1</v>
      </c>
      <c r="W448" s="12">
        <v>0</v>
      </c>
      <c r="X448" s="12">
        <v>1</v>
      </c>
      <c r="Y448" s="12">
        <v>1</v>
      </c>
      <c r="Z448" s="12">
        <v>1</v>
      </c>
      <c r="AA448" s="12">
        <v>1</v>
      </c>
      <c r="AB448" s="12">
        <v>0</v>
      </c>
      <c r="AC448" s="12">
        <v>0</v>
      </c>
      <c r="AD448" s="12">
        <v>0</v>
      </c>
      <c r="AE448" s="12">
        <v>0</v>
      </c>
      <c r="AF448" s="12">
        <v>0.7</v>
      </c>
      <c r="AG448" s="113">
        <v>2.9957322735539909</v>
      </c>
      <c r="AH448" s="12">
        <v>1</v>
      </c>
      <c r="AI448" s="24">
        <v>162</v>
      </c>
      <c r="AJ448" s="12">
        <v>1</v>
      </c>
      <c r="AK448" s="12" t="s">
        <v>560</v>
      </c>
      <c r="AL448" s="12">
        <v>11</v>
      </c>
      <c r="AM448" s="12" t="s">
        <v>90</v>
      </c>
      <c r="AN448" s="128">
        <f t="shared" si="15"/>
        <v>3.784189633918261</v>
      </c>
      <c r="AO448" s="12">
        <v>1501.04</v>
      </c>
      <c r="AP448" s="12" t="s">
        <v>583</v>
      </c>
      <c r="AQ448" s="12" t="s">
        <v>1683</v>
      </c>
      <c r="AR448" s="12" t="s">
        <v>589</v>
      </c>
      <c r="AS448" s="12" t="s">
        <v>599</v>
      </c>
      <c r="AT448" s="12" t="s">
        <v>17</v>
      </c>
    </row>
    <row r="449" spans="1:47" ht="15" customHeight="1" x14ac:dyDescent="0.3">
      <c r="A449" s="15">
        <v>5.62395903456197E-3</v>
      </c>
      <c r="B449" s="12">
        <v>6.360429860516513E-3</v>
      </c>
      <c r="C449" s="12">
        <v>0</v>
      </c>
      <c r="D449" s="12">
        <v>0</v>
      </c>
      <c r="E449" s="12">
        <v>1</v>
      </c>
      <c r="F449" s="12">
        <v>1</v>
      </c>
      <c r="G449" s="12">
        <v>1</v>
      </c>
      <c r="H449" s="12">
        <v>0</v>
      </c>
      <c r="I449" s="12">
        <v>0</v>
      </c>
      <c r="J449" s="12">
        <v>0</v>
      </c>
      <c r="K449" s="12">
        <v>0</v>
      </c>
      <c r="L449" s="12">
        <v>0</v>
      </c>
      <c r="M449" s="12">
        <v>0</v>
      </c>
      <c r="N449" s="12">
        <v>1</v>
      </c>
      <c r="O449" s="113">
        <v>7.6038979685218813</v>
      </c>
      <c r="P449" s="12">
        <v>0</v>
      </c>
      <c r="Q449" s="12">
        <v>0</v>
      </c>
      <c r="R449" s="12">
        <v>6.9850000000000003</v>
      </c>
      <c r="S449" s="128">
        <v>6.3595738686723777</v>
      </c>
      <c r="T449" s="126">
        <v>1</v>
      </c>
      <c r="U449" s="128">
        <v>0.51739600751000214</v>
      </c>
      <c r="V449" s="12">
        <v>1</v>
      </c>
      <c r="W449" s="12">
        <v>0</v>
      </c>
      <c r="X449" s="12">
        <v>1</v>
      </c>
      <c r="Y449" s="12">
        <v>1</v>
      </c>
      <c r="Z449" s="12">
        <v>1</v>
      </c>
      <c r="AA449" s="12">
        <v>1</v>
      </c>
      <c r="AB449" s="12">
        <v>0</v>
      </c>
      <c r="AC449" s="12">
        <v>0</v>
      </c>
      <c r="AD449" s="12">
        <v>0</v>
      </c>
      <c r="AE449" s="12">
        <v>0</v>
      </c>
      <c r="AF449" s="12">
        <v>0.7</v>
      </c>
      <c r="AG449" s="113">
        <v>2.9957322735539909</v>
      </c>
      <c r="AH449" s="12">
        <v>1</v>
      </c>
      <c r="AI449" s="24">
        <v>162</v>
      </c>
      <c r="AJ449" s="12">
        <v>1</v>
      </c>
      <c r="AK449" s="12" t="s">
        <v>560</v>
      </c>
      <c r="AL449" s="12">
        <v>11</v>
      </c>
      <c r="AM449" s="12" t="s">
        <v>90</v>
      </c>
      <c r="AN449" s="128">
        <f t="shared" si="15"/>
        <v>3.784189633918261</v>
      </c>
      <c r="AO449" s="12">
        <v>1501.04</v>
      </c>
      <c r="AP449" s="12" t="s">
        <v>583</v>
      </c>
      <c r="AQ449" s="12" t="s">
        <v>1683</v>
      </c>
      <c r="AR449" s="12" t="s">
        <v>590</v>
      </c>
      <c r="AS449" s="12" t="s">
        <v>599</v>
      </c>
      <c r="AT449" s="12" t="s">
        <v>17</v>
      </c>
    </row>
    <row r="450" spans="1:47" ht="15" customHeight="1" x14ac:dyDescent="0.3">
      <c r="A450" s="15">
        <v>6.5612480706089167E-3</v>
      </c>
      <c r="B450" s="12">
        <v>6.3603935378351746E-3</v>
      </c>
      <c r="C450" s="12">
        <v>0</v>
      </c>
      <c r="D450" s="12">
        <v>0</v>
      </c>
      <c r="E450" s="12">
        <v>1</v>
      </c>
      <c r="F450" s="12">
        <v>1</v>
      </c>
      <c r="G450" s="12">
        <v>1</v>
      </c>
      <c r="H450" s="12">
        <v>0</v>
      </c>
      <c r="I450" s="12">
        <v>0</v>
      </c>
      <c r="J450" s="12">
        <v>0</v>
      </c>
      <c r="K450" s="12">
        <v>0</v>
      </c>
      <c r="L450" s="12">
        <v>0</v>
      </c>
      <c r="M450" s="12">
        <v>0</v>
      </c>
      <c r="N450" s="12">
        <v>1</v>
      </c>
      <c r="O450" s="113">
        <v>7.6038979685218813</v>
      </c>
      <c r="P450" s="12">
        <v>0</v>
      </c>
      <c r="Q450" s="12">
        <v>0</v>
      </c>
      <c r="R450" s="12">
        <v>6.9850000000000003</v>
      </c>
      <c r="S450" s="128">
        <v>6.3595738686723777</v>
      </c>
      <c r="T450" s="126">
        <v>1</v>
      </c>
      <c r="U450" s="128">
        <v>0.51739600751000214</v>
      </c>
      <c r="V450" s="12">
        <v>1</v>
      </c>
      <c r="W450" s="12">
        <v>0</v>
      </c>
      <c r="X450" s="12">
        <v>1</v>
      </c>
      <c r="Y450" s="12">
        <v>1</v>
      </c>
      <c r="Z450" s="12">
        <v>1</v>
      </c>
      <c r="AA450" s="12">
        <v>1</v>
      </c>
      <c r="AB450" s="12">
        <v>0</v>
      </c>
      <c r="AC450" s="12">
        <v>0</v>
      </c>
      <c r="AD450" s="12">
        <v>0</v>
      </c>
      <c r="AE450" s="12">
        <v>0</v>
      </c>
      <c r="AF450" s="12">
        <v>0.7</v>
      </c>
      <c r="AG450" s="113">
        <v>2.9957322735539909</v>
      </c>
      <c r="AH450" s="12">
        <v>1</v>
      </c>
      <c r="AI450" s="24">
        <v>162</v>
      </c>
      <c r="AJ450" s="12">
        <v>1</v>
      </c>
      <c r="AK450" s="12" t="s">
        <v>560</v>
      </c>
      <c r="AL450" s="12">
        <v>11</v>
      </c>
      <c r="AM450" s="12" t="s">
        <v>90</v>
      </c>
      <c r="AN450" s="128">
        <f t="shared" si="15"/>
        <v>3.784189633918261</v>
      </c>
      <c r="AO450" s="12">
        <v>1501.04</v>
      </c>
      <c r="AP450" s="12" t="s">
        <v>583</v>
      </c>
      <c r="AQ450" s="12" t="s">
        <v>1683</v>
      </c>
      <c r="AR450" s="12" t="s">
        <v>591</v>
      </c>
      <c r="AS450" s="12" t="s">
        <v>599</v>
      </c>
      <c r="AT450" s="12" t="s">
        <v>17</v>
      </c>
    </row>
    <row r="451" spans="1:47" ht="15" customHeight="1" x14ac:dyDescent="0.3">
      <c r="A451" s="15">
        <v>4.2148937457333396E-3</v>
      </c>
      <c r="B451" s="12">
        <v>6.2801916811426762E-3</v>
      </c>
      <c r="C451" s="12">
        <v>0</v>
      </c>
      <c r="D451" s="12">
        <v>0</v>
      </c>
      <c r="E451" s="12">
        <v>1</v>
      </c>
      <c r="F451" s="12">
        <v>1</v>
      </c>
      <c r="G451" s="12">
        <v>1</v>
      </c>
      <c r="H451" s="12">
        <v>0</v>
      </c>
      <c r="I451" s="12">
        <v>0</v>
      </c>
      <c r="J451" s="12">
        <v>0</v>
      </c>
      <c r="K451" s="12">
        <v>0</v>
      </c>
      <c r="L451" s="12">
        <v>0</v>
      </c>
      <c r="M451" s="12">
        <v>0</v>
      </c>
      <c r="N451" s="12">
        <v>1</v>
      </c>
      <c r="O451" s="113">
        <v>7.6038979685218813</v>
      </c>
      <c r="P451" s="12">
        <v>0</v>
      </c>
      <c r="Q451" s="12">
        <v>0</v>
      </c>
      <c r="R451" s="12">
        <v>6.9850000000000003</v>
      </c>
      <c r="S451" s="128">
        <v>6.3595738686723777</v>
      </c>
      <c r="T451" s="126">
        <v>1</v>
      </c>
      <c r="U451" s="128">
        <v>0.51739600751000214</v>
      </c>
      <c r="V451" s="12">
        <v>1</v>
      </c>
      <c r="W451" s="12">
        <v>0</v>
      </c>
      <c r="X451" s="12">
        <v>1</v>
      </c>
      <c r="Y451" s="12">
        <v>1</v>
      </c>
      <c r="Z451" s="12">
        <v>1</v>
      </c>
      <c r="AA451" s="12">
        <v>1</v>
      </c>
      <c r="AB451" s="12">
        <v>0</v>
      </c>
      <c r="AC451" s="12">
        <v>0</v>
      </c>
      <c r="AD451" s="12">
        <v>0</v>
      </c>
      <c r="AE451" s="12">
        <v>0</v>
      </c>
      <c r="AF451" s="12">
        <v>0.7</v>
      </c>
      <c r="AG451" s="113">
        <v>2.9957322735539909</v>
      </c>
      <c r="AH451" s="12">
        <v>1</v>
      </c>
      <c r="AI451" s="24">
        <v>162</v>
      </c>
      <c r="AJ451" s="12">
        <v>1</v>
      </c>
      <c r="AK451" s="12" t="s">
        <v>560</v>
      </c>
      <c r="AL451" s="12">
        <v>11</v>
      </c>
      <c r="AM451" s="12" t="s">
        <v>90</v>
      </c>
      <c r="AN451" s="128">
        <f t="shared" si="15"/>
        <v>3.784189633918261</v>
      </c>
      <c r="AO451" s="12">
        <v>1501.04</v>
      </c>
      <c r="AP451" s="12" t="s">
        <v>584</v>
      </c>
      <c r="AQ451" s="12" t="s">
        <v>1683</v>
      </c>
      <c r="AR451" s="12" t="s">
        <v>568</v>
      </c>
      <c r="AS451" s="12" t="s">
        <v>599</v>
      </c>
      <c r="AT451" s="12" t="s">
        <v>17</v>
      </c>
    </row>
    <row r="452" spans="1:47" ht="15" customHeight="1" x14ac:dyDescent="0.3">
      <c r="A452" s="15">
        <v>3.5073161448621886E-3</v>
      </c>
      <c r="B452" s="12">
        <v>6.2810759718447042E-3</v>
      </c>
      <c r="C452" s="12">
        <v>0</v>
      </c>
      <c r="D452" s="12">
        <v>0</v>
      </c>
      <c r="E452" s="12">
        <v>1</v>
      </c>
      <c r="F452" s="12">
        <v>1</v>
      </c>
      <c r="G452" s="12">
        <v>1</v>
      </c>
      <c r="H452" s="12">
        <v>0</v>
      </c>
      <c r="I452" s="12">
        <v>0</v>
      </c>
      <c r="J452" s="12">
        <v>0</v>
      </c>
      <c r="K452" s="12">
        <v>0</v>
      </c>
      <c r="L452" s="12">
        <v>0</v>
      </c>
      <c r="M452" s="12">
        <v>0</v>
      </c>
      <c r="N452" s="12">
        <v>1</v>
      </c>
      <c r="O452" s="113">
        <v>7.6038979685218813</v>
      </c>
      <c r="P452" s="12">
        <v>0</v>
      </c>
      <c r="Q452" s="12">
        <v>0</v>
      </c>
      <c r="R452" s="12">
        <v>6.9850000000000003</v>
      </c>
      <c r="S452" s="128">
        <v>6.3595738686723777</v>
      </c>
      <c r="T452" s="126">
        <v>1</v>
      </c>
      <c r="U452" s="128">
        <v>0.51739600751000214</v>
      </c>
      <c r="V452" s="12">
        <v>1</v>
      </c>
      <c r="W452" s="12">
        <v>0</v>
      </c>
      <c r="X452" s="12">
        <v>1</v>
      </c>
      <c r="Y452" s="12">
        <v>1</v>
      </c>
      <c r="Z452" s="12">
        <v>1</v>
      </c>
      <c r="AA452" s="12">
        <v>1</v>
      </c>
      <c r="AB452" s="12">
        <v>0</v>
      </c>
      <c r="AC452" s="12">
        <v>0</v>
      </c>
      <c r="AD452" s="12">
        <v>0</v>
      </c>
      <c r="AE452" s="12">
        <v>0</v>
      </c>
      <c r="AF452" s="12">
        <v>0.7</v>
      </c>
      <c r="AG452" s="113">
        <v>2.9957322735539909</v>
      </c>
      <c r="AH452" s="12">
        <v>1</v>
      </c>
      <c r="AI452" s="24">
        <v>162</v>
      </c>
      <c r="AJ452" s="12">
        <v>1</v>
      </c>
      <c r="AK452" s="12" t="s">
        <v>560</v>
      </c>
      <c r="AL452" s="12">
        <v>11</v>
      </c>
      <c r="AM452" s="12" t="s">
        <v>90</v>
      </c>
      <c r="AN452" s="128">
        <f t="shared" si="15"/>
        <v>3.784189633918261</v>
      </c>
      <c r="AO452" s="12">
        <v>1501.04</v>
      </c>
      <c r="AP452" s="12" t="s">
        <v>584</v>
      </c>
      <c r="AQ452" s="12" t="s">
        <v>1683</v>
      </c>
      <c r="AR452" s="12" t="s">
        <v>568</v>
      </c>
      <c r="AS452" s="12" t="s">
        <v>599</v>
      </c>
      <c r="AT452" s="12" t="s">
        <v>17</v>
      </c>
    </row>
    <row r="453" spans="1:47" ht="15" customHeight="1" x14ac:dyDescent="0.3">
      <c r="A453" s="15">
        <v>8.930491137562615E-4</v>
      </c>
      <c r="B453" s="12">
        <v>6.2811121000857064E-3</v>
      </c>
      <c r="C453" s="12">
        <v>0</v>
      </c>
      <c r="D453" s="12">
        <v>0</v>
      </c>
      <c r="E453" s="12">
        <v>1</v>
      </c>
      <c r="F453" s="12">
        <v>1</v>
      </c>
      <c r="G453" s="12">
        <v>1</v>
      </c>
      <c r="H453" s="12">
        <v>0</v>
      </c>
      <c r="I453" s="12">
        <v>0</v>
      </c>
      <c r="J453" s="12">
        <v>0</v>
      </c>
      <c r="K453" s="12">
        <v>0</v>
      </c>
      <c r="L453" s="12">
        <v>0</v>
      </c>
      <c r="M453" s="12">
        <v>0</v>
      </c>
      <c r="N453" s="12">
        <v>1</v>
      </c>
      <c r="O453" s="113">
        <v>7.6038979685218813</v>
      </c>
      <c r="P453" s="12">
        <v>0</v>
      </c>
      <c r="Q453" s="12">
        <v>0</v>
      </c>
      <c r="R453" s="12">
        <v>6.9850000000000003</v>
      </c>
      <c r="S453" s="128">
        <v>6.3595738686723777</v>
      </c>
      <c r="T453" s="126">
        <v>1</v>
      </c>
      <c r="U453" s="128">
        <v>0.51739600751000214</v>
      </c>
      <c r="V453" s="12">
        <v>1</v>
      </c>
      <c r="W453" s="12">
        <v>0</v>
      </c>
      <c r="X453" s="12">
        <v>1</v>
      </c>
      <c r="Y453" s="12">
        <v>1</v>
      </c>
      <c r="Z453" s="12">
        <v>1</v>
      </c>
      <c r="AA453" s="12">
        <v>1</v>
      </c>
      <c r="AB453" s="12">
        <v>0</v>
      </c>
      <c r="AC453" s="12">
        <v>0</v>
      </c>
      <c r="AD453" s="12">
        <v>0</v>
      </c>
      <c r="AE453" s="12">
        <v>0</v>
      </c>
      <c r="AF453" s="12">
        <v>0.7</v>
      </c>
      <c r="AG453" s="113">
        <v>2.9957322735539909</v>
      </c>
      <c r="AH453" s="12">
        <v>1</v>
      </c>
      <c r="AI453" s="24">
        <v>162</v>
      </c>
      <c r="AJ453" s="12">
        <v>1</v>
      </c>
      <c r="AK453" s="12" t="s">
        <v>560</v>
      </c>
      <c r="AL453" s="12">
        <v>11</v>
      </c>
      <c r="AM453" s="12" t="s">
        <v>90</v>
      </c>
      <c r="AN453" s="128">
        <f t="shared" si="15"/>
        <v>3.784189633918261</v>
      </c>
      <c r="AO453" s="12">
        <v>1501.04</v>
      </c>
      <c r="AP453" s="12" t="s">
        <v>584</v>
      </c>
      <c r="AQ453" s="12" t="s">
        <v>1683</v>
      </c>
      <c r="AR453" s="12" t="s">
        <v>585</v>
      </c>
      <c r="AS453" s="12" t="s">
        <v>599</v>
      </c>
      <c r="AT453" s="12" t="s">
        <v>17</v>
      </c>
    </row>
    <row r="454" spans="1:47" ht="15" customHeight="1" x14ac:dyDescent="0.3">
      <c r="A454" s="15">
        <v>-2.0443207645921163E-3</v>
      </c>
      <c r="B454" s="12">
        <v>6.2811014796163569E-3</v>
      </c>
      <c r="C454" s="12">
        <v>0</v>
      </c>
      <c r="D454" s="12">
        <v>0</v>
      </c>
      <c r="E454" s="12">
        <v>1</v>
      </c>
      <c r="F454" s="12">
        <v>1</v>
      </c>
      <c r="G454" s="12">
        <v>1</v>
      </c>
      <c r="H454" s="12">
        <v>0</v>
      </c>
      <c r="I454" s="12">
        <v>0</v>
      </c>
      <c r="J454" s="12">
        <v>0</v>
      </c>
      <c r="K454" s="12">
        <v>0</v>
      </c>
      <c r="L454" s="12">
        <v>0</v>
      </c>
      <c r="M454" s="12">
        <v>0</v>
      </c>
      <c r="N454" s="12">
        <v>1</v>
      </c>
      <c r="O454" s="113">
        <v>7.6038979685218813</v>
      </c>
      <c r="P454" s="12">
        <v>0</v>
      </c>
      <c r="Q454" s="12">
        <v>0</v>
      </c>
      <c r="R454" s="12">
        <v>6.9850000000000003</v>
      </c>
      <c r="S454" s="128">
        <v>6.3595738686723777</v>
      </c>
      <c r="T454" s="126">
        <v>1</v>
      </c>
      <c r="U454" s="128">
        <v>0.51739600751000214</v>
      </c>
      <c r="V454" s="12">
        <v>1</v>
      </c>
      <c r="W454" s="12">
        <v>0</v>
      </c>
      <c r="X454" s="12">
        <v>1</v>
      </c>
      <c r="Y454" s="12">
        <v>1</v>
      </c>
      <c r="Z454" s="12">
        <v>1</v>
      </c>
      <c r="AA454" s="12">
        <v>1</v>
      </c>
      <c r="AB454" s="12">
        <v>0</v>
      </c>
      <c r="AC454" s="12">
        <v>0</v>
      </c>
      <c r="AD454" s="12">
        <v>0</v>
      </c>
      <c r="AE454" s="12">
        <v>0</v>
      </c>
      <c r="AF454" s="12">
        <v>0.7</v>
      </c>
      <c r="AG454" s="113">
        <v>2.9957322735539909</v>
      </c>
      <c r="AH454" s="12">
        <v>1</v>
      </c>
      <c r="AI454" s="24">
        <v>162</v>
      </c>
      <c r="AJ454" s="12">
        <v>1</v>
      </c>
      <c r="AK454" s="12" t="s">
        <v>560</v>
      </c>
      <c r="AL454" s="12">
        <v>11</v>
      </c>
      <c r="AM454" s="12" t="s">
        <v>90</v>
      </c>
      <c r="AN454" s="128">
        <f t="shared" si="15"/>
        <v>3.784189633918261</v>
      </c>
      <c r="AO454" s="12">
        <v>1501.04</v>
      </c>
      <c r="AP454" s="12" t="s">
        <v>584</v>
      </c>
      <c r="AQ454" s="12" t="s">
        <v>1683</v>
      </c>
      <c r="AR454" s="12" t="s">
        <v>586</v>
      </c>
      <c r="AS454" s="12" t="s">
        <v>599</v>
      </c>
      <c r="AT454" s="12" t="s">
        <v>17</v>
      </c>
    </row>
    <row r="455" spans="1:47" ht="15" customHeight="1" x14ac:dyDescent="0.3">
      <c r="A455" s="15">
        <v>3.2827047601707341E-3</v>
      </c>
      <c r="B455" s="12">
        <v>6.2810807615865218E-3</v>
      </c>
      <c r="C455" s="12">
        <v>0</v>
      </c>
      <c r="D455" s="12">
        <v>0</v>
      </c>
      <c r="E455" s="12">
        <v>1</v>
      </c>
      <c r="F455" s="12">
        <v>1</v>
      </c>
      <c r="G455" s="12">
        <v>1</v>
      </c>
      <c r="H455" s="12">
        <v>0</v>
      </c>
      <c r="I455" s="12">
        <v>0</v>
      </c>
      <c r="J455" s="12">
        <v>0</v>
      </c>
      <c r="K455" s="12">
        <v>0</v>
      </c>
      <c r="L455" s="12">
        <v>0</v>
      </c>
      <c r="M455" s="12">
        <v>0</v>
      </c>
      <c r="N455" s="12">
        <v>1</v>
      </c>
      <c r="O455" s="113">
        <v>7.6038979685218813</v>
      </c>
      <c r="P455" s="12">
        <v>0</v>
      </c>
      <c r="Q455" s="12">
        <v>0</v>
      </c>
      <c r="R455" s="12">
        <v>6.9850000000000003</v>
      </c>
      <c r="S455" s="128">
        <v>6.3595738686723777</v>
      </c>
      <c r="T455" s="126">
        <v>1</v>
      </c>
      <c r="U455" s="128">
        <v>0.51739600751000214</v>
      </c>
      <c r="V455" s="12">
        <v>1</v>
      </c>
      <c r="W455" s="12">
        <v>0</v>
      </c>
      <c r="X455" s="12">
        <v>1</v>
      </c>
      <c r="Y455" s="12">
        <v>1</v>
      </c>
      <c r="Z455" s="12">
        <v>1</v>
      </c>
      <c r="AA455" s="12">
        <v>1</v>
      </c>
      <c r="AB455" s="12">
        <v>0</v>
      </c>
      <c r="AC455" s="12">
        <v>0</v>
      </c>
      <c r="AD455" s="12">
        <v>0</v>
      </c>
      <c r="AE455" s="12">
        <v>0</v>
      </c>
      <c r="AF455" s="12">
        <v>0.7</v>
      </c>
      <c r="AG455" s="113">
        <v>2.9957322735539909</v>
      </c>
      <c r="AH455" s="12">
        <v>1</v>
      </c>
      <c r="AI455" s="24">
        <v>162</v>
      </c>
      <c r="AJ455" s="12">
        <v>1</v>
      </c>
      <c r="AK455" s="12" t="s">
        <v>560</v>
      </c>
      <c r="AL455" s="12">
        <v>11</v>
      </c>
      <c r="AM455" s="12" t="s">
        <v>90</v>
      </c>
      <c r="AN455" s="128">
        <f t="shared" si="15"/>
        <v>3.784189633918261</v>
      </c>
      <c r="AO455" s="12">
        <v>1501.04</v>
      </c>
      <c r="AP455" s="12" t="s">
        <v>584</v>
      </c>
      <c r="AQ455" s="12" t="s">
        <v>1683</v>
      </c>
      <c r="AR455" s="12" t="s">
        <v>587</v>
      </c>
      <c r="AS455" s="12" t="s">
        <v>599</v>
      </c>
      <c r="AT455" s="12" t="s">
        <v>17</v>
      </c>
    </row>
    <row r="456" spans="1:47" ht="15" customHeight="1" x14ac:dyDescent="0.3">
      <c r="A456" s="15">
        <v>-8.2036287258480112E-3</v>
      </c>
      <c r="B456" s="12">
        <v>6.2809032432273827E-3</v>
      </c>
      <c r="C456" s="12">
        <v>0</v>
      </c>
      <c r="D456" s="12">
        <v>0</v>
      </c>
      <c r="E456" s="12">
        <v>1</v>
      </c>
      <c r="F456" s="12">
        <v>1</v>
      </c>
      <c r="G456" s="12">
        <v>1</v>
      </c>
      <c r="H456" s="12">
        <v>0</v>
      </c>
      <c r="I456" s="12">
        <v>0</v>
      </c>
      <c r="J456" s="12">
        <v>0</v>
      </c>
      <c r="K456" s="12">
        <v>0</v>
      </c>
      <c r="L456" s="12">
        <v>0</v>
      </c>
      <c r="M456" s="12">
        <v>0</v>
      </c>
      <c r="N456" s="12">
        <v>1</v>
      </c>
      <c r="O456" s="113">
        <v>7.6038979685218813</v>
      </c>
      <c r="P456" s="12">
        <v>0</v>
      </c>
      <c r="Q456" s="12">
        <v>0</v>
      </c>
      <c r="R456" s="12">
        <v>6.9850000000000003</v>
      </c>
      <c r="S456" s="128">
        <v>6.3595738686723777</v>
      </c>
      <c r="T456" s="126">
        <v>1</v>
      </c>
      <c r="U456" s="128">
        <v>0.51739600751000214</v>
      </c>
      <c r="V456" s="12">
        <v>1</v>
      </c>
      <c r="W456" s="12">
        <v>0</v>
      </c>
      <c r="X456" s="12">
        <v>1</v>
      </c>
      <c r="Y456" s="12">
        <v>1</v>
      </c>
      <c r="Z456" s="12">
        <v>1</v>
      </c>
      <c r="AA456" s="12">
        <v>1</v>
      </c>
      <c r="AB456" s="12">
        <v>0</v>
      </c>
      <c r="AC456" s="12">
        <v>0</v>
      </c>
      <c r="AD456" s="12">
        <v>0</v>
      </c>
      <c r="AE456" s="12">
        <v>0</v>
      </c>
      <c r="AF456" s="12">
        <v>0.7</v>
      </c>
      <c r="AG456" s="113">
        <v>2.9957322735539909</v>
      </c>
      <c r="AH456" s="12">
        <v>1</v>
      </c>
      <c r="AI456" s="24">
        <v>162</v>
      </c>
      <c r="AJ456" s="12">
        <v>1</v>
      </c>
      <c r="AK456" s="12" t="s">
        <v>560</v>
      </c>
      <c r="AL456" s="12">
        <v>11</v>
      </c>
      <c r="AM456" s="12" t="s">
        <v>90</v>
      </c>
      <c r="AN456" s="128">
        <f t="shared" si="15"/>
        <v>3.784189633918261</v>
      </c>
      <c r="AO456" s="12">
        <v>1501.04</v>
      </c>
      <c r="AP456" s="12" t="s">
        <v>584</v>
      </c>
      <c r="AQ456" s="12" t="s">
        <v>1683</v>
      </c>
      <c r="AR456" s="12" t="s">
        <v>588</v>
      </c>
      <c r="AS456" s="12" t="s">
        <v>599</v>
      </c>
      <c r="AT456" s="12" t="s">
        <v>17</v>
      </c>
    </row>
    <row r="457" spans="1:47" ht="15" customHeight="1" x14ac:dyDescent="0.3">
      <c r="A457" s="15">
        <v>3.7583453097947738E-3</v>
      </c>
      <c r="B457" s="12">
        <v>6.281070243766609E-3</v>
      </c>
      <c r="C457" s="12">
        <v>0</v>
      </c>
      <c r="D457" s="12">
        <v>0</v>
      </c>
      <c r="E457" s="12">
        <v>1</v>
      </c>
      <c r="F457" s="12">
        <v>1</v>
      </c>
      <c r="G457" s="12">
        <v>1</v>
      </c>
      <c r="H457" s="12">
        <v>0</v>
      </c>
      <c r="I457" s="12">
        <v>0</v>
      </c>
      <c r="J457" s="12">
        <v>0</v>
      </c>
      <c r="K457" s="12">
        <v>0</v>
      </c>
      <c r="L457" s="12">
        <v>0</v>
      </c>
      <c r="M457" s="12">
        <v>0</v>
      </c>
      <c r="N457" s="12">
        <v>1</v>
      </c>
      <c r="O457" s="113">
        <v>7.6038979685218813</v>
      </c>
      <c r="P457" s="12">
        <v>0</v>
      </c>
      <c r="Q457" s="12">
        <v>0</v>
      </c>
      <c r="R457" s="12">
        <v>6.9850000000000003</v>
      </c>
      <c r="S457" s="128">
        <v>6.3595738686723777</v>
      </c>
      <c r="T457" s="126">
        <v>1</v>
      </c>
      <c r="U457" s="128">
        <v>0.51739600751000214</v>
      </c>
      <c r="V457" s="12">
        <v>1</v>
      </c>
      <c r="W457" s="12">
        <v>0</v>
      </c>
      <c r="X457" s="12">
        <v>1</v>
      </c>
      <c r="Y457" s="12">
        <v>1</v>
      </c>
      <c r="Z457" s="12">
        <v>1</v>
      </c>
      <c r="AA457" s="12">
        <v>1</v>
      </c>
      <c r="AB457" s="12">
        <v>0</v>
      </c>
      <c r="AC457" s="12">
        <v>0</v>
      </c>
      <c r="AD457" s="12">
        <v>0</v>
      </c>
      <c r="AE457" s="12">
        <v>0</v>
      </c>
      <c r="AF457" s="12">
        <v>0.7</v>
      </c>
      <c r="AG457" s="113">
        <v>2.9957322735539909</v>
      </c>
      <c r="AH457" s="12">
        <v>1</v>
      </c>
      <c r="AI457" s="24">
        <v>162</v>
      </c>
      <c r="AJ457" s="12">
        <v>1</v>
      </c>
      <c r="AK457" s="12" t="s">
        <v>560</v>
      </c>
      <c r="AL457" s="12">
        <v>11</v>
      </c>
      <c r="AM457" s="12" t="s">
        <v>90</v>
      </c>
      <c r="AN457" s="128">
        <f t="shared" si="15"/>
        <v>3.784189633918261</v>
      </c>
      <c r="AO457" s="12">
        <v>1501.04</v>
      </c>
      <c r="AP457" s="12" t="s">
        <v>584</v>
      </c>
      <c r="AQ457" s="12" t="s">
        <v>1683</v>
      </c>
      <c r="AR457" s="12" t="s">
        <v>589</v>
      </c>
      <c r="AS457" s="12" t="s">
        <v>599</v>
      </c>
      <c r="AT457" s="12" t="s">
        <v>17</v>
      </c>
    </row>
    <row r="458" spans="1:47" ht="15" customHeight="1" x14ac:dyDescent="0.3">
      <c r="A458" s="15">
        <v>2.725756589388768E-3</v>
      </c>
      <c r="B458" s="12">
        <v>6.2810912712002046E-3</v>
      </c>
      <c r="C458" s="12">
        <v>0</v>
      </c>
      <c r="D458" s="12">
        <v>0</v>
      </c>
      <c r="E458" s="12">
        <v>1</v>
      </c>
      <c r="F458" s="12">
        <v>1</v>
      </c>
      <c r="G458" s="12">
        <v>1</v>
      </c>
      <c r="H458" s="12">
        <v>0</v>
      </c>
      <c r="I458" s="12">
        <v>0</v>
      </c>
      <c r="J458" s="12">
        <v>0</v>
      </c>
      <c r="K458" s="12">
        <v>0</v>
      </c>
      <c r="L458" s="12">
        <v>0</v>
      </c>
      <c r="M458" s="12">
        <v>0</v>
      </c>
      <c r="N458" s="12">
        <v>1</v>
      </c>
      <c r="O458" s="113">
        <v>7.6038979685218813</v>
      </c>
      <c r="P458" s="12">
        <v>0</v>
      </c>
      <c r="Q458" s="12">
        <v>0</v>
      </c>
      <c r="R458" s="12">
        <v>6.9850000000000003</v>
      </c>
      <c r="S458" s="128">
        <v>6.3595738686723777</v>
      </c>
      <c r="T458" s="126">
        <v>1</v>
      </c>
      <c r="U458" s="128">
        <v>0.51739600751000214</v>
      </c>
      <c r="V458" s="12">
        <v>1</v>
      </c>
      <c r="W458" s="12">
        <v>0</v>
      </c>
      <c r="X458" s="12">
        <v>1</v>
      </c>
      <c r="Y458" s="12">
        <v>1</v>
      </c>
      <c r="Z458" s="12">
        <v>1</v>
      </c>
      <c r="AA458" s="12">
        <v>1</v>
      </c>
      <c r="AB458" s="12">
        <v>0</v>
      </c>
      <c r="AC458" s="12">
        <v>0</v>
      </c>
      <c r="AD458" s="12">
        <v>0</v>
      </c>
      <c r="AE458" s="12">
        <v>0</v>
      </c>
      <c r="AF458" s="12">
        <v>0.7</v>
      </c>
      <c r="AG458" s="113">
        <v>2.9957322735539909</v>
      </c>
      <c r="AH458" s="12">
        <v>1</v>
      </c>
      <c r="AI458" s="24">
        <v>162</v>
      </c>
      <c r="AJ458" s="12">
        <v>1</v>
      </c>
      <c r="AK458" s="12" t="s">
        <v>560</v>
      </c>
      <c r="AL458" s="12">
        <v>11</v>
      </c>
      <c r="AM458" s="12" t="s">
        <v>90</v>
      </c>
      <c r="AN458" s="128">
        <f t="shared" si="15"/>
        <v>3.784189633918261</v>
      </c>
      <c r="AO458" s="12">
        <v>1501.04</v>
      </c>
      <c r="AP458" s="12" t="s">
        <v>584</v>
      </c>
      <c r="AQ458" s="12" t="s">
        <v>1683</v>
      </c>
      <c r="AR458" s="12" t="s">
        <v>590</v>
      </c>
      <c r="AS458" s="12" t="s">
        <v>599</v>
      </c>
      <c r="AT458" s="12" t="s">
        <v>17</v>
      </c>
    </row>
    <row r="459" spans="1:47" ht="15" customHeight="1" x14ac:dyDescent="0.3">
      <c r="A459" s="15">
        <v>1.1258594514629966E-3</v>
      </c>
      <c r="B459" s="12">
        <v>6.2811106239514551E-3</v>
      </c>
      <c r="C459" s="12">
        <v>0</v>
      </c>
      <c r="D459" s="12">
        <v>0</v>
      </c>
      <c r="E459" s="12">
        <v>1</v>
      </c>
      <c r="F459" s="12">
        <v>1</v>
      </c>
      <c r="G459" s="12">
        <v>1</v>
      </c>
      <c r="H459" s="12">
        <v>0</v>
      </c>
      <c r="I459" s="12">
        <v>0</v>
      </c>
      <c r="J459" s="12">
        <v>0</v>
      </c>
      <c r="K459" s="12">
        <v>0</v>
      </c>
      <c r="L459" s="12">
        <v>0</v>
      </c>
      <c r="M459" s="12">
        <v>0</v>
      </c>
      <c r="N459" s="12">
        <v>1</v>
      </c>
      <c r="O459" s="113">
        <v>7.6038979685218813</v>
      </c>
      <c r="P459" s="12">
        <v>0</v>
      </c>
      <c r="Q459" s="12">
        <v>0</v>
      </c>
      <c r="R459" s="12">
        <v>6.9850000000000003</v>
      </c>
      <c r="S459" s="128">
        <v>6.3595738686723777</v>
      </c>
      <c r="T459" s="126">
        <v>1</v>
      </c>
      <c r="U459" s="128">
        <v>0.51739600751000214</v>
      </c>
      <c r="V459" s="12">
        <v>1</v>
      </c>
      <c r="W459" s="12">
        <v>0</v>
      </c>
      <c r="X459" s="12">
        <v>1</v>
      </c>
      <c r="Y459" s="12">
        <v>1</v>
      </c>
      <c r="Z459" s="12">
        <v>1</v>
      </c>
      <c r="AA459" s="12">
        <v>1</v>
      </c>
      <c r="AB459" s="12">
        <v>0</v>
      </c>
      <c r="AC459" s="12">
        <v>0</v>
      </c>
      <c r="AD459" s="12">
        <v>0</v>
      </c>
      <c r="AE459" s="12">
        <v>0</v>
      </c>
      <c r="AF459" s="12">
        <v>0.7</v>
      </c>
      <c r="AG459" s="113">
        <v>2.9957322735539909</v>
      </c>
      <c r="AH459" s="12">
        <v>1</v>
      </c>
      <c r="AI459" s="24">
        <v>162</v>
      </c>
      <c r="AJ459" s="12">
        <v>1</v>
      </c>
      <c r="AK459" s="12" t="s">
        <v>560</v>
      </c>
      <c r="AL459" s="12">
        <v>11</v>
      </c>
      <c r="AM459" s="12" t="s">
        <v>90</v>
      </c>
      <c r="AN459" s="128">
        <f t="shared" si="15"/>
        <v>3.784189633918261</v>
      </c>
      <c r="AO459" s="12">
        <v>1501.04</v>
      </c>
      <c r="AP459" s="12" t="s">
        <v>584</v>
      </c>
      <c r="AQ459" s="12" t="s">
        <v>1683</v>
      </c>
      <c r="AR459" s="12" t="s">
        <v>591</v>
      </c>
      <c r="AS459" s="12" t="s">
        <v>599</v>
      </c>
      <c r="AT459" s="12" t="s">
        <v>17</v>
      </c>
      <c r="AU459" s="12"/>
    </row>
    <row r="460" spans="1:47" ht="15" customHeight="1" x14ac:dyDescent="0.3">
      <c r="A460" s="15">
        <v>2.8548606091797278E-3</v>
      </c>
      <c r="B460" s="12">
        <v>1.6415448502783436E-2</v>
      </c>
      <c r="C460" s="12">
        <v>1</v>
      </c>
      <c r="D460" s="12">
        <v>0</v>
      </c>
      <c r="E460" s="12">
        <v>0</v>
      </c>
      <c r="F460" s="12">
        <v>1</v>
      </c>
      <c r="G460" s="12">
        <v>0</v>
      </c>
      <c r="H460" s="12">
        <v>0</v>
      </c>
      <c r="I460" s="12">
        <v>0</v>
      </c>
      <c r="J460" s="12">
        <v>0</v>
      </c>
      <c r="K460" s="12">
        <v>0</v>
      </c>
      <c r="L460" s="12">
        <v>0</v>
      </c>
      <c r="M460" s="12">
        <v>0</v>
      </c>
      <c r="N460" s="12">
        <v>0</v>
      </c>
      <c r="O460" s="113">
        <v>7.6048944808116197</v>
      </c>
      <c r="P460" s="12">
        <v>0</v>
      </c>
      <c r="Q460" s="12">
        <v>1</v>
      </c>
      <c r="R460" s="12">
        <v>14.975</v>
      </c>
      <c r="S460" s="128">
        <v>6.4002574453088208</v>
      </c>
      <c r="T460" s="126">
        <v>1</v>
      </c>
      <c r="U460" s="128">
        <v>0.39651055592663625</v>
      </c>
      <c r="V460" s="12">
        <v>1</v>
      </c>
      <c r="W460" s="12">
        <v>1</v>
      </c>
      <c r="X460" s="12">
        <v>1</v>
      </c>
      <c r="Y460" s="12">
        <v>0</v>
      </c>
      <c r="Z460" s="12">
        <v>0</v>
      </c>
      <c r="AA460" s="12">
        <v>0</v>
      </c>
      <c r="AB460" s="12">
        <v>0</v>
      </c>
      <c r="AC460" s="12">
        <v>0</v>
      </c>
      <c r="AD460" s="12">
        <v>1</v>
      </c>
      <c r="AE460" s="12">
        <v>0</v>
      </c>
      <c r="AF460" s="12">
        <v>0.5</v>
      </c>
      <c r="AG460" s="113">
        <v>2.8033603809065348</v>
      </c>
      <c r="AH460" s="12">
        <v>1</v>
      </c>
      <c r="AI460" s="24">
        <v>107</v>
      </c>
      <c r="AJ460" s="12">
        <v>1</v>
      </c>
      <c r="AK460" s="12" t="s">
        <v>560</v>
      </c>
      <c r="AL460" s="12">
        <v>12</v>
      </c>
      <c r="AM460" s="12" t="s">
        <v>104</v>
      </c>
      <c r="AN460" s="128">
        <f>LN(18.31)</f>
        <v>2.9074473586864191</v>
      </c>
      <c r="AO460" s="12">
        <v>1529.33</v>
      </c>
      <c r="AP460" s="12" t="s">
        <v>610</v>
      </c>
      <c r="AQ460" s="12" t="s">
        <v>63</v>
      </c>
      <c r="AR460" s="12" t="s">
        <v>613</v>
      </c>
      <c r="AS460" s="12" t="s">
        <v>614</v>
      </c>
      <c r="AT460" s="12" t="s">
        <v>17</v>
      </c>
      <c r="AU460" s="12"/>
    </row>
    <row r="461" spans="1:47" ht="15" customHeight="1" x14ac:dyDescent="0.3">
      <c r="A461" s="15">
        <v>1.5077654659229509E-2</v>
      </c>
      <c r="B461" s="12">
        <v>1.6413649375870098E-2</v>
      </c>
      <c r="C461" s="12">
        <v>1</v>
      </c>
      <c r="D461" s="12">
        <v>0</v>
      </c>
      <c r="E461" s="12">
        <v>0</v>
      </c>
      <c r="F461" s="12">
        <v>1</v>
      </c>
      <c r="G461" s="12">
        <v>0</v>
      </c>
      <c r="H461" s="12">
        <v>0</v>
      </c>
      <c r="I461" s="12">
        <v>0</v>
      </c>
      <c r="J461" s="12">
        <v>0</v>
      </c>
      <c r="K461" s="12">
        <v>0</v>
      </c>
      <c r="L461" s="12">
        <v>0</v>
      </c>
      <c r="M461" s="12">
        <v>0</v>
      </c>
      <c r="N461" s="12">
        <v>0</v>
      </c>
      <c r="O461" s="113">
        <v>7.6048944808116197</v>
      </c>
      <c r="P461" s="12">
        <v>0</v>
      </c>
      <c r="Q461" s="12">
        <v>1</v>
      </c>
      <c r="R461" s="12">
        <v>14.975</v>
      </c>
      <c r="S461" s="128">
        <v>6.4002574453088208</v>
      </c>
      <c r="T461" s="126">
        <v>1</v>
      </c>
      <c r="U461" s="128">
        <v>0.39651055592663625</v>
      </c>
      <c r="V461" s="12">
        <v>1</v>
      </c>
      <c r="W461" s="12">
        <v>1</v>
      </c>
      <c r="X461" s="12">
        <v>1</v>
      </c>
      <c r="Y461" s="12">
        <v>0</v>
      </c>
      <c r="Z461" s="12">
        <v>0</v>
      </c>
      <c r="AA461" s="12">
        <v>0</v>
      </c>
      <c r="AB461" s="12">
        <v>0</v>
      </c>
      <c r="AC461" s="12">
        <v>0</v>
      </c>
      <c r="AD461" s="12">
        <v>1</v>
      </c>
      <c r="AE461" s="12">
        <v>0</v>
      </c>
      <c r="AF461" s="12">
        <v>0.5</v>
      </c>
      <c r="AG461" s="113">
        <v>2.8033603809065348</v>
      </c>
      <c r="AH461" s="12">
        <v>1</v>
      </c>
      <c r="AI461" s="24">
        <v>107</v>
      </c>
      <c r="AJ461" s="12">
        <v>1</v>
      </c>
      <c r="AK461" s="12" t="s">
        <v>560</v>
      </c>
      <c r="AL461" s="12">
        <v>12</v>
      </c>
      <c r="AM461" s="12" t="s">
        <v>104</v>
      </c>
      <c r="AN461" s="128">
        <f>LN(18.31)</f>
        <v>2.9074473586864191</v>
      </c>
      <c r="AO461" s="12">
        <v>1529.33</v>
      </c>
      <c r="AP461" s="12" t="s">
        <v>610</v>
      </c>
      <c r="AQ461" s="12" t="s">
        <v>63</v>
      </c>
      <c r="AR461" s="12" t="s">
        <v>517</v>
      </c>
      <c r="AS461" s="12" t="s">
        <v>614</v>
      </c>
      <c r="AT461" s="12" t="s">
        <v>17</v>
      </c>
      <c r="AU461" s="12"/>
    </row>
    <row r="462" spans="1:47" ht="15" customHeight="1" x14ac:dyDescent="0.3">
      <c r="A462" s="15">
        <v>-9.472931703727025E-3</v>
      </c>
      <c r="B462" s="12">
        <v>1.2387679920258417E-2</v>
      </c>
      <c r="C462" s="12">
        <v>1</v>
      </c>
      <c r="D462" s="12">
        <v>0</v>
      </c>
      <c r="E462" s="12">
        <v>0</v>
      </c>
      <c r="F462" s="12">
        <v>1</v>
      </c>
      <c r="G462" s="12">
        <v>0</v>
      </c>
      <c r="H462" s="12">
        <v>0</v>
      </c>
      <c r="I462" s="12">
        <v>0</v>
      </c>
      <c r="J462" s="12">
        <v>0</v>
      </c>
      <c r="K462" s="12">
        <v>0</v>
      </c>
      <c r="L462" s="12">
        <v>0</v>
      </c>
      <c r="M462" s="12">
        <v>0</v>
      </c>
      <c r="N462" s="12">
        <v>0</v>
      </c>
      <c r="O462" s="113">
        <v>7.6048944808116197</v>
      </c>
      <c r="P462" s="12">
        <v>0</v>
      </c>
      <c r="Q462" s="12">
        <v>1</v>
      </c>
      <c r="R462" s="12">
        <v>14.975</v>
      </c>
      <c r="S462" s="128">
        <v>6.4002574453088208</v>
      </c>
      <c r="T462" s="126">
        <v>1</v>
      </c>
      <c r="U462" s="128">
        <v>0.67337271596398673</v>
      </c>
      <c r="V462" s="12">
        <v>1</v>
      </c>
      <c r="W462" s="12">
        <v>1</v>
      </c>
      <c r="X462" s="12">
        <v>1</v>
      </c>
      <c r="Y462" s="12">
        <v>0</v>
      </c>
      <c r="Z462" s="12">
        <v>0</v>
      </c>
      <c r="AA462" s="12">
        <v>0</v>
      </c>
      <c r="AB462" s="12">
        <v>0</v>
      </c>
      <c r="AC462" s="12">
        <v>0</v>
      </c>
      <c r="AD462" s="12">
        <v>1</v>
      </c>
      <c r="AE462" s="12">
        <v>0</v>
      </c>
      <c r="AF462" s="12">
        <v>0.5</v>
      </c>
      <c r="AG462" s="113">
        <v>2.8033603809065348</v>
      </c>
      <c r="AH462" s="12">
        <v>1</v>
      </c>
      <c r="AI462" s="24">
        <v>107</v>
      </c>
      <c r="AJ462" s="12">
        <v>1</v>
      </c>
      <c r="AK462" s="12" t="s">
        <v>560</v>
      </c>
      <c r="AL462" s="12">
        <v>12</v>
      </c>
      <c r="AM462" s="12" t="s">
        <v>104</v>
      </c>
      <c r="AN462" s="128">
        <f>LN(139.43)</f>
        <v>4.9375626832069299</v>
      </c>
      <c r="AO462" s="12">
        <v>1529.33</v>
      </c>
      <c r="AP462" s="12" t="s">
        <v>608</v>
      </c>
      <c r="AQ462" s="12" t="s">
        <v>63</v>
      </c>
      <c r="AR462" s="12" t="s">
        <v>613</v>
      </c>
      <c r="AS462" s="12" t="s">
        <v>614</v>
      </c>
      <c r="AT462" s="12" t="s">
        <v>17</v>
      </c>
      <c r="AU462" s="12"/>
    </row>
    <row r="463" spans="1:47" ht="15" customHeight="1" x14ac:dyDescent="0.3">
      <c r="A463" s="15">
        <v>1.6339746348718105E-2</v>
      </c>
      <c r="B463" s="12">
        <v>1.2386581909512112E-2</v>
      </c>
      <c r="C463" s="12">
        <v>1</v>
      </c>
      <c r="D463" s="12">
        <v>0</v>
      </c>
      <c r="E463" s="12">
        <v>0</v>
      </c>
      <c r="F463" s="12">
        <v>1</v>
      </c>
      <c r="G463" s="12">
        <v>0</v>
      </c>
      <c r="H463" s="12">
        <v>0</v>
      </c>
      <c r="I463" s="12">
        <v>0</v>
      </c>
      <c r="J463" s="12">
        <v>0</v>
      </c>
      <c r="K463" s="12">
        <v>0</v>
      </c>
      <c r="L463" s="12">
        <v>0</v>
      </c>
      <c r="M463" s="12">
        <v>0</v>
      </c>
      <c r="N463" s="12">
        <v>0</v>
      </c>
      <c r="O463" s="113">
        <v>7.6048944808116197</v>
      </c>
      <c r="P463" s="12">
        <v>0</v>
      </c>
      <c r="Q463" s="12">
        <v>1</v>
      </c>
      <c r="R463" s="12">
        <v>14.975</v>
      </c>
      <c r="S463" s="128">
        <v>6.4002574453088208</v>
      </c>
      <c r="T463" s="126">
        <v>1</v>
      </c>
      <c r="U463" s="128">
        <v>0.67337271596398673</v>
      </c>
      <c r="V463" s="12">
        <v>1</v>
      </c>
      <c r="W463" s="12">
        <v>1</v>
      </c>
      <c r="X463" s="12">
        <v>1</v>
      </c>
      <c r="Y463" s="12">
        <v>0</v>
      </c>
      <c r="Z463" s="12">
        <v>0</v>
      </c>
      <c r="AA463" s="12">
        <v>0</v>
      </c>
      <c r="AB463" s="12">
        <v>0</v>
      </c>
      <c r="AC463" s="12">
        <v>0</v>
      </c>
      <c r="AD463" s="12">
        <v>1</v>
      </c>
      <c r="AE463" s="12">
        <v>0</v>
      </c>
      <c r="AF463" s="12">
        <v>0.5</v>
      </c>
      <c r="AG463" s="113">
        <v>2.8033603809065348</v>
      </c>
      <c r="AH463" s="12">
        <v>1</v>
      </c>
      <c r="AI463" s="24">
        <v>107</v>
      </c>
      <c r="AJ463" s="12">
        <v>1</v>
      </c>
      <c r="AK463" s="12" t="s">
        <v>560</v>
      </c>
      <c r="AL463" s="12">
        <v>12</v>
      </c>
      <c r="AM463" s="12" t="s">
        <v>104</v>
      </c>
      <c r="AN463" s="128">
        <f>LN(139.43)</f>
        <v>4.9375626832069299</v>
      </c>
      <c r="AO463" s="12">
        <v>1529.33</v>
      </c>
      <c r="AP463" s="12" t="s">
        <v>608</v>
      </c>
      <c r="AQ463" s="12" t="s">
        <v>63</v>
      </c>
      <c r="AR463" s="12" t="s">
        <v>517</v>
      </c>
      <c r="AS463" s="12" t="s">
        <v>614</v>
      </c>
      <c r="AT463" s="12" t="s">
        <v>17</v>
      </c>
      <c r="AU463" s="12"/>
    </row>
    <row r="464" spans="1:47" ht="15" customHeight="1" x14ac:dyDescent="0.3">
      <c r="A464" s="15">
        <v>2.4504413113814495E-3</v>
      </c>
      <c r="B464" s="12">
        <v>1.041437557337116E-2</v>
      </c>
      <c r="C464" s="12">
        <v>1</v>
      </c>
      <c r="D464" s="12">
        <v>0</v>
      </c>
      <c r="E464" s="12">
        <v>0</v>
      </c>
      <c r="F464" s="12">
        <v>1</v>
      </c>
      <c r="G464" s="12">
        <v>0</v>
      </c>
      <c r="H464" s="12">
        <v>0</v>
      </c>
      <c r="I464" s="12">
        <v>0</v>
      </c>
      <c r="J464" s="12">
        <v>0</v>
      </c>
      <c r="K464" s="12">
        <v>0</v>
      </c>
      <c r="L464" s="12">
        <v>0</v>
      </c>
      <c r="M464" s="12">
        <v>0</v>
      </c>
      <c r="N464" s="12">
        <v>0</v>
      </c>
      <c r="O464" s="113">
        <v>7.6048944808116197</v>
      </c>
      <c r="P464" s="12">
        <v>0</v>
      </c>
      <c r="Q464" s="12">
        <v>1</v>
      </c>
      <c r="R464" s="12">
        <v>14.975</v>
      </c>
      <c r="S464" s="128">
        <v>6.4002574453088208</v>
      </c>
      <c r="T464" s="126">
        <v>1</v>
      </c>
      <c r="U464" s="128">
        <v>0.74254793166615385</v>
      </c>
      <c r="V464" s="12">
        <v>1</v>
      </c>
      <c r="W464" s="12">
        <v>1</v>
      </c>
      <c r="X464" s="12">
        <v>1</v>
      </c>
      <c r="Y464" s="12">
        <v>0</v>
      </c>
      <c r="Z464" s="12">
        <v>0</v>
      </c>
      <c r="AA464" s="12">
        <v>0</v>
      </c>
      <c r="AB464" s="12">
        <v>0</v>
      </c>
      <c r="AC464" s="12">
        <v>0</v>
      </c>
      <c r="AD464" s="12">
        <v>1</v>
      </c>
      <c r="AE464" s="12">
        <v>0</v>
      </c>
      <c r="AF464" s="12">
        <v>0.5</v>
      </c>
      <c r="AG464" s="113">
        <v>2.8033603809065348</v>
      </c>
      <c r="AH464" s="12">
        <v>1</v>
      </c>
      <c r="AI464" s="24">
        <v>107</v>
      </c>
      <c r="AJ464" s="12">
        <v>1</v>
      </c>
      <c r="AK464" s="12" t="s">
        <v>560</v>
      </c>
      <c r="AL464" s="12">
        <v>12</v>
      </c>
      <c r="AM464" s="12" t="s">
        <v>104</v>
      </c>
      <c r="AN464" s="128">
        <f>LN(231.55)</f>
        <v>5.4447958329267614</v>
      </c>
      <c r="AO464" s="12">
        <v>1529.33</v>
      </c>
      <c r="AP464" s="12" t="s">
        <v>609</v>
      </c>
      <c r="AQ464" s="12" t="s">
        <v>63</v>
      </c>
      <c r="AR464" s="12" t="s">
        <v>613</v>
      </c>
      <c r="AS464" s="12" t="s">
        <v>614</v>
      </c>
      <c r="AT464" s="12" t="s">
        <v>17</v>
      </c>
      <c r="AU464" s="12"/>
    </row>
    <row r="465" spans="1:47" ht="15" customHeight="1" x14ac:dyDescent="0.3">
      <c r="A465" s="15">
        <v>-8.7252519641820778E-3</v>
      </c>
      <c r="B465" s="12">
        <v>1.0414010408862478E-2</v>
      </c>
      <c r="C465" s="12">
        <v>1</v>
      </c>
      <c r="D465" s="12">
        <v>0</v>
      </c>
      <c r="E465" s="12">
        <v>0</v>
      </c>
      <c r="F465" s="12">
        <v>1</v>
      </c>
      <c r="G465" s="12">
        <v>0</v>
      </c>
      <c r="H465" s="12">
        <v>0</v>
      </c>
      <c r="I465" s="12">
        <v>0</v>
      </c>
      <c r="J465" s="12">
        <v>0</v>
      </c>
      <c r="K465" s="12">
        <v>0</v>
      </c>
      <c r="L465" s="12">
        <v>0</v>
      </c>
      <c r="M465" s="12">
        <v>0</v>
      </c>
      <c r="N465" s="12">
        <v>0</v>
      </c>
      <c r="O465" s="113">
        <v>7.6048944808116197</v>
      </c>
      <c r="P465" s="12">
        <v>0</v>
      </c>
      <c r="Q465" s="12">
        <v>1</v>
      </c>
      <c r="R465" s="12">
        <v>14.975</v>
      </c>
      <c r="S465" s="128">
        <v>6.4002574453088208</v>
      </c>
      <c r="T465" s="126">
        <v>1</v>
      </c>
      <c r="U465" s="128">
        <v>0.74254793166615385</v>
      </c>
      <c r="V465" s="12">
        <v>1</v>
      </c>
      <c r="W465" s="12">
        <v>1</v>
      </c>
      <c r="X465" s="12">
        <v>1</v>
      </c>
      <c r="Y465" s="12">
        <v>0</v>
      </c>
      <c r="Z465" s="12">
        <v>0</v>
      </c>
      <c r="AA465" s="12">
        <v>0</v>
      </c>
      <c r="AB465" s="12">
        <v>0</v>
      </c>
      <c r="AC465" s="12">
        <v>0</v>
      </c>
      <c r="AD465" s="12">
        <v>1</v>
      </c>
      <c r="AE465" s="12">
        <v>0</v>
      </c>
      <c r="AF465" s="12">
        <v>0.5</v>
      </c>
      <c r="AG465" s="113">
        <v>2.8033603809065348</v>
      </c>
      <c r="AH465" s="12">
        <v>1</v>
      </c>
      <c r="AI465" s="24">
        <v>107</v>
      </c>
      <c r="AJ465" s="12">
        <v>1</v>
      </c>
      <c r="AK465" s="12" t="s">
        <v>560</v>
      </c>
      <c r="AL465" s="12">
        <v>12</v>
      </c>
      <c r="AM465" s="12" t="s">
        <v>104</v>
      </c>
      <c r="AN465" s="128">
        <f>LN(231.55)</f>
        <v>5.4447958329267614</v>
      </c>
      <c r="AO465" s="12">
        <v>1529.33</v>
      </c>
      <c r="AP465" s="12" t="s">
        <v>609</v>
      </c>
      <c r="AQ465" s="12" t="s">
        <v>63</v>
      </c>
      <c r="AR465" s="12" t="s">
        <v>517</v>
      </c>
      <c r="AS465" s="12" t="s">
        <v>614</v>
      </c>
      <c r="AT465" s="12" t="s">
        <v>17</v>
      </c>
      <c r="AU465" s="12"/>
    </row>
    <row r="466" spans="1:47" ht="15" customHeight="1" x14ac:dyDescent="0.3">
      <c r="A466" s="15">
        <v>-2.4583417798668666E-3</v>
      </c>
      <c r="B466" s="12">
        <v>1.1472261639378709E-2</v>
      </c>
      <c r="C466" s="12">
        <v>1</v>
      </c>
      <c r="D466" s="12">
        <v>0</v>
      </c>
      <c r="E466" s="12">
        <v>0</v>
      </c>
      <c r="F466" s="12">
        <v>1</v>
      </c>
      <c r="G466" s="12">
        <v>0</v>
      </c>
      <c r="H466" s="12">
        <v>0</v>
      </c>
      <c r="I466" s="12">
        <v>0</v>
      </c>
      <c r="J466" s="12">
        <v>0</v>
      </c>
      <c r="K466" s="12">
        <v>0</v>
      </c>
      <c r="L466" s="12">
        <v>0</v>
      </c>
      <c r="M466" s="12">
        <v>0</v>
      </c>
      <c r="N466" s="12">
        <v>0</v>
      </c>
      <c r="O466" s="113">
        <v>7.6048944808116197</v>
      </c>
      <c r="P466" s="12">
        <v>0</v>
      </c>
      <c r="Q466" s="12">
        <v>1</v>
      </c>
      <c r="R466" s="12">
        <v>14.975</v>
      </c>
      <c r="S466" s="128">
        <v>6.4002574453088208</v>
      </c>
      <c r="T466" s="126">
        <v>1</v>
      </c>
      <c r="U466" s="128">
        <v>0.89256232959418624</v>
      </c>
      <c r="V466" s="12">
        <v>1</v>
      </c>
      <c r="W466" s="12">
        <v>1</v>
      </c>
      <c r="X466" s="12">
        <v>1</v>
      </c>
      <c r="Y466" s="12">
        <v>0</v>
      </c>
      <c r="Z466" s="12">
        <v>0</v>
      </c>
      <c r="AA466" s="12">
        <v>0</v>
      </c>
      <c r="AB466" s="12">
        <v>0</v>
      </c>
      <c r="AC466" s="12">
        <v>0</v>
      </c>
      <c r="AD466" s="12">
        <v>1</v>
      </c>
      <c r="AE466" s="12">
        <v>0</v>
      </c>
      <c r="AF466" s="12">
        <v>0.5</v>
      </c>
      <c r="AG466" s="113">
        <v>2.8033603809065348</v>
      </c>
      <c r="AH466" s="12">
        <v>1</v>
      </c>
      <c r="AI466" s="24">
        <v>107</v>
      </c>
      <c r="AJ466" s="12">
        <v>1</v>
      </c>
      <c r="AK466" s="12" t="s">
        <v>560</v>
      </c>
      <c r="AL466" s="12">
        <v>12</v>
      </c>
      <c r="AM466" s="12" t="s">
        <v>104</v>
      </c>
      <c r="AN466" s="128">
        <f>LN(695.61)</f>
        <v>6.5447891584549991</v>
      </c>
      <c r="AO466" s="12">
        <v>1529.33</v>
      </c>
      <c r="AP466" s="12" t="s">
        <v>611</v>
      </c>
      <c r="AQ466" s="12" t="s">
        <v>63</v>
      </c>
      <c r="AR466" s="12" t="s">
        <v>613</v>
      </c>
      <c r="AS466" s="12" t="s">
        <v>614</v>
      </c>
      <c r="AT466" s="12" t="s">
        <v>17</v>
      </c>
      <c r="AU466" s="12"/>
    </row>
    <row r="467" spans="1:47" ht="15" customHeight="1" x14ac:dyDescent="0.3">
      <c r="A467" s="15">
        <v>-4.9878928672059926E-3</v>
      </c>
      <c r="B467" s="12">
        <v>1.1472153594573781E-2</v>
      </c>
      <c r="C467" s="12">
        <v>1</v>
      </c>
      <c r="D467" s="12">
        <v>0</v>
      </c>
      <c r="E467" s="12">
        <v>0</v>
      </c>
      <c r="F467" s="12">
        <v>1</v>
      </c>
      <c r="G467" s="12">
        <v>0</v>
      </c>
      <c r="H467" s="12">
        <v>0</v>
      </c>
      <c r="I467" s="12">
        <v>0</v>
      </c>
      <c r="J467" s="12">
        <v>0</v>
      </c>
      <c r="K467" s="12">
        <v>0</v>
      </c>
      <c r="L467" s="12">
        <v>0</v>
      </c>
      <c r="M467" s="12">
        <v>0</v>
      </c>
      <c r="N467" s="12">
        <v>0</v>
      </c>
      <c r="O467" s="113">
        <v>7.6048944808116197</v>
      </c>
      <c r="P467" s="12">
        <v>0</v>
      </c>
      <c r="Q467" s="12">
        <v>1</v>
      </c>
      <c r="R467" s="12">
        <v>14.975</v>
      </c>
      <c r="S467" s="128">
        <v>6.4002574453088208</v>
      </c>
      <c r="T467" s="126">
        <v>1</v>
      </c>
      <c r="U467" s="128">
        <v>0.89256232959418624</v>
      </c>
      <c r="V467" s="12">
        <v>1</v>
      </c>
      <c r="W467" s="12">
        <v>1</v>
      </c>
      <c r="X467" s="12">
        <v>1</v>
      </c>
      <c r="Y467" s="12">
        <v>0</v>
      </c>
      <c r="Z467" s="12">
        <v>0</v>
      </c>
      <c r="AA467" s="12">
        <v>0</v>
      </c>
      <c r="AB467" s="12">
        <v>0</v>
      </c>
      <c r="AC467" s="12">
        <v>0</v>
      </c>
      <c r="AD467" s="12">
        <v>1</v>
      </c>
      <c r="AE467" s="12">
        <v>0</v>
      </c>
      <c r="AF467" s="12">
        <v>0.5</v>
      </c>
      <c r="AG467" s="113">
        <v>2.8033603809065348</v>
      </c>
      <c r="AH467" s="12">
        <v>1</v>
      </c>
      <c r="AI467" s="24">
        <v>107</v>
      </c>
      <c r="AJ467" s="12">
        <v>1</v>
      </c>
      <c r="AK467" s="12" t="s">
        <v>560</v>
      </c>
      <c r="AL467" s="12">
        <v>12</v>
      </c>
      <c r="AM467" s="12" t="s">
        <v>104</v>
      </c>
      <c r="AN467" s="128">
        <f>LN(695.61)</f>
        <v>6.5447891584549991</v>
      </c>
      <c r="AO467" s="12">
        <v>1529.33</v>
      </c>
      <c r="AP467" s="12" t="s">
        <v>611</v>
      </c>
      <c r="AQ467" s="12" t="s">
        <v>63</v>
      </c>
      <c r="AR467" s="12" t="s">
        <v>517</v>
      </c>
      <c r="AS467" s="12" t="s">
        <v>614</v>
      </c>
      <c r="AT467" s="12" t="s">
        <v>17</v>
      </c>
      <c r="AU467" s="12"/>
    </row>
    <row r="468" spans="1:47" ht="15" customHeight="1" x14ac:dyDescent="0.3">
      <c r="A468" s="15">
        <v>-2.7023918172166639E-3</v>
      </c>
      <c r="B468" s="12">
        <v>6.0803815887374929E-3</v>
      </c>
      <c r="C468" s="12">
        <v>1</v>
      </c>
      <c r="D468" s="12">
        <v>0</v>
      </c>
      <c r="E468" s="12">
        <v>0</v>
      </c>
      <c r="F468" s="12">
        <v>1</v>
      </c>
      <c r="G468" s="12">
        <v>0</v>
      </c>
      <c r="H468" s="12">
        <v>0</v>
      </c>
      <c r="I468" s="12">
        <v>0</v>
      </c>
      <c r="J468" s="12">
        <v>0</v>
      </c>
      <c r="K468" s="12">
        <v>0</v>
      </c>
      <c r="L468" s="12">
        <v>0</v>
      </c>
      <c r="M468" s="12">
        <v>0</v>
      </c>
      <c r="N468" s="12">
        <v>0</v>
      </c>
      <c r="O468" s="113">
        <v>7.6048944808116197</v>
      </c>
      <c r="P468" s="12">
        <v>0</v>
      </c>
      <c r="Q468" s="12">
        <v>1</v>
      </c>
      <c r="R468" s="12">
        <v>14.975</v>
      </c>
      <c r="S468" s="128">
        <v>6.4002574453088208</v>
      </c>
      <c r="T468" s="126">
        <v>1</v>
      </c>
      <c r="U468" s="128">
        <v>0.76936175797283923</v>
      </c>
      <c r="V468" s="12">
        <v>1</v>
      </c>
      <c r="W468" s="12">
        <v>1</v>
      </c>
      <c r="X468" s="12">
        <v>1</v>
      </c>
      <c r="Y468" s="12">
        <v>0</v>
      </c>
      <c r="Z468" s="12">
        <v>0</v>
      </c>
      <c r="AA468" s="12">
        <v>0</v>
      </c>
      <c r="AB468" s="12">
        <v>0</v>
      </c>
      <c r="AC468" s="12">
        <v>0</v>
      </c>
      <c r="AD468" s="12">
        <v>1</v>
      </c>
      <c r="AE468" s="12">
        <v>0</v>
      </c>
      <c r="AF468" s="12">
        <v>0.5</v>
      </c>
      <c r="AG468" s="113">
        <v>2.8033603809065348</v>
      </c>
      <c r="AH468" s="12">
        <v>1</v>
      </c>
      <c r="AI468" s="24">
        <v>107</v>
      </c>
      <c r="AJ468" s="12">
        <v>1</v>
      </c>
      <c r="AK468" s="12" t="s">
        <v>560</v>
      </c>
      <c r="AL468" s="12">
        <v>12</v>
      </c>
      <c r="AM468" s="12" t="s">
        <v>104</v>
      </c>
      <c r="AN468" s="128">
        <f>LN(281.86)</f>
        <v>5.6414104937633649</v>
      </c>
      <c r="AO468" s="12">
        <v>1529.33</v>
      </c>
      <c r="AP468" s="12" t="s">
        <v>612</v>
      </c>
      <c r="AQ468" s="12" t="s">
        <v>63</v>
      </c>
      <c r="AR468" s="12" t="s">
        <v>613</v>
      </c>
      <c r="AS468" s="12" t="s">
        <v>614</v>
      </c>
      <c r="AT468" s="12" t="s">
        <v>17</v>
      </c>
      <c r="AU468" s="12"/>
    </row>
    <row r="469" spans="1:47" ht="15" customHeight="1" x14ac:dyDescent="0.3">
      <c r="A469" s="15">
        <v>2.2110505193984596E-3</v>
      </c>
      <c r="B469" s="12">
        <v>6.0803889283457639E-3</v>
      </c>
      <c r="C469" s="12">
        <v>1</v>
      </c>
      <c r="D469" s="12">
        <v>0</v>
      </c>
      <c r="E469" s="12">
        <v>0</v>
      </c>
      <c r="F469" s="12">
        <v>1</v>
      </c>
      <c r="G469" s="12">
        <v>0</v>
      </c>
      <c r="H469" s="12">
        <v>0</v>
      </c>
      <c r="I469" s="12">
        <v>0</v>
      </c>
      <c r="J469" s="12">
        <v>0</v>
      </c>
      <c r="K469" s="12">
        <v>0</v>
      </c>
      <c r="L469" s="12">
        <v>0</v>
      </c>
      <c r="M469" s="12">
        <v>0</v>
      </c>
      <c r="N469" s="12">
        <v>0</v>
      </c>
      <c r="O469" s="113">
        <v>7.6048944808116197</v>
      </c>
      <c r="P469" s="12">
        <v>0</v>
      </c>
      <c r="Q469" s="12">
        <v>1</v>
      </c>
      <c r="R469" s="12">
        <v>14.975</v>
      </c>
      <c r="S469" s="128">
        <v>6.4002574453088208</v>
      </c>
      <c r="T469" s="126">
        <v>1</v>
      </c>
      <c r="U469" s="128">
        <v>0.76936175797283923</v>
      </c>
      <c r="V469" s="12">
        <v>1</v>
      </c>
      <c r="W469" s="12">
        <v>1</v>
      </c>
      <c r="X469" s="12">
        <v>1</v>
      </c>
      <c r="Y469" s="12">
        <v>0</v>
      </c>
      <c r="Z469" s="12">
        <v>0</v>
      </c>
      <c r="AA469" s="12">
        <v>0</v>
      </c>
      <c r="AB469" s="12">
        <v>0</v>
      </c>
      <c r="AC469" s="12">
        <v>0</v>
      </c>
      <c r="AD469" s="12">
        <v>1</v>
      </c>
      <c r="AE469" s="12">
        <v>0</v>
      </c>
      <c r="AF469" s="12">
        <v>0.5</v>
      </c>
      <c r="AG469" s="113">
        <v>2.8033603809065348</v>
      </c>
      <c r="AH469" s="12">
        <v>1</v>
      </c>
      <c r="AI469" s="24">
        <v>107</v>
      </c>
      <c r="AJ469" s="12">
        <v>1</v>
      </c>
      <c r="AK469" s="12" t="s">
        <v>560</v>
      </c>
      <c r="AL469" s="12">
        <v>12</v>
      </c>
      <c r="AM469" s="12" t="s">
        <v>104</v>
      </c>
      <c r="AN469" s="128">
        <f>LN(281.86)</f>
        <v>5.6414104937633649</v>
      </c>
      <c r="AO469" s="12">
        <v>1529.33</v>
      </c>
      <c r="AP469" s="12" t="s">
        <v>612</v>
      </c>
      <c r="AQ469" s="12" t="s">
        <v>63</v>
      </c>
      <c r="AR469" s="12" t="s">
        <v>517</v>
      </c>
      <c r="AS469" s="12" t="s">
        <v>614</v>
      </c>
      <c r="AT469" s="12" t="s">
        <v>17</v>
      </c>
      <c r="AU469" s="12"/>
    </row>
    <row r="470" spans="1:47" ht="15" customHeight="1" x14ac:dyDescent="0.3">
      <c r="A470" s="15">
        <v>-1.2760889840874397E-2</v>
      </c>
      <c r="B470" s="12">
        <v>1.6270134547114855E-2</v>
      </c>
      <c r="C470" s="12">
        <v>1</v>
      </c>
      <c r="D470" s="12">
        <v>0</v>
      </c>
      <c r="E470" s="12">
        <v>0</v>
      </c>
      <c r="F470" s="12">
        <v>1</v>
      </c>
      <c r="G470" s="12">
        <v>0</v>
      </c>
      <c r="H470" s="12">
        <v>0</v>
      </c>
      <c r="I470" s="12">
        <v>0</v>
      </c>
      <c r="J470" s="12">
        <v>0</v>
      </c>
      <c r="K470" s="12">
        <v>0</v>
      </c>
      <c r="L470" s="12">
        <v>0</v>
      </c>
      <c r="M470" s="12">
        <v>0</v>
      </c>
      <c r="N470" s="12">
        <v>0</v>
      </c>
      <c r="O470" s="113">
        <v>7.6048944808116197</v>
      </c>
      <c r="P470" s="12">
        <v>0</v>
      </c>
      <c r="Q470" s="12">
        <v>1</v>
      </c>
      <c r="R470" s="12">
        <v>14.975</v>
      </c>
      <c r="S470" s="128">
        <v>6.4002574453088208</v>
      </c>
      <c r="T470" s="126">
        <v>1</v>
      </c>
      <c r="U470" s="128">
        <v>0.39651055592663625</v>
      </c>
      <c r="V470" s="12">
        <v>1</v>
      </c>
      <c r="W470" s="12">
        <v>1</v>
      </c>
      <c r="X470" s="12">
        <v>1</v>
      </c>
      <c r="Y470" s="12">
        <v>0</v>
      </c>
      <c r="Z470" s="12">
        <v>0</v>
      </c>
      <c r="AA470" s="12">
        <v>0</v>
      </c>
      <c r="AB470" s="12">
        <v>0</v>
      </c>
      <c r="AC470" s="12">
        <v>0</v>
      </c>
      <c r="AD470" s="12">
        <v>1</v>
      </c>
      <c r="AE470" s="12">
        <v>0</v>
      </c>
      <c r="AF470" s="12">
        <v>0.5</v>
      </c>
      <c r="AG470" s="113">
        <v>2.8033603809065348</v>
      </c>
      <c r="AH470" s="12">
        <v>1</v>
      </c>
      <c r="AI470" s="24">
        <v>107</v>
      </c>
      <c r="AJ470" s="12">
        <v>1</v>
      </c>
      <c r="AK470" s="12" t="s">
        <v>560</v>
      </c>
      <c r="AL470" s="12">
        <v>12</v>
      </c>
      <c r="AM470" s="12" t="s">
        <v>104</v>
      </c>
      <c r="AN470" s="128">
        <f>LN(18.31)</f>
        <v>2.9074473586864191</v>
      </c>
      <c r="AO470" s="12">
        <v>1529.33</v>
      </c>
      <c r="AP470" s="12" t="s">
        <v>615</v>
      </c>
      <c r="AQ470" s="12" t="s">
        <v>63</v>
      </c>
      <c r="AR470" s="12" t="s">
        <v>619</v>
      </c>
      <c r="AS470" s="12" t="s">
        <v>631</v>
      </c>
      <c r="AT470" s="12" t="s">
        <v>17</v>
      </c>
      <c r="AU470" s="12"/>
    </row>
    <row r="471" spans="1:47" ht="15" customHeight="1" x14ac:dyDescent="0.3">
      <c r="A471" s="15">
        <v>-1.8837875589341083E-2</v>
      </c>
      <c r="B471" s="12">
        <v>2.2919415300364985E-2</v>
      </c>
      <c r="C471" s="12">
        <v>1</v>
      </c>
      <c r="D471" s="12">
        <v>0</v>
      </c>
      <c r="E471" s="12">
        <v>0</v>
      </c>
      <c r="F471" s="12">
        <v>1</v>
      </c>
      <c r="G471" s="12">
        <v>0</v>
      </c>
      <c r="H471" s="12">
        <v>0</v>
      </c>
      <c r="I471" s="12">
        <v>0</v>
      </c>
      <c r="J471" s="12">
        <v>0</v>
      </c>
      <c r="K471" s="12">
        <v>0</v>
      </c>
      <c r="L471" s="12">
        <v>0</v>
      </c>
      <c r="M471" s="12">
        <v>0</v>
      </c>
      <c r="N471" s="12">
        <v>0</v>
      </c>
      <c r="O471" s="113">
        <v>7.6048944808116197</v>
      </c>
      <c r="P471" s="12">
        <v>0</v>
      </c>
      <c r="Q471" s="12">
        <v>1</v>
      </c>
      <c r="R471" s="12">
        <v>14.975</v>
      </c>
      <c r="S471" s="128">
        <v>6.4002574453088208</v>
      </c>
      <c r="T471" s="126">
        <v>1</v>
      </c>
      <c r="U471" s="128">
        <v>0.39651055592663625</v>
      </c>
      <c r="V471" s="12">
        <v>1</v>
      </c>
      <c r="W471" s="12">
        <v>1</v>
      </c>
      <c r="X471" s="12">
        <v>1</v>
      </c>
      <c r="Y471" s="12">
        <v>0</v>
      </c>
      <c r="Z471" s="12">
        <v>0</v>
      </c>
      <c r="AA471" s="12">
        <v>0</v>
      </c>
      <c r="AB471" s="12">
        <v>0</v>
      </c>
      <c r="AC471" s="12">
        <v>0</v>
      </c>
      <c r="AD471" s="12">
        <v>1</v>
      </c>
      <c r="AE471" s="12">
        <v>0</v>
      </c>
      <c r="AF471" s="12">
        <v>0.5</v>
      </c>
      <c r="AG471" s="113">
        <v>2.8033603809065348</v>
      </c>
      <c r="AH471" s="12">
        <v>1</v>
      </c>
      <c r="AI471" s="24">
        <v>107</v>
      </c>
      <c r="AJ471" s="12">
        <v>1</v>
      </c>
      <c r="AK471" s="12" t="s">
        <v>560</v>
      </c>
      <c r="AL471" s="12">
        <v>12</v>
      </c>
      <c r="AM471" s="12" t="s">
        <v>104</v>
      </c>
      <c r="AN471" s="128">
        <f>LN(18.31)</f>
        <v>2.9074473586864191</v>
      </c>
      <c r="AO471" s="12">
        <v>1529.33</v>
      </c>
      <c r="AP471" s="12" t="s">
        <v>615</v>
      </c>
      <c r="AQ471" s="12" t="s">
        <v>63</v>
      </c>
      <c r="AR471" s="12" t="s">
        <v>620</v>
      </c>
      <c r="AS471" s="12" t="s">
        <v>631</v>
      </c>
      <c r="AT471" s="12" t="s">
        <v>17</v>
      </c>
      <c r="AU471" s="12"/>
    </row>
    <row r="472" spans="1:47" ht="15" customHeight="1" x14ac:dyDescent="0.3">
      <c r="A472" s="15">
        <v>-7.0406475260239923E-3</v>
      </c>
      <c r="B472" s="12">
        <v>2.3938201588481575E-2</v>
      </c>
      <c r="C472" s="12">
        <v>1</v>
      </c>
      <c r="D472" s="12">
        <v>0</v>
      </c>
      <c r="E472" s="12">
        <v>0</v>
      </c>
      <c r="F472" s="12">
        <v>1</v>
      </c>
      <c r="G472" s="12">
        <v>0</v>
      </c>
      <c r="H472" s="12">
        <v>0</v>
      </c>
      <c r="I472" s="12">
        <v>0</v>
      </c>
      <c r="J472" s="12">
        <v>0</v>
      </c>
      <c r="K472" s="12">
        <v>0</v>
      </c>
      <c r="L472" s="12">
        <v>0</v>
      </c>
      <c r="M472" s="12">
        <v>0</v>
      </c>
      <c r="N472" s="12">
        <v>0</v>
      </c>
      <c r="O472" s="113">
        <v>7.6048944808116197</v>
      </c>
      <c r="P472" s="12">
        <v>0</v>
      </c>
      <c r="Q472" s="12">
        <v>1</v>
      </c>
      <c r="R472" s="12">
        <v>14.975</v>
      </c>
      <c r="S472" s="128">
        <v>6.4002574453088208</v>
      </c>
      <c r="T472" s="126">
        <v>1</v>
      </c>
      <c r="U472" s="128">
        <v>0.39651055592663625</v>
      </c>
      <c r="V472" s="12">
        <v>1</v>
      </c>
      <c r="W472" s="12">
        <v>1</v>
      </c>
      <c r="X472" s="12">
        <v>1</v>
      </c>
      <c r="Y472" s="12">
        <v>0</v>
      </c>
      <c r="Z472" s="12">
        <v>0</v>
      </c>
      <c r="AA472" s="12">
        <v>0</v>
      </c>
      <c r="AB472" s="12">
        <v>0</v>
      </c>
      <c r="AC472" s="12">
        <v>0</v>
      </c>
      <c r="AD472" s="12">
        <v>1</v>
      </c>
      <c r="AE472" s="12">
        <v>0</v>
      </c>
      <c r="AF472" s="12">
        <v>0.5</v>
      </c>
      <c r="AG472" s="113">
        <v>2.8033603809065348</v>
      </c>
      <c r="AH472" s="12">
        <v>1</v>
      </c>
      <c r="AI472" s="24">
        <v>107</v>
      </c>
      <c r="AJ472" s="12">
        <v>1</v>
      </c>
      <c r="AK472" s="12" t="s">
        <v>560</v>
      </c>
      <c r="AL472" s="12">
        <v>12</v>
      </c>
      <c r="AM472" s="12" t="s">
        <v>104</v>
      </c>
      <c r="AN472" s="128">
        <f>LN(18.31)</f>
        <v>2.9074473586864191</v>
      </c>
      <c r="AO472" s="12">
        <v>1529.33</v>
      </c>
      <c r="AP472" s="12" t="s">
        <v>615</v>
      </c>
      <c r="AQ472" s="12" t="s">
        <v>63</v>
      </c>
      <c r="AR472" s="12" t="s">
        <v>621</v>
      </c>
      <c r="AS472" s="12" t="s">
        <v>631</v>
      </c>
      <c r="AT472" s="12" t="s">
        <v>17</v>
      </c>
      <c r="AU472" s="12"/>
    </row>
    <row r="473" spans="1:47" ht="15" customHeight="1" x14ac:dyDescent="0.3">
      <c r="A473" s="15">
        <v>-2.3944930124760858E-2</v>
      </c>
      <c r="B473" s="12">
        <v>1.2970170484245466E-2</v>
      </c>
      <c r="C473" s="12">
        <v>1</v>
      </c>
      <c r="D473" s="12">
        <v>0</v>
      </c>
      <c r="E473" s="12">
        <v>0</v>
      </c>
      <c r="F473" s="12">
        <v>1</v>
      </c>
      <c r="G473" s="12">
        <v>0</v>
      </c>
      <c r="H473" s="12">
        <v>0</v>
      </c>
      <c r="I473" s="12">
        <v>0</v>
      </c>
      <c r="J473" s="12">
        <v>0</v>
      </c>
      <c r="K473" s="12">
        <v>0</v>
      </c>
      <c r="L473" s="12">
        <v>0</v>
      </c>
      <c r="M473" s="12">
        <v>0</v>
      </c>
      <c r="N473" s="12">
        <v>0</v>
      </c>
      <c r="O473" s="113">
        <v>7.6048944808116197</v>
      </c>
      <c r="P473" s="12">
        <v>0</v>
      </c>
      <c r="Q473" s="12">
        <v>1</v>
      </c>
      <c r="R473" s="12">
        <v>14.975</v>
      </c>
      <c r="S473" s="128">
        <v>6.4002574453088208</v>
      </c>
      <c r="T473" s="126">
        <v>1</v>
      </c>
      <c r="U473" s="128">
        <v>0.67337271596398673</v>
      </c>
      <c r="V473" s="12">
        <v>1</v>
      </c>
      <c r="W473" s="12">
        <v>1</v>
      </c>
      <c r="X473" s="12">
        <v>1</v>
      </c>
      <c r="Y473" s="12">
        <v>0</v>
      </c>
      <c r="Z473" s="12">
        <v>0</v>
      </c>
      <c r="AA473" s="12">
        <v>0</v>
      </c>
      <c r="AB473" s="12">
        <v>0</v>
      </c>
      <c r="AC473" s="12">
        <v>0</v>
      </c>
      <c r="AD473" s="12">
        <v>1</v>
      </c>
      <c r="AE473" s="12">
        <v>0</v>
      </c>
      <c r="AF473" s="12">
        <v>0.5</v>
      </c>
      <c r="AG473" s="113">
        <v>2.8033603809065348</v>
      </c>
      <c r="AH473" s="12">
        <v>1</v>
      </c>
      <c r="AI473" s="24">
        <v>107</v>
      </c>
      <c r="AJ473" s="12">
        <v>1</v>
      </c>
      <c r="AK473" s="12" t="s">
        <v>560</v>
      </c>
      <c r="AL473" s="12">
        <v>12</v>
      </c>
      <c r="AM473" s="12" t="s">
        <v>104</v>
      </c>
      <c r="AN473" s="128">
        <f>LN(139.43)</f>
        <v>4.9375626832069299</v>
      </c>
      <c r="AO473" s="12">
        <v>1529.33</v>
      </c>
      <c r="AP473" s="12" t="s">
        <v>616</v>
      </c>
      <c r="AQ473" s="12" t="s">
        <v>63</v>
      </c>
      <c r="AR473" s="12" t="s">
        <v>622</v>
      </c>
      <c r="AS473" s="12" t="s">
        <v>631</v>
      </c>
      <c r="AT473" s="12" t="s">
        <v>17</v>
      </c>
      <c r="AU473" s="12"/>
    </row>
    <row r="474" spans="1:47" ht="15" customHeight="1" x14ac:dyDescent="0.3">
      <c r="A474" s="15">
        <v>-2.0104115352410069E-2</v>
      </c>
      <c r="B474" s="12">
        <v>1.3008545228030044E-2</v>
      </c>
      <c r="C474" s="12">
        <v>1</v>
      </c>
      <c r="D474" s="12">
        <v>0</v>
      </c>
      <c r="E474" s="12">
        <v>0</v>
      </c>
      <c r="F474" s="12">
        <v>1</v>
      </c>
      <c r="G474" s="12">
        <v>0</v>
      </c>
      <c r="H474" s="12">
        <v>0</v>
      </c>
      <c r="I474" s="12">
        <v>0</v>
      </c>
      <c r="J474" s="12">
        <v>0</v>
      </c>
      <c r="K474" s="12">
        <v>0</v>
      </c>
      <c r="L474" s="12">
        <v>0</v>
      </c>
      <c r="M474" s="12">
        <v>0</v>
      </c>
      <c r="N474" s="12">
        <v>0</v>
      </c>
      <c r="O474" s="113">
        <v>7.6048944808116197</v>
      </c>
      <c r="P474" s="12">
        <v>0</v>
      </c>
      <c r="Q474" s="12">
        <v>1</v>
      </c>
      <c r="R474" s="12">
        <v>14.975</v>
      </c>
      <c r="S474" s="128">
        <v>6.4002574453088208</v>
      </c>
      <c r="T474" s="126">
        <v>1</v>
      </c>
      <c r="U474" s="128">
        <v>0.67337271596398673</v>
      </c>
      <c r="V474" s="12">
        <v>1</v>
      </c>
      <c r="W474" s="12">
        <v>1</v>
      </c>
      <c r="X474" s="12">
        <v>1</v>
      </c>
      <c r="Y474" s="12">
        <v>0</v>
      </c>
      <c r="Z474" s="12">
        <v>0</v>
      </c>
      <c r="AA474" s="12">
        <v>0</v>
      </c>
      <c r="AB474" s="12">
        <v>0</v>
      </c>
      <c r="AC474" s="12">
        <v>0</v>
      </c>
      <c r="AD474" s="12">
        <v>1</v>
      </c>
      <c r="AE474" s="12">
        <v>0</v>
      </c>
      <c r="AF474" s="12">
        <v>0.5</v>
      </c>
      <c r="AG474" s="113">
        <v>2.8033603809065348</v>
      </c>
      <c r="AH474" s="12">
        <v>1</v>
      </c>
      <c r="AI474" s="24">
        <v>107</v>
      </c>
      <c r="AJ474" s="12">
        <v>1</v>
      </c>
      <c r="AK474" s="12" t="s">
        <v>560</v>
      </c>
      <c r="AL474" s="12">
        <v>12</v>
      </c>
      <c r="AM474" s="12" t="s">
        <v>104</v>
      </c>
      <c r="AN474" s="128">
        <f>LN(139.43)</f>
        <v>4.9375626832069299</v>
      </c>
      <c r="AO474" s="12">
        <v>1529.33</v>
      </c>
      <c r="AP474" s="12" t="s">
        <v>616</v>
      </c>
      <c r="AQ474" s="12" t="s">
        <v>63</v>
      </c>
      <c r="AR474" s="12" t="s">
        <v>623</v>
      </c>
      <c r="AS474" s="12" t="s">
        <v>631</v>
      </c>
      <c r="AT474" s="12" t="s">
        <v>17</v>
      </c>
      <c r="AU474" s="12"/>
    </row>
    <row r="475" spans="1:47" ht="15" customHeight="1" x14ac:dyDescent="0.3">
      <c r="A475" s="15">
        <v>-1.3464781803028665E-2</v>
      </c>
      <c r="B475" s="12">
        <v>1.314419176009941E-2</v>
      </c>
      <c r="C475" s="12">
        <v>1</v>
      </c>
      <c r="D475" s="12">
        <v>0</v>
      </c>
      <c r="E475" s="12">
        <v>0</v>
      </c>
      <c r="F475" s="12">
        <v>1</v>
      </c>
      <c r="G475" s="12">
        <v>0</v>
      </c>
      <c r="H475" s="12">
        <v>0</v>
      </c>
      <c r="I475" s="12">
        <v>0</v>
      </c>
      <c r="J475" s="12">
        <v>0</v>
      </c>
      <c r="K475" s="12">
        <v>0</v>
      </c>
      <c r="L475" s="12">
        <v>0</v>
      </c>
      <c r="M475" s="12">
        <v>0</v>
      </c>
      <c r="N475" s="12">
        <v>0</v>
      </c>
      <c r="O475" s="113">
        <v>7.6048944808116197</v>
      </c>
      <c r="P475" s="12">
        <v>0</v>
      </c>
      <c r="Q475" s="12">
        <v>1</v>
      </c>
      <c r="R475" s="12">
        <v>14.975</v>
      </c>
      <c r="S475" s="128">
        <v>6.4002574453088208</v>
      </c>
      <c r="T475" s="126">
        <v>1</v>
      </c>
      <c r="U475" s="128">
        <v>0.67337271596398673</v>
      </c>
      <c r="V475" s="12">
        <v>1</v>
      </c>
      <c r="W475" s="12">
        <v>1</v>
      </c>
      <c r="X475" s="12">
        <v>1</v>
      </c>
      <c r="Y475" s="12">
        <v>0</v>
      </c>
      <c r="Z475" s="12">
        <v>0</v>
      </c>
      <c r="AA475" s="12">
        <v>0</v>
      </c>
      <c r="AB475" s="12">
        <v>0</v>
      </c>
      <c r="AC475" s="12">
        <v>0</v>
      </c>
      <c r="AD475" s="12">
        <v>1</v>
      </c>
      <c r="AE475" s="12">
        <v>0</v>
      </c>
      <c r="AF475" s="12">
        <v>0.5</v>
      </c>
      <c r="AG475" s="113">
        <v>2.8033603809065348</v>
      </c>
      <c r="AH475" s="12">
        <v>1</v>
      </c>
      <c r="AI475" s="24">
        <v>107</v>
      </c>
      <c r="AJ475" s="12">
        <v>1</v>
      </c>
      <c r="AK475" s="12" t="s">
        <v>560</v>
      </c>
      <c r="AL475" s="12">
        <v>12</v>
      </c>
      <c r="AM475" s="12" t="s">
        <v>104</v>
      </c>
      <c r="AN475" s="128">
        <f>LN(139.43)</f>
        <v>4.9375626832069299</v>
      </c>
      <c r="AO475" s="12">
        <v>1529.33</v>
      </c>
      <c r="AP475" s="12" t="s">
        <v>616</v>
      </c>
      <c r="AQ475" s="12" t="s">
        <v>63</v>
      </c>
      <c r="AR475" s="12" t="s">
        <v>624</v>
      </c>
      <c r="AS475" s="12" t="s">
        <v>631</v>
      </c>
      <c r="AT475" s="12" t="s">
        <v>17</v>
      </c>
      <c r="AU475" s="12"/>
    </row>
    <row r="476" spans="1:47" ht="15" customHeight="1" x14ac:dyDescent="0.3">
      <c r="A476" s="15">
        <v>-1.4304445758482432E-2</v>
      </c>
      <c r="B476" s="12">
        <v>1.3049669814755903E-2</v>
      </c>
      <c r="C476" s="12">
        <v>1</v>
      </c>
      <c r="D476" s="12">
        <v>0</v>
      </c>
      <c r="E476" s="12">
        <v>0</v>
      </c>
      <c r="F476" s="12">
        <v>1</v>
      </c>
      <c r="G476" s="12">
        <v>0</v>
      </c>
      <c r="H476" s="12">
        <v>0</v>
      </c>
      <c r="I476" s="12">
        <v>0</v>
      </c>
      <c r="J476" s="12">
        <v>0</v>
      </c>
      <c r="K476" s="12">
        <v>0</v>
      </c>
      <c r="L476" s="12">
        <v>0</v>
      </c>
      <c r="M476" s="12">
        <v>0</v>
      </c>
      <c r="N476" s="12">
        <v>0</v>
      </c>
      <c r="O476" s="113">
        <v>7.6048944808116197</v>
      </c>
      <c r="P476" s="12">
        <v>0</v>
      </c>
      <c r="Q476" s="12">
        <v>1</v>
      </c>
      <c r="R476" s="12">
        <v>14.975</v>
      </c>
      <c r="S476" s="128">
        <v>6.4002574453088208</v>
      </c>
      <c r="T476" s="126">
        <v>1</v>
      </c>
      <c r="U476" s="128">
        <v>0.67337271596398673</v>
      </c>
      <c r="V476" s="12">
        <v>1</v>
      </c>
      <c r="W476" s="12">
        <v>1</v>
      </c>
      <c r="X476" s="12">
        <v>1</v>
      </c>
      <c r="Y476" s="12">
        <v>0</v>
      </c>
      <c r="Z476" s="12">
        <v>0</v>
      </c>
      <c r="AA476" s="12">
        <v>0</v>
      </c>
      <c r="AB476" s="12">
        <v>0</v>
      </c>
      <c r="AC476" s="12">
        <v>0</v>
      </c>
      <c r="AD476" s="12">
        <v>1</v>
      </c>
      <c r="AE476" s="12">
        <v>0</v>
      </c>
      <c r="AF476" s="12">
        <v>0.5</v>
      </c>
      <c r="AG476" s="113">
        <v>2.8033603809065348</v>
      </c>
      <c r="AH476" s="12">
        <v>1</v>
      </c>
      <c r="AI476" s="24">
        <v>107</v>
      </c>
      <c r="AJ476" s="12">
        <v>1</v>
      </c>
      <c r="AK476" s="12" t="s">
        <v>560</v>
      </c>
      <c r="AL476" s="12">
        <v>12</v>
      </c>
      <c r="AM476" s="12" t="s">
        <v>104</v>
      </c>
      <c r="AN476" s="128">
        <f>LN(139.43)</f>
        <v>4.9375626832069299</v>
      </c>
      <c r="AO476" s="12">
        <v>1529.33</v>
      </c>
      <c r="AP476" s="12" t="s">
        <v>616</v>
      </c>
      <c r="AQ476" s="12" t="s">
        <v>63</v>
      </c>
      <c r="AR476" s="12" t="s">
        <v>625</v>
      </c>
      <c r="AS476" s="12" t="s">
        <v>631</v>
      </c>
      <c r="AT476" s="12" t="s">
        <v>17</v>
      </c>
      <c r="AU476" s="12"/>
    </row>
    <row r="477" spans="1:47" ht="15" customHeight="1" x14ac:dyDescent="0.3">
      <c r="A477" s="15">
        <v>-1.6533736324569493E-2</v>
      </c>
      <c r="B477" s="12">
        <v>1.1870374797126815E-2</v>
      </c>
      <c r="C477" s="12">
        <v>1</v>
      </c>
      <c r="D477" s="12">
        <v>0</v>
      </c>
      <c r="E477" s="12">
        <v>0</v>
      </c>
      <c r="F477" s="12">
        <v>1</v>
      </c>
      <c r="G477" s="12">
        <v>0</v>
      </c>
      <c r="H477" s="12">
        <v>0</v>
      </c>
      <c r="I477" s="12">
        <v>0</v>
      </c>
      <c r="J477" s="12">
        <v>0</v>
      </c>
      <c r="K477" s="12">
        <v>0</v>
      </c>
      <c r="L477" s="12">
        <v>0</v>
      </c>
      <c r="M477" s="12">
        <v>0</v>
      </c>
      <c r="N477" s="12">
        <v>0</v>
      </c>
      <c r="O477" s="113">
        <v>7.6048944808116197</v>
      </c>
      <c r="P477" s="12">
        <v>0</v>
      </c>
      <c r="Q477" s="12">
        <v>1</v>
      </c>
      <c r="R477" s="12">
        <v>14.975</v>
      </c>
      <c r="S477" s="128">
        <v>6.4002574453088208</v>
      </c>
      <c r="T477" s="126">
        <v>1</v>
      </c>
      <c r="U477" s="128">
        <v>0.74254793166615385</v>
      </c>
      <c r="V477" s="12">
        <v>1</v>
      </c>
      <c r="W477" s="12">
        <v>1</v>
      </c>
      <c r="X477" s="12">
        <v>1</v>
      </c>
      <c r="Y477" s="12">
        <v>0</v>
      </c>
      <c r="Z477" s="12">
        <v>0</v>
      </c>
      <c r="AA477" s="12">
        <v>0</v>
      </c>
      <c r="AB477" s="12">
        <v>0</v>
      </c>
      <c r="AC477" s="12">
        <v>0</v>
      </c>
      <c r="AD477" s="12">
        <v>1</v>
      </c>
      <c r="AE477" s="12">
        <v>0</v>
      </c>
      <c r="AF477" s="12">
        <v>0.5</v>
      </c>
      <c r="AG477" s="113">
        <v>2.8033603809065348</v>
      </c>
      <c r="AH477" s="12">
        <v>1</v>
      </c>
      <c r="AI477" s="24">
        <v>107</v>
      </c>
      <c r="AJ477" s="12">
        <v>1</v>
      </c>
      <c r="AK477" s="12" t="s">
        <v>560</v>
      </c>
      <c r="AL477" s="12">
        <v>12</v>
      </c>
      <c r="AM477" s="12" t="s">
        <v>104</v>
      </c>
      <c r="AN477" s="128">
        <f t="shared" ref="AN477:AN483" si="16">LN(231.55)</f>
        <v>5.4447958329267614</v>
      </c>
      <c r="AO477" s="12">
        <v>1529.33</v>
      </c>
      <c r="AP477" s="12" t="s">
        <v>617</v>
      </c>
      <c r="AQ477" s="12" t="s">
        <v>63</v>
      </c>
      <c r="AR477" s="12" t="s">
        <v>622</v>
      </c>
      <c r="AS477" s="12" t="s">
        <v>631</v>
      </c>
      <c r="AT477" s="12" t="s">
        <v>17</v>
      </c>
      <c r="AU477" s="12"/>
    </row>
    <row r="478" spans="1:47" ht="15" customHeight="1" x14ac:dyDescent="0.3">
      <c r="A478" s="15">
        <v>-1.3538762127237872E-2</v>
      </c>
      <c r="B478" s="12">
        <v>1.1750623733074379E-2</v>
      </c>
      <c r="C478" s="12">
        <v>1</v>
      </c>
      <c r="D478" s="12">
        <v>0</v>
      </c>
      <c r="E478" s="12">
        <v>0</v>
      </c>
      <c r="F478" s="12">
        <v>1</v>
      </c>
      <c r="G478" s="12">
        <v>0</v>
      </c>
      <c r="H478" s="12">
        <v>0</v>
      </c>
      <c r="I478" s="12">
        <v>0</v>
      </c>
      <c r="J478" s="12">
        <v>0</v>
      </c>
      <c r="K478" s="12">
        <v>0</v>
      </c>
      <c r="L478" s="12">
        <v>0</v>
      </c>
      <c r="M478" s="12">
        <v>0</v>
      </c>
      <c r="N478" s="12">
        <v>0</v>
      </c>
      <c r="O478" s="113">
        <v>7.6048944808116197</v>
      </c>
      <c r="P478" s="12">
        <v>0</v>
      </c>
      <c r="Q478" s="12">
        <v>1</v>
      </c>
      <c r="R478" s="12">
        <v>14.975</v>
      </c>
      <c r="S478" s="128">
        <v>6.4002574453088208</v>
      </c>
      <c r="T478" s="126">
        <v>1</v>
      </c>
      <c r="U478" s="128">
        <v>0.74254793166615385</v>
      </c>
      <c r="V478" s="12">
        <v>1</v>
      </c>
      <c r="W478" s="12">
        <v>1</v>
      </c>
      <c r="X478" s="12">
        <v>1</v>
      </c>
      <c r="Y478" s="12">
        <v>0</v>
      </c>
      <c r="Z478" s="12">
        <v>0</v>
      </c>
      <c r="AA478" s="12">
        <v>0</v>
      </c>
      <c r="AB478" s="12">
        <v>0</v>
      </c>
      <c r="AC478" s="12">
        <v>0</v>
      </c>
      <c r="AD478" s="12">
        <v>1</v>
      </c>
      <c r="AE478" s="12">
        <v>0</v>
      </c>
      <c r="AF478" s="12">
        <v>0.5</v>
      </c>
      <c r="AG478" s="113">
        <v>2.8033603809065348</v>
      </c>
      <c r="AH478" s="12">
        <v>1</v>
      </c>
      <c r="AI478" s="24">
        <v>107</v>
      </c>
      <c r="AJ478" s="12">
        <v>1</v>
      </c>
      <c r="AK478" s="12" t="s">
        <v>560</v>
      </c>
      <c r="AL478" s="12">
        <v>12</v>
      </c>
      <c r="AM478" s="12" t="s">
        <v>104</v>
      </c>
      <c r="AN478" s="128">
        <f t="shared" si="16"/>
        <v>5.4447958329267614</v>
      </c>
      <c r="AO478" s="12">
        <v>1529.33</v>
      </c>
      <c r="AP478" s="12" t="s">
        <v>617</v>
      </c>
      <c r="AQ478" s="12" t="s">
        <v>63</v>
      </c>
      <c r="AR478" s="12" t="s">
        <v>623</v>
      </c>
      <c r="AS478" s="12" t="s">
        <v>631</v>
      </c>
      <c r="AT478" s="12" t="s">
        <v>17</v>
      </c>
      <c r="AU478" s="12"/>
    </row>
    <row r="479" spans="1:47" ht="15" customHeight="1" x14ac:dyDescent="0.3">
      <c r="A479" s="15">
        <v>0</v>
      </c>
      <c r="B479" s="12">
        <v>1.1587244366483038E-2</v>
      </c>
      <c r="C479" s="12">
        <v>1</v>
      </c>
      <c r="D479" s="12">
        <v>0</v>
      </c>
      <c r="E479" s="12">
        <v>0</v>
      </c>
      <c r="F479" s="12">
        <v>1</v>
      </c>
      <c r="G479" s="12">
        <v>0</v>
      </c>
      <c r="H479" s="12">
        <v>0</v>
      </c>
      <c r="I479" s="12">
        <v>0</v>
      </c>
      <c r="J479" s="12">
        <v>0</v>
      </c>
      <c r="K479" s="12">
        <v>0</v>
      </c>
      <c r="L479" s="12">
        <v>0</v>
      </c>
      <c r="M479" s="12">
        <v>0</v>
      </c>
      <c r="N479" s="12">
        <v>0</v>
      </c>
      <c r="O479" s="113">
        <v>7.6048944808116197</v>
      </c>
      <c r="P479" s="12">
        <v>0</v>
      </c>
      <c r="Q479" s="12">
        <v>1</v>
      </c>
      <c r="R479" s="12">
        <v>14.975</v>
      </c>
      <c r="S479" s="128">
        <v>6.4002574453088208</v>
      </c>
      <c r="T479" s="126">
        <v>1</v>
      </c>
      <c r="U479" s="128">
        <v>0.74254793166615385</v>
      </c>
      <c r="V479" s="12">
        <v>1</v>
      </c>
      <c r="W479" s="12">
        <v>1</v>
      </c>
      <c r="X479" s="12">
        <v>1</v>
      </c>
      <c r="Y479" s="12">
        <v>0</v>
      </c>
      <c r="Z479" s="12">
        <v>0</v>
      </c>
      <c r="AA479" s="12">
        <v>0</v>
      </c>
      <c r="AB479" s="12">
        <v>0</v>
      </c>
      <c r="AC479" s="12">
        <v>0</v>
      </c>
      <c r="AD479" s="12">
        <v>1</v>
      </c>
      <c r="AE479" s="12">
        <v>0</v>
      </c>
      <c r="AF479" s="12">
        <v>0.5</v>
      </c>
      <c r="AG479" s="113">
        <v>2.8033603809065348</v>
      </c>
      <c r="AH479" s="12">
        <v>1</v>
      </c>
      <c r="AI479" s="24">
        <v>107</v>
      </c>
      <c r="AJ479" s="12">
        <v>1</v>
      </c>
      <c r="AK479" s="12" t="s">
        <v>560</v>
      </c>
      <c r="AL479" s="12">
        <v>12</v>
      </c>
      <c r="AM479" s="12" t="s">
        <v>104</v>
      </c>
      <c r="AN479" s="128">
        <f t="shared" si="16"/>
        <v>5.4447958329267614</v>
      </c>
      <c r="AO479" s="12">
        <v>1529.33</v>
      </c>
      <c r="AP479" s="12" t="s">
        <v>617</v>
      </c>
      <c r="AQ479" s="12" t="s">
        <v>63</v>
      </c>
      <c r="AR479" s="12" t="s">
        <v>624</v>
      </c>
      <c r="AS479" s="12" t="s">
        <v>631</v>
      </c>
      <c r="AT479" s="12" t="s">
        <v>17</v>
      </c>
      <c r="AU479" s="12"/>
    </row>
    <row r="480" spans="1:47" ht="15" customHeight="1" x14ac:dyDescent="0.3">
      <c r="A480" s="15">
        <v>-2.8571294538742076E-2</v>
      </c>
      <c r="B480" s="12">
        <v>1.1676963854964152E-2</v>
      </c>
      <c r="C480" s="12">
        <v>1</v>
      </c>
      <c r="D480" s="12">
        <v>0</v>
      </c>
      <c r="E480" s="12">
        <v>0</v>
      </c>
      <c r="F480" s="12">
        <v>1</v>
      </c>
      <c r="G480" s="12">
        <v>0</v>
      </c>
      <c r="H480" s="12">
        <v>0</v>
      </c>
      <c r="I480" s="12">
        <v>0</v>
      </c>
      <c r="J480" s="12">
        <v>0</v>
      </c>
      <c r="K480" s="12">
        <v>0</v>
      </c>
      <c r="L480" s="12">
        <v>0</v>
      </c>
      <c r="M480" s="12">
        <v>0</v>
      </c>
      <c r="N480" s="12">
        <v>0</v>
      </c>
      <c r="O480" s="113">
        <v>7.6048944808116197</v>
      </c>
      <c r="P480" s="12">
        <v>0</v>
      </c>
      <c r="Q480" s="12">
        <v>1</v>
      </c>
      <c r="R480" s="12">
        <v>14.975</v>
      </c>
      <c r="S480" s="128">
        <v>6.4002574453088208</v>
      </c>
      <c r="T480" s="126">
        <v>1</v>
      </c>
      <c r="U480" s="128">
        <v>0.74254793166615385</v>
      </c>
      <c r="V480" s="12">
        <v>1</v>
      </c>
      <c r="W480" s="12">
        <v>1</v>
      </c>
      <c r="X480" s="12">
        <v>1</v>
      </c>
      <c r="Y480" s="12">
        <v>0</v>
      </c>
      <c r="Z480" s="12">
        <v>0</v>
      </c>
      <c r="AA480" s="12">
        <v>0</v>
      </c>
      <c r="AB480" s="12">
        <v>0</v>
      </c>
      <c r="AC480" s="12">
        <v>0</v>
      </c>
      <c r="AD480" s="12">
        <v>1</v>
      </c>
      <c r="AE480" s="12">
        <v>0</v>
      </c>
      <c r="AF480" s="12">
        <v>0.5</v>
      </c>
      <c r="AG480" s="113">
        <v>2.8033603809065348</v>
      </c>
      <c r="AH480" s="12">
        <v>1</v>
      </c>
      <c r="AI480" s="24">
        <v>107</v>
      </c>
      <c r="AJ480" s="12">
        <v>1</v>
      </c>
      <c r="AK480" s="12" t="s">
        <v>560</v>
      </c>
      <c r="AL480" s="12">
        <v>12</v>
      </c>
      <c r="AM480" s="12" t="s">
        <v>104</v>
      </c>
      <c r="AN480" s="128">
        <f t="shared" si="16"/>
        <v>5.4447958329267614</v>
      </c>
      <c r="AO480" s="12">
        <v>1529.33</v>
      </c>
      <c r="AP480" s="12" t="s">
        <v>617</v>
      </c>
      <c r="AQ480" s="12" t="s">
        <v>63</v>
      </c>
      <c r="AR480" s="12" t="s">
        <v>625</v>
      </c>
      <c r="AS480" s="12" t="s">
        <v>631</v>
      </c>
      <c r="AT480" s="12" t="s">
        <v>17</v>
      </c>
      <c r="AU480" s="12"/>
    </row>
    <row r="481" spans="1:47" ht="15" customHeight="1" x14ac:dyDescent="0.3">
      <c r="A481" s="15">
        <v>-2.0119862479565577E-2</v>
      </c>
      <c r="B481" s="12">
        <v>1.0175562633343509E-2</v>
      </c>
      <c r="C481" s="12">
        <v>1</v>
      </c>
      <c r="D481" s="12">
        <v>0</v>
      </c>
      <c r="E481" s="12">
        <v>0</v>
      </c>
      <c r="F481" s="12">
        <v>1</v>
      </c>
      <c r="G481" s="12">
        <v>0</v>
      </c>
      <c r="H481" s="12">
        <v>0</v>
      </c>
      <c r="I481" s="12">
        <v>0</v>
      </c>
      <c r="J481" s="12">
        <v>0</v>
      </c>
      <c r="K481" s="12">
        <v>0</v>
      </c>
      <c r="L481" s="12">
        <v>0</v>
      </c>
      <c r="M481" s="12">
        <v>0</v>
      </c>
      <c r="N481" s="12">
        <v>0</v>
      </c>
      <c r="O481" s="113">
        <v>7.6048944808116197</v>
      </c>
      <c r="P481" s="12">
        <v>0</v>
      </c>
      <c r="Q481" s="12">
        <v>1</v>
      </c>
      <c r="R481" s="12">
        <v>14.975</v>
      </c>
      <c r="S481" s="128">
        <v>6.4002574453088208</v>
      </c>
      <c r="T481" s="126">
        <v>1</v>
      </c>
      <c r="U481" s="128">
        <v>0.74254793166615385</v>
      </c>
      <c r="V481" s="12">
        <v>1</v>
      </c>
      <c r="W481" s="12">
        <v>1</v>
      </c>
      <c r="X481" s="12">
        <v>1</v>
      </c>
      <c r="Y481" s="12">
        <v>0</v>
      </c>
      <c r="Z481" s="12">
        <v>0</v>
      </c>
      <c r="AA481" s="12">
        <v>0</v>
      </c>
      <c r="AB481" s="12">
        <v>0</v>
      </c>
      <c r="AC481" s="12">
        <v>0</v>
      </c>
      <c r="AD481" s="12">
        <v>1</v>
      </c>
      <c r="AE481" s="12">
        <v>0</v>
      </c>
      <c r="AF481" s="12">
        <v>0.5</v>
      </c>
      <c r="AG481" s="113">
        <v>2.8033603809065348</v>
      </c>
      <c r="AH481" s="12">
        <v>1</v>
      </c>
      <c r="AI481" s="24">
        <v>107</v>
      </c>
      <c r="AJ481" s="12">
        <v>1</v>
      </c>
      <c r="AK481" s="12" t="s">
        <v>560</v>
      </c>
      <c r="AL481" s="12">
        <v>12</v>
      </c>
      <c r="AM481" s="12" t="s">
        <v>104</v>
      </c>
      <c r="AN481" s="128">
        <f t="shared" si="16"/>
        <v>5.4447958329267614</v>
      </c>
      <c r="AO481" s="12">
        <v>1529.33</v>
      </c>
      <c r="AP481" s="12" t="s">
        <v>617</v>
      </c>
      <c r="AQ481" s="12" t="s">
        <v>63</v>
      </c>
      <c r="AR481" s="12" t="s">
        <v>619</v>
      </c>
      <c r="AS481" s="12" t="s">
        <v>631</v>
      </c>
      <c r="AT481" s="12" t="s">
        <v>17</v>
      </c>
      <c r="AU481" s="12"/>
    </row>
    <row r="482" spans="1:47" ht="15" customHeight="1" x14ac:dyDescent="0.3">
      <c r="A482" s="15">
        <v>1.6153154402652262E-2</v>
      </c>
      <c r="B482" s="12">
        <v>1.8845346803094302E-2</v>
      </c>
      <c r="C482" s="12">
        <v>1</v>
      </c>
      <c r="D482" s="12">
        <v>0</v>
      </c>
      <c r="E482" s="12">
        <v>0</v>
      </c>
      <c r="F482" s="12">
        <v>1</v>
      </c>
      <c r="G482" s="12">
        <v>0</v>
      </c>
      <c r="H482" s="12">
        <v>0</v>
      </c>
      <c r="I482" s="12">
        <v>0</v>
      </c>
      <c r="J482" s="12">
        <v>0</v>
      </c>
      <c r="K482" s="12">
        <v>0</v>
      </c>
      <c r="L482" s="12">
        <v>0</v>
      </c>
      <c r="M482" s="12">
        <v>0</v>
      </c>
      <c r="N482" s="12">
        <v>0</v>
      </c>
      <c r="O482" s="113">
        <v>7.6048944808116197</v>
      </c>
      <c r="P482" s="12">
        <v>0</v>
      </c>
      <c r="Q482" s="12">
        <v>1</v>
      </c>
      <c r="R482" s="12">
        <v>14.975</v>
      </c>
      <c r="S482" s="128">
        <v>6.4002574453088208</v>
      </c>
      <c r="T482" s="126">
        <v>1</v>
      </c>
      <c r="U482" s="128">
        <v>0.74254793166615385</v>
      </c>
      <c r="V482" s="12">
        <v>1</v>
      </c>
      <c r="W482" s="12">
        <v>1</v>
      </c>
      <c r="X482" s="12">
        <v>1</v>
      </c>
      <c r="Y482" s="12">
        <v>0</v>
      </c>
      <c r="Z482" s="12">
        <v>0</v>
      </c>
      <c r="AA482" s="12">
        <v>0</v>
      </c>
      <c r="AB482" s="12">
        <v>0</v>
      </c>
      <c r="AC482" s="12">
        <v>0</v>
      </c>
      <c r="AD482" s="12">
        <v>1</v>
      </c>
      <c r="AE482" s="12">
        <v>0</v>
      </c>
      <c r="AF482" s="12">
        <v>0.5</v>
      </c>
      <c r="AG482" s="113">
        <v>2.8033603809065348</v>
      </c>
      <c r="AH482" s="12">
        <v>1</v>
      </c>
      <c r="AI482" s="24">
        <v>107</v>
      </c>
      <c r="AJ482" s="12">
        <v>1</v>
      </c>
      <c r="AK482" s="12" t="s">
        <v>560</v>
      </c>
      <c r="AL482" s="12">
        <v>12</v>
      </c>
      <c r="AM482" s="12" t="s">
        <v>104</v>
      </c>
      <c r="AN482" s="128">
        <f t="shared" si="16"/>
        <v>5.4447958329267614</v>
      </c>
      <c r="AO482" s="12">
        <v>1529.33</v>
      </c>
      <c r="AP482" s="12" t="s">
        <v>617</v>
      </c>
      <c r="AQ482" s="12" t="s">
        <v>63</v>
      </c>
      <c r="AR482" s="12" t="s">
        <v>620</v>
      </c>
      <c r="AS482" s="12" t="s">
        <v>631</v>
      </c>
      <c r="AT482" s="12" t="s">
        <v>17</v>
      </c>
      <c r="AU482" s="12"/>
    </row>
    <row r="483" spans="1:47" ht="15" customHeight="1" x14ac:dyDescent="0.3">
      <c r="A483" s="15">
        <v>-1.8926141170955906E-2</v>
      </c>
      <c r="B483" s="12">
        <v>1.9320435778684156E-2</v>
      </c>
      <c r="C483" s="12">
        <v>1</v>
      </c>
      <c r="D483" s="12">
        <v>0</v>
      </c>
      <c r="E483" s="12">
        <v>0</v>
      </c>
      <c r="F483" s="12">
        <v>1</v>
      </c>
      <c r="G483" s="12">
        <v>0</v>
      </c>
      <c r="H483" s="12">
        <v>0</v>
      </c>
      <c r="I483" s="12">
        <v>0</v>
      </c>
      <c r="J483" s="12">
        <v>0</v>
      </c>
      <c r="K483" s="12">
        <v>0</v>
      </c>
      <c r="L483" s="12">
        <v>0</v>
      </c>
      <c r="M483" s="12">
        <v>0</v>
      </c>
      <c r="N483" s="12">
        <v>0</v>
      </c>
      <c r="O483" s="113">
        <v>7.6048944808116197</v>
      </c>
      <c r="P483" s="12">
        <v>0</v>
      </c>
      <c r="Q483" s="12">
        <v>1</v>
      </c>
      <c r="R483" s="12">
        <v>14.975</v>
      </c>
      <c r="S483" s="128">
        <v>6.4002574453088208</v>
      </c>
      <c r="T483" s="126">
        <v>1</v>
      </c>
      <c r="U483" s="128">
        <v>0.74254793166615385</v>
      </c>
      <c r="V483" s="12">
        <v>1</v>
      </c>
      <c r="W483" s="12">
        <v>1</v>
      </c>
      <c r="X483" s="12">
        <v>1</v>
      </c>
      <c r="Y483" s="12">
        <v>0</v>
      </c>
      <c r="Z483" s="12">
        <v>0</v>
      </c>
      <c r="AA483" s="12">
        <v>0</v>
      </c>
      <c r="AB483" s="12">
        <v>0</v>
      </c>
      <c r="AC483" s="12">
        <v>0</v>
      </c>
      <c r="AD483" s="12">
        <v>1</v>
      </c>
      <c r="AE483" s="12">
        <v>0</v>
      </c>
      <c r="AF483" s="12">
        <v>0.5</v>
      </c>
      <c r="AG483" s="113">
        <v>2.8033603809065348</v>
      </c>
      <c r="AH483" s="12">
        <v>1</v>
      </c>
      <c r="AI483" s="24">
        <v>107</v>
      </c>
      <c r="AJ483" s="12">
        <v>1</v>
      </c>
      <c r="AK483" s="12" t="s">
        <v>560</v>
      </c>
      <c r="AL483" s="12">
        <v>12</v>
      </c>
      <c r="AM483" s="12" t="s">
        <v>104</v>
      </c>
      <c r="AN483" s="128">
        <f t="shared" si="16"/>
        <v>5.4447958329267614</v>
      </c>
      <c r="AO483" s="12">
        <v>1529.33</v>
      </c>
      <c r="AP483" s="12" t="s">
        <v>617</v>
      </c>
      <c r="AQ483" s="12" t="s">
        <v>63</v>
      </c>
      <c r="AR483" s="12" t="s">
        <v>621</v>
      </c>
      <c r="AS483" s="12" t="s">
        <v>631</v>
      </c>
      <c r="AT483" s="12" t="s">
        <v>17</v>
      </c>
      <c r="AU483" s="12"/>
    </row>
    <row r="484" spans="1:47" ht="15" customHeight="1" x14ac:dyDescent="0.3">
      <c r="A484" s="15">
        <v>1.5836346919247315E-2</v>
      </c>
      <c r="B484" s="12">
        <v>9.7061481117967415E-3</v>
      </c>
      <c r="C484" s="12">
        <v>1</v>
      </c>
      <c r="D484" s="12">
        <v>0</v>
      </c>
      <c r="E484" s="12">
        <v>0</v>
      </c>
      <c r="F484" s="12">
        <v>1</v>
      </c>
      <c r="G484" s="12">
        <v>0</v>
      </c>
      <c r="H484" s="12">
        <v>0</v>
      </c>
      <c r="I484" s="12">
        <v>0</v>
      </c>
      <c r="J484" s="12">
        <v>0</v>
      </c>
      <c r="K484" s="12">
        <v>0</v>
      </c>
      <c r="L484" s="12">
        <v>0</v>
      </c>
      <c r="M484" s="12">
        <v>0</v>
      </c>
      <c r="N484" s="12">
        <v>0</v>
      </c>
      <c r="O484" s="113">
        <v>7.6048944808116197</v>
      </c>
      <c r="P484" s="12">
        <v>0</v>
      </c>
      <c r="Q484" s="12">
        <v>1</v>
      </c>
      <c r="R484" s="12">
        <v>14.975</v>
      </c>
      <c r="S484" s="128">
        <v>6.4002574453088208</v>
      </c>
      <c r="T484" s="126">
        <v>1</v>
      </c>
      <c r="U484" s="128">
        <v>0.89256232959418624</v>
      </c>
      <c r="V484" s="12">
        <v>1</v>
      </c>
      <c r="W484" s="12">
        <v>1</v>
      </c>
      <c r="X484" s="12">
        <v>1</v>
      </c>
      <c r="Y484" s="12">
        <v>0</v>
      </c>
      <c r="Z484" s="12">
        <v>0</v>
      </c>
      <c r="AA484" s="12">
        <v>0</v>
      </c>
      <c r="AB484" s="12">
        <v>0</v>
      </c>
      <c r="AC484" s="12">
        <v>0</v>
      </c>
      <c r="AD484" s="12">
        <v>1</v>
      </c>
      <c r="AE484" s="12">
        <v>0</v>
      </c>
      <c r="AF484" s="12">
        <v>0.5</v>
      </c>
      <c r="AG484" s="113">
        <v>2.8033603809065348</v>
      </c>
      <c r="AH484" s="12">
        <v>1</v>
      </c>
      <c r="AI484" s="24">
        <v>107</v>
      </c>
      <c r="AJ484" s="12">
        <v>1</v>
      </c>
      <c r="AK484" s="12" t="s">
        <v>560</v>
      </c>
      <c r="AL484" s="12">
        <v>12</v>
      </c>
      <c r="AM484" s="12" t="s">
        <v>104</v>
      </c>
      <c r="AN484" s="128">
        <f t="shared" ref="AN484:AN490" si="17">LN(695.61)</f>
        <v>6.5447891584549991</v>
      </c>
      <c r="AO484" s="12">
        <v>1529.33</v>
      </c>
      <c r="AP484" s="12" t="s">
        <v>618</v>
      </c>
      <c r="AQ484" s="12" t="s">
        <v>63</v>
      </c>
      <c r="AR484" s="12" t="s">
        <v>626</v>
      </c>
      <c r="AS484" s="12" t="s">
        <v>631</v>
      </c>
      <c r="AT484" s="12" t="s">
        <v>17</v>
      </c>
      <c r="AU484" s="12"/>
    </row>
    <row r="485" spans="1:47" ht="15" customHeight="1" x14ac:dyDescent="0.3">
      <c r="A485" s="15">
        <v>1.5335833680770614E-2</v>
      </c>
      <c r="B485" s="12">
        <v>9.7062238485889976E-3</v>
      </c>
      <c r="C485" s="12">
        <v>1</v>
      </c>
      <c r="D485" s="12">
        <v>0</v>
      </c>
      <c r="E485" s="12">
        <v>0</v>
      </c>
      <c r="F485" s="12">
        <v>1</v>
      </c>
      <c r="G485" s="12">
        <v>0</v>
      </c>
      <c r="H485" s="12">
        <v>0</v>
      </c>
      <c r="I485" s="12">
        <v>0</v>
      </c>
      <c r="J485" s="12">
        <v>0</v>
      </c>
      <c r="K485" s="12">
        <v>0</v>
      </c>
      <c r="L485" s="12">
        <v>0</v>
      </c>
      <c r="M485" s="12">
        <v>0</v>
      </c>
      <c r="N485" s="12">
        <v>0</v>
      </c>
      <c r="O485" s="113">
        <v>7.6048944808116197</v>
      </c>
      <c r="P485" s="12">
        <v>0</v>
      </c>
      <c r="Q485" s="12">
        <v>1</v>
      </c>
      <c r="R485" s="12">
        <v>14.975</v>
      </c>
      <c r="S485" s="128">
        <v>6.4002574453088208</v>
      </c>
      <c r="T485" s="126">
        <v>1</v>
      </c>
      <c r="U485" s="128">
        <v>0.89256232959418624</v>
      </c>
      <c r="V485" s="12">
        <v>1</v>
      </c>
      <c r="W485" s="12">
        <v>1</v>
      </c>
      <c r="X485" s="12">
        <v>1</v>
      </c>
      <c r="Y485" s="12">
        <v>0</v>
      </c>
      <c r="Z485" s="12">
        <v>0</v>
      </c>
      <c r="AA485" s="12">
        <v>0</v>
      </c>
      <c r="AB485" s="12">
        <v>0</v>
      </c>
      <c r="AC485" s="12">
        <v>0</v>
      </c>
      <c r="AD485" s="12">
        <v>1</v>
      </c>
      <c r="AE485" s="12">
        <v>0</v>
      </c>
      <c r="AF485" s="12">
        <v>0.5</v>
      </c>
      <c r="AG485" s="113">
        <v>2.8033603809065348</v>
      </c>
      <c r="AH485" s="12">
        <v>1</v>
      </c>
      <c r="AI485" s="24">
        <v>107</v>
      </c>
      <c r="AJ485" s="12">
        <v>1</v>
      </c>
      <c r="AK485" s="12" t="s">
        <v>560</v>
      </c>
      <c r="AL485" s="12">
        <v>12</v>
      </c>
      <c r="AM485" s="12" t="s">
        <v>104</v>
      </c>
      <c r="AN485" s="128">
        <f t="shared" si="17"/>
        <v>6.5447891584549991</v>
      </c>
      <c r="AO485" s="12">
        <v>1529.33</v>
      </c>
      <c r="AP485" s="12" t="s">
        <v>618</v>
      </c>
      <c r="AQ485" s="12" t="s">
        <v>63</v>
      </c>
      <c r="AR485" s="12" t="s">
        <v>627</v>
      </c>
      <c r="AS485" s="12" t="s">
        <v>631</v>
      </c>
      <c r="AT485" s="12" t="s">
        <v>17</v>
      </c>
      <c r="AU485" s="12"/>
    </row>
    <row r="486" spans="1:47" ht="15" customHeight="1" x14ac:dyDescent="0.3">
      <c r="A486" s="15">
        <v>1.7978530697159753E-2</v>
      </c>
      <c r="B486" s="12">
        <v>9.6989441918888149E-3</v>
      </c>
      <c r="C486" s="12">
        <v>1</v>
      </c>
      <c r="D486" s="12">
        <v>0</v>
      </c>
      <c r="E486" s="12">
        <v>0</v>
      </c>
      <c r="F486" s="12">
        <v>1</v>
      </c>
      <c r="G486" s="12">
        <v>0</v>
      </c>
      <c r="H486" s="12">
        <v>0</v>
      </c>
      <c r="I486" s="12">
        <v>0</v>
      </c>
      <c r="J486" s="12">
        <v>0</v>
      </c>
      <c r="K486" s="12">
        <v>0</v>
      </c>
      <c r="L486" s="12">
        <v>0</v>
      </c>
      <c r="M486" s="12">
        <v>0</v>
      </c>
      <c r="N486" s="12">
        <v>0</v>
      </c>
      <c r="O486" s="113">
        <v>7.6048944808116197</v>
      </c>
      <c r="P486" s="12">
        <v>0</v>
      </c>
      <c r="Q486" s="12">
        <v>1</v>
      </c>
      <c r="R486" s="12">
        <v>14.975</v>
      </c>
      <c r="S486" s="128">
        <v>6.4002574453088208</v>
      </c>
      <c r="T486" s="126">
        <v>1</v>
      </c>
      <c r="U486" s="128">
        <v>0.89256232959418624</v>
      </c>
      <c r="V486" s="12">
        <v>1</v>
      </c>
      <c r="W486" s="12">
        <v>1</v>
      </c>
      <c r="X486" s="12">
        <v>1</v>
      </c>
      <c r="Y486" s="12">
        <v>0</v>
      </c>
      <c r="Z486" s="12">
        <v>0</v>
      </c>
      <c r="AA486" s="12">
        <v>0</v>
      </c>
      <c r="AB486" s="12">
        <v>0</v>
      </c>
      <c r="AC486" s="12">
        <v>0</v>
      </c>
      <c r="AD486" s="12">
        <v>1</v>
      </c>
      <c r="AE486" s="12">
        <v>0</v>
      </c>
      <c r="AF486" s="12">
        <v>0.5</v>
      </c>
      <c r="AG486" s="113">
        <v>2.8033603809065348</v>
      </c>
      <c r="AH486" s="12">
        <v>1</v>
      </c>
      <c r="AI486" s="24">
        <v>107</v>
      </c>
      <c r="AJ486" s="12">
        <v>1</v>
      </c>
      <c r="AK486" s="12" t="s">
        <v>560</v>
      </c>
      <c r="AL486" s="12">
        <v>12</v>
      </c>
      <c r="AM486" s="12" t="s">
        <v>104</v>
      </c>
      <c r="AN486" s="128">
        <f t="shared" si="17"/>
        <v>6.5447891584549991</v>
      </c>
      <c r="AO486" s="12">
        <v>1529.33</v>
      </c>
      <c r="AP486" s="12" t="s">
        <v>618</v>
      </c>
      <c r="AQ486" s="12" t="s">
        <v>63</v>
      </c>
      <c r="AR486" s="12" t="s">
        <v>619</v>
      </c>
      <c r="AS486" s="12" t="s">
        <v>631</v>
      </c>
      <c r="AT486" s="12" t="s">
        <v>17</v>
      </c>
      <c r="AU486" s="12"/>
    </row>
    <row r="487" spans="1:47" ht="15" customHeight="1" x14ac:dyDescent="0.3">
      <c r="A487" s="15">
        <v>1.6743450050318159E-2</v>
      </c>
      <c r="B487" s="12">
        <v>9.890395709359236E-3</v>
      </c>
      <c r="C487" s="12">
        <v>1</v>
      </c>
      <c r="D487" s="12">
        <v>0</v>
      </c>
      <c r="E487" s="12">
        <v>0</v>
      </c>
      <c r="F487" s="12">
        <v>1</v>
      </c>
      <c r="G487" s="12">
        <v>0</v>
      </c>
      <c r="H487" s="12">
        <v>0</v>
      </c>
      <c r="I487" s="12">
        <v>0</v>
      </c>
      <c r="J487" s="12">
        <v>0</v>
      </c>
      <c r="K487" s="12">
        <v>0</v>
      </c>
      <c r="L487" s="12">
        <v>0</v>
      </c>
      <c r="M487" s="12">
        <v>0</v>
      </c>
      <c r="N487" s="12">
        <v>0</v>
      </c>
      <c r="O487" s="113">
        <v>7.6048944808116197</v>
      </c>
      <c r="P487" s="12">
        <v>0</v>
      </c>
      <c r="Q487" s="12">
        <v>1</v>
      </c>
      <c r="R487" s="12">
        <v>14.975</v>
      </c>
      <c r="S487" s="128">
        <v>6.4002574453088208</v>
      </c>
      <c r="T487" s="126">
        <v>1</v>
      </c>
      <c r="U487" s="128">
        <v>0.89256232959418624</v>
      </c>
      <c r="V487" s="12">
        <v>1</v>
      </c>
      <c r="W487" s="12">
        <v>1</v>
      </c>
      <c r="X487" s="12">
        <v>1</v>
      </c>
      <c r="Y487" s="12">
        <v>0</v>
      </c>
      <c r="Z487" s="12">
        <v>0</v>
      </c>
      <c r="AA487" s="12">
        <v>0</v>
      </c>
      <c r="AB487" s="12">
        <v>0</v>
      </c>
      <c r="AC487" s="12">
        <v>0</v>
      </c>
      <c r="AD487" s="12">
        <v>1</v>
      </c>
      <c r="AE487" s="12">
        <v>0</v>
      </c>
      <c r="AF487" s="12">
        <v>0.5</v>
      </c>
      <c r="AG487" s="113">
        <v>2.8033603809065348</v>
      </c>
      <c r="AH487" s="12">
        <v>1</v>
      </c>
      <c r="AI487" s="24">
        <v>107</v>
      </c>
      <c r="AJ487" s="12">
        <v>1</v>
      </c>
      <c r="AK487" s="12" t="s">
        <v>560</v>
      </c>
      <c r="AL487" s="12">
        <v>12</v>
      </c>
      <c r="AM487" s="12" t="s">
        <v>104</v>
      </c>
      <c r="AN487" s="128">
        <f t="shared" si="17"/>
        <v>6.5447891584549991</v>
      </c>
      <c r="AO487" s="12">
        <v>1529.33</v>
      </c>
      <c r="AP487" s="12" t="s">
        <v>618</v>
      </c>
      <c r="AQ487" s="12" t="s">
        <v>63</v>
      </c>
      <c r="AR487" s="12" t="s">
        <v>628</v>
      </c>
      <c r="AS487" s="12" t="s">
        <v>631</v>
      </c>
      <c r="AT487" s="12" t="s">
        <v>17</v>
      </c>
      <c r="AU487" s="12"/>
    </row>
    <row r="488" spans="1:47" ht="15" customHeight="1" x14ac:dyDescent="0.3">
      <c r="A488" s="15">
        <v>1.6767449159178497E-2</v>
      </c>
      <c r="B488" s="12">
        <v>9.890391731158207E-3</v>
      </c>
      <c r="C488" s="12">
        <v>1</v>
      </c>
      <c r="D488" s="12">
        <v>0</v>
      </c>
      <c r="E488" s="12">
        <v>0</v>
      </c>
      <c r="F488" s="12">
        <v>1</v>
      </c>
      <c r="G488" s="12">
        <v>0</v>
      </c>
      <c r="H488" s="12">
        <v>0</v>
      </c>
      <c r="I488" s="12">
        <v>0</v>
      </c>
      <c r="J488" s="12">
        <v>0</v>
      </c>
      <c r="K488" s="12">
        <v>0</v>
      </c>
      <c r="L488" s="12">
        <v>0</v>
      </c>
      <c r="M488" s="12">
        <v>0</v>
      </c>
      <c r="N488" s="12">
        <v>0</v>
      </c>
      <c r="O488" s="113">
        <v>7.6048944808116197</v>
      </c>
      <c r="P488" s="12">
        <v>0</v>
      </c>
      <c r="Q488" s="12">
        <v>1</v>
      </c>
      <c r="R488" s="12">
        <v>14.975</v>
      </c>
      <c r="S488" s="128">
        <v>6.4002574453088208</v>
      </c>
      <c r="T488" s="126">
        <v>1</v>
      </c>
      <c r="U488" s="128">
        <v>0.89256232959418624</v>
      </c>
      <c r="V488" s="12">
        <v>1</v>
      </c>
      <c r="W488" s="12">
        <v>1</v>
      </c>
      <c r="X488" s="12">
        <v>1</v>
      </c>
      <c r="Y488" s="12">
        <v>0</v>
      </c>
      <c r="Z488" s="12">
        <v>0</v>
      </c>
      <c r="AA488" s="12">
        <v>0</v>
      </c>
      <c r="AB488" s="12">
        <v>0</v>
      </c>
      <c r="AC488" s="12">
        <v>0</v>
      </c>
      <c r="AD488" s="12">
        <v>1</v>
      </c>
      <c r="AE488" s="12">
        <v>0</v>
      </c>
      <c r="AF488" s="12">
        <v>0.5</v>
      </c>
      <c r="AG488" s="113">
        <v>2.8033603809065348</v>
      </c>
      <c r="AH488" s="12">
        <v>1</v>
      </c>
      <c r="AI488" s="24">
        <v>107</v>
      </c>
      <c r="AJ488" s="12">
        <v>1</v>
      </c>
      <c r="AK488" s="12" t="s">
        <v>560</v>
      </c>
      <c r="AL488" s="12">
        <v>12</v>
      </c>
      <c r="AM488" s="12" t="s">
        <v>104</v>
      </c>
      <c r="AN488" s="128">
        <f t="shared" si="17"/>
        <v>6.5447891584549991</v>
      </c>
      <c r="AO488" s="12">
        <v>1529.33</v>
      </c>
      <c r="AP488" s="12" t="s">
        <v>618</v>
      </c>
      <c r="AQ488" s="12" t="s">
        <v>63</v>
      </c>
      <c r="AR488" s="12" t="s">
        <v>629</v>
      </c>
      <c r="AS488" s="12" t="s">
        <v>631</v>
      </c>
      <c r="AT488" s="12" t="s">
        <v>17</v>
      </c>
      <c r="AU488" s="12"/>
    </row>
    <row r="489" spans="1:47" ht="15" customHeight="1" x14ac:dyDescent="0.3">
      <c r="A489" s="15">
        <v>0</v>
      </c>
      <c r="B489" s="12">
        <v>2.3100171634912875E-2</v>
      </c>
      <c r="C489" s="12">
        <v>1</v>
      </c>
      <c r="D489" s="12">
        <v>0</v>
      </c>
      <c r="E489" s="12">
        <v>0</v>
      </c>
      <c r="F489" s="12">
        <v>1</v>
      </c>
      <c r="G489" s="12">
        <v>0</v>
      </c>
      <c r="H489" s="12">
        <v>0</v>
      </c>
      <c r="I489" s="12">
        <v>0</v>
      </c>
      <c r="J489" s="12">
        <v>0</v>
      </c>
      <c r="K489" s="12">
        <v>0</v>
      </c>
      <c r="L489" s="12">
        <v>0</v>
      </c>
      <c r="M489" s="12">
        <v>0</v>
      </c>
      <c r="N489" s="12">
        <v>0</v>
      </c>
      <c r="O489" s="113">
        <v>7.6048944808116197</v>
      </c>
      <c r="P489" s="12">
        <v>0</v>
      </c>
      <c r="Q489" s="12">
        <v>1</v>
      </c>
      <c r="R489" s="12">
        <v>14.975</v>
      </c>
      <c r="S489" s="128">
        <v>6.4002574453088208</v>
      </c>
      <c r="T489" s="126">
        <v>1</v>
      </c>
      <c r="U489" s="128">
        <v>0.89256232959418624</v>
      </c>
      <c r="V489" s="12">
        <v>1</v>
      </c>
      <c r="W489" s="12">
        <v>1</v>
      </c>
      <c r="X489" s="12">
        <v>1</v>
      </c>
      <c r="Y489" s="12">
        <v>0</v>
      </c>
      <c r="Z489" s="12">
        <v>0</v>
      </c>
      <c r="AA489" s="12">
        <v>0</v>
      </c>
      <c r="AB489" s="12">
        <v>0</v>
      </c>
      <c r="AC489" s="12">
        <v>0</v>
      </c>
      <c r="AD489" s="12">
        <v>1</v>
      </c>
      <c r="AE489" s="12">
        <v>0</v>
      </c>
      <c r="AF489" s="12">
        <v>0.5</v>
      </c>
      <c r="AG489" s="113">
        <v>2.8033603809065348</v>
      </c>
      <c r="AH489" s="12">
        <v>1</v>
      </c>
      <c r="AI489" s="24">
        <v>107</v>
      </c>
      <c r="AJ489" s="12">
        <v>1</v>
      </c>
      <c r="AK489" s="12" t="s">
        <v>560</v>
      </c>
      <c r="AL489" s="12">
        <v>12</v>
      </c>
      <c r="AM489" s="12" t="s">
        <v>104</v>
      </c>
      <c r="AN489" s="128">
        <f t="shared" si="17"/>
        <v>6.5447891584549991</v>
      </c>
      <c r="AO489" s="12">
        <v>1529.33</v>
      </c>
      <c r="AP489" s="12" t="s">
        <v>618</v>
      </c>
      <c r="AQ489" s="12" t="s">
        <v>63</v>
      </c>
      <c r="AR489" s="12" t="s">
        <v>620</v>
      </c>
      <c r="AS489" s="12" t="s">
        <v>631</v>
      </c>
      <c r="AT489" s="12" t="s">
        <v>17</v>
      </c>
      <c r="AU489" s="12"/>
    </row>
    <row r="490" spans="1:47" ht="15" customHeight="1" x14ac:dyDescent="0.3">
      <c r="A490" s="15">
        <v>6.348715868510448E-3</v>
      </c>
      <c r="B490" s="12">
        <v>2.4274501850187008E-2</v>
      </c>
      <c r="C490" s="12">
        <v>1</v>
      </c>
      <c r="D490" s="12">
        <v>0</v>
      </c>
      <c r="E490" s="12">
        <v>0</v>
      </c>
      <c r="F490" s="12">
        <v>1</v>
      </c>
      <c r="G490" s="12">
        <v>0</v>
      </c>
      <c r="H490" s="12">
        <v>0</v>
      </c>
      <c r="I490" s="12">
        <v>0</v>
      </c>
      <c r="J490" s="12">
        <v>0</v>
      </c>
      <c r="K490" s="12">
        <v>0</v>
      </c>
      <c r="L490" s="12">
        <v>0</v>
      </c>
      <c r="M490" s="12">
        <v>0</v>
      </c>
      <c r="N490" s="12">
        <v>0</v>
      </c>
      <c r="O490" s="113">
        <v>7.6048944808116197</v>
      </c>
      <c r="P490" s="12">
        <v>0</v>
      </c>
      <c r="Q490" s="12">
        <v>1</v>
      </c>
      <c r="R490" s="12">
        <v>14.975</v>
      </c>
      <c r="S490" s="128">
        <v>6.4002574453088208</v>
      </c>
      <c r="T490" s="126">
        <v>1</v>
      </c>
      <c r="U490" s="128">
        <v>0.89256232959418624</v>
      </c>
      <c r="V490" s="12">
        <v>1</v>
      </c>
      <c r="W490" s="12">
        <v>1</v>
      </c>
      <c r="X490" s="12">
        <v>1</v>
      </c>
      <c r="Y490" s="12">
        <v>0</v>
      </c>
      <c r="Z490" s="12">
        <v>0</v>
      </c>
      <c r="AA490" s="12">
        <v>0</v>
      </c>
      <c r="AB490" s="12">
        <v>0</v>
      </c>
      <c r="AC490" s="12">
        <v>0</v>
      </c>
      <c r="AD490" s="12">
        <v>1</v>
      </c>
      <c r="AE490" s="12">
        <v>0</v>
      </c>
      <c r="AF490" s="12">
        <v>0.5</v>
      </c>
      <c r="AG490" s="113">
        <v>2.8033603809065348</v>
      </c>
      <c r="AH490" s="12">
        <v>1</v>
      </c>
      <c r="AI490" s="24">
        <v>107</v>
      </c>
      <c r="AJ490" s="12">
        <v>1</v>
      </c>
      <c r="AK490" s="12" t="s">
        <v>560</v>
      </c>
      <c r="AL490" s="12">
        <v>12</v>
      </c>
      <c r="AM490" s="12" t="s">
        <v>104</v>
      </c>
      <c r="AN490" s="128">
        <f t="shared" si="17"/>
        <v>6.5447891584549991</v>
      </c>
      <c r="AO490" s="12">
        <v>1529.33</v>
      </c>
      <c r="AP490" s="12" t="s">
        <v>618</v>
      </c>
      <c r="AQ490" s="12" t="s">
        <v>63</v>
      </c>
      <c r="AR490" s="12" t="s">
        <v>630</v>
      </c>
      <c r="AS490" s="12" t="s">
        <v>631</v>
      </c>
      <c r="AT490" s="12" t="s">
        <v>17</v>
      </c>
      <c r="AU490" s="12"/>
    </row>
    <row r="491" spans="1:47" ht="15" customHeight="1" x14ac:dyDescent="0.3">
      <c r="A491" s="15">
        <v>-3.9428606921466006E-2</v>
      </c>
      <c r="B491" s="12">
        <v>2.2839741814263844E-2</v>
      </c>
      <c r="C491" s="12">
        <v>1</v>
      </c>
      <c r="D491" s="12">
        <v>0</v>
      </c>
      <c r="E491" s="12">
        <v>0</v>
      </c>
      <c r="F491" s="12">
        <v>1</v>
      </c>
      <c r="G491" s="12">
        <v>0</v>
      </c>
      <c r="H491" s="12">
        <v>0</v>
      </c>
      <c r="I491" s="12">
        <v>0</v>
      </c>
      <c r="J491" s="12">
        <v>0</v>
      </c>
      <c r="K491" s="12">
        <v>0</v>
      </c>
      <c r="L491" s="12">
        <v>0</v>
      </c>
      <c r="M491" s="12">
        <v>0</v>
      </c>
      <c r="N491" s="12">
        <v>0</v>
      </c>
      <c r="O491" s="113">
        <v>7.6048944808116197</v>
      </c>
      <c r="P491" s="12">
        <v>0</v>
      </c>
      <c r="Q491" s="12">
        <v>1</v>
      </c>
      <c r="R491" s="12">
        <v>14.975</v>
      </c>
      <c r="S491" s="128">
        <v>6.4002574453088208</v>
      </c>
      <c r="T491" s="126">
        <v>1</v>
      </c>
      <c r="U491" s="128">
        <v>0.39651055592663625</v>
      </c>
      <c r="V491" s="12">
        <v>1</v>
      </c>
      <c r="W491" s="12">
        <v>1</v>
      </c>
      <c r="X491" s="12">
        <v>1</v>
      </c>
      <c r="Y491" s="12">
        <v>0</v>
      </c>
      <c r="Z491" s="12">
        <v>0</v>
      </c>
      <c r="AA491" s="12">
        <v>0</v>
      </c>
      <c r="AB491" s="12">
        <v>0</v>
      </c>
      <c r="AC491" s="12">
        <v>0</v>
      </c>
      <c r="AD491" s="12">
        <v>1</v>
      </c>
      <c r="AE491" s="12">
        <v>0</v>
      </c>
      <c r="AF491" s="12">
        <v>0.5</v>
      </c>
      <c r="AG491" s="113">
        <v>2.8033603809065348</v>
      </c>
      <c r="AH491" s="12">
        <v>1</v>
      </c>
      <c r="AI491" s="24">
        <v>107</v>
      </c>
      <c r="AJ491" s="12">
        <v>1</v>
      </c>
      <c r="AK491" s="12" t="s">
        <v>560</v>
      </c>
      <c r="AL491" s="12">
        <v>12</v>
      </c>
      <c r="AM491" s="12" t="s">
        <v>104</v>
      </c>
      <c r="AN491" s="128">
        <f t="shared" ref="AN491:AN498" si="18">LN(18.31)</f>
        <v>2.9074473586864191</v>
      </c>
      <c r="AO491" s="12">
        <v>1529.33</v>
      </c>
      <c r="AP491" s="12" t="s">
        <v>615</v>
      </c>
      <c r="AQ491" s="12" t="s">
        <v>63</v>
      </c>
      <c r="AR491" s="12" t="s">
        <v>632</v>
      </c>
      <c r="AS491" s="12" t="s">
        <v>631</v>
      </c>
      <c r="AT491" s="12" t="s">
        <v>17</v>
      </c>
      <c r="AU491" s="12"/>
    </row>
    <row r="492" spans="1:47" ht="15" customHeight="1" x14ac:dyDescent="0.3">
      <c r="A492" s="15">
        <v>7.885742564355884E-2</v>
      </c>
      <c r="B492" s="12">
        <v>2.4263823274941181E-2</v>
      </c>
      <c r="C492" s="12">
        <v>1</v>
      </c>
      <c r="D492" s="12">
        <v>0</v>
      </c>
      <c r="E492" s="12">
        <v>0</v>
      </c>
      <c r="F492" s="12">
        <v>1</v>
      </c>
      <c r="G492" s="12">
        <v>0</v>
      </c>
      <c r="H492" s="12">
        <v>0</v>
      </c>
      <c r="I492" s="12">
        <v>0</v>
      </c>
      <c r="J492" s="12">
        <v>0</v>
      </c>
      <c r="K492" s="12">
        <v>0</v>
      </c>
      <c r="L492" s="12">
        <v>0</v>
      </c>
      <c r="M492" s="12">
        <v>0</v>
      </c>
      <c r="N492" s="12">
        <v>0</v>
      </c>
      <c r="O492" s="113">
        <v>7.6048944808116197</v>
      </c>
      <c r="P492" s="12">
        <v>0</v>
      </c>
      <c r="Q492" s="12">
        <v>1</v>
      </c>
      <c r="R492" s="12">
        <v>14.975</v>
      </c>
      <c r="S492" s="128">
        <v>6.4002574453088208</v>
      </c>
      <c r="T492" s="126">
        <v>1</v>
      </c>
      <c r="U492" s="128">
        <v>0.39651055592663625</v>
      </c>
      <c r="V492" s="12">
        <v>1</v>
      </c>
      <c r="W492" s="12">
        <v>1</v>
      </c>
      <c r="X492" s="12">
        <v>1</v>
      </c>
      <c r="Y492" s="12">
        <v>0</v>
      </c>
      <c r="Z492" s="12">
        <v>0</v>
      </c>
      <c r="AA492" s="12">
        <v>0</v>
      </c>
      <c r="AB492" s="12">
        <v>0</v>
      </c>
      <c r="AC492" s="12">
        <v>0</v>
      </c>
      <c r="AD492" s="12">
        <v>1</v>
      </c>
      <c r="AE492" s="12">
        <v>0</v>
      </c>
      <c r="AF492" s="12">
        <v>0.5</v>
      </c>
      <c r="AG492" s="113">
        <v>2.8033603809065348</v>
      </c>
      <c r="AH492" s="12">
        <v>1</v>
      </c>
      <c r="AI492" s="24">
        <v>107</v>
      </c>
      <c r="AJ492" s="12">
        <v>1</v>
      </c>
      <c r="AK492" s="12" t="s">
        <v>560</v>
      </c>
      <c r="AL492" s="12">
        <v>12</v>
      </c>
      <c r="AM492" s="12" t="s">
        <v>104</v>
      </c>
      <c r="AN492" s="128">
        <f t="shared" si="18"/>
        <v>2.9074473586864191</v>
      </c>
      <c r="AO492" s="12">
        <v>1529.33</v>
      </c>
      <c r="AP492" s="12" t="s">
        <v>615</v>
      </c>
      <c r="AQ492" s="12" t="s">
        <v>63</v>
      </c>
      <c r="AR492" s="12" t="s">
        <v>633</v>
      </c>
      <c r="AS492" s="12" t="s">
        <v>631</v>
      </c>
      <c r="AT492" s="12" t="s">
        <v>17</v>
      </c>
      <c r="AU492" s="12"/>
    </row>
    <row r="493" spans="1:47" ht="15" customHeight="1" x14ac:dyDescent="0.3">
      <c r="A493" s="15">
        <v>-1.6723074430260428E-3</v>
      </c>
      <c r="B493" s="12">
        <v>2.257615048085158E-2</v>
      </c>
      <c r="C493" s="12">
        <v>1</v>
      </c>
      <c r="D493" s="12">
        <v>0</v>
      </c>
      <c r="E493" s="12">
        <v>0</v>
      </c>
      <c r="F493" s="12">
        <v>1</v>
      </c>
      <c r="G493" s="12">
        <v>0</v>
      </c>
      <c r="H493" s="12">
        <v>0</v>
      </c>
      <c r="I493" s="12">
        <v>0</v>
      </c>
      <c r="J493" s="12">
        <v>0</v>
      </c>
      <c r="K493" s="12">
        <v>0</v>
      </c>
      <c r="L493" s="12">
        <v>0</v>
      </c>
      <c r="M493" s="12">
        <v>0</v>
      </c>
      <c r="N493" s="12">
        <v>0</v>
      </c>
      <c r="O493" s="113">
        <v>7.6048944808116197</v>
      </c>
      <c r="P493" s="12">
        <v>0</v>
      </c>
      <c r="Q493" s="12">
        <v>1</v>
      </c>
      <c r="R493" s="12">
        <v>14.975</v>
      </c>
      <c r="S493" s="128">
        <v>6.4002574453088208</v>
      </c>
      <c r="T493" s="126">
        <v>1</v>
      </c>
      <c r="U493" s="128">
        <v>0.39651055592663625</v>
      </c>
      <c r="V493" s="12">
        <v>1</v>
      </c>
      <c r="W493" s="12">
        <v>1</v>
      </c>
      <c r="X493" s="12">
        <v>1</v>
      </c>
      <c r="Y493" s="12">
        <v>0</v>
      </c>
      <c r="Z493" s="12">
        <v>0</v>
      </c>
      <c r="AA493" s="12">
        <v>0</v>
      </c>
      <c r="AB493" s="12">
        <v>0</v>
      </c>
      <c r="AC493" s="12">
        <v>0</v>
      </c>
      <c r="AD493" s="12">
        <v>1</v>
      </c>
      <c r="AE493" s="12">
        <v>0</v>
      </c>
      <c r="AF493" s="12">
        <v>0.5</v>
      </c>
      <c r="AG493" s="113">
        <v>2.8033603809065348</v>
      </c>
      <c r="AH493" s="12">
        <v>1</v>
      </c>
      <c r="AI493" s="24">
        <v>107</v>
      </c>
      <c r="AJ493" s="12">
        <v>1</v>
      </c>
      <c r="AK493" s="12" t="s">
        <v>560</v>
      </c>
      <c r="AL493" s="12">
        <v>12</v>
      </c>
      <c r="AM493" s="12" t="s">
        <v>104</v>
      </c>
      <c r="AN493" s="128">
        <f t="shared" si="18"/>
        <v>2.9074473586864191</v>
      </c>
      <c r="AO493" s="12">
        <v>1529.33</v>
      </c>
      <c r="AP493" s="12" t="s">
        <v>615</v>
      </c>
      <c r="AQ493" s="12" t="s">
        <v>63</v>
      </c>
      <c r="AR493" s="12" t="s">
        <v>634</v>
      </c>
      <c r="AS493" s="12" t="s">
        <v>631</v>
      </c>
      <c r="AT493" s="12" t="s">
        <v>17</v>
      </c>
      <c r="AU493" s="12"/>
    </row>
    <row r="494" spans="1:47" ht="15" customHeight="1" x14ac:dyDescent="0.3">
      <c r="A494" s="15">
        <v>3.979642934261883E-2</v>
      </c>
      <c r="B494" s="12">
        <v>2.3926687580224818E-2</v>
      </c>
      <c r="C494" s="12">
        <v>1</v>
      </c>
      <c r="D494" s="12">
        <v>0</v>
      </c>
      <c r="E494" s="12">
        <v>0</v>
      </c>
      <c r="F494" s="12">
        <v>1</v>
      </c>
      <c r="G494" s="12">
        <v>0</v>
      </c>
      <c r="H494" s="12">
        <v>0</v>
      </c>
      <c r="I494" s="12">
        <v>0</v>
      </c>
      <c r="J494" s="12">
        <v>0</v>
      </c>
      <c r="K494" s="12">
        <v>0</v>
      </c>
      <c r="L494" s="12">
        <v>0</v>
      </c>
      <c r="M494" s="12">
        <v>0</v>
      </c>
      <c r="N494" s="12">
        <v>0</v>
      </c>
      <c r="O494" s="113">
        <v>7.6048944808116197</v>
      </c>
      <c r="P494" s="12">
        <v>0</v>
      </c>
      <c r="Q494" s="12">
        <v>1</v>
      </c>
      <c r="R494" s="12">
        <v>14.975</v>
      </c>
      <c r="S494" s="128">
        <v>6.4002574453088208</v>
      </c>
      <c r="T494" s="126">
        <v>1</v>
      </c>
      <c r="U494" s="128">
        <v>0.39651055592663625</v>
      </c>
      <c r="V494" s="12">
        <v>1</v>
      </c>
      <c r="W494" s="12">
        <v>1</v>
      </c>
      <c r="X494" s="12">
        <v>1</v>
      </c>
      <c r="Y494" s="12">
        <v>0</v>
      </c>
      <c r="Z494" s="12">
        <v>0</v>
      </c>
      <c r="AA494" s="12">
        <v>0</v>
      </c>
      <c r="AB494" s="12">
        <v>0</v>
      </c>
      <c r="AC494" s="12">
        <v>0</v>
      </c>
      <c r="AD494" s="12">
        <v>1</v>
      </c>
      <c r="AE494" s="12">
        <v>0</v>
      </c>
      <c r="AF494" s="12">
        <v>0.5</v>
      </c>
      <c r="AG494" s="113">
        <v>2.8033603809065348</v>
      </c>
      <c r="AH494" s="12">
        <v>1</v>
      </c>
      <c r="AI494" s="24">
        <v>107</v>
      </c>
      <c r="AJ494" s="12">
        <v>1</v>
      </c>
      <c r="AK494" s="12" t="s">
        <v>560</v>
      </c>
      <c r="AL494" s="12">
        <v>12</v>
      </c>
      <c r="AM494" s="12" t="s">
        <v>104</v>
      </c>
      <c r="AN494" s="128">
        <f t="shared" si="18"/>
        <v>2.9074473586864191</v>
      </c>
      <c r="AO494" s="12">
        <v>1529.33</v>
      </c>
      <c r="AP494" s="12" t="s">
        <v>615</v>
      </c>
      <c r="AQ494" s="12" t="s">
        <v>63</v>
      </c>
      <c r="AR494" s="12" t="s">
        <v>635</v>
      </c>
      <c r="AS494" s="12" t="s">
        <v>631</v>
      </c>
      <c r="AT494" s="12" t="s">
        <v>17</v>
      </c>
      <c r="AU494" s="12"/>
    </row>
    <row r="495" spans="1:47" ht="15" customHeight="1" x14ac:dyDescent="0.3">
      <c r="A495" s="15">
        <v>-2.818724608488252E-2</v>
      </c>
      <c r="B495" s="12">
        <v>2.4842996549387982E-2</v>
      </c>
      <c r="C495" s="12">
        <v>1</v>
      </c>
      <c r="D495" s="12">
        <v>0</v>
      </c>
      <c r="E495" s="12">
        <v>0</v>
      </c>
      <c r="F495" s="12">
        <v>1</v>
      </c>
      <c r="G495" s="12">
        <v>0</v>
      </c>
      <c r="H495" s="12">
        <v>0</v>
      </c>
      <c r="I495" s="12">
        <v>0</v>
      </c>
      <c r="J495" s="12">
        <v>0</v>
      </c>
      <c r="K495" s="12">
        <v>0</v>
      </c>
      <c r="L495" s="12">
        <v>0</v>
      </c>
      <c r="M495" s="12">
        <v>0</v>
      </c>
      <c r="N495" s="12">
        <v>0</v>
      </c>
      <c r="O495" s="113">
        <v>7.6048944808116197</v>
      </c>
      <c r="P495" s="12">
        <v>0</v>
      </c>
      <c r="Q495" s="12">
        <v>1</v>
      </c>
      <c r="R495" s="12">
        <v>14.975</v>
      </c>
      <c r="S495" s="128">
        <v>6.4002574453088208</v>
      </c>
      <c r="T495" s="126">
        <v>1</v>
      </c>
      <c r="U495" s="128">
        <v>0.39651055592663625</v>
      </c>
      <c r="V495" s="12">
        <v>1</v>
      </c>
      <c r="W495" s="12">
        <v>1</v>
      </c>
      <c r="X495" s="12">
        <v>1</v>
      </c>
      <c r="Y495" s="12">
        <v>0</v>
      </c>
      <c r="Z495" s="12">
        <v>0</v>
      </c>
      <c r="AA495" s="12">
        <v>0</v>
      </c>
      <c r="AB495" s="12">
        <v>0</v>
      </c>
      <c r="AC495" s="12">
        <v>0</v>
      </c>
      <c r="AD495" s="12">
        <v>1</v>
      </c>
      <c r="AE495" s="12">
        <v>0</v>
      </c>
      <c r="AF495" s="12">
        <v>0.5</v>
      </c>
      <c r="AG495" s="113">
        <v>2.8033603809065348</v>
      </c>
      <c r="AH495" s="12">
        <v>1</v>
      </c>
      <c r="AI495" s="24">
        <v>107</v>
      </c>
      <c r="AJ495" s="12">
        <v>1</v>
      </c>
      <c r="AK495" s="12" t="s">
        <v>560</v>
      </c>
      <c r="AL495" s="12">
        <v>12</v>
      </c>
      <c r="AM495" s="12" t="s">
        <v>104</v>
      </c>
      <c r="AN495" s="128">
        <f t="shared" si="18"/>
        <v>2.9074473586864191</v>
      </c>
      <c r="AO495" s="12">
        <v>1529.33</v>
      </c>
      <c r="AP495" s="12" t="s">
        <v>615</v>
      </c>
      <c r="AQ495" s="12" t="s">
        <v>63</v>
      </c>
      <c r="AR495" s="12" t="s">
        <v>636</v>
      </c>
      <c r="AS495" s="12" t="s">
        <v>631</v>
      </c>
      <c r="AT495" s="12" t="s">
        <v>17</v>
      </c>
      <c r="AU495" s="12"/>
    </row>
    <row r="496" spans="1:47" ht="15" customHeight="1" x14ac:dyDescent="0.3">
      <c r="A496" s="15">
        <v>6.2229950108176425E-2</v>
      </c>
      <c r="B496" s="12">
        <v>2.4820037904417194E-2</v>
      </c>
      <c r="C496" s="12">
        <v>1</v>
      </c>
      <c r="D496" s="12">
        <v>0</v>
      </c>
      <c r="E496" s="12">
        <v>0</v>
      </c>
      <c r="F496" s="12">
        <v>1</v>
      </c>
      <c r="G496" s="12">
        <v>0</v>
      </c>
      <c r="H496" s="12">
        <v>0</v>
      </c>
      <c r="I496" s="12">
        <v>0</v>
      </c>
      <c r="J496" s="12">
        <v>0</v>
      </c>
      <c r="K496" s="12">
        <v>0</v>
      </c>
      <c r="L496" s="12">
        <v>0</v>
      </c>
      <c r="M496" s="12">
        <v>0</v>
      </c>
      <c r="N496" s="12">
        <v>0</v>
      </c>
      <c r="O496" s="113">
        <v>7.6048944808116197</v>
      </c>
      <c r="P496" s="12">
        <v>0</v>
      </c>
      <c r="Q496" s="12">
        <v>1</v>
      </c>
      <c r="R496" s="12">
        <v>14.975</v>
      </c>
      <c r="S496" s="128">
        <v>6.4002574453088208</v>
      </c>
      <c r="T496" s="126">
        <v>1</v>
      </c>
      <c r="U496" s="128">
        <v>0.39651055592663625</v>
      </c>
      <c r="V496" s="12">
        <v>1</v>
      </c>
      <c r="W496" s="12">
        <v>1</v>
      </c>
      <c r="X496" s="12">
        <v>1</v>
      </c>
      <c r="Y496" s="12">
        <v>0</v>
      </c>
      <c r="Z496" s="12">
        <v>0</v>
      </c>
      <c r="AA496" s="12">
        <v>0</v>
      </c>
      <c r="AB496" s="12">
        <v>0</v>
      </c>
      <c r="AC496" s="12">
        <v>0</v>
      </c>
      <c r="AD496" s="12">
        <v>1</v>
      </c>
      <c r="AE496" s="12">
        <v>0</v>
      </c>
      <c r="AF496" s="12">
        <v>0.5</v>
      </c>
      <c r="AG496" s="113">
        <v>2.8033603809065348</v>
      </c>
      <c r="AH496" s="12">
        <v>1</v>
      </c>
      <c r="AI496" s="24">
        <v>107</v>
      </c>
      <c r="AJ496" s="12">
        <v>1</v>
      </c>
      <c r="AK496" s="12" t="s">
        <v>560</v>
      </c>
      <c r="AL496" s="12">
        <v>12</v>
      </c>
      <c r="AM496" s="12" t="s">
        <v>104</v>
      </c>
      <c r="AN496" s="128">
        <f t="shared" si="18"/>
        <v>2.9074473586864191</v>
      </c>
      <c r="AO496" s="12">
        <v>1529.33</v>
      </c>
      <c r="AP496" s="12" t="s">
        <v>615</v>
      </c>
      <c r="AQ496" s="12" t="s">
        <v>63</v>
      </c>
      <c r="AR496" s="12" t="s">
        <v>638</v>
      </c>
      <c r="AS496" s="12" t="s">
        <v>631</v>
      </c>
      <c r="AT496" s="12" t="s">
        <v>17</v>
      </c>
      <c r="AU496" s="12"/>
    </row>
    <row r="497" spans="1:47" ht="15" customHeight="1" x14ac:dyDescent="0.3">
      <c r="A497" s="15">
        <v>1.6385188258138748E-2</v>
      </c>
      <c r="B497" s="12">
        <v>2.4577782387208126E-2</v>
      </c>
      <c r="C497" s="12">
        <v>1</v>
      </c>
      <c r="D497" s="12">
        <v>0</v>
      </c>
      <c r="E497" s="12">
        <v>0</v>
      </c>
      <c r="F497" s="12">
        <v>1</v>
      </c>
      <c r="G497" s="12">
        <v>0</v>
      </c>
      <c r="H497" s="12">
        <v>0</v>
      </c>
      <c r="I497" s="12">
        <v>0</v>
      </c>
      <c r="J497" s="12">
        <v>0</v>
      </c>
      <c r="K497" s="12">
        <v>0</v>
      </c>
      <c r="L497" s="12">
        <v>0</v>
      </c>
      <c r="M497" s="12">
        <v>0</v>
      </c>
      <c r="N497" s="12">
        <v>0</v>
      </c>
      <c r="O497" s="113">
        <v>7.6048944808116197</v>
      </c>
      <c r="P497" s="12">
        <v>0</v>
      </c>
      <c r="Q497" s="12">
        <v>1</v>
      </c>
      <c r="R497" s="12">
        <v>14.975</v>
      </c>
      <c r="S497" s="128">
        <v>6.4002574453088208</v>
      </c>
      <c r="T497" s="126">
        <v>1</v>
      </c>
      <c r="U497" s="128">
        <v>0.39651055592663625</v>
      </c>
      <c r="V497" s="12">
        <v>1</v>
      </c>
      <c r="W497" s="12">
        <v>1</v>
      </c>
      <c r="X497" s="12">
        <v>1</v>
      </c>
      <c r="Y497" s="12">
        <v>0</v>
      </c>
      <c r="Z497" s="12">
        <v>0</v>
      </c>
      <c r="AA497" s="12">
        <v>0</v>
      </c>
      <c r="AB497" s="12">
        <v>0</v>
      </c>
      <c r="AC497" s="12">
        <v>0</v>
      </c>
      <c r="AD497" s="12">
        <v>1</v>
      </c>
      <c r="AE497" s="12">
        <v>0</v>
      </c>
      <c r="AF497" s="12">
        <v>0.5</v>
      </c>
      <c r="AG497" s="113">
        <v>2.8033603809065348</v>
      </c>
      <c r="AH497" s="12">
        <v>1</v>
      </c>
      <c r="AI497" s="24">
        <v>107</v>
      </c>
      <c r="AJ497" s="12">
        <v>1</v>
      </c>
      <c r="AK497" s="12" t="s">
        <v>560</v>
      </c>
      <c r="AL497" s="12">
        <v>12</v>
      </c>
      <c r="AM497" s="12" t="s">
        <v>104</v>
      </c>
      <c r="AN497" s="128">
        <f t="shared" si="18"/>
        <v>2.9074473586864191</v>
      </c>
      <c r="AO497" s="12">
        <v>1529.33</v>
      </c>
      <c r="AP497" s="12" t="s">
        <v>615</v>
      </c>
      <c r="AQ497" s="12" t="s">
        <v>63</v>
      </c>
      <c r="AR497" s="12" t="s">
        <v>637</v>
      </c>
      <c r="AS497" s="12" t="s">
        <v>631</v>
      </c>
      <c r="AT497" s="12" t="s">
        <v>17</v>
      </c>
      <c r="AU497" s="12"/>
    </row>
    <row r="498" spans="1:47" ht="15" customHeight="1" x14ac:dyDescent="0.3">
      <c r="A498" s="15">
        <v>1.7355812847746024E-2</v>
      </c>
      <c r="B498" s="12">
        <v>2.4444806827811305E-2</v>
      </c>
      <c r="C498" s="12">
        <v>1</v>
      </c>
      <c r="D498" s="12">
        <v>0</v>
      </c>
      <c r="E498" s="12">
        <v>0</v>
      </c>
      <c r="F498" s="12">
        <v>1</v>
      </c>
      <c r="G498" s="12">
        <v>0</v>
      </c>
      <c r="H498" s="12">
        <v>0</v>
      </c>
      <c r="I498" s="12">
        <v>0</v>
      </c>
      <c r="J498" s="12">
        <v>0</v>
      </c>
      <c r="K498" s="12">
        <v>0</v>
      </c>
      <c r="L498" s="12">
        <v>0</v>
      </c>
      <c r="M498" s="12">
        <v>0</v>
      </c>
      <c r="N498" s="12">
        <v>0</v>
      </c>
      <c r="O498" s="113">
        <v>7.6048944808116197</v>
      </c>
      <c r="P498" s="12">
        <v>0</v>
      </c>
      <c r="Q498" s="12">
        <v>1</v>
      </c>
      <c r="R498" s="12">
        <v>14.975</v>
      </c>
      <c r="S498" s="128">
        <v>6.4002574453088208</v>
      </c>
      <c r="T498" s="126">
        <v>1</v>
      </c>
      <c r="U498" s="128">
        <v>0.39651055592663625</v>
      </c>
      <c r="V498" s="12">
        <v>1</v>
      </c>
      <c r="W498" s="12">
        <v>1</v>
      </c>
      <c r="X498" s="12">
        <v>1</v>
      </c>
      <c r="Y498" s="12">
        <v>0</v>
      </c>
      <c r="Z498" s="12">
        <v>0</v>
      </c>
      <c r="AA498" s="12">
        <v>0</v>
      </c>
      <c r="AB498" s="12">
        <v>0</v>
      </c>
      <c r="AC498" s="12">
        <v>0</v>
      </c>
      <c r="AD498" s="12">
        <v>1</v>
      </c>
      <c r="AE498" s="12">
        <v>0</v>
      </c>
      <c r="AF498" s="12">
        <v>0.5</v>
      </c>
      <c r="AG498" s="113">
        <v>2.8033603809065348</v>
      </c>
      <c r="AH498" s="12">
        <v>1</v>
      </c>
      <c r="AI498" s="24">
        <v>107</v>
      </c>
      <c r="AJ498" s="12">
        <v>1</v>
      </c>
      <c r="AK498" s="12" t="s">
        <v>560</v>
      </c>
      <c r="AL498" s="12">
        <v>12</v>
      </c>
      <c r="AM498" s="12" t="s">
        <v>104</v>
      </c>
      <c r="AN498" s="128">
        <f t="shared" si="18"/>
        <v>2.9074473586864191</v>
      </c>
      <c r="AO498" s="12">
        <v>1529.33</v>
      </c>
      <c r="AP498" s="12" t="s">
        <v>615</v>
      </c>
      <c r="AQ498" s="12" t="s">
        <v>63</v>
      </c>
      <c r="AR498" s="12" t="s">
        <v>639</v>
      </c>
      <c r="AS498" s="12" t="s">
        <v>631</v>
      </c>
      <c r="AT498" s="12" t="s">
        <v>17</v>
      </c>
      <c r="AU498" s="12"/>
    </row>
    <row r="499" spans="1:47" ht="15" customHeight="1" x14ac:dyDescent="0.3">
      <c r="A499" s="15">
        <v>-3.7870857406054233E-2</v>
      </c>
      <c r="B499" s="12">
        <v>3.2085031969018164E-2</v>
      </c>
      <c r="C499" s="12">
        <v>1</v>
      </c>
      <c r="D499" s="12">
        <v>0</v>
      </c>
      <c r="E499" s="12">
        <v>0</v>
      </c>
      <c r="F499" s="12">
        <v>1</v>
      </c>
      <c r="G499" s="12">
        <v>0</v>
      </c>
      <c r="H499" s="12">
        <v>0</v>
      </c>
      <c r="I499" s="12">
        <v>0</v>
      </c>
      <c r="J499" s="12">
        <v>0</v>
      </c>
      <c r="K499" s="12">
        <v>0</v>
      </c>
      <c r="L499" s="12">
        <v>0</v>
      </c>
      <c r="M499" s="12">
        <v>0</v>
      </c>
      <c r="N499" s="12">
        <v>0</v>
      </c>
      <c r="O499" s="113">
        <v>7.6048944808116197</v>
      </c>
      <c r="P499" s="12">
        <v>0</v>
      </c>
      <c r="Q499" s="12">
        <v>1</v>
      </c>
      <c r="R499" s="12">
        <v>14.975</v>
      </c>
      <c r="S499" s="128">
        <v>6.4002574453088208</v>
      </c>
      <c r="T499" s="126">
        <v>1</v>
      </c>
      <c r="U499" s="128">
        <v>0.67337271596398673</v>
      </c>
      <c r="V499" s="12">
        <v>1</v>
      </c>
      <c r="W499" s="12">
        <v>1</v>
      </c>
      <c r="X499" s="12">
        <v>1</v>
      </c>
      <c r="Y499" s="12">
        <v>0</v>
      </c>
      <c r="Z499" s="12">
        <v>0</v>
      </c>
      <c r="AA499" s="12">
        <v>0</v>
      </c>
      <c r="AB499" s="12">
        <v>0</v>
      </c>
      <c r="AC499" s="12">
        <v>0</v>
      </c>
      <c r="AD499" s="12">
        <v>1</v>
      </c>
      <c r="AE499" s="12">
        <v>0</v>
      </c>
      <c r="AF499" s="12">
        <v>0.5</v>
      </c>
      <c r="AG499" s="113">
        <v>2.8033603809065348</v>
      </c>
      <c r="AH499" s="12">
        <v>1</v>
      </c>
      <c r="AI499" s="24">
        <v>107</v>
      </c>
      <c r="AJ499" s="12">
        <v>1</v>
      </c>
      <c r="AK499" s="12" t="s">
        <v>560</v>
      </c>
      <c r="AL499" s="12">
        <v>12</v>
      </c>
      <c r="AM499" s="12" t="s">
        <v>104</v>
      </c>
      <c r="AN499" s="128">
        <f>LN(139.43)</f>
        <v>4.9375626832069299</v>
      </c>
      <c r="AO499" s="12">
        <v>1529.33</v>
      </c>
      <c r="AP499" s="12" t="s">
        <v>616</v>
      </c>
      <c r="AQ499" s="12" t="s">
        <v>63</v>
      </c>
      <c r="AR499" s="12" t="s">
        <v>632</v>
      </c>
      <c r="AS499" s="12" t="s">
        <v>631</v>
      </c>
      <c r="AT499" s="12" t="s">
        <v>17</v>
      </c>
      <c r="AU499" s="12"/>
    </row>
    <row r="500" spans="1:47" ht="15" customHeight="1" x14ac:dyDescent="0.3">
      <c r="A500" s="15">
        <v>-5.2842109126794781E-3</v>
      </c>
      <c r="B500" s="12">
        <v>1.3587970918318657E-2</v>
      </c>
      <c r="C500" s="12">
        <v>1</v>
      </c>
      <c r="D500" s="12">
        <v>0</v>
      </c>
      <c r="E500" s="12">
        <v>0</v>
      </c>
      <c r="F500" s="12">
        <v>1</v>
      </c>
      <c r="G500" s="12">
        <v>0</v>
      </c>
      <c r="H500" s="12">
        <v>0</v>
      </c>
      <c r="I500" s="12">
        <v>0</v>
      </c>
      <c r="J500" s="12">
        <v>0</v>
      </c>
      <c r="K500" s="12">
        <v>0</v>
      </c>
      <c r="L500" s="12">
        <v>0</v>
      </c>
      <c r="M500" s="12">
        <v>0</v>
      </c>
      <c r="N500" s="12">
        <v>0</v>
      </c>
      <c r="O500" s="113">
        <v>7.6048944808116197</v>
      </c>
      <c r="P500" s="12">
        <v>0</v>
      </c>
      <c r="Q500" s="12">
        <v>1</v>
      </c>
      <c r="R500" s="12">
        <v>14.975</v>
      </c>
      <c r="S500" s="128">
        <v>6.4002574453088208</v>
      </c>
      <c r="T500" s="126">
        <v>1</v>
      </c>
      <c r="U500" s="128">
        <v>0.67337271596398673</v>
      </c>
      <c r="V500" s="12">
        <v>1</v>
      </c>
      <c r="W500" s="12">
        <v>1</v>
      </c>
      <c r="X500" s="12">
        <v>1</v>
      </c>
      <c r="Y500" s="12">
        <v>0</v>
      </c>
      <c r="Z500" s="12">
        <v>0</v>
      </c>
      <c r="AA500" s="12">
        <v>0</v>
      </c>
      <c r="AB500" s="12">
        <v>0</v>
      </c>
      <c r="AC500" s="12">
        <v>0</v>
      </c>
      <c r="AD500" s="12">
        <v>1</v>
      </c>
      <c r="AE500" s="12">
        <v>0</v>
      </c>
      <c r="AF500" s="12">
        <v>0.5</v>
      </c>
      <c r="AG500" s="113">
        <v>2.8033603809065348</v>
      </c>
      <c r="AH500" s="12">
        <v>1</v>
      </c>
      <c r="AI500" s="24">
        <v>107</v>
      </c>
      <c r="AJ500" s="12">
        <v>1</v>
      </c>
      <c r="AK500" s="12" t="s">
        <v>560</v>
      </c>
      <c r="AL500" s="12">
        <v>12</v>
      </c>
      <c r="AM500" s="12" t="s">
        <v>104</v>
      </c>
      <c r="AN500" s="128">
        <f>LN(139.43)</f>
        <v>4.9375626832069299</v>
      </c>
      <c r="AO500" s="12">
        <v>1529.33</v>
      </c>
      <c r="AP500" s="12" t="s">
        <v>616</v>
      </c>
      <c r="AQ500" s="12" t="s">
        <v>63</v>
      </c>
      <c r="AR500" s="12" t="s">
        <v>633</v>
      </c>
      <c r="AS500" s="12" t="s">
        <v>631</v>
      </c>
      <c r="AT500" s="12" t="s">
        <v>17</v>
      </c>
      <c r="AU500" s="12"/>
    </row>
    <row r="501" spans="1:47" ht="15" customHeight="1" x14ac:dyDescent="0.3">
      <c r="A501" s="15">
        <v>-2.0447621130696213E-2</v>
      </c>
      <c r="B501" s="12">
        <v>3.1182622224311726E-2</v>
      </c>
      <c r="C501" s="12">
        <v>1</v>
      </c>
      <c r="D501" s="12">
        <v>0</v>
      </c>
      <c r="E501" s="12">
        <v>0</v>
      </c>
      <c r="F501" s="12">
        <v>1</v>
      </c>
      <c r="G501" s="12">
        <v>0</v>
      </c>
      <c r="H501" s="12">
        <v>0</v>
      </c>
      <c r="I501" s="12">
        <v>0</v>
      </c>
      <c r="J501" s="12">
        <v>0</v>
      </c>
      <c r="K501" s="12">
        <v>0</v>
      </c>
      <c r="L501" s="12">
        <v>0</v>
      </c>
      <c r="M501" s="12">
        <v>0</v>
      </c>
      <c r="N501" s="12">
        <v>0</v>
      </c>
      <c r="O501" s="113">
        <v>7.6048944808116197</v>
      </c>
      <c r="P501" s="12">
        <v>0</v>
      </c>
      <c r="Q501" s="12">
        <v>1</v>
      </c>
      <c r="R501" s="12">
        <v>14.975</v>
      </c>
      <c r="S501" s="128">
        <v>6.4002574453088208</v>
      </c>
      <c r="T501" s="126">
        <v>1</v>
      </c>
      <c r="U501" s="128">
        <v>0.67337271596398673</v>
      </c>
      <c r="V501" s="12">
        <v>1</v>
      </c>
      <c r="W501" s="12">
        <v>1</v>
      </c>
      <c r="X501" s="12">
        <v>1</v>
      </c>
      <c r="Y501" s="12">
        <v>0</v>
      </c>
      <c r="Z501" s="12">
        <v>0</v>
      </c>
      <c r="AA501" s="12">
        <v>0</v>
      </c>
      <c r="AB501" s="12">
        <v>0</v>
      </c>
      <c r="AC501" s="12">
        <v>0</v>
      </c>
      <c r="AD501" s="12">
        <v>1</v>
      </c>
      <c r="AE501" s="12">
        <v>0</v>
      </c>
      <c r="AF501" s="12">
        <v>0.5</v>
      </c>
      <c r="AG501" s="113">
        <v>2.8033603809065348</v>
      </c>
      <c r="AH501" s="12">
        <v>1</v>
      </c>
      <c r="AI501" s="24">
        <v>107</v>
      </c>
      <c r="AJ501" s="12">
        <v>1</v>
      </c>
      <c r="AK501" s="12" t="s">
        <v>560</v>
      </c>
      <c r="AL501" s="12">
        <v>12</v>
      </c>
      <c r="AM501" s="12" t="s">
        <v>104</v>
      </c>
      <c r="AN501" s="128">
        <f>LN(139.43)</f>
        <v>4.9375626832069299</v>
      </c>
      <c r="AO501" s="12">
        <v>1529.33</v>
      </c>
      <c r="AP501" s="12" t="s">
        <v>616</v>
      </c>
      <c r="AQ501" s="12" t="s">
        <v>63</v>
      </c>
      <c r="AR501" s="12" t="s">
        <v>634</v>
      </c>
      <c r="AS501" s="12" t="s">
        <v>631</v>
      </c>
      <c r="AT501" s="12" t="s">
        <v>17</v>
      </c>
      <c r="AU501" s="12"/>
    </row>
    <row r="502" spans="1:47" ht="15" customHeight="1" x14ac:dyDescent="0.3">
      <c r="A502" s="15">
        <v>2.3252518238538945E-2</v>
      </c>
      <c r="B502" s="12">
        <v>1.3585740993303655E-2</v>
      </c>
      <c r="C502" s="12">
        <v>1</v>
      </c>
      <c r="D502" s="12">
        <v>0</v>
      </c>
      <c r="E502" s="12">
        <v>0</v>
      </c>
      <c r="F502" s="12">
        <v>1</v>
      </c>
      <c r="G502" s="12">
        <v>0</v>
      </c>
      <c r="H502" s="12">
        <v>0</v>
      </c>
      <c r="I502" s="12">
        <v>0</v>
      </c>
      <c r="J502" s="12">
        <v>0</v>
      </c>
      <c r="K502" s="12">
        <v>0</v>
      </c>
      <c r="L502" s="12">
        <v>0</v>
      </c>
      <c r="M502" s="12">
        <v>0</v>
      </c>
      <c r="N502" s="12">
        <v>0</v>
      </c>
      <c r="O502" s="113">
        <v>7.6048944808116197</v>
      </c>
      <c r="P502" s="12">
        <v>0</v>
      </c>
      <c r="Q502" s="12">
        <v>1</v>
      </c>
      <c r="R502" s="12">
        <v>14.975</v>
      </c>
      <c r="S502" s="128">
        <v>6.4002574453088208</v>
      </c>
      <c r="T502" s="126">
        <v>1</v>
      </c>
      <c r="U502" s="128">
        <v>0.67337271596398673</v>
      </c>
      <c r="V502" s="12">
        <v>1</v>
      </c>
      <c r="W502" s="12">
        <v>1</v>
      </c>
      <c r="X502" s="12">
        <v>1</v>
      </c>
      <c r="Y502" s="12">
        <v>0</v>
      </c>
      <c r="Z502" s="12">
        <v>0</v>
      </c>
      <c r="AA502" s="12">
        <v>0</v>
      </c>
      <c r="AB502" s="12">
        <v>0</v>
      </c>
      <c r="AC502" s="12">
        <v>0</v>
      </c>
      <c r="AD502" s="12">
        <v>1</v>
      </c>
      <c r="AE502" s="12">
        <v>0</v>
      </c>
      <c r="AF502" s="12">
        <v>0.5</v>
      </c>
      <c r="AG502" s="113">
        <v>2.8033603809065348</v>
      </c>
      <c r="AH502" s="12">
        <v>1</v>
      </c>
      <c r="AI502" s="24">
        <v>107</v>
      </c>
      <c r="AJ502" s="12">
        <v>1</v>
      </c>
      <c r="AK502" s="12" t="s">
        <v>560</v>
      </c>
      <c r="AL502" s="12">
        <v>12</v>
      </c>
      <c r="AM502" s="12" t="s">
        <v>104</v>
      </c>
      <c r="AN502" s="128">
        <f>LN(139.43)</f>
        <v>4.9375626832069299</v>
      </c>
      <c r="AO502" s="12">
        <v>1529.33</v>
      </c>
      <c r="AP502" s="12" t="s">
        <v>616</v>
      </c>
      <c r="AQ502" s="12" t="s">
        <v>63</v>
      </c>
      <c r="AR502" s="12" t="s">
        <v>635</v>
      </c>
      <c r="AS502" s="12" t="s">
        <v>631</v>
      </c>
      <c r="AT502" s="12" t="s">
        <v>17</v>
      </c>
      <c r="AU502" s="12"/>
    </row>
    <row r="503" spans="1:47" ht="15" customHeight="1" x14ac:dyDescent="0.3">
      <c r="A503" s="15">
        <v>1.9809029668634584E-2</v>
      </c>
      <c r="B503" s="12">
        <v>2.9317363909579178E-2</v>
      </c>
      <c r="C503" s="12">
        <v>1</v>
      </c>
      <c r="D503" s="12">
        <v>0</v>
      </c>
      <c r="E503" s="12">
        <v>0</v>
      </c>
      <c r="F503" s="12">
        <v>1</v>
      </c>
      <c r="G503" s="12">
        <v>0</v>
      </c>
      <c r="H503" s="12">
        <v>0</v>
      </c>
      <c r="I503" s="12">
        <v>0</v>
      </c>
      <c r="J503" s="12">
        <v>0</v>
      </c>
      <c r="K503" s="12">
        <v>0</v>
      </c>
      <c r="L503" s="12">
        <v>0</v>
      </c>
      <c r="M503" s="12">
        <v>0</v>
      </c>
      <c r="N503" s="12">
        <v>0</v>
      </c>
      <c r="O503" s="113">
        <v>7.6048944808116197</v>
      </c>
      <c r="P503" s="12">
        <v>0</v>
      </c>
      <c r="Q503" s="12">
        <v>1</v>
      </c>
      <c r="R503" s="12">
        <v>14.975</v>
      </c>
      <c r="S503" s="128">
        <v>6.4002574453088208</v>
      </c>
      <c r="T503" s="126">
        <v>1</v>
      </c>
      <c r="U503" s="128">
        <v>0.74254793166615385</v>
      </c>
      <c r="V503" s="12">
        <v>1</v>
      </c>
      <c r="W503" s="12">
        <v>1</v>
      </c>
      <c r="X503" s="12">
        <v>1</v>
      </c>
      <c r="Y503" s="12">
        <v>0</v>
      </c>
      <c r="Z503" s="12">
        <v>0</v>
      </c>
      <c r="AA503" s="12">
        <v>0</v>
      </c>
      <c r="AB503" s="12">
        <v>0</v>
      </c>
      <c r="AC503" s="12">
        <v>0</v>
      </c>
      <c r="AD503" s="12">
        <v>1</v>
      </c>
      <c r="AE503" s="12">
        <v>0</v>
      </c>
      <c r="AF503" s="12">
        <v>0.5</v>
      </c>
      <c r="AG503" s="113">
        <v>2.8033603809065348</v>
      </c>
      <c r="AH503" s="12">
        <v>1</v>
      </c>
      <c r="AI503" s="24">
        <v>107</v>
      </c>
      <c r="AJ503" s="12">
        <v>1</v>
      </c>
      <c r="AK503" s="12" t="s">
        <v>560</v>
      </c>
      <c r="AL503" s="12">
        <v>12</v>
      </c>
      <c r="AM503" s="12" t="s">
        <v>104</v>
      </c>
      <c r="AN503" s="128">
        <f>LN(231.55)</f>
        <v>5.4447958329267614</v>
      </c>
      <c r="AO503" s="12">
        <v>1529.33</v>
      </c>
      <c r="AP503" s="12" t="s">
        <v>617</v>
      </c>
      <c r="AQ503" s="12" t="s">
        <v>63</v>
      </c>
      <c r="AR503" s="12" t="s">
        <v>632</v>
      </c>
      <c r="AS503" s="12" t="s">
        <v>631</v>
      </c>
      <c r="AT503" s="12" t="s">
        <v>17</v>
      </c>
      <c r="AU503" s="12"/>
    </row>
    <row r="504" spans="1:47" ht="15" customHeight="1" x14ac:dyDescent="0.3">
      <c r="A504" s="15">
        <v>1.3260678205642643E-3</v>
      </c>
      <c r="B504" s="12">
        <v>1.1271576474796248E-2</v>
      </c>
      <c r="C504" s="12">
        <v>1</v>
      </c>
      <c r="D504" s="12">
        <v>0</v>
      </c>
      <c r="E504" s="12">
        <v>0</v>
      </c>
      <c r="F504" s="12">
        <v>1</v>
      </c>
      <c r="G504" s="12">
        <v>0</v>
      </c>
      <c r="H504" s="12">
        <v>0</v>
      </c>
      <c r="I504" s="12">
        <v>0</v>
      </c>
      <c r="J504" s="12">
        <v>0</v>
      </c>
      <c r="K504" s="12">
        <v>0</v>
      </c>
      <c r="L504" s="12">
        <v>0</v>
      </c>
      <c r="M504" s="12">
        <v>0</v>
      </c>
      <c r="N504" s="12">
        <v>0</v>
      </c>
      <c r="O504" s="113">
        <v>7.6048944808116197</v>
      </c>
      <c r="P504" s="12">
        <v>0</v>
      </c>
      <c r="Q504" s="12">
        <v>1</v>
      </c>
      <c r="R504" s="12">
        <v>14.975</v>
      </c>
      <c r="S504" s="128">
        <v>6.4002574453088208</v>
      </c>
      <c r="T504" s="126">
        <v>1</v>
      </c>
      <c r="U504" s="128">
        <v>0.74254793166615385</v>
      </c>
      <c r="V504" s="12">
        <v>1</v>
      </c>
      <c r="W504" s="12">
        <v>1</v>
      </c>
      <c r="X504" s="12">
        <v>1</v>
      </c>
      <c r="Y504" s="12">
        <v>0</v>
      </c>
      <c r="Z504" s="12">
        <v>0</v>
      </c>
      <c r="AA504" s="12">
        <v>0</v>
      </c>
      <c r="AB504" s="12">
        <v>0</v>
      </c>
      <c r="AC504" s="12">
        <v>0</v>
      </c>
      <c r="AD504" s="12">
        <v>1</v>
      </c>
      <c r="AE504" s="12">
        <v>0</v>
      </c>
      <c r="AF504" s="12">
        <v>0.5</v>
      </c>
      <c r="AG504" s="113">
        <v>2.8033603809065348</v>
      </c>
      <c r="AH504" s="12">
        <v>1</v>
      </c>
      <c r="AI504" s="24">
        <v>107</v>
      </c>
      <c r="AJ504" s="12">
        <v>1</v>
      </c>
      <c r="AK504" s="12" t="s">
        <v>560</v>
      </c>
      <c r="AL504" s="12">
        <v>12</v>
      </c>
      <c r="AM504" s="12" t="s">
        <v>104</v>
      </c>
      <c r="AN504" s="128">
        <f>LN(231.55)</f>
        <v>5.4447958329267614</v>
      </c>
      <c r="AO504" s="12">
        <v>1529.33</v>
      </c>
      <c r="AP504" s="12" t="s">
        <v>617</v>
      </c>
      <c r="AQ504" s="12" t="s">
        <v>63</v>
      </c>
      <c r="AR504" s="12" t="s">
        <v>633</v>
      </c>
      <c r="AS504" s="12" t="s">
        <v>631</v>
      </c>
      <c r="AT504" s="12" t="s">
        <v>17</v>
      </c>
      <c r="AU504" s="12"/>
    </row>
    <row r="505" spans="1:47" ht="15" customHeight="1" x14ac:dyDescent="0.3">
      <c r="A505" s="15">
        <v>-2.8182994438777077E-2</v>
      </c>
      <c r="B505" s="12">
        <v>2.818299443877708E-2</v>
      </c>
      <c r="C505" s="12">
        <v>1</v>
      </c>
      <c r="D505" s="12">
        <v>0</v>
      </c>
      <c r="E505" s="12">
        <v>0</v>
      </c>
      <c r="F505" s="12">
        <v>1</v>
      </c>
      <c r="G505" s="12">
        <v>0</v>
      </c>
      <c r="H505" s="12">
        <v>0</v>
      </c>
      <c r="I505" s="12">
        <v>0</v>
      </c>
      <c r="J505" s="12">
        <v>0</v>
      </c>
      <c r="K505" s="12">
        <v>0</v>
      </c>
      <c r="L505" s="12">
        <v>0</v>
      </c>
      <c r="M505" s="12">
        <v>0</v>
      </c>
      <c r="N505" s="12">
        <v>0</v>
      </c>
      <c r="O505" s="113">
        <v>7.6048944808116197</v>
      </c>
      <c r="P505" s="12">
        <v>0</v>
      </c>
      <c r="Q505" s="12">
        <v>1</v>
      </c>
      <c r="R505" s="12">
        <v>14.975</v>
      </c>
      <c r="S505" s="128">
        <v>6.4002574453088208</v>
      </c>
      <c r="T505" s="126">
        <v>1</v>
      </c>
      <c r="U505" s="128">
        <v>0.74254793166615385</v>
      </c>
      <c r="V505" s="12">
        <v>1</v>
      </c>
      <c r="W505" s="12">
        <v>1</v>
      </c>
      <c r="X505" s="12">
        <v>1</v>
      </c>
      <c r="Y505" s="12">
        <v>0</v>
      </c>
      <c r="Z505" s="12">
        <v>0</v>
      </c>
      <c r="AA505" s="12">
        <v>0</v>
      </c>
      <c r="AB505" s="12">
        <v>0</v>
      </c>
      <c r="AC505" s="12">
        <v>0</v>
      </c>
      <c r="AD505" s="12">
        <v>1</v>
      </c>
      <c r="AE505" s="12">
        <v>0</v>
      </c>
      <c r="AF505" s="12">
        <v>0.5</v>
      </c>
      <c r="AG505" s="113">
        <v>2.8033603809065348</v>
      </c>
      <c r="AH505" s="12">
        <v>1</v>
      </c>
      <c r="AI505" s="24">
        <v>107</v>
      </c>
      <c r="AJ505" s="12">
        <v>1</v>
      </c>
      <c r="AK505" s="12" t="s">
        <v>560</v>
      </c>
      <c r="AL505" s="12">
        <v>12</v>
      </c>
      <c r="AM505" s="12" t="s">
        <v>104</v>
      </c>
      <c r="AN505" s="128">
        <f>LN(231.55)</f>
        <v>5.4447958329267614</v>
      </c>
      <c r="AO505" s="12">
        <v>1529.33</v>
      </c>
      <c r="AP505" s="12" t="s">
        <v>617</v>
      </c>
      <c r="AQ505" s="12" t="s">
        <v>63</v>
      </c>
      <c r="AR505" s="12" t="s">
        <v>634</v>
      </c>
      <c r="AS505" s="12" t="s">
        <v>631</v>
      </c>
      <c r="AT505" s="12" t="s">
        <v>17</v>
      </c>
      <c r="AU505" s="12"/>
    </row>
    <row r="506" spans="1:47" ht="15" customHeight="1" x14ac:dyDescent="0.3">
      <c r="A506" s="15">
        <v>-8.0865077848723179E-3</v>
      </c>
      <c r="B506" s="12">
        <v>1.1263350128929301E-2</v>
      </c>
      <c r="C506" s="12">
        <v>1</v>
      </c>
      <c r="D506" s="12">
        <v>0</v>
      </c>
      <c r="E506" s="12">
        <v>0</v>
      </c>
      <c r="F506" s="12">
        <v>1</v>
      </c>
      <c r="G506" s="12">
        <v>0</v>
      </c>
      <c r="H506" s="12">
        <v>0</v>
      </c>
      <c r="I506" s="12">
        <v>0</v>
      </c>
      <c r="J506" s="12">
        <v>0</v>
      </c>
      <c r="K506" s="12">
        <v>0</v>
      </c>
      <c r="L506" s="12">
        <v>0</v>
      </c>
      <c r="M506" s="12">
        <v>0</v>
      </c>
      <c r="N506" s="12">
        <v>0</v>
      </c>
      <c r="O506" s="113">
        <v>7.6048944808116197</v>
      </c>
      <c r="P506" s="12">
        <v>0</v>
      </c>
      <c r="Q506" s="12">
        <v>1</v>
      </c>
      <c r="R506" s="12">
        <v>14.975</v>
      </c>
      <c r="S506" s="128">
        <v>6.4002574453088208</v>
      </c>
      <c r="T506" s="126">
        <v>1</v>
      </c>
      <c r="U506" s="128">
        <v>0.74254793166615385</v>
      </c>
      <c r="V506" s="12">
        <v>1</v>
      </c>
      <c r="W506" s="12">
        <v>1</v>
      </c>
      <c r="X506" s="12">
        <v>1</v>
      </c>
      <c r="Y506" s="12">
        <v>0</v>
      </c>
      <c r="Z506" s="12">
        <v>0</v>
      </c>
      <c r="AA506" s="12">
        <v>0</v>
      </c>
      <c r="AB506" s="12">
        <v>0</v>
      </c>
      <c r="AC506" s="12">
        <v>0</v>
      </c>
      <c r="AD506" s="12">
        <v>1</v>
      </c>
      <c r="AE506" s="12">
        <v>0</v>
      </c>
      <c r="AF506" s="12">
        <v>0.5</v>
      </c>
      <c r="AG506" s="113">
        <v>2.8033603809065348</v>
      </c>
      <c r="AH506" s="12">
        <v>1</v>
      </c>
      <c r="AI506" s="24">
        <v>107</v>
      </c>
      <c r="AJ506" s="12">
        <v>1</v>
      </c>
      <c r="AK506" s="12" t="s">
        <v>560</v>
      </c>
      <c r="AL506" s="12">
        <v>12</v>
      </c>
      <c r="AM506" s="12" t="s">
        <v>104</v>
      </c>
      <c r="AN506" s="128">
        <f>LN(231.55)</f>
        <v>5.4447958329267614</v>
      </c>
      <c r="AO506" s="12">
        <v>1529.33</v>
      </c>
      <c r="AP506" s="12" t="s">
        <v>617</v>
      </c>
      <c r="AQ506" s="12" t="s">
        <v>63</v>
      </c>
      <c r="AR506" s="12" t="s">
        <v>635</v>
      </c>
      <c r="AS506" s="12" t="s">
        <v>631</v>
      </c>
      <c r="AT506" s="12" t="s">
        <v>17</v>
      </c>
      <c r="AU506" s="12"/>
    </row>
    <row r="507" spans="1:47" ht="15" customHeight="1" x14ac:dyDescent="0.3">
      <c r="A507" s="15">
        <v>7.0102402222030569E-2</v>
      </c>
      <c r="B507" s="12">
        <v>3.5786540994463156E-2</v>
      </c>
      <c r="C507" s="12">
        <v>1</v>
      </c>
      <c r="D507" s="12">
        <v>0</v>
      </c>
      <c r="E507" s="12">
        <v>0</v>
      </c>
      <c r="F507" s="12">
        <v>1</v>
      </c>
      <c r="G507" s="12">
        <v>0</v>
      </c>
      <c r="H507" s="12">
        <v>0</v>
      </c>
      <c r="I507" s="12">
        <v>0</v>
      </c>
      <c r="J507" s="12">
        <v>0</v>
      </c>
      <c r="K507" s="12">
        <v>0</v>
      </c>
      <c r="L507" s="12">
        <v>0</v>
      </c>
      <c r="M507" s="12">
        <v>0</v>
      </c>
      <c r="N507" s="12">
        <v>0</v>
      </c>
      <c r="O507" s="113">
        <v>7.6048944808116197</v>
      </c>
      <c r="P507" s="12">
        <v>0</v>
      </c>
      <c r="Q507" s="12">
        <v>1</v>
      </c>
      <c r="R507" s="12">
        <v>14.975</v>
      </c>
      <c r="S507" s="128">
        <v>6.4002574453088208</v>
      </c>
      <c r="T507" s="126">
        <v>1</v>
      </c>
      <c r="U507" s="128">
        <v>0.39651055592663625</v>
      </c>
      <c r="V507" s="12">
        <v>1</v>
      </c>
      <c r="W507" s="12">
        <v>1</v>
      </c>
      <c r="X507" s="12">
        <v>1</v>
      </c>
      <c r="Y507" s="12">
        <v>0</v>
      </c>
      <c r="Z507" s="12">
        <v>0</v>
      </c>
      <c r="AA507" s="12">
        <v>0</v>
      </c>
      <c r="AB507" s="12">
        <v>0</v>
      </c>
      <c r="AC507" s="12">
        <v>0</v>
      </c>
      <c r="AD507" s="12">
        <v>1</v>
      </c>
      <c r="AE507" s="12">
        <v>0</v>
      </c>
      <c r="AF507" s="12">
        <v>0.5</v>
      </c>
      <c r="AG507" s="113">
        <v>2.8033603809065348</v>
      </c>
      <c r="AH507" s="12">
        <v>1</v>
      </c>
      <c r="AI507" s="24">
        <v>107</v>
      </c>
      <c r="AJ507" s="12">
        <v>1</v>
      </c>
      <c r="AK507" s="12" t="s">
        <v>560</v>
      </c>
      <c r="AL507" s="12">
        <v>12</v>
      </c>
      <c r="AM507" s="12" t="s">
        <v>104</v>
      </c>
      <c r="AN507" s="128">
        <f>LN(18.31)</f>
        <v>2.9074473586864191</v>
      </c>
      <c r="AO507" s="12">
        <v>1529.33</v>
      </c>
      <c r="AP507" s="12" t="s">
        <v>615</v>
      </c>
      <c r="AQ507" s="12" t="s">
        <v>63</v>
      </c>
      <c r="AR507" s="12" t="s">
        <v>640</v>
      </c>
      <c r="AS507" s="12" t="s">
        <v>631</v>
      </c>
      <c r="AT507" s="12" t="s">
        <v>17</v>
      </c>
      <c r="AU507" s="12"/>
    </row>
    <row r="508" spans="1:47" ht="15" customHeight="1" x14ac:dyDescent="0.3">
      <c r="A508" s="15">
        <v>-7.0488310378766638E-3</v>
      </c>
      <c r="B508" s="12">
        <v>1.9100058296181929E-2</v>
      </c>
      <c r="C508" s="12">
        <v>1</v>
      </c>
      <c r="D508" s="12">
        <v>0</v>
      </c>
      <c r="E508" s="12">
        <v>0</v>
      </c>
      <c r="F508" s="12">
        <v>1</v>
      </c>
      <c r="G508" s="12">
        <v>0</v>
      </c>
      <c r="H508" s="12">
        <v>0</v>
      </c>
      <c r="I508" s="12">
        <v>0</v>
      </c>
      <c r="J508" s="12">
        <v>0</v>
      </c>
      <c r="K508" s="12">
        <v>0</v>
      </c>
      <c r="L508" s="12">
        <v>0</v>
      </c>
      <c r="M508" s="12">
        <v>0</v>
      </c>
      <c r="N508" s="12">
        <v>0</v>
      </c>
      <c r="O508" s="113">
        <v>7.6048944808116197</v>
      </c>
      <c r="P508" s="12">
        <v>0</v>
      </c>
      <c r="Q508" s="12">
        <v>1</v>
      </c>
      <c r="R508" s="12">
        <v>14.975</v>
      </c>
      <c r="S508" s="128">
        <v>6.4002574453088208</v>
      </c>
      <c r="T508" s="126">
        <v>1</v>
      </c>
      <c r="U508" s="128">
        <v>0.39651055592663625</v>
      </c>
      <c r="V508" s="12">
        <v>1</v>
      </c>
      <c r="W508" s="12">
        <v>1</v>
      </c>
      <c r="X508" s="12">
        <v>1</v>
      </c>
      <c r="Y508" s="12">
        <v>0</v>
      </c>
      <c r="Z508" s="12">
        <v>0</v>
      </c>
      <c r="AA508" s="12">
        <v>0</v>
      </c>
      <c r="AB508" s="12">
        <v>0</v>
      </c>
      <c r="AC508" s="12">
        <v>0</v>
      </c>
      <c r="AD508" s="12">
        <v>1</v>
      </c>
      <c r="AE508" s="12">
        <v>0</v>
      </c>
      <c r="AF508" s="12">
        <v>0.5</v>
      </c>
      <c r="AG508" s="113">
        <v>2.8033603809065348</v>
      </c>
      <c r="AH508" s="12">
        <v>1</v>
      </c>
      <c r="AI508" s="24">
        <v>107</v>
      </c>
      <c r="AJ508" s="12">
        <v>1</v>
      </c>
      <c r="AK508" s="12" t="s">
        <v>560</v>
      </c>
      <c r="AL508" s="12">
        <v>12</v>
      </c>
      <c r="AM508" s="12" t="s">
        <v>104</v>
      </c>
      <c r="AN508" s="128">
        <f>LN(18.31)</f>
        <v>2.9074473586864191</v>
      </c>
      <c r="AO508" s="12">
        <v>1529.33</v>
      </c>
      <c r="AP508" s="12" t="s">
        <v>615</v>
      </c>
      <c r="AQ508" s="12" t="s">
        <v>63</v>
      </c>
      <c r="AR508" s="12" t="s">
        <v>641</v>
      </c>
      <c r="AS508" s="12" t="s">
        <v>631</v>
      </c>
      <c r="AT508" s="12" t="s">
        <v>17</v>
      </c>
      <c r="AU508" s="12"/>
    </row>
    <row r="509" spans="1:47" ht="15" customHeight="1" x14ac:dyDescent="0.3">
      <c r="A509" s="15">
        <v>3.4964180063753285E-2</v>
      </c>
      <c r="B509" s="12">
        <v>3.4964180063753278E-2</v>
      </c>
      <c r="C509" s="12">
        <v>1</v>
      </c>
      <c r="D509" s="12">
        <v>0</v>
      </c>
      <c r="E509" s="12">
        <v>0</v>
      </c>
      <c r="F509" s="12">
        <v>1</v>
      </c>
      <c r="G509" s="12">
        <v>0</v>
      </c>
      <c r="H509" s="12">
        <v>0</v>
      </c>
      <c r="I509" s="12">
        <v>0</v>
      </c>
      <c r="J509" s="12">
        <v>0</v>
      </c>
      <c r="K509" s="12">
        <v>0</v>
      </c>
      <c r="L509" s="12">
        <v>0</v>
      </c>
      <c r="M509" s="12">
        <v>0</v>
      </c>
      <c r="N509" s="12">
        <v>0</v>
      </c>
      <c r="O509" s="113">
        <v>7.6048944808116197</v>
      </c>
      <c r="P509" s="12">
        <v>0</v>
      </c>
      <c r="Q509" s="12">
        <v>1</v>
      </c>
      <c r="R509" s="12">
        <v>14.975</v>
      </c>
      <c r="S509" s="128">
        <v>6.4002574453088208</v>
      </c>
      <c r="T509" s="126">
        <v>1</v>
      </c>
      <c r="U509" s="128">
        <v>0.39651055592663625</v>
      </c>
      <c r="V509" s="12">
        <v>1</v>
      </c>
      <c r="W509" s="12">
        <v>1</v>
      </c>
      <c r="X509" s="12">
        <v>1</v>
      </c>
      <c r="Y509" s="12">
        <v>0</v>
      </c>
      <c r="Z509" s="12">
        <v>0</v>
      </c>
      <c r="AA509" s="12">
        <v>0</v>
      </c>
      <c r="AB509" s="12">
        <v>0</v>
      </c>
      <c r="AC509" s="12">
        <v>0</v>
      </c>
      <c r="AD509" s="12">
        <v>1</v>
      </c>
      <c r="AE509" s="12">
        <v>0</v>
      </c>
      <c r="AF509" s="12">
        <v>0.5</v>
      </c>
      <c r="AG509" s="113">
        <v>2.8033603809065348</v>
      </c>
      <c r="AH509" s="12">
        <v>1</v>
      </c>
      <c r="AI509" s="24">
        <v>107</v>
      </c>
      <c r="AJ509" s="12">
        <v>1</v>
      </c>
      <c r="AK509" s="12" t="s">
        <v>560</v>
      </c>
      <c r="AL509" s="12">
        <v>12</v>
      </c>
      <c r="AM509" s="12" t="s">
        <v>104</v>
      </c>
      <c r="AN509" s="128">
        <f>LN(18.31)</f>
        <v>2.9074473586864191</v>
      </c>
      <c r="AO509" s="12">
        <v>1529.33</v>
      </c>
      <c r="AP509" s="12" t="s">
        <v>615</v>
      </c>
      <c r="AQ509" s="12" t="s">
        <v>63</v>
      </c>
      <c r="AR509" s="12" t="s">
        <v>642</v>
      </c>
      <c r="AS509" s="12" t="s">
        <v>631</v>
      </c>
      <c r="AT509" s="12" t="s">
        <v>17</v>
      </c>
      <c r="AU509" s="12"/>
    </row>
    <row r="510" spans="1:47" ht="15" customHeight="1" x14ac:dyDescent="0.3">
      <c r="A510" s="15">
        <v>9.5443863149037248E-3</v>
      </c>
      <c r="B510" s="12">
        <v>1.8893989235625741E-2</v>
      </c>
      <c r="C510" s="12">
        <v>1</v>
      </c>
      <c r="D510" s="12">
        <v>0</v>
      </c>
      <c r="E510" s="12">
        <v>0</v>
      </c>
      <c r="F510" s="12">
        <v>1</v>
      </c>
      <c r="G510" s="12">
        <v>0</v>
      </c>
      <c r="H510" s="12">
        <v>0</v>
      </c>
      <c r="I510" s="12">
        <v>0</v>
      </c>
      <c r="J510" s="12">
        <v>0</v>
      </c>
      <c r="K510" s="12">
        <v>0</v>
      </c>
      <c r="L510" s="12">
        <v>0</v>
      </c>
      <c r="M510" s="12">
        <v>0</v>
      </c>
      <c r="N510" s="12">
        <v>0</v>
      </c>
      <c r="O510" s="113">
        <v>7.6048944808116197</v>
      </c>
      <c r="P510" s="12">
        <v>0</v>
      </c>
      <c r="Q510" s="12">
        <v>1</v>
      </c>
      <c r="R510" s="12">
        <v>14.975</v>
      </c>
      <c r="S510" s="128">
        <v>6.4002574453088208</v>
      </c>
      <c r="T510" s="126">
        <v>1</v>
      </c>
      <c r="U510" s="128">
        <v>0.39651055592663625</v>
      </c>
      <c r="V510" s="12">
        <v>1</v>
      </c>
      <c r="W510" s="12">
        <v>1</v>
      </c>
      <c r="X510" s="12">
        <v>1</v>
      </c>
      <c r="Y510" s="12">
        <v>0</v>
      </c>
      <c r="Z510" s="12">
        <v>0</v>
      </c>
      <c r="AA510" s="12">
        <v>0</v>
      </c>
      <c r="AB510" s="12">
        <v>0</v>
      </c>
      <c r="AC510" s="12">
        <v>0</v>
      </c>
      <c r="AD510" s="12">
        <v>1</v>
      </c>
      <c r="AE510" s="12">
        <v>0</v>
      </c>
      <c r="AF510" s="12">
        <v>0.5</v>
      </c>
      <c r="AG510" s="113">
        <v>2.8033603809065348</v>
      </c>
      <c r="AH510" s="12">
        <v>1</v>
      </c>
      <c r="AI510" s="24">
        <v>107</v>
      </c>
      <c r="AJ510" s="12">
        <v>1</v>
      </c>
      <c r="AK510" s="12" t="s">
        <v>560</v>
      </c>
      <c r="AL510" s="12">
        <v>12</v>
      </c>
      <c r="AM510" s="12" t="s">
        <v>104</v>
      </c>
      <c r="AN510" s="128">
        <f>LN(18.31)</f>
        <v>2.9074473586864191</v>
      </c>
      <c r="AO510" s="12">
        <v>1529.33</v>
      </c>
      <c r="AP510" s="12" t="s">
        <v>615</v>
      </c>
      <c r="AQ510" s="12" t="s">
        <v>63</v>
      </c>
      <c r="AR510" s="12" t="s">
        <v>643</v>
      </c>
      <c r="AS510" s="12" t="s">
        <v>631</v>
      </c>
      <c r="AT510" s="12" t="s">
        <v>17</v>
      </c>
      <c r="AU510" s="12"/>
    </row>
    <row r="511" spans="1:47" ht="15" customHeight="1" x14ac:dyDescent="0.3">
      <c r="A511" s="15">
        <v>-5.9943162301900665E-2</v>
      </c>
      <c r="B511" s="12">
        <v>6.5676856087299854E-2</v>
      </c>
      <c r="C511" s="12">
        <v>1</v>
      </c>
      <c r="D511" s="12">
        <v>0</v>
      </c>
      <c r="E511" s="12">
        <v>0</v>
      </c>
      <c r="F511" s="12">
        <v>1</v>
      </c>
      <c r="G511" s="12">
        <v>0</v>
      </c>
      <c r="H511" s="12">
        <v>0</v>
      </c>
      <c r="I511" s="12">
        <v>0</v>
      </c>
      <c r="J511" s="12">
        <v>0</v>
      </c>
      <c r="K511" s="12">
        <v>0</v>
      </c>
      <c r="L511" s="12">
        <v>0</v>
      </c>
      <c r="M511" s="12">
        <v>0</v>
      </c>
      <c r="N511" s="12">
        <v>0</v>
      </c>
      <c r="O511" s="113">
        <v>7.6048944808116197</v>
      </c>
      <c r="P511" s="12">
        <v>0</v>
      </c>
      <c r="Q511" s="12">
        <v>1</v>
      </c>
      <c r="R511" s="12">
        <v>14.975</v>
      </c>
      <c r="S511" s="128">
        <v>6.4002574453088208</v>
      </c>
      <c r="T511" s="126">
        <v>1</v>
      </c>
      <c r="U511" s="128">
        <v>0.67337271596398673</v>
      </c>
      <c r="V511" s="12">
        <v>1</v>
      </c>
      <c r="W511" s="12">
        <v>1</v>
      </c>
      <c r="X511" s="12">
        <v>1</v>
      </c>
      <c r="Y511" s="12">
        <v>0</v>
      </c>
      <c r="Z511" s="12">
        <v>0</v>
      </c>
      <c r="AA511" s="12">
        <v>0</v>
      </c>
      <c r="AB511" s="12">
        <v>0</v>
      </c>
      <c r="AC511" s="12">
        <v>0</v>
      </c>
      <c r="AD511" s="12">
        <v>1</v>
      </c>
      <c r="AE511" s="12">
        <v>0</v>
      </c>
      <c r="AF511" s="12">
        <v>0.5</v>
      </c>
      <c r="AG511" s="113">
        <v>2.8033603809065348</v>
      </c>
      <c r="AH511" s="12">
        <v>1</v>
      </c>
      <c r="AI511" s="24">
        <v>107</v>
      </c>
      <c r="AJ511" s="12">
        <v>1</v>
      </c>
      <c r="AK511" s="12" t="s">
        <v>560</v>
      </c>
      <c r="AL511" s="12">
        <v>12</v>
      </c>
      <c r="AM511" s="12" t="s">
        <v>104</v>
      </c>
      <c r="AN511" s="128">
        <f>LN(139.43)</f>
        <v>4.9375626832069299</v>
      </c>
      <c r="AO511" s="12">
        <v>1529.33</v>
      </c>
      <c r="AP511" s="12" t="s">
        <v>616</v>
      </c>
      <c r="AQ511" s="12" t="s">
        <v>63</v>
      </c>
      <c r="AR511" s="12" t="s">
        <v>644</v>
      </c>
      <c r="AS511" s="12" t="s">
        <v>631</v>
      </c>
      <c r="AT511" s="12" t="s">
        <v>17</v>
      </c>
      <c r="AU511" s="12"/>
    </row>
    <row r="512" spans="1:47" ht="15" customHeight="1" x14ac:dyDescent="0.3">
      <c r="A512" s="15">
        <v>-1.1568117181955785E-3</v>
      </c>
      <c r="B512" s="12">
        <v>1.8508987491129256E-2</v>
      </c>
      <c r="C512" s="12">
        <v>1</v>
      </c>
      <c r="D512" s="12">
        <v>0</v>
      </c>
      <c r="E512" s="12">
        <v>0</v>
      </c>
      <c r="F512" s="12">
        <v>1</v>
      </c>
      <c r="G512" s="12">
        <v>0</v>
      </c>
      <c r="H512" s="12">
        <v>0</v>
      </c>
      <c r="I512" s="12">
        <v>0</v>
      </c>
      <c r="J512" s="12">
        <v>0</v>
      </c>
      <c r="K512" s="12">
        <v>0</v>
      </c>
      <c r="L512" s="12">
        <v>0</v>
      </c>
      <c r="M512" s="12">
        <v>0</v>
      </c>
      <c r="N512" s="12">
        <v>0</v>
      </c>
      <c r="O512" s="113">
        <v>7.6048944808116197</v>
      </c>
      <c r="P512" s="12">
        <v>0</v>
      </c>
      <c r="Q512" s="12">
        <v>1</v>
      </c>
      <c r="R512" s="12">
        <v>14.975</v>
      </c>
      <c r="S512" s="128">
        <v>6.4002574453088208</v>
      </c>
      <c r="T512" s="126">
        <v>1</v>
      </c>
      <c r="U512" s="128">
        <v>0.67337271596398673</v>
      </c>
      <c r="V512" s="12">
        <v>1</v>
      </c>
      <c r="W512" s="12">
        <v>1</v>
      </c>
      <c r="X512" s="12">
        <v>1</v>
      </c>
      <c r="Y512" s="12">
        <v>0</v>
      </c>
      <c r="Z512" s="12">
        <v>0</v>
      </c>
      <c r="AA512" s="12">
        <v>0</v>
      </c>
      <c r="AB512" s="12">
        <v>0</v>
      </c>
      <c r="AC512" s="12">
        <v>0</v>
      </c>
      <c r="AD512" s="12">
        <v>1</v>
      </c>
      <c r="AE512" s="12">
        <v>0</v>
      </c>
      <c r="AF512" s="12">
        <v>0.5</v>
      </c>
      <c r="AG512" s="113">
        <v>2.8033603809065348</v>
      </c>
      <c r="AH512" s="12">
        <v>1</v>
      </c>
      <c r="AI512" s="24">
        <v>107</v>
      </c>
      <c r="AJ512" s="12">
        <v>1</v>
      </c>
      <c r="AK512" s="12" t="s">
        <v>560</v>
      </c>
      <c r="AL512" s="12">
        <v>12</v>
      </c>
      <c r="AM512" s="12" t="s">
        <v>104</v>
      </c>
      <c r="AN512" s="128">
        <f>LN(139.43)</f>
        <v>4.9375626832069299</v>
      </c>
      <c r="AO512" s="12">
        <v>1529.33</v>
      </c>
      <c r="AP512" s="12" t="s">
        <v>616</v>
      </c>
      <c r="AQ512" s="12" t="s">
        <v>63</v>
      </c>
      <c r="AR512" s="12" t="s">
        <v>640</v>
      </c>
      <c r="AS512" s="12" t="s">
        <v>631</v>
      </c>
      <c r="AT512" s="12" t="s">
        <v>17</v>
      </c>
      <c r="AU512" s="12"/>
    </row>
    <row r="513" spans="1:47" ht="15" customHeight="1" x14ac:dyDescent="0.3">
      <c r="A513" s="15">
        <v>-1.1141807120216939E-2</v>
      </c>
      <c r="B513" s="12">
        <v>1.8941072104368795E-2</v>
      </c>
      <c r="C513" s="12">
        <v>1</v>
      </c>
      <c r="D513" s="12">
        <v>0</v>
      </c>
      <c r="E513" s="12">
        <v>0</v>
      </c>
      <c r="F513" s="12">
        <v>1</v>
      </c>
      <c r="G513" s="12">
        <v>0</v>
      </c>
      <c r="H513" s="12">
        <v>0</v>
      </c>
      <c r="I513" s="12">
        <v>0</v>
      </c>
      <c r="J513" s="12">
        <v>0</v>
      </c>
      <c r="K513" s="12">
        <v>0</v>
      </c>
      <c r="L513" s="12">
        <v>0</v>
      </c>
      <c r="M513" s="12">
        <v>0</v>
      </c>
      <c r="N513" s="12">
        <v>0</v>
      </c>
      <c r="O513" s="113">
        <v>7.6048944808116197</v>
      </c>
      <c r="P513" s="12">
        <v>0</v>
      </c>
      <c r="Q513" s="12">
        <v>1</v>
      </c>
      <c r="R513" s="12">
        <v>14.975</v>
      </c>
      <c r="S513" s="128">
        <v>6.4002574453088208</v>
      </c>
      <c r="T513" s="126">
        <v>1</v>
      </c>
      <c r="U513" s="128">
        <v>0.67337271596398673</v>
      </c>
      <c r="V513" s="12">
        <v>1</v>
      </c>
      <c r="W513" s="12">
        <v>1</v>
      </c>
      <c r="X513" s="12">
        <v>1</v>
      </c>
      <c r="Y513" s="12">
        <v>0</v>
      </c>
      <c r="Z513" s="12">
        <v>0</v>
      </c>
      <c r="AA513" s="12">
        <v>0</v>
      </c>
      <c r="AB513" s="12">
        <v>0</v>
      </c>
      <c r="AC513" s="12">
        <v>0</v>
      </c>
      <c r="AD513" s="12">
        <v>1</v>
      </c>
      <c r="AE513" s="12">
        <v>0</v>
      </c>
      <c r="AF513" s="12">
        <v>0.5</v>
      </c>
      <c r="AG513" s="113">
        <v>2.8033603809065348</v>
      </c>
      <c r="AH513" s="12">
        <v>1</v>
      </c>
      <c r="AI513" s="24">
        <v>107</v>
      </c>
      <c r="AJ513" s="12">
        <v>1</v>
      </c>
      <c r="AK513" s="12" t="s">
        <v>560</v>
      </c>
      <c r="AL513" s="12">
        <v>12</v>
      </c>
      <c r="AM513" s="12" t="s">
        <v>104</v>
      </c>
      <c r="AN513" s="128">
        <f>LN(139.43)</f>
        <v>4.9375626832069299</v>
      </c>
      <c r="AO513" s="12">
        <v>1529.33</v>
      </c>
      <c r="AP513" s="12" t="s">
        <v>616</v>
      </c>
      <c r="AQ513" s="12" t="s">
        <v>63</v>
      </c>
      <c r="AR513" s="12" t="s">
        <v>641</v>
      </c>
      <c r="AS513" s="12" t="s">
        <v>631</v>
      </c>
      <c r="AT513" s="12" t="s">
        <v>17</v>
      </c>
      <c r="AU513" s="12"/>
    </row>
    <row r="514" spans="1:47" ht="15" customHeight="1" x14ac:dyDescent="0.3">
      <c r="A514" s="15">
        <v>-5.2634256724670397E-2</v>
      </c>
      <c r="B514" s="12">
        <v>4.4659369342144581E-2</v>
      </c>
      <c r="C514" s="12">
        <v>1</v>
      </c>
      <c r="D514" s="12">
        <v>0</v>
      </c>
      <c r="E514" s="12">
        <v>0</v>
      </c>
      <c r="F514" s="12">
        <v>1</v>
      </c>
      <c r="G514" s="12">
        <v>0</v>
      </c>
      <c r="H514" s="12">
        <v>0</v>
      </c>
      <c r="I514" s="12">
        <v>0</v>
      </c>
      <c r="J514" s="12">
        <v>0</v>
      </c>
      <c r="K514" s="12">
        <v>0</v>
      </c>
      <c r="L514" s="12">
        <v>0</v>
      </c>
      <c r="M514" s="12">
        <v>0</v>
      </c>
      <c r="N514" s="12">
        <v>0</v>
      </c>
      <c r="O514" s="113">
        <v>7.6048944808116197</v>
      </c>
      <c r="P514" s="12">
        <v>0</v>
      </c>
      <c r="Q514" s="12">
        <v>1</v>
      </c>
      <c r="R514" s="12">
        <v>14.975</v>
      </c>
      <c r="S514" s="128">
        <v>6.4002574453088208</v>
      </c>
      <c r="T514" s="126">
        <v>1</v>
      </c>
      <c r="U514" s="128">
        <v>0.67337271596398673</v>
      </c>
      <c r="V514" s="12">
        <v>1</v>
      </c>
      <c r="W514" s="12">
        <v>1</v>
      </c>
      <c r="X514" s="12">
        <v>1</v>
      </c>
      <c r="Y514" s="12">
        <v>0</v>
      </c>
      <c r="Z514" s="12">
        <v>0</v>
      </c>
      <c r="AA514" s="12">
        <v>0</v>
      </c>
      <c r="AB514" s="12">
        <v>0</v>
      </c>
      <c r="AC514" s="12">
        <v>0</v>
      </c>
      <c r="AD514" s="12">
        <v>1</v>
      </c>
      <c r="AE514" s="12">
        <v>0</v>
      </c>
      <c r="AF514" s="12">
        <v>0.5</v>
      </c>
      <c r="AG514" s="113">
        <v>2.8033603809065348</v>
      </c>
      <c r="AH514" s="12">
        <v>1</v>
      </c>
      <c r="AI514" s="24">
        <v>107</v>
      </c>
      <c r="AJ514" s="12">
        <v>1</v>
      </c>
      <c r="AK514" s="12" t="s">
        <v>560</v>
      </c>
      <c r="AL514" s="12">
        <v>12</v>
      </c>
      <c r="AM514" s="12" t="s">
        <v>104</v>
      </c>
      <c r="AN514" s="128">
        <f>LN(139.43)</f>
        <v>4.9375626832069299</v>
      </c>
      <c r="AO514" s="12">
        <v>1529.33</v>
      </c>
      <c r="AP514" s="12" t="s">
        <v>616</v>
      </c>
      <c r="AQ514" s="12" t="s">
        <v>63</v>
      </c>
      <c r="AR514" s="12" t="s">
        <v>646</v>
      </c>
      <c r="AS514" s="12" t="s">
        <v>631</v>
      </c>
      <c r="AT514" s="12" t="s">
        <v>17</v>
      </c>
      <c r="AU514" s="12"/>
    </row>
    <row r="515" spans="1:47" ht="15" customHeight="1" x14ac:dyDescent="0.3">
      <c r="A515" s="15">
        <v>-0.10822050092396078</v>
      </c>
      <c r="B515" s="12">
        <v>6.4849689484968859E-2</v>
      </c>
      <c r="C515" s="12">
        <v>1</v>
      </c>
      <c r="D515" s="12">
        <v>0</v>
      </c>
      <c r="E515" s="12">
        <v>0</v>
      </c>
      <c r="F515" s="12">
        <v>1</v>
      </c>
      <c r="G515" s="12">
        <v>0</v>
      </c>
      <c r="H515" s="12">
        <v>0</v>
      </c>
      <c r="I515" s="12">
        <v>0</v>
      </c>
      <c r="J515" s="12">
        <v>0</v>
      </c>
      <c r="K515" s="12">
        <v>0</v>
      </c>
      <c r="L515" s="12">
        <v>0</v>
      </c>
      <c r="M515" s="12">
        <v>0</v>
      </c>
      <c r="N515" s="12">
        <v>0</v>
      </c>
      <c r="O515" s="113">
        <v>7.6048944808116197</v>
      </c>
      <c r="P515" s="12">
        <v>0</v>
      </c>
      <c r="Q515" s="12">
        <v>1</v>
      </c>
      <c r="R515" s="12">
        <v>14.975</v>
      </c>
      <c r="S515" s="128">
        <v>6.4002574453088208</v>
      </c>
      <c r="T515" s="126">
        <v>1</v>
      </c>
      <c r="U515" s="128">
        <v>0.74254793166615385</v>
      </c>
      <c r="V515" s="12">
        <v>1</v>
      </c>
      <c r="W515" s="12">
        <v>1</v>
      </c>
      <c r="X515" s="12">
        <v>1</v>
      </c>
      <c r="Y515" s="12">
        <v>0</v>
      </c>
      <c r="Z515" s="12">
        <v>0</v>
      </c>
      <c r="AA515" s="12">
        <v>0</v>
      </c>
      <c r="AB515" s="12">
        <v>0</v>
      </c>
      <c r="AC515" s="12">
        <v>0</v>
      </c>
      <c r="AD515" s="12">
        <v>1</v>
      </c>
      <c r="AE515" s="12">
        <v>0</v>
      </c>
      <c r="AF515" s="12">
        <v>0.5</v>
      </c>
      <c r="AG515" s="113">
        <v>2.8033603809065348</v>
      </c>
      <c r="AH515" s="12">
        <v>1</v>
      </c>
      <c r="AI515" s="24">
        <v>107</v>
      </c>
      <c r="AJ515" s="12">
        <v>1</v>
      </c>
      <c r="AK515" s="12" t="s">
        <v>560</v>
      </c>
      <c r="AL515" s="12">
        <v>12</v>
      </c>
      <c r="AM515" s="12" t="s">
        <v>104</v>
      </c>
      <c r="AN515" s="128">
        <f>LN(231.55)</f>
        <v>5.4447958329267614</v>
      </c>
      <c r="AO515" s="12">
        <v>1529.33</v>
      </c>
      <c r="AP515" s="12" t="s">
        <v>617</v>
      </c>
      <c r="AQ515" s="12" t="s">
        <v>63</v>
      </c>
      <c r="AR515" s="12" t="s">
        <v>647</v>
      </c>
      <c r="AS515" s="12" t="s">
        <v>631</v>
      </c>
      <c r="AT515" s="12" t="s">
        <v>17</v>
      </c>
      <c r="AU515" s="12"/>
    </row>
    <row r="516" spans="1:47" ht="15" customHeight="1" x14ac:dyDescent="0.3">
      <c r="A516" s="15">
        <v>3.3528700327690078E-2</v>
      </c>
      <c r="B516" s="12">
        <v>1.84985932842428E-2</v>
      </c>
      <c r="C516" s="12">
        <v>1</v>
      </c>
      <c r="D516" s="12">
        <v>0</v>
      </c>
      <c r="E516" s="12">
        <v>0</v>
      </c>
      <c r="F516" s="12">
        <v>1</v>
      </c>
      <c r="G516" s="12">
        <v>0</v>
      </c>
      <c r="H516" s="12">
        <v>0</v>
      </c>
      <c r="I516" s="12">
        <v>0</v>
      </c>
      <c r="J516" s="12">
        <v>0</v>
      </c>
      <c r="K516" s="12">
        <v>0</v>
      </c>
      <c r="L516" s="12">
        <v>0</v>
      </c>
      <c r="M516" s="12">
        <v>0</v>
      </c>
      <c r="N516" s="12">
        <v>0</v>
      </c>
      <c r="O516" s="113">
        <v>7.6048944808116197</v>
      </c>
      <c r="P516" s="12">
        <v>0</v>
      </c>
      <c r="Q516" s="12">
        <v>1</v>
      </c>
      <c r="R516" s="12">
        <v>14.975</v>
      </c>
      <c r="S516" s="128">
        <v>6.4002574453088208</v>
      </c>
      <c r="T516" s="126">
        <v>1</v>
      </c>
      <c r="U516" s="128">
        <v>0.74254793166615385</v>
      </c>
      <c r="V516" s="12">
        <v>1</v>
      </c>
      <c r="W516" s="12">
        <v>1</v>
      </c>
      <c r="X516" s="12">
        <v>1</v>
      </c>
      <c r="Y516" s="12">
        <v>0</v>
      </c>
      <c r="Z516" s="12">
        <v>0</v>
      </c>
      <c r="AA516" s="12">
        <v>0</v>
      </c>
      <c r="AB516" s="12">
        <v>0</v>
      </c>
      <c r="AC516" s="12">
        <v>0</v>
      </c>
      <c r="AD516" s="12">
        <v>1</v>
      </c>
      <c r="AE516" s="12">
        <v>0</v>
      </c>
      <c r="AF516" s="12">
        <v>0.5</v>
      </c>
      <c r="AG516" s="113">
        <v>2.8033603809065348</v>
      </c>
      <c r="AH516" s="12">
        <v>1</v>
      </c>
      <c r="AI516" s="24">
        <v>107</v>
      </c>
      <c r="AJ516" s="12">
        <v>1</v>
      </c>
      <c r="AK516" s="12" t="s">
        <v>560</v>
      </c>
      <c r="AL516" s="12">
        <v>12</v>
      </c>
      <c r="AM516" s="12" t="s">
        <v>104</v>
      </c>
      <c r="AN516" s="128">
        <f>LN(231.55)</f>
        <v>5.4447958329267614</v>
      </c>
      <c r="AO516" s="12">
        <v>1529.33</v>
      </c>
      <c r="AP516" s="12" t="s">
        <v>617</v>
      </c>
      <c r="AQ516" s="12" t="s">
        <v>63</v>
      </c>
      <c r="AR516" s="12" t="s">
        <v>642</v>
      </c>
      <c r="AS516" s="12" t="s">
        <v>631</v>
      </c>
      <c r="AT516" s="12" t="s">
        <v>17</v>
      </c>
      <c r="AU516" s="12"/>
    </row>
    <row r="517" spans="1:47" ht="15" customHeight="1" x14ac:dyDescent="0.3">
      <c r="A517" s="15">
        <v>3.7816441276831364E-3</v>
      </c>
      <c r="B517" s="12">
        <v>1.8908220638415681E-2</v>
      </c>
      <c r="C517" s="12">
        <v>1</v>
      </c>
      <c r="D517" s="12">
        <v>0</v>
      </c>
      <c r="E517" s="12">
        <v>0</v>
      </c>
      <c r="F517" s="12">
        <v>1</v>
      </c>
      <c r="G517" s="12">
        <v>0</v>
      </c>
      <c r="H517" s="12">
        <v>0</v>
      </c>
      <c r="I517" s="12">
        <v>0</v>
      </c>
      <c r="J517" s="12">
        <v>0</v>
      </c>
      <c r="K517" s="12">
        <v>0</v>
      </c>
      <c r="L517" s="12">
        <v>0</v>
      </c>
      <c r="M517" s="12">
        <v>0</v>
      </c>
      <c r="N517" s="12">
        <v>0</v>
      </c>
      <c r="O517" s="113">
        <v>7.6048944808116197</v>
      </c>
      <c r="P517" s="12">
        <v>0</v>
      </c>
      <c r="Q517" s="12">
        <v>1</v>
      </c>
      <c r="R517" s="12">
        <v>14.975</v>
      </c>
      <c r="S517" s="128">
        <v>6.4002574453088208</v>
      </c>
      <c r="T517" s="126">
        <v>1</v>
      </c>
      <c r="U517" s="128">
        <v>0.74254793166615385</v>
      </c>
      <c r="V517" s="12">
        <v>1</v>
      </c>
      <c r="W517" s="12">
        <v>1</v>
      </c>
      <c r="X517" s="12">
        <v>1</v>
      </c>
      <c r="Y517" s="12">
        <v>0</v>
      </c>
      <c r="Z517" s="12">
        <v>0</v>
      </c>
      <c r="AA517" s="12">
        <v>0</v>
      </c>
      <c r="AB517" s="12">
        <v>0</v>
      </c>
      <c r="AC517" s="12">
        <v>0</v>
      </c>
      <c r="AD517" s="12">
        <v>1</v>
      </c>
      <c r="AE517" s="12">
        <v>0</v>
      </c>
      <c r="AF517" s="12">
        <v>0.5</v>
      </c>
      <c r="AG517" s="113">
        <v>2.8033603809065348</v>
      </c>
      <c r="AH517" s="12">
        <v>1</v>
      </c>
      <c r="AI517" s="24">
        <v>107</v>
      </c>
      <c r="AJ517" s="12">
        <v>1</v>
      </c>
      <c r="AK517" s="12" t="s">
        <v>560</v>
      </c>
      <c r="AL517" s="12">
        <v>12</v>
      </c>
      <c r="AM517" s="12" t="s">
        <v>104</v>
      </c>
      <c r="AN517" s="128">
        <f>LN(231.55)</f>
        <v>5.4447958329267614</v>
      </c>
      <c r="AO517" s="12">
        <v>1529.33</v>
      </c>
      <c r="AP517" s="12" t="s">
        <v>617</v>
      </c>
      <c r="AQ517" s="12" t="s">
        <v>63</v>
      </c>
      <c r="AR517" s="12" t="s">
        <v>643</v>
      </c>
      <c r="AS517" s="12" t="s">
        <v>631</v>
      </c>
      <c r="AT517" s="12" t="s">
        <v>17</v>
      </c>
      <c r="AU517" s="12"/>
    </row>
    <row r="518" spans="1:47" ht="15" customHeight="1" x14ac:dyDescent="0.3">
      <c r="A518" s="15">
        <v>0.12600625340007535</v>
      </c>
      <c r="B518" s="12">
        <v>4.397093217606797E-2</v>
      </c>
      <c r="C518" s="12">
        <v>1</v>
      </c>
      <c r="D518" s="12">
        <v>0</v>
      </c>
      <c r="E518" s="12">
        <v>0</v>
      </c>
      <c r="F518" s="12">
        <v>1</v>
      </c>
      <c r="G518" s="12">
        <v>0</v>
      </c>
      <c r="H518" s="12">
        <v>0</v>
      </c>
      <c r="I518" s="12">
        <v>0</v>
      </c>
      <c r="J518" s="12">
        <v>0</v>
      </c>
      <c r="K518" s="12">
        <v>0</v>
      </c>
      <c r="L518" s="12">
        <v>0</v>
      </c>
      <c r="M518" s="12">
        <v>0</v>
      </c>
      <c r="N518" s="12">
        <v>0</v>
      </c>
      <c r="O518" s="113">
        <v>7.6048944808116197</v>
      </c>
      <c r="P518" s="12">
        <v>0</v>
      </c>
      <c r="Q518" s="12">
        <v>1</v>
      </c>
      <c r="R518" s="12">
        <v>14.975</v>
      </c>
      <c r="S518" s="128">
        <v>6.4002574453088208</v>
      </c>
      <c r="T518" s="126">
        <v>1</v>
      </c>
      <c r="U518" s="128">
        <v>0.74254793166615385</v>
      </c>
      <c r="V518" s="12">
        <v>1</v>
      </c>
      <c r="W518" s="12">
        <v>1</v>
      </c>
      <c r="X518" s="12">
        <v>1</v>
      </c>
      <c r="Y518" s="12">
        <v>0</v>
      </c>
      <c r="Z518" s="12">
        <v>0</v>
      </c>
      <c r="AA518" s="12">
        <v>0</v>
      </c>
      <c r="AB518" s="12">
        <v>0</v>
      </c>
      <c r="AC518" s="12">
        <v>0</v>
      </c>
      <c r="AD518" s="12">
        <v>1</v>
      </c>
      <c r="AE518" s="12">
        <v>0</v>
      </c>
      <c r="AF518" s="12">
        <v>0.5</v>
      </c>
      <c r="AG518" s="113">
        <v>2.8033603809065348</v>
      </c>
      <c r="AH518" s="12">
        <v>1</v>
      </c>
      <c r="AI518" s="24">
        <v>107</v>
      </c>
      <c r="AJ518" s="12">
        <v>1</v>
      </c>
      <c r="AK518" s="12" t="s">
        <v>560</v>
      </c>
      <c r="AL518" s="12">
        <v>12</v>
      </c>
      <c r="AM518" s="12" t="s">
        <v>104</v>
      </c>
      <c r="AN518" s="128">
        <f>LN(231.55)</f>
        <v>5.4447958329267614</v>
      </c>
      <c r="AO518" s="12">
        <v>1529.33</v>
      </c>
      <c r="AP518" s="12" t="s">
        <v>617</v>
      </c>
      <c r="AQ518" s="12" t="s">
        <v>63</v>
      </c>
      <c r="AR518" s="12" t="s">
        <v>645</v>
      </c>
      <c r="AS518" s="12" t="s">
        <v>631</v>
      </c>
      <c r="AT518" s="12" t="s">
        <v>17</v>
      </c>
      <c r="AU518" s="12"/>
    </row>
    <row r="519" spans="1:47" ht="15" customHeight="1" x14ac:dyDescent="0.3">
      <c r="A519" s="15">
        <v>5.4293635753268073E-2</v>
      </c>
      <c r="B519" s="12">
        <v>3.774069802361317E-2</v>
      </c>
      <c r="C519" s="12">
        <v>1</v>
      </c>
      <c r="D519" s="12">
        <v>0</v>
      </c>
      <c r="E519" s="12">
        <v>0</v>
      </c>
      <c r="F519" s="12">
        <v>1</v>
      </c>
      <c r="G519" s="12">
        <v>0</v>
      </c>
      <c r="H519" s="12">
        <v>0</v>
      </c>
      <c r="I519" s="12">
        <v>0</v>
      </c>
      <c r="J519" s="12">
        <v>0</v>
      </c>
      <c r="K519" s="12">
        <v>0</v>
      </c>
      <c r="L519" s="12">
        <v>0</v>
      </c>
      <c r="M519" s="12">
        <v>0</v>
      </c>
      <c r="N519" s="12">
        <v>0</v>
      </c>
      <c r="O519" s="113">
        <v>7.6048944808116197</v>
      </c>
      <c r="P519" s="12">
        <v>0</v>
      </c>
      <c r="Q519" s="12">
        <v>1</v>
      </c>
      <c r="R519" s="12">
        <v>14.975</v>
      </c>
      <c r="S519" s="128">
        <v>6.4002574453088208</v>
      </c>
      <c r="T519" s="126">
        <v>1</v>
      </c>
      <c r="U519" s="128">
        <v>0.67337271596398673</v>
      </c>
      <c r="V519" s="12">
        <v>1</v>
      </c>
      <c r="W519" s="12">
        <v>1</v>
      </c>
      <c r="X519" s="12">
        <v>1</v>
      </c>
      <c r="Y519" s="12">
        <v>0</v>
      </c>
      <c r="Z519" s="12">
        <v>0</v>
      </c>
      <c r="AA519" s="12">
        <v>0</v>
      </c>
      <c r="AB519" s="12">
        <v>0</v>
      </c>
      <c r="AC519" s="12">
        <v>0</v>
      </c>
      <c r="AD519" s="12">
        <v>1</v>
      </c>
      <c r="AE519" s="12">
        <v>0</v>
      </c>
      <c r="AF519" s="12">
        <v>0.5</v>
      </c>
      <c r="AG519" s="113">
        <v>2.8033603809065348</v>
      </c>
      <c r="AH519" s="12">
        <v>1</v>
      </c>
      <c r="AI519" s="24">
        <v>107</v>
      </c>
      <c r="AJ519" s="12">
        <v>1</v>
      </c>
      <c r="AK519" s="12" t="s">
        <v>560</v>
      </c>
      <c r="AL519" s="12">
        <v>12</v>
      </c>
      <c r="AM519" s="12" t="s">
        <v>104</v>
      </c>
      <c r="AN519" s="128">
        <f>LN(139.43)</f>
        <v>4.9375626832069299</v>
      </c>
      <c r="AO519" s="12">
        <v>1529.33</v>
      </c>
      <c r="AP519" s="12" t="s">
        <v>616</v>
      </c>
      <c r="AQ519" s="12" t="s">
        <v>63</v>
      </c>
      <c r="AR519" s="12" t="s">
        <v>644</v>
      </c>
      <c r="AS519" s="12" t="s">
        <v>631</v>
      </c>
      <c r="AT519" s="12" t="s">
        <v>17</v>
      </c>
      <c r="AU519" s="12"/>
    </row>
    <row r="520" spans="1:47" ht="15" customHeight="1" x14ac:dyDescent="0.3">
      <c r="A520" s="15">
        <v>-2.219170449824346E-2</v>
      </c>
      <c r="B520" s="12">
        <v>1.62739166320452E-2</v>
      </c>
      <c r="C520" s="12">
        <v>1</v>
      </c>
      <c r="D520" s="12">
        <v>0</v>
      </c>
      <c r="E520" s="12">
        <v>0</v>
      </c>
      <c r="F520" s="12">
        <v>1</v>
      </c>
      <c r="G520" s="12">
        <v>0</v>
      </c>
      <c r="H520" s="12">
        <v>0</v>
      </c>
      <c r="I520" s="12">
        <v>0</v>
      </c>
      <c r="J520" s="12">
        <v>0</v>
      </c>
      <c r="K520" s="12">
        <v>0</v>
      </c>
      <c r="L520" s="12">
        <v>0</v>
      </c>
      <c r="M520" s="12">
        <v>0</v>
      </c>
      <c r="N520" s="12">
        <v>0</v>
      </c>
      <c r="O520" s="113">
        <v>7.6048944808116197</v>
      </c>
      <c r="P520" s="12">
        <v>0</v>
      </c>
      <c r="Q520" s="12">
        <v>1</v>
      </c>
      <c r="R520" s="12">
        <v>14.975</v>
      </c>
      <c r="S520" s="128">
        <v>6.4002574453088208</v>
      </c>
      <c r="T520" s="126">
        <v>1</v>
      </c>
      <c r="U520" s="128">
        <v>0.67337271596398673</v>
      </c>
      <c r="V520" s="12">
        <v>1</v>
      </c>
      <c r="W520" s="12">
        <v>1</v>
      </c>
      <c r="X520" s="12">
        <v>1</v>
      </c>
      <c r="Y520" s="12">
        <v>0</v>
      </c>
      <c r="Z520" s="12">
        <v>0</v>
      </c>
      <c r="AA520" s="12">
        <v>0</v>
      </c>
      <c r="AB520" s="12">
        <v>0</v>
      </c>
      <c r="AC520" s="12">
        <v>0</v>
      </c>
      <c r="AD520" s="12">
        <v>1</v>
      </c>
      <c r="AE520" s="12">
        <v>0</v>
      </c>
      <c r="AF520" s="12">
        <v>0.5</v>
      </c>
      <c r="AG520" s="113">
        <v>2.8033603809065348</v>
      </c>
      <c r="AH520" s="12">
        <v>1</v>
      </c>
      <c r="AI520" s="24">
        <v>107</v>
      </c>
      <c r="AJ520" s="12">
        <v>1</v>
      </c>
      <c r="AK520" s="12" t="s">
        <v>560</v>
      </c>
      <c r="AL520" s="12">
        <v>12</v>
      </c>
      <c r="AM520" s="12" t="s">
        <v>104</v>
      </c>
      <c r="AN520" s="128">
        <f>LN(139.43)</f>
        <v>4.9375626832069299</v>
      </c>
      <c r="AO520" s="12">
        <v>1529.33</v>
      </c>
      <c r="AP520" s="12" t="s">
        <v>616</v>
      </c>
      <c r="AQ520" s="12" t="s">
        <v>63</v>
      </c>
      <c r="AR520" s="12" t="s">
        <v>640</v>
      </c>
      <c r="AS520" s="12" t="s">
        <v>631</v>
      </c>
      <c r="AT520" s="12" t="s">
        <v>17</v>
      </c>
      <c r="AU520" s="12"/>
    </row>
    <row r="521" spans="1:47" ht="15" customHeight="1" x14ac:dyDescent="0.3">
      <c r="A521" s="15">
        <v>9.3385214175104904E-3</v>
      </c>
      <c r="B521" s="12">
        <v>1.6521999430980101E-2</v>
      </c>
      <c r="C521" s="12">
        <v>1</v>
      </c>
      <c r="D521" s="12">
        <v>0</v>
      </c>
      <c r="E521" s="12">
        <v>0</v>
      </c>
      <c r="F521" s="12">
        <v>1</v>
      </c>
      <c r="G521" s="12">
        <v>0</v>
      </c>
      <c r="H521" s="12">
        <v>0</v>
      </c>
      <c r="I521" s="12">
        <v>0</v>
      </c>
      <c r="J521" s="12">
        <v>0</v>
      </c>
      <c r="K521" s="12">
        <v>0</v>
      </c>
      <c r="L521" s="12">
        <v>0</v>
      </c>
      <c r="M521" s="12">
        <v>0</v>
      </c>
      <c r="N521" s="12">
        <v>0</v>
      </c>
      <c r="O521" s="113">
        <v>7.6048944808116197</v>
      </c>
      <c r="P521" s="12">
        <v>0</v>
      </c>
      <c r="Q521" s="12">
        <v>1</v>
      </c>
      <c r="R521" s="12">
        <v>14.975</v>
      </c>
      <c r="S521" s="128">
        <v>6.4002574453088208</v>
      </c>
      <c r="T521" s="126">
        <v>1</v>
      </c>
      <c r="U521" s="128">
        <v>0.67337271596398673</v>
      </c>
      <c r="V521" s="12">
        <v>1</v>
      </c>
      <c r="W521" s="12">
        <v>1</v>
      </c>
      <c r="X521" s="12">
        <v>1</v>
      </c>
      <c r="Y521" s="12">
        <v>0</v>
      </c>
      <c r="Z521" s="12">
        <v>0</v>
      </c>
      <c r="AA521" s="12">
        <v>0</v>
      </c>
      <c r="AB521" s="12">
        <v>0</v>
      </c>
      <c r="AC521" s="12">
        <v>0</v>
      </c>
      <c r="AD521" s="12">
        <v>1</v>
      </c>
      <c r="AE521" s="12">
        <v>0</v>
      </c>
      <c r="AF521" s="12">
        <v>0.5</v>
      </c>
      <c r="AG521" s="113">
        <v>2.8033603809065348</v>
      </c>
      <c r="AH521" s="12">
        <v>1</v>
      </c>
      <c r="AI521" s="24">
        <v>107</v>
      </c>
      <c r="AJ521" s="12">
        <v>1</v>
      </c>
      <c r="AK521" s="12" t="s">
        <v>560</v>
      </c>
      <c r="AL521" s="12">
        <v>12</v>
      </c>
      <c r="AM521" s="12" t="s">
        <v>104</v>
      </c>
      <c r="AN521" s="128">
        <f>LN(139.43)</f>
        <v>4.9375626832069299</v>
      </c>
      <c r="AO521" s="12">
        <v>1529.33</v>
      </c>
      <c r="AP521" s="12" t="s">
        <v>616</v>
      </c>
      <c r="AQ521" s="12" t="s">
        <v>63</v>
      </c>
      <c r="AR521" s="12" t="s">
        <v>641</v>
      </c>
      <c r="AS521" s="12" t="s">
        <v>631</v>
      </c>
      <c r="AT521" s="12" t="s">
        <v>17</v>
      </c>
      <c r="AU521" s="12"/>
    </row>
    <row r="522" spans="1:47" ht="15" customHeight="1" x14ac:dyDescent="0.3">
      <c r="A522" s="15">
        <v>2.8121417325788441E-2</v>
      </c>
      <c r="B522" s="12">
        <v>3.2211805300448579E-2</v>
      </c>
      <c r="C522" s="12">
        <v>1</v>
      </c>
      <c r="D522" s="12">
        <v>0</v>
      </c>
      <c r="E522" s="12">
        <v>0</v>
      </c>
      <c r="F522" s="12">
        <v>1</v>
      </c>
      <c r="G522" s="12">
        <v>0</v>
      </c>
      <c r="H522" s="12">
        <v>0</v>
      </c>
      <c r="I522" s="12">
        <v>0</v>
      </c>
      <c r="J522" s="12">
        <v>0</v>
      </c>
      <c r="K522" s="12">
        <v>0</v>
      </c>
      <c r="L522" s="12">
        <v>0</v>
      </c>
      <c r="M522" s="12">
        <v>0</v>
      </c>
      <c r="N522" s="12">
        <v>0</v>
      </c>
      <c r="O522" s="113">
        <v>7.6048944808116197</v>
      </c>
      <c r="P522" s="12">
        <v>0</v>
      </c>
      <c r="Q522" s="12">
        <v>1</v>
      </c>
      <c r="R522" s="12">
        <v>14.975</v>
      </c>
      <c r="S522" s="128">
        <v>6.4002574453088208</v>
      </c>
      <c r="T522" s="126">
        <v>1</v>
      </c>
      <c r="U522" s="128">
        <v>0.67337271596398673</v>
      </c>
      <c r="V522" s="12">
        <v>1</v>
      </c>
      <c r="W522" s="12">
        <v>1</v>
      </c>
      <c r="X522" s="12">
        <v>1</v>
      </c>
      <c r="Y522" s="12">
        <v>0</v>
      </c>
      <c r="Z522" s="12">
        <v>0</v>
      </c>
      <c r="AA522" s="12">
        <v>0</v>
      </c>
      <c r="AB522" s="12">
        <v>0</v>
      </c>
      <c r="AC522" s="12">
        <v>0</v>
      </c>
      <c r="AD522" s="12">
        <v>1</v>
      </c>
      <c r="AE522" s="12">
        <v>0</v>
      </c>
      <c r="AF522" s="12">
        <v>0.5</v>
      </c>
      <c r="AG522" s="113">
        <v>2.8033603809065348</v>
      </c>
      <c r="AH522" s="12">
        <v>1</v>
      </c>
      <c r="AI522" s="24">
        <v>107</v>
      </c>
      <c r="AJ522" s="12">
        <v>1</v>
      </c>
      <c r="AK522" s="12" t="s">
        <v>560</v>
      </c>
      <c r="AL522" s="12">
        <v>12</v>
      </c>
      <c r="AM522" s="12" t="s">
        <v>104</v>
      </c>
      <c r="AN522" s="128">
        <f>LN(139.43)</f>
        <v>4.9375626832069299</v>
      </c>
      <c r="AO522" s="12">
        <v>1529.33</v>
      </c>
      <c r="AP522" s="12" t="s">
        <v>616</v>
      </c>
      <c r="AQ522" s="12" t="s">
        <v>63</v>
      </c>
      <c r="AR522" s="12" t="s">
        <v>646</v>
      </c>
      <c r="AS522" s="12" t="s">
        <v>631</v>
      </c>
      <c r="AT522" s="12" t="s">
        <v>17</v>
      </c>
      <c r="AU522" s="12"/>
    </row>
    <row r="523" spans="1:47" ht="15" customHeight="1" x14ac:dyDescent="0.3">
      <c r="A523" s="15">
        <v>3.9166240716687367E-2</v>
      </c>
      <c r="B523" s="12">
        <v>3.7767446405377103E-2</v>
      </c>
      <c r="C523" s="12">
        <v>1</v>
      </c>
      <c r="D523" s="12">
        <v>0</v>
      </c>
      <c r="E523" s="12">
        <v>0</v>
      </c>
      <c r="F523" s="12">
        <v>1</v>
      </c>
      <c r="G523" s="12">
        <v>0</v>
      </c>
      <c r="H523" s="12">
        <v>0</v>
      </c>
      <c r="I523" s="12">
        <v>0</v>
      </c>
      <c r="J523" s="12">
        <v>0</v>
      </c>
      <c r="K523" s="12">
        <v>0</v>
      </c>
      <c r="L523" s="12">
        <v>0</v>
      </c>
      <c r="M523" s="12">
        <v>0</v>
      </c>
      <c r="N523" s="12">
        <v>0</v>
      </c>
      <c r="O523" s="113">
        <v>7.6048944808116197</v>
      </c>
      <c r="P523" s="12">
        <v>0</v>
      </c>
      <c r="Q523" s="12">
        <v>1</v>
      </c>
      <c r="R523" s="12">
        <v>14.975</v>
      </c>
      <c r="S523" s="128">
        <v>6.4002574453088208</v>
      </c>
      <c r="T523" s="126">
        <v>1</v>
      </c>
      <c r="U523" s="128">
        <v>0.74254793166615385</v>
      </c>
      <c r="V523" s="12">
        <v>1</v>
      </c>
      <c r="W523" s="12">
        <v>1</v>
      </c>
      <c r="X523" s="12">
        <v>1</v>
      </c>
      <c r="Y523" s="12">
        <v>0</v>
      </c>
      <c r="Z523" s="12">
        <v>0</v>
      </c>
      <c r="AA523" s="12">
        <v>0</v>
      </c>
      <c r="AB523" s="12">
        <v>0</v>
      </c>
      <c r="AC523" s="12">
        <v>0</v>
      </c>
      <c r="AD523" s="12">
        <v>1</v>
      </c>
      <c r="AE523" s="12">
        <v>0</v>
      </c>
      <c r="AF523" s="12">
        <v>0.5</v>
      </c>
      <c r="AG523" s="113">
        <v>2.8033603809065348</v>
      </c>
      <c r="AH523" s="12">
        <v>1</v>
      </c>
      <c r="AI523" s="24">
        <v>107</v>
      </c>
      <c r="AJ523" s="12">
        <v>1</v>
      </c>
      <c r="AK523" s="12" t="s">
        <v>560</v>
      </c>
      <c r="AL523" s="12">
        <v>12</v>
      </c>
      <c r="AM523" s="12" t="s">
        <v>104</v>
      </c>
      <c r="AN523" s="128">
        <f>LN(231.55)</f>
        <v>5.4447958329267614</v>
      </c>
      <c r="AO523" s="12">
        <v>1529.33</v>
      </c>
      <c r="AP523" s="12" t="s">
        <v>617</v>
      </c>
      <c r="AQ523" s="12" t="s">
        <v>63</v>
      </c>
      <c r="AR523" s="12" t="s">
        <v>647</v>
      </c>
      <c r="AS523" s="12" t="s">
        <v>631</v>
      </c>
      <c r="AT523" s="12" t="s">
        <v>17</v>
      </c>
      <c r="AU523" s="12"/>
    </row>
    <row r="524" spans="1:47" ht="15" customHeight="1" x14ac:dyDescent="0.3">
      <c r="A524" s="15">
        <v>-2.5559255731174985E-2</v>
      </c>
      <c r="B524" s="12">
        <v>1.630504244919783E-2</v>
      </c>
      <c r="C524" s="12">
        <v>1</v>
      </c>
      <c r="D524" s="12">
        <v>0</v>
      </c>
      <c r="E524" s="12">
        <v>0</v>
      </c>
      <c r="F524" s="12">
        <v>1</v>
      </c>
      <c r="G524" s="12">
        <v>0</v>
      </c>
      <c r="H524" s="12">
        <v>0</v>
      </c>
      <c r="I524" s="12">
        <v>0</v>
      </c>
      <c r="J524" s="12">
        <v>0</v>
      </c>
      <c r="K524" s="12">
        <v>0</v>
      </c>
      <c r="L524" s="12">
        <v>0</v>
      </c>
      <c r="M524" s="12">
        <v>0</v>
      </c>
      <c r="N524" s="12">
        <v>0</v>
      </c>
      <c r="O524" s="113">
        <v>7.6048944808116197</v>
      </c>
      <c r="P524" s="12">
        <v>0</v>
      </c>
      <c r="Q524" s="12">
        <v>1</v>
      </c>
      <c r="R524" s="12">
        <v>14.975</v>
      </c>
      <c r="S524" s="128">
        <v>6.4002574453088208</v>
      </c>
      <c r="T524" s="126">
        <v>1</v>
      </c>
      <c r="U524" s="128">
        <v>0.74254793166615385</v>
      </c>
      <c r="V524" s="12">
        <v>1</v>
      </c>
      <c r="W524" s="12">
        <v>1</v>
      </c>
      <c r="X524" s="12">
        <v>1</v>
      </c>
      <c r="Y524" s="12">
        <v>0</v>
      </c>
      <c r="Z524" s="12">
        <v>0</v>
      </c>
      <c r="AA524" s="12">
        <v>0</v>
      </c>
      <c r="AB524" s="12">
        <v>0</v>
      </c>
      <c r="AC524" s="12">
        <v>0</v>
      </c>
      <c r="AD524" s="12">
        <v>1</v>
      </c>
      <c r="AE524" s="12">
        <v>0</v>
      </c>
      <c r="AF524" s="12">
        <v>0.5</v>
      </c>
      <c r="AG524" s="113">
        <v>2.8033603809065348</v>
      </c>
      <c r="AH524" s="12">
        <v>1</v>
      </c>
      <c r="AI524" s="24">
        <v>107</v>
      </c>
      <c r="AJ524" s="12">
        <v>1</v>
      </c>
      <c r="AK524" s="12" t="s">
        <v>560</v>
      </c>
      <c r="AL524" s="12">
        <v>12</v>
      </c>
      <c r="AM524" s="12" t="s">
        <v>104</v>
      </c>
      <c r="AN524" s="128">
        <f>LN(231.55)</f>
        <v>5.4447958329267614</v>
      </c>
      <c r="AO524" s="12">
        <v>1529.33</v>
      </c>
      <c r="AP524" s="12" t="s">
        <v>617</v>
      </c>
      <c r="AQ524" s="12" t="s">
        <v>63</v>
      </c>
      <c r="AR524" s="12" t="s">
        <v>642</v>
      </c>
      <c r="AS524" s="12" t="s">
        <v>631</v>
      </c>
      <c r="AT524" s="12" t="s">
        <v>17</v>
      </c>
      <c r="AU524" s="12"/>
    </row>
    <row r="525" spans="1:47" ht="15" customHeight="1" x14ac:dyDescent="0.3">
      <c r="A525" s="15">
        <v>-2.6310795595961081E-2</v>
      </c>
      <c r="B525" s="12">
        <v>1.6396582762700382E-2</v>
      </c>
      <c r="C525" s="12">
        <v>1</v>
      </c>
      <c r="D525" s="12">
        <v>0</v>
      </c>
      <c r="E525" s="12">
        <v>0</v>
      </c>
      <c r="F525" s="12">
        <v>1</v>
      </c>
      <c r="G525" s="12">
        <v>0</v>
      </c>
      <c r="H525" s="12">
        <v>0</v>
      </c>
      <c r="I525" s="12">
        <v>0</v>
      </c>
      <c r="J525" s="12">
        <v>0</v>
      </c>
      <c r="K525" s="12">
        <v>0</v>
      </c>
      <c r="L525" s="12">
        <v>0</v>
      </c>
      <c r="M525" s="12">
        <v>0</v>
      </c>
      <c r="N525" s="12">
        <v>0</v>
      </c>
      <c r="O525" s="113">
        <v>7.6048944808116197</v>
      </c>
      <c r="P525" s="12">
        <v>0</v>
      </c>
      <c r="Q525" s="12">
        <v>1</v>
      </c>
      <c r="R525" s="12">
        <v>14.975</v>
      </c>
      <c r="S525" s="128">
        <v>6.4002574453088208</v>
      </c>
      <c r="T525" s="126">
        <v>1</v>
      </c>
      <c r="U525" s="128">
        <v>0.74254793166615385</v>
      </c>
      <c r="V525" s="12">
        <v>1</v>
      </c>
      <c r="W525" s="12">
        <v>1</v>
      </c>
      <c r="X525" s="12">
        <v>1</v>
      </c>
      <c r="Y525" s="12">
        <v>0</v>
      </c>
      <c r="Z525" s="12">
        <v>0</v>
      </c>
      <c r="AA525" s="12">
        <v>0</v>
      </c>
      <c r="AB525" s="12">
        <v>0</v>
      </c>
      <c r="AC525" s="12">
        <v>0</v>
      </c>
      <c r="AD525" s="12">
        <v>1</v>
      </c>
      <c r="AE525" s="12">
        <v>0</v>
      </c>
      <c r="AF525" s="12">
        <v>0.5</v>
      </c>
      <c r="AG525" s="113">
        <v>2.8033603809065348</v>
      </c>
      <c r="AH525" s="12">
        <v>1</v>
      </c>
      <c r="AI525" s="24">
        <v>107</v>
      </c>
      <c r="AJ525" s="12">
        <v>1</v>
      </c>
      <c r="AK525" s="12" t="s">
        <v>560</v>
      </c>
      <c r="AL525" s="12">
        <v>12</v>
      </c>
      <c r="AM525" s="12" t="s">
        <v>104</v>
      </c>
      <c r="AN525" s="128">
        <f>LN(231.55)</f>
        <v>5.4447958329267614</v>
      </c>
      <c r="AO525" s="12">
        <v>1529.33</v>
      </c>
      <c r="AP525" s="12" t="s">
        <v>617</v>
      </c>
      <c r="AQ525" s="12" t="s">
        <v>63</v>
      </c>
      <c r="AR525" s="12" t="s">
        <v>643</v>
      </c>
      <c r="AS525" s="12" t="s">
        <v>631</v>
      </c>
      <c r="AT525" s="12" t="s">
        <v>17</v>
      </c>
      <c r="AU525" s="12"/>
    </row>
    <row r="526" spans="1:47" ht="15" customHeight="1" x14ac:dyDescent="0.3">
      <c r="A526" s="15">
        <v>6.1920069464254206E-2</v>
      </c>
      <c r="B526" s="12">
        <v>3.1609545950283618E-2</v>
      </c>
      <c r="C526" s="12">
        <v>1</v>
      </c>
      <c r="D526" s="12">
        <v>0</v>
      </c>
      <c r="E526" s="12">
        <v>0</v>
      </c>
      <c r="F526" s="12">
        <v>1</v>
      </c>
      <c r="G526" s="12">
        <v>0</v>
      </c>
      <c r="H526" s="12">
        <v>0</v>
      </c>
      <c r="I526" s="12">
        <v>0</v>
      </c>
      <c r="J526" s="12">
        <v>0</v>
      </c>
      <c r="K526" s="12">
        <v>0</v>
      </c>
      <c r="L526" s="12">
        <v>0</v>
      </c>
      <c r="M526" s="12">
        <v>0</v>
      </c>
      <c r="N526" s="12">
        <v>0</v>
      </c>
      <c r="O526" s="113">
        <v>7.6048944808116197</v>
      </c>
      <c r="P526" s="12">
        <v>0</v>
      </c>
      <c r="Q526" s="12">
        <v>1</v>
      </c>
      <c r="R526" s="12">
        <v>14.975</v>
      </c>
      <c r="S526" s="128">
        <v>6.4002574453088208</v>
      </c>
      <c r="T526" s="126">
        <v>1</v>
      </c>
      <c r="U526" s="128">
        <v>0.74254793166615385</v>
      </c>
      <c r="V526" s="12">
        <v>1</v>
      </c>
      <c r="W526" s="12">
        <v>1</v>
      </c>
      <c r="X526" s="12">
        <v>1</v>
      </c>
      <c r="Y526" s="12">
        <v>0</v>
      </c>
      <c r="Z526" s="12">
        <v>0</v>
      </c>
      <c r="AA526" s="12">
        <v>0</v>
      </c>
      <c r="AB526" s="12">
        <v>0</v>
      </c>
      <c r="AC526" s="12">
        <v>0</v>
      </c>
      <c r="AD526" s="12">
        <v>1</v>
      </c>
      <c r="AE526" s="12">
        <v>0</v>
      </c>
      <c r="AF526" s="12">
        <v>0.5</v>
      </c>
      <c r="AG526" s="113">
        <v>2.8033603809065348</v>
      </c>
      <c r="AH526" s="12">
        <v>1</v>
      </c>
      <c r="AI526" s="24">
        <v>107</v>
      </c>
      <c r="AJ526" s="12">
        <v>1</v>
      </c>
      <c r="AK526" s="12" t="s">
        <v>560</v>
      </c>
      <c r="AL526" s="12">
        <v>12</v>
      </c>
      <c r="AM526" s="12" t="s">
        <v>104</v>
      </c>
      <c r="AN526" s="128">
        <f>LN(231.55)</f>
        <v>5.4447958329267614</v>
      </c>
      <c r="AO526" s="12">
        <v>1529.33</v>
      </c>
      <c r="AP526" s="12" t="s">
        <v>617</v>
      </c>
      <c r="AQ526" s="12" t="s">
        <v>63</v>
      </c>
      <c r="AR526" s="12" t="s">
        <v>645</v>
      </c>
      <c r="AS526" s="12" t="s">
        <v>631</v>
      </c>
      <c r="AT526" s="12" t="s">
        <v>17</v>
      </c>
      <c r="AU526" s="12"/>
    </row>
    <row r="527" spans="1:47" ht="15" customHeight="1" x14ac:dyDescent="0.3">
      <c r="A527" s="15">
        <v>-0.10866598331748142</v>
      </c>
      <c r="B527" s="12">
        <v>5.239252767092855E-2</v>
      </c>
      <c r="C527" s="12">
        <v>0</v>
      </c>
      <c r="D527" s="12">
        <v>0</v>
      </c>
      <c r="E527" s="12">
        <v>0</v>
      </c>
      <c r="F527" s="12">
        <v>1</v>
      </c>
      <c r="G527" s="12">
        <v>0</v>
      </c>
      <c r="H527" s="12">
        <v>0</v>
      </c>
      <c r="I527" s="12">
        <v>0</v>
      </c>
      <c r="J527" s="12">
        <v>0</v>
      </c>
      <c r="K527" s="12">
        <v>0</v>
      </c>
      <c r="L527" s="12">
        <v>0</v>
      </c>
      <c r="M527" s="12">
        <v>0</v>
      </c>
      <c r="N527" s="12">
        <v>0</v>
      </c>
      <c r="O527" s="113">
        <v>7.6048944808116197</v>
      </c>
      <c r="P527" s="12">
        <v>0</v>
      </c>
      <c r="Q527" s="12">
        <v>1</v>
      </c>
      <c r="R527" s="12">
        <v>14.975</v>
      </c>
      <c r="S527" s="128">
        <v>6.4002574453088208</v>
      </c>
      <c r="T527" s="126">
        <v>1</v>
      </c>
      <c r="U527" s="128">
        <v>0.89256232959418624</v>
      </c>
      <c r="V527" s="12">
        <v>1</v>
      </c>
      <c r="W527" s="12">
        <v>1</v>
      </c>
      <c r="X527" s="12">
        <v>1</v>
      </c>
      <c r="Y527" s="12">
        <v>0</v>
      </c>
      <c r="Z527" s="12">
        <v>0</v>
      </c>
      <c r="AA527" s="12">
        <v>0</v>
      </c>
      <c r="AB527" s="12">
        <v>0</v>
      </c>
      <c r="AC527" s="12">
        <v>0</v>
      </c>
      <c r="AD527" s="12">
        <v>1</v>
      </c>
      <c r="AE527" s="12">
        <v>0</v>
      </c>
      <c r="AF527" s="12">
        <v>0.5</v>
      </c>
      <c r="AG527" s="113">
        <v>2.8033603809065348</v>
      </c>
      <c r="AH527" s="12">
        <v>1</v>
      </c>
      <c r="AI527" s="24">
        <v>107</v>
      </c>
      <c r="AJ527" s="12">
        <v>1</v>
      </c>
      <c r="AK527" s="12" t="s">
        <v>560</v>
      </c>
      <c r="AL527" s="12">
        <v>12</v>
      </c>
      <c r="AM527" s="12" t="s">
        <v>104</v>
      </c>
      <c r="AN527" s="128">
        <f t="shared" ref="AN527:AN534" si="19">LN(695.61)</f>
        <v>6.5447891584549991</v>
      </c>
      <c r="AO527" s="12">
        <v>1529.33</v>
      </c>
      <c r="AP527" s="12" t="s">
        <v>618</v>
      </c>
      <c r="AQ527" s="12" t="s">
        <v>63</v>
      </c>
      <c r="AR527" s="12" t="s">
        <v>644</v>
      </c>
      <c r="AS527" s="12" t="s">
        <v>631</v>
      </c>
      <c r="AT527" s="12" t="s">
        <v>17</v>
      </c>
      <c r="AU527" s="12"/>
    </row>
    <row r="528" spans="1:47" ht="15" customHeight="1" x14ac:dyDescent="0.3">
      <c r="A528" s="15">
        <v>4.8392371880596509E-3</v>
      </c>
      <c r="B528" s="12">
        <v>1.5485559001790885E-2</v>
      </c>
      <c r="C528" s="12">
        <v>0</v>
      </c>
      <c r="D528" s="12">
        <v>0</v>
      </c>
      <c r="E528" s="12">
        <v>0</v>
      </c>
      <c r="F528" s="12">
        <v>1</v>
      </c>
      <c r="G528" s="12">
        <v>0</v>
      </c>
      <c r="H528" s="12">
        <v>0</v>
      </c>
      <c r="I528" s="12">
        <v>0</v>
      </c>
      <c r="J528" s="12">
        <v>0</v>
      </c>
      <c r="K528" s="12">
        <v>0</v>
      </c>
      <c r="L528" s="12">
        <v>0</v>
      </c>
      <c r="M528" s="12">
        <v>0</v>
      </c>
      <c r="N528" s="12">
        <v>0</v>
      </c>
      <c r="O528" s="113">
        <v>7.6048944808116197</v>
      </c>
      <c r="P528" s="12">
        <v>0</v>
      </c>
      <c r="Q528" s="12">
        <v>1</v>
      </c>
      <c r="R528" s="12">
        <v>14.975</v>
      </c>
      <c r="S528" s="128">
        <v>6.4002574453088208</v>
      </c>
      <c r="T528" s="126">
        <v>1</v>
      </c>
      <c r="U528" s="128">
        <v>0.89256232959418624</v>
      </c>
      <c r="V528" s="12">
        <v>1</v>
      </c>
      <c r="W528" s="12">
        <v>1</v>
      </c>
      <c r="X528" s="12">
        <v>1</v>
      </c>
      <c r="Y528" s="12">
        <v>0</v>
      </c>
      <c r="Z528" s="12">
        <v>0</v>
      </c>
      <c r="AA528" s="12">
        <v>0</v>
      </c>
      <c r="AB528" s="12">
        <v>0</v>
      </c>
      <c r="AC528" s="12">
        <v>0</v>
      </c>
      <c r="AD528" s="12">
        <v>1</v>
      </c>
      <c r="AE528" s="12">
        <v>0</v>
      </c>
      <c r="AF528" s="12">
        <v>0.5</v>
      </c>
      <c r="AG528" s="113">
        <v>2.8033603809065348</v>
      </c>
      <c r="AH528" s="12">
        <v>1</v>
      </c>
      <c r="AI528" s="24">
        <v>107</v>
      </c>
      <c r="AJ528" s="12">
        <v>1</v>
      </c>
      <c r="AK528" s="12" t="s">
        <v>560</v>
      </c>
      <c r="AL528" s="12">
        <v>12</v>
      </c>
      <c r="AM528" s="12" t="s">
        <v>104</v>
      </c>
      <c r="AN528" s="128">
        <f t="shared" si="19"/>
        <v>6.5447891584549991</v>
      </c>
      <c r="AO528" s="12">
        <v>1529.33</v>
      </c>
      <c r="AP528" s="12" t="s">
        <v>618</v>
      </c>
      <c r="AQ528" s="12" t="s">
        <v>63</v>
      </c>
      <c r="AR528" s="12" t="s">
        <v>640</v>
      </c>
      <c r="AS528" s="12" t="s">
        <v>631</v>
      </c>
      <c r="AT528" s="12" t="s">
        <v>17</v>
      </c>
      <c r="AU528" s="12"/>
    </row>
    <row r="529" spans="1:47" ht="15" customHeight="1" x14ac:dyDescent="0.3">
      <c r="A529" s="15">
        <v>-4.7407630639433665E-3</v>
      </c>
      <c r="B529" s="12">
        <v>1.8436300804224204E-2</v>
      </c>
      <c r="C529" s="12">
        <v>0</v>
      </c>
      <c r="D529" s="12">
        <v>0</v>
      </c>
      <c r="E529" s="12">
        <v>0</v>
      </c>
      <c r="F529" s="12">
        <v>1</v>
      </c>
      <c r="G529" s="12">
        <v>0</v>
      </c>
      <c r="H529" s="12">
        <v>0</v>
      </c>
      <c r="I529" s="12">
        <v>0</v>
      </c>
      <c r="J529" s="12">
        <v>0</v>
      </c>
      <c r="K529" s="12">
        <v>0</v>
      </c>
      <c r="L529" s="12">
        <v>0</v>
      </c>
      <c r="M529" s="12">
        <v>0</v>
      </c>
      <c r="N529" s="12">
        <v>0</v>
      </c>
      <c r="O529" s="113">
        <v>7.6048944808116197</v>
      </c>
      <c r="P529" s="12">
        <v>0</v>
      </c>
      <c r="Q529" s="12">
        <v>1</v>
      </c>
      <c r="R529" s="12">
        <v>14.975</v>
      </c>
      <c r="S529" s="128">
        <v>6.4002574453088208</v>
      </c>
      <c r="T529" s="126">
        <v>1</v>
      </c>
      <c r="U529" s="128">
        <v>0.89256232959418624</v>
      </c>
      <c r="V529" s="12">
        <v>1</v>
      </c>
      <c r="W529" s="12">
        <v>1</v>
      </c>
      <c r="X529" s="12">
        <v>1</v>
      </c>
      <c r="Y529" s="12">
        <v>0</v>
      </c>
      <c r="Z529" s="12">
        <v>0</v>
      </c>
      <c r="AA529" s="12">
        <v>0</v>
      </c>
      <c r="AB529" s="12">
        <v>0</v>
      </c>
      <c r="AC529" s="12">
        <v>0</v>
      </c>
      <c r="AD529" s="12">
        <v>1</v>
      </c>
      <c r="AE529" s="12">
        <v>0</v>
      </c>
      <c r="AF529" s="12">
        <v>0.5</v>
      </c>
      <c r="AG529" s="113">
        <v>2.8033603809065348</v>
      </c>
      <c r="AH529" s="12">
        <v>1</v>
      </c>
      <c r="AI529" s="24">
        <v>107</v>
      </c>
      <c r="AJ529" s="12">
        <v>1</v>
      </c>
      <c r="AK529" s="12" t="s">
        <v>560</v>
      </c>
      <c r="AL529" s="12">
        <v>12</v>
      </c>
      <c r="AM529" s="12" t="s">
        <v>104</v>
      </c>
      <c r="AN529" s="128">
        <f t="shared" si="19"/>
        <v>6.5447891584549991</v>
      </c>
      <c r="AO529" s="12">
        <v>1529.33</v>
      </c>
      <c r="AP529" s="12" t="s">
        <v>618</v>
      </c>
      <c r="AQ529" s="12" t="s">
        <v>63</v>
      </c>
      <c r="AR529" s="12" t="s">
        <v>641</v>
      </c>
      <c r="AS529" s="12" t="s">
        <v>631</v>
      </c>
      <c r="AT529" s="12" t="s">
        <v>17</v>
      </c>
      <c r="AU529" s="12"/>
    </row>
    <row r="530" spans="1:47" ht="15" customHeight="1" x14ac:dyDescent="0.3">
      <c r="A530" s="15">
        <v>0.11033525095991287</v>
      </c>
      <c r="B530" s="12">
        <v>8.5540812541954933E-2</v>
      </c>
      <c r="C530" s="12">
        <v>0</v>
      </c>
      <c r="D530" s="12">
        <v>0</v>
      </c>
      <c r="E530" s="12">
        <v>0</v>
      </c>
      <c r="F530" s="12">
        <v>1</v>
      </c>
      <c r="G530" s="12">
        <v>0</v>
      </c>
      <c r="H530" s="12">
        <v>0</v>
      </c>
      <c r="I530" s="12">
        <v>0</v>
      </c>
      <c r="J530" s="12">
        <v>0</v>
      </c>
      <c r="K530" s="12">
        <v>0</v>
      </c>
      <c r="L530" s="12">
        <v>0</v>
      </c>
      <c r="M530" s="12">
        <v>0</v>
      </c>
      <c r="N530" s="12">
        <v>0</v>
      </c>
      <c r="O530" s="113">
        <v>7.6048944808116197</v>
      </c>
      <c r="P530" s="12">
        <v>0</v>
      </c>
      <c r="Q530" s="12">
        <v>1</v>
      </c>
      <c r="R530" s="12">
        <v>14.975</v>
      </c>
      <c r="S530" s="128">
        <v>6.4002574453088208</v>
      </c>
      <c r="T530" s="126">
        <v>1</v>
      </c>
      <c r="U530" s="128">
        <v>0.89256232959418624</v>
      </c>
      <c r="V530" s="12">
        <v>1</v>
      </c>
      <c r="W530" s="12">
        <v>1</v>
      </c>
      <c r="X530" s="12">
        <v>1</v>
      </c>
      <c r="Y530" s="12">
        <v>0</v>
      </c>
      <c r="Z530" s="12">
        <v>0</v>
      </c>
      <c r="AA530" s="12">
        <v>0</v>
      </c>
      <c r="AB530" s="12">
        <v>0</v>
      </c>
      <c r="AC530" s="12">
        <v>0</v>
      </c>
      <c r="AD530" s="12">
        <v>1</v>
      </c>
      <c r="AE530" s="12">
        <v>0</v>
      </c>
      <c r="AF530" s="12">
        <v>0.5</v>
      </c>
      <c r="AG530" s="113">
        <v>2.8033603809065348</v>
      </c>
      <c r="AH530" s="12">
        <v>1</v>
      </c>
      <c r="AI530" s="24">
        <v>107</v>
      </c>
      <c r="AJ530" s="12">
        <v>1</v>
      </c>
      <c r="AK530" s="12" t="s">
        <v>560</v>
      </c>
      <c r="AL530" s="12">
        <v>12</v>
      </c>
      <c r="AM530" s="12" t="s">
        <v>104</v>
      </c>
      <c r="AN530" s="128">
        <f t="shared" si="19"/>
        <v>6.5447891584549991</v>
      </c>
      <c r="AO530" s="12">
        <v>1529.33</v>
      </c>
      <c r="AP530" s="12" t="s">
        <v>618</v>
      </c>
      <c r="AQ530" s="12" t="s">
        <v>63</v>
      </c>
      <c r="AR530" s="12" t="s">
        <v>646</v>
      </c>
      <c r="AS530" s="12" t="s">
        <v>631</v>
      </c>
      <c r="AT530" s="12" t="s">
        <v>17</v>
      </c>
      <c r="AU530" s="12"/>
    </row>
    <row r="531" spans="1:47" ht="15" customHeight="1" x14ac:dyDescent="0.3">
      <c r="A531" s="15">
        <v>-3.6420510231070166E-2</v>
      </c>
      <c r="B531" s="12">
        <v>5.2669660949547621E-2</v>
      </c>
      <c r="C531" s="12">
        <v>0</v>
      </c>
      <c r="D531" s="12">
        <v>0</v>
      </c>
      <c r="E531" s="12">
        <v>0</v>
      </c>
      <c r="F531" s="12">
        <v>1</v>
      </c>
      <c r="G531" s="12">
        <v>0</v>
      </c>
      <c r="H531" s="12">
        <v>0</v>
      </c>
      <c r="I531" s="12">
        <v>0</v>
      </c>
      <c r="J531" s="12">
        <v>0</v>
      </c>
      <c r="K531" s="12">
        <v>0</v>
      </c>
      <c r="L531" s="12">
        <v>0</v>
      </c>
      <c r="M531" s="12">
        <v>0</v>
      </c>
      <c r="N531" s="12">
        <v>0</v>
      </c>
      <c r="O531" s="113">
        <v>7.6048944808116197</v>
      </c>
      <c r="P531" s="12">
        <v>0</v>
      </c>
      <c r="Q531" s="12">
        <v>1</v>
      </c>
      <c r="R531" s="12">
        <v>14.975</v>
      </c>
      <c r="S531" s="128">
        <v>6.4002574453088208</v>
      </c>
      <c r="T531" s="126">
        <v>1</v>
      </c>
      <c r="U531" s="128">
        <v>0.89256232959418624</v>
      </c>
      <c r="V531" s="12">
        <v>1</v>
      </c>
      <c r="W531" s="12">
        <v>1</v>
      </c>
      <c r="X531" s="12">
        <v>1</v>
      </c>
      <c r="Y531" s="12">
        <v>0</v>
      </c>
      <c r="Z531" s="12">
        <v>0</v>
      </c>
      <c r="AA531" s="12">
        <v>0</v>
      </c>
      <c r="AB531" s="12">
        <v>0</v>
      </c>
      <c r="AC531" s="12">
        <v>0</v>
      </c>
      <c r="AD531" s="12">
        <v>1</v>
      </c>
      <c r="AE531" s="12">
        <v>0</v>
      </c>
      <c r="AF531" s="12">
        <v>0.5</v>
      </c>
      <c r="AG531" s="113">
        <v>2.8033603809065348</v>
      </c>
      <c r="AH531" s="12">
        <v>1</v>
      </c>
      <c r="AI531" s="24">
        <v>107</v>
      </c>
      <c r="AJ531" s="12">
        <v>1</v>
      </c>
      <c r="AK531" s="12" t="s">
        <v>560</v>
      </c>
      <c r="AL531" s="12">
        <v>12</v>
      </c>
      <c r="AM531" s="12" t="s">
        <v>104</v>
      </c>
      <c r="AN531" s="128">
        <f t="shared" si="19"/>
        <v>6.5447891584549991</v>
      </c>
      <c r="AO531" s="12">
        <v>1529.33</v>
      </c>
      <c r="AP531" s="12" t="s">
        <v>618</v>
      </c>
      <c r="AQ531" s="12" t="s">
        <v>63</v>
      </c>
      <c r="AR531" s="12" t="s">
        <v>647</v>
      </c>
      <c r="AS531" s="12" t="s">
        <v>631</v>
      </c>
      <c r="AT531" s="12" t="s">
        <v>17</v>
      </c>
      <c r="AU531" s="12"/>
    </row>
    <row r="532" spans="1:47" ht="15" customHeight="1" x14ac:dyDescent="0.3">
      <c r="A532" s="15">
        <v>3.5804851142021239E-3</v>
      </c>
      <c r="B532" s="12">
        <v>1.551543549487587E-2</v>
      </c>
      <c r="C532" s="12">
        <v>0</v>
      </c>
      <c r="D532" s="12">
        <v>0</v>
      </c>
      <c r="E532" s="12">
        <v>0</v>
      </c>
      <c r="F532" s="12">
        <v>1</v>
      </c>
      <c r="G532" s="12">
        <v>0</v>
      </c>
      <c r="H532" s="12">
        <v>0</v>
      </c>
      <c r="I532" s="12">
        <v>0</v>
      </c>
      <c r="J532" s="12">
        <v>0</v>
      </c>
      <c r="K532" s="12">
        <v>0</v>
      </c>
      <c r="L532" s="12">
        <v>0</v>
      </c>
      <c r="M532" s="12">
        <v>0</v>
      </c>
      <c r="N532" s="12">
        <v>0</v>
      </c>
      <c r="O532" s="113">
        <v>7.6048944808116197</v>
      </c>
      <c r="P532" s="12">
        <v>0</v>
      </c>
      <c r="Q532" s="12">
        <v>1</v>
      </c>
      <c r="R532" s="12">
        <v>14.975</v>
      </c>
      <c r="S532" s="128">
        <v>6.4002574453088208</v>
      </c>
      <c r="T532" s="126">
        <v>1</v>
      </c>
      <c r="U532" s="128">
        <v>0.89256232959418624</v>
      </c>
      <c r="V532" s="12">
        <v>1</v>
      </c>
      <c r="W532" s="12">
        <v>1</v>
      </c>
      <c r="X532" s="12">
        <v>1</v>
      </c>
      <c r="Y532" s="12">
        <v>0</v>
      </c>
      <c r="Z532" s="12">
        <v>0</v>
      </c>
      <c r="AA532" s="12">
        <v>0</v>
      </c>
      <c r="AB532" s="12">
        <v>0</v>
      </c>
      <c r="AC532" s="12">
        <v>0</v>
      </c>
      <c r="AD532" s="12">
        <v>1</v>
      </c>
      <c r="AE532" s="12">
        <v>0</v>
      </c>
      <c r="AF532" s="12">
        <v>0.5</v>
      </c>
      <c r="AG532" s="113">
        <v>2.8033603809065348</v>
      </c>
      <c r="AH532" s="12">
        <v>1</v>
      </c>
      <c r="AI532" s="24">
        <v>107</v>
      </c>
      <c r="AJ532" s="12">
        <v>1</v>
      </c>
      <c r="AK532" s="12" t="s">
        <v>560</v>
      </c>
      <c r="AL532" s="12">
        <v>12</v>
      </c>
      <c r="AM532" s="12" t="s">
        <v>104</v>
      </c>
      <c r="AN532" s="128">
        <f t="shared" si="19"/>
        <v>6.5447891584549991</v>
      </c>
      <c r="AO532" s="12">
        <v>1529.33</v>
      </c>
      <c r="AP532" s="12" t="s">
        <v>618</v>
      </c>
      <c r="AQ532" s="12" t="s">
        <v>63</v>
      </c>
      <c r="AR532" s="12" t="s">
        <v>642</v>
      </c>
      <c r="AS532" s="12" t="s">
        <v>631</v>
      </c>
      <c r="AT532" s="12" t="s">
        <v>17</v>
      </c>
      <c r="AU532" s="12"/>
    </row>
    <row r="533" spans="1:47" ht="15" customHeight="1" x14ac:dyDescent="0.3">
      <c r="A533" s="15">
        <v>-3.6854230359837384E-2</v>
      </c>
      <c r="B533" s="12">
        <v>1.8427115179918692E-2</v>
      </c>
      <c r="C533" s="12">
        <v>0</v>
      </c>
      <c r="D533" s="12">
        <v>0</v>
      </c>
      <c r="E533" s="12">
        <v>0</v>
      </c>
      <c r="F533" s="12">
        <v>1</v>
      </c>
      <c r="G533" s="12">
        <v>0</v>
      </c>
      <c r="H533" s="12">
        <v>0</v>
      </c>
      <c r="I533" s="12">
        <v>0</v>
      </c>
      <c r="J533" s="12">
        <v>0</v>
      </c>
      <c r="K533" s="12">
        <v>0</v>
      </c>
      <c r="L533" s="12">
        <v>0</v>
      </c>
      <c r="M533" s="12">
        <v>0</v>
      </c>
      <c r="N533" s="12">
        <v>0</v>
      </c>
      <c r="O533" s="113">
        <v>7.6048944808116197</v>
      </c>
      <c r="P533" s="12">
        <v>0</v>
      </c>
      <c r="Q533" s="12">
        <v>1</v>
      </c>
      <c r="R533" s="12">
        <v>14.975</v>
      </c>
      <c r="S533" s="128">
        <v>6.4002574453088208</v>
      </c>
      <c r="T533" s="126">
        <v>1</v>
      </c>
      <c r="U533" s="128">
        <v>0.89256232959418624</v>
      </c>
      <c r="V533" s="12">
        <v>1</v>
      </c>
      <c r="W533" s="12">
        <v>1</v>
      </c>
      <c r="X533" s="12">
        <v>1</v>
      </c>
      <c r="Y533" s="12">
        <v>0</v>
      </c>
      <c r="Z533" s="12">
        <v>0</v>
      </c>
      <c r="AA533" s="12">
        <v>0</v>
      </c>
      <c r="AB533" s="12">
        <v>0</v>
      </c>
      <c r="AC533" s="12">
        <v>0</v>
      </c>
      <c r="AD533" s="12">
        <v>1</v>
      </c>
      <c r="AE533" s="12">
        <v>0</v>
      </c>
      <c r="AF533" s="12">
        <v>0.5</v>
      </c>
      <c r="AG533" s="113">
        <v>2.8033603809065348</v>
      </c>
      <c r="AH533" s="12">
        <v>1</v>
      </c>
      <c r="AI533" s="24">
        <v>107</v>
      </c>
      <c r="AJ533" s="12">
        <v>1</v>
      </c>
      <c r="AK533" s="12" t="s">
        <v>560</v>
      </c>
      <c r="AL533" s="12">
        <v>12</v>
      </c>
      <c r="AM533" s="12" t="s">
        <v>104</v>
      </c>
      <c r="AN533" s="128">
        <f t="shared" si="19"/>
        <v>6.5447891584549991</v>
      </c>
      <c r="AO533" s="12">
        <v>1529.33</v>
      </c>
      <c r="AP533" s="12" t="s">
        <v>618</v>
      </c>
      <c r="AQ533" s="12" t="s">
        <v>63</v>
      </c>
      <c r="AR533" s="12" t="s">
        <v>643</v>
      </c>
      <c r="AS533" s="12" t="s">
        <v>631</v>
      </c>
      <c r="AT533" s="12" t="s">
        <v>17</v>
      </c>
      <c r="AU533" s="12"/>
    </row>
    <row r="534" spans="1:47" ht="15" customHeight="1" x14ac:dyDescent="0.3">
      <c r="A534" s="15">
        <v>-9.0294897974818142E-2</v>
      </c>
      <c r="B534" s="12">
        <v>8.571472199058823E-2</v>
      </c>
      <c r="C534" s="12">
        <v>0</v>
      </c>
      <c r="D534" s="12">
        <v>0</v>
      </c>
      <c r="E534" s="12">
        <v>0</v>
      </c>
      <c r="F534" s="12">
        <v>1</v>
      </c>
      <c r="G534" s="12">
        <v>0</v>
      </c>
      <c r="H534" s="12">
        <v>0</v>
      </c>
      <c r="I534" s="12">
        <v>0</v>
      </c>
      <c r="J534" s="12">
        <v>0</v>
      </c>
      <c r="K534" s="12">
        <v>0</v>
      </c>
      <c r="L534" s="12">
        <v>0</v>
      </c>
      <c r="M534" s="12">
        <v>0</v>
      </c>
      <c r="N534" s="12">
        <v>0</v>
      </c>
      <c r="O534" s="113">
        <v>7.6048944808116197</v>
      </c>
      <c r="P534" s="12">
        <v>0</v>
      </c>
      <c r="Q534" s="12">
        <v>1</v>
      </c>
      <c r="R534" s="12">
        <v>14.975</v>
      </c>
      <c r="S534" s="128">
        <v>6.4002574453088208</v>
      </c>
      <c r="T534" s="126">
        <v>1</v>
      </c>
      <c r="U534" s="128">
        <v>0.89256232959418624</v>
      </c>
      <c r="V534" s="12">
        <v>1</v>
      </c>
      <c r="W534" s="12">
        <v>1</v>
      </c>
      <c r="X534" s="12">
        <v>1</v>
      </c>
      <c r="Y534" s="12">
        <v>0</v>
      </c>
      <c r="Z534" s="12">
        <v>0</v>
      </c>
      <c r="AA534" s="12">
        <v>0</v>
      </c>
      <c r="AB534" s="12">
        <v>0</v>
      </c>
      <c r="AC534" s="12">
        <v>0</v>
      </c>
      <c r="AD534" s="12">
        <v>1</v>
      </c>
      <c r="AE534" s="12">
        <v>0</v>
      </c>
      <c r="AF534" s="12">
        <v>0.5</v>
      </c>
      <c r="AG534" s="113">
        <v>2.8033603809065348</v>
      </c>
      <c r="AH534" s="12">
        <v>1</v>
      </c>
      <c r="AI534" s="24">
        <v>107</v>
      </c>
      <c r="AJ534" s="12">
        <v>1</v>
      </c>
      <c r="AK534" s="12" t="s">
        <v>560</v>
      </c>
      <c r="AL534" s="12">
        <v>12</v>
      </c>
      <c r="AM534" s="12" t="s">
        <v>104</v>
      </c>
      <c r="AN534" s="128">
        <f t="shared" si="19"/>
        <v>6.5447891584549991</v>
      </c>
      <c r="AO534" s="12">
        <v>1529.33</v>
      </c>
      <c r="AP534" s="12" t="s">
        <v>618</v>
      </c>
      <c r="AQ534" s="12" t="s">
        <v>63</v>
      </c>
      <c r="AR534" s="12" t="s">
        <v>645</v>
      </c>
      <c r="AS534" s="12" t="s">
        <v>631</v>
      </c>
      <c r="AT534" s="12" t="s">
        <v>17</v>
      </c>
      <c r="AU534" s="12"/>
    </row>
    <row r="535" spans="1:47" ht="15" customHeight="1" x14ac:dyDescent="0.3">
      <c r="A535" s="15">
        <v>-1.2260219128679603E-2</v>
      </c>
      <c r="B535" s="12">
        <v>2.1893248444070715E-2</v>
      </c>
      <c r="C535" s="12">
        <v>0</v>
      </c>
      <c r="D535" s="12">
        <v>0</v>
      </c>
      <c r="E535" s="12">
        <v>0</v>
      </c>
      <c r="F535" s="12">
        <v>1</v>
      </c>
      <c r="G535" s="12">
        <v>0</v>
      </c>
      <c r="H535" s="12">
        <v>0</v>
      </c>
      <c r="I535" s="12">
        <v>0</v>
      </c>
      <c r="J535" s="12">
        <v>0</v>
      </c>
      <c r="K535" s="12">
        <v>0</v>
      </c>
      <c r="L535" s="12">
        <v>0</v>
      </c>
      <c r="M535" s="12">
        <v>0</v>
      </c>
      <c r="N535" s="12">
        <v>0</v>
      </c>
      <c r="O535" s="113">
        <v>7.6048944808116197</v>
      </c>
      <c r="P535" s="12">
        <v>0</v>
      </c>
      <c r="Q535" s="12">
        <v>1</v>
      </c>
      <c r="R535" s="12">
        <v>14.975</v>
      </c>
      <c r="S535" s="128">
        <v>6.4002574453088208</v>
      </c>
      <c r="T535" s="126">
        <v>1</v>
      </c>
      <c r="U535" s="128">
        <v>0.39651055592663625</v>
      </c>
      <c r="V535" s="12">
        <v>1</v>
      </c>
      <c r="W535" s="12">
        <v>1</v>
      </c>
      <c r="X535" s="12">
        <v>1</v>
      </c>
      <c r="Y535" s="12">
        <v>0</v>
      </c>
      <c r="Z535" s="12">
        <v>0</v>
      </c>
      <c r="AA535" s="12">
        <v>0</v>
      </c>
      <c r="AB535" s="12">
        <v>0</v>
      </c>
      <c r="AC535" s="12">
        <v>0</v>
      </c>
      <c r="AD535" s="12">
        <v>1</v>
      </c>
      <c r="AE535" s="12">
        <v>0</v>
      </c>
      <c r="AF535" s="12">
        <v>0.5</v>
      </c>
      <c r="AG535" s="113">
        <v>2.8033603809065348</v>
      </c>
      <c r="AH535" s="12">
        <v>1</v>
      </c>
      <c r="AI535" s="24">
        <v>107</v>
      </c>
      <c r="AJ535" s="12">
        <v>1</v>
      </c>
      <c r="AK535" s="12" t="s">
        <v>560</v>
      </c>
      <c r="AL535" s="12">
        <v>12</v>
      </c>
      <c r="AM535" s="12" t="s">
        <v>104</v>
      </c>
      <c r="AN535" s="128">
        <f t="shared" ref="AN535:AN542" si="20">LN(18.31)</f>
        <v>2.9074473586864191</v>
      </c>
      <c r="AO535" s="12">
        <v>1529.33</v>
      </c>
      <c r="AP535" s="12" t="s">
        <v>615</v>
      </c>
      <c r="AQ535" s="12" t="s">
        <v>63</v>
      </c>
      <c r="AR535" s="12" t="s">
        <v>648</v>
      </c>
      <c r="AS535" s="12" t="s">
        <v>631</v>
      </c>
      <c r="AT535" s="12" t="s">
        <v>17</v>
      </c>
      <c r="AU535" s="12"/>
    </row>
    <row r="536" spans="1:47" ht="15" customHeight="1" x14ac:dyDescent="0.3">
      <c r="A536" s="15">
        <v>3.5511980671822221E-2</v>
      </c>
      <c r="B536" s="12">
        <v>2.5667075139039822E-2</v>
      </c>
      <c r="C536" s="12">
        <v>0</v>
      </c>
      <c r="D536" s="12">
        <v>0</v>
      </c>
      <c r="E536" s="12">
        <v>0</v>
      </c>
      <c r="F536" s="12">
        <v>1</v>
      </c>
      <c r="G536" s="12">
        <v>0</v>
      </c>
      <c r="H536" s="12">
        <v>0</v>
      </c>
      <c r="I536" s="12">
        <v>0</v>
      </c>
      <c r="J536" s="12">
        <v>0</v>
      </c>
      <c r="K536" s="12">
        <v>0</v>
      </c>
      <c r="L536" s="12">
        <v>0</v>
      </c>
      <c r="M536" s="12">
        <v>0</v>
      </c>
      <c r="N536" s="12">
        <v>0</v>
      </c>
      <c r="O536" s="113">
        <v>7.6048944808116197</v>
      </c>
      <c r="P536" s="12">
        <v>0</v>
      </c>
      <c r="Q536" s="12">
        <v>1</v>
      </c>
      <c r="R536" s="12">
        <v>14.975</v>
      </c>
      <c r="S536" s="128">
        <v>6.4002574453088208</v>
      </c>
      <c r="T536" s="126">
        <v>1</v>
      </c>
      <c r="U536" s="128">
        <v>0.39651055592663625</v>
      </c>
      <c r="V536" s="12">
        <v>1</v>
      </c>
      <c r="W536" s="12">
        <v>1</v>
      </c>
      <c r="X536" s="12">
        <v>1</v>
      </c>
      <c r="Y536" s="12">
        <v>0</v>
      </c>
      <c r="Z536" s="12">
        <v>0</v>
      </c>
      <c r="AA536" s="12">
        <v>0</v>
      </c>
      <c r="AB536" s="12">
        <v>0</v>
      </c>
      <c r="AC536" s="12">
        <v>0</v>
      </c>
      <c r="AD536" s="12">
        <v>1</v>
      </c>
      <c r="AE536" s="12">
        <v>0</v>
      </c>
      <c r="AF536" s="12">
        <v>0.5</v>
      </c>
      <c r="AG536" s="113">
        <v>2.8033603809065348</v>
      </c>
      <c r="AH536" s="12">
        <v>1</v>
      </c>
      <c r="AI536" s="24">
        <v>107</v>
      </c>
      <c r="AJ536" s="12">
        <v>1</v>
      </c>
      <c r="AK536" s="12" t="s">
        <v>560</v>
      </c>
      <c r="AL536" s="12">
        <v>12</v>
      </c>
      <c r="AM536" s="12" t="s">
        <v>104</v>
      </c>
      <c r="AN536" s="128">
        <f t="shared" si="20"/>
        <v>2.9074473586864191</v>
      </c>
      <c r="AO536" s="12">
        <v>1529.33</v>
      </c>
      <c r="AP536" s="12" t="s">
        <v>615</v>
      </c>
      <c r="AQ536" s="12" t="s">
        <v>63</v>
      </c>
      <c r="AR536" s="12" t="s">
        <v>649</v>
      </c>
      <c r="AS536" s="12" t="s">
        <v>631</v>
      </c>
      <c r="AT536" s="12" t="s">
        <v>17</v>
      </c>
      <c r="AU536" s="12"/>
    </row>
    <row r="537" spans="1:47" ht="15" customHeight="1" x14ac:dyDescent="0.3">
      <c r="A537" s="15">
        <v>9.9765273486619784E-3</v>
      </c>
      <c r="B537" s="12">
        <v>2.1615809255434285E-2</v>
      </c>
      <c r="C537" s="12">
        <v>0</v>
      </c>
      <c r="D537" s="12">
        <v>0</v>
      </c>
      <c r="E537" s="12">
        <v>0</v>
      </c>
      <c r="F537" s="12">
        <v>1</v>
      </c>
      <c r="G537" s="12">
        <v>0</v>
      </c>
      <c r="H537" s="12">
        <v>0</v>
      </c>
      <c r="I537" s="12">
        <v>0</v>
      </c>
      <c r="J537" s="12">
        <v>0</v>
      </c>
      <c r="K537" s="12">
        <v>0</v>
      </c>
      <c r="L537" s="12">
        <v>0</v>
      </c>
      <c r="M537" s="12">
        <v>0</v>
      </c>
      <c r="N537" s="12">
        <v>0</v>
      </c>
      <c r="O537" s="113">
        <v>7.6048944808116197</v>
      </c>
      <c r="P537" s="12">
        <v>0</v>
      </c>
      <c r="Q537" s="12">
        <v>1</v>
      </c>
      <c r="R537" s="12">
        <v>14.975</v>
      </c>
      <c r="S537" s="128">
        <v>6.4002574453088208</v>
      </c>
      <c r="T537" s="126">
        <v>1</v>
      </c>
      <c r="U537" s="128">
        <v>0.39651055592663625</v>
      </c>
      <c r="V537" s="12">
        <v>1</v>
      </c>
      <c r="W537" s="12">
        <v>1</v>
      </c>
      <c r="X537" s="12">
        <v>1</v>
      </c>
      <c r="Y537" s="12">
        <v>0</v>
      </c>
      <c r="Z537" s="12">
        <v>0</v>
      </c>
      <c r="AA537" s="12">
        <v>0</v>
      </c>
      <c r="AB537" s="12">
        <v>0</v>
      </c>
      <c r="AC537" s="12">
        <v>0</v>
      </c>
      <c r="AD537" s="12">
        <v>1</v>
      </c>
      <c r="AE537" s="12">
        <v>0</v>
      </c>
      <c r="AF537" s="12">
        <v>0.5</v>
      </c>
      <c r="AG537" s="113">
        <v>2.8033603809065348</v>
      </c>
      <c r="AH537" s="12">
        <v>1</v>
      </c>
      <c r="AI537" s="24">
        <v>107</v>
      </c>
      <c r="AJ537" s="12">
        <v>1</v>
      </c>
      <c r="AK537" s="12" t="s">
        <v>560</v>
      </c>
      <c r="AL537" s="12">
        <v>12</v>
      </c>
      <c r="AM537" s="12" t="s">
        <v>104</v>
      </c>
      <c r="AN537" s="128">
        <f t="shared" si="20"/>
        <v>2.9074473586864191</v>
      </c>
      <c r="AO537" s="12">
        <v>1529.33</v>
      </c>
      <c r="AP537" s="12" t="s">
        <v>615</v>
      </c>
      <c r="AQ537" s="12" t="s">
        <v>63</v>
      </c>
      <c r="AR537" s="12" t="s">
        <v>650</v>
      </c>
      <c r="AS537" s="12" t="s">
        <v>631</v>
      </c>
      <c r="AT537" s="12" t="s">
        <v>17</v>
      </c>
      <c r="AU537" s="12"/>
    </row>
    <row r="538" spans="1:47" ht="15" customHeight="1" x14ac:dyDescent="0.3">
      <c r="A538" s="15">
        <v>3.562128698453379E-2</v>
      </c>
      <c r="B538" s="12">
        <v>2.5253897489035147E-2</v>
      </c>
      <c r="C538" s="12">
        <v>0</v>
      </c>
      <c r="D538" s="12">
        <v>0</v>
      </c>
      <c r="E538" s="12">
        <v>0</v>
      </c>
      <c r="F538" s="12">
        <v>1</v>
      </c>
      <c r="G538" s="12">
        <v>0</v>
      </c>
      <c r="H538" s="12">
        <v>0</v>
      </c>
      <c r="I538" s="12">
        <v>0</v>
      </c>
      <c r="J538" s="12">
        <v>0</v>
      </c>
      <c r="K538" s="12">
        <v>0</v>
      </c>
      <c r="L538" s="12">
        <v>0</v>
      </c>
      <c r="M538" s="12">
        <v>0</v>
      </c>
      <c r="N538" s="12">
        <v>0</v>
      </c>
      <c r="O538" s="113">
        <v>7.6048944808116197</v>
      </c>
      <c r="P538" s="12">
        <v>0</v>
      </c>
      <c r="Q538" s="12">
        <v>1</v>
      </c>
      <c r="R538" s="12">
        <v>14.975</v>
      </c>
      <c r="S538" s="128">
        <v>6.4002574453088208</v>
      </c>
      <c r="T538" s="126">
        <v>1</v>
      </c>
      <c r="U538" s="128">
        <v>0.39651055592663625</v>
      </c>
      <c r="V538" s="12">
        <v>1</v>
      </c>
      <c r="W538" s="12">
        <v>1</v>
      </c>
      <c r="X538" s="12">
        <v>1</v>
      </c>
      <c r="Y538" s="12">
        <v>0</v>
      </c>
      <c r="Z538" s="12">
        <v>0</v>
      </c>
      <c r="AA538" s="12">
        <v>0</v>
      </c>
      <c r="AB538" s="12">
        <v>0</v>
      </c>
      <c r="AC538" s="12">
        <v>0</v>
      </c>
      <c r="AD538" s="12">
        <v>1</v>
      </c>
      <c r="AE538" s="12">
        <v>0</v>
      </c>
      <c r="AF538" s="12">
        <v>0.5</v>
      </c>
      <c r="AG538" s="113">
        <v>2.8033603809065348</v>
      </c>
      <c r="AH538" s="12">
        <v>1</v>
      </c>
      <c r="AI538" s="24">
        <v>107</v>
      </c>
      <c r="AJ538" s="12">
        <v>1</v>
      </c>
      <c r="AK538" s="12" t="s">
        <v>560</v>
      </c>
      <c r="AL538" s="12">
        <v>12</v>
      </c>
      <c r="AM538" s="12" t="s">
        <v>104</v>
      </c>
      <c r="AN538" s="128">
        <f t="shared" si="20"/>
        <v>2.9074473586864191</v>
      </c>
      <c r="AO538" s="12">
        <v>1529.33</v>
      </c>
      <c r="AP538" s="12" t="s">
        <v>615</v>
      </c>
      <c r="AQ538" s="12" t="s">
        <v>63</v>
      </c>
      <c r="AR538" s="12" t="s">
        <v>651</v>
      </c>
      <c r="AS538" s="12" t="s">
        <v>631</v>
      </c>
      <c r="AT538" s="12" t="s">
        <v>17</v>
      </c>
      <c r="AU538" s="12"/>
    </row>
    <row r="539" spans="1:47" ht="15" customHeight="1" x14ac:dyDescent="0.3">
      <c r="A539" s="15">
        <v>1.2352889884300743E-2</v>
      </c>
      <c r="B539" s="12">
        <v>2.3235197639518059E-2</v>
      </c>
      <c r="C539" s="12">
        <v>0</v>
      </c>
      <c r="D539" s="12">
        <v>0</v>
      </c>
      <c r="E539" s="12">
        <v>0</v>
      </c>
      <c r="F539" s="12">
        <v>1</v>
      </c>
      <c r="G539" s="12">
        <v>0</v>
      </c>
      <c r="H539" s="12">
        <v>0</v>
      </c>
      <c r="I539" s="12">
        <v>0</v>
      </c>
      <c r="J539" s="12">
        <v>0</v>
      </c>
      <c r="K539" s="12">
        <v>0</v>
      </c>
      <c r="L539" s="12">
        <v>0</v>
      </c>
      <c r="M539" s="12">
        <v>0</v>
      </c>
      <c r="N539" s="12">
        <v>0</v>
      </c>
      <c r="O539" s="113">
        <v>7.6048944808116197</v>
      </c>
      <c r="P539" s="12">
        <v>0</v>
      </c>
      <c r="Q539" s="12">
        <v>1</v>
      </c>
      <c r="R539" s="12">
        <v>14.975</v>
      </c>
      <c r="S539" s="128">
        <v>6.4002574453088208</v>
      </c>
      <c r="T539" s="126">
        <v>1</v>
      </c>
      <c r="U539" s="128">
        <v>0.39651055592663625</v>
      </c>
      <c r="V539" s="12">
        <v>1</v>
      </c>
      <c r="W539" s="12">
        <v>1</v>
      </c>
      <c r="X539" s="12">
        <v>1</v>
      </c>
      <c r="Y539" s="12">
        <v>0</v>
      </c>
      <c r="Z539" s="12">
        <v>0</v>
      </c>
      <c r="AA539" s="12">
        <v>0</v>
      </c>
      <c r="AB539" s="12">
        <v>0</v>
      </c>
      <c r="AC539" s="12">
        <v>0</v>
      </c>
      <c r="AD539" s="12">
        <v>1</v>
      </c>
      <c r="AE539" s="12">
        <v>0</v>
      </c>
      <c r="AF539" s="12">
        <v>0.5</v>
      </c>
      <c r="AG539" s="113">
        <v>2.8033603809065348</v>
      </c>
      <c r="AH539" s="12">
        <v>1</v>
      </c>
      <c r="AI539" s="24">
        <v>107</v>
      </c>
      <c r="AJ539" s="12">
        <v>1</v>
      </c>
      <c r="AK539" s="12" t="s">
        <v>560</v>
      </c>
      <c r="AL539" s="12">
        <v>12</v>
      </c>
      <c r="AM539" s="12" t="s">
        <v>104</v>
      </c>
      <c r="AN539" s="128">
        <f t="shared" si="20"/>
        <v>2.9074473586864191</v>
      </c>
      <c r="AO539" s="12">
        <v>1529.33</v>
      </c>
      <c r="AP539" s="12" t="s">
        <v>615</v>
      </c>
      <c r="AQ539" s="12" t="s">
        <v>63</v>
      </c>
      <c r="AR539" s="12" t="s">
        <v>652</v>
      </c>
      <c r="AS539" s="12" t="s">
        <v>631</v>
      </c>
      <c r="AT539" s="12" t="s">
        <v>17</v>
      </c>
      <c r="AU539" s="12"/>
    </row>
    <row r="540" spans="1:47" ht="15" customHeight="1" x14ac:dyDescent="0.3">
      <c r="A540" s="15">
        <v>-7.8400663098766241E-3</v>
      </c>
      <c r="B540" s="12">
        <v>2.3876565580078814E-2</v>
      </c>
      <c r="C540" s="12">
        <v>0</v>
      </c>
      <c r="D540" s="12">
        <v>0</v>
      </c>
      <c r="E540" s="12">
        <v>0</v>
      </c>
      <c r="F540" s="12">
        <v>1</v>
      </c>
      <c r="G540" s="12">
        <v>0</v>
      </c>
      <c r="H540" s="12">
        <v>0</v>
      </c>
      <c r="I540" s="12">
        <v>0</v>
      </c>
      <c r="J540" s="12">
        <v>0</v>
      </c>
      <c r="K540" s="12">
        <v>0</v>
      </c>
      <c r="L540" s="12">
        <v>0</v>
      </c>
      <c r="M540" s="12">
        <v>0</v>
      </c>
      <c r="N540" s="12">
        <v>0</v>
      </c>
      <c r="O540" s="113">
        <v>7.6048944808116197</v>
      </c>
      <c r="P540" s="12">
        <v>0</v>
      </c>
      <c r="Q540" s="12">
        <v>1</v>
      </c>
      <c r="R540" s="12">
        <v>14.975</v>
      </c>
      <c r="S540" s="128">
        <v>6.4002574453088208</v>
      </c>
      <c r="T540" s="126">
        <v>1</v>
      </c>
      <c r="U540" s="128">
        <v>0.39651055592663625</v>
      </c>
      <c r="V540" s="12">
        <v>1</v>
      </c>
      <c r="W540" s="12">
        <v>1</v>
      </c>
      <c r="X540" s="12">
        <v>1</v>
      </c>
      <c r="Y540" s="12">
        <v>0</v>
      </c>
      <c r="Z540" s="12">
        <v>0</v>
      </c>
      <c r="AA540" s="12">
        <v>0</v>
      </c>
      <c r="AB540" s="12">
        <v>0</v>
      </c>
      <c r="AC540" s="12">
        <v>0</v>
      </c>
      <c r="AD540" s="12">
        <v>1</v>
      </c>
      <c r="AE540" s="12">
        <v>0</v>
      </c>
      <c r="AF540" s="12">
        <v>0.5</v>
      </c>
      <c r="AG540" s="113">
        <v>2.8033603809065348</v>
      </c>
      <c r="AH540" s="12">
        <v>1</v>
      </c>
      <c r="AI540" s="24">
        <v>107</v>
      </c>
      <c r="AJ540" s="12">
        <v>1</v>
      </c>
      <c r="AK540" s="12" t="s">
        <v>560</v>
      </c>
      <c r="AL540" s="12">
        <v>12</v>
      </c>
      <c r="AM540" s="12" t="s">
        <v>104</v>
      </c>
      <c r="AN540" s="128">
        <f t="shared" si="20"/>
        <v>2.9074473586864191</v>
      </c>
      <c r="AO540" s="12">
        <v>1529.33</v>
      </c>
      <c r="AP540" s="12" t="s">
        <v>615</v>
      </c>
      <c r="AQ540" s="12" t="s">
        <v>63</v>
      </c>
      <c r="AR540" s="12" t="s">
        <v>653</v>
      </c>
      <c r="AS540" s="12" t="s">
        <v>631</v>
      </c>
      <c r="AT540" s="12" t="s">
        <v>17</v>
      </c>
      <c r="AU540" s="12"/>
    </row>
    <row r="541" spans="1:47" ht="15" customHeight="1" x14ac:dyDescent="0.3">
      <c r="A541" s="15">
        <v>2.2589022898559043E-2</v>
      </c>
      <c r="B541" s="12">
        <v>2.2845716340588129E-2</v>
      </c>
      <c r="C541" s="12">
        <v>0</v>
      </c>
      <c r="D541" s="12">
        <v>0</v>
      </c>
      <c r="E541" s="12">
        <v>0</v>
      </c>
      <c r="F541" s="12">
        <v>1</v>
      </c>
      <c r="G541" s="12">
        <v>0</v>
      </c>
      <c r="H541" s="12">
        <v>0</v>
      </c>
      <c r="I541" s="12">
        <v>0</v>
      </c>
      <c r="J541" s="12">
        <v>0</v>
      </c>
      <c r="K541" s="12">
        <v>0</v>
      </c>
      <c r="L541" s="12">
        <v>0</v>
      </c>
      <c r="M541" s="12">
        <v>0</v>
      </c>
      <c r="N541" s="12">
        <v>0</v>
      </c>
      <c r="O541" s="113">
        <v>7.6048944808116197</v>
      </c>
      <c r="P541" s="12">
        <v>0</v>
      </c>
      <c r="Q541" s="12">
        <v>1</v>
      </c>
      <c r="R541" s="12">
        <v>14.975</v>
      </c>
      <c r="S541" s="128">
        <v>6.4002574453088208</v>
      </c>
      <c r="T541" s="126">
        <v>1</v>
      </c>
      <c r="U541" s="128">
        <v>0.39651055592663625</v>
      </c>
      <c r="V541" s="12">
        <v>1</v>
      </c>
      <c r="W541" s="12">
        <v>1</v>
      </c>
      <c r="X541" s="12">
        <v>1</v>
      </c>
      <c r="Y541" s="12">
        <v>0</v>
      </c>
      <c r="Z541" s="12">
        <v>0</v>
      </c>
      <c r="AA541" s="12">
        <v>0</v>
      </c>
      <c r="AB541" s="12">
        <v>0</v>
      </c>
      <c r="AC541" s="12">
        <v>0</v>
      </c>
      <c r="AD541" s="12">
        <v>1</v>
      </c>
      <c r="AE541" s="12">
        <v>0</v>
      </c>
      <c r="AF541" s="12">
        <v>0.5</v>
      </c>
      <c r="AG541" s="113">
        <v>2.8033603809065348</v>
      </c>
      <c r="AH541" s="12">
        <v>1</v>
      </c>
      <c r="AI541" s="24">
        <v>107</v>
      </c>
      <c r="AJ541" s="12">
        <v>1</v>
      </c>
      <c r="AK541" s="12" t="s">
        <v>560</v>
      </c>
      <c r="AL541" s="12">
        <v>12</v>
      </c>
      <c r="AM541" s="12" t="s">
        <v>104</v>
      </c>
      <c r="AN541" s="128">
        <f t="shared" si="20"/>
        <v>2.9074473586864191</v>
      </c>
      <c r="AO541" s="12">
        <v>1529.33</v>
      </c>
      <c r="AP541" s="12" t="s">
        <v>615</v>
      </c>
      <c r="AQ541" s="12" t="s">
        <v>63</v>
      </c>
      <c r="AR541" s="12" t="s">
        <v>654</v>
      </c>
      <c r="AS541" s="12" t="s">
        <v>631</v>
      </c>
      <c r="AT541" s="12" t="s">
        <v>17</v>
      </c>
      <c r="AU541" s="12"/>
    </row>
    <row r="542" spans="1:47" ht="15" customHeight="1" x14ac:dyDescent="0.3">
      <c r="A542" s="15">
        <v>1.6782013765877922E-2</v>
      </c>
      <c r="B542" s="12">
        <v>2.3599706858265825E-2</v>
      </c>
      <c r="C542" s="12">
        <v>0</v>
      </c>
      <c r="D542" s="12">
        <v>0</v>
      </c>
      <c r="E542" s="12">
        <v>0</v>
      </c>
      <c r="F542" s="12">
        <v>1</v>
      </c>
      <c r="G542" s="12">
        <v>0</v>
      </c>
      <c r="H542" s="12">
        <v>0</v>
      </c>
      <c r="I542" s="12">
        <v>0</v>
      </c>
      <c r="J542" s="12">
        <v>0</v>
      </c>
      <c r="K542" s="12">
        <v>0</v>
      </c>
      <c r="L542" s="12">
        <v>0</v>
      </c>
      <c r="M542" s="12">
        <v>0</v>
      </c>
      <c r="N542" s="12">
        <v>0</v>
      </c>
      <c r="O542" s="113">
        <v>7.6048944808116197</v>
      </c>
      <c r="P542" s="12">
        <v>0</v>
      </c>
      <c r="Q542" s="12">
        <v>1</v>
      </c>
      <c r="R542" s="12">
        <v>14.975</v>
      </c>
      <c r="S542" s="128">
        <v>6.4002574453088208</v>
      </c>
      <c r="T542" s="126">
        <v>1</v>
      </c>
      <c r="U542" s="128">
        <v>0.39651055592663625</v>
      </c>
      <c r="V542" s="12">
        <v>1</v>
      </c>
      <c r="W542" s="12">
        <v>1</v>
      </c>
      <c r="X542" s="12">
        <v>1</v>
      </c>
      <c r="Y542" s="12">
        <v>0</v>
      </c>
      <c r="Z542" s="12">
        <v>0</v>
      </c>
      <c r="AA542" s="12">
        <v>0</v>
      </c>
      <c r="AB542" s="12">
        <v>0</v>
      </c>
      <c r="AC542" s="12">
        <v>0</v>
      </c>
      <c r="AD542" s="12">
        <v>1</v>
      </c>
      <c r="AE542" s="12">
        <v>0</v>
      </c>
      <c r="AF542" s="12">
        <v>0.5</v>
      </c>
      <c r="AG542" s="113">
        <v>2.8033603809065348</v>
      </c>
      <c r="AH542" s="12">
        <v>1</v>
      </c>
      <c r="AI542" s="24">
        <v>107</v>
      </c>
      <c r="AJ542" s="12">
        <v>1</v>
      </c>
      <c r="AK542" s="12" t="s">
        <v>560</v>
      </c>
      <c r="AL542" s="12">
        <v>12</v>
      </c>
      <c r="AM542" s="12" t="s">
        <v>104</v>
      </c>
      <c r="AN542" s="128">
        <f t="shared" si="20"/>
        <v>2.9074473586864191</v>
      </c>
      <c r="AO542" s="12">
        <v>1529.33</v>
      </c>
      <c r="AP542" s="12" t="s">
        <v>615</v>
      </c>
      <c r="AQ542" s="12" t="s">
        <v>63</v>
      </c>
      <c r="AR542" s="12" t="s">
        <v>655</v>
      </c>
      <c r="AS542" s="12" t="s">
        <v>631</v>
      </c>
      <c r="AT542" s="12" t="s">
        <v>17</v>
      </c>
      <c r="AU542" s="12"/>
    </row>
    <row r="543" spans="1:47" ht="15" customHeight="1" x14ac:dyDescent="0.3">
      <c r="A543" s="15">
        <v>-5.6398495416336647E-3</v>
      </c>
      <c r="B543" s="12">
        <v>1.4750375724272662E-2</v>
      </c>
      <c r="C543" s="12">
        <v>0</v>
      </c>
      <c r="D543" s="12">
        <v>0</v>
      </c>
      <c r="E543" s="12">
        <v>1</v>
      </c>
      <c r="F543" s="12">
        <v>1</v>
      </c>
      <c r="G543" s="12">
        <v>0</v>
      </c>
      <c r="H543" s="12">
        <v>0</v>
      </c>
      <c r="I543" s="12">
        <v>0</v>
      </c>
      <c r="J543" s="12">
        <v>0</v>
      </c>
      <c r="K543" s="12">
        <v>0</v>
      </c>
      <c r="L543" s="12">
        <v>0</v>
      </c>
      <c r="M543" s="12">
        <v>0</v>
      </c>
      <c r="N543" s="12">
        <v>0</v>
      </c>
      <c r="O543" s="113">
        <v>7.6048944808116197</v>
      </c>
      <c r="P543" s="12">
        <v>0</v>
      </c>
      <c r="Q543" s="12">
        <v>1</v>
      </c>
      <c r="R543" s="12">
        <v>14.975</v>
      </c>
      <c r="S543" s="128">
        <v>6.4002574453088208</v>
      </c>
      <c r="T543" s="126">
        <v>1</v>
      </c>
      <c r="U543" s="128">
        <v>0.67337271596398673</v>
      </c>
      <c r="V543" s="12">
        <v>1</v>
      </c>
      <c r="W543" s="12">
        <v>1</v>
      </c>
      <c r="X543" s="12">
        <v>1</v>
      </c>
      <c r="Y543" s="12">
        <v>0</v>
      </c>
      <c r="Z543" s="12">
        <v>1</v>
      </c>
      <c r="AA543" s="12">
        <v>0</v>
      </c>
      <c r="AB543" s="12">
        <v>0</v>
      </c>
      <c r="AC543" s="12">
        <v>0</v>
      </c>
      <c r="AD543" s="12">
        <v>1</v>
      </c>
      <c r="AE543" s="12">
        <v>0</v>
      </c>
      <c r="AF543" s="12">
        <v>0.5</v>
      </c>
      <c r="AG543" s="113">
        <v>2.8033603809065348</v>
      </c>
      <c r="AH543" s="12">
        <v>1</v>
      </c>
      <c r="AI543" s="24">
        <v>107</v>
      </c>
      <c r="AJ543" s="12">
        <v>1</v>
      </c>
      <c r="AK543" s="12" t="s">
        <v>560</v>
      </c>
      <c r="AL543" s="12">
        <v>12</v>
      </c>
      <c r="AM543" s="12" t="s">
        <v>104</v>
      </c>
      <c r="AN543" s="128">
        <f>LN(139.43)</f>
        <v>4.9375626832069299</v>
      </c>
      <c r="AO543" s="12">
        <v>1529.33</v>
      </c>
      <c r="AP543" s="12" t="s">
        <v>616</v>
      </c>
      <c r="AQ543" s="12" t="s">
        <v>63</v>
      </c>
      <c r="AR543" s="12" t="s">
        <v>648</v>
      </c>
      <c r="AS543" s="12" t="s">
        <v>631</v>
      </c>
      <c r="AT543" s="12" t="s">
        <v>17</v>
      </c>
      <c r="AU543" s="12"/>
    </row>
    <row r="544" spans="1:47" ht="15" customHeight="1" x14ac:dyDescent="0.3">
      <c r="A544" s="15">
        <v>-6.6000509631941554E-2</v>
      </c>
      <c r="B544" s="12">
        <v>4.4579291593504385E-2</v>
      </c>
      <c r="C544" s="12">
        <v>0</v>
      </c>
      <c r="D544" s="12">
        <v>0</v>
      </c>
      <c r="E544" s="12">
        <v>1</v>
      </c>
      <c r="F544" s="12">
        <v>1</v>
      </c>
      <c r="G544" s="12">
        <v>0</v>
      </c>
      <c r="H544" s="12">
        <v>0</v>
      </c>
      <c r="I544" s="12">
        <v>0</v>
      </c>
      <c r="J544" s="12">
        <v>0</v>
      </c>
      <c r="K544" s="12">
        <v>0</v>
      </c>
      <c r="L544" s="12">
        <v>0</v>
      </c>
      <c r="M544" s="12">
        <v>0</v>
      </c>
      <c r="N544" s="12">
        <v>0</v>
      </c>
      <c r="O544" s="113">
        <v>7.6048944808116197</v>
      </c>
      <c r="P544" s="12">
        <v>0</v>
      </c>
      <c r="Q544" s="12">
        <v>1</v>
      </c>
      <c r="R544" s="12">
        <v>14.975</v>
      </c>
      <c r="S544" s="128">
        <v>6.4002574453088208</v>
      </c>
      <c r="T544" s="126">
        <v>1</v>
      </c>
      <c r="U544" s="128">
        <v>0.67337271596398673</v>
      </c>
      <c r="V544" s="12">
        <v>1</v>
      </c>
      <c r="W544" s="12">
        <v>1</v>
      </c>
      <c r="X544" s="12">
        <v>1</v>
      </c>
      <c r="Y544" s="12">
        <v>0</v>
      </c>
      <c r="Z544" s="12">
        <v>1</v>
      </c>
      <c r="AA544" s="12">
        <v>0</v>
      </c>
      <c r="AB544" s="12">
        <v>0</v>
      </c>
      <c r="AC544" s="12">
        <v>0</v>
      </c>
      <c r="AD544" s="12">
        <v>1</v>
      </c>
      <c r="AE544" s="12">
        <v>0</v>
      </c>
      <c r="AF544" s="12">
        <v>0.5</v>
      </c>
      <c r="AG544" s="113">
        <v>2.8033603809065348</v>
      </c>
      <c r="AH544" s="12">
        <v>1</v>
      </c>
      <c r="AI544" s="24">
        <v>107</v>
      </c>
      <c r="AJ544" s="12">
        <v>1</v>
      </c>
      <c r="AK544" s="12" t="s">
        <v>560</v>
      </c>
      <c r="AL544" s="12">
        <v>12</v>
      </c>
      <c r="AM544" s="12" t="s">
        <v>104</v>
      </c>
      <c r="AN544" s="128">
        <f>LN(139.43)</f>
        <v>4.9375626832069299</v>
      </c>
      <c r="AO544" s="12">
        <v>1529.33</v>
      </c>
      <c r="AP544" s="12" t="s">
        <v>616</v>
      </c>
      <c r="AQ544" s="12" t="s">
        <v>63</v>
      </c>
      <c r="AR544" s="12" t="s">
        <v>649</v>
      </c>
      <c r="AS544" s="12" t="s">
        <v>631</v>
      </c>
      <c r="AT544" s="12" t="s">
        <v>17</v>
      </c>
      <c r="AU544" s="12"/>
    </row>
    <row r="545" spans="1:47" ht="15" customHeight="1" x14ac:dyDescent="0.3">
      <c r="A545" s="15">
        <v>1.1257281660749456E-2</v>
      </c>
      <c r="B545" s="12">
        <v>1.4697006612645124E-2</v>
      </c>
      <c r="C545" s="12">
        <v>0</v>
      </c>
      <c r="D545" s="12">
        <v>0</v>
      </c>
      <c r="E545" s="12">
        <v>1</v>
      </c>
      <c r="F545" s="12">
        <v>1</v>
      </c>
      <c r="G545" s="12">
        <v>0</v>
      </c>
      <c r="H545" s="12">
        <v>0</v>
      </c>
      <c r="I545" s="12">
        <v>0</v>
      </c>
      <c r="J545" s="12">
        <v>0</v>
      </c>
      <c r="K545" s="12">
        <v>0</v>
      </c>
      <c r="L545" s="12">
        <v>0</v>
      </c>
      <c r="M545" s="12">
        <v>0</v>
      </c>
      <c r="N545" s="12">
        <v>0</v>
      </c>
      <c r="O545" s="113">
        <v>7.6048944808116197</v>
      </c>
      <c r="P545" s="12">
        <v>0</v>
      </c>
      <c r="Q545" s="12">
        <v>1</v>
      </c>
      <c r="R545" s="12">
        <v>14.975</v>
      </c>
      <c r="S545" s="128">
        <v>6.4002574453088208</v>
      </c>
      <c r="T545" s="126">
        <v>1</v>
      </c>
      <c r="U545" s="128">
        <v>0.67337271596398673</v>
      </c>
      <c r="V545" s="12">
        <v>1</v>
      </c>
      <c r="W545" s="12">
        <v>1</v>
      </c>
      <c r="X545" s="12">
        <v>1</v>
      </c>
      <c r="Y545" s="12">
        <v>0</v>
      </c>
      <c r="Z545" s="12">
        <v>1</v>
      </c>
      <c r="AA545" s="12">
        <v>0</v>
      </c>
      <c r="AB545" s="12">
        <v>0</v>
      </c>
      <c r="AC545" s="12">
        <v>0</v>
      </c>
      <c r="AD545" s="12">
        <v>1</v>
      </c>
      <c r="AE545" s="12">
        <v>0</v>
      </c>
      <c r="AF545" s="12">
        <v>0.5</v>
      </c>
      <c r="AG545" s="113">
        <v>2.8033603809065348</v>
      </c>
      <c r="AH545" s="12">
        <v>1</v>
      </c>
      <c r="AI545" s="24">
        <v>107</v>
      </c>
      <c r="AJ545" s="12">
        <v>1</v>
      </c>
      <c r="AK545" s="12" t="s">
        <v>560</v>
      </c>
      <c r="AL545" s="12">
        <v>12</v>
      </c>
      <c r="AM545" s="12" t="s">
        <v>104</v>
      </c>
      <c r="AN545" s="128">
        <f>LN(139.43)</f>
        <v>4.9375626832069299</v>
      </c>
      <c r="AO545" s="12">
        <v>1529.33</v>
      </c>
      <c r="AP545" s="12" t="s">
        <v>616</v>
      </c>
      <c r="AQ545" s="12" t="s">
        <v>63</v>
      </c>
      <c r="AR545" s="12" t="s">
        <v>650</v>
      </c>
      <c r="AS545" s="12" t="s">
        <v>631</v>
      </c>
      <c r="AT545" s="12" t="s">
        <v>17</v>
      </c>
      <c r="AU545" s="12"/>
    </row>
    <row r="546" spans="1:47" ht="15" customHeight="1" x14ac:dyDescent="0.3">
      <c r="A546" s="15">
        <v>5.224410763797456E-2</v>
      </c>
      <c r="B546" s="12">
        <v>4.4660285561494387E-2</v>
      </c>
      <c r="C546" s="12">
        <v>0</v>
      </c>
      <c r="D546" s="12">
        <v>0</v>
      </c>
      <c r="E546" s="12">
        <v>1</v>
      </c>
      <c r="F546" s="12">
        <v>1</v>
      </c>
      <c r="G546" s="12">
        <v>0</v>
      </c>
      <c r="H546" s="12">
        <v>0</v>
      </c>
      <c r="I546" s="12">
        <v>0</v>
      </c>
      <c r="J546" s="12">
        <v>0</v>
      </c>
      <c r="K546" s="12">
        <v>0</v>
      </c>
      <c r="L546" s="12">
        <v>0</v>
      </c>
      <c r="M546" s="12">
        <v>0</v>
      </c>
      <c r="N546" s="12">
        <v>0</v>
      </c>
      <c r="O546" s="113">
        <v>7.6048944808116197</v>
      </c>
      <c r="P546" s="12">
        <v>0</v>
      </c>
      <c r="Q546" s="12">
        <v>1</v>
      </c>
      <c r="R546" s="12">
        <v>14.975</v>
      </c>
      <c r="S546" s="128">
        <v>6.4002574453088208</v>
      </c>
      <c r="T546" s="126">
        <v>1</v>
      </c>
      <c r="U546" s="128">
        <v>0.67337271596398673</v>
      </c>
      <c r="V546" s="12">
        <v>1</v>
      </c>
      <c r="W546" s="12">
        <v>1</v>
      </c>
      <c r="X546" s="12">
        <v>1</v>
      </c>
      <c r="Y546" s="12">
        <v>0</v>
      </c>
      <c r="Z546" s="12">
        <v>1</v>
      </c>
      <c r="AA546" s="12">
        <v>0</v>
      </c>
      <c r="AB546" s="12">
        <v>0</v>
      </c>
      <c r="AC546" s="12">
        <v>0</v>
      </c>
      <c r="AD546" s="12">
        <v>1</v>
      </c>
      <c r="AE546" s="12">
        <v>0</v>
      </c>
      <c r="AF546" s="12">
        <v>0.5</v>
      </c>
      <c r="AG546" s="113">
        <v>2.8033603809065348</v>
      </c>
      <c r="AH546" s="12">
        <v>1</v>
      </c>
      <c r="AI546" s="24">
        <v>107</v>
      </c>
      <c r="AJ546" s="12">
        <v>1</v>
      </c>
      <c r="AK546" s="12" t="s">
        <v>560</v>
      </c>
      <c r="AL546" s="12">
        <v>12</v>
      </c>
      <c r="AM546" s="12" t="s">
        <v>104</v>
      </c>
      <c r="AN546" s="128">
        <f>LN(139.43)</f>
        <v>4.9375626832069299</v>
      </c>
      <c r="AO546" s="12">
        <v>1529.33</v>
      </c>
      <c r="AP546" s="12" t="s">
        <v>616</v>
      </c>
      <c r="AQ546" s="12" t="s">
        <v>63</v>
      </c>
      <c r="AR546" s="12" t="s">
        <v>651</v>
      </c>
      <c r="AS546" s="12" t="s">
        <v>631</v>
      </c>
      <c r="AT546" s="12" t="s">
        <v>17</v>
      </c>
      <c r="AU546" s="12"/>
    </row>
    <row r="547" spans="1:47" ht="15" customHeight="1" x14ac:dyDescent="0.3">
      <c r="A547" s="15">
        <v>-7.9491578138377733E-3</v>
      </c>
      <c r="B547" s="12">
        <v>1.7388782717770133E-2</v>
      </c>
      <c r="C547" s="12">
        <v>0</v>
      </c>
      <c r="D547" s="12">
        <v>0</v>
      </c>
      <c r="E547" s="12">
        <v>1</v>
      </c>
      <c r="F547" s="12">
        <v>1</v>
      </c>
      <c r="G547" s="12">
        <v>0</v>
      </c>
      <c r="H547" s="12">
        <v>0</v>
      </c>
      <c r="I547" s="12">
        <v>0</v>
      </c>
      <c r="J547" s="12">
        <v>0</v>
      </c>
      <c r="K547" s="12">
        <v>0</v>
      </c>
      <c r="L547" s="12">
        <v>0</v>
      </c>
      <c r="M547" s="12">
        <v>0</v>
      </c>
      <c r="N547" s="12">
        <v>0</v>
      </c>
      <c r="O547" s="113">
        <v>7.6048944808116197</v>
      </c>
      <c r="P547" s="12">
        <v>0</v>
      </c>
      <c r="Q547" s="12">
        <v>1</v>
      </c>
      <c r="R547" s="12">
        <v>14.975</v>
      </c>
      <c r="S547" s="128">
        <v>6.4002574453088208</v>
      </c>
      <c r="T547" s="126">
        <v>1</v>
      </c>
      <c r="U547" s="128">
        <v>0.74254793166615385</v>
      </c>
      <c r="V547" s="12">
        <v>1</v>
      </c>
      <c r="W547" s="12">
        <v>1</v>
      </c>
      <c r="X547" s="12">
        <v>1</v>
      </c>
      <c r="Y547" s="12">
        <v>0</v>
      </c>
      <c r="Z547" s="12">
        <v>1</v>
      </c>
      <c r="AA547" s="12">
        <v>0</v>
      </c>
      <c r="AB547" s="12">
        <v>0</v>
      </c>
      <c r="AC547" s="12">
        <v>0</v>
      </c>
      <c r="AD547" s="12">
        <v>1</v>
      </c>
      <c r="AE547" s="12">
        <v>0</v>
      </c>
      <c r="AF547" s="12">
        <v>0.5</v>
      </c>
      <c r="AG547" s="113">
        <v>2.8033603809065348</v>
      </c>
      <c r="AH547" s="12">
        <v>1</v>
      </c>
      <c r="AI547" s="24">
        <v>107</v>
      </c>
      <c r="AJ547" s="12">
        <v>1</v>
      </c>
      <c r="AK547" s="12" t="s">
        <v>560</v>
      </c>
      <c r="AL547" s="12">
        <v>12</v>
      </c>
      <c r="AM547" s="12" t="s">
        <v>104</v>
      </c>
      <c r="AN547" s="128">
        <f>LN(231.55)</f>
        <v>5.4447958329267614</v>
      </c>
      <c r="AO547" s="12">
        <v>1529.33</v>
      </c>
      <c r="AP547" s="12" t="s">
        <v>617</v>
      </c>
      <c r="AQ547" s="12" t="s">
        <v>63</v>
      </c>
      <c r="AR547" s="12" t="s">
        <v>652</v>
      </c>
      <c r="AS547" s="12" t="s">
        <v>631</v>
      </c>
      <c r="AT547" s="12" t="s">
        <v>17</v>
      </c>
      <c r="AU547" s="12"/>
    </row>
    <row r="548" spans="1:47" ht="15" customHeight="1" x14ac:dyDescent="0.3">
      <c r="A548" s="15">
        <v>-2.0059293467676619E-2</v>
      </c>
      <c r="B548" s="12">
        <v>1.7726817483063057E-2</v>
      </c>
      <c r="C548" s="12">
        <v>0</v>
      </c>
      <c r="D548" s="12">
        <v>0</v>
      </c>
      <c r="E548" s="12">
        <v>1</v>
      </c>
      <c r="F548" s="12">
        <v>1</v>
      </c>
      <c r="G548" s="12">
        <v>0</v>
      </c>
      <c r="H548" s="12">
        <v>0</v>
      </c>
      <c r="I548" s="12">
        <v>0</v>
      </c>
      <c r="J548" s="12">
        <v>0</v>
      </c>
      <c r="K548" s="12">
        <v>0</v>
      </c>
      <c r="L548" s="12">
        <v>0</v>
      </c>
      <c r="M548" s="12">
        <v>0</v>
      </c>
      <c r="N548" s="12">
        <v>0</v>
      </c>
      <c r="O548" s="113">
        <v>7.6048944808116197</v>
      </c>
      <c r="P548" s="12">
        <v>0</v>
      </c>
      <c r="Q548" s="12">
        <v>1</v>
      </c>
      <c r="R548" s="12">
        <v>14.975</v>
      </c>
      <c r="S548" s="128">
        <v>6.4002574453088208</v>
      </c>
      <c r="T548" s="126">
        <v>1</v>
      </c>
      <c r="U548" s="128">
        <v>0.74254793166615385</v>
      </c>
      <c r="V548" s="12">
        <v>1</v>
      </c>
      <c r="W548" s="12">
        <v>1</v>
      </c>
      <c r="X548" s="12">
        <v>1</v>
      </c>
      <c r="Y548" s="12">
        <v>0</v>
      </c>
      <c r="Z548" s="12">
        <v>1</v>
      </c>
      <c r="AA548" s="12">
        <v>0</v>
      </c>
      <c r="AB548" s="12">
        <v>0</v>
      </c>
      <c r="AC548" s="12">
        <v>0</v>
      </c>
      <c r="AD548" s="12">
        <v>1</v>
      </c>
      <c r="AE548" s="12">
        <v>0</v>
      </c>
      <c r="AF548" s="12">
        <v>0.5</v>
      </c>
      <c r="AG548" s="113">
        <v>2.8033603809065348</v>
      </c>
      <c r="AH548" s="12">
        <v>1</v>
      </c>
      <c r="AI548" s="24">
        <v>107</v>
      </c>
      <c r="AJ548" s="12">
        <v>1</v>
      </c>
      <c r="AK548" s="12" t="s">
        <v>560</v>
      </c>
      <c r="AL548" s="12">
        <v>12</v>
      </c>
      <c r="AM548" s="12" t="s">
        <v>104</v>
      </c>
      <c r="AN548" s="128">
        <f>LN(231.55)</f>
        <v>5.4447958329267614</v>
      </c>
      <c r="AO548" s="12">
        <v>1529.33</v>
      </c>
      <c r="AP548" s="12" t="s">
        <v>617</v>
      </c>
      <c r="AQ548" s="12" t="s">
        <v>63</v>
      </c>
      <c r="AR548" s="12" t="s">
        <v>653</v>
      </c>
      <c r="AS548" s="12" t="s">
        <v>631</v>
      </c>
      <c r="AT548" s="12" t="s">
        <v>17</v>
      </c>
      <c r="AU548" s="12"/>
    </row>
    <row r="549" spans="1:47" ht="15" customHeight="1" x14ac:dyDescent="0.3">
      <c r="A549" s="15">
        <v>2.0793636088042161E-2</v>
      </c>
      <c r="B549" s="12">
        <v>1.7328030073368469E-2</v>
      </c>
      <c r="C549" s="12">
        <v>0</v>
      </c>
      <c r="D549" s="12">
        <v>0</v>
      </c>
      <c r="E549" s="12">
        <v>1</v>
      </c>
      <c r="F549" s="12">
        <v>1</v>
      </c>
      <c r="G549" s="12">
        <v>0</v>
      </c>
      <c r="H549" s="12">
        <v>0</v>
      </c>
      <c r="I549" s="12">
        <v>0</v>
      </c>
      <c r="J549" s="12">
        <v>0</v>
      </c>
      <c r="K549" s="12">
        <v>0</v>
      </c>
      <c r="L549" s="12">
        <v>0</v>
      </c>
      <c r="M549" s="12">
        <v>0</v>
      </c>
      <c r="N549" s="12">
        <v>0</v>
      </c>
      <c r="O549" s="113">
        <v>7.6048944808116197</v>
      </c>
      <c r="P549" s="12">
        <v>0</v>
      </c>
      <c r="Q549" s="12">
        <v>1</v>
      </c>
      <c r="R549" s="12">
        <v>14.975</v>
      </c>
      <c r="S549" s="128">
        <v>6.4002574453088208</v>
      </c>
      <c r="T549" s="126">
        <v>1</v>
      </c>
      <c r="U549" s="128">
        <v>0.74254793166615385</v>
      </c>
      <c r="V549" s="12">
        <v>1</v>
      </c>
      <c r="W549" s="12">
        <v>1</v>
      </c>
      <c r="X549" s="12">
        <v>1</v>
      </c>
      <c r="Y549" s="12">
        <v>0</v>
      </c>
      <c r="Z549" s="12">
        <v>1</v>
      </c>
      <c r="AA549" s="12">
        <v>0</v>
      </c>
      <c r="AB549" s="12">
        <v>0</v>
      </c>
      <c r="AC549" s="12">
        <v>0</v>
      </c>
      <c r="AD549" s="12">
        <v>1</v>
      </c>
      <c r="AE549" s="12">
        <v>0</v>
      </c>
      <c r="AF549" s="12">
        <v>0.5</v>
      </c>
      <c r="AG549" s="113">
        <v>2.8033603809065348</v>
      </c>
      <c r="AH549" s="12">
        <v>1</v>
      </c>
      <c r="AI549" s="24">
        <v>107</v>
      </c>
      <c r="AJ549" s="12">
        <v>1</v>
      </c>
      <c r="AK549" s="12" t="s">
        <v>560</v>
      </c>
      <c r="AL549" s="12">
        <v>12</v>
      </c>
      <c r="AM549" s="12" t="s">
        <v>104</v>
      </c>
      <c r="AN549" s="128">
        <f>LN(231.55)</f>
        <v>5.4447958329267614</v>
      </c>
      <c r="AO549" s="12">
        <v>1529.33</v>
      </c>
      <c r="AP549" s="12" t="s">
        <v>617</v>
      </c>
      <c r="AQ549" s="12" t="s">
        <v>63</v>
      </c>
      <c r="AR549" s="12" t="s">
        <v>654</v>
      </c>
      <c r="AS549" s="12" t="s">
        <v>631</v>
      </c>
      <c r="AT549" s="12" t="s">
        <v>17</v>
      </c>
      <c r="AU549" s="12"/>
    </row>
    <row r="550" spans="1:47" ht="15" customHeight="1" x14ac:dyDescent="0.3">
      <c r="A550" s="15">
        <v>2.1622613965961213E-2</v>
      </c>
      <c r="B550" s="12">
        <v>1.7723454070460012E-2</v>
      </c>
      <c r="C550" s="12">
        <v>0</v>
      </c>
      <c r="D550" s="12">
        <v>0</v>
      </c>
      <c r="E550" s="12">
        <v>1</v>
      </c>
      <c r="F550" s="12">
        <v>1</v>
      </c>
      <c r="G550" s="12">
        <v>0</v>
      </c>
      <c r="H550" s="12">
        <v>0</v>
      </c>
      <c r="I550" s="12">
        <v>0</v>
      </c>
      <c r="J550" s="12">
        <v>0</v>
      </c>
      <c r="K550" s="12">
        <v>0</v>
      </c>
      <c r="L550" s="12">
        <v>0</v>
      </c>
      <c r="M550" s="12">
        <v>0</v>
      </c>
      <c r="N550" s="12">
        <v>0</v>
      </c>
      <c r="O550" s="113">
        <v>7.6048944808116197</v>
      </c>
      <c r="P550" s="12">
        <v>0</v>
      </c>
      <c r="Q550" s="12">
        <v>1</v>
      </c>
      <c r="R550" s="12">
        <v>14.975</v>
      </c>
      <c r="S550" s="128">
        <v>6.4002574453088208</v>
      </c>
      <c r="T550" s="126">
        <v>1</v>
      </c>
      <c r="U550" s="128">
        <v>0.74254793166615385</v>
      </c>
      <c r="V550" s="12">
        <v>1</v>
      </c>
      <c r="W550" s="12">
        <v>1</v>
      </c>
      <c r="X550" s="12">
        <v>1</v>
      </c>
      <c r="Y550" s="12">
        <v>0</v>
      </c>
      <c r="Z550" s="12">
        <v>1</v>
      </c>
      <c r="AA550" s="12">
        <v>0</v>
      </c>
      <c r="AB550" s="12">
        <v>0</v>
      </c>
      <c r="AC550" s="12">
        <v>0</v>
      </c>
      <c r="AD550" s="12">
        <v>1</v>
      </c>
      <c r="AE550" s="12">
        <v>0</v>
      </c>
      <c r="AF550" s="12">
        <v>0.5</v>
      </c>
      <c r="AG550" s="113">
        <v>2.8033603809065348</v>
      </c>
      <c r="AH550" s="12">
        <v>1</v>
      </c>
      <c r="AI550" s="24">
        <v>107</v>
      </c>
      <c r="AJ550" s="12">
        <v>1</v>
      </c>
      <c r="AK550" s="12" t="s">
        <v>560</v>
      </c>
      <c r="AL550" s="12">
        <v>12</v>
      </c>
      <c r="AM550" s="12" t="s">
        <v>104</v>
      </c>
      <c r="AN550" s="128">
        <f>LN(231.55)</f>
        <v>5.4447958329267614</v>
      </c>
      <c r="AO550" s="12">
        <v>1529.33</v>
      </c>
      <c r="AP550" s="12" t="s">
        <v>617</v>
      </c>
      <c r="AQ550" s="12" t="s">
        <v>63</v>
      </c>
      <c r="AR550" s="12" t="s">
        <v>655</v>
      </c>
      <c r="AS550" s="12" t="s">
        <v>631</v>
      </c>
      <c r="AT550" s="12" t="s">
        <v>17</v>
      </c>
      <c r="AU550" s="12"/>
    </row>
    <row r="551" spans="1:47" ht="15" customHeight="1" x14ac:dyDescent="0.3">
      <c r="A551" s="15">
        <v>-7.7584982947133925E-3</v>
      </c>
      <c r="B551" s="12">
        <v>1.2532958783767791E-2</v>
      </c>
      <c r="C551" s="12">
        <v>0</v>
      </c>
      <c r="D551" s="12">
        <v>0</v>
      </c>
      <c r="E551" s="12">
        <v>1</v>
      </c>
      <c r="F551" s="12">
        <v>1</v>
      </c>
      <c r="G551" s="12">
        <v>0</v>
      </c>
      <c r="H551" s="12">
        <v>0</v>
      </c>
      <c r="I551" s="12">
        <v>0</v>
      </c>
      <c r="J551" s="12">
        <v>0</v>
      </c>
      <c r="K551" s="12">
        <v>0</v>
      </c>
      <c r="L551" s="12">
        <v>0</v>
      </c>
      <c r="M551" s="12">
        <v>0</v>
      </c>
      <c r="N551" s="12">
        <v>0</v>
      </c>
      <c r="O551" s="113">
        <v>7.6048944808116197</v>
      </c>
      <c r="P551" s="12">
        <v>0</v>
      </c>
      <c r="Q551" s="12">
        <v>1</v>
      </c>
      <c r="R551" s="12">
        <v>14.975</v>
      </c>
      <c r="S551" s="128">
        <v>6.4002574453088208</v>
      </c>
      <c r="T551" s="126">
        <v>1</v>
      </c>
      <c r="U551" s="128">
        <v>0.67337271596398673</v>
      </c>
      <c r="V551" s="12">
        <v>1</v>
      </c>
      <c r="W551" s="12">
        <v>1</v>
      </c>
      <c r="X551" s="12">
        <v>1</v>
      </c>
      <c r="Y551" s="12">
        <v>0</v>
      </c>
      <c r="Z551" s="12">
        <v>1</v>
      </c>
      <c r="AA551" s="12">
        <v>0</v>
      </c>
      <c r="AB551" s="12">
        <v>0</v>
      </c>
      <c r="AC551" s="12">
        <v>0</v>
      </c>
      <c r="AD551" s="12">
        <v>1</v>
      </c>
      <c r="AE551" s="12">
        <v>0</v>
      </c>
      <c r="AF551" s="12">
        <v>0.5</v>
      </c>
      <c r="AG551" s="113">
        <v>2.8033603809065348</v>
      </c>
      <c r="AH551" s="12">
        <v>1</v>
      </c>
      <c r="AI551" s="24">
        <v>107</v>
      </c>
      <c r="AJ551" s="12">
        <v>1</v>
      </c>
      <c r="AK551" s="12" t="s">
        <v>560</v>
      </c>
      <c r="AL551" s="12">
        <v>12</v>
      </c>
      <c r="AM551" s="12" t="s">
        <v>104</v>
      </c>
      <c r="AN551" s="128">
        <f>LN(139.43)</f>
        <v>4.9375626832069299</v>
      </c>
      <c r="AO551" s="12">
        <v>1529.33</v>
      </c>
      <c r="AP551" s="12" t="s">
        <v>616</v>
      </c>
      <c r="AQ551" s="12" t="s">
        <v>63</v>
      </c>
      <c r="AR551" s="12" t="s">
        <v>648</v>
      </c>
      <c r="AS551" s="12" t="s">
        <v>631</v>
      </c>
      <c r="AT551" s="12" t="s">
        <v>17</v>
      </c>
      <c r="AU551" s="12"/>
    </row>
    <row r="552" spans="1:47" ht="15" customHeight="1" x14ac:dyDescent="0.3">
      <c r="A552" s="15">
        <v>8.8417605796954526E-2</v>
      </c>
      <c r="B552" s="12">
        <v>3.5238900861105066E-2</v>
      </c>
      <c r="C552" s="12">
        <v>0</v>
      </c>
      <c r="D552" s="12">
        <v>0</v>
      </c>
      <c r="E552" s="12">
        <v>1</v>
      </c>
      <c r="F552" s="12">
        <v>1</v>
      </c>
      <c r="G552" s="12">
        <v>0</v>
      </c>
      <c r="H552" s="12">
        <v>0</v>
      </c>
      <c r="I552" s="12">
        <v>0</v>
      </c>
      <c r="J552" s="12">
        <v>0</v>
      </c>
      <c r="K552" s="12">
        <v>0</v>
      </c>
      <c r="L552" s="12">
        <v>0</v>
      </c>
      <c r="M552" s="12">
        <v>0</v>
      </c>
      <c r="N552" s="12">
        <v>0</v>
      </c>
      <c r="O552" s="113">
        <v>7.6048944808116197</v>
      </c>
      <c r="P552" s="12">
        <v>0</v>
      </c>
      <c r="Q552" s="12">
        <v>1</v>
      </c>
      <c r="R552" s="12">
        <v>14.975</v>
      </c>
      <c r="S552" s="128">
        <v>6.4002574453088208</v>
      </c>
      <c r="T552" s="126">
        <v>1</v>
      </c>
      <c r="U552" s="128">
        <v>0.67337271596398673</v>
      </c>
      <c r="V552" s="12">
        <v>1</v>
      </c>
      <c r="W552" s="12">
        <v>1</v>
      </c>
      <c r="X552" s="12">
        <v>1</v>
      </c>
      <c r="Y552" s="12">
        <v>0</v>
      </c>
      <c r="Z552" s="12">
        <v>1</v>
      </c>
      <c r="AA552" s="12">
        <v>0</v>
      </c>
      <c r="AB552" s="12">
        <v>0</v>
      </c>
      <c r="AC552" s="12">
        <v>0</v>
      </c>
      <c r="AD552" s="12">
        <v>1</v>
      </c>
      <c r="AE552" s="12">
        <v>0</v>
      </c>
      <c r="AF552" s="12">
        <v>0.5</v>
      </c>
      <c r="AG552" s="113">
        <v>2.8033603809065348</v>
      </c>
      <c r="AH552" s="12">
        <v>1</v>
      </c>
      <c r="AI552" s="24">
        <v>107</v>
      </c>
      <c r="AJ552" s="12">
        <v>1</v>
      </c>
      <c r="AK552" s="12" t="s">
        <v>560</v>
      </c>
      <c r="AL552" s="12">
        <v>12</v>
      </c>
      <c r="AM552" s="12" t="s">
        <v>104</v>
      </c>
      <c r="AN552" s="128">
        <f>LN(139.43)</f>
        <v>4.9375626832069299</v>
      </c>
      <c r="AO552" s="12">
        <v>1529.33</v>
      </c>
      <c r="AP552" s="12" t="s">
        <v>616</v>
      </c>
      <c r="AQ552" s="12" t="s">
        <v>63</v>
      </c>
      <c r="AR552" s="12" t="s">
        <v>649</v>
      </c>
      <c r="AS552" s="12" t="s">
        <v>631</v>
      </c>
      <c r="AT552" s="12" t="s">
        <v>17</v>
      </c>
      <c r="AU552" s="12"/>
    </row>
    <row r="553" spans="1:47" ht="15" customHeight="1" x14ac:dyDescent="0.3">
      <c r="A553" s="15">
        <v>-1.5991142796924103E-2</v>
      </c>
      <c r="B553" s="12">
        <v>1.2473091381600798E-2</v>
      </c>
      <c r="C553" s="12">
        <v>0</v>
      </c>
      <c r="D553" s="12">
        <v>0</v>
      </c>
      <c r="E553" s="12">
        <v>1</v>
      </c>
      <c r="F553" s="12">
        <v>1</v>
      </c>
      <c r="G553" s="12">
        <v>0</v>
      </c>
      <c r="H553" s="12">
        <v>0</v>
      </c>
      <c r="I553" s="12">
        <v>0</v>
      </c>
      <c r="J553" s="12">
        <v>0</v>
      </c>
      <c r="K553" s="12">
        <v>0</v>
      </c>
      <c r="L553" s="12">
        <v>0</v>
      </c>
      <c r="M553" s="12">
        <v>0</v>
      </c>
      <c r="N553" s="12">
        <v>0</v>
      </c>
      <c r="O553" s="113">
        <v>7.6048944808116197</v>
      </c>
      <c r="P553" s="12">
        <v>0</v>
      </c>
      <c r="Q553" s="12">
        <v>1</v>
      </c>
      <c r="R553" s="12">
        <v>14.975</v>
      </c>
      <c r="S553" s="128">
        <v>6.4002574453088208</v>
      </c>
      <c r="T553" s="126">
        <v>1</v>
      </c>
      <c r="U553" s="128">
        <v>0.67337271596398673</v>
      </c>
      <c r="V553" s="12">
        <v>1</v>
      </c>
      <c r="W553" s="12">
        <v>1</v>
      </c>
      <c r="X553" s="12">
        <v>1</v>
      </c>
      <c r="Y553" s="12">
        <v>0</v>
      </c>
      <c r="Z553" s="12">
        <v>1</v>
      </c>
      <c r="AA553" s="12">
        <v>0</v>
      </c>
      <c r="AB553" s="12">
        <v>0</v>
      </c>
      <c r="AC553" s="12">
        <v>0</v>
      </c>
      <c r="AD553" s="12">
        <v>1</v>
      </c>
      <c r="AE553" s="12">
        <v>0</v>
      </c>
      <c r="AF553" s="12">
        <v>0.5</v>
      </c>
      <c r="AG553" s="113">
        <v>2.8033603809065348</v>
      </c>
      <c r="AH553" s="12">
        <v>1</v>
      </c>
      <c r="AI553" s="24">
        <v>107</v>
      </c>
      <c r="AJ553" s="12">
        <v>1</v>
      </c>
      <c r="AK553" s="12" t="s">
        <v>560</v>
      </c>
      <c r="AL553" s="12">
        <v>12</v>
      </c>
      <c r="AM553" s="12" t="s">
        <v>104</v>
      </c>
      <c r="AN553" s="128">
        <f>LN(139.43)</f>
        <v>4.9375626832069299</v>
      </c>
      <c r="AO553" s="12">
        <v>1529.33</v>
      </c>
      <c r="AP553" s="12" t="s">
        <v>616</v>
      </c>
      <c r="AQ553" s="12" t="s">
        <v>63</v>
      </c>
      <c r="AR553" s="12" t="s">
        <v>650</v>
      </c>
      <c r="AS553" s="12" t="s">
        <v>631</v>
      </c>
      <c r="AT553" s="12" t="s">
        <v>17</v>
      </c>
      <c r="AU553" s="12"/>
    </row>
    <row r="554" spans="1:47" ht="15" customHeight="1" x14ac:dyDescent="0.3">
      <c r="A554" s="15">
        <v>3.4605318457196783E-2</v>
      </c>
      <c r="B554" s="12">
        <v>3.5246157687885617E-2</v>
      </c>
      <c r="C554" s="12">
        <v>0</v>
      </c>
      <c r="D554" s="12">
        <v>0</v>
      </c>
      <c r="E554" s="12">
        <v>1</v>
      </c>
      <c r="F554" s="12">
        <v>1</v>
      </c>
      <c r="G554" s="12">
        <v>0</v>
      </c>
      <c r="H554" s="12">
        <v>0</v>
      </c>
      <c r="I554" s="12">
        <v>0</v>
      </c>
      <c r="J554" s="12">
        <v>0</v>
      </c>
      <c r="K554" s="12">
        <v>0</v>
      </c>
      <c r="L554" s="12">
        <v>0</v>
      </c>
      <c r="M554" s="12">
        <v>0</v>
      </c>
      <c r="N554" s="12">
        <v>0</v>
      </c>
      <c r="O554" s="113">
        <v>7.6048944808116197</v>
      </c>
      <c r="P554" s="12">
        <v>0</v>
      </c>
      <c r="Q554" s="12">
        <v>1</v>
      </c>
      <c r="R554" s="12">
        <v>14.975</v>
      </c>
      <c r="S554" s="128">
        <v>6.4002574453088208</v>
      </c>
      <c r="T554" s="126">
        <v>1</v>
      </c>
      <c r="U554" s="128">
        <v>0.67337271596398673</v>
      </c>
      <c r="V554" s="12">
        <v>1</v>
      </c>
      <c r="W554" s="12">
        <v>1</v>
      </c>
      <c r="X554" s="12">
        <v>1</v>
      </c>
      <c r="Y554" s="12">
        <v>0</v>
      </c>
      <c r="Z554" s="12">
        <v>1</v>
      </c>
      <c r="AA554" s="12">
        <v>0</v>
      </c>
      <c r="AB554" s="12">
        <v>0</v>
      </c>
      <c r="AC554" s="12">
        <v>0</v>
      </c>
      <c r="AD554" s="12">
        <v>1</v>
      </c>
      <c r="AE554" s="12">
        <v>0</v>
      </c>
      <c r="AF554" s="12">
        <v>0.5</v>
      </c>
      <c r="AG554" s="113">
        <v>2.8033603809065348</v>
      </c>
      <c r="AH554" s="12">
        <v>1</v>
      </c>
      <c r="AI554" s="24">
        <v>107</v>
      </c>
      <c r="AJ554" s="12">
        <v>1</v>
      </c>
      <c r="AK554" s="12" t="s">
        <v>560</v>
      </c>
      <c r="AL554" s="12">
        <v>12</v>
      </c>
      <c r="AM554" s="12" t="s">
        <v>104</v>
      </c>
      <c r="AN554" s="128">
        <f>LN(139.43)</f>
        <v>4.9375626832069299</v>
      </c>
      <c r="AO554" s="12">
        <v>1529.33</v>
      </c>
      <c r="AP554" s="12" t="s">
        <v>616</v>
      </c>
      <c r="AQ554" s="12" t="s">
        <v>63</v>
      </c>
      <c r="AR554" s="12" t="s">
        <v>651</v>
      </c>
      <c r="AS554" s="12" t="s">
        <v>631</v>
      </c>
      <c r="AT554" s="12" t="s">
        <v>17</v>
      </c>
      <c r="AU554" s="12"/>
    </row>
    <row r="555" spans="1:47" ht="15" customHeight="1" x14ac:dyDescent="0.3">
      <c r="A555" s="15">
        <v>8.712148575796521E-3</v>
      </c>
      <c r="B555" s="12">
        <v>1.4743636051347958E-2</v>
      </c>
      <c r="C555" s="12">
        <v>0</v>
      </c>
      <c r="D555" s="12">
        <v>0</v>
      </c>
      <c r="E555" s="12">
        <v>1</v>
      </c>
      <c r="F555" s="12">
        <v>1</v>
      </c>
      <c r="G555" s="12">
        <v>0</v>
      </c>
      <c r="H555" s="12">
        <v>0</v>
      </c>
      <c r="I555" s="12">
        <v>0</v>
      </c>
      <c r="J555" s="12">
        <v>0</v>
      </c>
      <c r="K555" s="12">
        <v>0</v>
      </c>
      <c r="L555" s="12">
        <v>0</v>
      </c>
      <c r="M555" s="12">
        <v>0</v>
      </c>
      <c r="N555" s="12">
        <v>0</v>
      </c>
      <c r="O555" s="113">
        <v>7.6048944808116197</v>
      </c>
      <c r="P555" s="12">
        <v>0</v>
      </c>
      <c r="Q555" s="12">
        <v>1</v>
      </c>
      <c r="R555" s="12">
        <v>14.975</v>
      </c>
      <c r="S555" s="128">
        <v>6.4002574453088208</v>
      </c>
      <c r="T555" s="126">
        <v>1</v>
      </c>
      <c r="U555" s="128">
        <v>0.74254793166615385</v>
      </c>
      <c r="V555" s="12">
        <v>1</v>
      </c>
      <c r="W555" s="12">
        <v>1</v>
      </c>
      <c r="X555" s="12">
        <v>1</v>
      </c>
      <c r="Y555" s="12">
        <v>0</v>
      </c>
      <c r="Z555" s="12">
        <v>1</v>
      </c>
      <c r="AA555" s="12">
        <v>0</v>
      </c>
      <c r="AB555" s="12">
        <v>0</v>
      </c>
      <c r="AC555" s="12">
        <v>0</v>
      </c>
      <c r="AD555" s="12">
        <v>1</v>
      </c>
      <c r="AE555" s="12">
        <v>0</v>
      </c>
      <c r="AF555" s="12">
        <v>0.5</v>
      </c>
      <c r="AG555" s="113">
        <v>2.8033603809065348</v>
      </c>
      <c r="AH555" s="12">
        <v>1</v>
      </c>
      <c r="AI555" s="24">
        <v>107</v>
      </c>
      <c r="AJ555" s="12">
        <v>1</v>
      </c>
      <c r="AK555" s="12" t="s">
        <v>560</v>
      </c>
      <c r="AL555" s="12">
        <v>12</v>
      </c>
      <c r="AM555" s="12" t="s">
        <v>104</v>
      </c>
      <c r="AN555" s="128">
        <f>LN(231.55)</f>
        <v>5.4447958329267614</v>
      </c>
      <c r="AO555" s="12">
        <v>1529.33</v>
      </c>
      <c r="AP555" s="12" t="s">
        <v>617</v>
      </c>
      <c r="AQ555" s="12" t="s">
        <v>63</v>
      </c>
      <c r="AR555" s="12" t="s">
        <v>652</v>
      </c>
      <c r="AS555" s="12" t="s">
        <v>631</v>
      </c>
      <c r="AT555" s="12" t="s">
        <v>17</v>
      </c>
      <c r="AU555" s="12"/>
    </row>
    <row r="556" spans="1:47" ht="15" customHeight="1" x14ac:dyDescent="0.3">
      <c r="A556" s="15">
        <v>-2.9682478100248834E-3</v>
      </c>
      <c r="B556" s="12">
        <v>1.4841239050124419E-2</v>
      </c>
      <c r="C556" s="12">
        <v>0</v>
      </c>
      <c r="D556" s="12">
        <v>0</v>
      </c>
      <c r="E556" s="12">
        <v>1</v>
      </c>
      <c r="F556" s="12">
        <v>1</v>
      </c>
      <c r="G556" s="12">
        <v>0</v>
      </c>
      <c r="H556" s="12">
        <v>0</v>
      </c>
      <c r="I556" s="12">
        <v>0</v>
      </c>
      <c r="J556" s="12">
        <v>0</v>
      </c>
      <c r="K556" s="12">
        <v>0</v>
      </c>
      <c r="L556" s="12">
        <v>0</v>
      </c>
      <c r="M556" s="12">
        <v>0</v>
      </c>
      <c r="N556" s="12">
        <v>0</v>
      </c>
      <c r="O556" s="113">
        <v>7.6048944808116197</v>
      </c>
      <c r="P556" s="12">
        <v>0</v>
      </c>
      <c r="Q556" s="12">
        <v>1</v>
      </c>
      <c r="R556" s="12">
        <v>14.975</v>
      </c>
      <c r="S556" s="128">
        <v>6.4002574453088208</v>
      </c>
      <c r="T556" s="126">
        <v>1</v>
      </c>
      <c r="U556" s="128">
        <v>0.74254793166615385</v>
      </c>
      <c r="V556" s="12">
        <v>1</v>
      </c>
      <c r="W556" s="12">
        <v>1</v>
      </c>
      <c r="X556" s="12">
        <v>1</v>
      </c>
      <c r="Y556" s="12">
        <v>0</v>
      </c>
      <c r="Z556" s="12">
        <v>1</v>
      </c>
      <c r="AA556" s="12">
        <v>0</v>
      </c>
      <c r="AB556" s="12">
        <v>0</v>
      </c>
      <c r="AC556" s="12">
        <v>0</v>
      </c>
      <c r="AD556" s="12">
        <v>1</v>
      </c>
      <c r="AE556" s="12">
        <v>0</v>
      </c>
      <c r="AF556" s="12">
        <v>0.5</v>
      </c>
      <c r="AG556" s="113">
        <v>2.8033603809065348</v>
      </c>
      <c r="AH556" s="12">
        <v>1</v>
      </c>
      <c r="AI556" s="24">
        <v>107</v>
      </c>
      <c r="AJ556" s="12">
        <v>1</v>
      </c>
      <c r="AK556" s="12" t="s">
        <v>560</v>
      </c>
      <c r="AL556" s="12">
        <v>12</v>
      </c>
      <c r="AM556" s="12" t="s">
        <v>104</v>
      </c>
      <c r="AN556" s="128">
        <f>LN(231.55)</f>
        <v>5.4447958329267614</v>
      </c>
      <c r="AO556" s="12">
        <v>1529.33</v>
      </c>
      <c r="AP556" s="12" t="s">
        <v>617</v>
      </c>
      <c r="AQ556" s="12" t="s">
        <v>63</v>
      </c>
      <c r="AR556" s="12" t="s">
        <v>653</v>
      </c>
      <c r="AS556" s="12" t="s">
        <v>631</v>
      </c>
      <c r="AT556" s="12" t="s">
        <v>17</v>
      </c>
      <c r="AU556" s="12"/>
    </row>
    <row r="557" spans="1:47" ht="15" customHeight="1" x14ac:dyDescent="0.3">
      <c r="A557" s="15">
        <v>-6.9753257816422996E-3</v>
      </c>
      <c r="B557" s="12">
        <v>1.4684896382404842E-2</v>
      </c>
      <c r="C557" s="12">
        <v>0</v>
      </c>
      <c r="D557" s="12">
        <v>0</v>
      </c>
      <c r="E557" s="12">
        <v>1</v>
      </c>
      <c r="F557" s="12">
        <v>1</v>
      </c>
      <c r="G557" s="12">
        <v>0</v>
      </c>
      <c r="H557" s="12">
        <v>0</v>
      </c>
      <c r="I557" s="12">
        <v>0</v>
      </c>
      <c r="J557" s="12">
        <v>0</v>
      </c>
      <c r="K557" s="12">
        <v>0</v>
      </c>
      <c r="L557" s="12">
        <v>0</v>
      </c>
      <c r="M557" s="12">
        <v>0</v>
      </c>
      <c r="N557" s="12">
        <v>0</v>
      </c>
      <c r="O557" s="113">
        <v>7.6048944808116197</v>
      </c>
      <c r="P557" s="12">
        <v>0</v>
      </c>
      <c r="Q557" s="12">
        <v>1</v>
      </c>
      <c r="R557" s="12">
        <v>14.975</v>
      </c>
      <c r="S557" s="128">
        <v>6.4002574453088208</v>
      </c>
      <c r="T557" s="126">
        <v>1</v>
      </c>
      <c r="U557" s="128">
        <v>0.74254793166615385</v>
      </c>
      <c r="V557" s="12">
        <v>1</v>
      </c>
      <c r="W557" s="12">
        <v>1</v>
      </c>
      <c r="X557" s="12">
        <v>1</v>
      </c>
      <c r="Y557" s="12">
        <v>0</v>
      </c>
      <c r="Z557" s="12">
        <v>1</v>
      </c>
      <c r="AA557" s="12">
        <v>0</v>
      </c>
      <c r="AB557" s="12">
        <v>0</v>
      </c>
      <c r="AC557" s="12">
        <v>0</v>
      </c>
      <c r="AD557" s="12">
        <v>1</v>
      </c>
      <c r="AE557" s="12">
        <v>0</v>
      </c>
      <c r="AF557" s="12">
        <v>0.5</v>
      </c>
      <c r="AG557" s="113">
        <v>2.8033603809065348</v>
      </c>
      <c r="AH557" s="12">
        <v>1</v>
      </c>
      <c r="AI557" s="24">
        <v>107</v>
      </c>
      <c r="AJ557" s="12">
        <v>1</v>
      </c>
      <c r="AK557" s="12" t="s">
        <v>560</v>
      </c>
      <c r="AL557" s="12">
        <v>12</v>
      </c>
      <c r="AM557" s="12" t="s">
        <v>104</v>
      </c>
      <c r="AN557" s="128">
        <f>LN(231.55)</f>
        <v>5.4447958329267614</v>
      </c>
      <c r="AO557" s="12">
        <v>1529.33</v>
      </c>
      <c r="AP557" s="12" t="s">
        <v>617</v>
      </c>
      <c r="AQ557" s="12" t="s">
        <v>63</v>
      </c>
      <c r="AR557" s="12" t="s">
        <v>654</v>
      </c>
      <c r="AS557" s="12" t="s">
        <v>631</v>
      </c>
      <c r="AT557" s="12" t="s">
        <v>17</v>
      </c>
      <c r="AU557" s="12"/>
    </row>
    <row r="558" spans="1:47" ht="15" customHeight="1" x14ac:dyDescent="0.3">
      <c r="A558" s="15">
        <v>-1.55390263382291E-2</v>
      </c>
      <c r="B558" s="12">
        <v>1.4781025053437438E-2</v>
      </c>
      <c r="C558" s="12">
        <v>0</v>
      </c>
      <c r="D558" s="12">
        <v>0</v>
      </c>
      <c r="E558" s="12">
        <v>1</v>
      </c>
      <c r="F558" s="12">
        <v>1</v>
      </c>
      <c r="G558" s="12">
        <v>0</v>
      </c>
      <c r="H558" s="12">
        <v>0</v>
      </c>
      <c r="I558" s="12">
        <v>0</v>
      </c>
      <c r="J558" s="12">
        <v>0</v>
      </c>
      <c r="K558" s="12">
        <v>0</v>
      </c>
      <c r="L558" s="12">
        <v>0</v>
      </c>
      <c r="M558" s="12">
        <v>0</v>
      </c>
      <c r="N558" s="12">
        <v>0</v>
      </c>
      <c r="O558" s="113">
        <v>7.6048944808116197</v>
      </c>
      <c r="P558" s="12">
        <v>0</v>
      </c>
      <c r="Q558" s="12">
        <v>1</v>
      </c>
      <c r="R558" s="12">
        <v>14.975</v>
      </c>
      <c r="S558" s="128">
        <v>6.4002574453088208</v>
      </c>
      <c r="T558" s="126">
        <v>1</v>
      </c>
      <c r="U558" s="128">
        <v>0.74254793166615385</v>
      </c>
      <c r="V558" s="12">
        <v>1</v>
      </c>
      <c r="W558" s="12">
        <v>1</v>
      </c>
      <c r="X558" s="12">
        <v>1</v>
      </c>
      <c r="Y558" s="12">
        <v>0</v>
      </c>
      <c r="Z558" s="12">
        <v>1</v>
      </c>
      <c r="AA558" s="12">
        <v>0</v>
      </c>
      <c r="AB558" s="12">
        <v>0</v>
      </c>
      <c r="AC558" s="12">
        <v>0</v>
      </c>
      <c r="AD558" s="12">
        <v>1</v>
      </c>
      <c r="AE558" s="12">
        <v>0</v>
      </c>
      <c r="AF558" s="12">
        <v>0.5</v>
      </c>
      <c r="AG558" s="113">
        <v>2.8033603809065348</v>
      </c>
      <c r="AH558" s="12">
        <v>1</v>
      </c>
      <c r="AI558" s="24">
        <v>107</v>
      </c>
      <c r="AJ558" s="12">
        <v>1</v>
      </c>
      <c r="AK558" s="12" t="s">
        <v>560</v>
      </c>
      <c r="AL558" s="12">
        <v>12</v>
      </c>
      <c r="AM558" s="12" t="s">
        <v>104</v>
      </c>
      <c r="AN558" s="128">
        <f>LN(231.55)</f>
        <v>5.4447958329267614</v>
      </c>
      <c r="AO558" s="12">
        <v>1529.33</v>
      </c>
      <c r="AP558" s="12" t="s">
        <v>617</v>
      </c>
      <c r="AQ558" s="12" t="s">
        <v>63</v>
      </c>
      <c r="AR558" s="12" t="s">
        <v>655</v>
      </c>
      <c r="AS558" s="12" t="s">
        <v>631</v>
      </c>
      <c r="AT558" s="12" t="s">
        <v>17</v>
      </c>
      <c r="AU558" s="12"/>
    </row>
    <row r="559" spans="1:47" ht="15" customHeight="1" x14ac:dyDescent="0.3">
      <c r="A559" s="15">
        <v>-2.1383067583786667E-3</v>
      </c>
      <c r="B559" s="12">
        <v>1.1974517846920534E-2</v>
      </c>
      <c r="C559" s="12">
        <v>0</v>
      </c>
      <c r="D559" s="12">
        <v>0</v>
      </c>
      <c r="E559" s="12">
        <v>1</v>
      </c>
      <c r="F559" s="12">
        <v>1</v>
      </c>
      <c r="G559" s="12">
        <v>0</v>
      </c>
      <c r="H559" s="12">
        <v>0</v>
      </c>
      <c r="I559" s="12">
        <v>0</v>
      </c>
      <c r="J559" s="12">
        <v>0</v>
      </c>
      <c r="K559" s="12">
        <v>0</v>
      </c>
      <c r="L559" s="12">
        <v>0</v>
      </c>
      <c r="M559" s="12">
        <v>0</v>
      </c>
      <c r="N559" s="12">
        <v>0</v>
      </c>
      <c r="O559" s="113">
        <v>7.6048944808116197</v>
      </c>
      <c r="P559" s="12">
        <v>0</v>
      </c>
      <c r="Q559" s="12">
        <v>1</v>
      </c>
      <c r="R559" s="12">
        <v>14.975</v>
      </c>
      <c r="S559" s="128">
        <v>6.4002574453088208</v>
      </c>
      <c r="T559" s="126">
        <v>1</v>
      </c>
      <c r="U559" s="128">
        <v>0.89256232959418624</v>
      </c>
      <c r="V559" s="12">
        <v>1</v>
      </c>
      <c r="W559" s="12">
        <v>1</v>
      </c>
      <c r="X559" s="12">
        <v>1</v>
      </c>
      <c r="Y559" s="12">
        <v>0</v>
      </c>
      <c r="Z559" s="12">
        <v>1</v>
      </c>
      <c r="AA559" s="12">
        <v>0</v>
      </c>
      <c r="AB559" s="12">
        <v>0</v>
      </c>
      <c r="AC559" s="12">
        <v>0</v>
      </c>
      <c r="AD559" s="12">
        <v>1</v>
      </c>
      <c r="AE559" s="12">
        <v>0</v>
      </c>
      <c r="AF559" s="12">
        <v>0.5</v>
      </c>
      <c r="AG559" s="113">
        <v>2.8033603809065348</v>
      </c>
      <c r="AH559" s="12">
        <v>1</v>
      </c>
      <c r="AI559" s="24">
        <v>107</v>
      </c>
      <c r="AJ559" s="12">
        <v>1</v>
      </c>
      <c r="AK559" s="12" t="s">
        <v>560</v>
      </c>
      <c r="AL559" s="12">
        <v>12</v>
      </c>
      <c r="AM559" s="12" t="s">
        <v>104</v>
      </c>
      <c r="AN559" s="128">
        <f t="shared" ref="AN559:AN566" si="21">LN(695.61)</f>
        <v>6.5447891584549991</v>
      </c>
      <c r="AO559" s="12">
        <v>1529.33</v>
      </c>
      <c r="AP559" s="12" t="s">
        <v>618</v>
      </c>
      <c r="AQ559" s="12" t="s">
        <v>63</v>
      </c>
      <c r="AR559" s="12" t="s">
        <v>648</v>
      </c>
      <c r="AS559" s="12" t="s">
        <v>631</v>
      </c>
      <c r="AT559" s="12" t="s">
        <v>17</v>
      </c>
      <c r="AU559" s="12"/>
    </row>
    <row r="560" spans="1:47" ht="15" customHeight="1" x14ac:dyDescent="0.3">
      <c r="A560" s="15">
        <v>1.4200098788435846E-2</v>
      </c>
      <c r="B560" s="12">
        <v>4.1954837329469544E-2</v>
      </c>
      <c r="C560" s="12">
        <v>0</v>
      </c>
      <c r="D560" s="12">
        <v>0</v>
      </c>
      <c r="E560" s="12">
        <v>1</v>
      </c>
      <c r="F560" s="12">
        <v>1</v>
      </c>
      <c r="G560" s="12">
        <v>0</v>
      </c>
      <c r="H560" s="12">
        <v>0</v>
      </c>
      <c r="I560" s="12">
        <v>0</v>
      </c>
      <c r="J560" s="12">
        <v>0</v>
      </c>
      <c r="K560" s="12">
        <v>0</v>
      </c>
      <c r="L560" s="12">
        <v>0</v>
      </c>
      <c r="M560" s="12">
        <v>0</v>
      </c>
      <c r="N560" s="12">
        <v>0</v>
      </c>
      <c r="O560" s="113">
        <v>7.6048944808116197</v>
      </c>
      <c r="P560" s="12">
        <v>0</v>
      </c>
      <c r="Q560" s="12">
        <v>1</v>
      </c>
      <c r="R560" s="12">
        <v>14.975</v>
      </c>
      <c r="S560" s="128">
        <v>6.4002574453088208</v>
      </c>
      <c r="T560" s="126">
        <v>1</v>
      </c>
      <c r="U560" s="128">
        <v>0.89256232959418624</v>
      </c>
      <c r="V560" s="12">
        <v>1</v>
      </c>
      <c r="W560" s="12">
        <v>1</v>
      </c>
      <c r="X560" s="12">
        <v>1</v>
      </c>
      <c r="Y560" s="12">
        <v>0</v>
      </c>
      <c r="Z560" s="12">
        <v>1</v>
      </c>
      <c r="AA560" s="12">
        <v>0</v>
      </c>
      <c r="AB560" s="12">
        <v>0</v>
      </c>
      <c r="AC560" s="12">
        <v>0</v>
      </c>
      <c r="AD560" s="12">
        <v>1</v>
      </c>
      <c r="AE560" s="12">
        <v>0</v>
      </c>
      <c r="AF560" s="12">
        <v>0.5</v>
      </c>
      <c r="AG560" s="113">
        <v>2.8033603809065348</v>
      </c>
      <c r="AH560" s="12">
        <v>1</v>
      </c>
      <c r="AI560" s="24">
        <v>107</v>
      </c>
      <c r="AJ560" s="12">
        <v>1</v>
      </c>
      <c r="AK560" s="12" t="s">
        <v>560</v>
      </c>
      <c r="AL560" s="12">
        <v>12</v>
      </c>
      <c r="AM560" s="12" t="s">
        <v>104</v>
      </c>
      <c r="AN560" s="128">
        <f t="shared" si="21"/>
        <v>6.5447891584549991</v>
      </c>
      <c r="AO560" s="12">
        <v>1529.33</v>
      </c>
      <c r="AP560" s="12" t="s">
        <v>618</v>
      </c>
      <c r="AQ560" s="12" t="s">
        <v>63</v>
      </c>
      <c r="AR560" s="12" t="s">
        <v>649</v>
      </c>
      <c r="AS560" s="12" t="s">
        <v>631</v>
      </c>
      <c r="AT560" s="12" t="s">
        <v>17</v>
      </c>
      <c r="AU560" s="12"/>
    </row>
    <row r="561" spans="1:47" ht="15" customHeight="1" x14ac:dyDescent="0.3">
      <c r="A561" s="15">
        <v>-3.4960652078556242E-3</v>
      </c>
      <c r="B561" s="12">
        <v>1.1986509284076427E-2</v>
      </c>
      <c r="C561" s="12">
        <v>0</v>
      </c>
      <c r="D561" s="12">
        <v>0</v>
      </c>
      <c r="E561" s="12">
        <v>1</v>
      </c>
      <c r="F561" s="12">
        <v>1</v>
      </c>
      <c r="G561" s="12">
        <v>0</v>
      </c>
      <c r="H561" s="12">
        <v>0</v>
      </c>
      <c r="I561" s="12">
        <v>0</v>
      </c>
      <c r="J561" s="12">
        <v>0</v>
      </c>
      <c r="K561" s="12">
        <v>0</v>
      </c>
      <c r="L561" s="12">
        <v>0</v>
      </c>
      <c r="M561" s="12">
        <v>0</v>
      </c>
      <c r="N561" s="12">
        <v>0</v>
      </c>
      <c r="O561" s="113">
        <v>7.6048944808116197</v>
      </c>
      <c r="P561" s="12">
        <v>0</v>
      </c>
      <c r="Q561" s="12">
        <v>1</v>
      </c>
      <c r="R561" s="12">
        <v>14.975</v>
      </c>
      <c r="S561" s="128">
        <v>6.4002574453088208</v>
      </c>
      <c r="T561" s="126">
        <v>1</v>
      </c>
      <c r="U561" s="128">
        <v>0.89256232959418624</v>
      </c>
      <c r="V561" s="12">
        <v>1</v>
      </c>
      <c r="W561" s="12">
        <v>1</v>
      </c>
      <c r="X561" s="12">
        <v>1</v>
      </c>
      <c r="Y561" s="12">
        <v>0</v>
      </c>
      <c r="Z561" s="12">
        <v>1</v>
      </c>
      <c r="AA561" s="12">
        <v>0</v>
      </c>
      <c r="AB561" s="12">
        <v>0</v>
      </c>
      <c r="AC561" s="12">
        <v>0</v>
      </c>
      <c r="AD561" s="12">
        <v>1</v>
      </c>
      <c r="AE561" s="12">
        <v>0</v>
      </c>
      <c r="AF561" s="12">
        <v>0.5</v>
      </c>
      <c r="AG561" s="113">
        <v>2.8033603809065348</v>
      </c>
      <c r="AH561" s="12">
        <v>1</v>
      </c>
      <c r="AI561" s="24">
        <v>107</v>
      </c>
      <c r="AJ561" s="12">
        <v>1</v>
      </c>
      <c r="AK561" s="12" t="s">
        <v>560</v>
      </c>
      <c r="AL561" s="12">
        <v>12</v>
      </c>
      <c r="AM561" s="12" t="s">
        <v>104</v>
      </c>
      <c r="AN561" s="128">
        <f t="shared" si="21"/>
        <v>6.5447891584549991</v>
      </c>
      <c r="AO561" s="12">
        <v>1529.33</v>
      </c>
      <c r="AP561" s="12" t="s">
        <v>618</v>
      </c>
      <c r="AQ561" s="12" t="s">
        <v>63</v>
      </c>
      <c r="AR561" s="12" t="s">
        <v>650</v>
      </c>
      <c r="AS561" s="12" t="s">
        <v>631</v>
      </c>
      <c r="AT561" s="12" t="s">
        <v>17</v>
      </c>
      <c r="AU561" s="12"/>
    </row>
    <row r="562" spans="1:47" ht="15" customHeight="1" x14ac:dyDescent="0.3">
      <c r="A562" s="15">
        <v>-6.1025156369565188E-2</v>
      </c>
      <c r="B562" s="12">
        <v>4.1954795004076069E-2</v>
      </c>
      <c r="C562" s="12">
        <v>0</v>
      </c>
      <c r="D562" s="12">
        <v>0</v>
      </c>
      <c r="E562" s="12">
        <v>1</v>
      </c>
      <c r="F562" s="12">
        <v>1</v>
      </c>
      <c r="G562" s="12">
        <v>0</v>
      </c>
      <c r="H562" s="12">
        <v>0</v>
      </c>
      <c r="I562" s="12">
        <v>0</v>
      </c>
      <c r="J562" s="12">
        <v>0</v>
      </c>
      <c r="K562" s="12">
        <v>0</v>
      </c>
      <c r="L562" s="12">
        <v>0</v>
      </c>
      <c r="M562" s="12">
        <v>0</v>
      </c>
      <c r="N562" s="12">
        <v>0</v>
      </c>
      <c r="O562" s="113">
        <v>7.6048944808116197</v>
      </c>
      <c r="P562" s="12">
        <v>0</v>
      </c>
      <c r="Q562" s="12">
        <v>1</v>
      </c>
      <c r="R562" s="12">
        <v>14.975</v>
      </c>
      <c r="S562" s="128">
        <v>6.4002574453088208</v>
      </c>
      <c r="T562" s="126">
        <v>1</v>
      </c>
      <c r="U562" s="128">
        <v>0.89256232959418624</v>
      </c>
      <c r="V562" s="12">
        <v>1</v>
      </c>
      <c r="W562" s="12">
        <v>1</v>
      </c>
      <c r="X562" s="12">
        <v>1</v>
      </c>
      <c r="Y562" s="12">
        <v>0</v>
      </c>
      <c r="Z562" s="12">
        <v>1</v>
      </c>
      <c r="AA562" s="12">
        <v>0</v>
      </c>
      <c r="AB562" s="12">
        <v>0</v>
      </c>
      <c r="AC562" s="12">
        <v>0</v>
      </c>
      <c r="AD562" s="12">
        <v>1</v>
      </c>
      <c r="AE562" s="12">
        <v>0</v>
      </c>
      <c r="AF562" s="12">
        <v>0.5</v>
      </c>
      <c r="AG562" s="113">
        <v>2.8033603809065348</v>
      </c>
      <c r="AH562" s="12">
        <v>1</v>
      </c>
      <c r="AI562" s="24">
        <v>107</v>
      </c>
      <c r="AJ562" s="12">
        <v>1</v>
      </c>
      <c r="AK562" s="12" t="s">
        <v>560</v>
      </c>
      <c r="AL562" s="12">
        <v>12</v>
      </c>
      <c r="AM562" s="12" t="s">
        <v>104</v>
      </c>
      <c r="AN562" s="128">
        <f t="shared" si="21"/>
        <v>6.5447891584549991</v>
      </c>
      <c r="AO562" s="12">
        <v>1529.33</v>
      </c>
      <c r="AP562" s="12" t="s">
        <v>618</v>
      </c>
      <c r="AQ562" s="12" t="s">
        <v>63</v>
      </c>
      <c r="AR562" s="12" t="s">
        <v>651</v>
      </c>
      <c r="AS562" s="12" t="s">
        <v>631</v>
      </c>
      <c r="AT562" s="12" t="s">
        <v>17</v>
      </c>
      <c r="AU562" s="12"/>
    </row>
    <row r="563" spans="1:47" ht="15" customHeight="1" x14ac:dyDescent="0.3">
      <c r="A563" s="15">
        <v>8.5870424437711982E-3</v>
      </c>
      <c r="B563" s="12">
        <v>1.6601615391290986E-2</v>
      </c>
      <c r="C563" s="12">
        <v>0</v>
      </c>
      <c r="D563" s="12">
        <v>0</v>
      </c>
      <c r="E563" s="12">
        <v>1</v>
      </c>
      <c r="F563" s="12">
        <v>1</v>
      </c>
      <c r="G563" s="12">
        <v>0</v>
      </c>
      <c r="H563" s="12">
        <v>0</v>
      </c>
      <c r="I563" s="12">
        <v>0</v>
      </c>
      <c r="J563" s="12">
        <v>0</v>
      </c>
      <c r="K563" s="12">
        <v>0</v>
      </c>
      <c r="L563" s="12">
        <v>0</v>
      </c>
      <c r="M563" s="12">
        <v>0</v>
      </c>
      <c r="N563" s="12">
        <v>0</v>
      </c>
      <c r="O563" s="113">
        <v>7.6048944808116197</v>
      </c>
      <c r="P563" s="12">
        <v>0</v>
      </c>
      <c r="Q563" s="12">
        <v>1</v>
      </c>
      <c r="R563" s="12">
        <v>14.975</v>
      </c>
      <c r="S563" s="128">
        <v>6.4002574453088208</v>
      </c>
      <c r="T563" s="126">
        <v>1</v>
      </c>
      <c r="U563" s="128">
        <v>0.89256232959418624</v>
      </c>
      <c r="V563" s="12">
        <v>1</v>
      </c>
      <c r="W563" s="12">
        <v>1</v>
      </c>
      <c r="X563" s="12">
        <v>1</v>
      </c>
      <c r="Y563" s="12">
        <v>0</v>
      </c>
      <c r="Z563" s="12">
        <v>1</v>
      </c>
      <c r="AA563" s="12">
        <v>0</v>
      </c>
      <c r="AB563" s="12">
        <v>0</v>
      </c>
      <c r="AC563" s="12">
        <v>0</v>
      </c>
      <c r="AD563" s="12">
        <v>1</v>
      </c>
      <c r="AE563" s="12">
        <v>0</v>
      </c>
      <c r="AF563" s="12">
        <v>0.5</v>
      </c>
      <c r="AG563" s="113">
        <v>2.8033603809065348</v>
      </c>
      <c r="AH563" s="12">
        <v>1</v>
      </c>
      <c r="AI563" s="24">
        <v>107</v>
      </c>
      <c r="AJ563" s="12">
        <v>1</v>
      </c>
      <c r="AK563" s="12" t="s">
        <v>560</v>
      </c>
      <c r="AL563" s="12">
        <v>12</v>
      </c>
      <c r="AM563" s="12" t="s">
        <v>104</v>
      </c>
      <c r="AN563" s="128">
        <f t="shared" si="21"/>
        <v>6.5447891584549991</v>
      </c>
      <c r="AO563" s="12">
        <v>1529.33</v>
      </c>
      <c r="AP563" s="12" t="s">
        <v>618</v>
      </c>
      <c r="AQ563" s="12" t="s">
        <v>63</v>
      </c>
      <c r="AR563" s="12" t="s">
        <v>652</v>
      </c>
      <c r="AS563" s="12" t="s">
        <v>631</v>
      </c>
      <c r="AT563" s="12" t="s">
        <v>17</v>
      </c>
      <c r="AU563" s="12"/>
    </row>
    <row r="564" spans="1:47" ht="15" customHeight="1" x14ac:dyDescent="0.3">
      <c r="A564" s="15">
        <v>-1.3363073552307847E-2</v>
      </c>
      <c r="B564" s="12">
        <v>1.5837716802735224E-2</v>
      </c>
      <c r="C564" s="12">
        <v>0</v>
      </c>
      <c r="D564" s="12">
        <v>0</v>
      </c>
      <c r="E564" s="12">
        <v>1</v>
      </c>
      <c r="F564" s="12">
        <v>1</v>
      </c>
      <c r="G564" s="12">
        <v>0</v>
      </c>
      <c r="H564" s="12">
        <v>0</v>
      </c>
      <c r="I564" s="12">
        <v>0</v>
      </c>
      <c r="J564" s="12">
        <v>0</v>
      </c>
      <c r="K564" s="12">
        <v>0</v>
      </c>
      <c r="L564" s="12">
        <v>0</v>
      </c>
      <c r="M564" s="12">
        <v>0</v>
      </c>
      <c r="N564" s="12">
        <v>0</v>
      </c>
      <c r="O564" s="113">
        <v>7.6048944808116197</v>
      </c>
      <c r="P564" s="12">
        <v>0</v>
      </c>
      <c r="Q564" s="12">
        <v>1</v>
      </c>
      <c r="R564" s="12">
        <v>14.975</v>
      </c>
      <c r="S564" s="128">
        <v>6.4002574453088208</v>
      </c>
      <c r="T564" s="126">
        <v>1</v>
      </c>
      <c r="U564" s="128">
        <v>0.89256232959418624</v>
      </c>
      <c r="V564" s="12">
        <v>1</v>
      </c>
      <c r="W564" s="12">
        <v>1</v>
      </c>
      <c r="X564" s="12">
        <v>1</v>
      </c>
      <c r="Y564" s="12">
        <v>0</v>
      </c>
      <c r="Z564" s="12">
        <v>1</v>
      </c>
      <c r="AA564" s="12">
        <v>0</v>
      </c>
      <c r="AB564" s="12">
        <v>0</v>
      </c>
      <c r="AC564" s="12">
        <v>0</v>
      </c>
      <c r="AD564" s="12">
        <v>1</v>
      </c>
      <c r="AE564" s="12">
        <v>0</v>
      </c>
      <c r="AF564" s="12">
        <v>0.5</v>
      </c>
      <c r="AG564" s="113">
        <v>2.8033603809065348</v>
      </c>
      <c r="AH564" s="12">
        <v>1</v>
      </c>
      <c r="AI564" s="24">
        <v>107</v>
      </c>
      <c r="AJ564" s="12">
        <v>1</v>
      </c>
      <c r="AK564" s="12" t="s">
        <v>560</v>
      </c>
      <c r="AL564" s="12">
        <v>12</v>
      </c>
      <c r="AM564" s="12" t="s">
        <v>104</v>
      </c>
      <c r="AN564" s="128">
        <f t="shared" si="21"/>
        <v>6.5447891584549991</v>
      </c>
      <c r="AO564" s="12">
        <v>1529.33</v>
      </c>
      <c r="AP564" s="12" t="s">
        <v>618</v>
      </c>
      <c r="AQ564" s="12" t="s">
        <v>63</v>
      </c>
      <c r="AR564" s="12" t="s">
        <v>653</v>
      </c>
      <c r="AS564" s="12" t="s">
        <v>631</v>
      </c>
      <c r="AT564" s="12" t="s">
        <v>17</v>
      </c>
      <c r="AU564" s="12"/>
    </row>
    <row r="565" spans="1:47" ht="15" customHeight="1" x14ac:dyDescent="0.3">
      <c r="A565" s="15">
        <v>-1.2450705461393907E-2</v>
      </c>
      <c r="B565" s="12">
        <v>1.6600940615191878E-2</v>
      </c>
      <c r="C565" s="12">
        <v>0</v>
      </c>
      <c r="D565" s="12">
        <v>0</v>
      </c>
      <c r="E565" s="12">
        <v>1</v>
      </c>
      <c r="F565" s="12">
        <v>1</v>
      </c>
      <c r="G565" s="12">
        <v>0</v>
      </c>
      <c r="H565" s="12">
        <v>0</v>
      </c>
      <c r="I565" s="12">
        <v>0</v>
      </c>
      <c r="J565" s="12">
        <v>0</v>
      </c>
      <c r="K565" s="12">
        <v>0</v>
      </c>
      <c r="L565" s="12">
        <v>0</v>
      </c>
      <c r="M565" s="12">
        <v>0</v>
      </c>
      <c r="N565" s="12">
        <v>0</v>
      </c>
      <c r="O565" s="113">
        <v>7.6048944808116197</v>
      </c>
      <c r="P565" s="12">
        <v>0</v>
      </c>
      <c r="Q565" s="12">
        <v>1</v>
      </c>
      <c r="R565" s="12">
        <v>14.975</v>
      </c>
      <c r="S565" s="128">
        <v>6.4002574453088208</v>
      </c>
      <c r="T565" s="126">
        <v>1</v>
      </c>
      <c r="U565" s="128">
        <v>0.89256232959418624</v>
      </c>
      <c r="V565" s="12">
        <v>1</v>
      </c>
      <c r="W565" s="12">
        <v>1</v>
      </c>
      <c r="X565" s="12">
        <v>1</v>
      </c>
      <c r="Y565" s="12">
        <v>0</v>
      </c>
      <c r="Z565" s="12">
        <v>1</v>
      </c>
      <c r="AA565" s="12">
        <v>0</v>
      </c>
      <c r="AB565" s="12">
        <v>0</v>
      </c>
      <c r="AC565" s="12">
        <v>0</v>
      </c>
      <c r="AD565" s="12">
        <v>1</v>
      </c>
      <c r="AE565" s="12">
        <v>0</v>
      </c>
      <c r="AF565" s="12">
        <v>0.5</v>
      </c>
      <c r="AG565" s="113">
        <v>2.8033603809065348</v>
      </c>
      <c r="AH565" s="12">
        <v>1</v>
      </c>
      <c r="AI565" s="24">
        <v>107</v>
      </c>
      <c r="AJ565" s="12">
        <v>1</v>
      </c>
      <c r="AK565" s="12" t="s">
        <v>560</v>
      </c>
      <c r="AL565" s="12">
        <v>12</v>
      </c>
      <c r="AM565" s="12" t="s">
        <v>104</v>
      </c>
      <c r="AN565" s="128">
        <f t="shared" si="21"/>
        <v>6.5447891584549991</v>
      </c>
      <c r="AO565" s="12">
        <v>1529.33</v>
      </c>
      <c r="AP565" s="12" t="s">
        <v>618</v>
      </c>
      <c r="AQ565" s="12" t="s">
        <v>63</v>
      </c>
      <c r="AR565" s="12" t="s">
        <v>654</v>
      </c>
      <c r="AS565" s="12" t="s">
        <v>631</v>
      </c>
      <c r="AT565" s="12" t="s">
        <v>17</v>
      </c>
      <c r="AU565" s="12"/>
    </row>
    <row r="566" spans="1:47" ht="15" customHeight="1" x14ac:dyDescent="0.3">
      <c r="A566" s="15">
        <v>-5.8788937518696426E-4</v>
      </c>
      <c r="B566" s="12">
        <v>1.5873013130048037E-2</v>
      </c>
      <c r="C566" s="12">
        <v>0</v>
      </c>
      <c r="D566" s="12">
        <v>0</v>
      </c>
      <c r="E566" s="12">
        <v>1</v>
      </c>
      <c r="F566" s="12">
        <v>1</v>
      </c>
      <c r="G566" s="12">
        <v>0</v>
      </c>
      <c r="H566" s="12">
        <v>0</v>
      </c>
      <c r="I566" s="12">
        <v>0</v>
      </c>
      <c r="J566" s="12">
        <v>0</v>
      </c>
      <c r="K566" s="12">
        <v>0</v>
      </c>
      <c r="L566" s="12">
        <v>0</v>
      </c>
      <c r="M566" s="12">
        <v>0</v>
      </c>
      <c r="N566" s="12">
        <v>0</v>
      </c>
      <c r="O566" s="113">
        <v>7.6048944808116197</v>
      </c>
      <c r="P566" s="12">
        <v>0</v>
      </c>
      <c r="Q566" s="12">
        <v>1</v>
      </c>
      <c r="R566" s="12">
        <v>14.975</v>
      </c>
      <c r="S566" s="128">
        <v>6.4002574453088208</v>
      </c>
      <c r="T566" s="126">
        <v>1</v>
      </c>
      <c r="U566" s="128">
        <v>0.89256232959418624</v>
      </c>
      <c r="V566" s="12">
        <v>1</v>
      </c>
      <c r="W566" s="12">
        <v>1</v>
      </c>
      <c r="X566" s="12">
        <v>1</v>
      </c>
      <c r="Y566" s="12">
        <v>0</v>
      </c>
      <c r="Z566" s="12">
        <v>1</v>
      </c>
      <c r="AA566" s="12">
        <v>0</v>
      </c>
      <c r="AB566" s="12">
        <v>0</v>
      </c>
      <c r="AC566" s="12">
        <v>0</v>
      </c>
      <c r="AD566" s="12">
        <v>1</v>
      </c>
      <c r="AE566" s="12">
        <v>0</v>
      </c>
      <c r="AF566" s="12">
        <v>0.5</v>
      </c>
      <c r="AG566" s="113">
        <v>2.8033603809065348</v>
      </c>
      <c r="AH566" s="12">
        <v>1</v>
      </c>
      <c r="AI566" s="24">
        <v>107</v>
      </c>
      <c r="AJ566" s="12">
        <v>1</v>
      </c>
      <c r="AK566" s="12" t="s">
        <v>560</v>
      </c>
      <c r="AL566" s="12">
        <v>12</v>
      </c>
      <c r="AM566" s="12" t="s">
        <v>104</v>
      </c>
      <c r="AN566" s="128">
        <f t="shared" si="21"/>
        <v>6.5447891584549991</v>
      </c>
      <c r="AO566" s="12">
        <v>1529.33</v>
      </c>
      <c r="AP566" s="12" t="s">
        <v>618</v>
      </c>
      <c r="AQ566" s="12" t="s">
        <v>63</v>
      </c>
      <c r="AR566" s="12" t="s">
        <v>655</v>
      </c>
      <c r="AS566" s="12" t="s">
        <v>631</v>
      </c>
      <c r="AT566" s="12" t="s">
        <v>17</v>
      </c>
      <c r="AU566" s="12"/>
    </row>
    <row r="567" spans="1:47" ht="15" customHeight="1" x14ac:dyDescent="0.3">
      <c r="A567" s="15">
        <v>2.8775957335604157E-2</v>
      </c>
      <c r="B567" s="12">
        <v>1.6659764773244511E-2</v>
      </c>
      <c r="C567" s="12">
        <v>0</v>
      </c>
      <c r="D567" s="12">
        <v>0</v>
      </c>
      <c r="E567" s="12">
        <v>1</v>
      </c>
      <c r="F567" s="12">
        <v>1</v>
      </c>
      <c r="G567" s="12">
        <v>1</v>
      </c>
      <c r="H567" s="12">
        <v>0</v>
      </c>
      <c r="I567" s="12">
        <v>0</v>
      </c>
      <c r="J567" s="12">
        <v>0</v>
      </c>
      <c r="K567" s="12">
        <v>0</v>
      </c>
      <c r="L567" s="12">
        <v>0</v>
      </c>
      <c r="M567" s="12">
        <v>0</v>
      </c>
      <c r="N567" s="12">
        <v>0</v>
      </c>
      <c r="O567" s="113">
        <v>7.6019019598751658</v>
      </c>
      <c r="P567" s="12">
        <v>0</v>
      </c>
      <c r="Q567" s="12">
        <v>0</v>
      </c>
      <c r="R567" s="41">
        <v>3.5350000000000001</v>
      </c>
      <c r="S567" s="128">
        <v>6.2952660014396464</v>
      </c>
      <c r="T567" s="126">
        <v>1</v>
      </c>
      <c r="U567" s="128">
        <v>0.63872737253211231</v>
      </c>
      <c r="V567" s="12">
        <v>0</v>
      </c>
      <c r="W567" s="12">
        <v>1</v>
      </c>
      <c r="X567" s="12">
        <v>0</v>
      </c>
      <c r="Y567" s="12">
        <v>1</v>
      </c>
      <c r="Z567" s="12">
        <v>1</v>
      </c>
      <c r="AA567" s="12">
        <v>1</v>
      </c>
      <c r="AB567" s="12">
        <v>0</v>
      </c>
      <c r="AC567" s="12">
        <v>0</v>
      </c>
      <c r="AD567" s="12">
        <v>1</v>
      </c>
      <c r="AE567" s="12">
        <v>0</v>
      </c>
      <c r="AF567" s="12">
        <v>0</v>
      </c>
      <c r="AG567" s="113">
        <v>2.1972245773362196</v>
      </c>
      <c r="AH567" s="12">
        <v>0</v>
      </c>
      <c r="AI567" s="24">
        <v>46</v>
      </c>
      <c r="AJ567" s="12">
        <v>1</v>
      </c>
      <c r="AK567" s="12" t="s">
        <v>656</v>
      </c>
      <c r="AL567" s="12">
        <v>13</v>
      </c>
      <c r="AM567" s="12" t="s">
        <v>109</v>
      </c>
      <c r="AN567" s="128">
        <f t="shared" ref="AN567:AN612" si="22">LN(19.2)</f>
        <v>2.954910279033736</v>
      </c>
      <c r="AO567" s="12">
        <v>102.13</v>
      </c>
      <c r="AP567" s="12" t="s">
        <v>663</v>
      </c>
      <c r="AQ567" s="12" t="s">
        <v>1689</v>
      </c>
      <c r="AR567" s="12" t="s">
        <v>666</v>
      </c>
      <c r="AS567" s="12" t="s">
        <v>667</v>
      </c>
      <c r="AT567" s="12" t="s">
        <v>17</v>
      </c>
    </row>
    <row r="568" spans="1:47" ht="15" customHeight="1" x14ac:dyDescent="0.3">
      <c r="A568" s="15">
        <v>3.6764377328188651E-2</v>
      </c>
      <c r="B568" s="12">
        <v>2.1786297675963646E-2</v>
      </c>
      <c r="C568" s="12">
        <v>0</v>
      </c>
      <c r="D568" s="12">
        <v>0</v>
      </c>
      <c r="E568" s="12">
        <v>1</v>
      </c>
      <c r="F568" s="12">
        <v>1</v>
      </c>
      <c r="G568" s="12">
        <v>1</v>
      </c>
      <c r="H568" s="12">
        <v>0</v>
      </c>
      <c r="I568" s="12">
        <v>0</v>
      </c>
      <c r="J568" s="12">
        <v>0</v>
      </c>
      <c r="K568" s="12">
        <v>0</v>
      </c>
      <c r="L568" s="12">
        <v>0</v>
      </c>
      <c r="M568" s="12">
        <v>0</v>
      </c>
      <c r="N568" s="12">
        <v>0</v>
      </c>
      <c r="O568" s="113">
        <v>7.6019019598751658</v>
      </c>
      <c r="P568" s="12">
        <v>0</v>
      </c>
      <c r="Q568" s="12">
        <v>0</v>
      </c>
      <c r="R568" s="41">
        <v>3.5350000000000001</v>
      </c>
      <c r="S568" s="128">
        <v>6.2952660014396464</v>
      </c>
      <c r="T568" s="126">
        <v>1</v>
      </c>
      <c r="U568" s="128">
        <v>0.63872737253211231</v>
      </c>
      <c r="V568" s="12">
        <v>0</v>
      </c>
      <c r="W568" s="12">
        <v>1</v>
      </c>
      <c r="X568" s="12">
        <v>0</v>
      </c>
      <c r="Y568" s="12">
        <v>1</v>
      </c>
      <c r="Z568" s="12">
        <v>1</v>
      </c>
      <c r="AA568" s="12">
        <v>1</v>
      </c>
      <c r="AB568" s="12">
        <v>0</v>
      </c>
      <c r="AC568" s="12">
        <v>0</v>
      </c>
      <c r="AD568" s="12">
        <v>1</v>
      </c>
      <c r="AE568" s="12">
        <v>0</v>
      </c>
      <c r="AF568" s="12">
        <v>0</v>
      </c>
      <c r="AG568" s="113">
        <v>2.1972245773362196</v>
      </c>
      <c r="AH568" s="12">
        <v>0</v>
      </c>
      <c r="AI568" s="24">
        <v>46</v>
      </c>
      <c r="AJ568" s="12">
        <v>1</v>
      </c>
      <c r="AK568" s="12" t="s">
        <v>656</v>
      </c>
      <c r="AL568" s="12">
        <v>13</v>
      </c>
      <c r="AM568" s="12" t="s">
        <v>109</v>
      </c>
      <c r="AN568" s="128">
        <f t="shared" si="22"/>
        <v>2.954910279033736</v>
      </c>
      <c r="AO568" s="12">
        <v>102.13</v>
      </c>
      <c r="AP568" s="12" t="s">
        <v>665</v>
      </c>
      <c r="AQ568" s="12" t="s">
        <v>1690</v>
      </c>
      <c r="AR568" s="12" t="s">
        <v>666</v>
      </c>
      <c r="AS568" s="12" t="s">
        <v>667</v>
      </c>
      <c r="AT568" s="12" t="s">
        <v>17</v>
      </c>
    </row>
    <row r="569" spans="1:47" ht="15" customHeight="1" x14ac:dyDescent="0.3">
      <c r="A569" s="15">
        <v>1.6629497140386144E-2</v>
      </c>
      <c r="B569" s="12">
        <v>2.5868106662822889E-2</v>
      </c>
      <c r="C569" s="12">
        <v>0</v>
      </c>
      <c r="D569" s="12">
        <v>0</v>
      </c>
      <c r="E569" s="12">
        <v>1</v>
      </c>
      <c r="F569" s="12">
        <v>1</v>
      </c>
      <c r="G569" s="12">
        <v>1</v>
      </c>
      <c r="H569" s="12">
        <v>0</v>
      </c>
      <c r="I569" s="12">
        <v>0</v>
      </c>
      <c r="J569" s="12">
        <v>0</v>
      </c>
      <c r="K569" s="12">
        <v>0</v>
      </c>
      <c r="L569" s="12">
        <v>0</v>
      </c>
      <c r="M569" s="12">
        <v>0</v>
      </c>
      <c r="N569" s="12">
        <v>0</v>
      </c>
      <c r="O569" s="113">
        <v>7.6019019598751658</v>
      </c>
      <c r="P569" s="12">
        <v>0</v>
      </c>
      <c r="Q569" s="12">
        <v>0</v>
      </c>
      <c r="R569" s="41">
        <v>3.5350000000000001</v>
      </c>
      <c r="S569" s="128">
        <v>6.2952660014396464</v>
      </c>
      <c r="T569" s="126">
        <v>1</v>
      </c>
      <c r="U569" s="128">
        <v>0.63872737253211231</v>
      </c>
      <c r="V569" s="12">
        <v>0</v>
      </c>
      <c r="W569" s="12">
        <v>1</v>
      </c>
      <c r="X569" s="12">
        <v>0</v>
      </c>
      <c r="Y569" s="12">
        <v>1</v>
      </c>
      <c r="Z569" s="12">
        <v>1</v>
      </c>
      <c r="AA569" s="12">
        <v>1</v>
      </c>
      <c r="AB569" s="12">
        <v>0</v>
      </c>
      <c r="AC569" s="12">
        <v>0</v>
      </c>
      <c r="AD569" s="12">
        <v>1</v>
      </c>
      <c r="AE569" s="12">
        <v>0</v>
      </c>
      <c r="AF569" s="12">
        <v>0</v>
      </c>
      <c r="AG569" s="113">
        <v>2.1972245773362196</v>
      </c>
      <c r="AH569" s="12">
        <v>0</v>
      </c>
      <c r="AI569" s="24">
        <v>46</v>
      </c>
      <c r="AJ569" s="12">
        <v>1</v>
      </c>
      <c r="AK569" s="12" t="s">
        <v>656</v>
      </c>
      <c r="AL569" s="12">
        <v>13</v>
      </c>
      <c r="AM569" s="12" t="s">
        <v>109</v>
      </c>
      <c r="AN569" s="128">
        <f t="shared" si="22"/>
        <v>2.954910279033736</v>
      </c>
      <c r="AO569" s="12">
        <v>102.13</v>
      </c>
      <c r="AP569" s="12" t="s">
        <v>664</v>
      </c>
      <c r="AQ569" s="12" t="s">
        <v>1691</v>
      </c>
      <c r="AR569" s="12" t="s">
        <v>666</v>
      </c>
      <c r="AS569" s="12" t="s">
        <v>667</v>
      </c>
      <c r="AT569" s="12" t="s">
        <v>17</v>
      </c>
    </row>
    <row r="570" spans="1:47" ht="15" customHeight="1" x14ac:dyDescent="0.3">
      <c r="A570" s="15">
        <v>2.5648521373303288E-2</v>
      </c>
      <c r="B570" s="12">
        <v>1.7099014248868859E-2</v>
      </c>
      <c r="C570" s="12">
        <v>0</v>
      </c>
      <c r="D570" s="12">
        <v>0</v>
      </c>
      <c r="E570" s="12">
        <v>1</v>
      </c>
      <c r="F570" s="12">
        <v>1</v>
      </c>
      <c r="G570" s="12">
        <v>1</v>
      </c>
      <c r="H570" s="12">
        <v>0</v>
      </c>
      <c r="I570" s="12">
        <v>0</v>
      </c>
      <c r="J570" s="12">
        <v>0</v>
      </c>
      <c r="K570" s="12">
        <v>0</v>
      </c>
      <c r="L570" s="12">
        <v>0</v>
      </c>
      <c r="M570" s="12">
        <v>0</v>
      </c>
      <c r="N570" s="12">
        <v>0</v>
      </c>
      <c r="O570" s="113">
        <v>7.6019019598751658</v>
      </c>
      <c r="P570" s="12">
        <v>0</v>
      </c>
      <c r="Q570" s="12">
        <v>0</v>
      </c>
      <c r="R570" s="41">
        <v>3.5350000000000001</v>
      </c>
      <c r="S570" s="128">
        <v>6.2952660014396464</v>
      </c>
      <c r="T570" s="126">
        <v>1</v>
      </c>
      <c r="U570" s="128">
        <v>0.63872737253211231</v>
      </c>
      <c r="V570" s="12">
        <v>0</v>
      </c>
      <c r="W570" s="12">
        <v>1</v>
      </c>
      <c r="X570" s="12">
        <v>0</v>
      </c>
      <c r="Y570" s="12">
        <v>1</v>
      </c>
      <c r="Z570" s="12">
        <v>1</v>
      </c>
      <c r="AA570" s="12">
        <v>1</v>
      </c>
      <c r="AB570" s="12">
        <v>0</v>
      </c>
      <c r="AC570" s="12">
        <v>0</v>
      </c>
      <c r="AD570" s="12">
        <v>1</v>
      </c>
      <c r="AE570" s="12">
        <v>0</v>
      </c>
      <c r="AF570" s="12">
        <v>0</v>
      </c>
      <c r="AG570" s="113">
        <v>2.1972245773362196</v>
      </c>
      <c r="AH570" s="12">
        <v>0</v>
      </c>
      <c r="AI570" s="24">
        <v>46</v>
      </c>
      <c r="AJ570" s="12">
        <v>1</v>
      </c>
      <c r="AK570" s="12" t="s">
        <v>656</v>
      </c>
      <c r="AL570" s="12">
        <v>13</v>
      </c>
      <c r="AM570" s="12" t="s">
        <v>109</v>
      </c>
      <c r="AN570" s="128">
        <f t="shared" si="22"/>
        <v>2.954910279033736</v>
      </c>
      <c r="AO570" s="12">
        <v>102.13</v>
      </c>
      <c r="AP570" s="12" t="s">
        <v>671</v>
      </c>
      <c r="AQ570" s="12" t="s">
        <v>1692</v>
      </c>
      <c r="AR570" s="12" t="s">
        <v>666</v>
      </c>
      <c r="AS570" s="12" t="s">
        <v>667</v>
      </c>
      <c r="AT570" s="12" t="s">
        <v>17</v>
      </c>
    </row>
    <row r="571" spans="1:47" ht="15" customHeight="1" x14ac:dyDescent="0.3">
      <c r="A571" s="15">
        <v>4.2728800397478749E-2</v>
      </c>
      <c r="B571" s="12">
        <v>1.7091520158991499E-2</v>
      </c>
      <c r="C571" s="12">
        <v>0</v>
      </c>
      <c r="D571" s="12">
        <v>0</v>
      </c>
      <c r="E571" s="12">
        <v>1</v>
      </c>
      <c r="F571" s="12">
        <v>1</v>
      </c>
      <c r="G571" s="12">
        <v>1</v>
      </c>
      <c r="H571" s="12">
        <v>0</v>
      </c>
      <c r="I571" s="12">
        <v>0</v>
      </c>
      <c r="J571" s="12">
        <v>0</v>
      </c>
      <c r="K571" s="12">
        <v>0</v>
      </c>
      <c r="L571" s="12">
        <v>0</v>
      </c>
      <c r="M571" s="12">
        <v>0</v>
      </c>
      <c r="N571" s="12">
        <v>0</v>
      </c>
      <c r="O571" s="113">
        <v>7.6019019598751658</v>
      </c>
      <c r="P571" s="12">
        <v>0</v>
      </c>
      <c r="Q571" s="12">
        <v>0</v>
      </c>
      <c r="R571" s="41">
        <v>3.5350000000000001</v>
      </c>
      <c r="S571" s="128">
        <v>6.2952660014396464</v>
      </c>
      <c r="T571" s="126">
        <v>1</v>
      </c>
      <c r="U571" s="128">
        <v>0.63872737253211231</v>
      </c>
      <c r="V571" s="12">
        <v>0</v>
      </c>
      <c r="W571" s="12">
        <v>1</v>
      </c>
      <c r="X571" s="12">
        <v>0</v>
      </c>
      <c r="Y571" s="12">
        <v>1</v>
      </c>
      <c r="Z571" s="12">
        <v>1</v>
      </c>
      <c r="AA571" s="12">
        <v>1</v>
      </c>
      <c r="AB571" s="12">
        <v>0</v>
      </c>
      <c r="AC571" s="12">
        <v>0</v>
      </c>
      <c r="AD571" s="12">
        <v>1</v>
      </c>
      <c r="AE571" s="12">
        <v>0</v>
      </c>
      <c r="AF571" s="12">
        <v>0</v>
      </c>
      <c r="AG571" s="113">
        <v>2.1972245773362196</v>
      </c>
      <c r="AH571" s="12">
        <v>0</v>
      </c>
      <c r="AI571" s="24">
        <v>46</v>
      </c>
      <c r="AJ571" s="12">
        <v>1</v>
      </c>
      <c r="AK571" s="12" t="s">
        <v>656</v>
      </c>
      <c r="AL571" s="12">
        <v>13</v>
      </c>
      <c r="AM571" s="12" t="s">
        <v>109</v>
      </c>
      <c r="AN571" s="128">
        <f t="shared" si="22"/>
        <v>2.954910279033736</v>
      </c>
      <c r="AO571" s="12">
        <v>102.13</v>
      </c>
      <c r="AP571" s="12" t="s">
        <v>671</v>
      </c>
      <c r="AQ571" s="12" t="s">
        <v>1693</v>
      </c>
      <c r="AR571" s="12" t="s">
        <v>666</v>
      </c>
      <c r="AS571" s="12" t="s">
        <v>667</v>
      </c>
      <c r="AT571" s="12" t="s">
        <v>17</v>
      </c>
    </row>
    <row r="572" spans="1:47" ht="15" customHeight="1" x14ac:dyDescent="0.3">
      <c r="A572" s="15">
        <v>6.8722565843885725E-2</v>
      </c>
      <c r="B572" s="12">
        <v>2.1991221070043435E-2</v>
      </c>
      <c r="C572" s="12">
        <v>0</v>
      </c>
      <c r="D572" s="12">
        <v>0</v>
      </c>
      <c r="E572" s="12">
        <v>1</v>
      </c>
      <c r="F572" s="12">
        <v>1</v>
      </c>
      <c r="G572" s="12">
        <v>1</v>
      </c>
      <c r="H572" s="12">
        <v>0</v>
      </c>
      <c r="I572" s="12">
        <v>0</v>
      </c>
      <c r="J572" s="12">
        <v>0</v>
      </c>
      <c r="K572" s="12">
        <v>0</v>
      </c>
      <c r="L572" s="12">
        <v>0</v>
      </c>
      <c r="M572" s="12">
        <v>0</v>
      </c>
      <c r="N572" s="12">
        <v>0</v>
      </c>
      <c r="O572" s="113">
        <v>7.6019019598751658</v>
      </c>
      <c r="P572" s="12">
        <v>0</v>
      </c>
      <c r="Q572" s="12">
        <v>0</v>
      </c>
      <c r="R572" s="41">
        <v>3.5350000000000001</v>
      </c>
      <c r="S572" s="128">
        <v>6.2952660014396464</v>
      </c>
      <c r="T572" s="126">
        <v>1</v>
      </c>
      <c r="U572" s="128">
        <v>0.63872737253211231</v>
      </c>
      <c r="V572" s="12">
        <v>0</v>
      </c>
      <c r="W572" s="12">
        <v>1</v>
      </c>
      <c r="X572" s="12">
        <v>0</v>
      </c>
      <c r="Y572" s="12">
        <v>1</v>
      </c>
      <c r="Z572" s="12">
        <v>1</v>
      </c>
      <c r="AA572" s="12">
        <v>1</v>
      </c>
      <c r="AB572" s="12">
        <v>0</v>
      </c>
      <c r="AC572" s="12">
        <v>0</v>
      </c>
      <c r="AD572" s="12">
        <v>1</v>
      </c>
      <c r="AE572" s="12">
        <v>0</v>
      </c>
      <c r="AF572" s="12">
        <v>0</v>
      </c>
      <c r="AG572" s="113">
        <v>2.1972245773362196</v>
      </c>
      <c r="AH572" s="12">
        <v>0</v>
      </c>
      <c r="AI572" s="24">
        <v>46</v>
      </c>
      <c r="AJ572" s="12">
        <v>1</v>
      </c>
      <c r="AK572" s="12" t="s">
        <v>656</v>
      </c>
      <c r="AL572" s="12">
        <v>13</v>
      </c>
      <c r="AM572" s="12" t="s">
        <v>109</v>
      </c>
      <c r="AN572" s="128">
        <f t="shared" si="22"/>
        <v>2.954910279033736</v>
      </c>
      <c r="AO572" s="12">
        <v>102.13</v>
      </c>
      <c r="AP572" s="12" t="s">
        <v>672</v>
      </c>
      <c r="AQ572" s="12" t="s">
        <v>1694</v>
      </c>
      <c r="AR572" s="12" t="s">
        <v>666</v>
      </c>
      <c r="AS572" s="12" t="s">
        <v>667</v>
      </c>
      <c r="AT572" s="12" t="s">
        <v>17</v>
      </c>
    </row>
    <row r="573" spans="1:47" ht="15" customHeight="1" x14ac:dyDescent="0.3">
      <c r="A573" s="15">
        <v>3.3945144840062547E-3</v>
      </c>
      <c r="B573" s="12">
        <v>2.7156115872050034E-2</v>
      </c>
      <c r="C573" s="12">
        <v>0</v>
      </c>
      <c r="D573" s="12">
        <v>0</v>
      </c>
      <c r="E573" s="12">
        <v>1</v>
      </c>
      <c r="F573" s="12">
        <v>1</v>
      </c>
      <c r="G573" s="12">
        <v>1</v>
      </c>
      <c r="H573" s="12">
        <v>0</v>
      </c>
      <c r="I573" s="12">
        <v>0</v>
      </c>
      <c r="J573" s="12">
        <v>0</v>
      </c>
      <c r="K573" s="12">
        <v>0</v>
      </c>
      <c r="L573" s="12">
        <v>0</v>
      </c>
      <c r="M573" s="12">
        <v>0</v>
      </c>
      <c r="N573" s="12">
        <v>0</v>
      </c>
      <c r="O573" s="113">
        <v>7.6019019598751658</v>
      </c>
      <c r="P573" s="12">
        <v>0</v>
      </c>
      <c r="Q573" s="12">
        <v>0</v>
      </c>
      <c r="R573" s="41">
        <v>3.5350000000000001</v>
      </c>
      <c r="S573" s="128">
        <v>6.2952660014396464</v>
      </c>
      <c r="T573" s="126">
        <v>1</v>
      </c>
      <c r="U573" s="128">
        <v>0.63872737253211231</v>
      </c>
      <c r="V573" s="12">
        <v>0</v>
      </c>
      <c r="W573" s="12">
        <v>1</v>
      </c>
      <c r="X573" s="12">
        <v>0</v>
      </c>
      <c r="Y573" s="12">
        <v>1</v>
      </c>
      <c r="Z573" s="12">
        <v>1</v>
      </c>
      <c r="AA573" s="12">
        <v>1</v>
      </c>
      <c r="AB573" s="12">
        <v>0</v>
      </c>
      <c r="AC573" s="12">
        <v>0</v>
      </c>
      <c r="AD573" s="12">
        <v>1</v>
      </c>
      <c r="AE573" s="12">
        <v>0</v>
      </c>
      <c r="AF573" s="12">
        <v>0</v>
      </c>
      <c r="AG573" s="113">
        <v>2.1972245773362196</v>
      </c>
      <c r="AH573" s="12">
        <v>0</v>
      </c>
      <c r="AI573" s="24">
        <v>46</v>
      </c>
      <c r="AJ573" s="12">
        <v>1</v>
      </c>
      <c r="AK573" s="12" t="s">
        <v>656</v>
      </c>
      <c r="AL573" s="12">
        <v>13</v>
      </c>
      <c r="AM573" s="12" t="s">
        <v>109</v>
      </c>
      <c r="AN573" s="128">
        <f t="shared" si="22"/>
        <v>2.954910279033736</v>
      </c>
      <c r="AO573" s="12">
        <v>102.13</v>
      </c>
      <c r="AP573" s="12" t="s">
        <v>673</v>
      </c>
      <c r="AQ573" s="12" t="s">
        <v>1695</v>
      </c>
      <c r="AR573" s="12" t="s">
        <v>666</v>
      </c>
      <c r="AS573" s="12" t="s">
        <v>667</v>
      </c>
      <c r="AT573" s="12" t="s">
        <v>17</v>
      </c>
    </row>
    <row r="574" spans="1:47" ht="15" customHeight="1" x14ac:dyDescent="0.3">
      <c r="A574" s="15">
        <v>3.9970603075622176E-2</v>
      </c>
      <c r="B574" s="12">
        <v>2.94520233188795E-2</v>
      </c>
      <c r="C574" s="12">
        <v>0</v>
      </c>
      <c r="D574" s="12">
        <v>0</v>
      </c>
      <c r="E574" s="12">
        <v>1</v>
      </c>
      <c r="F574" s="12">
        <v>1</v>
      </c>
      <c r="G574" s="12">
        <v>1</v>
      </c>
      <c r="H574" s="12">
        <v>0</v>
      </c>
      <c r="I574" s="12">
        <v>0</v>
      </c>
      <c r="J574" s="12">
        <v>0</v>
      </c>
      <c r="K574" s="12">
        <v>0</v>
      </c>
      <c r="L574" s="12">
        <v>0</v>
      </c>
      <c r="M574" s="12">
        <v>0</v>
      </c>
      <c r="N574" s="12">
        <v>0</v>
      </c>
      <c r="O574" s="113">
        <v>7.6019019598751658</v>
      </c>
      <c r="P574" s="12">
        <v>0</v>
      </c>
      <c r="Q574" s="12">
        <v>0</v>
      </c>
      <c r="R574" s="41">
        <v>3.5350000000000001</v>
      </c>
      <c r="S574" s="128">
        <v>6.2952660014396464</v>
      </c>
      <c r="T574" s="126">
        <v>1</v>
      </c>
      <c r="U574" s="128">
        <v>0.63872737253211231</v>
      </c>
      <c r="V574" s="12">
        <v>0</v>
      </c>
      <c r="W574" s="12">
        <v>1</v>
      </c>
      <c r="X574" s="12">
        <v>0</v>
      </c>
      <c r="Y574" s="12">
        <v>1</v>
      </c>
      <c r="Z574" s="12">
        <v>1</v>
      </c>
      <c r="AA574" s="12">
        <v>1</v>
      </c>
      <c r="AB574" s="12">
        <v>0</v>
      </c>
      <c r="AC574" s="12">
        <v>0</v>
      </c>
      <c r="AD574" s="12">
        <v>1</v>
      </c>
      <c r="AE574" s="12">
        <v>0</v>
      </c>
      <c r="AF574" s="12">
        <v>0</v>
      </c>
      <c r="AG574" s="113">
        <v>2.1972245773362196</v>
      </c>
      <c r="AH574" s="12">
        <v>0</v>
      </c>
      <c r="AI574" s="24">
        <v>46</v>
      </c>
      <c r="AJ574" s="12">
        <v>1</v>
      </c>
      <c r="AK574" s="12" t="s">
        <v>656</v>
      </c>
      <c r="AL574" s="12">
        <v>13</v>
      </c>
      <c r="AM574" s="12" t="s">
        <v>109</v>
      </c>
      <c r="AN574" s="128">
        <f t="shared" si="22"/>
        <v>2.954910279033736</v>
      </c>
      <c r="AO574" s="12">
        <v>102.13</v>
      </c>
      <c r="AP574" s="12" t="s">
        <v>674</v>
      </c>
      <c r="AQ574" s="12" t="s">
        <v>1696</v>
      </c>
      <c r="AR574" s="12" t="s">
        <v>666</v>
      </c>
      <c r="AS574" s="12" t="s">
        <v>667</v>
      </c>
      <c r="AT574" s="12" t="s">
        <v>17</v>
      </c>
    </row>
    <row r="575" spans="1:47" ht="15" customHeight="1" x14ac:dyDescent="0.3">
      <c r="A575" s="15">
        <v>3.9287499552260623E-2</v>
      </c>
      <c r="B575" s="12">
        <v>2.9465624664195469E-2</v>
      </c>
      <c r="C575" s="12">
        <v>0</v>
      </c>
      <c r="D575" s="12">
        <v>0</v>
      </c>
      <c r="E575" s="12">
        <v>1</v>
      </c>
      <c r="F575" s="12">
        <v>1</v>
      </c>
      <c r="G575" s="12">
        <v>1</v>
      </c>
      <c r="H575" s="12">
        <v>0</v>
      </c>
      <c r="I575" s="12">
        <v>0</v>
      </c>
      <c r="J575" s="12">
        <v>0</v>
      </c>
      <c r="K575" s="12">
        <v>0</v>
      </c>
      <c r="L575" s="12">
        <v>0</v>
      </c>
      <c r="M575" s="12">
        <v>0</v>
      </c>
      <c r="N575" s="12">
        <v>0</v>
      </c>
      <c r="O575" s="113">
        <v>7.6019019598751658</v>
      </c>
      <c r="P575" s="12">
        <v>0</v>
      </c>
      <c r="Q575" s="12">
        <v>0</v>
      </c>
      <c r="R575" s="41">
        <v>3.5350000000000001</v>
      </c>
      <c r="S575" s="128">
        <v>6.2952660014396464</v>
      </c>
      <c r="T575" s="126">
        <v>1</v>
      </c>
      <c r="U575" s="128">
        <v>0.63872737253211231</v>
      </c>
      <c r="V575" s="12">
        <v>0</v>
      </c>
      <c r="W575" s="12">
        <v>1</v>
      </c>
      <c r="X575" s="12">
        <v>0</v>
      </c>
      <c r="Y575" s="12">
        <v>1</v>
      </c>
      <c r="Z575" s="12">
        <v>1</v>
      </c>
      <c r="AA575" s="12">
        <v>1</v>
      </c>
      <c r="AB575" s="12">
        <v>0</v>
      </c>
      <c r="AC575" s="12">
        <v>0</v>
      </c>
      <c r="AD575" s="12">
        <v>1</v>
      </c>
      <c r="AE575" s="12">
        <v>0</v>
      </c>
      <c r="AF575" s="12">
        <v>0</v>
      </c>
      <c r="AG575" s="113">
        <v>2.1972245773362196</v>
      </c>
      <c r="AH575" s="12">
        <v>0</v>
      </c>
      <c r="AI575" s="24">
        <v>46</v>
      </c>
      <c r="AJ575" s="12">
        <v>1</v>
      </c>
      <c r="AK575" s="12" t="s">
        <v>656</v>
      </c>
      <c r="AL575" s="12">
        <v>13</v>
      </c>
      <c r="AM575" s="12" t="s">
        <v>109</v>
      </c>
      <c r="AN575" s="128">
        <f t="shared" si="22"/>
        <v>2.954910279033736</v>
      </c>
      <c r="AO575" s="12">
        <v>102.13</v>
      </c>
      <c r="AP575" s="12" t="s">
        <v>674</v>
      </c>
      <c r="AQ575" s="12" t="s">
        <v>1697</v>
      </c>
      <c r="AR575" s="12" t="s">
        <v>666</v>
      </c>
      <c r="AS575" s="12" t="s">
        <v>667</v>
      </c>
      <c r="AT575" s="12" t="s">
        <v>17</v>
      </c>
    </row>
    <row r="576" spans="1:47" ht="15" customHeight="1" x14ac:dyDescent="0.3">
      <c r="A576" s="15">
        <v>5.7151969099538923E-2</v>
      </c>
      <c r="B576" s="12">
        <v>3.6095980483919314E-2</v>
      </c>
      <c r="C576" s="12">
        <v>0</v>
      </c>
      <c r="D576" s="12">
        <v>0</v>
      </c>
      <c r="E576" s="12">
        <v>1</v>
      </c>
      <c r="F576" s="12">
        <v>1</v>
      </c>
      <c r="G576" s="12">
        <v>1</v>
      </c>
      <c r="H576" s="12">
        <v>0</v>
      </c>
      <c r="I576" s="12">
        <v>0</v>
      </c>
      <c r="J576" s="12">
        <v>0</v>
      </c>
      <c r="K576" s="12">
        <v>0</v>
      </c>
      <c r="L576" s="12">
        <v>0</v>
      </c>
      <c r="M576" s="12">
        <v>0</v>
      </c>
      <c r="N576" s="12">
        <v>0</v>
      </c>
      <c r="O576" s="113">
        <v>7.6019019598751658</v>
      </c>
      <c r="P576" s="12">
        <v>0</v>
      </c>
      <c r="Q576" s="12">
        <v>0</v>
      </c>
      <c r="R576" s="41">
        <v>3.5350000000000001</v>
      </c>
      <c r="S576" s="128">
        <v>6.2952660014396464</v>
      </c>
      <c r="T576" s="126">
        <v>1</v>
      </c>
      <c r="U576" s="128">
        <v>0.63872737253211231</v>
      </c>
      <c r="V576" s="12">
        <v>0</v>
      </c>
      <c r="W576" s="12">
        <v>1</v>
      </c>
      <c r="X576" s="12">
        <v>0</v>
      </c>
      <c r="Y576" s="12">
        <v>1</v>
      </c>
      <c r="Z576" s="12">
        <v>1</v>
      </c>
      <c r="AA576" s="12">
        <v>1</v>
      </c>
      <c r="AB576" s="12">
        <v>0</v>
      </c>
      <c r="AC576" s="12">
        <v>0</v>
      </c>
      <c r="AD576" s="12">
        <v>1</v>
      </c>
      <c r="AE576" s="12">
        <v>0</v>
      </c>
      <c r="AF576" s="12">
        <v>0</v>
      </c>
      <c r="AG576" s="113">
        <v>2.1972245773362196</v>
      </c>
      <c r="AH576" s="12">
        <v>0</v>
      </c>
      <c r="AI576" s="24">
        <v>46</v>
      </c>
      <c r="AJ576" s="12">
        <v>1</v>
      </c>
      <c r="AK576" s="12" t="s">
        <v>656</v>
      </c>
      <c r="AL576" s="12">
        <v>13</v>
      </c>
      <c r="AM576" s="12" t="s">
        <v>109</v>
      </c>
      <c r="AN576" s="128">
        <f t="shared" si="22"/>
        <v>2.954910279033736</v>
      </c>
      <c r="AO576" s="12">
        <v>102.13</v>
      </c>
      <c r="AP576" s="12" t="s">
        <v>675</v>
      </c>
      <c r="AQ576" s="12" t="s">
        <v>1698</v>
      </c>
      <c r="AR576" s="12" t="s">
        <v>666</v>
      </c>
      <c r="AS576" s="12" t="s">
        <v>667</v>
      </c>
      <c r="AT576" s="12" t="s">
        <v>17</v>
      </c>
    </row>
    <row r="577" spans="1:46" ht="15" customHeight="1" x14ac:dyDescent="0.3">
      <c r="A577" s="15">
        <v>-5.116378133104605E-3</v>
      </c>
      <c r="B577" s="12">
        <v>5.1163781331046057E-2</v>
      </c>
      <c r="C577" s="12">
        <v>0</v>
      </c>
      <c r="D577" s="12">
        <v>0</v>
      </c>
      <c r="E577" s="12">
        <v>1</v>
      </c>
      <c r="F577" s="12">
        <v>1</v>
      </c>
      <c r="G577" s="12">
        <v>1</v>
      </c>
      <c r="H577" s="12">
        <v>0</v>
      </c>
      <c r="I577" s="12">
        <v>0</v>
      </c>
      <c r="J577" s="12">
        <v>0</v>
      </c>
      <c r="K577" s="12">
        <v>0</v>
      </c>
      <c r="L577" s="12">
        <v>0</v>
      </c>
      <c r="M577" s="12">
        <v>0</v>
      </c>
      <c r="N577" s="12">
        <v>0</v>
      </c>
      <c r="O577" s="113">
        <v>7.6019019598751658</v>
      </c>
      <c r="P577" s="12">
        <v>0</v>
      </c>
      <c r="Q577" s="12">
        <v>0</v>
      </c>
      <c r="R577" s="41">
        <v>3.5350000000000001</v>
      </c>
      <c r="S577" s="128">
        <v>6.2952660014396464</v>
      </c>
      <c r="T577" s="126">
        <v>1</v>
      </c>
      <c r="U577" s="128">
        <v>0.63872737253211231</v>
      </c>
      <c r="V577" s="12">
        <v>0</v>
      </c>
      <c r="W577" s="12">
        <v>1</v>
      </c>
      <c r="X577" s="12">
        <v>0</v>
      </c>
      <c r="Y577" s="12">
        <v>1</v>
      </c>
      <c r="Z577" s="12">
        <v>1</v>
      </c>
      <c r="AA577" s="12">
        <v>1</v>
      </c>
      <c r="AB577" s="12">
        <v>0</v>
      </c>
      <c r="AC577" s="12">
        <v>0</v>
      </c>
      <c r="AD577" s="12">
        <v>1</v>
      </c>
      <c r="AE577" s="12">
        <v>0</v>
      </c>
      <c r="AF577" s="12">
        <v>0</v>
      </c>
      <c r="AG577" s="113">
        <v>2.1972245773362196</v>
      </c>
      <c r="AH577" s="12">
        <v>0</v>
      </c>
      <c r="AI577" s="24">
        <v>46</v>
      </c>
      <c r="AJ577" s="12">
        <v>1</v>
      </c>
      <c r="AK577" s="12" t="s">
        <v>656</v>
      </c>
      <c r="AL577" s="12">
        <v>13</v>
      </c>
      <c r="AM577" s="12" t="s">
        <v>109</v>
      </c>
      <c r="AN577" s="128">
        <f t="shared" si="22"/>
        <v>2.954910279033736</v>
      </c>
      <c r="AO577" s="12">
        <v>102.13</v>
      </c>
      <c r="AP577" s="12" t="s">
        <v>676</v>
      </c>
      <c r="AQ577" s="12" t="s">
        <v>1699</v>
      </c>
      <c r="AR577" s="12" t="s">
        <v>666</v>
      </c>
      <c r="AS577" s="12" t="s">
        <v>667</v>
      </c>
      <c r="AT577" s="12" t="s">
        <v>17</v>
      </c>
    </row>
    <row r="578" spans="1:46" ht="15" customHeight="1" x14ac:dyDescent="0.3">
      <c r="A578" s="15">
        <v>9.6622303729014848E-3</v>
      </c>
      <c r="B578" s="12">
        <v>1.5701124355964914E-2</v>
      </c>
      <c r="C578" s="12">
        <v>0</v>
      </c>
      <c r="D578" s="12">
        <v>0</v>
      </c>
      <c r="E578" s="12">
        <v>1</v>
      </c>
      <c r="F578" s="12">
        <v>1</v>
      </c>
      <c r="G578" s="12">
        <v>1</v>
      </c>
      <c r="H578" s="12">
        <v>0</v>
      </c>
      <c r="I578" s="12">
        <v>0</v>
      </c>
      <c r="J578" s="12">
        <v>0</v>
      </c>
      <c r="K578" s="12">
        <v>0</v>
      </c>
      <c r="L578" s="12">
        <v>0</v>
      </c>
      <c r="M578" s="12">
        <v>0</v>
      </c>
      <c r="N578" s="12">
        <v>0</v>
      </c>
      <c r="O578" s="113">
        <v>7.6019019598751658</v>
      </c>
      <c r="P578" s="12">
        <v>0</v>
      </c>
      <c r="Q578" s="12">
        <v>0</v>
      </c>
      <c r="R578" s="41">
        <v>3.5350000000000001</v>
      </c>
      <c r="S578" s="128">
        <v>6.2952660014396464</v>
      </c>
      <c r="T578" s="126">
        <v>1</v>
      </c>
      <c r="U578" s="128">
        <v>0.63872737253211231</v>
      </c>
      <c r="V578" s="12">
        <v>0</v>
      </c>
      <c r="W578" s="12">
        <v>1</v>
      </c>
      <c r="X578" s="12">
        <v>0</v>
      </c>
      <c r="Y578" s="12">
        <v>1</v>
      </c>
      <c r="Z578" s="12">
        <v>1</v>
      </c>
      <c r="AA578" s="12">
        <v>1</v>
      </c>
      <c r="AB578" s="12">
        <v>0</v>
      </c>
      <c r="AC578" s="12">
        <v>0</v>
      </c>
      <c r="AD578" s="12">
        <v>1</v>
      </c>
      <c r="AE578" s="12">
        <v>0</v>
      </c>
      <c r="AF578" s="12">
        <v>1</v>
      </c>
      <c r="AG578" s="113">
        <v>2.1972245773362196</v>
      </c>
      <c r="AH578" s="12">
        <v>0</v>
      </c>
      <c r="AI578" s="24">
        <v>46</v>
      </c>
      <c r="AJ578" s="12">
        <v>1</v>
      </c>
      <c r="AK578" s="12" t="s">
        <v>656</v>
      </c>
      <c r="AL578" s="12">
        <v>13</v>
      </c>
      <c r="AM578" s="12" t="s">
        <v>109</v>
      </c>
      <c r="AN578" s="128">
        <f t="shared" si="22"/>
        <v>2.954910279033736</v>
      </c>
      <c r="AO578" s="12">
        <v>102.13</v>
      </c>
      <c r="AP578" s="12" t="s">
        <v>677</v>
      </c>
      <c r="AQ578" s="12" t="s">
        <v>1689</v>
      </c>
      <c r="AR578" s="12" t="s">
        <v>666</v>
      </c>
      <c r="AS578" s="12" t="s">
        <v>667</v>
      </c>
      <c r="AT578" s="12" t="s">
        <v>17</v>
      </c>
    </row>
    <row r="579" spans="1:46" ht="15" customHeight="1" x14ac:dyDescent="0.3">
      <c r="A579" s="15">
        <v>1.0360052405421632E-2</v>
      </c>
      <c r="B579" s="12">
        <v>2.0720104810843264E-2</v>
      </c>
      <c r="C579" s="12">
        <v>0</v>
      </c>
      <c r="D579" s="12">
        <v>0</v>
      </c>
      <c r="E579" s="12">
        <v>1</v>
      </c>
      <c r="F579" s="12">
        <v>1</v>
      </c>
      <c r="G579" s="12">
        <v>1</v>
      </c>
      <c r="H579" s="12">
        <v>0</v>
      </c>
      <c r="I579" s="12">
        <v>0</v>
      </c>
      <c r="J579" s="12">
        <v>0</v>
      </c>
      <c r="K579" s="12">
        <v>0</v>
      </c>
      <c r="L579" s="12">
        <v>0</v>
      </c>
      <c r="M579" s="12">
        <v>0</v>
      </c>
      <c r="N579" s="12">
        <v>0</v>
      </c>
      <c r="O579" s="113">
        <v>7.6019019598751658</v>
      </c>
      <c r="P579" s="12">
        <v>0</v>
      </c>
      <c r="Q579" s="12">
        <v>0</v>
      </c>
      <c r="R579" s="41">
        <v>3.5350000000000001</v>
      </c>
      <c r="S579" s="128">
        <v>6.2952660014396464</v>
      </c>
      <c r="T579" s="126">
        <v>1</v>
      </c>
      <c r="U579" s="128">
        <v>0.63872737253211231</v>
      </c>
      <c r="V579" s="12">
        <v>0</v>
      </c>
      <c r="W579" s="12">
        <v>1</v>
      </c>
      <c r="X579" s="12">
        <v>0</v>
      </c>
      <c r="Y579" s="12">
        <v>1</v>
      </c>
      <c r="Z579" s="12">
        <v>1</v>
      </c>
      <c r="AA579" s="12">
        <v>1</v>
      </c>
      <c r="AB579" s="12">
        <v>0</v>
      </c>
      <c r="AC579" s="12">
        <v>0</v>
      </c>
      <c r="AD579" s="12">
        <v>1</v>
      </c>
      <c r="AE579" s="12">
        <v>0</v>
      </c>
      <c r="AF579" s="12">
        <v>1</v>
      </c>
      <c r="AG579" s="113">
        <v>2.1972245773362196</v>
      </c>
      <c r="AH579" s="12">
        <v>0</v>
      </c>
      <c r="AI579" s="24">
        <v>46</v>
      </c>
      <c r="AJ579" s="12">
        <v>1</v>
      </c>
      <c r="AK579" s="12" t="s">
        <v>656</v>
      </c>
      <c r="AL579" s="12">
        <v>13</v>
      </c>
      <c r="AM579" s="12" t="s">
        <v>109</v>
      </c>
      <c r="AN579" s="128">
        <f t="shared" si="22"/>
        <v>2.954910279033736</v>
      </c>
      <c r="AO579" s="12">
        <v>102.13</v>
      </c>
      <c r="AP579" s="12" t="s">
        <v>678</v>
      </c>
      <c r="AQ579" s="12" t="s">
        <v>1690</v>
      </c>
      <c r="AR579" s="12" t="s">
        <v>666</v>
      </c>
      <c r="AS579" s="12" t="s">
        <v>667</v>
      </c>
      <c r="AT579" s="12" t="s">
        <v>17</v>
      </c>
    </row>
    <row r="580" spans="1:46" ht="15" customHeight="1" x14ac:dyDescent="0.3">
      <c r="A580" s="15">
        <v>6.8790288377326824E-3</v>
      </c>
      <c r="B580" s="12">
        <v>2.4076600932064388E-2</v>
      </c>
      <c r="C580" s="12">
        <v>0</v>
      </c>
      <c r="D580" s="12">
        <v>0</v>
      </c>
      <c r="E580" s="12">
        <v>1</v>
      </c>
      <c r="F580" s="12">
        <v>1</v>
      </c>
      <c r="G580" s="12">
        <v>1</v>
      </c>
      <c r="H580" s="12">
        <v>0</v>
      </c>
      <c r="I580" s="12">
        <v>0</v>
      </c>
      <c r="J580" s="12">
        <v>0</v>
      </c>
      <c r="K580" s="12">
        <v>0</v>
      </c>
      <c r="L580" s="12">
        <v>0</v>
      </c>
      <c r="M580" s="12">
        <v>0</v>
      </c>
      <c r="N580" s="12">
        <v>0</v>
      </c>
      <c r="O580" s="113">
        <v>7.6019019598751658</v>
      </c>
      <c r="P580" s="12">
        <v>0</v>
      </c>
      <c r="Q580" s="12">
        <v>0</v>
      </c>
      <c r="R580" s="41">
        <v>3.5350000000000001</v>
      </c>
      <c r="S580" s="128">
        <v>6.2952660014396464</v>
      </c>
      <c r="T580" s="126">
        <v>1</v>
      </c>
      <c r="U580" s="128">
        <v>0.63872737253211231</v>
      </c>
      <c r="V580" s="12">
        <v>0</v>
      </c>
      <c r="W580" s="12">
        <v>1</v>
      </c>
      <c r="X580" s="12">
        <v>0</v>
      </c>
      <c r="Y580" s="12">
        <v>1</v>
      </c>
      <c r="Z580" s="12">
        <v>1</v>
      </c>
      <c r="AA580" s="12">
        <v>1</v>
      </c>
      <c r="AB580" s="12">
        <v>0</v>
      </c>
      <c r="AC580" s="12">
        <v>0</v>
      </c>
      <c r="AD580" s="12">
        <v>1</v>
      </c>
      <c r="AE580" s="12">
        <v>0</v>
      </c>
      <c r="AF580" s="12">
        <v>1</v>
      </c>
      <c r="AG580" s="113">
        <v>2.1972245773362196</v>
      </c>
      <c r="AH580" s="12">
        <v>0</v>
      </c>
      <c r="AI580" s="24">
        <v>46</v>
      </c>
      <c r="AJ580" s="12">
        <v>1</v>
      </c>
      <c r="AK580" s="12" t="s">
        <v>656</v>
      </c>
      <c r="AL580" s="12">
        <v>13</v>
      </c>
      <c r="AM580" s="12" t="s">
        <v>109</v>
      </c>
      <c r="AN580" s="128">
        <f t="shared" si="22"/>
        <v>2.954910279033736</v>
      </c>
      <c r="AO580" s="12">
        <v>102.13</v>
      </c>
      <c r="AP580" s="12" t="s">
        <v>679</v>
      </c>
      <c r="AQ580" s="12" t="s">
        <v>1691</v>
      </c>
      <c r="AR580" s="12" t="s">
        <v>666</v>
      </c>
      <c r="AS580" s="12" t="s">
        <v>667</v>
      </c>
      <c r="AT580" s="12" t="s">
        <v>17</v>
      </c>
    </row>
    <row r="581" spans="1:46" ht="15" customHeight="1" x14ac:dyDescent="0.3">
      <c r="A581" s="15">
        <v>5.7662763095085471E-3</v>
      </c>
      <c r="B581" s="12">
        <v>1.6145573666623933E-2</v>
      </c>
      <c r="C581" s="12">
        <v>0</v>
      </c>
      <c r="D581" s="12">
        <v>0</v>
      </c>
      <c r="E581" s="12">
        <v>1</v>
      </c>
      <c r="F581" s="12">
        <v>1</v>
      </c>
      <c r="G581" s="12">
        <v>1</v>
      </c>
      <c r="H581" s="12">
        <v>0</v>
      </c>
      <c r="I581" s="12">
        <v>0</v>
      </c>
      <c r="J581" s="12">
        <v>0</v>
      </c>
      <c r="K581" s="12">
        <v>0</v>
      </c>
      <c r="L581" s="12">
        <v>0</v>
      </c>
      <c r="M581" s="12">
        <v>0</v>
      </c>
      <c r="N581" s="12">
        <v>0</v>
      </c>
      <c r="O581" s="113">
        <v>7.6019019598751658</v>
      </c>
      <c r="P581" s="12">
        <v>0</v>
      </c>
      <c r="Q581" s="12">
        <v>0</v>
      </c>
      <c r="R581" s="41">
        <v>3.5350000000000001</v>
      </c>
      <c r="S581" s="128">
        <v>6.2952660014396464</v>
      </c>
      <c r="T581" s="126">
        <v>1</v>
      </c>
      <c r="U581" s="128">
        <v>0.63872737253211231</v>
      </c>
      <c r="V581" s="12">
        <v>0</v>
      </c>
      <c r="W581" s="12">
        <v>1</v>
      </c>
      <c r="X581" s="12">
        <v>0</v>
      </c>
      <c r="Y581" s="12">
        <v>1</v>
      </c>
      <c r="Z581" s="12">
        <v>1</v>
      </c>
      <c r="AA581" s="12">
        <v>1</v>
      </c>
      <c r="AB581" s="12">
        <v>0</v>
      </c>
      <c r="AC581" s="12">
        <v>0</v>
      </c>
      <c r="AD581" s="12">
        <v>1</v>
      </c>
      <c r="AE581" s="12">
        <v>0</v>
      </c>
      <c r="AF581" s="12">
        <v>1</v>
      </c>
      <c r="AG581" s="113">
        <v>2.1972245773362196</v>
      </c>
      <c r="AH581" s="12">
        <v>0</v>
      </c>
      <c r="AI581" s="24">
        <v>46</v>
      </c>
      <c r="AJ581" s="12">
        <v>1</v>
      </c>
      <c r="AK581" s="12" t="s">
        <v>656</v>
      </c>
      <c r="AL581" s="12">
        <v>13</v>
      </c>
      <c r="AM581" s="12" t="s">
        <v>109</v>
      </c>
      <c r="AN581" s="128">
        <f t="shared" si="22"/>
        <v>2.954910279033736</v>
      </c>
      <c r="AO581" s="12">
        <v>102.13</v>
      </c>
      <c r="AP581" s="12" t="s">
        <v>680</v>
      </c>
      <c r="AQ581" s="12" t="s">
        <v>1692</v>
      </c>
      <c r="AR581" s="12" t="s">
        <v>666</v>
      </c>
      <c r="AS581" s="12" t="s">
        <v>667</v>
      </c>
      <c r="AT581" s="12" t="s">
        <v>17</v>
      </c>
    </row>
    <row r="582" spans="1:46" ht="15" customHeight="1" x14ac:dyDescent="0.3">
      <c r="A582" s="15">
        <v>1.6145842093015665E-2</v>
      </c>
      <c r="B582" s="12">
        <v>1.6145842093015665E-2</v>
      </c>
      <c r="C582" s="12">
        <v>0</v>
      </c>
      <c r="D582" s="12">
        <v>0</v>
      </c>
      <c r="E582" s="12">
        <v>1</v>
      </c>
      <c r="F582" s="12">
        <v>1</v>
      </c>
      <c r="G582" s="12">
        <v>1</v>
      </c>
      <c r="H582" s="12">
        <v>0</v>
      </c>
      <c r="I582" s="12">
        <v>0</v>
      </c>
      <c r="J582" s="12">
        <v>0</v>
      </c>
      <c r="K582" s="12">
        <v>0</v>
      </c>
      <c r="L582" s="12">
        <v>0</v>
      </c>
      <c r="M582" s="12">
        <v>0</v>
      </c>
      <c r="N582" s="12">
        <v>0</v>
      </c>
      <c r="O582" s="113">
        <v>7.6019019598751658</v>
      </c>
      <c r="P582" s="12">
        <v>0</v>
      </c>
      <c r="Q582" s="12">
        <v>0</v>
      </c>
      <c r="R582" s="41">
        <v>3.5350000000000001</v>
      </c>
      <c r="S582" s="128">
        <v>6.2952660014396464</v>
      </c>
      <c r="T582" s="126">
        <v>1</v>
      </c>
      <c r="U582" s="128">
        <v>0.63872737253211231</v>
      </c>
      <c r="V582" s="12">
        <v>0</v>
      </c>
      <c r="W582" s="12">
        <v>1</v>
      </c>
      <c r="X582" s="12">
        <v>0</v>
      </c>
      <c r="Y582" s="12">
        <v>1</v>
      </c>
      <c r="Z582" s="12">
        <v>1</v>
      </c>
      <c r="AA582" s="12">
        <v>1</v>
      </c>
      <c r="AB582" s="12">
        <v>0</v>
      </c>
      <c r="AC582" s="12">
        <v>0</v>
      </c>
      <c r="AD582" s="12">
        <v>1</v>
      </c>
      <c r="AE582" s="12">
        <v>0</v>
      </c>
      <c r="AF582" s="12">
        <v>1</v>
      </c>
      <c r="AG582" s="113">
        <v>2.1972245773362196</v>
      </c>
      <c r="AH582" s="12">
        <v>0</v>
      </c>
      <c r="AI582" s="24">
        <v>46</v>
      </c>
      <c r="AJ582" s="12">
        <v>1</v>
      </c>
      <c r="AK582" s="12" t="s">
        <v>656</v>
      </c>
      <c r="AL582" s="12">
        <v>13</v>
      </c>
      <c r="AM582" s="12" t="s">
        <v>109</v>
      </c>
      <c r="AN582" s="128">
        <f t="shared" si="22"/>
        <v>2.954910279033736</v>
      </c>
      <c r="AO582" s="12">
        <v>102.13</v>
      </c>
      <c r="AP582" s="12" t="s">
        <v>680</v>
      </c>
      <c r="AQ582" s="12" t="s">
        <v>1693</v>
      </c>
      <c r="AR582" s="12" t="s">
        <v>666</v>
      </c>
      <c r="AS582" s="12" t="s">
        <v>667</v>
      </c>
      <c r="AT582" s="12" t="s">
        <v>17</v>
      </c>
    </row>
    <row r="583" spans="1:46" ht="15" customHeight="1" x14ac:dyDescent="0.3">
      <c r="A583" s="15">
        <v>3.5091391719768869E-2</v>
      </c>
      <c r="B583" s="12">
        <v>2.105483503186132E-2</v>
      </c>
      <c r="C583" s="12">
        <v>0</v>
      </c>
      <c r="D583" s="12">
        <v>0</v>
      </c>
      <c r="E583" s="12">
        <v>1</v>
      </c>
      <c r="F583" s="12">
        <v>1</v>
      </c>
      <c r="G583" s="12">
        <v>1</v>
      </c>
      <c r="H583" s="12">
        <v>0</v>
      </c>
      <c r="I583" s="12">
        <v>0</v>
      </c>
      <c r="J583" s="12">
        <v>0</v>
      </c>
      <c r="K583" s="12">
        <v>0</v>
      </c>
      <c r="L583" s="12">
        <v>0</v>
      </c>
      <c r="M583" s="12">
        <v>0</v>
      </c>
      <c r="N583" s="12">
        <v>0</v>
      </c>
      <c r="O583" s="113">
        <v>7.6019019598751658</v>
      </c>
      <c r="P583" s="12">
        <v>0</v>
      </c>
      <c r="Q583" s="12">
        <v>0</v>
      </c>
      <c r="R583" s="41">
        <v>3.5350000000000001</v>
      </c>
      <c r="S583" s="128">
        <v>6.2952660014396464</v>
      </c>
      <c r="T583" s="126">
        <v>1</v>
      </c>
      <c r="U583" s="128">
        <v>0.63872737253211231</v>
      </c>
      <c r="V583" s="12">
        <v>0</v>
      </c>
      <c r="W583" s="12">
        <v>1</v>
      </c>
      <c r="X583" s="12">
        <v>0</v>
      </c>
      <c r="Y583" s="12">
        <v>1</v>
      </c>
      <c r="Z583" s="12">
        <v>1</v>
      </c>
      <c r="AA583" s="12">
        <v>1</v>
      </c>
      <c r="AB583" s="12">
        <v>0</v>
      </c>
      <c r="AC583" s="12">
        <v>0</v>
      </c>
      <c r="AD583" s="12">
        <v>1</v>
      </c>
      <c r="AE583" s="12">
        <v>0</v>
      </c>
      <c r="AF583" s="12">
        <v>1</v>
      </c>
      <c r="AG583" s="113">
        <v>2.1972245773362196</v>
      </c>
      <c r="AH583" s="12">
        <v>0</v>
      </c>
      <c r="AI583" s="24">
        <v>46</v>
      </c>
      <c r="AJ583" s="12">
        <v>1</v>
      </c>
      <c r="AK583" s="12" t="s">
        <v>656</v>
      </c>
      <c r="AL583" s="12">
        <v>13</v>
      </c>
      <c r="AM583" s="12" t="s">
        <v>109</v>
      </c>
      <c r="AN583" s="128">
        <f t="shared" si="22"/>
        <v>2.954910279033736</v>
      </c>
      <c r="AO583" s="12">
        <v>102.13</v>
      </c>
      <c r="AP583" s="12" t="s">
        <v>681</v>
      </c>
      <c r="AQ583" s="12" t="s">
        <v>1694</v>
      </c>
      <c r="AR583" s="12" t="s">
        <v>666</v>
      </c>
      <c r="AS583" s="12" t="s">
        <v>667</v>
      </c>
      <c r="AT583" s="12" t="s">
        <v>17</v>
      </c>
    </row>
    <row r="584" spans="1:46" ht="15" customHeight="1" x14ac:dyDescent="0.3">
      <c r="A584" s="15">
        <v>-8.388269992021519E-3</v>
      </c>
      <c r="B584" s="12">
        <v>2.5164809976064555E-2</v>
      </c>
      <c r="C584" s="12">
        <v>0</v>
      </c>
      <c r="D584" s="12">
        <v>0</v>
      </c>
      <c r="E584" s="12">
        <v>1</v>
      </c>
      <c r="F584" s="12">
        <v>1</v>
      </c>
      <c r="G584" s="12">
        <v>1</v>
      </c>
      <c r="H584" s="12">
        <v>0</v>
      </c>
      <c r="I584" s="12">
        <v>0</v>
      </c>
      <c r="J584" s="12">
        <v>0</v>
      </c>
      <c r="K584" s="12">
        <v>0</v>
      </c>
      <c r="L584" s="12">
        <v>0</v>
      </c>
      <c r="M584" s="12">
        <v>0</v>
      </c>
      <c r="N584" s="12">
        <v>0</v>
      </c>
      <c r="O584" s="113">
        <v>7.6019019598751658</v>
      </c>
      <c r="P584" s="12">
        <v>0</v>
      </c>
      <c r="Q584" s="12">
        <v>0</v>
      </c>
      <c r="R584" s="41">
        <v>3.5350000000000001</v>
      </c>
      <c r="S584" s="128">
        <v>6.2952660014396464</v>
      </c>
      <c r="T584" s="126">
        <v>1</v>
      </c>
      <c r="U584" s="128">
        <v>0.63872737253211231</v>
      </c>
      <c r="V584" s="12">
        <v>0</v>
      </c>
      <c r="W584" s="12">
        <v>1</v>
      </c>
      <c r="X584" s="12">
        <v>0</v>
      </c>
      <c r="Y584" s="12">
        <v>1</v>
      </c>
      <c r="Z584" s="12">
        <v>1</v>
      </c>
      <c r="AA584" s="12">
        <v>1</v>
      </c>
      <c r="AB584" s="12">
        <v>0</v>
      </c>
      <c r="AC584" s="12">
        <v>0</v>
      </c>
      <c r="AD584" s="12">
        <v>1</v>
      </c>
      <c r="AE584" s="12">
        <v>0</v>
      </c>
      <c r="AF584" s="12">
        <v>1</v>
      </c>
      <c r="AG584" s="113">
        <v>2.1972245773362196</v>
      </c>
      <c r="AH584" s="12">
        <v>0</v>
      </c>
      <c r="AI584" s="24">
        <v>46</v>
      </c>
      <c r="AJ584" s="12">
        <v>1</v>
      </c>
      <c r="AK584" s="12" t="s">
        <v>656</v>
      </c>
      <c r="AL584" s="12">
        <v>13</v>
      </c>
      <c r="AM584" s="12" t="s">
        <v>109</v>
      </c>
      <c r="AN584" s="128">
        <f t="shared" si="22"/>
        <v>2.954910279033736</v>
      </c>
      <c r="AO584" s="12">
        <v>102.13</v>
      </c>
      <c r="AP584" s="12" t="s">
        <v>682</v>
      </c>
      <c r="AQ584" s="12" t="s">
        <v>1695</v>
      </c>
      <c r="AR584" s="12" t="s">
        <v>666</v>
      </c>
      <c r="AS584" s="12" t="s">
        <v>667</v>
      </c>
      <c r="AT584" s="12" t="s">
        <v>17</v>
      </c>
    </row>
    <row r="585" spans="1:46" ht="15" customHeight="1" x14ac:dyDescent="0.3">
      <c r="A585" s="15">
        <v>1.8014814268497555E-2</v>
      </c>
      <c r="B585" s="12">
        <v>2.8023044417662867E-2</v>
      </c>
      <c r="C585" s="12">
        <v>0</v>
      </c>
      <c r="D585" s="12">
        <v>0</v>
      </c>
      <c r="E585" s="12">
        <v>1</v>
      </c>
      <c r="F585" s="12">
        <v>1</v>
      </c>
      <c r="G585" s="12">
        <v>1</v>
      </c>
      <c r="H585" s="12">
        <v>0</v>
      </c>
      <c r="I585" s="12">
        <v>0</v>
      </c>
      <c r="J585" s="12">
        <v>0</v>
      </c>
      <c r="K585" s="12">
        <v>0</v>
      </c>
      <c r="L585" s="12">
        <v>0</v>
      </c>
      <c r="M585" s="12">
        <v>0</v>
      </c>
      <c r="N585" s="12">
        <v>0</v>
      </c>
      <c r="O585" s="113">
        <v>7.6019019598751658</v>
      </c>
      <c r="P585" s="12">
        <v>0</v>
      </c>
      <c r="Q585" s="12">
        <v>0</v>
      </c>
      <c r="R585" s="41">
        <v>3.5350000000000001</v>
      </c>
      <c r="S585" s="128">
        <v>6.2952660014396464</v>
      </c>
      <c r="T585" s="126">
        <v>1</v>
      </c>
      <c r="U585" s="128">
        <v>0.63872737253211231</v>
      </c>
      <c r="V585" s="12">
        <v>0</v>
      </c>
      <c r="W585" s="12">
        <v>1</v>
      </c>
      <c r="X585" s="12">
        <v>0</v>
      </c>
      <c r="Y585" s="12">
        <v>1</v>
      </c>
      <c r="Z585" s="12">
        <v>1</v>
      </c>
      <c r="AA585" s="12">
        <v>1</v>
      </c>
      <c r="AB585" s="12">
        <v>0</v>
      </c>
      <c r="AC585" s="12">
        <v>0</v>
      </c>
      <c r="AD585" s="12">
        <v>1</v>
      </c>
      <c r="AE585" s="12">
        <v>0</v>
      </c>
      <c r="AF585" s="12">
        <v>1</v>
      </c>
      <c r="AG585" s="113">
        <v>2.1972245773362196</v>
      </c>
      <c r="AH585" s="12">
        <v>0</v>
      </c>
      <c r="AI585" s="24">
        <v>46</v>
      </c>
      <c r="AJ585" s="12">
        <v>1</v>
      </c>
      <c r="AK585" s="12" t="s">
        <v>656</v>
      </c>
      <c r="AL585" s="12">
        <v>13</v>
      </c>
      <c r="AM585" s="12" t="s">
        <v>109</v>
      </c>
      <c r="AN585" s="128">
        <f t="shared" si="22"/>
        <v>2.954910279033736</v>
      </c>
      <c r="AO585" s="12">
        <v>102.13</v>
      </c>
      <c r="AP585" s="12" t="s">
        <v>683</v>
      </c>
      <c r="AQ585" s="12" t="s">
        <v>1696</v>
      </c>
      <c r="AR585" s="12" t="s">
        <v>666</v>
      </c>
      <c r="AS585" s="12" t="s">
        <v>667</v>
      </c>
      <c r="AT585" s="12" t="s">
        <v>17</v>
      </c>
    </row>
    <row r="586" spans="1:46" ht="15" customHeight="1" x14ac:dyDescent="0.3">
      <c r="A586" s="15">
        <v>6.5283852417337015E-2</v>
      </c>
      <c r="B586" s="12">
        <v>2.7978793893144432E-2</v>
      </c>
      <c r="C586" s="12">
        <v>0</v>
      </c>
      <c r="D586" s="12">
        <v>1</v>
      </c>
      <c r="E586" s="12">
        <v>0</v>
      </c>
      <c r="F586" s="12">
        <v>1</v>
      </c>
      <c r="G586" s="12">
        <v>1</v>
      </c>
      <c r="H586" s="12">
        <v>0</v>
      </c>
      <c r="I586" s="12">
        <v>0</v>
      </c>
      <c r="J586" s="12">
        <v>0</v>
      </c>
      <c r="K586" s="12">
        <v>0</v>
      </c>
      <c r="L586" s="12">
        <v>0</v>
      </c>
      <c r="M586" s="12">
        <v>0</v>
      </c>
      <c r="N586" s="12">
        <v>0</v>
      </c>
      <c r="O586" s="113">
        <v>7.6019019598751658</v>
      </c>
      <c r="P586" s="12">
        <v>0</v>
      </c>
      <c r="Q586" s="12">
        <v>0</v>
      </c>
      <c r="R586" s="41">
        <v>3.5350000000000001</v>
      </c>
      <c r="S586" s="128">
        <v>6.2952660014396464</v>
      </c>
      <c r="T586" s="126">
        <v>1</v>
      </c>
      <c r="U586" s="128">
        <v>0.63872737253211231</v>
      </c>
      <c r="V586" s="12">
        <v>0</v>
      </c>
      <c r="W586" s="12">
        <v>1</v>
      </c>
      <c r="X586" s="12">
        <v>0</v>
      </c>
      <c r="Y586" s="12">
        <v>1</v>
      </c>
      <c r="Z586" s="12">
        <v>0</v>
      </c>
      <c r="AA586" s="12">
        <v>1</v>
      </c>
      <c r="AB586" s="12">
        <v>0</v>
      </c>
      <c r="AC586" s="12">
        <v>0</v>
      </c>
      <c r="AD586" s="12">
        <v>1</v>
      </c>
      <c r="AE586" s="12">
        <v>0</v>
      </c>
      <c r="AF586" s="12">
        <v>1</v>
      </c>
      <c r="AG586" s="113">
        <v>2.1972245773362196</v>
      </c>
      <c r="AH586" s="12">
        <v>0</v>
      </c>
      <c r="AI586" s="24">
        <v>46</v>
      </c>
      <c r="AJ586" s="12">
        <v>1</v>
      </c>
      <c r="AK586" s="12" t="s">
        <v>656</v>
      </c>
      <c r="AL586" s="12">
        <v>13</v>
      </c>
      <c r="AM586" s="12" t="s">
        <v>109</v>
      </c>
      <c r="AN586" s="128">
        <f t="shared" si="22"/>
        <v>2.954910279033736</v>
      </c>
      <c r="AO586" s="12">
        <v>102.13</v>
      </c>
      <c r="AP586" s="12" t="s">
        <v>683</v>
      </c>
      <c r="AQ586" s="12" t="s">
        <v>1697</v>
      </c>
      <c r="AR586" s="12" t="s">
        <v>666</v>
      </c>
      <c r="AS586" s="12" t="s">
        <v>667</v>
      </c>
      <c r="AT586" s="12" t="s">
        <v>17</v>
      </c>
    </row>
    <row r="587" spans="1:46" ht="15" customHeight="1" x14ac:dyDescent="0.3">
      <c r="A587" s="15">
        <v>0.10247804785277326</v>
      </c>
      <c r="B587" s="12">
        <v>3.4159349284257755E-2</v>
      </c>
      <c r="C587" s="12">
        <v>0</v>
      </c>
      <c r="D587" s="12">
        <v>1</v>
      </c>
      <c r="E587" s="12">
        <v>0</v>
      </c>
      <c r="F587" s="12">
        <v>1</v>
      </c>
      <c r="G587" s="12">
        <v>1</v>
      </c>
      <c r="H587" s="12">
        <v>0</v>
      </c>
      <c r="I587" s="12">
        <v>0</v>
      </c>
      <c r="J587" s="12">
        <v>0</v>
      </c>
      <c r="K587" s="12">
        <v>0</v>
      </c>
      <c r="L587" s="12">
        <v>0</v>
      </c>
      <c r="M587" s="12">
        <v>0</v>
      </c>
      <c r="N587" s="12">
        <v>0</v>
      </c>
      <c r="O587" s="113">
        <v>7.6019019598751658</v>
      </c>
      <c r="P587" s="12">
        <v>0</v>
      </c>
      <c r="Q587" s="12">
        <v>0</v>
      </c>
      <c r="R587" s="41">
        <v>3.5350000000000001</v>
      </c>
      <c r="S587" s="128">
        <v>6.2952660014396464</v>
      </c>
      <c r="T587" s="126">
        <v>1</v>
      </c>
      <c r="U587" s="128">
        <v>0.63872737253211231</v>
      </c>
      <c r="V587" s="12">
        <v>0</v>
      </c>
      <c r="W587" s="12">
        <v>1</v>
      </c>
      <c r="X587" s="12">
        <v>0</v>
      </c>
      <c r="Y587" s="12">
        <v>1</v>
      </c>
      <c r="Z587" s="12">
        <v>0</v>
      </c>
      <c r="AA587" s="12">
        <v>1</v>
      </c>
      <c r="AB587" s="12">
        <v>0</v>
      </c>
      <c r="AC587" s="12">
        <v>0</v>
      </c>
      <c r="AD587" s="12">
        <v>1</v>
      </c>
      <c r="AE587" s="12">
        <v>0</v>
      </c>
      <c r="AF587" s="12">
        <v>1</v>
      </c>
      <c r="AG587" s="113">
        <v>2.1972245773362196</v>
      </c>
      <c r="AH587" s="12">
        <v>0</v>
      </c>
      <c r="AI587" s="24">
        <v>46</v>
      </c>
      <c r="AJ587" s="12">
        <v>1</v>
      </c>
      <c r="AK587" s="12" t="s">
        <v>656</v>
      </c>
      <c r="AL587" s="12">
        <v>13</v>
      </c>
      <c r="AM587" s="12" t="s">
        <v>109</v>
      </c>
      <c r="AN587" s="128">
        <f t="shared" si="22"/>
        <v>2.954910279033736</v>
      </c>
      <c r="AO587" s="12">
        <v>102.13</v>
      </c>
      <c r="AP587" s="12" t="s">
        <v>684</v>
      </c>
      <c r="AQ587" s="12" t="s">
        <v>1698</v>
      </c>
      <c r="AR587" s="12" t="s">
        <v>666</v>
      </c>
      <c r="AS587" s="12" t="s">
        <v>667</v>
      </c>
      <c r="AT587" s="12" t="s">
        <v>17</v>
      </c>
    </row>
    <row r="588" spans="1:46" ht="15" customHeight="1" x14ac:dyDescent="0.3">
      <c r="A588" s="15">
        <v>-1.6243529257647899E-2</v>
      </c>
      <c r="B588" s="12">
        <v>4.8730587772943701E-2</v>
      </c>
      <c r="C588" s="12">
        <v>0</v>
      </c>
      <c r="D588" s="12">
        <v>1</v>
      </c>
      <c r="E588" s="12">
        <v>0</v>
      </c>
      <c r="F588" s="12">
        <v>1</v>
      </c>
      <c r="G588" s="12">
        <v>1</v>
      </c>
      <c r="H588" s="12">
        <v>0</v>
      </c>
      <c r="I588" s="12">
        <v>0</v>
      </c>
      <c r="J588" s="12">
        <v>0</v>
      </c>
      <c r="K588" s="12">
        <v>0</v>
      </c>
      <c r="L588" s="12">
        <v>0</v>
      </c>
      <c r="M588" s="12">
        <v>0</v>
      </c>
      <c r="N588" s="12">
        <v>0</v>
      </c>
      <c r="O588" s="113">
        <v>7.6019019598751658</v>
      </c>
      <c r="P588" s="12">
        <v>0</v>
      </c>
      <c r="Q588" s="12">
        <v>0</v>
      </c>
      <c r="R588" s="41">
        <v>3.5350000000000001</v>
      </c>
      <c r="S588" s="128">
        <v>6.2952660014396464</v>
      </c>
      <c r="T588" s="126">
        <v>1</v>
      </c>
      <c r="U588" s="128">
        <v>0.63872737253211231</v>
      </c>
      <c r="V588" s="12">
        <v>0</v>
      </c>
      <c r="W588" s="12">
        <v>1</v>
      </c>
      <c r="X588" s="12">
        <v>0</v>
      </c>
      <c r="Y588" s="12">
        <v>1</v>
      </c>
      <c r="Z588" s="12">
        <v>0</v>
      </c>
      <c r="AA588" s="12">
        <v>1</v>
      </c>
      <c r="AB588" s="12">
        <v>0</v>
      </c>
      <c r="AC588" s="12">
        <v>0</v>
      </c>
      <c r="AD588" s="12">
        <v>1</v>
      </c>
      <c r="AE588" s="12">
        <v>0</v>
      </c>
      <c r="AF588" s="12">
        <v>1</v>
      </c>
      <c r="AG588" s="113">
        <v>2.1972245773362196</v>
      </c>
      <c r="AH588" s="12">
        <v>0</v>
      </c>
      <c r="AI588" s="24">
        <v>46</v>
      </c>
      <c r="AJ588" s="12">
        <v>1</v>
      </c>
      <c r="AK588" s="12" t="s">
        <v>656</v>
      </c>
      <c r="AL588" s="12">
        <v>13</v>
      </c>
      <c r="AM588" s="12" t="s">
        <v>109</v>
      </c>
      <c r="AN588" s="128">
        <f t="shared" si="22"/>
        <v>2.954910279033736</v>
      </c>
      <c r="AO588" s="12">
        <v>102.13</v>
      </c>
      <c r="AP588" s="12" t="s">
        <v>685</v>
      </c>
      <c r="AQ588" s="12" t="s">
        <v>1699</v>
      </c>
      <c r="AR588" s="12" t="s">
        <v>666</v>
      </c>
      <c r="AS588" s="12" t="s">
        <v>667</v>
      </c>
      <c r="AT588" s="12" t="s">
        <v>17</v>
      </c>
    </row>
    <row r="589" spans="1:46" ht="15" customHeight="1" x14ac:dyDescent="0.3">
      <c r="A589" s="15">
        <v>0</v>
      </c>
      <c r="B589" s="12">
        <v>2.9514066805047763E-2</v>
      </c>
      <c r="C589" s="12">
        <v>0</v>
      </c>
      <c r="D589" s="12">
        <v>1</v>
      </c>
      <c r="E589" s="12">
        <v>0</v>
      </c>
      <c r="F589" s="12">
        <v>1</v>
      </c>
      <c r="G589" s="12">
        <v>1</v>
      </c>
      <c r="H589" s="12">
        <v>0</v>
      </c>
      <c r="I589" s="12">
        <v>0</v>
      </c>
      <c r="J589" s="12">
        <v>0</v>
      </c>
      <c r="K589" s="12">
        <v>0</v>
      </c>
      <c r="L589" s="12">
        <v>0</v>
      </c>
      <c r="M589" s="12">
        <v>0</v>
      </c>
      <c r="N589" s="12">
        <v>0</v>
      </c>
      <c r="O589" s="113">
        <v>7.6019019598751658</v>
      </c>
      <c r="P589" s="12">
        <v>0</v>
      </c>
      <c r="Q589" s="12">
        <v>0</v>
      </c>
      <c r="R589" s="41">
        <v>3.5350000000000001</v>
      </c>
      <c r="S589" s="128">
        <v>6.2952660014396464</v>
      </c>
      <c r="T589" s="126">
        <v>1</v>
      </c>
      <c r="U589" s="128">
        <v>0.63872737253211231</v>
      </c>
      <c r="V589" s="12">
        <v>0</v>
      </c>
      <c r="W589" s="12">
        <v>1</v>
      </c>
      <c r="X589" s="12">
        <v>0</v>
      </c>
      <c r="Y589" s="12">
        <v>1</v>
      </c>
      <c r="Z589" s="12">
        <v>0</v>
      </c>
      <c r="AA589" s="12">
        <v>1</v>
      </c>
      <c r="AB589" s="12">
        <v>0</v>
      </c>
      <c r="AC589" s="12">
        <v>0</v>
      </c>
      <c r="AD589" s="12">
        <v>1</v>
      </c>
      <c r="AE589" s="12">
        <v>0</v>
      </c>
      <c r="AF589" s="12">
        <v>0</v>
      </c>
      <c r="AG589" s="113">
        <v>2.1972245773362196</v>
      </c>
      <c r="AH589" s="12">
        <v>0</v>
      </c>
      <c r="AI589" s="24">
        <v>46</v>
      </c>
      <c r="AJ589" s="12">
        <v>1</v>
      </c>
      <c r="AK589" s="12" t="s">
        <v>656</v>
      </c>
      <c r="AL589" s="12">
        <v>13</v>
      </c>
      <c r="AM589" s="12" t="s">
        <v>109</v>
      </c>
      <c r="AN589" s="128">
        <f t="shared" si="22"/>
        <v>2.954910279033736</v>
      </c>
      <c r="AO589" s="12">
        <v>102.13</v>
      </c>
      <c r="AP589" s="12" t="s">
        <v>689</v>
      </c>
      <c r="AQ589" s="12" t="s">
        <v>1702</v>
      </c>
      <c r="AR589" s="12" t="s">
        <v>692</v>
      </c>
      <c r="AS589" s="12" t="s">
        <v>667</v>
      </c>
      <c r="AT589" s="12" t="s">
        <v>17</v>
      </c>
    </row>
    <row r="590" spans="1:46" ht="15" customHeight="1" x14ac:dyDescent="0.3">
      <c r="A590" s="15">
        <v>6.7726490693389221E-2</v>
      </c>
      <c r="B590" s="12">
        <v>2.9446300301473577E-2</v>
      </c>
      <c r="C590" s="12">
        <v>0</v>
      </c>
      <c r="D590" s="12">
        <v>1</v>
      </c>
      <c r="E590" s="12">
        <v>0</v>
      </c>
      <c r="F590" s="12">
        <v>1</v>
      </c>
      <c r="G590" s="12">
        <v>1</v>
      </c>
      <c r="H590" s="12">
        <v>0</v>
      </c>
      <c r="I590" s="12">
        <v>0</v>
      </c>
      <c r="J590" s="12">
        <v>0</v>
      </c>
      <c r="K590" s="12">
        <v>0</v>
      </c>
      <c r="L590" s="12">
        <v>0</v>
      </c>
      <c r="M590" s="12">
        <v>0</v>
      </c>
      <c r="N590" s="12">
        <v>0</v>
      </c>
      <c r="O590" s="113">
        <v>7.6019019598751658</v>
      </c>
      <c r="P590" s="12">
        <v>0</v>
      </c>
      <c r="Q590" s="12">
        <v>0</v>
      </c>
      <c r="R590" s="41">
        <v>3.5350000000000001</v>
      </c>
      <c r="S590" s="128">
        <v>6.2952660014396464</v>
      </c>
      <c r="T590" s="126">
        <v>1</v>
      </c>
      <c r="U590" s="128">
        <v>0.63872737253211231</v>
      </c>
      <c r="V590" s="12">
        <v>0</v>
      </c>
      <c r="W590" s="12">
        <v>1</v>
      </c>
      <c r="X590" s="12">
        <v>0</v>
      </c>
      <c r="Y590" s="12">
        <v>1</v>
      </c>
      <c r="Z590" s="12">
        <v>0</v>
      </c>
      <c r="AA590" s="12">
        <v>1</v>
      </c>
      <c r="AB590" s="12">
        <v>0</v>
      </c>
      <c r="AC590" s="12">
        <v>0</v>
      </c>
      <c r="AD590" s="12">
        <v>1</v>
      </c>
      <c r="AE590" s="12">
        <v>0</v>
      </c>
      <c r="AF590" s="12">
        <v>0</v>
      </c>
      <c r="AG590" s="113">
        <v>2.1972245773362196</v>
      </c>
      <c r="AH590" s="12">
        <v>0</v>
      </c>
      <c r="AI590" s="24">
        <v>46</v>
      </c>
      <c r="AJ590" s="12">
        <v>1</v>
      </c>
      <c r="AK590" s="12" t="s">
        <v>656</v>
      </c>
      <c r="AL590" s="12">
        <v>13</v>
      </c>
      <c r="AM590" s="12" t="s">
        <v>109</v>
      </c>
      <c r="AN590" s="128">
        <f t="shared" si="22"/>
        <v>2.954910279033736</v>
      </c>
      <c r="AO590" s="12">
        <v>102.13</v>
      </c>
      <c r="AP590" s="12" t="s">
        <v>689</v>
      </c>
      <c r="AQ590" s="12" t="s">
        <v>1703</v>
      </c>
      <c r="AR590" s="12" t="s">
        <v>693</v>
      </c>
      <c r="AS590" s="12" t="s">
        <v>667</v>
      </c>
      <c r="AT590" s="12" t="s">
        <v>17</v>
      </c>
    </row>
    <row r="591" spans="1:46" ht="15" customHeight="1" x14ac:dyDescent="0.3">
      <c r="A591" s="15">
        <v>4.2592742547825121E-2</v>
      </c>
      <c r="B591" s="12">
        <v>2.9487283302340461E-2</v>
      </c>
      <c r="C591" s="12">
        <v>0</v>
      </c>
      <c r="D591" s="12">
        <v>1</v>
      </c>
      <c r="E591" s="12">
        <v>0</v>
      </c>
      <c r="F591" s="12">
        <v>1</v>
      </c>
      <c r="G591" s="12">
        <v>1</v>
      </c>
      <c r="H591" s="12">
        <v>0</v>
      </c>
      <c r="I591" s="12">
        <v>0</v>
      </c>
      <c r="J591" s="12">
        <v>0</v>
      </c>
      <c r="K591" s="12">
        <v>0</v>
      </c>
      <c r="L591" s="12">
        <v>0</v>
      </c>
      <c r="M591" s="12">
        <v>0</v>
      </c>
      <c r="N591" s="12">
        <v>0</v>
      </c>
      <c r="O591" s="113">
        <v>7.6019019598751658</v>
      </c>
      <c r="P591" s="12">
        <v>0</v>
      </c>
      <c r="Q591" s="12">
        <v>0</v>
      </c>
      <c r="R591" s="41">
        <v>3.5350000000000001</v>
      </c>
      <c r="S591" s="128">
        <v>6.2952660014396464</v>
      </c>
      <c r="T591" s="126">
        <v>1</v>
      </c>
      <c r="U591" s="128">
        <v>0.63872737253211231</v>
      </c>
      <c r="V591" s="12">
        <v>0</v>
      </c>
      <c r="W591" s="12">
        <v>1</v>
      </c>
      <c r="X591" s="12">
        <v>0</v>
      </c>
      <c r="Y591" s="12">
        <v>1</v>
      </c>
      <c r="Z591" s="12">
        <v>0</v>
      </c>
      <c r="AA591" s="12">
        <v>1</v>
      </c>
      <c r="AB591" s="12">
        <v>0</v>
      </c>
      <c r="AC591" s="12">
        <v>0</v>
      </c>
      <c r="AD591" s="12">
        <v>1</v>
      </c>
      <c r="AE591" s="12">
        <v>0</v>
      </c>
      <c r="AF591" s="12">
        <v>0</v>
      </c>
      <c r="AG591" s="113">
        <v>2.1972245773362196</v>
      </c>
      <c r="AH591" s="12">
        <v>0</v>
      </c>
      <c r="AI591" s="24">
        <v>46</v>
      </c>
      <c r="AJ591" s="12">
        <v>1</v>
      </c>
      <c r="AK591" s="12" t="s">
        <v>656</v>
      </c>
      <c r="AL591" s="12">
        <v>13</v>
      </c>
      <c r="AM591" s="12" t="s">
        <v>109</v>
      </c>
      <c r="AN591" s="128">
        <f t="shared" si="22"/>
        <v>2.954910279033736</v>
      </c>
      <c r="AO591" s="12">
        <v>102.13</v>
      </c>
      <c r="AP591" s="12" t="s">
        <v>689</v>
      </c>
      <c r="AQ591" s="12" t="s">
        <v>1704</v>
      </c>
      <c r="AR591" s="12" t="s">
        <v>694</v>
      </c>
      <c r="AS591" s="12" t="s">
        <v>667</v>
      </c>
      <c r="AT591" s="12" t="s">
        <v>17</v>
      </c>
    </row>
    <row r="592" spans="1:46" ht="15" customHeight="1" x14ac:dyDescent="0.3">
      <c r="A592" s="15">
        <v>1.7705664151205544E-2</v>
      </c>
      <c r="B592" s="12">
        <v>2.9509440252009238E-2</v>
      </c>
      <c r="C592" s="12">
        <v>0</v>
      </c>
      <c r="D592" s="12">
        <v>1</v>
      </c>
      <c r="E592" s="12">
        <v>0</v>
      </c>
      <c r="F592" s="12">
        <v>1</v>
      </c>
      <c r="G592" s="12">
        <v>1</v>
      </c>
      <c r="H592" s="12">
        <v>0</v>
      </c>
      <c r="I592" s="12">
        <v>0</v>
      </c>
      <c r="J592" s="12">
        <v>0</v>
      </c>
      <c r="K592" s="12">
        <v>0</v>
      </c>
      <c r="L592" s="12">
        <v>0</v>
      </c>
      <c r="M592" s="12">
        <v>0</v>
      </c>
      <c r="N592" s="12">
        <v>0</v>
      </c>
      <c r="O592" s="113">
        <v>7.6019019598751658</v>
      </c>
      <c r="P592" s="12">
        <v>0</v>
      </c>
      <c r="Q592" s="12">
        <v>0</v>
      </c>
      <c r="R592" s="41">
        <v>3.5350000000000001</v>
      </c>
      <c r="S592" s="128">
        <v>6.2952660014396464</v>
      </c>
      <c r="T592" s="126">
        <v>1</v>
      </c>
      <c r="U592" s="128">
        <v>0.63872737253211231</v>
      </c>
      <c r="V592" s="12">
        <v>0</v>
      </c>
      <c r="W592" s="12">
        <v>1</v>
      </c>
      <c r="X592" s="12">
        <v>0</v>
      </c>
      <c r="Y592" s="12">
        <v>1</v>
      </c>
      <c r="Z592" s="12">
        <v>0</v>
      </c>
      <c r="AA592" s="12">
        <v>1</v>
      </c>
      <c r="AB592" s="12">
        <v>0</v>
      </c>
      <c r="AC592" s="12">
        <v>0</v>
      </c>
      <c r="AD592" s="12">
        <v>1</v>
      </c>
      <c r="AE592" s="12">
        <v>0</v>
      </c>
      <c r="AF592" s="12">
        <v>0</v>
      </c>
      <c r="AG592" s="113">
        <v>2.1972245773362196</v>
      </c>
      <c r="AH592" s="12">
        <v>0</v>
      </c>
      <c r="AI592" s="24">
        <v>46</v>
      </c>
      <c r="AJ592" s="12">
        <v>1</v>
      </c>
      <c r="AK592" s="12" t="s">
        <v>656</v>
      </c>
      <c r="AL592" s="12">
        <v>13</v>
      </c>
      <c r="AM592" s="12" t="s">
        <v>109</v>
      </c>
      <c r="AN592" s="128">
        <f t="shared" si="22"/>
        <v>2.954910279033736</v>
      </c>
      <c r="AO592" s="12">
        <v>102.13</v>
      </c>
      <c r="AP592" s="12" t="s">
        <v>689</v>
      </c>
      <c r="AQ592" s="12" t="s">
        <v>1705</v>
      </c>
      <c r="AR592" s="12" t="s">
        <v>695</v>
      </c>
      <c r="AS592" s="12" t="s">
        <v>667</v>
      </c>
      <c r="AT592" s="12" t="s">
        <v>17</v>
      </c>
    </row>
    <row r="593" spans="1:46" ht="15" customHeight="1" x14ac:dyDescent="0.3">
      <c r="A593" s="15">
        <v>1.8098250617152051E-2</v>
      </c>
      <c r="B593" s="12">
        <v>3.6196501234304103E-2</v>
      </c>
      <c r="C593" s="12">
        <v>0</v>
      </c>
      <c r="D593" s="12">
        <v>1</v>
      </c>
      <c r="E593" s="12">
        <v>0</v>
      </c>
      <c r="F593" s="12">
        <v>1</v>
      </c>
      <c r="G593" s="12">
        <v>1</v>
      </c>
      <c r="H593" s="12">
        <v>0</v>
      </c>
      <c r="I593" s="12">
        <v>0</v>
      </c>
      <c r="J593" s="12">
        <v>0</v>
      </c>
      <c r="K593" s="12">
        <v>0</v>
      </c>
      <c r="L593" s="12">
        <v>0</v>
      </c>
      <c r="M593" s="12">
        <v>0</v>
      </c>
      <c r="N593" s="12">
        <v>0</v>
      </c>
      <c r="O593" s="113">
        <v>7.6019019598751658</v>
      </c>
      <c r="P593" s="12">
        <v>0</v>
      </c>
      <c r="Q593" s="12">
        <v>0</v>
      </c>
      <c r="R593" s="41">
        <v>3.5350000000000001</v>
      </c>
      <c r="S593" s="128">
        <v>6.2952660014396464</v>
      </c>
      <c r="T593" s="126">
        <v>1</v>
      </c>
      <c r="U593" s="128">
        <v>0.63872737253211231</v>
      </c>
      <c r="V593" s="12">
        <v>0</v>
      </c>
      <c r="W593" s="12">
        <v>1</v>
      </c>
      <c r="X593" s="12">
        <v>0</v>
      </c>
      <c r="Y593" s="12">
        <v>1</v>
      </c>
      <c r="Z593" s="12">
        <v>0</v>
      </c>
      <c r="AA593" s="12">
        <v>1</v>
      </c>
      <c r="AB593" s="12">
        <v>0</v>
      </c>
      <c r="AC593" s="12">
        <v>0</v>
      </c>
      <c r="AD593" s="12">
        <v>1</v>
      </c>
      <c r="AE593" s="12">
        <v>0</v>
      </c>
      <c r="AF593" s="12">
        <v>0</v>
      </c>
      <c r="AG593" s="113">
        <v>2.1972245773362196</v>
      </c>
      <c r="AH593" s="12">
        <v>0</v>
      </c>
      <c r="AI593" s="24">
        <v>46</v>
      </c>
      <c r="AJ593" s="12">
        <v>1</v>
      </c>
      <c r="AK593" s="12" t="s">
        <v>656</v>
      </c>
      <c r="AL593" s="12">
        <v>13</v>
      </c>
      <c r="AM593" s="12" t="s">
        <v>109</v>
      </c>
      <c r="AN593" s="128">
        <f t="shared" si="22"/>
        <v>2.954910279033736</v>
      </c>
      <c r="AO593" s="12">
        <v>102.13</v>
      </c>
      <c r="AP593" s="12" t="s">
        <v>690</v>
      </c>
      <c r="AQ593" s="12" t="s">
        <v>1706</v>
      </c>
      <c r="AR593" s="12" t="s">
        <v>692</v>
      </c>
      <c r="AS593" s="12" t="s">
        <v>667</v>
      </c>
      <c r="AT593" s="12" t="s">
        <v>17</v>
      </c>
    </row>
    <row r="594" spans="1:46" ht="15" customHeight="1" x14ac:dyDescent="0.3">
      <c r="A594" s="15">
        <v>9.5011009939844279E-2</v>
      </c>
      <c r="B594" s="12">
        <v>3.6038658942699552E-2</v>
      </c>
      <c r="C594" s="12">
        <v>0</v>
      </c>
      <c r="D594" s="12">
        <v>1</v>
      </c>
      <c r="E594" s="12">
        <v>0</v>
      </c>
      <c r="F594" s="12">
        <v>1</v>
      </c>
      <c r="G594" s="12">
        <v>1</v>
      </c>
      <c r="H594" s="12">
        <v>0</v>
      </c>
      <c r="I594" s="12">
        <v>0</v>
      </c>
      <c r="J594" s="12">
        <v>0</v>
      </c>
      <c r="K594" s="12">
        <v>0</v>
      </c>
      <c r="L594" s="12">
        <v>0</v>
      </c>
      <c r="M594" s="12">
        <v>0</v>
      </c>
      <c r="N594" s="12">
        <v>0</v>
      </c>
      <c r="O594" s="113">
        <v>7.6019019598751658</v>
      </c>
      <c r="P594" s="12">
        <v>0</v>
      </c>
      <c r="Q594" s="12">
        <v>0</v>
      </c>
      <c r="R594" s="41">
        <v>3.5350000000000001</v>
      </c>
      <c r="S594" s="128">
        <v>6.2952660014396464</v>
      </c>
      <c r="T594" s="126">
        <v>1</v>
      </c>
      <c r="U594" s="128">
        <v>0.63872737253211231</v>
      </c>
      <c r="V594" s="12">
        <v>0</v>
      </c>
      <c r="W594" s="12">
        <v>1</v>
      </c>
      <c r="X594" s="12">
        <v>0</v>
      </c>
      <c r="Y594" s="12">
        <v>1</v>
      </c>
      <c r="Z594" s="12">
        <v>0</v>
      </c>
      <c r="AA594" s="12">
        <v>1</v>
      </c>
      <c r="AB594" s="12">
        <v>0</v>
      </c>
      <c r="AC594" s="12">
        <v>0</v>
      </c>
      <c r="AD594" s="12">
        <v>1</v>
      </c>
      <c r="AE594" s="12">
        <v>0</v>
      </c>
      <c r="AF594" s="12">
        <v>0</v>
      </c>
      <c r="AG594" s="113">
        <v>2.1972245773362196</v>
      </c>
      <c r="AH594" s="12">
        <v>0</v>
      </c>
      <c r="AI594" s="24">
        <v>46</v>
      </c>
      <c r="AJ594" s="12">
        <v>1</v>
      </c>
      <c r="AK594" s="12" t="s">
        <v>656</v>
      </c>
      <c r="AL594" s="12">
        <v>13</v>
      </c>
      <c r="AM594" s="12" t="s">
        <v>109</v>
      </c>
      <c r="AN594" s="128">
        <f t="shared" si="22"/>
        <v>2.954910279033736</v>
      </c>
      <c r="AO594" s="12">
        <v>102.13</v>
      </c>
      <c r="AP594" s="12" t="s">
        <v>690</v>
      </c>
      <c r="AQ594" s="12" t="s">
        <v>1707</v>
      </c>
      <c r="AR594" s="12" t="s">
        <v>693</v>
      </c>
      <c r="AS594" s="12" t="s">
        <v>667</v>
      </c>
      <c r="AT594" s="12" t="s">
        <v>17</v>
      </c>
    </row>
    <row r="595" spans="1:46" ht="15" customHeight="1" x14ac:dyDescent="0.3">
      <c r="A595" s="15">
        <v>5.2837334884364033E-2</v>
      </c>
      <c r="B595" s="12">
        <v>3.6151860710354339E-2</v>
      </c>
      <c r="C595" s="12">
        <v>0</v>
      </c>
      <c r="D595" s="12">
        <v>1</v>
      </c>
      <c r="E595" s="12">
        <v>0</v>
      </c>
      <c r="F595" s="12">
        <v>1</v>
      </c>
      <c r="G595" s="12">
        <v>1</v>
      </c>
      <c r="H595" s="12">
        <v>0</v>
      </c>
      <c r="I595" s="12">
        <v>0</v>
      </c>
      <c r="J595" s="12">
        <v>0</v>
      </c>
      <c r="K595" s="12">
        <v>0</v>
      </c>
      <c r="L595" s="12">
        <v>0</v>
      </c>
      <c r="M595" s="12">
        <v>0</v>
      </c>
      <c r="N595" s="12">
        <v>0</v>
      </c>
      <c r="O595" s="113">
        <v>7.6019019598751658</v>
      </c>
      <c r="P595" s="12">
        <v>0</v>
      </c>
      <c r="Q595" s="12">
        <v>0</v>
      </c>
      <c r="R595" s="41">
        <v>3.5350000000000001</v>
      </c>
      <c r="S595" s="128">
        <v>6.2952660014396464</v>
      </c>
      <c r="T595" s="126">
        <v>1</v>
      </c>
      <c r="U595" s="128">
        <v>0.63872737253211231</v>
      </c>
      <c r="V595" s="12">
        <v>0</v>
      </c>
      <c r="W595" s="12">
        <v>1</v>
      </c>
      <c r="X595" s="12">
        <v>0</v>
      </c>
      <c r="Y595" s="12">
        <v>1</v>
      </c>
      <c r="Z595" s="12">
        <v>0</v>
      </c>
      <c r="AA595" s="12">
        <v>1</v>
      </c>
      <c r="AB595" s="12">
        <v>0</v>
      </c>
      <c r="AC595" s="12">
        <v>0</v>
      </c>
      <c r="AD595" s="12">
        <v>1</v>
      </c>
      <c r="AE595" s="12">
        <v>0</v>
      </c>
      <c r="AF595" s="12">
        <v>0</v>
      </c>
      <c r="AG595" s="113">
        <v>2.1972245773362196</v>
      </c>
      <c r="AH595" s="12">
        <v>0</v>
      </c>
      <c r="AI595" s="24">
        <v>46</v>
      </c>
      <c r="AJ595" s="12">
        <v>1</v>
      </c>
      <c r="AK595" s="12" t="s">
        <v>656</v>
      </c>
      <c r="AL595" s="12">
        <v>13</v>
      </c>
      <c r="AM595" s="12" t="s">
        <v>109</v>
      </c>
      <c r="AN595" s="128">
        <f t="shared" si="22"/>
        <v>2.954910279033736</v>
      </c>
      <c r="AO595" s="12">
        <v>102.13</v>
      </c>
      <c r="AP595" s="12" t="s">
        <v>690</v>
      </c>
      <c r="AQ595" s="12" t="s">
        <v>1708</v>
      </c>
      <c r="AR595" s="12" t="s">
        <v>694</v>
      </c>
      <c r="AS595" s="12" t="s">
        <v>667</v>
      </c>
      <c r="AT595" s="12" t="s">
        <v>17</v>
      </c>
    </row>
    <row r="596" spans="1:46" ht="15" customHeight="1" x14ac:dyDescent="0.3">
      <c r="A596" s="15">
        <v>2.7744512431303242E-2</v>
      </c>
      <c r="B596" s="12">
        <v>3.6188494475612919E-2</v>
      </c>
      <c r="C596" s="12">
        <v>0</v>
      </c>
      <c r="D596" s="12">
        <v>1</v>
      </c>
      <c r="E596" s="12">
        <v>0</v>
      </c>
      <c r="F596" s="12">
        <v>1</v>
      </c>
      <c r="G596" s="12">
        <v>1</v>
      </c>
      <c r="H596" s="12">
        <v>0</v>
      </c>
      <c r="I596" s="12">
        <v>0</v>
      </c>
      <c r="J596" s="12">
        <v>0</v>
      </c>
      <c r="K596" s="12">
        <v>0</v>
      </c>
      <c r="L596" s="12">
        <v>0</v>
      </c>
      <c r="M596" s="12">
        <v>0</v>
      </c>
      <c r="N596" s="12">
        <v>0</v>
      </c>
      <c r="O596" s="113">
        <v>7.6019019598751658</v>
      </c>
      <c r="P596" s="12">
        <v>0</v>
      </c>
      <c r="Q596" s="12">
        <v>0</v>
      </c>
      <c r="R596" s="41">
        <v>3.5350000000000001</v>
      </c>
      <c r="S596" s="128">
        <v>6.2952660014396464</v>
      </c>
      <c r="T596" s="126">
        <v>1</v>
      </c>
      <c r="U596" s="128">
        <v>0.63872737253211231</v>
      </c>
      <c r="V596" s="12">
        <v>0</v>
      </c>
      <c r="W596" s="12">
        <v>1</v>
      </c>
      <c r="X596" s="12">
        <v>0</v>
      </c>
      <c r="Y596" s="12">
        <v>1</v>
      </c>
      <c r="Z596" s="12">
        <v>0</v>
      </c>
      <c r="AA596" s="12">
        <v>1</v>
      </c>
      <c r="AB596" s="12">
        <v>0</v>
      </c>
      <c r="AC596" s="12">
        <v>0</v>
      </c>
      <c r="AD596" s="12">
        <v>1</v>
      </c>
      <c r="AE596" s="12">
        <v>0</v>
      </c>
      <c r="AF596" s="12">
        <v>0</v>
      </c>
      <c r="AG596" s="113">
        <v>2.1972245773362196</v>
      </c>
      <c r="AH596" s="12">
        <v>0</v>
      </c>
      <c r="AI596" s="24">
        <v>46</v>
      </c>
      <c r="AJ596" s="12">
        <v>1</v>
      </c>
      <c r="AK596" s="12" t="s">
        <v>656</v>
      </c>
      <c r="AL596" s="12">
        <v>13</v>
      </c>
      <c r="AM596" s="12" t="s">
        <v>109</v>
      </c>
      <c r="AN596" s="128">
        <f t="shared" si="22"/>
        <v>2.954910279033736</v>
      </c>
      <c r="AO596" s="12">
        <v>102.13</v>
      </c>
      <c r="AP596" s="12" t="s">
        <v>690</v>
      </c>
      <c r="AQ596" s="12" t="s">
        <v>1709</v>
      </c>
      <c r="AR596" s="12" t="s">
        <v>695</v>
      </c>
      <c r="AS596" s="12" t="s">
        <v>667</v>
      </c>
      <c r="AT596" s="12" t="s">
        <v>17</v>
      </c>
    </row>
    <row r="597" spans="1:46" ht="15" customHeight="1" x14ac:dyDescent="0.3">
      <c r="A597" s="15">
        <v>-2.8487831884729566E-2</v>
      </c>
      <c r="B597" s="12">
        <v>5.1278097392513232E-2</v>
      </c>
      <c r="C597" s="12">
        <v>0</v>
      </c>
      <c r="D597" s="12">
        <v>1</v>
      </c>
      <c r="E597" s="12">
        <v>0</v>
      </c>
      <c r="F597" s="12">
        <v>1</v>
      </c>
      <c r="G597" s="12">
        <v>1</v>
      </c>
      <c r="H597" s="12">
        <v>0</v>
      </c>
      <c r="I597" s="12">
        <v>0</v>
      </c>
      <c r="J597" s="12">
        <v>0</v>
      </c>
      <c r="K597" s="12">
        <v>0</v>
      </c>
      <c r="L597" s="12">
        <v>0</v>
      </c>
      <c r="M597" s="12">
        <v>0</v>
      </c>
      <c r="N597" s="12">
        <v>0</v>
      </c>
      <c r="O597" s="113">
        <v>7.6019019598751658</v>
      </c>
      <c r="P597" s="12">
        <v>0</v>
      </c>
      <c r="Q597" s="12">
        <v>0</v>
      </c>
      <c r="R597" s="41">
        <v>3.5350000000000001</v>
      </c>
      <c r="S597" s="128">
        <v>6.2952660014396464</v>
      </c>
      <c r="T597" s="126">
        <v>1</v>
      </c>
      <c r="U597" s="128">
        <v>0.63872737253211231</v>
      </c>
      <c r="V597" s="12">
        <v>0</v>
      </c>
      <c r="W597" s="12">
        <v>1</v>
      </c>
      <c r="X597" s="12">
        <v>0</v>
      </c>
      <c r="Y597" s="12">
        <v>1</v>
      </c>
      <c r="Z597" s="12">
        <v>0</v>
      </c>
      <c r="AA597" s="12">
        <v>1</v>
      </c>
      <c r="AB597" s="12">
        <v>0</v>
      </c>
      <c r="AC597" s="12">
        <v>0</v>
      </c>
      <c r="AD597" s="12">
        <v>1</v>
      </c>
      <c r="AE597" s="12">
        <v>0</v>
      </c>
      <c r="AF597" s="12">
        <v>0</v>
      </c>
      <c r="AG597" s="113">
        <v>2.1972245773362196</v>
      </c>
      <c r="AH597" s="12">
        <v>0</v>
      </c>
      <c r="AI597" s="24">
        <v>46</v>
      </c>
      <c r="AJ597" s="12">
        <v>1</v>
      </c>
      <c r="AK597" s="12" t="s">
        <v>656</v>
      </c>
      <c r="AL597" s="12">
        <v>13</v>
      </c>
      <c r="AM597" s="12" t="s">
        <v>109</v>
      </c>
      <c r="AN597" s="128">
        <f t="shared" si="22"/>
        <v>2.954910279033736</v>
      </c>
      <c r="AO597" s="12">
        <v>102.13</v>
      </c>
      <c r="AP597" s="12" t="s">
        <v>691</v>
      </c>
      <c r="AQ597" s="12" t="s">
        <v>1710</v>
      </c>
      <c r="AR597" s="12" t="s">
        <v>692</v>
      </c>
      <c r="AS597" s="12" t="s">
        <v>667</v>
      </c>
      <c r="AT597" s="12" t="s">
        <v>17</v>
      </c>
    </row>
    <row r="598" spans="1:46" ht="15" customHeight="1" x14ac:dyDescent="0.3">
      <c r="A598" s="15">
        <v>3.6187283389365547E-2</v>
      </c>
      <c r="B598" s="12">
        <v>5.1265318134934519E-2</v>
      </c>
      <c r="C598" s="12">
        <v>0</v>
      </c>
      <c r="D598" s="12">
        <v>1</v>
      </c>
      <c r="E598" s="12">
        <v>0</v>
      </c>
      <c r="F598" s="12">
        <v>1</v>
      </c>
      <c r="G598" s="12">
        <v>1</v>
      </c>
      <c r="H598" s="12">
        <v>0</v>
      </c>
      <c r="I598" s="12">
        <v>0</v>
      </c>
      <c r="J598" s="12">
        <v>0</v>
      </c>
      <c r="K598" s="12">
        <v>0</v>
      </c>
      <c r="L598" s="12">
        <v>0</v>
      </c>
      <c r="M598" s="12">
        <v>0</v>
      </c>
      <c r="N598" s="12">
        <v>0</v>
      </c>
      <c r="O598" s="113">
        <v>7.6019019598751658</v>
      </c>
      <c r="P598" s="12">
        <v>0</v>
      </c>
      <c r="Q598" s="12">
        <v>0</v>
      </c>
      <c r="R598" s="41">
        <v>3.5350000000000001</v>
      </c>
      <c r="S598" s="128">
        <v>6.2952660014396464</v>
      </c>
      <c r="T598" s="126">
        <v>1</v>
      </c>
      <c r="U598" s="128">
        <v>0.63872737253211231</v>
      </c>
      <c r="V598" s="12">
        <v>0</v>
      </c>
      <c r="W598" s="12">
        <v>1</v>
      </c>
      <c r="X598" s="12">
        <v>0</v>
      </c>
      <c r="Y598" s="12">
        <v>1</v>
      </c>
      <c r="Z598" s="12">
        <v>0</v>
      </c>
      <c r="AA598" s="12">
        <v>1</v>
      </c>
      <c r="AB598" s="12">
        <v>0</v>
      </c>
      <c r="AC598" s="12">
        <v>0</v>
      </c>
      <c r="AD598" s="12">
        <v>1</v>
      </c>
      <c r="AE598" s="12">
        <v>0</v>
      </c>
      <c r="AF598" s="12">
        <v>0</v>
      </c>
      <c r="AG598" s="113">
        <v>2.1972245773362196</v>
      </c>
      <c r="AH598" s="12">
        <v>0</v>
      </c>
      <c r="AI598" s="24">
        <v>46</v>
      </c>
      <c r="AJ598" s="12">
        <v>1</v>
      </c>
      <c r="AK598" s="12" t="s">
        <v>656</v>
      </c>
      <c r="AL598" s="12">
        <v>13</v>
      </c>
      <c r="AM598" s="12" t="s">
        <v>109</v>
      </c>
      <c r="AN598" s="128">
        <f t="shared" si="22"/>
        <v>2.954910279033736</v>
      </c>
      <c r="AO598" s="12">
        <v>102.13</v>
      </c>
      <c r="AP598" s="12" t="s">
        <v>691</v>
      </c>
      <c r="AQ598" s="12" t="s">
        <v>1711</v>
      </c>
      <c r="AR598" s="12" t="s">
        <v>693</v>
      </c>
      <c r="AS598" s="12" t="s">
        <v>667</v>
      </c>
      <c r="AT598" s="12" t="s">
        <v>17</v>
      </c>
    </row>
    <row r="599" spans="1:46" ht="15" customHeight="1" x14ac:dyDescent="0.3">
      <c r="A599" s="15">
        <v>5.1298242631821547E-3</v>
      </c>
      <c r="B599" s="12">
        <v>5.1298242631821547E-2</v>
      </c>
      <c r="C599" s="12">
        <v>0</v>
      </c>
      <c r="D599" s="12">
        <v>1</v>
      </c>
      <c r="E599" s="12">
        <v>0</v>
      </c>
      <c r="F599" s="12">
        <v>1</v>
      </c>
      <c r="G599" s="12">
        <v>1</v>
      </c>
      <c r="H599" s="12">
        <v>0</v>
      </c>
      <c r="I599" s="12">
        <v>0</v>
      </c>
      <c r="J599" s="12">
        <v>0</v>
      </c>
      <c r="K599" s="12">
        <v>0</v>
      </c>
      <c r="L599" s="12">
        <v>0</v>
      </c>
      <c r="M599" s="12">
        <v>0</v>
      </c>
      <c r="N599" s="12">
        <v>0</v>
      </c>
      <c r="O599" s="113">
        <v>7.6019019598751658</v>
      </c>
      <c r="P599" s="12">
        <v>0</v>
      </c>
      <c r="Q599" s="12">
        <v>0</v>
      </c>
      <c r="R599" s="41">
        <v>3.5350000000000001</v>
      </c>
      <c r="S599" s="128">
        <v>6.2952660014396464</v>
      </c>
      <c r="T599" s="126">
        <v>1</v>
      </c>
      <c r="U599" s="128">
        <v>0.63872737253211231</v>
      </c>
      <c r="V599" s="12">
        <v>0</v>
      </c>
      <c r="W599" s="12">
        <v>1</v>
      </c>
      <c r="X599" s="12">
        <v>0</v>
      </c>
      <c r="Y599" s="12">
        <v>1</v>
      </c>
      <c r="Z599" s="12">
        <v>0</v>
      </c>
      <c r="AA599" s="12">
        <v>1</v>
      </c>
      <c r="AB599" s="12">
        <v>0</v>
      </c>
      <c r="AC599" s="12">
        <v>0</v>
      </c>
      <c r="AD599" s="12">
        <v>1</v>
      </c>
      <c r="AE599" s="12">
        <v>0</v>
      </c>
      <c r="AF599" s="12">
        <v>0</v>
      </c>
      <c r="AG599" s="113">
        <v>2.1972245773362196</v>
      </c>
      <c r="AH599" s="12">
        <v>0</v>
      </c>
      <c r="AI599" s="24">
        <v>46</v>
      </c>
      <c r="AJ599" s="12">
        <v>1</v>
      </c>
      <c r="AK599" s="12" t="s">
        <v>656</v>
      </c>
      <c r="AL599" s="12">
        <v>13</v>
      </c>
      <c r="AM599" s="12" t="s">
        <v>109</v>
      </c>
      <c r="AN599" s="128">
        <f t="shared" si="22"/>
        <v>2.954910279033736</v>
      </c>
      <c r="AO599" s="12">
        <v>102.13</v>
      </c>
      <c r="AP599" s="12" t="s">
        <v>691</v>
      </c>
      <c r="AQ599" s="12" t="s">
        <v>1712</v>
      </c>
      <c r="AR599" s="12" t="s">
        <v>694</v>
      </c>
      <c r="AS599" s="12" t="s">
        <v>667</v>
      </c>
      <c r="AT599" s="12" t="s">
        <v>17</v>
      </c>
    </row>
    <row r="600" spans="1:46" ht="15" customHeight="1" x14ac:dyDescent="0.3">
      <c r="A600" s="15">
        <v>-3.6617510139367079E-2</v>
      </c>
      <c r="B600" s="12">
        <v>5.1264514195113901E-2</v>
      </c>
      <c r="C600" s="12">
        <v>0</v>
      </c>
      <c r="D600" s="12">
        <v>1</v>
      </c>
      <c r="E600" s="12">
        <v>0</v>
      </c>
      <c r="F600" s="12">
        <v>1</v>
      </c>
      <c r="G600" s="12">
        <v>1</v>
      </c>
      <c r="H600" s="12">
        <v>0</v>
      </c>
      <c r="I600" s="12">
        <v>0</v>
      </c>
      <c r="J600" s="12">
        <v>0</v>
      </c>
      <c r="K600" s="12">
        <v>0</v>
      </c>
      <c r="L600" s="12">
        <v>0</v>
      </c>
      <c r="M600" s="12">
        <v>0</v>
      </c>
      <c r="N600" s="12">
        <v>0</v>
      </c>
      <c r="O600" s="113">
        <v>7.6019019598751658</v>
      </c>
      <c r="P600" s="12">
        <v>0</v>
      </c>
      <c r="Q600" s="12">
        <v>0</v>
      </c>
      <c r="R600" s="41">
        <v>3.5350000000000001</v>
      </c>
      <c r="S600" s="128">
        <v>6.2952660014396464</v>
      </c>
      <c r="T600" s="126">
        <v>1</v>
      </c>
      <c r="U600" s="128">
        <v>0.63872737253211231</v>
      </c>
      <c r="V600" s="12">
        <v>0</v>
      </c>
      <c r="W600" s="12">
        <v>1</v>
      </c>
      <c r="X600" s="12">
        <v>0</v>
      </c>
      <c r="Y600" s="12">
        <v>1</v>
      </c>
      <c r="Z600" s="12">
        <v>0</v>
      </c>
      <c r="AA600" s="12">
        <v>1</v>
      </c>
      <c r="AB600" s="12">
        <v>0</v>
      </c>
      <c r="AC600" s="12">
        <v>0</v>
      </c>
      <c r="AD600" s="12">
        <v>1</v>
      </c>
      <c r="AE600" s="12">
        <v>0</v>
      </c>
      <c r="AF600" s="12">
        <v>0</v>
      </c>
      <c r="AG600" s="113">
        <v>2.1972245773362196</v>
      </c>
      <c r="AH600" s="12">
        <v>0</v>
      </c>
      <c r="AI600" s="24">
        <v>46</v>
      </c>
      <c r="AJ600" s="12">
        <v>1</v>
      </c>
      <c r="AK600" s="12" t="s">
        <v>656</v>
      </c>
      <c r="AL600" s="12">
        <v>13</v>
      </c>
      <c r="AM600" s="12" t="s">
        <v>109</v>
      </c>
      <c r="AN600" s="128">
        <f t="shared" si="22"/>
        <v>2.954910279033736</v>
      </c>
      <c r="AO600" s="12">
        <v>102.13</v>
      </c>
      <c r="AP600" s="12" t="s">
        <v>691</v>
      </c>
      <c r="AQ600" s="12" t="s">
        <v>1713</v>
      </c>
      <c r="AR600" s="12" t="s">
        <v>695</v>
      </c>
      <c r="AS600" s="12" t="s">
        <v>667</v>
      </c>
      <c r="AT600" s="12" t="s">
        <v>17</v>
      </c>
    </row>
    <row r="601" spans="1:46" ht="15" customHeight="1" x14ac:dyDescent="0.3">
      <c r="A601" s="15">
        <v>-2.5713781765531792E-2</v>
      </c>
      <c r="B601" s="12">
        <v>2.8051398289671042E-2</v>
      </c>
      <c r="C601" s="12">
        <v>0</v>
      </c>
      <c r="D601" s="12">
        <v>1</v>
      </c>
      <c r="E601" s="12">
        <v>0</v>
      </c>
      <c r="F601" s="12">
        <v>1</v>
      </c>
      <c r="G601" s="12">
        <v>1</v>
      </c>
      <c r="H601" s="12">
        <v>0</v>
      </c>
      <c r="I601" s="12">
        <v>0</v>
      </c>
      <c r="J601" s="12">
        <v>0</v>
      </c>
      <c r="K601" s="12">
        <v>0</v>
      </c>
      <c r="L601" s="12">
        <v>0</v>
      </c>
      <c r="M601" s="12">
        <v>0</v>
      </c>
      <c r="N601" s="12">
        <v>0</v>
      </c>
      <c r="O601" s="113">
        <v>7.6019019598751658</v>
      </c>
      <c r="P601" s="12">
        <v>0</v>
      </c>
      <c r="Q601" s="12">
        <v>0</v>
      </c>
      <c r="R601" s="41">
        <v>3.5350000000000001</v>
      </c>
      <c r="S601" s="128">
        <v>6.2952660014396464</v>
      </c>
      <c r="T601" s="126">
        <v>1</v>
      </c>
      <c r="U601" s="128">
        <v>0.63872737253211231</v>
      </c>
      <c r="V601" s="12">
        <v>0</v>
      </c>
      <c r="W601" s="12">
        <v>1</v>
      </c>
      <c r="X601" s="12">
        <v>0</v>
      </c>
      <c r="Y601" s="12">
        <v>1</v>
      </c>
      <c r="Z601" s="12">
        <v>0</v>
      </c>
      <c r="AA601" s="12">
        <v>1</v>
      </c>
      <c r="AB601" s="12">
        <v>0</v>
      </c>
      <c r="AC601" s="12">
        <v>0</v>
      </c>
      <c r="AD601" s="12">
        <v>1</v>
      </c>
      <c r="AE601" s="12">
        <v>0</v>
      </c>
      <c r="AF601" s="12">
        <v>1</v>
      </c>
      <c r="AG601" s="113">
        <v>2.1972245773362196</v>
      </c>
      <c r="AH601" s="12">
        <v>0</v>
      </c>
      <c r="AI601" s="24">
        <v>46</v>
      </c>
      <c r="AJ601" s="12">
        <v>1</v>
      </c>
      <c r="AK601" s="12" t="s">
        <v>656</v>
      </c>
      <c r="AL601" s="12">
        <v>13</v>
      </c>
      <c r="AM601" s="12" t="s">
        <v>109</v>
      </c>
      <c r="AN601" s="128">
        <f t="shared" si="22"/>
        <v>2.954910279033736</v>
      </c>
      <c r="AO601" s="12">
        <v>102.13</v>
      </c>
      <c r="AP601" s="12" t="s">
        <v>686</v>
      </c>
      <c r="AQ601" s="12" t="s">
        <v>1714</v>
      </c>
      <c r="AR601" s="12" t="s">
        <v>692</v>
      </c>
      <c r="AS601" s="12" t="s">
        <v>667</v>
      </c>
      <c r="AT601" s="12" t="s">
        <v>17</v>
      </c>
    </row>
    <row r="602" spans="1:46" ht="15" customHeight="1" x14ac:dyDescent="0.3">
      <c r="A602" s="15">
        <v>5.6033181468052577E-2</v>
      </c>
      <c r="B602" s="12">
        <v>2.8016590734026289E-2</v>
      </c>
      <c r="C602" s="12">
        <v>0</v>
      </c>
      <c r="D602" s="12">
        <v>1</v>
      </c>
      <c r="E602" s="12">
        <v>0</v>
      </c>
      <c r="F602" s="12">
        <v>1</v>
      </c>
      <c r="G602" s="12">
        <v>1</v>
      </c>
      <c r="H602" s="12">
        <v>0</v>
      </c>
      <c r="I602" s="12">
        <v>0</v>
      </c>
      <c r="J602" s="12">
        <v>0</v>
      </c>
      <c r="K602" s="12">
        <v>0</v>
      </c>
      <c r="L602" s="12">
        <v>0</v>
      </c>
      <c r="M602" s="12">
        <v>0</v>
      </c>
      <c r="N602" s="12">
        <v>0</v>
      </c>
      <c r="O602" s="113">
        <v>7.6019019598751658</v>
      </c>
      <c r="P602" s="12">
        <v>0</v>
      </c>
      <c r="Q602" s="12">
        <v>0</v>
      </c>
      <c r="R602" s="41">
        <v>3.5350000000000001</v>
      </c>
      <c r="S602" s="128">
        <v>6.2952660014396464</v>
      </c>
      <c r="T602" s="126">
        <v>1</v>
      </c>
      <c r="U602" s="128">
        <v>0.63872737253211231</v>
      </c>
      <c r="V602" s="12">
        <v>0</v>
      </c>
      <c r="W602" s="12">
        <v>1</v>
      </c>
      <c r="X602" s="12">
        <v>0</v>
      </c>
      <c r="Y602" s="12">
        <v>1</v>
      </c>
      <c r="Z602" s="12">
        <v>0</v>
      </c>
      <c r="AA602" s="12">
        <v>1</v>
      </c>
      <c r="AB602" s="12">
        <v>0</v>
      </c>
      <c r="AC602" s="12">
        <v>0</v>
      </c>
      <c r="AD602" s="12">
        <v>1</v>
      </c>
      <c r="AE602" s="12">
        <v>0</v>
      </c>
      <c r="AF602" s="12">
        <v>1</v>
      </c>
      <c r="AG602" s="113">
        <v>2.1972245773362196</v>
      </c>
      <c r="AH602" s="12">
        <v>0</v>
      </c>
      <c r="AI602" s="24">
        <v>46</v>
      </c>
      <c r="AJ602" s="12">
        <v>1</v>
      </c>
      <c r="AK602" s="12" t="s">
        <v>656</v>
      </c>
      <c r="AL602" s="12">
        <v>13</v>
      </c>
      <c r="AM602" s="12" t="s">
        <v>109</v>
      </c>
      <c r="AN602" s="128">
        <f t="shared" si="22"/>
        <v>2.954910279033736</v>
      </c>
      <c r="AO602" s="12">
        <v>102.13</v>
      </c>
      <c r="AP602" s="12" t="s">
        <v>686</v>
      </c>
      <c r="AQ602" s="12" t="s">
        <v>1715</v>
      </c>
      <c r="AR602" s="12" t="s">
        <v>693</v>
      </c>
      <c r="AS602" s="12" t="s">
        <v>667</v>
      </c>
      <c r="AT602" s="12" t="s">
        <v>17</v>
      </c>
    </row>
    <row r="603" spans="1:46" ht="15" customHeight="1" x14ac:dyDescent="0.3">
      <c r="A603" s="15">
        <v>3.4276229944642252E-2</v>
      </c>
      <c r="B603" s="12">
        <v>2.8044188136525476E-2</v>
      </c>
      <c r="C603" s="12">
        <v>0</v>
      </c>
      <c r="D603" s="12">
        <v>1</v>
      </c>
      <c r="E603" s="12">
        <v>0</v>
      </c>
      <c r="F603" s="12">
        <v>1</v>
      </c>
      <c r="G603" s="12">
        <v>1</v>
      </c>
      <c r="H603" s="12">
        <v>0</v>
      </c>
      <c r="I603" s="12">
        <v>0</v>
      </c>
      <c r="J603" s="12">
        <v>0</v>
      </c>
      <c r="K603" s="12">
        <v>0</v>
      </c>
      <c r="L603" s="12">
        <v>0</v>
      </c>
      <c r="M603" s="12">
        <v>0</v>
      </c>
      <c r="N603" s="12">
        <v>0</v>
      </c>
      <c r="O603" s="113">
        <v>7.6019019598751658</v>
      </c>
      <c r="P603" s="12">
        <v>0</v>
      </c>
      <c r="Q603" s="12">
        <v>0</v>
      </c>
      <c r="R603" s="41">
        <v>3.5350000000000001</v>
      </c>
      <c r="S603" s="128">
        <v>6.2952660014396464</v>
      </c>
      <c r="T603" s="126">
        <v>1</v>
      </c>
      <c r="U603" s="128">
        <v>0.63872737253211231</v>
      </c>
      <c r="V603" s="12">
        <v>0</v>
      </c>
      <c r="W603" s="12">
        <v>1</v>
      </c>
      <c r="X603" s="12">
        <v>0</v>
      </c>
      <c r="Y603" s="12">
        <v>1</v>
      </c>
      <c r="Z603" s="12">
        <v>0</v>
      </c>
      <c r="AA603" s="12">
        <v>1</v>
      </c>
      <c r="AB603" s="12">
        <v>0</v>
      </c>
      <c r="AC603" s="12">
        <v>0</v>
      </c>
      <c r="AD603" s="12">
        <v>1</v>
      </c>
      <c r="AE603" s="12">
        <v>0</v>
      </c>
      <c r="AF603" s="12">
        <v>1</v>
      </c>
      <c r="AG603" s="113">
        <v>2.1972245773362196</v>
      </c>
      <c r="AH603" s="12">
        <v>0</v>
      </c>
      <c r="AI603" s="24">
        <v>46</v>
      </c>
      <c r="AJ603" s="12">
        <v>1</v>
      </c>
      <c r="AK603" s="12" t="s">
        <v>656</v>
      </c>
      <c r="AL603" s="12">
        <v>13</v>
      </c>
      <c r="AM603" s="12" t="s">
        <v>109</v>
      </c>
      <c r="AN603" s="128">
        <f t="shared" si="22"/>
        <v>2.954910279033736</v>
      </c>
      <c r="AO603" s="12">
        <v>102.13</v>
      </c>
      <c r="AP603" s="12" t="s">
        <v>686</v>
      </c>
      <c r="AQ603" s="12" t="s">
        <v>1716</v>
      </c>
      <c r="AR603" s="12" t="s">
        <v>694</v>
      </c>
      <c r="AS603" s="12" t="s">
        <v>667</v>
      </c>
      <c r="AT603" s="12" t="s">
        <v>17</v>
      </c>
    </row>
    <row r="604" spans="1:46" ht="15" customHeight="1" x14ac:dyDescent="0.3">
      <c r="A604" s="15">
        <v>5.0444911928935701E-2</v>
      </c>
      <c r="B604" s="12">
        <v>2.8024951071630947E-2</v>
      </c>
      <c r="C604" s="12">
        <v>0</v>
      </c>
      <c r="D604" s="12">
        <v>1</v>
      </c>
      <c r="E604" s="12">
        <v>0</v>
      </c>
      <c r="F604" s="12">
        <v>1</v>
      </c>
      <c r="G604" s="12">
        <v>1</v>
      </c>
      <c r="H604" s="12">
        <v>0</v>
      </c>
      <c r="I604" s="12">
        <v>0</v>
      </c>
      <c r="J604" s="12">
        <v>0</v>
      </c>
      <c r="K604" s="12">
        <v>0</v>
      </c>
      <c r="L604" s="12">
        <v>0</v>
      </c>
      <c r="M604" s="12">
        <v>0</v>
      </c>
      <c r="N604" s="12">
        <v>0</v>
      </c>
      <c r="O604" s="113">
        <v>7.6019019598751658</v>
      </c>
      <c r="P604" s="12">
        <v>0</v>
      </c>
      <c r="Q604" s="12">
        <v>0</v>
      </c>
      <c r="R604" s="41">
        <v>3.5350000000000001</v>
      </c>
      <c r="S604" s="128">
        <v>6.2952660014396464</v>
      </c>
      <c r="T604" s="126">
        <v>1</v>
      </c>
      <c r="U604" s="128">
        <v>0.63872737253211231</v>
      </c>
      <c r="V604" s="12">
        <v>0</v>
      </c>
      <c r="W604" s="12">
        <v>1</v>
      </c>
      <c r="X604" s="12">
        <v>0</v>
      </c>
      <c r="Y604" s="12">
        <v>1</v>
      </c>
      <c r="Z604" s="12">
        <v>0</v>
      </c>
      <c r="AA604" s="12">
        <v>1</v>
      </c>
      <c r="AB604" s="12">
        <v>0</v>
      </c>
      <c r="AC604" s="12">
        <v>0</v>
      </c>
      <c r="AD604" s="12">
        <v>1</v>
      </c>
      <c r="AE604" s="12">
        <v>0</v>
      </c>
      <c r="AF604" s="12">
        <v>1</v>
      </c>
      <c r="AG604" s="113">
        <v>2.1972245773362196</v>
      </c>
      <c r="AH604" s="12">
        <v>0</v>
      </c>
      <c r="AI604" s="24">
        <v>46</v>
      </c>
      <c r="AJ604" s="12">
        <v>1</v>
      </c>
      <c r="AK604" s="12" t="s">
        <v>656</v>
      </c>
      <c r="AL604" s="12">
        <v>13</v>
      </c>
      <c r="AM604" s="12" t="s">
        <v>109</v>
      </c>
      <c r="AN604" s="128">
        <f t="shared" si="22"/>
        <v>2.954910279033736</v>
      </c>
      <c r="AO604" s="12">
        <v>102.13</v>
      </c>
      <c r="AP604" s="12" t="s">
        <v>686</v>
      </c>
      <c r="AQ604" s="12" t="s">
        <v>1717</v>
      </c>
      <c r="AR604" s="12" t="s">
        <v>695</v>
      </c>
      <c r="AS604" s="12" t="s">
        <v>667</v>
      </c>
      <c r="AT604" s="12" t="s">
        <v>17</v>
      </c>
    </row>
    <row r="605" spans="1:46" ht="15" customHeight="1" x14ac:dyDescent="0.3">
      <c r="A605" s="15">
        <v>6.8759790909494857E-3</v>
      </c>
      <c r="B605" s="12">
        <v>3.4379895454747428E-2</v>
      </c>
      <c r="C605" s="12">
        <v>0</v>
      </c>
      <c r="D605" s="12">
        <v>1</v>
      </c>
      <c r="E605" s="12">
        <v>0</v>
      </c>
      <c r="F605" s="12">
        <v>1</v>
      </c>
      <c r="G605" s="12">
        <v>1</v>
      </c>
      <c r="H605" s="12">
        <v>0</v>
      </c>
      <c r="I605" s="12">
        <v>0</v>
      </c>
      <c r="J605" s="12">
        <v>0</v>
      </c>
      <c r="K605" s="12">
        <v>0</v>
      </c>
      <c r="L605" s="12">
        <v>0</v>
      </c>
      <c r="M605" s="12">
        <v>0</v>
      </c>
      <c r="N605" s="12">
        <v>0</v>
      </c>
      <c r="O605" s="113">
        <v>7.6019019598751658</v>
      </c>
      <c r="P605" s="12">
        <v>0</v>
      </c>
      <c r="Q605" s="12">
        <v>0</v>
      </c>
      <c r="R605" s="41">
        <v>3.5350000000000001</v>
      </c>
      <c r="S605" s="128">
        <v>6.2952660014396464</v>
      </c>
      <c r="T605" s="126">
        <v>1</v>
      </c>
      <c r="U605" s="128">
        <v>0.63872737253211231</v>
      </c>
      <c r="V605" s="12">
        <v>0</v>
      </c>
      <c r="W605" s="12">
        <v>1</v>
      </c>
      <c r="X605" s="12">
        <v>0</v>
      </c>
      <c r="Y605" s="12">
        <v>1</v>
      </c>
      <c r="Z605" s="12">
        <v>0</v>
      </c>
      <c r="AA605" s="12">
        <v>1</v>
      </c>
      <c r="AB605" s="12">
        <v>0</v>
      </c>
      <c r="AC605" s="12">
        <v>0</v>
      </c>
      <c r="AD605" s="12">
        <v>1</v>
      </c>
      <c r="AE605" s="12">
        <v>0</v>
      </c>
      <c r="AF605" s="12">
        <v>1</v>
      </c>
      <c r="AG605" s="113">
        <v>2.1972245773362196</v>
      </c>
      <c r="AH605" s="12">
        <v>0</v>
      </c>
      <c r="AI605" s="24">
        <v>46</v>
      </c>
      <c r="AJ605" s="12">
        <v>1</v>
      </c>
      <c r="AK605" s="12" t="s">
        <v>656</v>
      </c>
      <c r="AL605" s="12">
        <v>13</v>
      </c>
      <c r="AM605" s="12" t="s">
        <v>109</v>
      </c>
      <c r="AN605" s="128">
        <f t="shared" si="22"/>
        <v>2.954910279033736</v>
      </c>
      <c r="AO605" s="12">
        <v>102.13</v>
      </c>
      <c r="AP605" s="12" t="s">
        <v>687</v>
      </c>
      <c r="AQ605" s="12" t="s">
        <v>1718</v>
      </c>
      <c r="AR605" s="12" t="s">
        <v>692</v>
      </c>
      <c r="AS605" s="12" t="s">
        <v>667</v>
      </c>
      <c r="AT605" s="12" t="s">
        <v>17</v>
      </c>
    </row>
    <row r="606" spans="1:46" ht="15" customHeight="1" x14ac:dyDescent="0.3">
      <c r="A606" s="15">
        <v>7.4802298148907848E-2</v>
      </c>
      <c r="B606" s="12">
        <v>3.4284386651582767E-2</v>
      </c>
      <c r="C606" s="12">
        <v>0</v>
      </c>
      <c r="D606" s="12">
        <v>1</v>
      </c>
      <c r="E606" s="12">
        <v>0</v>
      </c>
      <c r="F606" s="12">
        <v>1</v>
      </c>
      <c r="G606" s="12">
        <v>1</v>
      </c>
      <c r="H606" s="12">
        <v>0</v>
      </c>
      <c r="I606" s="12">
        <v>0</v>
      </c>
      <c r="J606" s="12">
        <v>0</v>
      </c>
      <c r="K606" s="12">
        <v>0</v>
      </c>
      <c r="L606" s="12">
        <v>0</v>
      </c>
      <c r="M606" s="12">
        <v>0</v>
      </c>
      <c r="N606" s="12">
        <v>0</v>
      </c>
      <c r="O606" s="113">
        <v>7.6019019598751658</v>
      </c>
      <c r="P606" s="12">
        <v>0</v>
      </c>
      <c r="Q606" s="12">
        <v>0</v>
      </c>
      <c r="R606" s="41">
        <v>3.5350000000000001</v>
      </c>
      <c r="S606" s="128">
        <v>6.2952660014396464</v>
      </c>
      <c r="T606" s="126">
        <v>1</v>
      </c>
      <c r="U606" s="128">
        <v>0.63872737253211231</v>
      </c>
      <c r="V606" s="12">
        <v>0</v>
      </c>
      <c r="W606" s="12">
        <v>1</v>
      </c>
      <c r="X606" s="12">
        <v>0</v>
      </c>
      <c r="Y606" s="12">
        <v>1</v>
      </c>
      <c r="Z606" s="12">
        <v>0</v>
      </c>
      <c r="AA606" s="12">
        <v>1</v>
      </c>
      <c r="AB606" s="12">
        <v>0</v>
      </c>
      <c r="AC606" s="12">
        <v>0</v>
      </c>
      <c r="AD606" s="12">
        <v>1</v>
      </c>
      <c r="AE606" s="12">
        <v>0</v>
      </c>
      <c r="AF606" s="12">
        <v>1</v>
      </c>
      <c r="AG606" s="113">
        <v>2.1972245773362196</v>
      </c>
      <c r="AH606" s="12">
        <v>0</v>
      </c>
      <c r="AI606" s="24">
        <v>46</v>
      </c>
      <c r="AJ606" s="12">
        <v>1</v>
      </c>
      <c r="AK606" s="12" t="s">
        <v>656</v>
      </c>
      <c r="AL606" s="12">
        <v>13</v>
      </c>
      <c r="AM606" s="12" t="s">
        <v>109</v>
      </c>
      <c r="AN606" s="128">
        <f t="shared" si="22"/>
        <v>2.954910279033736</v>
      </c>
      <c r="AO606" s="12">
        <v>102.13</v>
      </c>
      <c r="AP606" s="12" t="s">
        <v>687</v>
      </c>
      <c r="AQ606" s="12" t="s">
        <v>1719</v>
      </c>
      <c r="AR606" s="12" t="s">
        <v>693</v>
      </c>
      <c r="AS606" s="12" t="s">
        <v>667</v>
      </c>
      <c r="AT606" s="12" t="s">
        <v>17</v>
      </c>
    </row>
    <row r="607" spans="1:46" ht="15" customHeight="1" x14ac:dyDescent="0.3">
      <c r="A607" s="15">
        <v>3.1239934064814828E-2</v>
      </c>
      <c r="B607" s="12">
        <v>3.436392747129631E-2</v>
      </c>
      <c r="C607" s="12">
        <v>0</v>
      </c>
      <c r="D607" s="12">
        <v>1</v>
      </c>
      <c r="E607" s="12">
        <v>0</v>
      </c>
      <c r="F607" s="12">
        <v>1</v>
      </c>
      <c r="G607" s="12">
        <v>1</v>
      </c>
      <c r="H607" s="12">
        <v>0</v>
      </c>
      <c r="I607" s="12">
        <v>0</v>
      </c>
      <c r="J607" s="12">
        <v>0</v>
      </c>
      <c r="K607" s="12">
        <v>0</v>
      </c>
      <c r="L607" s="12">
        <v>0</v>
      </c>
      <c r="M607" s="12">
        <v>0</v>
      </c>
      <c r="N607" s="12">
        <v>0</v>
      </c>
      <c r="O607" s="113">
        <v>7.6019019598751658</v>
      </c>
      <c r="P607" s="12">
        <v>0</v>
      </c>
      <c r="Q607" s="12">
        <v>0</v>
      </c>
      <c r="R607" s="41">
        <v>3.5350000000000001</v>
      </c>
      <c r="S607" s="128">
        <v>6.2952660014396464</v>
      </c>
      <c r="T607" s="126">
        <v>1</v>
      </c>
      <c r="U607" s="128">
        <v>0.63872737253211231</v>
      </c>
      <c r="V607" s="12">
        <v>0</v>
      </c>
      <c r="W607" s="12">
        <v>1</v>
      </c>
      <c r="X607" s="12">
        <v>0</v>
      </c>
      <c r="Y607" s="12">
        <v>1</v>
      </c>
      <c r="Z607" s="12">
        <v>0</v>
      </c>
      <c r="AA607" s="12">
        <v>1</v>
      </c>
      <c r="AB607" s="12">
        <v>0</v>
      </c>
      <c r="AC607" s="12">
        <v>0</v>
      </c>
      <c r="AD607" s="12">
        <v>1</v>
      </c>
      <c r="AE607" s="12">
        <v>0</v>
      </c>
      <c r="AF607" s="12">
        <v>1</v>
      </c>
      <c r="AG607" s="113">
        <v>2.1972245773362196</v>
      </c>
      <c r="AH607" s="12">
        <v>0</v>
      </c>
      <c r="AI607" s="24">
        <v>46</v>
      </c>
      <c r="AJ607" s="12">
        <v>1</v>
      </c>
      <c r="AK607" s="12" t="s">
        <v>656</v>
      </c>
      <c r="AL607" s="12">
        <v>13</v>
      </c>
      <c r="AM607" s="12" t="s">
        <v>109</v>
      </c>
      <c r="AN607" s="128">
        <f t="shared" si="22"/>
        <v>2.954910279033736</v>
      </c>
      <c r="AO607" s="12">
        <v>102.13</v>
      </c>
      <c r="AP607" s="12" t="s">
        <v>687</v>
      </c>
      <c r="AQ607" s="12" t="s">
        <v>1720</v>
      </c>
      <c r="AR607" s="12" t="s">
        <v>694</v>
      </c>
      <c r="AS607" s="12" t="s">
        <v>667</v>
      </c>
      <c r="AT607" s="12" t="s">
        <v>17</v>
      </c>
    </row>
    <row r="608" spans="1:46" ht="15" customHeight="1" x14ac:dyDescent="0.3">
      <c r="A608" s="15">
        <v>8.6943618817753129E-2</v>
      </c>
      <c r="B608" s="12">
        <v>3.4250516503963359E-2</v>
      </c>
      <c r="C608" s="12">
        <v>0</v>
      </c>
      <c r="D608" s="12">
        <v>1</v>
      </c>
      <c r="E608" s="12">
        <v>0</v>
      </c>
      <c r="F608" s="12">
        <v>1</v>
      </c>
      <c r="G608" s="12">
        <v>1</v>
      </c>
      <c r="H608" s="12">
        <v>0</v>
      </c>
      <c r="I608" s="12">
        <v>0</v>
      </c>
      <c r="J608" s="12">
        <v>0</v>
      </c>
      <c r="K608" s="12">
        <v>0</v>
      </c>
      <c r="L608" s="12">
        <v>0</v>
      </c>
      <c r="M608" s="12">
        <v>0</v>
      </c>
      <c r="N608" s="12">
        <v>0</v>
      </c>
      <c r="O608" s="113">
        <v>7.6019019598751658</v>
      </c>
      <c r="P608" s="12">
        <v>0</v>
      </c>
      <c r="Q608" s="12">
        <v>0</v>
      </c>
      <c r="R608" s="41">
        <v>3.5350000000000001</v>
      </c>
      <c r="S608" s="128">
        <v>6.2952660014396464</v>
      </c>
      <c r="T608" s="126">
        <v>1</v>
      </c>
      <c r="U608" s="128">
        <v>0.63872737253211231</v>
      </c>
      <c r="V608" s="12">
        <v>0</v>
      </c>
      <c r="W608" s="12">
        <v>1</v>
      </c>
      <c r="X608" s="12">
        <v>0</v>
      </c>
      <c r="Y608" s="12">
        <v>1</v>
      </c>
      <c r="Z608" s="12">
        <v>0</v>
      </c>
      <c r="AA608" s="12">
        <v>1</v>
      </c>
      <c r="AB608" s="12">
        <v>0</v>
      </c>
      <c r="AC608" s="12">
        <v>0</v>
      </c>
      <c r="AD608" s="12">
        <v>1</v>
      </c>
      <c r="AE608" s="12">
        <v>0</v>
      </c>
      <c r="AF608" s="12">
        <v>1</v>
      </c>
      <c r="AG608" s="113">
        <v>2.1972245773362196</v>
      </c>
      <c r="AH608" s="12">
        <v>0</v>
      </c>
      <c r="AI608" s="24">
        <v>46</v>
      </c>
      <c r="AJ608" s="12">
        <v>1</v>
      </c>
      <c r="AK608" s="12" t="s">
        <v>656</v>
      </c>
      <c r="AL608" s="12">
        <v>13</v>
      </c>
      <c r="AM608" s="12" t="s">
        <v>109</v>
      </c>
      <c r="AN608" s="128">
        <f t="shared" si="22"/>
        <v>2.954910279033736</v>
      </c>
      <c r="AO608" s="12">
        <v>102.13</v>
      </c>
      <c r="AP608" s="12" t="s">
        <v>687</v>
      </c>
      <c r="AQ608" s="12" t="s">
        <v>1721</v>
      </c>
      <c r="AR608" s="12" t="s">
        <v>695</v>
      </c>
      <c r="AS608" s="12" t="s">
        <v>667</v>
      </c>
      <c r="AT608" s="12" t="s">
        <v>17</v>
      </c>
    </row>
    <row r="609" spans="1:47" ht="15" customHeight="1" x14ac:dyDescent="0.3">
      <c r="A609" s="15">
        <v>-9.724332766526303E-2</v>
      </c>
      <c r="B609" s="12">
        <v>4.8621663832631515E-2</v>
      </c>
      <c r="C609" s="12">
        <v>0</v>
      </c>
      <c r="D609" s="12">
        <v>1</v>
      </c>
      <c r="E609" s="12">
        <v>0</v>
      </c>
      <c r="F609" s="12">
        <v>1</v>
      </c>
      <c r="G609" s="12">
        <v>1</v>
      </c>
      <c r="H609" s="12">
        <v>0</v>
      </c>
      <c r="I609" s="12">
        <v>0</v>
      </c>
      <c r="J609" s="12">
        <v>0</v>
      </c>
      <c r="K609" s="12">
        <v>0</v>
      </c>
      <c r="L609" s="12">
        <v>0</v>
      </c>
      <c r="M609" s="12">
        <v>0</v>
      </c>
      <c r="N609" s="12">
        <v>0</v>
      </c>
      <c r="O609" s="113">
        <v>7.6019019598751658</v>
      </c>
      <c r="P609" s="12">
        <v>0</v>
      </c>
      <c r="Q609" s="12">
        <v>0</v>
      </c>
      <c r="R609" s="41">
        <v>3.5350000000000001</v>
      </c>
      <c r="S609" s="128">
        <v>6.2952660014396464</v>
      </c>
      <c r="T609" s="126">
        <v>1</v>
      </c>
      <c r="U609" s="128">
        <v>0.63872737253211231</v>
      </c>
      <c r="V609" s="12">
        <v>0</v>
      </c>
      <c r="W609" s="12">
        <v>1</v>
      </c>
      <c r="X609" s="12">
        <v>0</v>
      </c>
      <c r="Y609" s="12">
        <v>1</v>
      </c>
      <c r="Z609" s="12">
        <v>0</v>
      </c>
      <c r="AA609" s="12">
        <v>1</v>
      </c>
      <c r="AB609" s="12">
        <v>0</v>
      </c>
      <c r="AC609" s="12">
        <v>0</v>
      </c>
      <c r="AD609" s="12">
        <v>1</v>
      </c>
      <c r="AE609" s="12">
        <v>0</v>
      </c>
      <c r="AF609" s="12">
        <v>1</v>
      </c>
      <c r="AG609" s="113">
        <v>2.1972245773362196</v>
      </c>
      <c r="AH609" s="12">
        <v>0</v>
      </c>
      <c r="AI609" s="24">
        <v>46</v>
      </c>
      <c r="AJ609" s="12">
        <v>1</v>
      </c>
      <c r="AK609" s="12" t="s">
        <v>656</v>
      </c>
      <c r="AL609" s="12">
        <v>13</v>
      </c>
      <c r="AM609" s="12" t="s">
        <v>109</v>
      </c>
      <c r="AN609" s="128">
        <f t="shared" si="22"/>
        <v>2.954910279033736</v>
      </c>
      <c r="AO609" s="12">
        <v>102.13</v>
      </c>
      <c r="AP609" s="12" t="s">
        <v>688</v>
      </c>
      <c r="AQ609" s="12" t="s">
        <v>1722</v>
      </c>
      <c r="AR609" s="12" t="s">
        <v>692</v>
      </c>
      <c r="AS609" s="12" t="s">
        <v>667</v>
      </c>
      <c r="AT609" s="12" t="s">
        <v>17</v>
      </c>
    </row>
    <row r="610" spans="1:47" ht="15" customHeight="1" x14ac:dyDescent="0.3">
      <c r="A610" s="15">
        <v>1.9537548786312371E-2</v>
      </c>
      <c r="B610" s="12">
        <v>4.8843871965780931E-2</v>
      </c>
      <c r="C610" s="12">
        <v>0</v>
      </c>
      <c r="D610" s="12">
        <v>1</v>
      </c>
      <c r="E610" s="12">
        <v>0</v>
      </c>
      <c r="F610" s="12">
        <v>1</v>
      </c>
      <c r="G610" s="12">
        <v>1</v>
      </c>
      <c r="H610" s="12">
        <v>0</v>
      </c>
      <c r="I610" s="12">
        <v>0</v>
      </c>
      <c r="J610" s="12">
        <v>0</v>
      </c>
      <c r="K610" s="12">
        <v>0</v>
      </c>
      <c r="L610" s="12">
        <v>0</v>
      </c>
      <c r="M610" s="12">
        <v>0</v>
      </c>
      <c r="N610" s="12">
        <v>0</v>
      </c>
      <c r="O610" s="113">
        <v>7.6019019598751658</v>
      </c>
      <c r="P610" s="12">
        <v>0</v>
      </c>
      <c r="Q610" s="12">
        <v>0</v>
      </c>
      <c r="R610" s="41">
        <v>3.5350000000000001</v>
      </c>
      <c r="S610" s="128">
        <v>6.2952660014396464</v>
      </c>
      <c r="T610" s="126">
        <v>1</v>
      </c>
      <c r="U610" s="128">
        <v>0.63872737253211231</v>
      </c>
      <c r="V610" s="12">
        <v>0</v>
      </c>
      <c r="W610" s="12">
        <v>1</v>
      </c>
      <c r="X610" s="12">
        <v>0</v>
      </c>
      <c r="Y610" s="12">
        <v>1</v>
      </c>
      <c r="Z610" s="12">
        <v>0</v>
      </c>
      <c r="AA610" s="12">
        <v>1</v>
      </c>
      <c r="AB610" s="12">
        <v>0</v>
      </c>
      <c r="AC610" s="12">
        <v>0</v>
      </c>
      <c r="AD610" s="12">
        <v>1</v>
      </c>
      <c r="AE610" s="12">
        <v>0</v>
      </c>
      <c r="AF610" s="12">
        <v>1</v>
      </c>
      <c r="AG610" s="113">
        <v>2.1972245773362196</v>
      </c>
      <c r="AH610" s="12">
        <v>0</v>
      </c>
      <c r="AI610" s="24">
        <v>46</v>
      </c>
      <c r="AJ610" s="12">
        <v>1</v>
      </c>
      <c r="AK610" s="12" t="s">
        <v>656</v>
      </c>
      <c r="AL610" s="12">
        <v>13</v>
      </c>
      <c r="AM610" s="12" t="s">
        <v>109</v>
      </c>
      <c r="AN610" s="128">
        <f t="shared" si="22"/>
        <v>2.954910279033736</v>
      </c>
      <c r="AO610" s="12">
        <v>102.13</v>
      </c>
      <c r="AP610" s="12" t="s">
        <v>688</v>
      </c>
      <c r="AQ610" s="12" t="s">
        <v>1723</v>
      </c>
      <c r="AR610" s="12" t="s">
        <v>693</v>
      </c>
      <c r="AS610" s="12" t="s">
        <v>667</v>
      </c>
      <c r="AT610" s="12" t="s">
        <v>17</v>
      </c>
    </row>
    <row r="611" spans="1:47" ht="15" customHeight="1" x14ac:dyDescent="0.3">
      <c r="A611" s="15">
        <v>1.302641381636919E-2</v>
      </c>
      <c r="B611" s="12">
        <v>4.8849051811384464E-2</v>
      </c>
      <c r="C611" s="12">
        <v>0</v>
      </c>
      <c r="D611" s="12">
        <v>1</v>
      </c>
      <c r="E611" s="12">
        <v>0</v>
      </c>
      <c r="F611" s="12">
        <v>1</v>
      </c>
      <c r="G611" s="12">
        <v>1</v>
      </c>
      <c r="H611" s="12">
        <v>0</v>
      </c>
      <c r="I611" s="12">
        <v>0</v>
      </c>
      <c r="J611" s="12">
        <v>0</v>
      </c>
      <c r="K611" s="12">
        <v>0</v>
      </c>
      <c r="L611" s="12">
        <v>0</v>
      </c>
      <c r="M611" s="12">
        <v>0</v>
      </c>
      <c r="N611" s="12">
        <v>0</v>
      </c>
      <c r="O611" s="113">
        <v>7.6019019598751658</v>
      </c>
      <c r="P611" s="12">
        <v>0</v>
      </c>
      <c r="Q611" s="12">
        <v>0</v>
      </c>
      <c r="R611" s="41">
        <v>3.5350000000000001</v>
      </c>
      <c r="S611" s="128">
        <v>6.2952660014396464</v>
      </c>
      <c r="T611" s="126">
        <v>1</v>
      </c>
      <c r="U611" s="128">
        <v>0.63872737253211231</v>
      </c>
      <c r="V611" s="12">
        <v>0</v>
      </c>
      <c r="W611" s="12">
        <v>1</v>
      </c>
      <c r="X611" s="12">
        <v>0</v>
      </c>
      <c r="Y611" s="12">
        <v>1</v>
      </c>
      <c r="Z611" s="12">
        <v>0</v>
      </c>
      <c r="AA611" s="12">
        <v>1</v>
      </c>
      <c r="AB611" s="12">
        <v>0</v>
      </c>
      <c r="AC611" s="12">
        <v>0</v>
      </c>
      <c r="AD611" s="12">
        <v>1</v>
      </c>
      <c r="AE611" s="12">
        <v>0</v>
      </c>
      <c r="AF611" s="12">
        <v>1</v>
      </c>
      <c r="AG611" s="113">
        <v>2.1972245773362196</v>
      </c>
      <c r="AH611" s="12">
        <v>0</v>
      </c>
      <c r="AI611" s="24">
        <v>46</v>
      </c>
      <c r="AJ611" s="12">
        <v>1</v>
      </c>
      <c r="AK611" s="12" t="s">
        <v>656</v>
      </c>
      <c r="AL611" s="12">
        <v>13</v>
      </c>
      <c r="AM611" s="12" t="s">
        <v>109</v>
      </c>
      <c r="AN611" s="128">
        <f t="shared" si="22"/>
        <v>2.954910279033736</v>
      </c>
      <c r="AO611" s="12">
        <v>102.13</v>
      </c>
      <c r="AP611" s="12" t="s">
        <v>688</v>
      </c>
      <c r="AQ611" s="12" t="s">
        <v>1724</v>
      </c>
      <c r="AR611" s="12" t="s">
        <v>694</v>
      </c>
      <c r="AS611" s="12" t="s">
        <v>667</v>
      </c>
      <c r="AT611" s="12" t="s">
        <v>17</v>
      </c>
    </row>
    <row r="612" spans="1:47" ht="15" customHeight="1" x14ac:dyDescent="0.3">
      <c r="A612" s="15">
        <v>-3.0519025233994416E-2</v>
      </c>
      <c r="B612" s="12">
        <v>4.8830440374391069E-2</v>
      </c>
      <c r="C612" s="12">
        <v>0</v>
      </c>
      <c r="D612" s="12">
        <v>1</v>
      </c>
      <c r="E612" s="12">
        <v>0</v>
      </c>
      <c r="F612" s="12">
        <v>1</v>
      </c>
      <c r="G612" s="12">
        <v>1</v>
      </c>
      <c r="H612" s="12">
        <v>0</v>
      </c>
      <c r="I612" s="12">
        <v>0</v>
      </c>
      <c r="J612" s="12">
        <v>0</v>
      </c>
      <c r="K612" s="12">
        <v>0</v>
      </c>
      <c r="L612" s="12">
        <v>0</v>
      </c>
      <c r="M612" s="12">
        <v>0</v>
      </c>
      <c r="N612" s="12">
        <v>0</v>
      </c>
      <c r="O612" s="113">
        <v>7.6019019598751658</v>
      </c>
      <c r="P612" s="12">
        <v>0</v>
      </c>
      <c r="Q612" s="12">
        <v>0</v>
      </c>
      <c r="R612" s="12">
        <v>3.5350000000000001</v>
      </c>
      <c r="S612" s="128">
        <v>6.2952660014396464</v>
      </c>
      <c r="T612" s="126">
        <v>1</v>
      </c>
      <c r="U612" s="128">
        <v>0.63872737253211231</v>
      </c>
      <c r="V612" s="12">
        <v>0</v>
      </c>
      <c r="W612" s="12">
        <v>1</v>
      </c>
      <c r="X612" s="12">
        <v>0</v>
      </c>
      <c r="Y612" s="12">
        <v>1</v>
      </c>
      <c r="Z612" s="12">
        <v>0</v>
      </c>
      <c r="AA612" s="12">
        <v>1</v>
      </c>
      <c r="AB612" s="12">
        <v>0</v>
      </c>
      <c r="AC612" s="12">
        <v>0</v>
      </c>
      <c r="AD612" s="12">
        <v>1</v>
      </c>
      <c r="AE612" s="12">
        <v>0</v>
      </c>
      <c r="AF612" s="12">
        <v>1</v>
      </c>
      <c r="AG612" s="113">
        <v>2.1972245773362196</v>
      </c>
      <c r="AH612" s="12">
        <v>0</v>
      </c>
      <c r="AI612" s="24">
        <v>46</v>
      </c>
      <c r="AJ612" s="12">
        <v>1</v>
      </c>
      <c r="AK612" s="12" t="s">
        <v>656</v>
      </c>
      <c r="AL612" s="12">
        <v>13</v>
      </c>
      <c r="AM612" s="12" t="s">
        <v>109</v>
      </c>
      <c r="AN612" s="128">
        <f t="shared" si="22"/>
        <v>2.954910279033736</v>
      </c>
      <c r="AO612" s="12">
        <v>102.13</v>
      </c>
      <c r="AP612" s="12" t="s">
        <v>688</v>
      </c>
      <c r="AQ612" s="12" t="s">
        <v>1725</v>
      </c>
      <c r="AR612" s="12" t="s">
        <v>695</v>
      </c>
      <c r="AS612" s="12" t="s">
        <v>667</v>
      </c>
      <c r="AT612" s="12" t="s">
        <v>17</v>
      </c>
      <c r="AU612" s="12"/>
    </row>
    <row r="613" spans="1:47" ht="15" customHeight="1" x14ac:dyDescent="0.3">
      <c r="A613" s="15">
        <v>0.24082427554878005</v>
      </c>
      <c r="B613" s="12">
        <v>5.2405785748350878E-2</v>
      </c>
      <c r="C613" s="12">
        <v>1</v>
      </c>
      <c r="D613" s="12">
        <v>0</v>
      </c>
      <c r="E613" s="12">
        <v>0</v>
      </c>
      <c r="F613" s="12">
        <v>1</v>
      </c>
      <c r="G613" s="12">
        <v>1</v>
      </c>
      <c r="H613" s="12">
        <v>0</v>
      </c>
      <c r="I613" s="12">
        <v>0</v>
      </c>
      <c r="J613" s="12">
        <v>0</v>
      </c>
      <c r="K613" s="12">
        <v>0</v>
      </c>
      <c r="L613" s="12">
        <v>0</v>
      </c>
      <c r="M613" s="12">
        <v>0</v>
      </c>
      <c r="N613" s="12">
        <v>1</v>
      </c>
      <c r="O613" s="113">
        <v>7.6098622009135539</v>
      </c>
      <c r="P613" s="12">
        <v>1</v>
      </c>
      <c r="Q613" s="12">
        <v>1</v>
      </c>
      <c r="R613" s="41">
        <v>7.4669999999999996</v>
      </c>
      <c r="S613" s="128">
        <v>1.0986122886681098</v>
      </c>
      <c r="T613" s="126">
        <v>1</v>
      </c>
      <c r="U613" s="128">
        <v>0.36819707917794026</v>
      </c>
      <c r="V613" s="12">
        <v>1</v>
      </c>
      <c r="W613" s="12">
        <v>1</v>
      </c>
      <c r="X613" s="12">
        <v>0</v>
      </c>
      <c r="Y613" s="12">
        <v>1</v>
      </c>
      <c r="Z613" s="12">
        <v>0</v>
      </c>
      <c r="AA613" s="12">
        <v>0</v>
      </c>
      <c r="AB613" s="12">
        <v>1</v>
      </c>
      <c r="AC613" s="12">
        <v>0</v>
      </c>
      <c r="AD613" s="12">
        <v>1</v>
      </c>
      <c r="AE613" s="12">
        <v>0</v>
      </c>
      <c r="AF613" s="12">
        <v>0.5</v>
      </c>
      <c r="AG613" s="113">
        <v>2.9957322735539909</v>
      </c>
      <c r="AH613" s="12">
        <v>1</v>
      </c>
      <c r="AI613" s="24">
        <v>70</v>
      </c>
      <c r="AJ613" s="12">
        <v>1</v>
      </c>
      <c r="AK613" s="12" t="s">
        <v>706</v>
      </c>
      <c r="AL613" s="12">
        <v>14</v>
      </c>
      <c r="AM613" s="12" t="s">
        <v>126</v>
      </c>
      <c r="AN613" s="128">
        <f t="shared" ref="AN613:AN644" si="23">LN(15)</f>
        <v>2.7080502011022101</v>
      </c>
      <c r="AO613" s="12">
        <v>1563.83</v>
      </c>
      <c r="AP613" s="12" t="s">
        <v>719</v>
      </c>
      <c r="AQ613" s="12" t="s">
        <v>1727</v>
      </c>
      <c r="AR613" s="12" t="s">
        <v>707</v>
      </c>
      <c r="AS613" s="12" t="s">
        <v>713</v>
      </c>
      <c r="AT613" s="12" t="s">
        <v>17</v>
      </c>
    </row>
    <row r="614" spans="1:47" ht="15" customHeight="1" x14ac:dyDescent="0.3">
      <c r="A614" s="15">
        <v>5.029109855053638E-2</v>
      </c>
      <c r="B614" s="12">
        <v>5.3926599650575148E-2</v>
      </c>
      <c r="C614" s="12">
        <v>1</v>
      </c>
      <c r="D614" s="12">
        <v>0</v>
      </c>
      <c r="E614" s="12">
        <v>0</v>
      </c>
      <c r="F614" s="12">
        <v>1</v>
      </c>
      <c r="G614" s="12">
        <v>1</v>
      </c>
      <c r="H614" s="12">
        <v>0</v>
      </c>
      <c r="I614" s="12">
        <v>0</v>
      </c>
      <c r="J614" s="12">
        <v>0</v>
      </c>
      <c r="K614" s="12">
        <v>0</v>
      </c>
      <c r="L614" s="12">
        <v>0</v>
      </c>
      <c r="M614" s="12">
        <v>0</v>
      </c>
      <c r="N614" s="12">
        <v>1</v>
      </c>
      <c r="O614" s="113">
        <v>7.6098622009135539</v>
      </c>
      <c r="P614" s="12">
        <v>1</v>
      </c>
      <c r="Q614" s="12">
        <v>1</v>
      </c>
      <c r="R614" s="12">
        <v>7.4669999999999996</v>
      </c>
      <c r="S614" s="128">
        <v>1.0986122886681098</v>
      </c>
      <c r="T614" s="126">
        <v>1</v>
      </c>
      <c r="U614" s="128">
        <v>0.36819707917794026</v>
      </c>
      <c r="V614" s="12">
        <v>1</v>
      </c>
      <c r="W614" s="12">
        <v>1</v>
      </c>
      <c r="X614" s="12">
        <v>0</v>
      </c>
      <c r="Y614" s="12">
        <v>1</v>
      </c>
      <c r="Z614" s="12">
        <v>0</v>
      </c>
      <c r="AA614" s="12">
        <v>0</v>
      </c>
      <c r="AB614" s="12">
        <v>1</v>
      </c>
      <c r="AC614" s="12">
        <v>0</v>
      </c>
      <c r="AD614" s="12">
        <v>1</v>
      </c>
      <c r="AE614" s="12">
        <v>0</v>
      </c>
      <c r="AF614" s="12">
        <v>0.5</v>
      </c>
      <c r="AG614" s="113">
        <v>2.9957322735539909</v>
      </c>
      <c r="AH614" s="12">
        <v>1</v>
      </c>
      <c r="AI614" s="24">
        <v>70</v>
      </c>
      <c r="AJ614" s="12">
        <v>1</v>
      </c>
      <c r="AK614" s="12" t="s">
        <v>706</v>
      </c>
      <c r="AL614" s="12">
        <v>14</v>
      </c>
      <c r="AM614" s="12" t="s">
        <v>126</v>
      </c>
      <c r="AN614" s="128">
        <f t="shared" si="23"/>
        <v>2.7080502011022101</v>
      </c>
      <c r="AO614" s="12">
        <v>1563.83</v>
      </c>
      <c r="AP614" s="12" t="s">
        <v>719</v>
      </c>
      <c r="AQ614" s="12" t="s">
        <v>1728</v>
      </c>
      <c r="AR614" s="12" t="s">
        <v>708</v>
      </c>
      <c r="AS614" s="12" t="s">
        <v>714</v>
      </c>
      <c r="AT614" s="12" t="s">
        <v>17</v>
      </c>
    </row>
    <row r="615" spans="1:47" ht="15" customHeight="1" x14ac:dyDescent="0.3">
      <c r="A615" s="15">
        <v>-7.1739662222885612E-3</v>
      </c>
      <c r="B615" s="12">
        <v>5.399353525196128E-2</v>
      </c>
      <c r="C615" s="12">
        <v>1</v>
      </c>
      <c r="D615" s="12">
        <v>0</v>
      </c>
      <c r="E615" s="12">
        <v>0</v>
      </c>
      <c r="F615" s="12">
        <v>1</v>
      </c>
      <c r="G615" s="12">
        <v>1</v>
      </c>
      <c r="H615" s="12">
        <v>0</v>
      </c>
      <c r="I615" s="12">
        <v>0</v>
      </c>
      <c r="J615" s="12">
        <v>0</v>
      </c>
      <c r="K615" s="12">
        <v>0</v>
      </c>
      <c r="L615" s="12">
        <v>0</v>
      </c>
      <c r="M615" s="12">
        <v>0</v>
      </c>
      <c r="N615" s="12">
        <v>1</v>
      </c>
      <c r="O615" s="113">
        <v>7.6098622009135539</v>
      </c>
      <c r="P615" s="12">
        <v>1</v>
      </c>
      <c r="Q615" s="12">
        <v>1</v>
      </c>
      <c r="R615" s="12">
        <v>7.4669999999999996</v>
      </c>
      <c r="S615" s="128">
        <v>1.0986122886681098</v>
      </c>
      <c r="T615" s="126">
        <v>1</v>
      </c>
      <c r="U615" s="128">
        <v>0.36819707917794026</v>
      </c>
      <c r="V615" s="12">
        <v>1</v>
      </c>
      <c r="W615" s="12">
        <v>1</v>
      </c>
      <c r="X615" s="12">
        <v>0</v>
      </c>
      <c r="Y615" s="12">
        <v>1</v>
      </c>
      <c r="Z615" s="12">
        <v>0</v>
      </c>
      <c r="AA615" s="12">
        <v>0</v>
      </c>
      <c r="AB615" s="12">
        <v>1</v>
      </c>
      <c r="AC615" s="12">
        <v>0</v>
      </c>
      <c r="AD615" s="12">
        <v>1</v>
      </c>
      <c r="AE615" s="12">
        <v>0</v>
      </c>
      <c r="AF615" s="12">
        <v>0.5</v>
      </c>
      <c r="AG615" s="113">
        <v>2.9957322735539909</v>
      </c>
      <c r="AH615" s="12">
        <v>1</v>
      </c>
      <c r="AI615" s="24">
        <v>70</v>
      </c>
      <c r="AJ615" s="12">
        <v>1</v>
      </c>
      <c r="AK615" s="12" t="s">
        <v>706</v>
      </c>
      <c r="AL615" s="12">
        <v>14</v>
      </c>
      <c r="AM615" s="12" t="s">
        <v>126</v>
      </c>
      <c r="AN615" s="128">
        <f t="shared" si="23"/>
        <v>2.7080502011022101</v>
      </c>
      <c r="AO615" s="12">
        <v>1563.83</v>
      </c>
      <c r="AP615" s="12" t="s">
        <v>719</v>
      </c>
      <c r="AQ615" s="12" t="s">
        <v>1729</v>
      </c>
      <c r="AR615" s="12" t="s">
        <v>709</v>
      </c>
      <c r="AS615" s="12" t="s">
        <v>715</v>
      </c>
      <c r="AT615" s="12" t="s">
        <v>17</v>
      </c>
    </row>
    <row r="616" spans="1:47" ht="15" customHeight="1" x14ac:dyDescent="0.3">
      <c r="A616" s="15">
        <v>0.1182704928235975</v>
      </c>
      <c r="B616" s="12">
        <v>5.3615956746697543E-2</v>
      </c>
      <c r="C616" s="12">
        <v>1</v>
      </c>
      <c r="D616" s="12">
        <v>0</v>
      </c>
      <c r="E616" s="12">
        <v>0</v>
      </c>
      <c r="F616" s="12">
        <v>1</v>
      </c>
      <c r="G616" s="12">
        <v>1</v>
      </c>
      <c r="H616" s="12">
        <v>0</v>
      </c>
      <c r="I616" s="12">
        <v>0</v>
      </c>
      <c r="J616" s="12">
        <v>0</v>
      </c>
      <c r="K616" s="12">
        <v>0</v>
      </c>
      <c r="L616" s="12">
        <v>0</v>
      </c>
      <c r="M616" s="12">
        <v>0</v>
      </c>
      <c r="N616" s="12">
        <v>1</v>
      </c>
      <c r="O616" s="113">
        <v>7.6098622009135539</v>
      </c>
      <c r="P616" s="12">
        <v>1</v>
      </c>
      <c r="Q616" s="12">
        <v>1</v>
      </c>
      <c r="R616" s="12">
        <v>7.4669999999999996</v>
      </c>
      <c r="S616" s="128">
        <v>1.0986122886681098</v>
      </c>
      <c r="T616" s="126">
        <v>1</v>
      </c>
      <c r="U616" s="128">
        <v>0.36819707917794026</v>
      </c>
      <c r="V616" s="12">
        <v>1</v>
      </c>
      <c r="W616" s="12">
        <v>1</v>
      </c>
      <c r="X616" s="12">
        <v>0</v>
      </c>
      <c r="Y616" s="12">
        <v>1</v>
      </c>
      <c r="Z616" s="12">
        <v>0</v>
      </c>
      <c r="AA616" s="12">
        <v>0</v>
      </c>
      <c r="AB616" s="12">
        <v>1</v>
      </c>
      <c r="AC616" s="12">
        <v>0</v>
      </c>
      <c r="AD616" s="12">
        <v>1</v>
      </c>
      <c r="AE616" s="12">
        <v>0</v>
      </c>
      <c r="AF616" s="12">
        <v>0.5</v>
      </c>
      <c r="AG616" s="113">
        <v>2.9957322735539909</v>
      </c>
      <c r="AH616" s="12">
        <v>1</v>
      </c>
      <c r="AI616" s="24">
        <v>70</v>
      </c>
      <c r="AJ616" s="12">
        <v>1</v>
      </c>
      <c r="AK616" s="12" t="s">
        <v>706</v>
      </c>
      <c r="AL616" s="12">
        <v>14</v>
      </c>
      <c r="AM616" s="12" t="s">
        <v>126</v>
      </c>
      <c r="AN616" s="128">
        <f t="shared" si="23"/>
        <v>2.7080502011022101</v>
      </c>
      <c r="AO616" s="12">
        <v>1563.83</v>
      </c>
      <c r="AP616" s="12" t="s">
        <v>719</v>
      </c>
      <c r="AQ616" s="12" t="s">
        <v>1730</v>
      </c>
      <c r="AR616" s="12" t="s">
        <v>710</v>
      </c>
      <c r="AS616" s="12" t="s">
        <v>716</v>
      </c>
      <c r="AT616" s="12" t="s">
        <v>17</v>
      </c>
    </row>
    <row r="617" spans="1:47" ht="15" customHeight="1" x14ac:dyDescent="0.3">
      <c r="A617" s="15">
        <v>0.26848433815308859</v>
      </c>
      <c r="B617" s="12">
        <v>5.2164755918331064E-2</v>
      </c>
      <c r="C617" s="12">
        <v>1</v>
      </c>
      <c r="D617" s="12">
        <v>0</v>
      </c>
      <c r="E617" s="12">
        <v>0</v>
      </c>
      <c r="F617" s="12">
        <v>1</v>
      </c>
      <c r="G617" s="12">
        <v>1</v>
      </c>
      <c r="H617" s="12">
        <v>0</v>
      </c>
      <c r="I617" s="12">
        <v>0</v>
      </c>
      <c r="J617" s="12">
        <v>0</v>
      </c>
      <c r="K617" s="12">
        <v>0</v>
      </c>
      <c r="L617" s="12">
        <v>0</v>
      </c>
      <c r="M617" s="12">
        <v>0</v>
      </c>
      <c r="N617" s="12">
        <v>1</v>
      </c>
      <c r="O617" s="113">
        <v>7.6098622009135539</v>
      </c>
      <c r="P617" s="12">
        <v>1</v>
      </c>
      <c r="Q617" s="12">
        <v>1</v>
      </c>
      <c r="R617" s="12">
        <v>7.4669999999999996</v>
      </c>
      <c r="S617" s="128">
        <v>1.0986122886681098</v>
      </c>
      <c r="T617" s="126">
        <v>1</v>
      </c>
      <c r="U617" s="128">
        <v>0.36819707917794026</v>
      </c>
      <c r="V617" s="12">
        <v>1</v>
      </c>
      <c r="W617" s="12">
        <v>1</v>
      </c>
      <c r="X617" s="12">
        <v>0</v>
      </c>
      <c r="Y617" s="12">
        <v>1</v>
      </c>
      <c r="Z617" s="12">
        <v>0</v>
      </c>
      <c r="AA617" s="12">
        <v>0</v>
      </c>
      <c r="AB617" s="12">
        <v>1</v>
      </c>
      <c r="AC617" s="12">
        <v>0</v>
      </c>
      <c r="AD617" s="12">
        <v>1</v>
      </c>
      <c r="AE617" s="12">
        <v>0</v>
      </c>
      <c r="AF617" s="12">
        <v>0.5</v>
      </c>
      <c r="AG617" s="113">
        <v>2.9957322735539909</v>
      </c>
      <c r="AH617" s="12">
        <v>1</v>
      </c>
      <c r="AI617" s="24">
        <v>70</v>
      </c>
      <c r="AJ617" s="12">
        <v>1</v>
      </c>
      <c r="AK617" s="12" t="s">
        <v>706</v>
      </c>
      <c r="AL617" s="12">
        <v>14</v>
      </c>
      <c r="AM617" s="12" t="s">
        <v>126</v>
      </c>
      <c r="AN617" s="128">
        <f t="shared" si="23"/>
        <v>2.7080502011022101</v>
      </c>
      <c r="AO617" s="12">
        <v>1563.83</v>
      </c>
      <c r="AP617" s="12" t="s">
        <v>719</v>
      </c>
      <c r="AQ617" s="12" t="s">
        <v>1732</v>
      </c>
      <c r="AR617" s="12" t="s">
        <v>707</v>
      </c>
      <c r="AS617" s="12" t="s">
        <v>713</v>
      </c>
      <c r="AT617" s="12" t="s">
        <v>17</v>
      </c>
    </row>
    <row r="618" spans="1:47" ht="15" customHeight="1" x14ac:dyDescent="0.3">
      <c r="A618" s="15">
        <v>-1.891755436870832E-2</v>
      </c>
      <c r="B618" s="12">
        <v>5.4143345262165195E-2</v>
      </c>
      <c r="C618" s="12">
        <v>1</v>
      </c>
      <c r="D618" s="12">
        <v>0</v>
      </c>
      <c r="E618" s="12">
        <v>0</v>
      </c>
      <c r="F618" s="12">
        <v>1</v>
      </c>
      <c r="G618" s="12">
        <v>1</v>
      </c>
      <c r="H618" s="12">
        <v>0</v>
      </c>
      <c r="I618" s="12">
        <v>0</v>
      </c>
      <c r="J618" s="12">
        <v>0</v>
      </c>
      <c r="K618" s="12">
        <v>0</v>
      </c>
      <c r="L618" s="12">
        <v>0</v>
      </c>
      <c r="M618" s="12">
        <v>0</v>
      </c>
      <c r="N618" s="12">
        <v>1</v>
      </c>
      <c r="O618" s="113">
        <v>7.6098622009135539</v>
      </c>
      <c r="P618" s="12">
        <v>1</v>
      </c>
      <c r="Q618" s="12">
        <v>1</v>
      </c>
      <c r="R618" s="12">
        <v>7.4669999999999996</v>
      </c>
      <c r="S618" s="128">
        <v>1.0986122886681098</v>
      </c>
      <c r="T618" s="126">
        <v>1</v>
      </c>
      <c r="U618" s="128">
        <v>0.36819707917794026</v>
      </c>
      <c r="V618" s="12">
        <v>1</v>
      </c>
      <c r="W618" s="12">
        <v>1</v>
      </c>
      <c r="X618" s="12">
        <v>0</v>
      </c>
      <c r="Y618" s="12">
        <v>1</v>
      </c>
      <c r="Z618" s="12">
        <v>0</v>
      </c>
      <c r="AA618" s="12">
        <v>0</v>
      </c>
      <c r="AB618" s="12">
        <v>1</v>
      </c>
      <c r="AC618" s="12">
        <v>0</v>
      </c>
      <c r="AD618" s="12">
        <v>1</v>
      </c>
      <c r="AE618" s="12">
        <v>0</v>
      </c>
      <c r="AF618" s="12">
        <v>0.5</v>
      </c>
      <c r="AG618" s="113">
        <v>2.9957322735539909</v>
      </c>
      <c r="AH618" s="12">
        <v>1</v>
      </c>
      <c r="AI618" s="24">
        <v>70</v>
      </c>
      <c r="AJ618" s="12">
        <v>1</v>
      </c>
      <c r="AK618" s="12" t="s">
        <v>706</v>
      </c>
      <c r="AL618" s="12">
        <v>14</v>
      </c>
      <c r="AM618" s="12" t="s">
        <v>126</v>
      </c>
      <c r="AN618" s="128">
        <f t="shared" si="23"/>
        <v>2.7080502011022101</v>
      </c>
      <c r="AO618" s="12">
        <v>1563.83</v>
      </c>
      <c r="AP618" s="12" t="s">
        <v>719</v>
      </c>
      <c r="AQ618" s="12" t="s">
        <v>1733</v>
      </c>
      <c r="AR618" s="12" t="s">
        <v>708</v>
      </c>
      <c r="AS618" s="12" t="s">
        <v>714</v>
      </c>
      <c r="AT618" s="12" t="s">
        <v>17</v>
      </c>
    </row>
    <row r="619" spans="1:47" ht="15" customHeight="1" x14ac:dyDescent="0.3">
      <c r="A619" s="15">
        <v>1.4220571389590708E-2</v>
      </c>
      <c r="B619" s="12">
        <v>5.414756029113385E-2</v>
      </c>
      <c r="C619" s="12">
        <v>1</v>
      </c>
      <c r="D619" s="12">
        <v>0</v>
      </c>
      <c r="E619" s="12">
        <v>0</v>
      </c>
      <c r="F619" s="12">
        <v>1</v>
      </c>
      <c r="G619" s="12">
        <v>1</v>
      </c>
      <c r="H619" s="12">
        <v>0</v>
      </c>
      <c r="I619" s="12">
        <v>0</v>
      </c>
      <c r="J619" s="12">
        <v>0</v>
      </c>
      <c r="K619" s="12">
        <v>0</v>
      </c>
      <c r="L619" s="12">
        <v>0</v>
      </c>
      <c r="M619" s="12">
        <v>0</v>
      </c>
      <c r="N619" s="12">
        <v>1</v>
      </c>
      <c r="O619" s="113">
        <v>7.6098622009135539</v>
      </c>
      <c r="P619" s="12">
        <v>1</v>
      </c>
      <c r="Q619" s="12">
        <v>1</v>
      </c>
      <c r="R619" s="12">
        <v>7.4669999999999996</v>
      </c>
      <c r="S619" s="128">
        <v>1.0986122886681098</v>
      </c>
      <c r="T619" s="126">
        <v>1</v>
      </c>
      <c r="U619" s="128">
        <v>0.36819707917794026</v>
      </c>
      <c r="V619" s="12">
        <v>1</v>
      </c>
      <c r="W619" s="12">
        <v>1</v>
      </c>
      <c r="X619" s="12">
        <v>0</v>
      </c>
      <c r="Y619" s="12">
        <v>1</v>
      </c>
      <c r="Z619" s="12">
        <v>0</v>
      </c>
      <c r="AA619" s="12">
        <v>0</v>
      </c>
      <c r="AB619" s="12">
        <v>1</v>
      </c>
      <c r="AC619" s="12">
        <v>0</v>
      </c>
      <c r="AD619" s="12">
        <v>1</v>
      </c>
      <c r="AE619" s="12">
        <v>0</v>
      </c>
      <c r="AF619" s="12">
        <v>0.5</v>
      </c>
      <c r="AG619" s="113">
        <v>2.9957322735539909</v>
      </c>
      <c r="AH619" s="12">
        <v>1</v>
      </c>
      <c r="AI619" s="24">
        <v>70</v>
      </c>
      <c r="AJ619" s="12">
        <v>1</v>
      </c>
      <c r="AK619" s="12" t="s">
        <v>706</v>
      </c>
      <c r="AL619" s="12">
        <v>14</v>
      </c>
      <c r="AM619" s="12" t="s">
        <v>126</v>
      </c>
      <c r="AN619" s="128">
        <f t="shared" si="23"/>
        <v>2.7080502011022101</v>
      </c>
      <c r="AO619" s="12">
        <v>1563.83</v>
      </c>
      <c r="AP619" s="12" t="s">
        <v>719</v>
      </c>
      <c r="AQ619" s="12" t="s">
        <v>1734</v>
      </c>
      <c r="AR619" s="12" t="s">
        <v>709</v>
      </c>
      <c r="AS619" s="12" t="s">
        <v>715</v>
      </c>
      <c r="AT619" s="12" t="s">
        <v>17</v>
      </c>
    </row>
    <row r="620" spans="1:47" ht="15" customHeight="1" x14ac:dyDescent="0.3">
      <c r="A620" s="15">
        <v>0.10327945186522068</v>
      </c>
      <c r="B620" s="12">
        <v>5.3863446188081601E-2</v>
      </c>
      <c r="C620" s="12">
        <v>1</v>
      </c>
      <c r="D620" s="12">
        <v>0</v>
      </c>
      <c r="E620" s="12">
        <v>0</v>
      </c>
      <c r="F620" s="12">
        <v>1</v>
      </c>
      <c r="G620" s="12">
        <v>1</v>
      </c>
      <c r="H620" s="12">
        <v>0</v>
      </c>
      <c r="I620" s="12">
        <v>0</v>
      </c>
      <c r="J620" s="12">
        <v>0</v>
      </c>
      <c r="K620" s="12">
        <v>0</v>
      </c>
      <c r="L620" s="12">
        <v>0</v>
      </c>
      <c r="M620" s="12">
        <v>0</v>
      </c>
      <c r="N620" s="12">
        <v>1</v>
      </c>
      <c r="O620" s="113">
        <v>7.6098622009135539</v>
      </c>
      <c r="P620" s="12">
        <v>1</v>
      </c>
      <c r="Q620" s="12">
        <v>1</v>
      </c>
      <c r="R620" s="12">
        <v>7.4669999999999996</v>
      </c>
      <c r="S620" s="128">
        <v>1.0986122886681098</v>
      </c>
      <c r="T620" s="126">
        <v>1</v>
      </c>
      <c r="U620" s="128">
        <v>0.36819707917794026</v>
      </c>
      <c r="V620" s="12">
        <v>1</v>
      </c>
      <c r="W620" s="12">
        <v>1</v>
      </c>
      <c r="X620" s="12">
        <v>0</v>
      </c>
      <c r="Y620" s="12">
        <v>1</v>
      </c>
      <c r="Z620" s="12">
        <v>0</v>
      </c>
      <c r="AA620" s="12">
        <v>0</v>
      </c>
      <c r="AB620" s="12">
        <v>1</v>
      </c>
      <c r="AC620" s="12">
        <v>0</v>
      </c>
      <c r="AD620" s="12">
        <v>1</v>
      </c>
      <c r="AE620" s="12">
        <v>0</v>
      </c>
      <c r="AF620" s="12">
        <v>0.5</v>
      </c>
      <c r="AG620" s="113">
        <v>2.9957322735539909</v>
      </c>
      <c r="AH620" s="12">
        <v>1</v>
      </c>
      <c r="AI620" s="24">
        <v>70</v>
      </c>
      <c r="AJ620" s="12">
        <v>1</v>
      </c>
      <c r="AK620" s="12" t="s">
        <v>706</v>
      </c>
      <c r="AL620" s="12">
        <v>14</v>
      </c>
      <c r="AM620" s="12" t="s">
        <v>126</v>
      </c>
      <c r="AN620" s="128">
        <f t="shared" si="23"/>
        <v>2.7080502011022101</v>
      </c>
      <c r="AO620" s="12">
        <v>1563.83</v>
      </c>
      <c r="AP620" s="12" t="s">
        <v>719</v>
      </c>
      <c r="AQ620" s="12" t="s">
        <v>1735</v>
      </c>
      <c r="AR620" s="12" t="s">
        <v>710</v>
      </c>
      <c r="AS620" s="12" t="s">
        <v>716</v>
      </c>
      <c r="AT620" s="12" t="s">
        <v>17</v>
      </c>
    </row>
    <row r="621" spans="1:47" ht="15" customHeight="1" x14ac:dyDescent="0.3">
      <c r="A621" s="15">
        <v>0.42397995474552269</v>
      </c>
      <c r="B621" s="12">
        <v>4.9044865389131997E-2</v>
      </c>
      <c r="C621" s="12">
        <v>1</v>
      </c>
      <c r="D621" s="12">
        <v>0</v>
      </c>
      <c r="E621" s="12">
        <v>0</v>
      </c>
      <c r="F621" s="12">
        <v>1</v>
      </c>
      <c r="G621" s="12">
        <v>1</v>
      </c>
      <c r="H621" s="12">
        <v>0</v>
      </c>
      <c r="I621" s="12">
        <v>0</v>
      </c>
      <c r="J621" s="12">
        <v>0</v>
      </c>
      <c r="K621" s="12">
        <v>0</v>
      </c>
      <c r="L621" s="12">
        <v>0</v>
      </c>
      <c r="M621" s="12">
        <v>0</v>
      </c>
      <c r="N621" s="12">
        <v>1</v>
      </c>
      <c r="O621" s="113">
        <v>7.6098622009135539</v>
      </c>
      <c r="P621" s="12">
        <v>1</v>
      </c>
      <c r="Q621" s="12">
        <v>1</v>
      </c>
      <c r="R621" s="12">
        <v>7.4669999999999996</v>
      </c>
      <c r="S621" s="128">
        <v>1.0986122886681098</v>
      </c>
      <c r="T621" s="126">
        <v>1</v>
      </c>
      <c r="U621" s="128">
        <v>0.36819707917794026</v>
      </c>
      <c r="V621" s="12">
        <v>1</v>
      </c>
      <c r="W621" s="12">
        <v>1</v>
      </c>
      <c r="X621" s="12">
        <v>0</v>
      </c>
      <c r="Y621" s="12">
        <v>1</v>
      </c>
      <c r="Z621" s="12">
        <v>0</v>
      </c>
      <c r="AA621" s="12">
        <v>0</v>
      </c>
      <c r="AB621" s="12">
        <v>1</v>
      </c>
      <c r="AC621" s="12">
        <v>0</v>
      </c>
      <c r="AD621" s="12">
        <v>1</v>
      </c>
      <c r="AE621" s="12">
        <v>0</v>
      </c>
      <c r="AF621" s="12">
        <v>0.5</v>
      </c>
      <c r="AG621" s="113">
        <v>2.9957322735539909</v>
      </c>
      <c r="AH621" s="12">
        <v>1</v>
      </c>
      <c r="AI621" s="24">
        <v>70</v>
      </c>
      <c r="AJ621" s="12">
        <v>1</v>
      </c>
      <c r="AK621" s="12" t="s">
        <v>706</v>
      </c>
      <c r="AL621" s="12">
        <v>14</v>
      </c>
      <c r="AM621" s="12" t="s">
        <v>126</v>
      </c>
      <c r="AN621" s="128">
        <f t="shared" si="23"/>
        <v>2.7080502011022101</v>
      </c>
      <c r="AO621" s="12">
        <v>1563.83</v>
      </c>
      <c r="AP621" s="12" t="s">
        <v>719</v>
      </c>
      <c r="AQ621" s="12" t="s">
        <v>1736</v>
      </c>
      <c r="AR621" s="12" t="s">
        <v>711</v>
      </c>
      <c r="AS621" s="12" t="s">
        <v>717</v>
      </c>
      <c r="AT621" s="12" t="s">
        <v>17</v>
      </c>
    </row>
    <row r="622" spans="1:47" ht="15" customHeight="1" x14ac:dyDescent="0.3">
      <c r="A622" s="15">
        <v>1.1521914928100797E-3</v>
      </c>
      <c r="B622" s="12">
        <v>5.4153000162073757E-2</v>
      </c>
      <c r="C622" s="12">
        <v>1</v>
      </c>
      <c r="D622" s="12">
        <v>0</v>
      </c>
      <c r="E622" s="12">
        <v>0</v>
      </c>
      <c r="F622" s="12">
        <v>1</v>
      </c>
      <c r="G622" s="12">
        <v>1</v>
      </c>
      <c r="H622" s="12">
        <v>0</v>
      </c>
      <c r="I622" s="12">
        <v>0</v>
      </c>
      <c r="J622" s="12">
        <v>0</v>
      </c>
      <c r="K622" s="12">
        <v>0</v>
      </c>
      <c r="L622" s="12">
        <v>0</v>
      </c>
      <c r="M622" s="12">
        <v>0</v>
      </c>
      <c r="N622" s="12">
        <v>1</v>
      </c>
      <c r="O622" s="113">
        <v>7.6098622009135539</v>
      </c>
      <c r="P622" s="12">
        <v>1</v>
      </c>
      <c r="Q622" s="12">
        <v>1</v>
      </c>
      <c r="R622" s="12">
        <v>7.4669999999999996</v>
      </c>
      <c r="S622" s="128">
        <v>1.0986122886681098</v>
      </c>
      <c r="T622" s="126">
        <v>1</v>
      </c>
      <c r="U622" s="128">
        <v>0.36819707917794026</v>
      </c>
      <c r="V622" s="12">
        <v>1</v>
      </c>
      <c r="W622" s="12">
        <v>1</v>
      </c>
      <c r="X622" s="12">
        <v>0</v>
      </c>
      <c r="Y622" s="12">
        <v>1</v>
      </c>
      <c r="Z622" s="12">
        <v>0</v>
      </c>
      <c r="AA622" s="12">
        <v>0</v>
      </c>
      <c r="AB622" s="12">
        <v>1</v>
      </c>
      <c r="AC622" s="12">
        <v>0</v>
      </c>
      <c r="AD622" s="12">
        <v>1</v>
      </c>
      <c r="AE622" s="12">
        <v>0</v>
      </c>
      <c r="AF622" s="12">
        <v>0.5</v>
      </c>
      <c r="AG622" s="113">
        <v>2.9957322735539909</v>
      </c>
      <c r="AH622" s="12">
        <v>1</v>
      </c>
      <c r="AI622" s="24">
        <v>70</v>
      </c>
      <c r="AJ622" s="12">
        <v>1</v>
      </c>
      <c r="AK622" s="12" t="s">
        <v>706</v>
      </c>
      <c r="AL622" s="12">
        <v>14</v>
      </c>
      <c r="AM622" s="12" t="s">
        <v>126</v>
      </c>
      <c r="AN622" s="128">
        <f t="shared" si="23"/>
        <v>2.7080502011022101</v>
      </c>
      <c r="AO622" s="12">
        <v>1563.83</v>
      </c>
      <c r="AP622" s="12" t="s">
        <v>719</v>
      </c>
      <c r="AQ622" s="12" t="s">
        <v>1737</v>
      </c>
      <c r="AR622" s="44" t="s">
        <v>712</v>
      </c>
      <c r="AS622" s="12" t="s">
        <v>718</v>
      </c>
      <c r="AT622" s="12" t="s">
        <v>17</v>
      </c>
    </row>
    <row r="623" spans="1:47" ht="15" customHeight="1" x14ac:dyDescent="0.3">
      <c r="A623" s="15">
        <v>0.27355049828374051</v>
      </c>
      <c r="B623" s="12">
        <v>5.2087511657223556E-2</v>
      </c>
      <c r="C623" s="12">
        <v>1</v>
      </c>
      <c r="D623" s="12">
        <v>0</v>
      </c>
      <c r="E623" s="12">
        <v>0</v>
      </c>
      <c r="F623" s="12">
        <v>1</v>
      </c>
      <c r="G623" s="12">
        <v>1</v>
      </c>
      <c r="H623" s="12">
        <v>0</v>
      </c>
      <c r="I623" s="12">
        <v>0</v>
      </c>
      <c r="J623" s="12">
        <v>0</v>
      </c>
      <c r="K623" s="12">
        <v>0</v>
      </c>
      <c r="L623" s="12">
        <v>0</v>
      </c>
      <c r="M623" s="12">
        <v>0</v>
      </c>
      <c r="N623" s="12">
        <v>1</v>
      </c>
      <c r="O623" s="113">
        <v>7.6098622009135539</v>
      </c>
      <c r="P623" s="12">
        <v>1</v>
      </c>
      <c r="Q623" s="12">
        <v>1</v>
      </c>
      <c r="R623" s="12">
        <v>7.4669999999999996</v>
      </c>
      <c r="S623" s="128">
        <v>1.0986122886681098</v>
      </c>
      <c r="T623" s="126">
        <v>1</v>
      </c>
      <c r="U623" s="128">
        <v>0.36819707917794026</v>
      </c>
      <c r="V623" s="12">
        <v>1</v>
      </c>
      <c r="W623" s="12">
        <v>1</v>
      </c>
      <c r="X623" s="12">
        <v>0</v>
      </c>
      <c r="Y623" s="12">
        <v>1</v>
      </c>
      <c r="Z623" s="12">
        <v>0</v>
      </c>
      <c r="AA623" s="12">
        <v>0</v>
      </c>
      <c r="AB623" s="12">
        <v>1</v>
      </c>
      <c r="AC623" s="12">
        <v>0</v>
      </c>
      <c r="AD623" s="12">
        <v>1</v>
      </c>
      <c r="AE623" s="12">
        <v>0</v>
      </c>
      <c r="AF623" s="12">
        <v>0.5</v>
      </c>
      <c r="AG623" s="113">
        <v>2.9957322735539909</v>
      </c>
      <c r="AH623" s="12">
        <v>1</v>
      </c>
      <c r="AI623" s="24">
        <v>70</v>
      </c>
      <c r="AJ623" s="12">
        <v>1</v>
      </c>
      <c r="AK623" s="12" t="s">
        <v>706</v>
      </c>
      <c r="AL623" s="12">
        <v>14</v>
      </c>
      <c r="AM623" s="12" t="s">
        <v>126</v>
      </c>
      <c r="AN623" s="128">
        <f t="shared" si="23"/>
        <v>2.7080502011022101</v>
      </c>
      <c r="AO623" s="12">
        <v>1563.83</v>
      </c>
      <c r="AP623" s="12" t="s">
        <v>719</v>
      </c>
      <c r="AQ623" s="12" t="s">
        <v>1739</v>
      </c>
      <c r="AR623" s="12" t="s">
        <v>707</v>
      </c>
      <c r="AS623" s="12" t="s">
        <v>713</v>
      </c>
      <c r="AT623" s="12" t="s">
        <v>17</v>
      </c>
    </row>
    <row r="624" spans="1:47" ht="15" customHeight="1" x14ac:dyDescent="0.3">
      <c r="A624" s="15">
        <v>-1.9336753920910384E-2</v>
      </c>
      <c r="B624" s="12">
        <v>5.4142910978549091E-2</v>
      </c>
      <c r="C624" s="12">
        <v>1</v>
      </c>
      <c r="D624" s="12">
        <v>0</v>
      </c>
      <c r="E624" s="12">
        <v>0</v>
      </c>
      <c r="F624" s="12">
        <v>1</v>
      </c>
      <c r="G624" s="12">
        <v>1</v>
      </c>
      <c r="H624" s="12">
        <v>0</v>
      </c>
      <c r="I624" s="12">
        <v>0</v>
      </c>
      <c r="J624" s="12">
        <v>0</v>
      </c>
      <c r="K624" s="12">
        <v>0</v>
      </c>
      <c r="L624" s="12">
        <v>0</v>
      </c>
      <c r="M624" s="12">
        <v>0</v>
      </c>
      <c r="N624" s="12">
        <v>1</v>
      </c>
      <c r="O624" s="113">
        <v>7.6098622009135539</v>
      </c>
      <c r="P624" s="12">
        <v>1</v>
      </c>
      <c r="Q624" s="12">
        <v>1</v>
      </c>
      <c r="R624" s="12">
        <v>7.4669999999999996</v>
      </c>
      <c r="S624" s="128">
        <v>1.0986122886681098</v>
      </c>
      <c r="T624" s="126">
        <v>1</v>
      </c>
      <c r="U624" s="128">
        <v>0.36819707917794026</v>
      </c>
      <c r="V624" s="12">
        <v>1</v>
      </c>
      <c r="W624" s="12">
        <v>1</v>
      </c>
      <c r="X624" s="12">
        <v>0</v>
      </c>
      <c r="Y624" s="12">
        <v>1</v>
      </c>
      <c r="Z624" s="12">
        <v>0</v>
      </c>
      <c r="AA624" s="12">
        <v>0</v>
      </c>
      <c r="AB624" s="12">
        <v>1</v>
      </c>
      <c r="AC624" s="12">
        <v>0</v>
      </c>
      <c r="AD624" s="12">
        <v>1</v>
      </c>
      <c r="AE624" s="12">
        <v>0</v>
      </c>
      <c r="AF624" s="12">
        <v>0.5</v>
      </c>
      <c r="AG624" s="113">
        <v>2.9957322735539909</v>
      </c>
      <c r="AH624" s="12">
        <v>1</v>
      </c>
      <c r="AI624" s="24">
        <v>70</v>
      </c>
      <c r="AJ624" s="12">
        <v>1</v>
      </c>
      <c r="AK624" s="12" t="s">
        <v>706</v>
      </c>
      <c r="AL624" s="12">
        <v>14</v>
      </c>
      <c r="AM624" s="12" t="s">
        <v>126</v>
      </c>
      <c r="AN624" s="128">
        <f t="shared" si="23"/>
        <v>2.7080502011022101</v>
      </c>
      <c r="AO624" s="12">
        <v>1563.83</v>
      </c>
      <c r="AP624" s="12" t="s">
        <v>719</v>
      </c>
      <c r="AQ624" s="12" t="s">
        <v>1740</v>
      </c>
      <c r="AR624" s="12" t="s">
        <v>708</v>
      </c>
      <c r="AS624" s="12" t="s">
        <v>714</v>
      </c>
      <c r="AT624" s="12" t="s">
        <v>17</v>
      </c>
    </row>
    <row r="625" spans="1:46" ht="15" customHeight="1" x14ac:dyDescent="0.3">
      <c r="A625" s="15">
        <v>-3.1545300970869071E-3</v>
      </c>
      <c r="B625" s="12">
        <v>5.4152766666658574E-2</v>
      </c>
      <c r="C625" s="12">
        <v>1</v>
      </c>
      <c r="D625" s="12">
        <v>0</v>
      </c>
      <c r="E625" s="12">
        <v>0</v>
      </c>
      <c r="F625" s="12">
        <v>1</v>
      </c>
      <c r="G625" s="12">
        <v>1</v>
      </c>
      <c r="H625" s="12">
        <v>0</v>
      </c>
      <c r="I625" s="12">
        <v>0</v>
      </c>
      <c r="J625" s="12">
        <v>0</v>
      </c>
      <c r="K625" s="12">
        <v>0</v>
      </c>
      <c r="L625" s="12">
        <v>0</v>
      </c>
      <c r="M625" s="12">
        <v>0</v>
      </c>
      <c r="N625" s="12">
        <v>1</v>
      </c>
      <c r="O625" s="113">
        <v>7.6098622009135539</v>
      </c>
      <c r="P625" s="12">
        <v>1</v>
      </c>
      <c r="Q625" s="12">
        <v>1</v>
      </c>
      <c r="R625" s="12">
        <v>7.4669999999999996</v>
      </c>
      <c r="S625" s="128">
        <v>1.0986122886681098</v>
      </c>
      <c r="T625" s="126">
        <v>1</v>
      </c>
      <c r="U625" s="128">
        <v>0.36819707917794026</v>
      </c>
      <c r="V625" s="12">
        <v>1</v>
      </c>
      <c r="W625" s="12">
        <v>1</v>
      </c>
      <c r="X625" s="12">
        <v>0</v>
      </c>
      <c r="Y625" s="12">
        <v>1</v>
      </c>
      <c r="Z625" s="12">
        <v>0</v>
      </c>
      <c r="AA625" s="12">
        <v>0</v>
      </c>
      <c r="AB625" s="12">
        <v>1</v>
      </c>
      <c r="AC625" s="12">
        <v>0</v>
      </c>
      <c r="AD625" s="12">
        <v>1</v>
      </c>
      <c r="AE625" s="12">
        <v>0</v>
      </c>
      <c r="AF625" s="12">
        <v>0.5</v>
      </c>
      <c r="AG625" s="113">
        <v>2.9957322735539909</v>
      </c>
      <c r="AH625" s="12">
        <v>1</v>
      </c>
      <c r="AI625" s="24">
        <v>70</v>
      </c>
      <c r="AJ625" s="12">
        <v>1</v>
      </c>
      <c r="AK625" s="12" t="s">
        <v>706</v>
      </c>
      <c r="AL625" s="12">
        <v>14</v>
      </c>
      <c r="AM625" s="12" t="s">
        <v>126</v>
      </c>
      <c r="AN625" s="128">
        <f t="shared" si="23"/>
        <v>2.7080502011022101</v>
      </c>
      <c r="AO625" s="12">
        <v>1563.83</v>
      </c>
      <c r="AP625" s="12" t="s">
        <v>719</v>
      </c>
      <c r="AQ625" s="12" t="s">
        <v>1741</v>
      </c>
      <c r="AR625" s="12" t="s">
        <v>709</v>
      </c>
      <c r="AS625" s="12" t="s">
        <v>715</v>
      </c>
      <c r="AT625" s="12" t="s">
        <v>17</v>
      </c>
    </row>
    <row r="626" spans="1:46" ht="15" customHeight="1" x14ac:dyDescent="0.3">
      <c r="A626" s="15">
        <v>9.9112484494417952E-2</v>
      </c>
      <c r="B626" s="12">
        <v>5.3886399336770932E-2</v>
      </c>
      <c r="C626" s="12">
        <v>1</v>
      </c>
      <c r="D626" s="12">
        <v>0</v>
      </c>
      <c r="E626" s="12">
        <v>0</v>
      </c>
      <c r="F626" s="12">
        <v>1</v>
      </c>
      <c r="G626" s="12">
        <v>1</v>
      </c>
      <c r="H626" s="12">
        <v>0</v>
      </c>
      <c r="I626" s="12">
        <v>0</v>
      </c>
      <c r="J626" s="12">
        <v>0</v>
      </c>
      <c r="K626" s="12">
        <v>0</v>
      </c>
      <c r="L626" s="12">
        <v>0</v>
      </c>
      <c r="M626" s="12">
        <v>0</v>
      </c>
      <c r="N626" s="12">
        <v>1</v>
      </c>
      <c r="O626" s="113">
        <v>7.6098622009135539</v>
      </c>
      <c r="P626" s="12">
        <v>1</v>
      </c>
      <c r="Q626" s="12">
        <v>1</v>
      </c>
      <c r="R626" s="12">
        <v>7.4669999999999996</v>
      </c>
      <c r="S626" s="128">
        <v>1.0986122886681098</v>
      </c>
      <c r="T626" s="126">
        <v>1</v>
      </c>
      <c r="U626" s="128">
        <v>0.36819707917794026</v>
      </c>
      <c r="V626" s="12">
        <v>1</v>
      </c>
      <c r="W626" s="12">
        <v>1</v>
      </c>
      <c r="X626" s="12">
        <v>0</v>
      </c>
      <c r="Y626" s="12">
        <v>1</v>
      </c>
      <c r="Z626" s="12">
        <v>0</v>
      </c>
      <c r="AA626" s="12">
        <v>0</v>
      </c>
      <c r="AB626" s="12">
        <v>1</v>
      </c>
      <c r="AC626" s="12">
        <v>0</v>
      </c>
      <c r="AD626" s="12">
        <v>1</v>
      </c>
      <c r="AE626" s="12">
        <v>0</v>
      </c>
      <c r="AF626" s="12">
        <v>0.5</v>
      </c>
      <c r="AG626" s="113">
        <v>2.9957322735539909</v>
      </c>
      <c r="AH626" s="12">
        <v>1</v>
      </c>
      <c r="AI626" s="24">
        <v>70</v>
      </c>
      <c r="AJ626" s="12">
        <v>1</v>
      </c>
      <c r="AK626" s="12" t="s">
        <v>706</v>
      </c>
      <c r="AL626" s="12">
        <v>14</v>
      </c>
      <c r="AM626" s="12" t="s">
        <v>126</v>
      </c>
      <c r="AN626" s="128">
        <f t="shared" si="23"/>
        <v>2.7080502011022101</v>
      </c>
      <c r="AO626" s="12">
        <v>1563.83</v>
      </c>
      <c r="AP626" s="12" t="s">
        <v>719</v>
      </c>
      <c r="AQ626" s="12" t="s">
        <v>1742</v>
      </c>
      <c r="AR626" s="12" t="s">
        <v>710</v>
      </c>
      <c r="AS626" s="12" t="s">
        <v>716</v>
      </c>
      <c r="AT626" s="12" t="s">
        <v>17</v>
      </c>
    </row>
    <row r="627" spans="1:46" ht="15" customHeight="1" x14ac:dyDescent="0.3">
      <c r="A627" s="15">
        <v>0.41384446423906651</v>
      </c>
      <c r="B627" s="12">
        <v>4.9298086649167794E-2</v>
      </c>
      <c r="C627" s="12">
        <v>1</v>
      </c>
      <c r="D627" s="12">
        <v>0</v>
      </c>
      <c r="E627" s="12">
        <v>0</v>
      </c>
      <c r="F627" s="12">
        <v>1</v>
      </c>
      <c r="G627" s="12">
        <v>1</v>
      </c>
      <c r="H627" s="12">
        <v>0</v>
      </c>
      <c r="I627" s="12">
        <v>0</v>
      </c>
      <c r="J627" s="12">
        <v>0</v>
      </c>
      <c r="K627" s="12">
        <v>0</v>
      </c>
      <c r="L627" s="12">
        <v>0</v>
      </c>
      <c r="M627" s="12">
        <v>0</v>
      </c>
      <c r="N627" s="12">
        <v>1</v>
      </c>
      <c r="O627" s="113">
        <v>7.6098622009135539</v>
      </c>
      <c r="P627" s="12">
        <v>1</v>
      </c>
      <c r="Q627" s="12">
        <v>1</v>
      </c>
      <c r="R627" s="12">
        <v>7.4669999999999996</v>
      </c>
      <c r="S627" s="128">
        <v>1.0986122886681098</v>
      </c>
      <c r="T627" s="126">
        <v>1</v>
      </c>
      <c r="U627" s="128">
        <v>0.36819707917794026</v>
      </c>
      <c r="V627" s="12">
        <v>1</v>
      </c>
      <c r="W627" s="12">
        <v>1</v>
      </c>
      <c r="X627" s="12">
        <v>0</v>
      </c>
      <c r="Y627" s="12">
        <v>1</v>
      </c>
      <c r="Z627" s="12">
        <v>0</v>
      </c>
      <c r="AA627" s="12">
        <v>0</v>
      </c>
      <c r="AB627" s="12">
        <v>1</v>
      </c>
      <c r="AC627" s="12">
        <v>0</v>
      </c>
      <c r="AD627" s="12">
        <v>1</v>
      </c>
      <c r="AE627" s="12">
        <v>0</v>
      </c>
      <c r="AF627" s="12">
        <v>0.5</v>
      </c>
      <c r="AG627" s="113">
        <v>2.9957322735539909</v>
      </c>
      <c r="AH627" s="12">
        <v>1</v>
      </c>
      <c r="AI627" s="24">
        <v>70</v>
      </c>
      <c r="AJ627" s="12">
        <v>1</v>
      </c>
      <c r="AK627" s="12" t="s">
        <v>706</v>
      </c>
      <c r="AL627" s="12">
        <v>14</v>
      </c>
      <c r="AM627" s="12" t="s">
        <v>126</v>
      </c>
      <c r="AN627" s="128">
        <f t="shared" si="23"/>
        <v>2.7080502011022101</v>
      </c>
      <c r="AO627" s="12">
        <v>1563.83</v>
      </c>
      <c r="AP627" s="12" t="s">
        <v>719</v>
      </c>
      <c r="AQ627" s="12" t="s">
        <v>1743</v>
      </c>
      <c r="AR627" s="12" t="s">
        <v>711</v>
      </c>
      <c r="AS627" s="12" t="s">
        <v>717</v>
      </c>
      <c r="AT627" s="12" t="s">
        <v>17</v>
      </c>
    </row>
    <row r="628" spans="1:46" ht="15" customHeight="1" x14ac:dyDescent="0.3">
      <c r="A628" s="15">
        <v>1.6128593419287067E-2</v>
      </c>
      <c r="B628" s="12">
        <v>5.414599219332087E-2</v>
      </c>
      <c r="C628" s="12">
        <v>1</v>
      </c>
      <c r="D628" s="12">
        <v>0</v>
      </c>
      <c r="E628" s="12">
        <v>0</v>
      </c>
      <c r="F628" s="12">
        <v>1</v>
      </c>
      <c r="G628" s="12">
        <v>1</v>
      </c>
      <c r="H628" s="12">
        <v>0</v>
      </c>
      <c r="I628" s="12">
        <v>0</v>
      </c>
      <c r="J628" s="12">
        <v>0</v>
      </c>
      <c r="K628" s="12">
        <v>0</v>
      </c>
      <c r="L628" s="12">
        <v>0</v>
      </c>
      <c r="M628" s="12">
        <v>0</v>
      </c>
      <c r="N628" s="12">
        <v>1</v>
      </c>
      <c r="O628" s="113">
        <v>7.6098622009135539</v>
      </c>
      <c r="P628" s="12">
        <v>1</v>
      </c>
      <c r="Q628" s="12">
        <v>1</v>
      </c>
      <c r="R628" s="12">
        <v>7.4669999999999996</v>
      </c>
      <c r="S628" s="128">
        <v>1.0986122886681098</v>
      </c>
      <c r="T628" s="126">
        <v>1</v>
      </c>
      <c r="U628" s="128">
        <v>0.36819707917794026</v>
      </c>
      <c r="V628" s="12">
        <v>1</v>
      </c>
      <c r="W628" s="12">
        <v>1</v>
      </c>
      <c r="X628" s="12">
        <v>0</v>
      </c>
      <c r="Y628" s="12">
        <v>1</v>
      </c>
      <c r="Z628" s="12">
        <v>0</v>
      </c>
      <c r="AA628" s="12">
        <v>0</v>
      </c>
      <c r="AB628" s="12">
        <v>1</v>
      </c>
      <c r="AC628" s="12">
        <v>0</v>
      </c>
      <c r="AD628" s="12">
        <v>1</v>
      </c>
      <c r="AE628" s="12">
        <v>0</v>
      </c>
      <c r="AF628" s="12">
        <v>0.5</v>
      </c>
      <c r="AG628" s="113">
        <v>2.9957322735539909</v>
      </c>
      <c r="AH628" s="12">
        <v>1</v>
      </c>
      <c r="AI628" s="24">
        <v>70</v>
      </c>
      <c r="AJ628" s="12">
        <v>1</v>
      </c>
      <c r="AK628" s="12" t="s">
        <v>706</v>
      </c>
      <c r="AL628" s="12">
        <v>14</v>
      </c>
      <c r="AM628" s="12" t="s">
        <v>126</v>
      </c>
      <c r="AN628" s="128">
        <f t="shared" si="23"/>
        <v>2.7080502011022101</v>
      </c>
      <c r="AO628" s="12">
        <v>1563.83</v>
      </c>
      <c r="AP628" s="12" t="s">
        <v>719</v>
      </c>
      <c r="AQ628" s="12" t="s">
        <v>1744</v>
      </c>
      <c r="AR628" s="44" t="s">
        <v>712</v>
      </c>
      <c r="AS628" s="12" t="s">
        <v>718</v>
      </c>
      <c r="AT628" s="12" t="s">
        <v>17</v>
      </c>
    </row>
    <row r="629" spans="1:46" ht="15" customHeight="1" x14ac:dyDescent="0.3">
      <c r="A629" s="15">
        <v>0.33756292912526392</v>
      </c>
      <c r="B629" s="12">
        <v>7.2623100289897421E-2</v>
      </c>
      <c r="C629" s="12">
        <v>1</v>
      </c>
      <c r="D629" s="12">
        <v>0</v>
      </c>
      <c r="E629" s="12">
        <v>0</v>
      </c>
      <c r="F629" s="12">
        <v>1</v>
      </c>
      <c r="G629" s="12">
        <v>1</v>
      </c>
      <c r="H629" s="12">
        <v>0</v>
      </c>
      <c r="I629" s="12">
        <v>0</v>
      </c>
      <c r="J629" s="12">
        <v>0</v>
      </c>
      <c r="K629" s="12">
        <v>0</v>
      </c>
      <c r="L629" s="12">
        <v>0</v>
      </c>
      <c r="M629" s="12">
        <v>0</v>
      </c>
      <c r="N629" s="12">
        <v>1</v>
      </c>
      <c r="O629" s="113">
        <v>7.6098622009135539</v>
      </c>
      <c r="P629" s="12">
        <v>1</v>
      </c>
      <c r="Q629" s="12">
        <v>1</v>
      </c>
      <c r="R629" s="12">
        <v>7.4669999999999996</v>
      </c>
      <c r="S629" s="128">
        <v>1.0986122886681098</v>
      </c>
      <c r="T629" s="126">
        <v>1</v>
      </c>
      <c r="U629" s="128">
        <v>0.36819707917794026</v>
      </c>
      <c r="V629" s="12">
        <v>1</v>
      </c>
      <c r="W629" s="12">
        <v>1</v>
      </c>
      <c r="X629" s="12">
        <v>0</v>
      </c>
      <c r="Y629" s="12">
        <v>1</v>
      </c>
      <c r="Z629" s="12">
        <v>0</v>
      </c>
      <c r="AA629" s="12">
        <v>0</v>
      </c>
      <c r="AB629" s="12">
        <v>1</v>
      </c>
      <c r="AC629" s="12">
        <v>0</v>
      </c>
      <c r="AD629" s="12">
        <v>1</v>
      </c>
      <c r="AE629" s="12">
        <v>0</v>
      </c>
      <c r="AF629" s="12">
        <v>0.5</v>
      </c>
      <c r="AG629" s="113">
        <v>2.9957322735539909</v>
      </c>
      <c r="AH629" s="12">
        <v>1</v>
      </c>
      <c r="AI629" s="24">
        <v>70</v>
      </c>
      <c r="AJ629" s="12">
        <v>1</v>
      </c>
      <c r="AK629" s="12" t="s">
        <v>706</v>
      </c>
      <c r="AL629" s="12">
        <v>14</v>
      </c>
      <c r="AM629" s="12" t="s">
        <v>126</v>
      </c>
      <c r="AN629" s="128">
        <f t="shared" si="23"/>
        <v>2.7080502011022101</v>
      </c>
      <c r="AO629" s="12">
        <v>1563.83</v>
      </c>
      <c r="AP629" s="12" t="s">
        <v>720</v>
      </c>
      <c r="AQ629" s="12" t="s">
        <v>1746</v>
      </c>
      <c r="AR629" s="12" t="s">
        <v>707</v>
      </c>
      <c r="AS629" s="12" t="s">
        <v>724</v>
      </c>
      <c r="AT629" s="12" t="s">
        <v>17</v>
      </c>
    </row>
    <row r="630" spans="1:46" ht="15" customHeight="1" x14ac:dyDescent="0.3">
      <c r="A630" s="15">
        <v>-3.6684555524898327E-2</v>
      </c>
      <c r="B630" s="12">
        <v>7.7099743815040561E-2</v>
      </c>
      <c r="C630" s="12">
        <v>1</v>
      </c>
      <c r="D630" s="12">
        <v>0</v>
      </c>
      <c r="E630" s="12">
        <v>0</v>
      </c>
      <c r="F630" s="12">
        <v>1</v>
      </c>
      <c r="G630" s="12">
        <v>1</v>
      </c>
      <c r="H630" s="12">
        <v>0</v>
      </c>
      <c r="I630" s="12">
        <v>0</v>
      </c>
      <c r="J630" s="12">
        <v>0</v>
      </c>
      <c r="K630" s="12">
        <v>0</v>
      </c>
      <c r="L630" s="12">
        <v>0</v>
      </c>
      <c r="M630" s="12">
        <v>0</v>
      </c>
      <c r="N630" s="12">
        <v>1</v>
      </c>
      <c r="O630" s="113">
        <v>7.6098622009135539</v>
      </c>
      <c r="P630" s="12">
        <v>1</v>
      </c>
      <c r="Q630" s="12">
        <v>1</v>
      </c>
      <c r="R630" s="12">
        <v>7.4669999999999996</v>
      </c>
      <c r="S630" s="128">
        <v>1.0986122886681098</v>
      </c>
      <c r="T630" s="126">
        <v>1</v>
      </c>
      <c r="U630" s="128">
        <v>0.36819707917794026</v>
      </c>
      <c r="V630" s="12">
        <v>1</v>
      </c>
      <c r="W630" s="12">
        <v>1</v>
      </c>
      <c r="X630" s="12">
        <v>0</v>
      </c>
      <c r="Y630" s="12">
        <v>1</v>
      </c>
      <c r="Z630" s="12">
        <v>0</v>
      </c>
      <c r="AA630" s="12">
        <v>0</v>
      </c>
      <c r="AB630" s="12">
        <v>1</v>
      </c>
      <c r="AC630" s="12">
        <v>0</v>
      </c>
      <c r="AD630" s="12">
        <v>1</v>
      </c>
      <c r="AE630" s="12">
        <v>0</v>
      </c>
      <c r="AF630" s="12">
        <v>0.5</v>
      </c>
      <c r="AG630" s="113">
        <v>2.9957322735539909</v>
      </c>
      <c r="AH630" s="12">
        <v>1</v>
      </c>
      <c r="AI630" s="24">
        <v>70</v>
      </c>
      <c r="AJ630" s="12">
        <v>1</v>
      </c>
      <c r="AK630" s="12" t="s">
        <v>706</v>
      </c>
      <c r="AL630" s="12">
        <v>14</v>
      </c>
      <c r="AM630" s="12" t="s">
        <v>126</v>
      </c>
      <c r="AN630" s="128">
        <f t="shared" si="23"/>
        <v>2.7080502011022101</v>
      </c>
      <c r="AO630" s="12">
        <v>1563.83</v>
      </c>
      <c r="AP630" s="12" t="s">
        <v>720</v>
      </c>
      <c r="AQ630" s="12" t="s">
        <v>1747</v>
      </c>
      <c r="AR630" s="12" t="s">
        <v>709</v>
      </c>
      <c r="AS630" s="12" t="s">
        <v>725</v>
      </c>
      <c r="AT630" s="12" t="s">
        <v>17</v>
      </c>
    </row>
    <row r="631" spans="1:46" ht="15" customHeight="1" x14ac:dyDescent="0.3">
      <c r="A631" s="15">
        <v>0.52398921501425499</v>
      </c>
      <c r="B631" s="12">
        <v>6.5712002534360964E-2</v>
      </c>
      <c r="C631" s="12">
        <v>1</v>
      </c>
      <c r="D631" s="12">
        <v>0</v>
      </c>
      <c r="E631" s="12">
        <v>0</v>
      </c>
      <c r="F631" s="12">
        <v>1</v>
      </c>
      <c r="G631" s="12">
        <v>1</v>
      </c>
      <c r="H631" s="12">
        <v>0</v>
      </c>
      <c r="I631" s="12">
        <v>0</v>
      </c>
      <c r="J631" s="12">
        <v>0</v>
      </c>
      <c r="K631" s="12">
        <v>0</v>
      </c>
      <c r="L631" s="12">
        <v>0</v>
      </c>
      <c r="M631" s="12">
        <v>0</v>
      </c>
      <c r="N631" s="12">
        <v>1</v>
      </c>
      <c r="O631" s="113">
        <v>7.6098622009135539</v>
      </c>
      <c r="P631" s="12">
        <v>1</v>
      </c>
      <c r="Q631" s="12">
        <v>1</v>
      </c>
      <c r="R631" s="12">
        <v>7.4669999999999996</v>
      </c>
      <c r="S631" s="128">
        <v>1.0986122886681098</v>
      </c>
      <c r="T631" s="126">
        <v>1</v>
      </c>
      <c r="U631" s="128">
        <v>0.36819707917794026</v>
      </c>
      <c r="V631" s="12">
        <v>1</v>
      </c>
      <c r="W631" s="12">
        <v>1</v>
      </c>
      <c r="X631" s="12">
        <v>0</v>
      </c>
      <c r="Y631" s="12">
        <v>1</v>
      </c>
      <c r="Z631" s="12">
        <v>0</v>
      </c>
      <c r="AA631" s="12">
        <v>0</v>
      </c>
      <c r="AB631" s="12">
        <v>1</v>
      </c>
      <c r="AC631" s="12">
        <v>0</v>
      </c>
      <c r="AD631" s="12">
        <v>1</v>
      </c>
      <c r="AE631" s="12">
        <v>0</v>
      </c>
      <c r="AF631" s="12">
        <v>0.5</v>
      </c>
      <c r="AG631" s="113">
        <v>2.9957322735539909</v>
      </c>
      <c r="AH631" s="12">
        <v>1</v>
      </c>
      <c r="AI631" s="24">
        <v>70</v>
      </c>
      <c r="AJ631" s="12">
        <v>1</v>
      </c>
      <c r="AK631" s="12" t="s">
        <v>706</v>
      </c>
      <c r="AL631" s="12">
        <v>14</v>
      </c>
      <c r="AM631" s="12" t="s">
        <v>126</v>
      </c>
      <c r="AN631" s="128">
        <f t="shared" si="23"/>
        <v>2.7080502011022101</v>
      </c>
      <c r="AO631" s="12">
        <v>1563.83</v>
      </c>
      <c r="AP631" s="12" t="s">
        <v>720</v>
      </c>
      <c r="AQ631" s="12" t="s">
        <v>1748</v>
      </c>
      <c r="AR631" s="12" t="s">
        <v>711</v>
      </c>
      <c r="AS631" s="12" t="s">
        <v>726</v>
      </c>
      <c r="AT631" s="12" t="s">
        <v>17</v>
      </c>
    </row>
    <row r="632" spans="1:46" ht="15" customHeight="1" x14ac:dyDescent="0.3">
      <c r="A632" s="15">
        <v>0.34437230554198461</v>
      </c>
      <c r="B632" s="12">
        <v>7.2432551350159149E-2</v>
      </c>
      <c r="C632" s="12">
        <v>1</v>
      </c>
      <c r="D632" s="12">
        <v>0</v>
      </c>
      <c r="E632" s="12">
        <v>0</v>
      </c>
      <c r="F632" s="12">
        <v>1</v>
      </c>
      <c r="G632" s="12">
        <v>1</v>
      </c>
      <c r="H632" s="12">
        <v>0</v>
      </c>
      <c r="I632" s="12">
        <v>0</v>
      </c>
      <c r="J632" s="12">
        <v>0</v>
      </c>
      <c r="K632" s="12">
        <v>0</v>
      </c>
      <c r="L632" s="12">
        <v>0</v>
      </c>
      <c r="M632" s="12">
        <v>0</v>
      </c>
      <c r="N632" s="12">
        <v>1</v>
      </c>
      <c r="O632" s="113">
        <v>7.6098622009135539</v>
      </c>
      <c r="P632" s="12">
        <v>1</v>
      </c>
      <c r="Q632" s="12">
        <v>1</v>
      </c>
      <c r="R632" s="12">
        <v>7.4669999999999996</v>
      </c>
      <c r="S632" s="128">
        <v>1.0986122886681098</v>
      </c>
      <c r="T632" s="126">
        <v>1</v>
      </c>
      <c r="U632" s="128">
        <v>0.36819707917794026</v>
      </c>
      <c r="V632" s="12">
        <v>1</v>
      </c>
      <c r="W632" s="12">
        <v>1</v>
      </c>
      <c r="X632" s="12">
        <v>0</v>
      </c>
      <c r="Y632" s="12">
        <v>1</v>
      </c>
      <c r="Z632" s="12">
        <v>0</v>
      </c>
      <c r="AA632" s="12">
        <v>0</v>
      </c>
      <c r="AB632" s="12">
        <v>1</v>
      </c>
      <c r="AC632" s="12">
        <v>0</v>
      </c>
      <c r="AD632" s="12">
        <v>1</v>
      </c>
      <c r="AE632" s="12">
        <v>0</v>
      </c>
      <c r="AF632" s="12">
        <v>0.5</v>
      </c>
      <c r="AG632" s="113">
        <v>2.9957322735539909</v>
      </c>
      <c r="AH632" s="12">
        <v>1</v>
      </c>
      <c r="AI632" s="24">
        <v>70</v>
      </c>
      <c r="AJ632" s="12">
        <v>1</v>
      </c>
      <c r="AK632" s="12" t="s">
        <v>706</v>
      </c>
      <c r="AL632" s="12">
        <v>14</v>
      </c>
      <c r="AM632" s="12" t="s">
        <v>126</v>
      </c>
      <c r="AN632" s="128">
        <f t="shared" si="23"/>
        <v>2.7080502011022101</v>
      </c>
      <c r="AO632" s="12">
        <v>1563.83</v>
      </c>
      <c r="AP632" s="12" t="s">
        <v>721</v>
      </c>
      <c r="AQ632" s="12" t="s">
        <v>1749</v>
      </c>
      <c r="AR632" s="12" t="s">
        <v>707</v>
      </c>
      <c r="AS632" s="12" t="s">
        <v>727</v>
      </c>
      <c r="AT632" s="12" t="s">
        <v>17</v>
      </c>
    </row>
    <row r="633" spans="1:46" ht="15" customHeight="1" x14ac:dyDescent="0.3">
      <c r="A633" s="15">
        <v>-1.5899480239764802E-2</v>
      </c>
      <c r="B633" s="12">
        <v>7.7141922644784797E-2</v>
      </c>
      <c r="C633" s="12">
        <v>1</v>
      </c>
      <c r="D633" s="12">
        <v>0</v>
      </c>
      <c r="E633" s="12">
        <v>0</v>
      </c>
      <c r="F633" s="12">
        <v>1</v>
      </c>
      <c r="G633" s="12">
        <v>1</v>
      </c>
      <c r="H633" s="12">
        <v>0</v>
      </c>
      <c r="I633" s="12">
        <v>0</v>
      </c>
      <c r="J633" s="12">
        <v>0</v>
      </c>
      <c r="K633" s="12">
        <v>0</v>
      </c>
      <c r="L633" s="12">
        <v>0</v>
      </c>
      <c r="M633" s="12">
        <v>0</v>
      </c>
      <c r="N633" s="12">
        <v>1</v>
      </c>
      <c r="O633" s="113">
        <v>7.6098622009135539</v>
      </c>
      <c r="P633" s="12">
        <v>1</v>
      </c>
      <c r="Q633" s="12">
        <v>1</v>
      </c>
      <c r="R633" s="12">
        <v>7.4669999999999996</v>
      </c>
      <c r="S633" s="128">
        <v>1.0986122886681098</v>
      </c>
      <c r="T633" s="126">
        <v>1</v>
      </c>
      <c r="U633" s="128">
        <v>0.36819707917794026</v>
      </c>
      <c r="V633" s="12">
        <v>1</v>
      </c>
      <c r="W633" s="12">
        <v>1</v>
      </c>
      <c r="X633" s="12">
        <v>0</v>
      </c>
      <c r="Y633" s="12">
        <v>1</v>
      </c>
      <c r="Z633" s="12">
        <v>0</v>
      </c>
      <c r="AA633" s="12">
        <v>0</v>
      </c>
      <c r="AB633" s="12">
        <v>1</v>
      </c>
      <c r="AC633" s="12">
        <v>0</v>
      </c>
      <c r="AD633" s="12">
        <v>1</v>
      </c>
      <c r="AE633" s="12">
        <v>0</v>
      </c>
      <c r="AF633" s="12">
        <v>0.5</v>
      </c>
      <c r="AG633" s="113">
        <v>2.9957322735539909</v>
      </c>
      <c r="AH633" s="12">
        <v>1</v>
      </c>
      <c r="AI633" s="24">
        <v>70</v>
      </c>
      <c r="AJ633" s="12">
        <v>1</v>
      </c>
      <c r="AK633" s="12" t="s">
        <v>706</v>
      </c>
      <c r="AL633" s="12">
        <v>14</v>
      </c>
      <c r="AM633" s="12" t="s">
        <v>126</v>
      </c>
      <c r="AN633" s="128">
        <f t="shared" si="23"/>
        <v>2.7080502011022101</v>
      </c>
      <c r="AO633" s="12">
        <v>1563.83</v>
      </c>
      <c r="AP633" s="12" t="s">
        <v>721</v>
      </c>
      <c r="AQ633" s="12" t="s">
        <v>1749</v>
      </c>
      <c r="AR633" s="12" t="s">
        <v>709</v>
      </c>
      <c r="AS633" s="12" t="s">
        <v>728</v>
      </c>
      <c r="AT633" s="12" t="s">
        <v>17</v>
      </c>
    </row>
    <row r="634" spans="1:46" ht="15" customHeight="1" x14ac:dyDescent="0.3">
      <c r="A634" s="15">
        <v>0.49826329494653276</v>
      </c>
      <c r="B634" s="12">
        <v>6.6892490543596486E-2</v>
      </c>
      <c r="C634" s="12">
        <v>1</v>
      </c>
      <c r="D634" s="12">
        <v>0</v>
      </c>
      <c r="E634" s="12">
        <v>0</v>
      </c>
      <c r="F634" s="12">
        <v>1</v>
      </c>
      <c r="G634" s="12">
        <v>1</v>
      </c>
      <c r="H634" s="12">
        <v>0</v>
      </c>
      <c r="I634" s="12">
        <v>0</v>
      </c>
      <c r="J634" s="12">
        <v>0</v>
      </c>
      <c r="K634" s="12">
        <v>0</v>
      </c>
      <c r="L634" s="12">
        <v>0</v>
      </c>
      <c r="M634" s="12">
        <v>0</v>
      </c>
      <c r="N634" s="12">
        <v>1</v>
      </c>
      <c r="O634" s="113">
        <v>7.6098622009135539</v>
      </c>
      <c r="P634" s="12">
        <v>1</v>
      </c>
      <c r="Q634" s="12">
        <v>1</v>
      </c>
      <c r="R634" s="12">
        <v>7.4669999999999996</v>
      </c>
      <c r="S634" s="128">
        <v>1.0986122886681098</v>
      </c>
      <c r="T634" s="126">
        <v>1</v>
      </c>
      <c r="U634" s="128">
        <v>0.36819707917794026</v>
      </c>
      <c r="V634" s="12">
        <v>1</v>
      </c>
      <c r="W634" s="12">
        <v>1</v>
      </c>
      <c r="X634" s="12">
        <v>0</v>
      </c>
      <c r="Y634" s="12">
        <v>1</v>
      </c>
      <c r="Z634" s="12">
        <v>0</v>
      </c>
      <c r="AA634" s="12">
        <v>0</v>
      </c>
      <c r="AB634" s="12">
        <v>1</v>
      </c>
      <c r="AC634" s="12">
        <v>0</v>
      </c>
      <c r="AD634" s="12">
        <v>1</v>
      </c>
      <c r="AE634" s="12">
        <v>0</v>
      </c>
      <c r="AF634" s="12">
        <v>0.5</v>
      </c>
      <c r="AG634" s="113">
        <v>2.9957322735539909</v>
      </c>
      <c r="AH634" s="12">
        <v>1</v>
      </c>
      <c r="AI634" s="24">
        <v>70</v>
      </c>
      <c r="AJ634" s="12">
        <v>1</v>
      </c>
      <c r="AK634" s="12" t="s">
        <v>706</v>
      </c>
      <c r="AL634" s="12">
        <v>14</v>
      </c>
      <c r="AM634" s="12" t="s">
        <v>126</v>
      </c>
      <c r="AN634" s="128">
        <f t="shared" si="23"/>
        <v>2.7080502011022101</v>
      </c>
      <c r="AO634" s="12">
        <v>1563.83</v>
      </c>
      <c r="AP634" s="12" t="s">
        <v>721</v>
      </c>
      <c r="AQ634" s="12" t="s">
        <v>1749</v>
      </c>
      <c r="AR634" s="12" t="s">
        <v>711</v>
      </c>
      <c r="AS634" s="12" t="s">
        <v>729</v>
      </c>
      <c r="AT634" s="12" t="s">
        <v>17</v>
      </c>
    </row>
    <row r="635" spans="1:46" ht="15" customHeight="1" x14ac:dyDescent="0.3">
      <c r="A635" s="15">
        <v>0.29622033900095096</v>
      </c>
      <c r="B635" s="12">
        <v>7.3689079389033921E-2</v>
      </c>
      <c r="C635" s="12">
        <v>1</v>
      </c>
      <c r="D635" s="12">
        <v>0</v>
      </c>
      <c r="E635" s="12">
        <v>0</v>
      </c>
      <c r="F635" s="12">
        <v>1</v>
      </c>
      <c r="G635" s="12">
        <v>1</v>
      </c>
      <c r="H635" s="12">
        <v>0</v>
      </c>
      <c r="I635" s="12">
        <v>0</v>
      </c>
      <c r="J635" s="12">
        <v>0</v>
      </c>
      <c r="K635" s="12">
        <v>0</v>
      </c>
      <c r="L635" s="12">
        <v>0</v>
      </c>
      <c r="M635" s="12">
        <v>0</v>
      </c>
      <c r="N635" s="12">
        <v>1</v>
      </c>
      <c r="O635" s="113">
        <v>7.6098622009135539</v>
      </c>
      <c r="P635" s="12">
        <v>1</v>
      </c>
      <c r="Q635" s="12">
        <v>1</v>
      </c>
      <c r="R635" s="12">
        <v>7.4669999999999996</v>
      </c>
      <c r="S635" s="128">
        <v>1.0986122886681098</v>
      </c>
      <c r="T635" s="126">
        <v>1</v>
      </c>
      <c r="U635" s="128">
        <v>0.36819707917794026</v>
      </c>
      <c r="V635" s="12">
        <v>1</v>
      </c>
      <c r="W635" s="12">
        <v>1</v>
      </c>
      <c r="X635" s="12">
        <v>0</v>
      </c>
      <c r="Y635" s="12">
        <v>1</v>
      </c>
      <c r="Z635" s="12">
        <v>0</v>
      </c>
      <c r="AA635" s="12">
        <v>0</v>
      </c>
      <c r="AB635" s="12">
        <v>1</v>
      </c>
      <c r="AC635" s="12">
        <v>0</v>
      </c>
      <c r="AD635" s="12">
        <v>1</v>
      </c>
      <c r="AE635" s="12">
        <v>0</v>
      </c>
      <c r="AF635" s="12">
        <v>0.5</v>
      </c>
      <c r="AG635" s="113">
        <v>2.9957322735539909</v>
      </c>
      <c r="AH635" s="12">
        <v>1</v>
      </c>
      <c r="AI635" s="24">
        <v>70</v>
      </c>
      <c r="AJ635" s="12">
        <v>1</v>
      </c>
      <c r="AK635" s="12" t="s">
        <v>706</v>
      </c>
      <c r="AL635" s="12">
        <v>14</v>
      </c>
      <c r="AM635" s="12" t="s">
        <v>126</v>
      </c>
      <c r="AN635" s="128">
        <f t="shared" si="23"/>
        <v>2.7080502011022101</v>
      </c>
      <c r="AO635" s="12">
        <v>1563.83</v>
      </c>
      <c r="AP635" s="12" t="s">
        <v>722</v>
      </c>
      <c r="AQ635" s="12" t="s">
        <v>1750</v>
      </c>
      <c r="AR635" s="12" t="s">
        <v>707</v>
      </c>
      <c r="AS635" s="12" t="s">
        <v>730</v>
      </c>
      <c r="AT635" s="12" t="s">
        <v>17</v>
      </c>
    </row>
    <row r="636" spans="1:46" ht="15" customHeight="1" x14ac:dyDescent="0.3">
      <c r="A636" s="15">
        <v>-2.6351002108612596E-2</v>
      </c>
      <c r="B636" s="12">
        <v>7.7124884220329551E-2</v>
      </c>
      <c r="C636" s="12">
        <v>1</v>
      </c>
      <c r="D636" s="12">
        <v>0</v>
      </c>
      <c r="E636" s="12">
        <v>0</v>
      </c>
      <c r="F636" s="12">
        <v>1</v>
      </c>
      <c r="G636" s="12">
        <v>1</v>
      </c>
      <c r="H636" s="12">
        <v>0</v>
      </c>
      <c r="I636" s="12">
        <v>0</v>
      </c>
      <c r="J636" s="12">
        <v>0</v>
      </c>
      <c r="K636" s="12">
        <v>0</v>
      </c>
      <c r="L636" s="12">
        <v>0</v>
      </c>
      <c r="M636" s="12">
        <v>0</v>
      </c>
      <c r="N636" s="12">
        <v>1</v>
      </c>
      <c r="O636" s="113">
        <v>7.6098622009135539</v>
      </c>
      <c r="P636" s="12">
        <v>1</v>
      </c>
      <c r="Q636" s="12">
        <v>1</v>
      </c>
      <c r="R636" s="12">
        <v>7.4669999999999996</v>
      </c>
      <c r="S636" s="128">
        <v>1.0986122886681098</v>
      </c>
      <c r="T636" s="126">
        <v>1</v>
      </c>
      <c r="U636" s="128">
        <v>0.36819707917794026</v>
      </c>
      <c r="V636" s="12">
        <v>1</v>
      </c>
      <c r="W636" s="12">
        <v>1</v>
      </c>
      <c r="X636" s="12">
        <v>0</v>
      </c>
      <c r="Y636" s="12">
        <v>1</v>
      </c>
      <c r="Z636" s="12">
        <v>0</v>
      </c>
      <c r="AA636" s="12">
        <v>0</v>
      </c>
      <c r="AB636" s="12">
        <v>1</v>
      </c>
      <c r="AC636" s="12">
        <v>0</v>
      </c>
      <c r="AD636" s="12">
        <v>1</v>
      </c>
      <c r="AE636" s="12">
        <v>0</v>
      </c>
      <c r="AF636" s="12">
        <v>0.5</v>
      </c>
      <c r="AG636" s="113">
        <v>2.9957322735539909</v>
      </c>
      <c r="AH636" s="12">
        <v>1</v>
      </c>
      <c r="AI636" s="24">
        <v>70</v>
      </c>
      <c r="AJ636" s="12">
        <v>1</v>
      </c>
      <c r="AK636" s="12" t="s">
        <v>706</v>
      </c>
      <c r="AL636" s="12">
        <v>14</v>
      </c>
      <c r="AM636" s="12" t="s">
        <v>126</v>
      </c>
      <c r="AN636" s="128">
        <f t="shared" si="23"/>
        <v>2.7080502011022101</v>
      </c>
      <c r="AO636" s="12">
        <v>1563.83</v>
      </c>
      <c r="AP636" s="12" t="s">
        <v>722</v>
      </c>
      <c r="AQ636" s="12" t="s">
        <v>1750</v>
      </c>
      <c r="AR636" s="12" t="s">
        <v>709</v>
      </c>
      <c r="AS636" s="12" t="s">
        <v>731</v>
      </c>
      <c r="AT636" s="12" t="s">
        <v>17</v>
      </c>
    </row>
    <row r="637" spans="1:46" ht="15" customHeight="1" x14ac:dyDescent="0.3">
      <c r="A637" s="15">
        <v>0.54487793838080401</v>
      </c>
      <c r="B637" s="12">
        <v>6.4692865593707502E-2</v>
      </c>
      <c r="C637" s="12">
        <v>1</v>
      </c>
      <c r="D637" s="12">
        <v>0</v>
      </c>
      <c r="E637" s="12">
        <v>0</v>
      </c>
      <c r="F637" s="12">
        <v>1</v>
      </c>
      <c r="G637" s="12">
        <v>1</v>
      </c>
      <c r="H637" s="12">
        <v>0</v>
      </c>
      <c r="I637" s="12">
        <v>0</v>
      </c>
      <c r="J637" s="12">
        <v>0</v>
      </c>
      <c r="K637" s="12">
        <v>0</v>
      </c>
      <c r="L637" s="12">
        <v>0</v>
      </c>
      <c r="M637" s="12">
        <v>0</v>
      </c>
      <c r="N637" s="12">
        <v>1</v>
      </c>
      <c r="O637" s="113">
        <v>7.6098622009135539</v>
      </c>
      <c r="P637" s="12">
        <v>1</v>
      </c>
      <c r="Q637" s="12">
        <v>1</v>
      </c>
      <c r="R637" s="12">
        <v>7.4669999999999996</v>
      </c>
      <c r="S637" s="128">
        <v>1.0986122886681098</v>
      </c>
      <c r="T637" s="126">
        <v>1</v>
      </c>
      <c r="U637" s="128">
        <v>0.36819707917794026</v>
      </c>
      <c r="V637" s="12">
        <v>1</v>
      </c>
      <c r="W637" s="12">
        <v>1</v>
      </c>
      <c r="X637" s="12">
        <v>0</v>
      </c>
      <c r="Y637" s="12">
        <v>1</v>
      </c>
      <c r="Z637" s="12">
        <v>0</v>
      </c>
      <c r="AA637" s="12">
        <v>0</v>
      </c>
      <c r="AB637" s="12">
        <v>1</v>
      </c>
      <c r="AC637" s="12">
        <v>0</v>
      </c>
      <c r="AD637" s="12">
        <v>1</v>
      </c>
      <c r="AE637" s="12">
        <v>0</v>
      </c>
      <c r="AF637" s="12">
        <v>0.5</v>
      </c>
      <c r="AG637" s="113">
        <v>2.9957322735539909</v>
      </c>
      <c r="AH637" s="12">
        <v>1</v>
      </c>
      <c r="AI637" s="24">
        <v>70</v>
      </c>
      <c r="AJ637" s="12">
        <v>1</v>
      </c>
      <c r="AK637" s="12" t="s">
        <v>706</v>
      </c>
      <c r="AL637" s="12">
        <v>14</v>
      </c>
      <c r="AM637" s="12" t="s">
        <v>126</v>
      </c>
      <c r="AN637" s="128">
        <f t="shared" si="23"/>
        <v>2.7080502011022101</v>
      </c>
      <c r="AO637" s="12">
        <v>1563.83</v>
      </c>
      <c r="AP637" s="12" t="s">
        <v>722</v>
      </c>
      <c r="AQ637" s="12" t="s">
        <v>1750</v>
      </c>
      <c r="AR637" s="12" t="s">
        <v>711</v>
      </c>
      <c r="AS637" s="12" t="s">
        <v>732</v>
      </c>
      <c r="AT637" s="12" t="s">
        <v>17</v>
      </c>
    </row>
    <row r="638" spans="1:46" ht="15" customHeight="1" x14ac:dyDescent="0.3">
      <c r="A638" s="15">
        <v>0.29712515165222475</v>
      </c>
      <c r="B638" s="12">
        <v>7.3667392971625972E-2</v>
      </c>
      <c r="C638" s="12">
        <v>1</v>
      </c>
      <c r="D638" s="12">
        <v>0</v>
      </c>
      <c r="E638" s="12">
        <v>0</v>
      </c>
      <c r="F638" s="12">
        <v>1</v>
      </c>
      <c r="G638" s="12">
        <v>1</v>
      </c>
      <c r="H638" s="12">
        <v>0</v>
      </c>
      <c r="I638" s="12">
        <v>0</v>
      </c>
      <c r="J638" s="12">
        <v>0</v>
      </c>
      <c r="K638" s="12">
        <v>0</v>
      </c>
      <c r="L638" s="12">
        <v>0</v>
      </c>
      <c r="M638" s="12">
        <v>0</v>
      </c>
      <c r="N638" s="12">
        <v>1</v>
      </c>
      <c r="O638" s="113">
        <v>7.6098622009135539</v>
      </c>
      <c r="P638" s="12">
        <v>1</v>
      </c>
      <c r="Q638" s="12">
        <v>1</v>
      </c>
      <c r="R638" s="12">
        <v>7.4669999999999996</v>
      </c>
      <c r="S638" s="128">
        <v>1.0986122886681098</v>
      </c>
      <c r="T638" s="126">
        <v>1</v>
      </c>
      <c r="U638" s="128">
        <v>0.36819707917794026</v>
      </c>
      <c r="V638" s="12">
        <v>1</v>
      </c>
      <c r="W638" s="12">
        <v>1</v>
      </c>
      <c r="X638" s="12">
        <v>0</v>
      </c>
      <c r="Y638" s="12">
        <v>1</v>
      </c>
      <c r="Z638" s="12">
        <v>0</v>
      </c>
      <c r="AA638" s="12">
        <v>0</v>
      </c>
      <c r="AB638" s="12">
        <v>1</v>
      </c>
      <c r="AC638" s="12">
        <v>0</v>
      </c>
      <c r="AD638" s="12">
        <v>1</v>
      </c>
      <c r="AE638" s="12">
        <v>0</v>
      </c>
      <c r="AF638" s="12">
        <v>0.5</v>
      </c>
      <c r="AG638" s="113">
        <v>2.9957322735539909</v>
      </c>
      <c r="AH638" s="12">
        <v>1</v>
      </c>
      <c r="AI638" s="24">
        <v>70</v>
      </c>
      <c r="AJ638" s="12">
        <v>1</v>
      </c>
      <c r="AK638" s="12" t="s">
        <v>706</v>
      </c>
      <c r="AL638" s="12">
        <v>14</v>
      </c>
      <c r="AM638" s="12" t="s">
        <v>126</v>
      </c>
      <c r="AN638" s="128">
        <f t="shared" si="23"/>
        <v>2.7080502011022101</v>
      </c>
      <c r="AO638" s="12">
        <v>1563.83</v>
      </c>
      <c r="AP638" s="12" t="s">
        <v>723</v>
      </c>
      <c r="AQ638" s="12" t="s">
        <v>1751</v>
      </c>
      <c r="AR638" s="12" t="s">
        <v>707</v>
      </c>
      <c r="AS638" s="12" t="s">
        <v>733</v>
      </c>
      <c r="AT638" s="12" t="s">
        <v>17</v>
      </c>
    </row>
    <row r="639" spans="1:46" ht="15" customHeight="1" x14ac:dyDescent="0.3">
      <c r="A639" s="15">
        <v>-7.3353118677056323E-2</v>
      </c>
      <c r="B639" s="12">
        <v>7.6943830780129022E-2</v>
      </c>
      <c r="C639" s="12">
        <v>1</v>
      </c>
      <c r="D639" s="12">
        <v>0</v>
      </c>
      <c r="E639" s="12">
        <v>0</v>
      </c>
      <c r="F639" s="12">
        <v>1</v>
      </c>
      <c r="G639" s="12">
        <v>1</v>
      </c>
      <c r="H639" s="12">
        <v>0</v>
      </c>
      <c r="I639" s="12">
        <v>0</v>
      </c>
      <c r="J639" s="12">
        <v>0</v>
      </c>
      <c r="K639" s="12">
        <v>0</v>
      </c>
      <c r="L639" s="12">
        <v>0</v>
      </c>
      <c r="M639" s="12">
        <v>0</v>
      </c>
      <c r="N639" s="12">
        <v>1</v>
      </c>
      <c r="O639" s="113">
        <v>7.6098622009135539</v>
      </c>
      <c r="P639" s="12">
        <v>1</v>
      </c>
      <c r="Q639" s="12">
        <v>1</v>
      </c>
      <c r="R639" s="12">
        <v>7.4669999999999996</v>
      </c>
      <c r="S639" s="128">
        <v>1.0986122886681098</v>
      </c>
      <c r="T639" s="126">
        <v>1</v>
      </c>
      <c r="U639" s="128">
        <v>0.36819707917794026</v>
      </c>
      <c r="V639" s="12">
        <v>1</v>
      </c>
      <c r="W639" s="12">
        <v>1</v>
      </c>
      <c r="X639" s="12">
        <v>0</v>
      </c>
      <c r="Y639" s="12">
        <v>1</v>
      </c>
      <c r="Z639" s="12">
        <v>0</v>
      </c>
      <c r="AA639" s="12">
        <v>0</v>
      </c>
      <c r="AB639" s="12">
        <v>1</v>
      </c>
      <c r="AC639" s="12">
        <v>0</v>
      </c>
      <c r="AD639" s="12">
        <v>1</v>
      </c>
      <c r="AE639" s="12">
        <v>0</v>
      </c>
      <c r="AF639" s="12">
        <v>0.5</v>
      </c>
      <c r="AG639" s="113">
        <v>2.9957322735539909</v>
      </c>
      <c r="AH639" s="12">
        <v>1</v>
      </c>
      <c r="AI639" s="24">
        <v>70</v>
      </c>
      <c r="AJ639" s="12">
        <v>1</v>
      </c>
      <c r="AK639" s="12" t="s">
        <v>706</v>
      </c>
      <c r="AL639" s="12">
        <v>14</v>
      </c>
      <c r="AM639" s="12" t="s">
        <v>126</v>
      </c>
      <c r="AN639" s="128">
        <f t="shared" si="23"/>
        <v>2.7080502011022101</v>
      </c>
      <c r="AO639" s="12">
        <v>1563.83</v>
      </c>
      <c r="AP639" s="12" t="s">
        <v>723</v>
      </c>
      <c r="AQ639" s="12" t="s">
        <v>1751</v>
      </c>
      <c r="AR639" s="12" t="s">
        <v>709</v>
      </c>
      <c r="AS639" s="12" t="s">
        <v>734</v>
      </c>
      <c r="AT639" s="12" t="s">
        <v>17</v>
      </c>
    </row>
    <row r="640" spans="1:46" ht="15" customHeight="1" x14ac:dyDescent="0.3">
      <c r="A640" s="15">
        <v>0.43966327539811217</v>
      </c>
      <c r="B640" s="12">
        <v>6.929475536165898E-2</v>
      </c>
      <c r="C640" s="12">
        <v>1</v>
      </c>
      <c r="D640" s="12">
        <v>0</v>
      </c>
      <c r="E640" s="12">
        <v>0</v>
      </c>
      <c r="F640" s="12">
        <v>1</v>
      </c>
      <c r="G640" s="12">
        <v>1</v>
      </c>
      <c r="H640" s="12">
        <v>0</v>
      </c>
      <c r="I640" s="12">
        <v>0</v>
      </c>
      <c r="J640" s="12">
        <v>0</v>
      </c>
      <c r="K640" s="12">
        <v>0</v>
      </c>
      <c r="L640" s="12">
        <v>0</v>
      </c>
      <c r="M640" s="12">
        <v>0</v>
      </c>
      <c r="N640" s="12">
        <v>1</v>
      </c>
      <c r="O640" s="113">
        <v>7.6098622009135539</v>
      </c>
      <c r="P640" s="12">
        <v>1</v>
      </c>
      <c r="Q640" s="12">
        <v>1</v>
      </c>
      <c r="R640" s="12">
        <v>7.4669999999999996</v>
      </c>
      <c r="S640" s="128">
        <v>1.0986122886681098</v>
      </c>
      <c r="T640" s="126">
        <v>1</v>
      </c>
      <c r="U640" s="128">
        <v>0.36819707917794026</v>
      </c>
      <c r="V640" s="12">
        <v>1</v>
      </c>
      <c r="W640" s="12">
        <v>1</v>
      </c>
      <c r="X640" s="12">
        <v>0</v>
      </c>
      <c r="Y640" s="12">
        <v>1</v>
      </c>
      <c r="Z640" s="12">
        <v>0</v>
      </c>
      <c r="AA640" s="12">
        <v>0</v>
      </c>
      <c r="AB640" s="12">
        <v>1</v>
      </c>
      <c r="AC640" s="12">
        <v>0</v>
      </c>
      <c r="AD640" s="12">
        <v>1</v>
      </c>
      <c r="AE640" s="12">
        <v>0</v>
      </c>
      <c r="AF640" s="12">
        <v>0.5</v>
      </c>
      <c r="AG640" s="113">
        <v>2.9957322735539909</v>
      </c>
      <c r="AH640" s="12">
        <v>1</v>
      </c>
      <c r="AI640" s="24">
        <v>70</v>
      </c>
      <c r="AJ640" s="12">
        <v>1</v>
      </c>
      <c r="AK640" s="12" t="s">
        <v>706</v>
      </c>
      <c r="AL640" s="12">
        <v>14</v>
      </c>
      <c r="AM640" s="12" t="s">
        <v>126</v>
      </c>
      <c r="AN640" s="128">
        <f t="shared" si="23"/>
        <v>2.7080502011022101</v>
      </c>
      <c r="AO640" s="12">
        <v>1563.83</v>
      </c>
      <c r="AP640" s="12" t="s">
        <v>723</v>
      </c>
      <c r="AQ640" s="12" t="s">
        <v>1751</v>
      </c>
      <c r="AR640" s="12" t="s">
        <v>711</v>
      </c>
      <c r="AS640" s="12" t="s">
        <v>735</v>
      </c>
      <c r="AT640" s="12" t="s">
        <v>17</v>
      </c>
    </row>
    <row r="641" spans="1:46" ht="15" customHeight="1" x14ac:dyDescent="0.3">
      <c r="A641" s="15">
        <v>0.11185542900073092</v>
      </c>
      <c r="B641" s="12">
        <v>7.5551473974177899E-2</v>
      </c>
      <c r="C641" s="12">
        <v>1</v>
      </c>
      <c r="D641" s="12">
        <v>0</v>
      </c>
      <c r="E641" s="12">
        <v>0</v>
      </c>
      <c r="F641" s="12">
        <v>1</v>
      </c>
      <c r="G641" s="12">
        <v>1</v>
      </c>
      <c r="H641" s="12">
        <v>0</v>
      </c>
      <c r="I641" s="12">
        <v>0</v>
      </c>
      <c r="J641" s="12">
        <v>0</v>
      </c>
      <c r="K641" s="12">
        <v>0</v>
      </c>
      <c r="L641" s="12">
        <v>0</v>
      </c>
      <c r="M641" s="12">
        <v>0</v>
      </c>
      <c r="N641" s="12">
        <v>1</v>
      </c>
      <c r="O641" s="113">
        <v>7.6098622009135539</v>
      </c>
      <c r="P641" s="12">
        <v>1</v>
      </c>
      <c r="Q641" s="12">
        <v>1</v>
      </c>
      <c r="R641" s="12">
        <v>7.4669999999999996</v>
      </c>
      <c r="S641" s="128">
        <v>1.0986122886681098</v>
      </c>
      <c r="T641" s="126">
        <v>1</v>
      </c>
      <c r="U641" s="128">
        <v>0.36819707917794026</v>
      </c>
      <c r="V641" s="12">
        <v>1</v>
      </c>
      <c r="W641" s="12">
        <v>1</v>
      </c>
      <c r="X641" s="12">
        <v>0</v>
      </c>
      <c r="Y641" s="12">
        <v>1</v>
      </c>
      <c r="Z641" s="12">
        <v>0</v>
      </c>
      <c r="AA641" s="12">
        <v>0</v>
      </c>
      <c r="AB641" s="12">
        <v>1</v>
      </c>
      <c r="AC641" s="12">
        <v>0</v>
      </c>
      <c r="AD641" s="12">
        <v>1</v>
      </c>
      <c r="AE641" s="12">
        <v>0</v>
      </c>
      <c r="AF641" s="12">
        <v>0.5</v>
      </c>
      <c r="AG641" s="113">
        <v>2.9957322735539909</v>
      </c>
      <c r="AH641" s="12">
        <v>1</v>
      </c>
      <c r="AI641" s="24">
        <v>70</v>
      </c>
      <c r="AJ641" s="12">
        <v>1</v>
      </c>
      <c r="AK641" s="12" t="s">
        <v>706</v>
      </c>
      <c r="AL641" s="12">
        <v>14</v>
      </c>
      <c r="AM641" s="12" t="s">
        <v>126</v>
      </c>
      <c r="AN641" s="128">
        <f t="shared" si="23"/>
        <v>2.7080502011022101</v>
      </c>
      <c r="AO641" s="12">
        <v>1563.83</v>
      </c>
      <c r="AP641" s="12" t="s">
        <v>736</v>
      </c>
      <c r="AQ641" s="12" t="s">
        <v>1752</v>
      </c>
      <c r="AR641" s="12" t="s">
        <v>707</v>
      </c>
      <c r="AS641" s="12" t="s">
        <v>743</v>
      </c>
      <c r="AT641" s="12" t="s">
        <v>17</v>
      </c>
    </row>
    <row r="642" spans="1:46" ht="15" customHeight="1" x14ac:dyDescent="0.3">
      <c r="A642" s="15">
        <v>0.18801520895648935</v>
      </c>
      <c r="B642" s="12">
        <v>7.4672707103286565E-2</v>
      </c>
      <c r="C642" s="12">
        <v>1</v>
      </c>
      <c r="D642" s="12">
        <v>0</v>
      </c>
      <c r="E642" s="12">
        <v>0</v>
      </c>
      <c r="F642" s="12">
        <v>1</v>
      </c>
      <c r="G642" s="12">
        <v>1</v>
      </c>
      <c r="H642" s="12">
        <v>0</v>
      </c>
      <c r="I642" s="12">
        <v>0</v>
      </c>
      <c r="J642" s="12">
        <v>0</v>
      </c>
      <c r="K642" s="12">
        <v>0</v>
      </c>
      <c r="L642" s="12">
        <v>0</v>
      </c>
      <c r="M642" s="12">
        <v>0</v>
      </c>
      <c r="N642" s="12">
        <v>1</v>
      </c>
      <c r="O642" s="113">
        <v>7.6098622009135539</v>
      </c>
      <c r="P642" s="12">
        <v>1</v>
      </c>
      <c r="Q642" s="12">
        <v>1</v>
      </c>
      <c r="R642" s="12">
        <v>7.4669999999999996</v>
      </c>
      <c r="S642" s="128">
        <v>1.0986122886681098</v>
      </c>
      <c r="T642" s="126">
        <v>1</v>
      </c>
      <c r="U642" s="128">
        <v>0.36819707917794026</v>
      </c>
      <c r="V642" s="12">
        <v>1</v>
      </c>
      <c r="W642" s="12">
        <v>1</v>
      </c>
      <c r="X642" s="12">
        <v>0</v>
      </c>
      <c r="Y642" s="12">
        <v>1</v>
      </c>
      <c r="Z642" s="12">
        <v>0</v>
      </c>
      <c r="AA642" s="12">
        <v>0</v>
      </c>
      <c r="AB642" s="12">
        <v>1</v>
      </c>
      <c r="AC642" s="12">
        <v>0</v>
      </c>
      <c r="AD642" s="12">
        <v>1</v>
      </c>
      <c r="AE642" s="12">
        <v>0</v>
      </c>
      <c r="AF642" s="12">
        <v>0.5</v>
      </c>
      <c r="AG642" s="113">
        <v>2.9957322735539909</v>
      </c>
      <c r="AH642" s="12">
        <v>1</v>
      </c>
      <c r="AI642" s="24">
        <v>70</v>
      </c>
      <c r="AJ642" s="12">
        <v>1</v>
      </c>
      <c r="AK642" s="12" t="s">
        <v>706</v>
      </c>
      <c r="AL642" s="12">
        <v>14</v>
      </c>
      <c r="AM642" s="12" t="s">
        <v>126</v>
      </c>
      <c r="AN642" s="128">
        <f t="shared" si="23"/>
        <v>2.7080502011022101</v>
      </c>
      <c r="AO642" s="12">
        <v>1563.83</v>
      </c>
      <c r="AP642" s="12" t="s">
        <v>736</v>
      </c>
      <c r="AQ642" s="12" t="s">
        <v>1753</v>
      </c>
      <c r="AR642" s="12" t="s">
        <v>709</v>
      </c>
      <c r="AS642" s="12" t="s">
        <v>744</v>
      </c>
      <c r="AT642" s="12" t="s">
        <v>17</v>
      </c>
    </row>
    <row r="643" spans="1:46" ht="15" customHeight="1" x14ac:dyDescent="0.3">
      <c r="A643" s="15">
        <v>0.19331678738038491</v>
      </c>
      <c r="B643" s="12">
        <v>7.4810948541039368E-2</v>
      </c>
      <c r="C643" s="12">
        <v>1</v>
      </c>
      <c r="D643" s="12">
        <v>0</v>
      </c>
      <c r="E643" s="12">
        <v>0</v>
      </c>
      <c r="F643" s="12">
        <v>1</v>
      </c>
      <c r="G643" s="12">
        <v>1</v>
      </c>
      <c r="H643" s="12">
        <v>0</v>
      </c>
      <c r="I643" s="12">
        <v>0</v>
      </c>
      <c r="J643" s="12">
        <v>0</v>
      </c>
      <c r="K643" s="12">
        <v>0</v>
      </c>
      <c r="L643" s="12">
        <v>0</v>
      </c>
      <c r="M643" s="12">
        <v>0</v>
      </c>
      <c r="N643" s="12">
        <v>1</v>
      </c>
      <c r="O643" s="113">
        <v>7.6098622009135539</v>
      </c>
      <c r="P643" s="12">
        <v>1</v>
      </c>
      <c r="Q643" s="12">
        <v>1</v>
      </c>
      <c r="R643" s="12">
        <v>7.4669999999999996</v>
      </c>
      <c r="S643" s="128">
        <v>1.0986122886681098</v>
      </c>
      <c r="T643" s="126">
        <v>1</v>
      </c>
      <c r="U643" s="128">
        <v>0.36819707917794026</v>
      </c>
      <c r="V643" s="12">
        <v>1</v>
      </c>
      <c r="W643" s="12">
        <v>1</v>
      </c>
      <c r="X643" s="12">
        <v>0</v>
      </c>
      <c r="Y643" s="12">
        <v>1</v>
      </c>
      <c r="Z643" s="12">
        <v>0</v>
      </c>
      <c r="AA643" s="12">
        <v>0</v>
      </c>
      <c r="AB643" s="12">
        <v>1</v>
      </c>
      <c r="AC643" s="12">
        <v>0</v>
      </c>
      <c r="AD643" s="12">
        <v>1</v>
      </c>
      <c r="AE643" s="12">
        <v>0</v>
      </c>
      <c r="AF643" s="12">
        <v>0.5</v>
      </c>
      <c r="AG643" s="113">
        <v>2.9957322735539909</v>
      </c>
      <c r="AH643" s="12">
        <v>1</v>
      </c>
      <c r="AI643" s="24">
        <v>70</v>
      </c>
      <c r="AJ643" s="12">
        <v>1</v>
      </c>
      <c r="AK643" s="12" t="s">
        <v>706</v>
      </c>
      <c r="AL643" s="12">
        <v>14</v>
      </c>
      <c r="AM643" s="12" t="s">
        <v>126</v>
      </c>
      <c r="AN643" s="128">
        <f t="shared" si="23"/>
        <v>2.7080502011022101</v>
      </c>
      <c r="AO643" s="12">
        <v>1563.83</v>
      </c>
      <c r="AP643" s="12" t="s">
        <v>736</v>
      </c>
      <c r="AQ643" s="12" t="s">
        <v>1754</v>
      </c>
      <c r="AR643" s="12" t="s">
        <v>709</v>
      </c>
      <c r="AS643" s="12" t="s">
        <v>744</v>
      </c>
      <c r="AT643" s="12" t="s">
        <v>17</v>
      </c>
    </row>
    <row r="644" spans="1:46" ht="15" customHeight="1" x14ac:dyDescent="0.3">
      <c r="A644" s="15">
        <v>0.19759944447877642</v>
      </c>
      <c r="B644" s="12">
        <v>7.4745866321951626E-2</v>
      </c>
      <c r="C644" s="12">
        <v>1</v>
      </c>
      <c r="D644" s="12">
        <v>0</v>
      </c>
      <c r="E644" s="12">
        <v>0</v>
      </c>
      <c r="F644" s="12">
        <v>1</v>
      </c>
      <c r="G644" s="12">
        <v>1</v>
      </c>
      <c r="H644" s="12">
        <v>0</v>
      </c>
      <c r="I644" s="12">
        <v>0</v>
      </c>
      <c r="J644" s="12">
        <v>0</v>
      </c>
      <c r="K644" s="12">
        <v>0</v>
      </c>
      <c r="L644" s="12">
        <v>0</v>
      </c>
      <c r="M644" s="12">
        <v>0</v>
      </c>
      <c r="N644" s="12">
        <v>1</v>
      </c>
      <c r="O644" s="113">
        <v>7.6098622009135539</v>
      </c>
      <c r="P644" s="12">
        <v>1</v>
      </c>
      <c r="Q644" s="12">
        <v>1</v>
      </c>
      <c r="R644" s="12">
        <v>7.4669999999999996</v>
      </c>
      <c r="S644" s="128">
        <v>1.0986122886681098</v>
      </c>
      <c r="T644" s="126">
        <v>1</v>
      </c>
      <c r="U644" s="128">
        <v>0.36819707917794026</v>
      </c>
      <c r="V644" s="12">
        <v>1</v>
      </c>
      <c r="W644" s="12">
        <v>1</v>
      </c>
      <c r="X644" s="12">
        <v>0</v>
      </c>
      <c r="Y644" s="12">
        <v>1</v>
      </c>
      <c r="Z644" s="12">
        <v>0</v>
      </c>
      <c r="AA644" s="12">
        <v>0</v>
      </c>
      <c r="AB644" s="12">
        <v>1</v>
      </c>
      <c r="AC644" s="12">
        <v>0</v>
      </c>
      <c r="AD644" s="12">
        <v>1</v>
      </c>
      <c r="AE644" s="12">
        <v>0</v>
      </c>
      <c r="AF644" s="12">
        <v>0.5</v>
      </c>
      <c r="AG644" s="113">
        <v>2.9957322735539909</v>
      </c>
      <c r="AH644" s="12">
        <v>1</v>
      </c>
      <c r="AI644" s="24">
        <v>70</v>
      </c>
      <c r="AJ644" s="12">
        <v>1</v>
      </c>
      <c r="AK644" s="12" t="s">
        <v>706</v>
      </c>
      <c r="AL644" s="12">
        <v>14</v>
      </c>
      <c r="AM644" s="12" t="s">
        <v>126</v>
      </c>
      <c r="AN644" s="128">
        <f t="shared" si="23"/>
        <v>2.7080502011022101</v>
      </c>
      <c r="AO644" s="12">
        <v>1563.83</v>
      </c>
      <c r="AP644" s="12" t="s">
        <v>736</v>
      </c>
      <c r="AQ644" s="12" t="s">
        <v>1755</v>
      </c>
      <c r="AR644" s="12" t="s">
        <v>739</v>
      </c>
      <c r="AS644" s="12" t="s">
        <v>745</v>
      </c>
      <c r="AT644" s="12" t="s">
        <v>17</v>
      </c>
    </row>
    <row r="645" spans="1:46" ht="15" customHeight="1" x14ac:dyDescent="0.3">
      <c r="A645" s="15">
        <v>-8.9424598211320701E-3</v>
      </c>
      <c r="B645" s="12">
        <v>7.6246236369652401E-2</v>
      </c>
      <c r="C645" s="12">
        <v>1</v>
      </c>
      <c r="D645" s="12">
        <v>0</v>
      </c>
      <c r="E645" s="12">
        <v>0</v>
      </c>
      <c r="F645" s="12">
        <v>1</v>
      </c>
      <c r="G645" s="12">
        <v>1</v>
      </c>
      <c r="H645" s="12">
        <v>0</v>
      </c>
      <c r="I645" s="12">
        <v>0</v>
      </c>
      <c r="J645" s="12">
        <v>0</v>
      </c>
      <c r="K645" s="12">
        <v>0</v>
      </c>
      <c r="L645" s="12">
        <v>0</v>
      </c>
      <c r="M645" s="12">
        <v>0</v>
      </c>
      <c r="N645" s="12">
        <v>1</v>
      </c>
      <c r="O645" s="113">
        <v>7.6098622009135539</v>
      </c>
      <c r="P645" s="12">
        <v>1</v>
      </c>
      <c r="Q645" s="12">
        <v>1</v>
      </c>
      <c r="R645" s="12">
        <v>7.4669999999999996</v>
      </c>
      <c r="S645" s="128">
        <v>1.0986122886681098</v>
      </c>
      <c r="T645" s="126">
        <v>1</v>
      </c>
      <c r="U645" s="128">
        <v>0.36819707917794026</v>
      </c>
      <c r="V645" s="12">
        <v>1</v>
      </c>
      <c r="W645" s="12">
        <v>1</v>
      </c>
      <c r="X645" s="12">
        <v>0</v>
      </c>
      <c r="Y645" s="12">
        <v>1</v>
      </c>
      <c r="Z645" s="12">
        <v>0</v>
      </c>
      <c r="AA645" s="12">
        <v>0</v>
      </c>
      <c r="AB645" s="12">
        <v>1</v>
      </c>
      <c r="AC645" s="12">
        <v>0</v>
      </c>
      <c r="AD645" s="12">
        <v>1</v>
      </c>
      <c r="AE645" s="12">
        <v>0</v>
      </c>
      <c r="AF645" s="12">
        <v>0.5</v>
      </c>
      <c r="AG645" s="113">
        <v>2.9957322735539909</v>
      </c>
      <c r="AH645" s="12">
        <v>1</v>
      </c>
      <c r="AI645" s="24">
        <v>70</v>
      </c>
      <c r="AJ645" s="12">
        <v>1</v>
      </c>
      <c r="AK645" s="12" t="s">
        <v>706</v>
      </c>
      <c r="AL645" s="12">
        <v>14</v>
      </c>
      <c r="AM645" s="12" t="s">
        <v>126</v>
      </c>
      <c r="AN645" s="128">
        <f t="shared" ref="AN645:AN676" si="24">LN(15)</f>
        <v>2.7080502011022101</v>
      </c>
      <c r="AO645" s="12">
        <v>1563.83</v>
      </c>
      <c r="AP645" s="12" t="s">
        <v>736</v>
      </c>
      <c r="AQ645" s="12" t="s">
        <v>1756</v>
      </c>
      <c r="AR645" s="12" t="s">
        <v>740</v>
      </c>
      <c r="AS645" s="12" t="s">
        <v>746</v>
      </c>
      <c r="AT645" s="12" t="s">
        <v>17</v>
      </c>
    </row>
    <row r="646" spans="1:46" ht="15" customHeight="1" x14ac:dyDescent="0.3">
      <c r="A646" s="15">
        <v>0.16293976704653138</v>
      </c>
      <c r="B646" s="12">
        <v>5.640222705456855E-2</v>
      </c>
      <c r="C646" s="12">
        <v>1</v>
      </c>
      <c r="D646" s="12">
        <v>0</v>
      </c>
      <c r="E646" s="12">
        <v>0</v>
      </c>
      <c r="F646" s="12">
        <v>1</v>
      </c>
      <c r="G646" s="12">
        <v>1</v>
      </c>
      <c r="H646" s="12">
        <v>0</v>
      </c>
      <c r="I646" s="12">
        <v>0</v>
      </c>
      <c r="J646" s="12">
        <v>0</v>
      </c>
      <c r="K646" s="12">
        <v>0</v>
      </c>
      <c r="L646" s="12">
        <v>0</v>
      </c>
      <c r="M646" s="12">
        <v>0</v>
      </c>
      <c r="N646" s="12">
        <v>1</v>
      </c>
      <c r="O646" s="113">
        <v>7.6098622009135539</v>
      </c>
      <c r="P646" s="12">
        <v>1</v>
      </c>
      <c r="Q646" s="12">
        <v>1</v>
      </c>
      <c r="R646" s="12">
        <v>7.4669999999999996</v>
      </c>
      <c r="S646" s="128">
        <v>1.0986122886681098</v>
      </c>
      <c r="T646" s="126">
        <v>1</v>
      </c>
      <c r="U646" s="128">
        <v>0.36819707917794026</v>
      </c>
      <c r="V646" s="12">
        <v>1</v>
      </c>
      <c r="W646" s="12">
        <v>1</v>
      </c>
      <c r="X646" s="12">
        <v>0</v>
      </c>
      <c r="Y646" s="12">
        <v>1</v>
      </c>
      <c r="Z646" s="12">
        <v>0</v>
      </c>
      <c r="AA646" s="12">
        <v>0</v>
      </c>
      <c r="AB646" s="12">
        <v>1</v>
      </c>
      <c r="AC646" s="12">
        <v>0</v>
      </c>
      <c r="AD646" s="12">
        <v>1</v>
      </c>
      <c r="AE646" s="12">
        <v>0</v>
      </c>
      <c r="AF646" s="12">
        <v>0.5</v>
      </c>
      <c r="AG646" s="113">
        <v>2.9957322735539909</v>
      </c>
      <c r="AH646" s="12">
        <v>1</v>
      </c>
      <c r="AI646" s="24">
        <v>70</v>
      </c>
      <c r="AJ646" s="12">
        <v>1</v>
      </c>
      <c r="AK646" s="12" t="s">
        <v>706</v>
      </c>
      <c r="AL646" s="12">
        <v>14</v>
      </c>
      <c r="AM646" s="12" t="s">
        <v>126</v>
      </c>
      <c r="AN646" s="128">
        <f t="shared" si="24"/>
        <v>2.7080502011022101</v>
      </c>
      <c r="AO646" s="12">
        <v>1563.83</v>
      </c>
      <c r="AP646" s="12" t="s">
        <v>737</v>
      </c>
      <c r="AQ646" s="12" t="s">
        <v>1757</v>
      </c>
      <c r="AR646" s="12" t="s">
        <v>707</v>
      </c>
      <c r="AS646" s="12" t="s">
        <v>743</v>
      </c>
      <c r="AT646" s="12" t="s">
        <v>17</v>
      </c>
    </row>
    <row r="647" spans="1:46" ht="15" customHeight="1" x14ac:dyDescent="0.3">
      <c r="A647" s="15">
        <v>2.9568592316101551E-3</v>
      </c>
      <c r="B647" s="12">
        <v>5.7165945144463007E-2</v>
      </c>
      <c r="C647" s="12">
        <v>1</v>
      </c>
      <c r="D647" s="12">
        <v>0</v>
      </c>
      <c r="E647" s="12">
        <v>0</v>
      </c>
      <c r="F647" s="12">
        <v>1</v>
      </c>
      <c r="G647" s="12">
        <v>1</v>
      </c>
      <c r="H647" s="12">
        <v>0</v>
      </c>
      <c r="I647" s="12">
        <v>0</v>
      </c>
      <c r="J647" s="12">
        <v>0</v>
      </c>
      <c r="K647" s="12">
        <v>0</v>
      </c>
      <c r="L647" s="12">
        <v>0</v>
      </c>
      <c r="M647" s="12">
        <v>0</v>
      </c>
      <c r="N647" s="12">
        <v>1</v>
      </c>
      <c r="O647" s="113">
        <v>7.6098622009135539</v>
      </c>
      <c r="P647" s="12">
        <v>1</v>
      </c>
      <c r="Q647" s="12">
        <v>1</v>
      </c>
      <c r="R647" s="12">
        <v>7.4669999999999996</v>
      </c>
      <c r="S647" s="128">
        <v>1.0986122886681098</v>
      </c>
      <c r="T647" s="126">
        <v>1</v>
      </c>
      <c r="U647" s="128">
        <v>0.36819707917794026</v>
      </c>
      <c r="V647" s="12">
        <v>1</v>
      </c>
      <c r="W647" s="12">
        <v>1</v>
      </c>
      <c r="X647" s="12">
        <v>0</v>
      </c>
      <c r="Y647" s="12">
        <v>1</v>
      </c>
      <c r="Z647" s="12">
        <v>0</v>
      </c>
      <c r="AA647" s="12">
        <v>0</v>
      </c>
      <c r="AB647" s="12">
        <v>1</v>
      </c>
      <c r="AC647" s="12">
        <v>0</v>
      </c>
      <c r="AD647" s="12">
        <v>1</v>
      </c>
      <c r="AE647" s="12">
        <v>0</v>
      </c>
      <c r="AF647" s="12">
        <v>0.5</v>
      </c>
      <c r="AG647" s="113">
        <v>2.9957322735539909</v>
      </c>
      <c r="AH647" s="12">
        <v>1</v>
      </c>
      <c r="AI647" s="24">
        <v>70</v>
      </c>
      <c r="AJ647" s="12">
        <v>1</v>
      </c>
      <c r="AK647" s="12" t="s">
        <v>706</v>
      </c>
      <c r="AL647" s="12">
        <v>14</v>
      </c>
      <c r="AM647" s="12" t="s">
        <v>126</v>
      </c>
      <c r="AN647" s="128">
        <f t="shared" si="24"/>
        <v>2.7080502011022101</v>
      </c>
      <c r="AO647" s="12">
        <v>1563.83</v>
      </c>
      <c r="AP647" s="12" t="s">
        <v>737</v>
      </c>
      <c r="AQ647" s="12" t="s">
        <v>1758</v>
      </c>
      <c r="AR647" s="12" t="s">
        <v>709</v>
      </c>
      <c r="AS647" s="12" t="s">
        <v>744</v>
      </c>
      <c r="AT647" s="12" t="s">
        <v>17</v>
      </c>
    </row>
    <row r="648" spans="1:46" ht="15" customHeight="1" x14ac:dyDescent="0.3">
      <c r="A648" s="15">
        <v>-1.8271388743054871E-2</v>
      </c>
      <c r="B648" s="12">
        <v>5.7156651965453685E-2</v>
      </c>
      <c r="C648" s="12">
        <v>1</v>
      </c>
      <c r="D648" s="12">
        <v>0</v>
      </c>
      <c r="E648" s="12">
        <v>0</v>
      </c>
      <c r="F648" s="12">
        <v>1</v>
      </c>
      <c r="G648" s="12">
        <v>1</v>
      </c>
      <c r="H648" s="12">
        <v>0</v>
      </c>
      <c r="I648" s="12">
        <v>0</v>
      </c>
      <c r="J648" s="12">
        <v>0</v>
      </c>
      <c r="K648" s="12">
        <v>0</v>
      </c>
      <c r="L648" s="12">
        <v>0</v>
      </c>
      <c r="M648" s="12">
        <v>0</v>
      </c>
      <c r="N648" s="12">
        <v>1</v>
      </c>
      <c r="O648" s="113">
        <v>7.6098622009135539</v>
      </c>
      <c r="P648" s="12">
        <v>1</v>
      </c>
      <c r="Q648" s="12">
        <v>1</v>
      </c>
      <c r="R648" s="12">
        <v>7.4669999999999996</v>
      </c>
      <c r="S648" s="128">
        <v>1.0986122886681098</v>
      </c>
      <c r="T648" s="126">
        <v>1</v>
      </c>
      <c r="U648" s="128">
        <v>0.36819707917794026</v>
      </c>
      <c r="V648" s="12">
        <v>1</v>
      </c>
      <c r="W648" s="12">
        <v>1</v>
      </c>
      <c r="X648" s="12">
        <v>0</v>
      </c>
      <c r="Y648" s="12">
        <v>1</v>
      </c>
      <c r="Z648" s="12">
        <v>0</v>
      </c>
      <c r="AA648" s="12">
        <v>0</v>
      </c>
      <c r="AB648" s="12">
        <v>1</v>
      </c>
      <c r="AC648" s="12">
        <v>0</v>
      </c>
      <c r="AD648" s="12">
        <v>1</v>
      </c>
      <c r="AE648" s="12">
        <v>0</v>
      </c>
      <c r="AF648" s="12">
        <v>0.5</v>
      </c>
      <c r="AG648" s="113">
        <v>2.9957322735539909</v>
      </c>
      <c r="AH648" s="12">
        <v>1</v>
      </c>
      <c r="AI648" s="24">
        <v>70</v>
      </c>
      <c r="AJ648" s="12">
        <v>1</v>
      </c>
      <c r="AK648" s="12" t="s">
        <v>706</v>
      </c>
      <c r="AL648" s="12">
        <v>14</v>
      </c>
      <c r="AM648" s="12" t="s">
        <v>126</v>
      </c>
      <c r="AN648" s="128">
        <f t="shared" si="24"/>
        <v>2.7080502011022101</v>
      </c>
      <c r="AO648" s="12">
        <v>1563.83</v>
      </c>
      <c r="AP648" s="12" t="s">
        <v>737</v>
      </c>
      <c r="AQ648" s="12" t="s">
        <v>1759</v>
      </c>
      <c r="AR648" s="12" t="s">
        <v>741</v>
      </c>
      <c r="AS648" s="12" t="s">
        <v>747</v>
      </c>
      <c r="AT648" s="12" t="s">
        <v>17</v>
      </c>
    </row>
    <row r="649" spans="1:46" ht="15" customHeight="1" x14ac:dyDescent="0.3">
      <c r="A649" s="15">
        <v>0.18718584988357509</v>
      </c>
      <c r="B649" s="12">
        <v>5.6155754965072524E-2</v>
      </c>
      <c r="C649" s="12">
        <v>1</v>
      </c>
      <c r="D649" s="12">
        <v>0</v>
      </c>
      <c r="E649" s="12">
        <v>0</v>
      </c>
      <c r="F649" s="12">
        <v>1</v>
      </c>
      <c r="G649" s="12">
        <v>1</v>
      </c>
      <c r="H649" s="12">
        <v>0</v>
      </c>
      <c r="I649" s="12">
        <v>0</v>
      </c>
      <c r="J649" s="12">
        <v>0</v>
      </c>
      <c r="K649" s="12">
        <v>0</v>
      </c>
      <c r="L649" s="12">
        <v>0</v>
      </c>
      <c r="M649" s="12">
        <v>0</v>
      </c>
      <c r="N649" s="12">
        <v>1</v>
      </c>
      <c r="O649" s="113">
        <v>7.6098622009135539</v>
      </c>
      <c r="P649" s="12">
        <v>1</v>
      </c>
      <c r="Q649" s="12">
        <v>1</v>
      </c>
      <c r="R649" s="12">
        <v>7.4669999999999996</v>
      </c>
      <c r="S649" s="128">
        <v>1.0986122886681098</v>
      </c>
      <c r="T649" s="126">
        <v>1</v>
      </c>
      <c r="U649" s="128">
        <v>0.36819707917794026</v>
      </c>
      <c r="V649" s="12">
        <v>1</v>
      </c>
      <c r="W649" s="12">
        <v>1</v>
      </c>
      <c r="X649" s="12">
        <v>0</v>
      </c>
      <c r="Y649" s="12">
        <v>1</v>
      </c>
      <c r="Z649" s="12">
        <v>0</v>
      </c>
      <c r="AA649" s="12">
        <v>0</v>
      </c>
      <c r="AB649" s="12">
        <v>1</v>
      </c>
      <c r="AC649" s="12">
        <v>0</v>
      </c>
      <c r="AD649" s="12">
        <v>1</v>
      </c>
      <c r="AE649" s="12">
        <v>0</v>
      </c>
      <c r="AF649" s="12">
        <v>0.5</v>
      </c>
      <c r="AG649" s="113">
        <v>2.9957322735539909</v>
      </c>
      <c r="AH649" s="12">
        <v>1</v>
      </c>
      <c r="AI649" s="24">
        <v>70</v>
      </c>
      <c r="AJ649" s="12">
        <v>1</v>
      </c>
      <c r="AK649" s="12" t="s">
        <v>706</v>
      </c>
      <c r="AL649" s="12">
        <v>14</v>
      </c>
      <c r="AM649" s="12" t="s">
        <v>126</v>
      </c>
      <c r="AN649" s="128">
        <f t="shared" si="24"/>
        <v>2.7080502011022101</v>
      </c>
      <c r="AO649" s="12">
        <v>1563.83</v>
      </c>
      <c r="AP649" s="12" t="s">
        <v>737</v>
      </c>
      <c r="AQ649" s="12" t="s">
        <v>1760</v>
      </c>
      <c r="AR649" s="12" t="s">
        <v>742</v>
      </c>
      <c r="AS649" s="12" t="s">
        <v>748</v>
      </c>
      <c r="AT649" s="12" t="s">
        <v>17</v>
      </c>
    </row>
    <row r="650" spans="1:46" ht="15" customHeight="1" x14ac:dyDescent="0.3">
      <c r="A650" s="15">
        <v>2.4680887514253909E-3</v>
      </c>
      <c r="B650" s="12">
        <v>5.7259659033069066E-2</v>
      </c>
      <c r="C650" s="12">
        <v>1</v>
      </c>
      <c r="D650" s="12">
        <v>0</v>
      </c>
      <c r="E650" s="12">
        <v>0</v>
      </c>
      <c r="F650" s="12">
        <v>1</v>
      </c>
      <c r="G650" s="12">
        <v>1</v>
      </c>
      <c r="H650" s="12">
        <v>0</v>
      </c>
      <c r="I650" s="12">
        <v>0</v>
      </c>
      <c r="J650" s="12">
        <v>0</v>
      </c>
      <c r="K650" s="12">
        <v>0</v>
      </c>
      <c r="L650" s="12">
        <v>0</v>
      </c>
      <c r="M650" s="12">
        <v>0</v>
      </c>
      <c r="N650" s="12">
        <v>1</v>
      </c>
      <c r="O650" s="113">
        <v>7.6098622009135539</v>
      </c>
      <c r="P650" s="12">
        <v>1</v>
      </c>
      <c r="Q650" s="12">
        <v>1</v>
      </c>
      <c r="R650" s="12">
        <v>7.4669999999999996</v>
      </c>
      <c r="S650" s="128">
        <v>1.0986122886681098</v>
      </c>
      <c r="T650" s="126">
        <v>1</v>
      </c>
      <c r="U650" s="128">
        <v>0.36819707917794026</v>
      </c>
      <c r="V650" s="12">
        <v>1</v>
      </c>
      <c r="W650" s="12">
        <v>1</v>
      </c>
      <c r="X650" s="12">
        <v>0</v>
      </c>
      <c r="Y650" s="12">
        <v>1</v>
      </c>
      <c r="Z650" s="12">
        <v>0</v>
      </c>
      <c r="AA650" s="12">
        <v>0</v>
      </c>
      <c r="AB650" s="12">
        <v>1</v>
      </c>
      <c r="AC650" s="12">
        <v>0</v>
      </c>
      <c r="AD650" s="12">
        <v>1</v>
      </c>
      <c r="AE650" s="12">
        <v>0</v>
      </c>
      <c r="AF650" s="12">
        <v>0.5</v>
      </c>
      <c r="AG650" s="113">
        <v>2.9957322735539909</v>
      </c>
      <c r="AH650" s="12">
        <v>1</v>
      </c>
      <c r="AI650" s="24">
        <v>70</v>
      </c>
      <c r="AJ650" s="12">
        <v>1</v>
      </c>
      <c r="AK650" s="12" t="s">
        <v>706</v>
      </c>
      <c r="AL650" s="12">
        <v>14</v>
      </c>
      <c r="AM650" s="12" t="s">
        <v>126</v>
      </c>
      <c r="AN650" s="128">
        <f t="shared" si="24"/>
        <v>2.7080502011022101</v>
      </c>
      <c r="AO650" s="12">
        <v>1563.83</v>
      </c>
      <c r="AP650" s="12" t="s">
        <v>737</v>
      </c>
      <c r="AQ650" s="12" t="s">
        <v>1761</v>
      </c>
      <c r="AR650" s="12" t="s">
        <v>709</v>
      </c>
      <c r="AS650" s="12" t="s">
        <v>744</v>
      </c>
      <c r="AT650" s="12" t="s">
        <v>17</v>
      </c>
    </row>
    <row r="651" spans="1:46" ht="15" customHeight="1" x14ac:dyDescent="0.3">
      <c r="A651" s="15">
        <v>-1.6893932968838236E-2</v>
      </c>
      <c r="B651" s="12">
        <v>5.7251661727729573E-2</v>
      </c>
      <c r="C651" s="12">
        <v>1</v>
      </c>
      <c r="D651" s="12">
        <v>0</v>
      </c>
      <c r="E651" s="12">
        <v>0</v>
      </c>
      <c r="F651" s="12">
        <v>1</v>
      </c>
      <c r="G651" s="12">
        <v>1</v>
      </c>
      <c r="H651" s="12">
        <v>0</v>
      </c>
      <c r="I651" s="12">
        <v>0</v>
      </c>
      <c r="J651" s="12">
        <v>0</v>
      </c>
      <c r="K651" s="12">
        <v>0</v>
      </c>
      <c r="L651" s="12">
        <v>0</v>
      </c>
      <c r="M651" s="12">
        <v>0</v>
      </c>
      <c r="N651" s="12">
        <v>1</v>
      </c>
      <c r="O651" s="113">
        <v>7.6098622009135539</v>
      </c>
      <c r="P651" s="12">
        <v>1</v>
      </c>
      <c r="Q651" s="12">
        <v>1</v>
      </c>
      <c r="R651" s="12">
        <v>7.4669999999999996</v>
      </c>
      <c r="S651" s="128">
        <v>1.0986122886681098</v>
      </c>
      <c r="T651" s="126">
        <v>1</v>
      </c>
      <c r="U651" s="128">
        <v>0.36819707917794026</v>
      </c>
      <c r="V651" s="12">
        <v>1</v>
      </c>
      <c r="W651" s="12">
        <v>1</v>
      </c>
      <c r="X651" s="12">
        <v>0</v>
      </c>
      <c r="Y651" s="12">
        <v>1</v>
      </c>
      <c r="Z651" s="12">
        <v>0</v>
      </c>
      <c r="AA651" s="12">
        <v>0</v>
      </c>
      <c r="AB651" s="12">
        <v>1</v>
      </c>
      <c r="AC651" s="12">
        <v>0</v>
      </c>
      <c r="AD651" s="12">
        <v>1</v>
      </c>
      <c r="AE651" s="12">
        <v>0</v>
      </c>
      <c r="AF651" s="12">
        <v>0.5</v>
      </c>
      <c r="AG651" s="113">
        <v>2.9957322735539909</v>
      </c>
      <c r="AH651" s="12">
        <v>1</v>
      </c>
      <c r="AI651" s="24">
        <v>70</v>
      </c>
      <c r="AJ651" s="12">
        <v>1</v>
      </c>
      <c r="AK651" s="12" t="s">
        <v>706</v>
      </c>
      <c r="AL651" s="12">
        <v>14</v>
      </c>
      <c r="AM651" s="12" t="s">
        <v>126</v>
      </c>
      <c r="AN651" s="128">
        <f t="shared" si="24"/>
        <v>2.7080502011022101</v>
      </c>
      <c r="AO651" s="12">
        <v>1563.83</v>
      </c>
      <c r="AP651" s="12" t="s">
        <v>737</v>
      </c>
      <c r="AQ651" s="12" t="s">
        <v>1762</v>
      </c>
      <c r="AR651" s="12" t="s">
        <v>741</v>
      </c>
      <c r="AS651" s="12" t="s">
        <v>747</v>
      </c>
      <c r="AT651" s="12" t="s">
        <v>17</v>
      </c>
    </row>
    <row r="652" spans="1:46" ht="15" customHeight="1" x14ac:dyDescent="0.3">
      <c r="A652" s="15">
        <v>0.18612446807055397</v>
      </c>
      <c r="B652" s="12">
        <v>5.6259285059109508E-2</v>
      </c>
      <c r="C652" s="12">
        <v>0</v>
      </c>
      <c r="D652" s="12">
        <v>0</v>
      </c>
      <c r="E652" s="12">
        <v>1</v>
      </c>
      <c r="F652" s="12">
        <v>1</v>
      </c>
      <c r="G652" s="12">
        <v>1</v>
      </c>
      <c r="H652" s="12">
        <v>0</v>
      </c>
      <c r="I652" s="12">
        <v>0</v>
      </c>
      <c r="J652" s="12">
        <v>0</v>
      </c>
      <c r="K652" s="12">
        <v>0</v>
      </c>
      <c r="L652" s="12">
        <v>0</v>
      </c>
      <c r="M652" s="12">
        <v>0</v>
      </c>
      <c r="N652" s="12">
        <v>1</v>
      </c>
      <c r="O652" s="113">
        <v>7.6098622009135539</v>
      </c>
      <c r="P652" s="12">
        <v>1</v>
      </c>
      <c r="Q652" s="12">
        <v>1</v>
      </c>
      <c r="R652" s="12">
        <v>7.4669999999999996</v>
      </c>
      <c r="S652" s="128">
        <v>1.0986122886681098</v>
      </c>
      <c r="T652" s="126">
        <v>1</v>
      </c>
      <c r="U652" s="128">
        <v>0.36819707917794026</v>
      </c>
      <c r="V652" s="12">
        <v>1</v>
      </c>
      <c r="W652" s="12">
        <v>1</v>
      </c>
      <c r="X652" s="12">
        <v>0</v>
      </c>
      <c r="Y652" s="12">
        <v>1</v>
      </c>
      <c r="Z652" s="12">
        <v>1</v>
      </c>
      <c r="AA652" s="12">
        <v>0</v>
      </c>
      <c r="AB652" s="12">
        <v>1</v>
      </c>
      <c r="AC652" s="12">
        <v>0</v>
      </c>
      <c r="AD652" s="12">
        <v>1</v>
      </c>
      <c r="AE652" s="12">
        <v>0</v>
      </c>
      <c r="AF652" s="12">
        <v>0.5</v>
      </c>
      <c r="AG652" s="113">
        <v>2.9957322735539909</v>
      </c>
      <c r="AH652" s="12">
        <v>1</v>
      </c>
      <c r="AI652" s="24">
        <v>70</v>
      </c>
      <c r="AJ652" s="12">
        <v>1</v>
      </c>
      <c r="AK652" s="12" t="s">
        <v>706</v>
      </c>
      <c r="AL652" s="12">
        <v>14</v>
      </c>
      <c r="AM652" s="12" t="s">
        <v>126</v>
      </c>
      <c r="AN652" s="128">
        <f t="shared" si="24"/>
        <v>2.7080502011022101</v>
      </c>
      <c r="AO652" s="12">
        <v>1563.83</v>
      </c>
      <c r="AP652" s="12" t="s">
        <v>737</v>
      </c>
      <c r="AQ652" s="12" t="s">
        <v>1763</v>
      </c>
      <c r="AR652" s="12" t="s">
        <v>742</v>
      </c>
      <c r="AS652" s="12" t="s">
        <v>748</v>
      </c>
      <c r="AT652" s="12" t="s">
        <v>17</v>
      </c>
    </row>
    <row r="653" spans="1:46" ht="15" customHeight="1" x14ac:dyDescent="0.3">
      <c r="A653" s="15">
        <v>0.1730882944244834</v>
      </c>
      <c r="B653" s="12">
        <v>5.6395571339124727E-2</v>
      </c>
      <c r="C653" s="12">
        <v>0</v>
      </c>
      <c r="D653" s="12">
        <v>0</v>
      </c>
      <c r="E653" s="12">
        <v>1</v>
      </c>
      <c r="F653" s="12">
        <v>1</v>
      </c>
      <c r="G653" s="12">
        <v>1</v>
      </c>
      <c r="H653" s="12">
        <v>0</v>
      </c>
      <c r="I653" s="12">
        <v>0</v>
      </c>
      <c r="J653" s="12">
        <v>0</v>
      </c>
      <c r="K653" s="12">
        <v>0</v>
      </c>
      <c r="L653" s="12">
        <v>0</v>
      </c>
      <c r="M653" s="12">
        <v>0</v>
      </c>
      <c r="N653" s="12">
        <v>1</v>
      </c>
      <c r="O653" s="113">
        <v>7.6098622009135539</v>
      </c>
      <c r="P653" s="12">
        <v>1</v>
      </c>
      <c r="Q653" s="12">
        <v>1</v>
      </c>
      <c r="R653" s="12">
        <v>7.4669999999999996</v>
      </c>
      <c r="S653" s="128">
        <v>1.0986122886681098</v>
      </c>
      <c r="T653" s="126">
        <v>1</v>
      </c>
      <c r="U653" s="128">
        <v>0.36819707917794026</v>
      </c>
      <c r="V653" s="12">
        <v>1</v>
      </c>
      <c r="W653" s="12">
        <v>1</v>
      </c>
      <c r="X653" s="12">
        <v>0</v>
      </c>
      <c r="Y653" s="12">
        <v>1</v>
      </c>
      <c r="Z653" s="12">
        <v>1</v>
      </c>
      <c r="AA653" s="12">
        <v>0</v>
      </c>
      <c r="AB653" s="12">
        <v>1</v>
      </c>
      <c r="AC653" s="12">
        <v>0</v>
      </c>
      <c r="AD653" s="12">
        <v>1</v>
      </c>
      <c r="AE653" s="12">
        <v>0</v>
      </c>
      <c r="AF653" s="12">
        <v>0.5</v>
      </c>
      <c r="AG653" s="113">
        <v>2.9957322735539909</v>
      </c>
      <c r="AH653" s="12">
        <v>1</v>
      </c>
      <c r="AI653" s="24">
        <v>70</v>
      </c>
      <c r="AJ653" s="12">
        <v>1</v>
      </c>
      <c r="AK653" s="12" t="s">
        <v>706</v>
      </c>
      <c r="AL653" s="12">
        <v>14</v>
      </c>
      <c r="AM653" s="12" t="s">
        <v>126</v>
      </c>
      <c r="AN653" s="128">
        <f t="shared" si="24"/>
        <v>2.7080502011022101</v>
      </c>
      <c r="AO653" s="12">
        <v>1563.83</v>
      </c>
      <c r="AP653" s="12" t="s">
        <v>737</v>
      </c>
      <c r="AQ653" s="12" t="s">
        <v>1764</v>
      </c>
      <c r="AR653" s="12" t="s">
        <v>739</v>
      </c>
      <c r="AS653" s="12" t="s">
        <v>745</v>
      </c>
      <c r="AT653" s="12" t="s">
        <v>17</v>
      </c>
    </row>
    <row r="654" spans="1:46" ht="15" customHeight="1" x14ac:dyDescent="0.3">
      <c r="A654" s="15">
        <v>9.8204834537194724E-2</v>
      </c>
      <c r="B654" s="12">
        <v>5.6983052138866064E-2</v>
      </c>
      <c r="C654" s="12">
        <v>0</v>
      </c>
      <c r="D654" s="12">
        <v>0</v>
      </c>
      <c r="E654" s="12">
        <v>1</v>
      </c>
      <c r="F654" s="12">
        <v>1</v>
      </c>
      <c r="G654" s="12">
        <v>1</v>
      </c>
      <c r="H654" s="12">
        <v>0</v>
      </c>
      <c r="I654" s="12">
        <v>0</v>
      </c>
      <c r="J654" s="12">
        <v>0</v>
      </c>
      <c r="K654" s="12">
        <v>0</v>
      </c>
      <c r="L654" s="12">
        <v>0</v>
      </c>
      <c r="M654" s="12">
        <v>0</v>
      </c>
      <c r="N654" s="12">
        <v>1</v>
      </c>
      <c r="O654" s="113">
        <v>7.6098622009135539</v>
      </c>
      <c r="P654" s="12">
        <v>1</v>
      </c>
      <c r="Q654" s="12">
        <v>1</v>
      </c>
      <c r="R654" s="12">
        <v>7.4669999999999996</v>
      </c>
      <c r="S654" s="128">
        <v>1.0986122886681098</v>
      </c>
      <c r="T654" s="126">
        <v>1</v>
      </c>
      <c r="U654" s="128">
        <v>0.36819707917794026</v>
      </c>
      <c r="V654" s="12">
        <v>1</v>
      </c>
      <c r="W654" s="12">
        <v>1</v>
      </c>
      <c r="X654" s="12">
        <v>0</v>
      </c>
      <c r="Y654" s="12">
        <v>1</v>
      </c>
      <c r="Z654" s="12">
        <v>1</v>
      </c>
      <c r="AA654" s="12">
        <v>0</v>
      </c>
      <c r="AB654" s="12">
        <v>1</v>
      </c>
      <c r="AC654" s="12">
        <v>0</v>
      </c>
      <c r="AD654" s="12">
        <v>1</v>
      </c>
      <c r="AE654" s="12">
        <v>0</v>
      </c>
      <c r="AF654" s="12">
        <v>0.5</v>
      </c>
      <c r="AG654" s="113">
        <v>2.9957322735539909</v>
      </c>
      <c r="AH654" s="12">
        <v>1</v>
      </c>
      <c r="AI654" s="24">
        <v>70</v>
      </c>
      <c r="AJ654" s="12">
        <v>1</v>
      </c>
      <c r="AK654" s="12" t="s">
        <v>706</v>
      </c>
      <c r="AL654" s="12">
        <v>14</v>
      </c>
      <c r="AM654" s="12" t="s">
        <v>126</v>
      </c>
      <c r="AN654" s="128">
        <f t="shared" si="24"/>
        <v>2.7080502011022101</v>
      </c>
      <c r="AO654" s="12">
        <v>1563.83</v>
      </c>
      <c r="AP654" s="12" t="s">
        <v>737</v>
      </c>
      <c r="AQ654" s="12" t="s">
        <v>1765</v>
      </c>
      <c r="AR654" s="12" t="s">
        <v>740</v>
      </c>
      <c r="AS654" s="12" t="s">
        <v>746</v>
      </c>
      <c r="AT654" s="12" t="s">
        <v>17</v>
      </c>
    </row>
    <row r="655" spans="1:46" ht="15" customHeight="1" x14ac:dyDescent="0.3">
      <c r="A655" s="15">
        <v>0.29249248094879671</v>
      </c>
      <c r="B655" s="12">
        <v>7.6809279874009928E-2</v>
      </c>
      <c r="C655" s="12">
        <v>0</v>
      </c>
      <c r="D655" s="12">
        <v>0</v>
      </c>
      <c r="E655" s="12">
        <v>1</v>
      </c>
      <c r="F655" s="12">
        <v>1</v>
      </c>
      <c r="G655" s="12">
        <v>1</v>
      </c>
      <c r="H655" s="12">
        <v>0</v>
      </c>
      <c r="I655" s="12">
        <v>0</v>
      </c>
      <c r="J655" s="12">
        <v>0</v>
      </c>
      <c r="K655" s="12">
        <v>0</v>
      </c>
      <c r="L655" s="12">
        <v>0</v>
      </c>
      <c r="M655" s="12">
        <v>0</v>
      </c>
      <c r="N655" s="12">
        <v>1</v>
      </c>
      <c r="O655" s="113">
        <v>7.6098622009135539</v>
      </c>
      <c r="P655" s="12">
        <v>1</v>
      </c>
      <c r="Q655" s="12">
        <v>1</v>
      </c>
      <c r="R655" s="12">
        <v>7.4669999999999996</v>
      </c>
      <c r="S655" s="128">
        <v>1.0986122886681098</v>
      </c>
      <c r="T655" s="126">
        <v>1</v>
      </c>
      <c r="U655" s="128">
        <v>0.36819707917794026</v>
      </c>
      <c r="V655" s="12">
        <v>1</v>
      </c>
      <c r="W655" s="12">
        <v>1</v>
      </c>
      <c r="X655" s="12">
        <v>0</v>
      </c>
      <c r="Y655" s="12">
        <v>1</v>
      </c>
      <c r="Z655" s="12">
        <v>1</v>
      </c>
      <c r="AA655" s="12">
        <v>0</v>
      </c>
      <c r="AB655" s="12">
        <v>1</v>
      </c>
      <c r="AC655" s="12">
        <v>0</v>
      </c>
      <c r="AD655" s="12">
        <v>1</v>
      </c>
      <c r="AE655" s="12">
        <v>0</v>
      </c>
      <c r="AF655" s="12">
        <v>0.5</v>
      </c>
      <c r="AG655" s="113">
        <v>2.9957322735539909</v>
      </c>
      <c r="AH655" s="12">
        <v>1</v>
      </c>
      <c r="AI655" s="24">
        <v>70</v>
      </c>
      <c r="AJ655" s="12">
        <v>1</v>
      </c>
      <c r="AK655" s="12" t="s">
        <v>706</v>
      </c>
      <c r="AL655" s="12">
        <v>14</v>
      </c>
      <c r="AM655" s="12" t="s">
        <v>126</v>
      </c>
      <c r="AN655" s="128">
        <f t="shared" si="24"/>
        <v>2.7080502011022101</v>
      </c>
      <c r="AO655" s="12">
        <v>1563.83</v>
      </c>
      <c r="AP655" s="12" t="s">
        <v>751</v>
      </c>
      <c r="AQ655" s="12" t="s">
        <v>1766</v>
      </c>
      <c r="AR655" s="12" t="s">
        <v>707</v>
      </c>
      <c r="AS655" s="12" t="s">
        <v>752</v>
      </c>
      <c r="AT655" s="12" t="s">
        <v>17</v>
      </c>
    </row>
    <row r="656" spans="1:46" ht="15" customHeight="1" x14ac:dyDescent="0.3">
      <c r="A656" s="15">
        <v>8.3510644077899182E-2</v>
      </c>
      <c r="B656" s="12">
        <v>8.0041359160716419E-2</v>
      </c>
      <c r="C656" s="12">
        <v>0</v>
      </c>
      <c r="D656" s="12">
        <v>0</v>
      </c>
      <c r="E656" s="12">
        <v>1</v>
      </c>
      <c r="F656" s="12">
        <v>1</v>
      </c>
      <c r="G656" s="12">
        <v>1</v>
      </c>
      <c r="H656" s="12">
        <v>0</v>
      </c>
      <c r="I656" s="12">
        <v>0</v>
      </c>
      <c r="J656" s="12">
        <v>0</v>
      </c>
      <c r="K656" s="12">
        <v>0</v>
      </c>
      <c r="L656" s="12">
        <v>0</v>
      </c>
      <c r="M656" s="12">
        <v>0</v>
      </c>
      <c r="N656" s="12">
        <v>1</v>
      </c>
      <c r="O656" s="113">
        <v>7.6098622009135539</v>
      </c>
      <c r="P656" s="12">
        <v>1</v>
      </c>
      <c r="Q656" s="12">
        <v>1</v>
      </c>
      <c r="R656" s="12">
        <v>7.4669999999999996</v>
      </c>
      <c r="S656" s="128">
        <v>1.0986122886681098</v>
      </c>
      <c r="T656" s="126">
        <v>1</v>
      </c>
      <c r="U656" s="128">
        <v>0.36819707917794026</v>
      </c>
      <c r="V656" s="12">
        <v>1</v>
      </c>
      <c r="W656" s="12">
        <v>1</v>
      </c>
      <c r="X656" s="12">
        <v>0</v>
      </c>
      <c r="Y656" s="12">
        <v>1</v>
      </c>
      <c r="Z656" s="12">
        <v>1</v>
      </c>
      <c r="AA656" s="12">
        <v>0</v>
      </c>
      <c r="AB656" s="12">
        <v>1</v>
      </c>
      <c r="AC656" s="12">
        <v>0</v>
      </c>
      <c r="AD656" s="12">
        <v>1</v>
      </c>
      <c r="AE656" s="12">
        <v>0</v>
      </c>
      <c r="AF656" s="12">
        <v>0.5</v>
      </c>
      <c r="AG656" s="113">
        <v>2.9957322735539909</v>
      </c>
      <c r="AH656" s="12">
        <v>1</v>
      </c>
      <c r="AI656" s="24">
        <v>70</v>
      </c>
      <c r="AJ656" s="12">
        <v>1</v>
      </c>
      <c r="AK656" s="12" t="s">
        <v>706</v>
      </c>
      <c r="AL656" s="12">
        <v>14</v>
      </c>
      <c r="AM656" s="12" t="s">
        <v>126</v>
      </c>
      <c r="AN656" s="128">
        <f t="shared" si="24"/>
        <v>2.7080502011022101</v>
      </c>
      <c r="AO656" s="12">
        <v>1563.83</v>
      </c>
      <c r="AP656" s="12" t="s">
        <v>751</v>
      </c>
      <c r="AQ656" s="12" t="s">
        <v>1728</v>
      </c>
      <c r="AR656" s="12" t="s">
        <v>708</v>
      </c>
      <c r="AS656" s="12" t="s">
        <v>753</v>
      </c>
      <c r="AT656" s="12" t="s">
        <v>17</v>
      </c>
    </row>
    <row r="657" spans="1:46" ht="15" customHeight="1" x14ac:dyDescent="0.3">
      <c r="A657" s="15">
        <v>1.5955968385704559E-2</v>
      </c>
      <c r="B657" s="12">
        <v>8.0311707541379632E-2</v>
      </c>
      <c r="C657" s="12">
        <v>0</v>
      </c>
      <c r="D657" s="12">
        <v>0</v>
      </c>
      <c r="E657" s="12">
        <v>1</v>
      </c>
      <c r="F657" s="12">
        <v>1</v>
      </c>
      <c r="G657" s="12">
        <v>1</v>
      </c>
      <c r="H657" s="12">
        <v>0</v>
      </c>
      <c r="I657" s="12">
        <v>0</v>
      </c>
      <c r="J657" s="12">
        <v>0</v>
      </c>
      <c r="K657" s="12">
        <v>0</v>
      </c>
      <c r="L657" s="12">
        <v>0</v>
      </c>
      <c r="M657" s="12">
        <v>0</v>
      </c>
      <c r="N657" s="12">
        <v>1</v>
      </c>
      <c r="O657" s="113">
        <v>7.6098622009135539</v>
      </c>
      <c r="P657" s="12">
        <v>1</v>
      </c>
      <c r="Q657" s="12">
        <v>1</v>
      </c>
      <c r="R657" s="12">
        <v>7.4669999999999996</v>
      </c>
      <c r="S657" s="128">
        <v>1.0986122886681098</v>
      </c>
      <c r="T657" s="126">
        <v>1</v>
      </c>
      <c r="U657" s="128">
        <v>0.36819707917794026</v>
      </c>
      <c r="V657" s="12">
        <v>1</v>
      </c>
      <c r="W657" s="12">
        <v>1</v>
      </c>
      <c r="X657" s="12">
        <v>0</v>
      </c>
      <c r="Y657" s="12">
        <v>1</v>
      </c>
      <c r="Z657" s="12">
        <v>1</v>
      </c>
      <c r="AA657" s="12">
        <v>0</v>
      </c>
      <c r="AB657" s="12">
        <v>1</v>
      </c>
      <c r="AC657" s="12">
        <v>0</v>
      </c>
      <c r="AD657" s="12">
        <v>1</v>
      </c>
      <c r="AE657" s="12">
        <v>0</v>
      </c>
      <c r="AF657" s="12">
        <v>0.5</v>
      </c>
      <c r="AG657" s="113">
        <v>2.9957322735539909</v>
      </c>
      <c r="AH657" s="12">
        <v>1</v>
      </c>
      <c r="AI657" s="24">
        <v>70</v>
      </c>
      <c r="AJ657" s="12">
        <v>1</v>
      </c>
      <c r="AK657" s="12" t="s">
        <v>706</v>
      </c>
      <c r="AL657" s="12">
        <v>14</v>
      </c>
      <c r="AM657" s="12" t="s">
        <v>126</v>
      </c>
      <c r="AN657" s="128">
        <f t="shared" si="24"/>
        <v>2.7080502011022101</v>
      </c>
      <c r="AO657" s="12">
        <v>1563.83</v>
      </c>
      <c r="AP657" s="12" t="s">
        <v>751</v>
      </c>
      <c r="AQ657" s="12" t="s">
        <v>1729</v>
      </c>
      <c r="AR657" s="12" t="s">
        <v>709</v>
      </c>
      <c r="AS657" s="12" t="s">
        <v>754</v>
      </c>
      <c r="AT657" s="12" t="s">
        <v>17</v>
      </c>
    </row>
    <row r="658" spans="1:46" ht="15" customHeight="1" x14ac:dyDescent="0.3">
      <c r="A658" s="15">
        <v>7.4895279956136221E-2</v>
      </c>
      <c r="B658" s="12">
        <v>8.0096341064201243E-2</v>
      </c>
      <c r="C658" s="12">
        <v>0</v>
      </c>
      <c r="D658" s="12">
        <v>0</v>
      </c>
      <c r="E658" s="12">
        <v>1</v>
      </c>
      <c r="F658" s="12">
        <v>1</v>
      </c>
      <c r="G658" s="12">
        <v>1</v>
      </c>
      <c r="H658" s="12">
        <v>0</v>
      </c>
      <c r="I658" s="12">
        <v>0</v>
      </c>
      <c r="J658" s="12">
        <v>0</v>
      </c>
      <c r="K658" s="12">
        <v>0</v>
      </c>
      <c r="L658" s="12">
        <v>0</v>
      </c>
      <c r="M658" s="12">
        <v>0</v>
      </c>
      <c r="N658" s="12">
        <v>1</v>
      </c>
      <c r="O658" s="113">
        <v>7.6098622009135539</v>
      </c>
      <c r="P658" s="12">
        <v>1</v>
      </c>
      <c r="Q658" s="12">
        <v>1</v>
      </c>
      <c r="R658" s="12">
        <v>7.4669999999999996</v>
      </c>
      <c r="S658" s="128">
        <v>1.0986122886681098</v>
      </c>
      <c r="T658" s="126">
        <v>1</v>
      </c>
      <c r="U658" s="128">
        <v>0.36819707917794026</v>
      </c>
      <c r="V658" s="12">
        <v>1</v>
      </c>
      <c r="W658" s="12">
        <v>1</v>
      </c>
      <c r="X658" s="12">
        <v>0</v>
      </c>
      <c r="Y658" s="12">
        <v>1</v>
      </c>
      <c r="Z658" s="12">
        <v>1</v>
      </c>
      <c r="AA658" s="12">
        <v>0</v>
      </c>
      <c r="AB658" s="12">
        <v>1</v>
      </c>
      <c r="AC658" s="12">
        <v>0</v>
      </c>
      <c r="AD658" s="12">
        <v>1</v>
      </c>
      <c r="AE658" s="12">
        <v>0</v>
      </c>
      <c r="AF658" s="12">
        <v>0.5</v>
      </c>
      <c r="AG658" s="113">
        <v>2.9957322735539909</v>
      </c>
      <c r="AH658" s="12">
        <v>1</v>
      </c>
      <c r="AI658" s="24">
        <v>70</v>
      </c>
      <c r="AJ658" s="12">
        <v>1</v>
      </c>
      <c r="AK658" s="12" t="s">
        <v>706</v>
      </c>
      <c r="AL658" s="12">
        <v>14</v>
      </c>
      <c r="AM658" s="12" t="s">
        <v>126</v>
      </c>
      <c r="AN658" s="128">
        <f t="shared" si="24"/>
        <v>2.7080502011022101</v>
      </c>
      <c r="AO658" s="12">
        <v>1563.83</v>
      </c>
      <c r="AP658" s="12" t="s">
        <v>751</v>
      </c>
      <c r="AQ658" s="12" t="s">
        <v>1730</v>
      </c>
      <c r="AR658" s="12" t="s">
        <v>710</v>
      </c>
      <c r="AS658" s="12" t="s">
        <v>755</v>
      </c>
      <c r="AT658" s="12" t="s">
        <v>17</v>
      </c>
    </row>
    <row r="659" spans="1:46" ht="15" customHeight="1" x14ac:dyDescent="0.3">
      <c r="A659" s="15">
        <v>0.29569200357065262</v>
      </c>
      <c r="B659" s="12">
        <v>7.673020345820733E-2</v>
      </c>
      <c r="C659" s="12">
        <v>0</v>
      </c>
      <c r="D659" s="12">
        <v>0</v>
      </c>
      <c r="E659" s="12">
        <v>1</v>
      </c>
      <c r="F659" s="12">
        <v>1</v>
      </c>
      <c r="G659" s="12">
        <v>1</v>
      </c>
      <c r="H659" s="12">
        <v>0</v>
      </c>
      <c r="I659" s="12">
        <v>0</v>
      </c>
      <c r="J659" s="12">
        <v>0</v>
      </c>
      <c r="K659" s="12">
        <v>0</v>
      </c>
      <c r="L659" s="12">
        <v>0</v>
      </c>
      <c r="M659" s="12">
        <v>0</v>
      </c>
      <c r="N659" s="12">
        <v>1</v>
      </c>
      <c r="O659" s="113">
        <v>7.6098622009135539</v>
      </c>
      <c r="P659" s="12">
        <v>1</v>
      </c>
      <c r="Q659" s="12">
        <v>1</v>
      </c>
      <c r="R659" s="12">
        <v>7.4669999999999996</v>
      </c>
      <c r="S659" s="128">
        <v>1.0986122886681098</v>
      </c>
      <c r="T659" s="126">
        <v>1</v>
      </c>
      <c r="U659" s="128">
        <v>0.36819707917794026</v>
      </c>
      <c r="V659" s="12">
        <v>1</v>
      </c>
      <c r="W659" s="12">
        <v>1</v>
      </c>
      <c r="X659" s="12">
        <v>0</v>
      </c>
      <c r="Y659" s="12">
        <v>1</v>
      </c>
      <c r="Z659" s="12">
        <v>1</v>
      </c>
      <c r="AA659" s="12">
        <v>0</v>
      </c>
      <c r="AB659" s="12">
        <v>1</v>
      </c>
      <c r="AC659" s="12">
        <v>0</v>
      </c>
      <c r="AD659" s="12">
        <v>1</v>
      </c>
      <c r="AE659" s="12">
        <v>0</v>
      </c>
      <c r="AF659" s="12">
        <v>0.5</v>
      </c>
      <c r="AG659" s="113">
        <v>2.9957322735539909</v>
      </c>
      <c r="AH659" s="12">
        <v>1</v>
      </c>
      <c r="AI659" s="24">
        <v>70</v>
      </c>
      <c r="AJ659" s="12">
        <v>1</v>
      </c>
      <c r="AK659" s="12" t="s">
        <v>706</v>
      </c>
      <c r="AL659" s="12">
        <v>14</v>
      </c>
      <c r="AM659" s="12" t="s">
        <v>126</v>
      </c>
      <c r="AN659" s="128">
        <f t="shared" si="24"/>
        <v>2.7080502011022101</v>
      </c>
      <c r="AO659" s="12">
        <v>1563.83</v>
      </c>
      <c r="AP659" s="12" t="s">
        <v>751</v>
      </c>
      <c r="AQ659" s="12" t="s">
        <v>1731</v>
      </c>
      <c r="AR659" s="12" t="s">
        <v>711</v>
      </c>
      <c r="AS659" s="12" t="s">
        <v>756</v>
      </c>
      <c r="AT659" s="12" t="s">
        <v>17</v>
      </c>
    </row>
    <row r="660" spans="1:46" ht="15" customHeight="1" x14ac:dyDescent="0.3">
      <c r="A660" s="15">
        <v>7.0925592563188519E-2</v>
      </c>
      <c r="B660" s="12">
        <v>8.0119650858416658E-2</v>
      </c>
      <c r="C660" s="12">
        <v>0</v>
      </c>
      <c r="D660" s="12">
        <v>0</v>
      </c>
      <c r="E660" s="12">
        <v>1</v>
      </c>
      <c r="F660" s="12">
        <v>1</v>
      </c>
      <c r="G660" s="12">
        <v>1</v>
      </c>
      <c r="H660" s="12">
        <v>0</v>
      </c>
      <c r="I660" s="12">
        <v>0</v>
      </c>
      <c r="J660" s="12">
        <v>0</v>
      </c>
      <c r="K660" s="12">
        <v>0</v>
      </c>
      <c r="L660" s="12">
        <v>0</v>
      </c>
      <c r="M660" s="12">
        <v>0</v>
      </c>
      <c r="N660" s="12">
        <v>1</v>
      </c>
      <c r="O660" s="113">
        <v>7.6098622009135539</v>
      </c>
      <c r="P660" s="12">
        <v>1</v>
      </c>
      <c r="Q660" s="12">
        <v>1</v>
      </c>
      <c r="R660" s="12">
        <v>7.4669999999999996</v>
      </c>
      <c r="S660" s="128">
        <v>1.0986122886681098</v>
      </c>
      <c r="T660" s="126">
        <v>1</v>
      </c>
      <c r="U660" s="128">
        <v>0.36819707917794026</v>
      </c>
      <c r="V660" s="12">
        <v>1</v>
      </c>
      <c r="W660" s="12">
        <v>1</v>
      </c>
      <c r="X660" s="12">
        <v>0</v>
      </c>
      <c r="Y660" s="12">
        <v>1</v>
      </c>
      <c r="Z660" s="12">
        <v>1</v>
      </c>
      <c r="AA660" s="12">
        <v>0</v>
      </c>
      <c r="AB660" s="12">
        <v>1</v>
      </c>
      <c r="AC660" s="12">
        <v>0</v>
      </c>
      <c r="AD660" s="12">
        <v>1</v>
      </c>
      <c r="AE660" s="12">
        <v>0</v>
      </c>
      <c r="AF660" s="12">
        <v>0.5</v>
      </c>
      <c r="AG660" s="113">
        <v>2.9957322735539909</v>
      </c>
      <c r="AH660" s="12">
        <v>1</v>
      </c>
      <c r="AI660" s="24">
        <v>70</v>
      </c>
      <c r="AJ660" s="12">
        <v>1</v>
      </c>
      <c r="AK660" s="12" t="s">
        <v>706</v>
      </c>
      <c r="AL660" s="12">
        <v>14</v>
      </c>
      <c r="AM660" s="12" t="s">
        <v>126</v>
      </c>
      <c r="AN660" s="128">
        <f t="shared" si="24"/>
        <v>2.7080502011022101</v>
      </c>
      <c r="AO660" s="12">
        <v>1563.83</v>
      </c>
      <c r="AP660" s="12" t="s">
        <v>751</v>
      </c>
      <c r="AQ660" s="12" t="s">
        <v>1732</v>
      </c>
      <c r="AR660" s="44" t="s">
        <v>712</v>
      </c>
      <c r="AS660" s="12" t="s">
        <v>757</v>
      </c>
      <c r="AT660" s="12" t="s">
        <v>17</v>
      </c>
    </row>
    <row r="661" spans="1:46" ht="15" customHeight="1" x14ac:dyDescent="0.3">
      <c r="A661" s="15">
        <v>0.19477003334183515</v>
      </c>
      <c r="B661" s="12">
        <v>7.7301725295203044E-2</v>
      </c>
      <c r="C661" s="12">
        <v>0</v>
      </c>
      <c r="D661" s="12">
        <v>0</v>
      </c>
      <c r="E661" s="12">
        <v>1</v>
      </c>
      <c r="F661" s="12">
        <v>1</v>
      </c>
      <c r="G661" s="12">
        <v>1</v>
      </c>
      <c r="H661" s="12">
        <v>0</v>
      </c>
      <c r="I661" s="12">
        <v>0</v>
      </c>
      <c r="J661" s="12">
        <v>0</v>
      </c>
      <c r="K661" s="12">
        <v>0</v>
      </c>
      <c r="L661" s="12">
        <v>0</v>
      </c>
      <c r="M661" s="12">
        <v>0</v>
      </c>
      <c r="N661" s="12">
        <v>1</v>
      </c>
      <c r="O661" s="113">
        <v>7.6098622009135539</v>
      </c>
      <c r="P661" s="12">
        <v>1</v>
      </c>
      <c r="Q661" s="12">
        <v>1</v>
      </c>
      <c r="R661" s="12">
        <v>7.4669999999999996</v>
      </c>
      <c r="S661" s="128">
        <v>1.0986122886681098</v>
      </c>
      <c r="T661" s="126">
        <v>1</v>
      </c>
      <c r="U661" s="128">
        <v>0.36819707917794026</v>
      </c>
      <c r="V661" s="12">
        <v>1</v>
      </c>
      <c r="W661" s="12">
        <v>1</v>
      </c>
      <c r="X661" s="12">
        <v>0</v>
      </c>
      <c r="Y661" s="12">
        <v>1</v>
      </c>
      <c r="Z661" s="12">
        <v>1</v>
      </c>
      <c r="AA661" s="12">
        <v>0</v>
      </c>
      <c r="AB661" s="12">
        <v>1</v>
      </c>
      <c r="AC661" s="12">
        <v>0</v>
      </c>
      <c r="AD661" s="12">
        <v>1</v>
      </c>
      <c r="AE661" s="12">
        <v>0</v>
      </c>
      <c r="AF661" s="12">
        <v>0.5</v>
      </c>
      <c r="AG661" s="113">
        <v>2.9957322735539909</v>
      </c>
      <c r="AH661" s="12">
        <v>1</v>
      </c>
      <c r="AI661" s="24">
        <v>70</v>
      </c>
      <c r="AJ661" s="12">
        <v>1</v>
      </c>
      <c r="AK661" s="12" t="s">
        <v>706</v>
      </c>
      <c r="AL661" s="12">
        <v>14</v>
      </c>
      <c r="AM661" s="12" t="s">
        <v>126</v>
      </c>
      <c r="AN661" s="128">
        <f t="shared" si="24"/>
        <v>2.7080502011022101</v>
      </c>
      <c r="AO661" s="12">
        <v>1563.83</v>
      </c>
      <c r="AP661" s="12" t="s">
        <v>750</v>
      </c>
      <c r="AQ661" s="12" t="s">
        <v>1734</v>
      </c>
      <c r="AR661" s="12" t="s">
        <v>707</v>
      </c>
      <c r="AS661" s="12" t="s">
        <v>752</v>
      </c>
      <c r="AT661" s="12" t="s">
        <v>17</v>
      </c>
    </row>
    <row r="662" spans="1:46" ht="15" customHeight="1" x14ac:dyDescent="0.3">
      <c r="A662" s="15">
        <v>-1.1839326493487972E-2</v>
      </c>
      <c r="B662" s="12">
        <v>7.8805516972279305E-2</v>
      </c>
      <c r="C662" s="12">
        <v>0</v>
      </c>
      <c r="D662" s="12">
        <v>0</v>
      </c>
      <c r="E662" s="12">
        <v>1</v>
      </c>
      <c r="F662" s="12">
        <v>1</v>
      </c>
      <c r="G662" s="12">
        <v>1</v>
      </c>
      <c r="H662" s="12">
        <v>0</v>
      </c>
      <c r="I662" s="12">
        <v>0</v>
      </c>
      <c r="J662" s="12">
        <v>0</v>
      </c>
      <c r="K662" s="12">
        <v>0</v>
      </c>
      <c r="L662" s="12">
        <v>0</v>
      </c>
      <c r="M662" s="12">
        <v>0</v>
      </c>
      <c r="N662" s="12">
        <v>1</v>
      </c>
      <c r="O662" s="113">
        <v>7.6098622009135539</v>
      </c>
      <c r="P662" s="12">
        <v>1</v>
      </c>
      <c r="Q662" s="12">
        <v>1</v>
      </c>
      <c r="R662" s="12">
        <v>7.4669999999999996</v>
      </c>
      <c r="S662" s="128">
        <v>1.0986122886681098</v>
      </c>
      <c r="T662" s="126">
        <v>1</v>
      </c>
      <c r="U662" s="128">
        <v>0.36819707917794026</v>
      </c>
      <c r="V662" s="12">
        <v>1</v>
      </c>
      <c r="W662" s="12">
        <v>1</v>
      </c>
      <c r="X662" s="12">
        <v>0</v>
      </c>
      <c r="Y662" s="12">
        <v>1</v>
      </c>
      <c r="Z662" s="12">
        <v>1</v>
      </c>
      <c r="AA662" s="12">
        <v>0</v>
      </c>
      <c r="AB662" s="12">
        <v>1</v>
      </c>
      <c r="AC662" s="12">
        <v>0</v>
      </c>
      <c r="AD662" s="12">
        <v>1</v>
      </c>
      <c r="AE662" s="12">
        <v>0</v>
      </c>
      <c r="AF662" s="12">
        <v>0.5</v>
      </c>
      <c r="AG662" s="113">
        <v>2.9957322735539909</v>
      </c>
      <c r="AH662" s="12">
        <v>1</v>
      </c>
      <c r="AI662" s="24">
        <v>70</v>
      </c>
      <c r="AJ662" s="12">
        <v>1</v>
      </c>
      <c r="AK662" s="12" t="s">
        <v>706</v>
      </c>
      <c r="AL662" s="12">
        <v>14</v>
      </c>
      <c r="AM662" s="12" t="s">
        <v>126</v>
      </c>
      <c r="AN662" s="128">
        <f t="shared" si="24"/>
        <v>2.7080502011022101</v>
      </c>
      <c r="AO662" s="12">
        <v>1563.83</v>
      </c>
      <c r="AP662" s="12" t="s">
        <v>750</v>
      </c>
      <c r="AQ662" s="12" t="s">
        <v>1735</v>
      </c>
      <c r="AR662" s="12" t="s">
        <v>708</v>
      </c>
      <c r="AS662" s="12" t="s">
        <v>753</v>
      </c>
      <c r="AT662" s="12" t="s">
        <v>17</v>
      </c>
    </row>
    <row r="663" spans="1:46" ht="15" customHeight="1" x14ac:dyDescent="0.3">
      <c r="A663" s="15">
        <v>-8.3052484200429377E-2</v>
      </c>
      <c r="B663" s="12">
        <v>7.8538762233014731E-2</v>
      </c>
      <c r="C663" s="12">
        <v>0</v>
      </c>
      <c r="D663" s="12">
        <v>0</v>
      </c>
      <c r="E663" s="12">
        <v>1</v>
      </c>
      <c r="F663" s="12">
        <v>1</v>
      </c>
      <c r="G663" s="12">
        <v>1</v>
      </c>
      <c r="H663" s="12">
        <v>0</v>
      </c>
      <c r="I663" s="12">
        <v>0</v>
      </c>
      <c r="J663" s="12">
        <v>0</v>
      </c>
      <c r="K663" s="12">
        <v>0</v>
      </c>
      <c r="L663" s="12">
        <v>0</v>
      </c>
      <c r="M663" s="12">
        <v>0</v>
      </c>
      <c r="N663" s="12">
        <v>1</v>
      </c>
      <c r="O663" s="113">
        <v>7.6098622009135539</v>
      </c>
      <c r="P663" s="12">
        <v>1</v>
      </c>
      <c r="Q663" s="12">
        <v>1</v>
      </c>
      <c r="R663" s="12">
        <v>7.4669999999999996</v>
      </c>
      <c r="S663" s="128">
        <v>1.0986122886681098</v>
      </c>
      <c r="T663" s="126">
        <v>1</v>
      </c>
      <c r="U663" s="128">
        <v>0.36819707917794026</v>
      </c>
      <c r="V663" s="12">
        <v>1</v>
      </c>
      <c r="W663" s="12">
        <v>1</v>
      </c>
      <c r="X663" s="12">
        <v>0</v>
      </c>
      <c r="Y663" s="12">
        <v>1</v>
      </c>
      <c r="Z663" s="12">
        <v>1</v>
      </c>
      <c r="AA663" s="12">
        <v>0</v>
      </c>
      <c r="AB663" s="12">
        <v>1</v>
      </c>
      <c r="AC663" s="12">
        <v>0</v>
      </c>
      <c r="AD663" s="12">
        <v>1</v>
      </c>
      <c r="AE663" s="12">
        <v>0</v>
      </c>
      <c r="AF663" s="12">
        <v>0.5</v>
      </c>
      <c r="AG663" s="113">
        <v>2.9957322735539909</v>
      </c>
      <c r="AH663" s="12">
        <v>1</v>
      </c>
      <c r="AI663" s="24">
        <v>70</v>
      </c>
      <c r="AJ663" s="12">
        <v>1</v>
      </c>
      <c r="AK663" s="12" t="s">
        <v>706</v>
      </c>
      <c r="AL663" s="12">
        <v>14</v>
      </c>
      <c r="AM663" s="12" t="s">
        <v>126</v>
      </c>
      <c r="AN663" s="128">
        <f t="shared" si="24"/>
        <v>2.7080502011022101</v>
      </c>
      <c r="AO663" s="12">
        <v>1563.83</v>
      </c>
      <c r="AP663" s="12" t="s">
        <v>750</v>
      </c>
      <c r="AQ663" s="12" t="s">
        <v>1736</v>
      </c>
      <c r="AR663" s="12" t="s">
        <v>709</v>
      </c>
      <c r="AS663" s="12" t="s">
        <v>754</v>
      </c>
      <c r="AT663" s="12" t="s">
        <v>17</v>
      </c>
    </row>
    <row r="664" spans="1:46" ht="15" customHeight="1" x14ac:dyDescent="0.3">
      <c r="A664" s="15">
        <v>0.19215971446828567</v>
      </c>
      <c r="B664" s="12">
        <v>7.7342291715451067E-2</v>
      </c>
      <c r="C664" s="12">
        <v>0</v>
      </c>
      <c r="D664" s="12">
        <v>0</v>
      </c>
      <c r="E664" s="12">
        <v>1</v>
      </c>
      <c r="F664" s="12">
        <v>1</v>
      </c>
      <c r="G664" s="12">
        <v>1</v>
      </c>
      <c r="H664" s="12">
        <v>0</v>
      </c>
      <c r="I664" s="12">
        <v>0</v>
      </c>
      <c r="J664" s="12">
        <v>0</v>
      </c>
      <c r="K664" s="12">
        <v>0</v>
      </c>
      <c r="L664" s="12">
        <v>0</v>
      </c>
      <c r="M664" s="12">
        <v>0</v>
      </c>
      <c r="N664" s="12">
        <v>1</v>
      </c>
      <c r="O664" s="113">
        <v>7.6098622009135539</v>
      </c>
      <c r="P664" s="12">
        <v>1</v>
      </c>
      <c r="Q664" s="12">
        <v>1</v>
      </c>
      <c r="R664" s="12">
        <v>7.4669999999999996</v>
      </c>
      <c r="S664" s="128">
        <v>1.0986122886681098</v>
      </c>
      <c r="T664" s="126">
        <v>1</v>
      </c>
      <c r="U664" s="128">
        <v>0.36819707917794026</v>
      </c>
      <c r="V664" s="12">
        <v>1</v>
      </c>
      <c r="W664" s="12">
        <v>1</v>
      </c>
      <c r="X664" s="12">
        <v>0</v>
      </c>
      <c r="Y664" s="12">
        <v>1</v>
      </c>
      <c r="Z664" s="12">
        <v>1</v>
      </c>
      <c r="AA664" s="12">
        <v>0</v>
      </c>
      <c r="AB664" s="12">
        <v>1</v>
      </c>
      <c r="AC664" s="12">
        <v>0</v>
      </c>
      <c r="AD664" s="12">
        <v>1</v>
      </c>
      <c r="AE664" s="12">
        <v>0</v>
      </c>
      <c r="AF664" s="12">
        <v>0.5</v>
      </c>
      <c r="AG664" s="113">
        <v>2.9957322735539909</v>
      </c>
      <c r="AH664" s="12">
        <v>1</v>
      </c>
      <c r="AI664" s="24">
        <v>70</v>
      </c>
      <c r="AJ664" s="12">
        <v>1</v>
      </c>
      <c r="AK664" s="12" t="s">
        <v>706</v>
      </c>
      <c r="AL664" s="12">
        <v>14</v>
      </c>
      <c r="AM664" s="12" t="s">
        <v>126</v>
      </c>
      <c r="AN664" s="128">
        <f t="shared" si="24"/>
        <v>2.7080502011022101</v>
      </c>
      <c r="AO664" s="12">
        <v>1563.83</v>
      </c>
      <c r="AP664" s="12" t="s">
        <v>750</v>
      </c>
      <c r="AQ664" s="12" t="s">
        <v>1737</v>
      </c>
      <c r="AR664" s="12" t="s">
        <v>710</v>
      </c>
      <c r="AS664" s="12" t="s">
        <v>755</v>
      </c>
      <c r="AT664" s="12" t="s">
        <v>17</v>
      </c>
    </row>
    <row r="665" spans="1:46" ht="15" customHeight="1" x14ac:dyDescent="0.3">
      <c r="A665" s="15">
        <v>0.36784524600756641</v>
      </c>
      <c r="B665" s="12">
        <v>7.3285363921815935E-2</v>
      </c>
      <c r="C665" s="12">
        <v>0</v>
      </c>
      <c r="D665" s="12">
        <v>0</v>
      </c>
      <c r="E665" s="12">
        <v>1</v>
      </c>
      <c r="F665" s="12">
        <v>1</v>
      </c>
      <c r="G665" s="12">
        <v>1</v>
      </c>
      <c r="H665" s="12">
        <v>0</v>
      </c>
      <c r="I665" s="12">
        <v>0</v>
      </c>
      <c r="J665" s="12">
        <v>0</v>
      </c>
      <c r="K665" s="12">
        <v>0</v>
      </c>
      <c r="L665" s="12">
        <v>0</v>
      </c>
      <c r="M665" s="12">
        <v>0</v>
      </c>
      <c r="N665" s="12">
        <v>1</v>
      </c>
      <c r="O665" s="113">
        <v>7.6098622009135539</v>
      </c>
      <c r="P665" s="12">
        <v>1</v>
      </c>
      <c r="Q665" s="12">
        <v>1</v>
      </c>
      <c r="R665" s="12">
        <v>7.4669999999999996</v>
      </c>
      <c r="S665" s="128">
        <v>1.0986122886681098</v>
      </c>
      <c r="T665" s="126">
        <v>1</v>
      </c>
      <c r="U665" s="128">
        <v>0.36819707917794026</v>
      </c>
      <c r="V665" s="12">
        <v>1</v>
      </c>
      <c r="W665" s="12">
        <v>1</v>
      </c>
      <c r="X665" s="12">
        <v>0</v>
      </c>
      <c r="Y665" s="12">
        <v>1</v>
      </c>
      <c r="Z665" s="12">
        <v>1</v>
      </c>
      <c r="AA665" s="12">
        <v>0</v>
      </c>
      <c r="AB665" s="12">
        <v>1</v>
      </c>
      <c r="AC665" s="12">
        <v>0</v>
      </c>
      <c r="AD665" s="12">
        <v>1</v>
      </c>
      <c r="AE665" s="12">
        <v>0</v>
      </c>
      <c r="AF665" s="12">
        <v>0.5</v>
      </c>
      <c r="AG665" s="113">
        <v>2.9957322735539909</v>
      </c>
      <c r="AH665" s="12">
        <v>1</v>
      </c>
      <c r="AI665" s="24">
        <v>70</v>
      </c>
      <c r="AJ665" s="12">
        <v>1</v>
      </c>
      <c r="AK665" s="12" t="s">
        <v>706</v>
      </c>
      <c r="AL665" s="12">
        <v>14</v>
      </c>
      <c r="AM665" s="12" t="s">
        <v>126</v>
      </c>
      <c r="AN665" s="128">
        <f t="shared" si="24"/>
        <v>2.7080502011022101</v>
      </c>
      <c r="AO665" s="12">
        <v>1563.83</v>
      </c>
      <c r="AP665" s="12" t="s">
        <v>750</v>
      </c>
      <c r="AQ665" s="12" t="s">
        <v>1738</v>
      </c>
      <c r="AR665" s="12" t="s">
        <v>711</v>
      </c>
      <c r="AS665" s="12" t="s">
        <v>756</v>
      </c>
      <c r="AT665" s="12" t="s">
        <v>17</v>
      </c>
    </row>
    <row r="666" spans="1:46" ht="15" customHeight="1" x14ac:dyDescent="0.3">
      <c r="A666" s="15">
        <v>-3.9133768450583396E-2</v>
      </c>
      <c r="B666" s="12">
        <v>7.8750669845001148E-2</v>
      </c>
      <c r="C666" s="12">
        <v>0</v>
      </c>
      <c r="D666" s="12">
        <v>0</v>
      </c>
      <c r="E666" s="12">
        <v>1</v>
      </c>
      <c r="F666" s="12">
        <v>1</v>
      </c>
      <c r="G666" s="12">
        <v>1</v>
      </c>
      <c r="H666" s="12">
        <v>0</v>
      </c>
      <c r="I666" s="12">
        <v>0</v>
      </c>
      <c r="J666" s="12">
        <v>0</v>
      </c>
      <c r="K666" s="12">
        <v>0</v>
      </c>
      <c r="L666" s="12">
        <v>0</v>
      </c>
      <c r="M666" s="12">
        <v>0</v>
      </c>
      <c r="N666" s="12">
        <v>1</v>
      </c>
      <c r="O666" s="113">
        <v>7.6098622009135539</v>
      </c>
      <c r="P666" s="12">
        <v>1</v>
      </c>
      <c r="Q666" s="12">
        <v>1</v>
      </c>
      <c r="R666" s="12">
        <v>7.4669999999999996</v>
      </c>
      <c r="S666" s="128">
        <v>1.0986122886681098</v>
      </c>
      <c r="T666" s="126">
        <v>1</v>
      </c>
      <c r="U666" s="128">
        <v>0.36819707917794026</v>
      </c>
      <c r="V666" s="12">
        <v>1</v>
      </c>
      <c r="W666" s="12">
        <v>1</v>
      </c>
      <c r="X666" s="12">
        <v>0</v>
      </c>
      <c r="Y666" s="12">
        <v>1</v>
      </c>
      <c r="Z666" s="12">
        <v>1</v>
      </c>
      <c r="AA666" s="12">
        <v>0</v>
      </c>
      <c r="AB666" s="12">
        <v>1</v>
      </c>
      <c r="AC666" s="12">
        <v>0</v>
      </c>
      <c r="AD666" s="12">
        <v>1</v>
      </c>
      <c r="AE666" s="12">
        <v>0</v>
      </c>
      <c r="AF666" s="12">
        <v>0.5</v>
      </c>
      <c r="AG666" s="113">
        <v>2.9957322735539909</v>
      </c>
      <c r="AH666" s="12">
        <v>1</v>
      </c>
      <c r="AI666" s="24">
        <v>70</v>
      </c>
      <c r="AJ666" s="12">
        <v>1</v>
      </c>
      <c r="AK666" s="12" t="s">
        <v>706</v>
      </c>
      <c r="AL666" s="12">
        <v>14</v>
      </c>
      <c r="AM666" s="12" t="s">
        <v>126</v>
      </c>
      <c r="AN666" s="128">
        <f t="shared" si="24"/>
        <v>2.7080502011022101</v>
      </c>
      <c r="AO666" s="12">
        <v>1563.83</v>
      </c>
      <c r="AP666" s="12" t="s">
        <v>750</v>
      </c>
      <c r="AQ666" s="12" t="s">
        <v>1739</v>
      </c>
      <c r="AR666" s="44" t="s">
        <v>712</v>
      </c>
      <c r="AS666" s="12" t="s">
        <v>757</v>
      </c>
      <c r="AT666" s="12" t="s">
        <v>17</v>
      </c>
    </row>
    <row r="667" spans="1:46" ht="15" customHeight="1" x14ac:dyDescent="0.3">
      <c r="A667" s="15">
        <v>0.2503551097419448</v>
      </c>
      <c r="B667" s="12">
        <v>5.2275406562468985E-2</v>
      </c>
      <c r="C667" s="12">
        <v>0</v>
      </c>
      <c r="D667" s="12">
        <v>0</v>
      </c>
      <c r="E667" s="12">
        <v>1</v>
      </c>
      <c r="F667" s="12">
        <v>1</v>
      </c>
      <c r="G667" s="12">
        <v>1</v>
      </c>
      <c r="H667" s="12">
        <v>0</v>
      </c>
      <c r="I667" s="12">
        <v>0</v>
      </c>
      <c r="J667" s="12">
        <v>0</v>
      </c>
      <c r="K667" s="12">
        <v>0</v>
      </c>
      <c r="L667" s="12">
        <v>0</v>
      </c>
      <c r="M667" s="12">
        <v>0</v>
      </c>
      <c r="N667" s="12">
        <v>1</v>
      </c>
      <c r="O667" s="113">
        <v>7.6098622009135539</v>
      </c>
      <c r="P667" s="12">
        <v>1</v>
      </c>
      <c r="Q667" s="12">
        <v>1</v>
      </c>
      <c r="R667" s="12">
        <v>7.4669999999999996</v>
      </c>
      <c r="S667" s="128">
        <v>1.0986122886681098</v>
      </c>
      <c r="T667" s="126">
        <v>1</v>
      </c>
      <c r="U667" s="128">
        <v>0.36819707917794026</v>
      </c>
      <c r="V667" s="12">
        <v>1</v>
      </c>
      <c r="W667" s="12">
        <v>1</v>
      </c>
      <c r="X667" s="12">
        <v>0</v>
      </c>
      <c r="Y667" s="12">
        <v>1</v>
      </c>
      <c r="Z667" s="12">
        <v>1</v>
      </c>
      <c r="AA667" s="12">
        <v>0</v>
      </c>
      <c r="AB667" s="12">
        <v>1</v>
      </c>
      <c r="AC667" s="12">
        <v>0</v>
      </c>
      <c r="AD667" s="12">
        <v>1</v>
      </c>
      <c r="AE667" s="12">
        <v>0</v>
      </c>
      <c r="AF667" s="12">
        <v>0.5</v>
      </c>
      <c r="AG667" s="113">
        <v>2.9957322735539909</v>
      </c>
      <c r="AH667" s="12">
        <v>1</v>
      </c>
      <c r="AI667" s="24">
        <v>70</v>
      </c>
      <c r="AJ667" s="12">
        <v>1</v>
      </c>
      <c r="AK667" s="12" t="s">
        <v>706</v>
      </c>
      <c r="AL667" s="12">
        <v>14</v>
      </c>
      <c r="AM667" s="12" t="s">
        <v>126</v>
      </c>
      <c r="AN667" s="128">
        <f t="shared" si="24"/>
        <v>2.7080502011022101</v>
      </c>
      <c r="AO667" s="12">
        <v>1563.83</v>
      </c>
      <c r="AP667" s="12" t="s">
        <v>767</v>
      </c>
      <c r="AQ667" s="12" t="s">
        <v>1767</v>
      </c>
      <c r="AR667" s="12" t="s">
        <v>707</v>
      </c>
      <c r="AS667" s="12" t="s">
        <v>759</v>
      </c>
      <c r="AT667" s="12" t="s">
        <v>17</v>
      </c>
    </row>
    <row r="668" spans="1:46" ht="15" customHeight="1" x14ac:dyDescent="0.3">
      <c r="A668" s="15">
        <v>5.9647989092555087E-2</v>
      </c>
      <c r="B668" s="12">
        <v>5.3898785324597971E-2</v>
      </c>
      <c r="C668" s="12">
        <v>0</v>
      </c>
      <c r="D668" s="12">
        <v>0</v>
      </c>
      <c r="E668" s="12">
        <v>1</v>
      </c>
      <c r="F668" s="12">
        <v>1</v>
      </c>
      <c r="G668" s="12">
        <v>1</v>
      </c>
      <c r="H668" s="12">
        <v>0</v>
      </c>
      <c r="I668" s="12">
        <v>0</v>
      </c>
      <c r="J668" s="12">
        <v>0</v>
      </c>
      <c r="K668" s="12">
        <v>0</v>
      </c>
      <c r="L668" s="12">
        <v>0</v>
      </c>
      <c r="M668" s="12">
        <v>0</v>
      </c>
      <c r="N668" s="12">
        <v>1</v>
      </c>
      <c r="O668" s="113">
        <v>7.6098622009135539</v>
      </c>
      <c r="P668" s="12">
        <v>1</v>
      </c>
      <c r="Q668" s="12">
        <v>1</v>
      </c>
      <c r="R668" s="12">
        <v>7.4669999999999996</v>
      </c>
      <c r="S668" s="128">
        <v>1.0986122886681098</v>
      </c>
      <c r="T668" s="126">
        <v>1</v>
      </c>
      <c r="U668" s="128">
        <v>0.36819707917794026</v>
      </c>
      <c r="V668" s="12">
        <v>1</v>
      </c>
      <c r="W668" s="12">
        <v>1</v>
      </c>
      <c r="X668" s="12">
        <v>0</v>
      </c>
      <c r="Y668" s="12">
        <v>1</v>
      </c>
      <c r="Z668" s="12">
        <v>1</v>
      </c>
      <c r="AA668" s="12">
        <v>0</v>
      </c>
      <c r="AB668" s="12">
        <v>1</v>
      </c>
      <c r="AC668" s="12">
        <v>0</v>
      </c>
      <c r="AD668" s="12">
        <v>1</v>
      </c>
      <c r="AE668" s="12">
        <v>0</v>
      </c>
      <c r="AF668" s="12">
        <v>0.5</v>
      </c>
      <c r="AG668" s="113">
        <v>2.9957322735539909</v>
      </c>
      <c r="AH668" s="12">
        <v>1</v>
      </c>
      <c r="AI668" s="24">
        <v>70</v>
      </c>
      <c r="AJ668" s="12">
        <v>1</v>
      </c>
      <c r="AK668" s="12" t="s">
        <v>706</v>
      </c>
      <c r="AL668" s="12">
        <v>14</v>
      </c>
      <c r="AM668" s="12" t="s">
        <v>126</v>
      </c>
      <c r="AN668" s="128">
        <f t="shared" si="24"/>
        <v>2.7080502011022101</v>
      </c>
      <c r="AO668" s="12">
        <v>1563.83</v>
      </c>
      <c r="AP668" s="12" t="s">
        <v>767</v>
      </c>
      <c r="AQ668" s="12" t="s">
        <v>1767</v>
      </c>
      <c r="AR668" s="12" t="s">
        <v>708</v>
      </c>
      <c r="AS668" s="12" t="s">
        <v>760</v>
      </c>
      <c r="AT668" s="12" t="s">
        <v>17</v>
      </c>
    </row>
    <row r="669" spans="1:46" ht="15" customHeight="1" x14ac:dyDescent="0.3">
      <c r="A669" s="15">
        <v>-6.3719425012149162E-3</v>
      </c>
      <c r="B669" s="12">
        <v>5.3993828562926394E-2</v>
      </c>
      <c r="C669" s="12">
        <v>0</v>
      </c>
      <c r="D669" s="12">
        <v>0</v>
      </c>
      <c r="E669" s="12">
        <v>1</v>
      </c>
      <c r="F669" s="12">
        <v>1</v>
      </c>
      <c r="G669" s="12">
        <v>1</v>
      </c>
      <c r="H669" s="12">
        <v>0</v>
      </c>
      <c r="I669" s="12">
        <v>0</v>
      </c>
      <c r="J669" s="12">
        <v>0</v>
      </c>
      <c r="K669" s="12">
        <v>0</v>
      </c>
      <c r="L669" s="12">
        <v>0</v>
      </c>
      <c r="M669" s="12">
        <v>0</v>
      </c>
      <c r="N669" s="12">
        <v>1</v>
      </c>
      <c r="O669" s="113">
        <v>7.6098622009135539</v>
      </c>
      <c r="P669" s="12">
        <v>1</v>
      </c>
      <c r="Q669" s="12">
        <v>1</v>
      </c>
      <c r="R669" s="12">
        <v>7.4669999999999996</v>
      </c>
      <c r="S669" s="128">
        <v>1.0986122886681098</v>
      </c>
      <c r="T669" s="126">
        <v>1</v>
      </c>
      <c r="U669" s="128">
        <v>0.36819707917794026</v>
      </c>
      <c r="V669" s="12">
        <v>1</v>
      </c>
      <c r="W669" s="12">
        <v>1</v>
      </c>
      <c r="X669" s="12">
        <v>0</v>
      </c>
      <c r="Y669" s="12">
        <v>1</v>
      </c>
      <c r="Z669" s="12">
        <v>1</v>
      </c>
      <c r="AA669" s="12">
        <v>0</v>
      </c>
      <c r="AB669" s="12">
        <v>1</v>
      </c>
      <c r="AC669" s="12">
        <v>0</v>
      </c>
      <c r="AD669" s="12">
        <v>1</v>
      </c>
      <c r="AE669" s="12">
        <v>0</v>
      </c>
      <c r="AF669" s="12">
        <v>0.5</v>
      </c>
      <c r="AG669" s="113">
        <v>2.9957322735539909</v>
      </c>
      <c r="AH669" s="12">
        <v>1</v>
      </c>
      <c r="AI669" s="24">
        <v>70</v>
      </c>
      <c r="AJ669" s="12">
        <v>1</v>
      </c>
      <c r="AK669" s="12" t="s">
        <v>706</v>
      </c>
      <c r="AL669" s="12">
        <v>14</v>
      </c>
      <c r="AM669" s="12" t="s">
        <v>126</v>
      </c>
      <c r="AN669" s="128">
        <f t="shared" si="24"/>
        <v>2.7080502011022101</v>
      </c>
      <c r="AO669" s="12">
        <v>1563.83</v>
      </c>
      <c r="AP669" s="12" t="s">
        <v>767</v>
      </c>
      <c r="AQ669" s="12" t="s">
        <v>1767</v>
      </c>
      <c r="AR669" s="12" t="s">
        <v>709</v>
      </c>
      <c r="AS669" s="12" t="s">
        <v>761</v>
      </c>
      <c r="AT669" s="12" t="s">
        <v>17</v>
      </c>
    </row>
    <row r="670" spans="1:46" ht="15" customHeight="1" x14ac:dyDescent="0.3">
      <c r="A670" s="15">
        <v>0.10433977599009095</v>
      </c>
      <c r="B670" s="12">
        <v>5.3700204709566809E-2</v>
      </c>
      <c r="C670" s="12">
        <v>0</v>
      </c>
      <c r="D670" s="12">
        <v>0</v>
      </c>
      <c r="E670" s="12">
        <v>1</v>
      </c>
      <c r="F670" s="12">
        <v>1</v>
      </c>
      <c r="G670" s="12">
        <v>1</v>
      </c>
      <c r="H670" s="12">
        <v>0</v>
      </c>
      <c r="I670" s="12">
        <v>0</v>
      </c>
      <c r="J670" s="12">
        <v>0</v>
      </c>
      <c r="K670" s="12">
        <v>0</v>
      </c>
      <c r="L670" s="12">
        <v>0</v>
      </c>
      <c r="M670" s="12">
        <v>0</v>
      </c>
      <c r="N670" s="12">
        <v>1</v>
      </c>
      <c r="O670" s="113">
        <v>7.6098622009135539</v>
      </c>
      <c r="P670" s="12">
        <v>1</v>
      </c>
      <c r="Q670" s="12">
        <v>1</v>
      </c>
      <c r="R670" s="12">
        <v>7.4669999999999996</v>
      </c>
      <c r="S670" s="128">
        <v>1.0986122886681098</v>
      </c>
      <c r="T670" s="126">
        <v>1</v>
      </c>
      <c r="U670" s="128">
        <v>0.36819707917794026</v>
      </c>
      <c r="V670" s="12">
        <v>1</v>
      </c>
      <c r="W670" s="12">
        <v>1</v>
      </c>
      <c r="X670" s="12">
        <v>0</v>
      </c>
      <c r="Y670" s="12">
        <v>1</v>
      </c>
      <c r="Z670" s="12">
        <v>1</v>
      </c>
      <c r="AA670" s="12">
        <v>0</v>
      </c>
      <c r="AB670" s="12">
        <v>1</v>
      </c>
      <c r="AC670" s="12">
        <v>0</v>
      </c>
      <c r="AD670" s="12">
        <v>1</v>
      </c>
      <c r="AE670" s="12">
        <v>0</v>
      </c>
      <c r="AF670" s="12">
        <v>0.5</v>
      </c>
      <c r="AG670" s="113">
        <v>2.9957322735539909</v>
      </c>
      <c r="AH670" s="12">
        <v>1</v>
      </c>
      <c r="AI670" s="24">
        <v>70</v>
      </c>
      <c r="AJ670" s="12">
        <v>1</v>
      </c>
      <c r="AK670" s="12" t="s">
        <v>706</v>
      </c>
      <c r="AL670" s="12">
        <v>14</v>
      </c>
      <c r="AM670" s="12" t="s">
        <v>126</v>
      </c>
      <c r="AN670" s="128">
        <f t="shared" si="24"/>
        <v>2.7080502011022101</v>
      </c>
      <c r="AO670" s="12">
        <v>1563.83</v>
      </c>
      <c r="AP670" s="12" t="s">
        <v>767</v>
      </c>
      <c r="AQ670" s="12" t="s">
        <v>1767</v>
      </c>
      <c r="AR670" s="12" t="s">
        <v>710</v>
      </c>
      <c r="AS670" s="12" t="s">
        <v>762</v>
      </c>
      <c r="AT670" s="12" t="s">
        <v>17</v>
      </c>
    </row>
    <row r="671" spans="1:46" ht="15" customHeight="1" x14ac:dyDescent="0.3">
      <c r="A671" s="15">
        <v>0.24459495574902249</v>
      </c>
      <c r="B671" s="12">
        <v>5.2508156261339069E-2</v>
      </c>
      <c r="C671" s="12">
        <v>0</v>
      </c>
      <c r="D671" s="12">
        <v>0</v>
      </c>
      <c r="E671" s="12">
        <v>1</v>
      </c>
      <c r="F671" s="12">
        <v>1</v>
      </c>
      <c r="G671" s="12">
        <v>1</v>
      </c>
      <c r="H671" s="12">
        <v>0</v>
      </c>
      <c r="I671" s="12">
        <v>0</v>
      </c>
      <c r="J671" s="12">
        <v>0</v>
      </c>
      <c r="K671" s="12">
        <v>0</v>
      </c>
      <c r="L671" s="12">
        <v>0</v>
      </c>
      <c r="M671" s="12">
        <v>0</v>
      </c>
      <c r="N671" s="12">
        <v>1</v>
      </c>
      <c r="O671" s="113">
        <v>7.6098622009135539</v>
      </c>
      <c r="P671" s="12">
        <v>1</v>
      </c>
      <c r="Q671" s="12">
        <v>1</v>
      </c>
      <c r="R671" s="12">
        <v>7.4669999999999996</v>
      </c>
      <c r="S671" s="128">
        <v>1.0986122886681098</v>
      </c>
      <c r="T671" s="126">
        <v>1</v>
      </c>
      <c r="U671" s="128">
        <v>0.36819707917794026</v>
      </c>
      <c r="V671" s="12">
        <v>1</v>
      </c>
      <c r="W671" s="12">
        <v>1</v>
      </c>
      <c r="X671" s="12">
        <v>0</v>
      </c>
      <c r="Y671" s="12">
        <v>1</v>
      </c>
      <c r="Z671" s="12">
        <v>1</v>
      </c>
      <c r="AA671" s="12">
        <v>0</v>
      </c>
      <c r="AB671" s="12">
        <v>1</v>
      </c>
      <c r="AC671" s="12">
        <v>0</v>
      </c>
      <c r="AD671" s="12">
        <v>1</v>
      </c>
      <c r="AE671" s="12">
        <v>0</v>
      </c>
      <c r="AF671" s="12">
        <v>0.5</v>
      </c>
      <c r="AG671" s="113">
        <v>2.9957322735539909</v>
      </c>
      <c r="AH671" s="12">
        <v>1</v>
      </c>
      <c r="AI671" s="24">
        <v>70</v>
      </c>
      <c r="AJ671" s="12">
        <v>1</v>
      </c>
      <c r="AK671" s="12" t="s">
        <v>706</v>
      </c>
      <c r="AL671" s="12">
        <v>14</v>
      </c>
      <c r="AM671" s="12" t="s">
        <v>126</v>
      </c>
      <c r="AN671" s="128">
        <f t="shared" si="24"/>
        <v>2.7080502011022101</v>
      </c>
      <c r="AO671" s="12">
        <v>1563.83</v>
      </c>
      <c r="AP671" s="12" t="s">
        <v>767</v>
      </c>
      <c r="AQ671" s="12" t="s">
        <v>1767</v>
      </c>
      <c r="AR671" s="12" t="s">
        <v>707</v>
      </c>
      <c r="AS671" s="12" t="s">
        <v>759</v>
      </c>
      <c r="AT671" s="12" t="s">
        <v>17</v>
      </c>
    </row>
    <row r="672" spans="1:46" ht="15" customHeight="1" x14ac:dyDescent="0.3">
      <c r="A672" s="15">
        <v>-1.8804315776272212E-2</v>
      </c>
      <c r="B672" s="12">
        <v>5.4143460942025164E-2</v>
      </c>
      <c r="C672" s="12">
        <v>0</v>
      </c>
      <c r="D672" s="12">
        <v>0</v>
      </c>
      <c r="E672" s="12">
        <v>1</v>
      </c>
      <c r="F672" s="12">
        <v>1</v>
      </c>
      <c r="G672" s="12">
        <v>1</v>
      </c>
      <c r="H672" s="12">
        <v>0</v>
      </c>
      <c r="I672" s="12">
        <v>0</v>
      </c>
      <c r="J672" s="12">
        <v>0</v>
      </c>
      <c r="K672" s="12">
        <v>0</v>
      </c>
      <c r="L672" s="12">
        <v>0</v>
      </c>
      <c r="M672" s="12">
        <v>0</v>
      </c>
      <c r="N672" s="12">
        <v>1</v>
      </c>
      <c r="O672" s="113">
        <v>7.6098622009135539</v>
      </c>
      <c r="P672" s="12">
        <v>1</v>
      </c>
      <c r="Q672" s="12">
        <v>1</v>
      </c>
      <c r="R672" s="12">
        <v>7.4669999999999996</v>
      </c>
      <c r="S672" s="128">
        <v>1.0986122886681098</v>
      </c>
      <c r="T672" s="126">
        <v>1</v>
      </c>
      <c r="U672" s="128">
        <v>0.36819707917794026</v>
      </c>
      <c r="V672" s="12">
        <v>1</v>
      </c>
      <c r="W672" s="12">
        <v>1</v>
      </c>
      <c r="X672" s="12">
        <v>0</v>
      </c>
      <c r="Y672" s="12">
        <v>1</v>
      </c>
      <c r="Z672" s="12">
        <v>1</v>
      </c>
      <c r="AA672" s="12">
        <v>0</v>
      </c>
      <c r="AB672" s="12">
        <v>1</v>
      </c>
      <c r="AC672" s="12">
        <v>0</v>
      </c>
      <c r="AD672" s="12">
        <v>1</v>
      </c>
      <c r="AE672" s="12">
        <v>0</v>
      </c>
      <c r="AF672" s="12">
        <v>0.5</v>
      </c>
      <c r="AG672" s="113">
        <v>2.9957322735539909</v>
      </c>
      <c r="AH672" s="12">
        <v>1</v>
      </c>
      <c r="AI672" s="24">
        <v>70</v>
      </c>
      <c r="AJ672" s="12">
        <v>1</v>
      </c>
      <c r="AK672" s="12" t="s">
        <v>706</v>
      </c>
      <c r="AL672" s="12">
        <v>14</v>
      </c>
      <c r="AM672" s="12" t="s">
        <v>126</v>
      </c>
      <c r="AN672" s="128">
        <f t="shared" si="24"/>
        <v>2.7080502011022101</v>
      </c>
      <c r="AO672" s="12">
        <v>1563.83</v>
      </c>
      <c r="AP672" s="12" t="s">
        <v>767</v>
      </c>
      <c r="AQ672" s="12" t="s">
        <v>1767</v>
      </c>
      <c r="AR672" s="12" t="s">
        <v>708</v>
      </c>
      <c r="AS672" s="12" t="s">
        <v>760</v>
      </c>
      <c r="AT672" s="12" t="s">
        <v>17</v>
      </c>
    </row>
    <row r="673" spans="1:47" ht="15" customHeight="1" x14ac:dyDescent="0.3">
      <c r="A673" s="15">
        <v>1.6181547038921548E-2</v>
      </c>
      <c r="B673" s="12">
        <v>5.4145945861006718E-2</v>
      </c>
      <c r="C673" s="12">
        <v>0</v>
      </c>
      <c r="D673" s="12">
        <v>0</v>
      </c>
      <c r="E673" s="12">
        <v>1</v>
      </c>
      <c r="F673" s="12">
        <v>1</v>
      </c>
      <c r="G673" s="12">
        <v>1</v>
      </c>
      <c r="H673" s="12">
        <v>0</v>
      </c>
      <c r="I673" s="12">
        <v>0</v>
      </c>
      <c r="J673" s="12">
        <v>0</v>
      </c>
      <c r="K673" s="12">
        <v>0</v>
      </c>
      <c r="L673" s="12">
        <v>0</v>
      </c>
      <c r="M673" s="12">
        <v>0</v>
      </c>
      <c r="N673" s="12">
        <v>1</v>
      </c>
      <c r="O673" s="113">
        <v>7.6098622009135539</v>
      </c>
      <c r="P673" s="12">
        <v>1</v>
      </c>
      <c r="Q673" s="12">
        <v>1</v>
      </c>
      <c r="R673" s="12">
        <v>7.4669999999999996</v>
      </c>
      <c r="S673" s="128">
        <v>1.0986122886681098</v>
      </c>
      <c r="T673" s="126">
        <v>1</v>
      </c>
      <c r="U673" s="128">
        <v>0.36819707917794026</v>
      </c>
      <c r="V673" s="12">
        <v>1</v>
      </c>
      <c r="W673" s="12">
        <v>1</v>
      </c>
      <c r="X673" s="12">
        <v>0</v>
      </c>
      <c r="Y673" s="12">
        <v>1</v>
      </c>
      <c r="Z673" s="12">
        <v>1</v>
      </c>
      <c r="AA673" s="12">
        <v>0</v>
      </c>
      <c r="AB673" s="12">
        <v>1</v>
      </c>
      <c r="AC673" s="12">
        <v>0</v>
      </c>
      <c r="AD673" s="12">
        <v>1</v>
      </c>
      <c r="AE673" s="12">
        <v>0</v>
      </c>
      <c r="AF673" s="12">
        <v>0.5</v>
      </c>
      <c r="AG673" s="113">
        <v>2.9957322735539909</v>
      </c>
      <c r="AH673" s="12">
        <v>1</v>
      </c>
      <c r="AI673" s="24">
        <v>70</v>
      </c>
      <c r="AJ673" s="12">
        <v>1</v>
      </c>
      <c r="AK673" s="12" t="s">
        <v>706</v>
      </c>
      <c r="AL673" s="12">
        <v>14</v>
      </c>
      <c r="AM673" s="12" t="s">
        <v>126</v>
      </c>
      <c r="AN673" s="128">
        <f t="shared" si="24"/>
        <v>2.7080502011022101</v>
      </c>
      <c r="AO673" s="12">
        <v>1563.83</v>
      </c>
      <c r="AP673" s="12" t="s">
        <v>767</v>
      </c>
      <c r="AQ673" s="12" t="s">
        <v>1767</v>
      </c>
      <c r="AR673" s="12" t="s">
        <v>709</v>
      </c>
      <c r="AS673" s="12" t="s">
        <v>761</v>
      </c>
      <c r="AT673" s="12" t="s">
        <v>17</v>
      </c>
    </row>
    <row r="674" spans="1:47" ht="15" customHeight="1" x14ac:dyDescent="0.3">
      <c r="A674" s="15">
        <v>0.11708477691001469</v>
      </c>
      <c r="B674" s="12">
        <v>5.3780567384504367E-2</v>
      </c>
      <c r="C674" s="12">
        <v>0</v>
      </c>
      <c r="D674" s="12">
        <v>0</v>
      </c>
      <c r="E674" s="12">
        <v>1</v>
      </c>
      <c r="F674" s="12">
        <v>1</v>
      </c>
      <c r="G674" s="12">
        <v>1</v>
      </c>
      <c r="H674" s="12">
        <v>0</v>
      </c>
      <c r="I674" s="12">
        <v>0</v>
      </c>
      <c r="J674" s="12">
        <v>0</v>
      </c>
      <c r="K674" s="12">
        <v>0</v>
      </c>
      <c r="L674" s="12">
        <v>0</v>
      </c>
      <c r="M674" s="12">
        <v>0</v>
      </c>
      <c r="N674" s="12">
        <v>1</v>
      </c>
      <c r="O674" s="113">
        <v>7.6098622009135539</v>
      </c>
      <c r="P674" s="12">
        <v>1</v>
      </c>
      <c r="Q674" s="12">
        <v>1</v>
      </c>
      <c r="R674" s="12">
        <v>7.4669999999999996</v>
      </c>
      <c r="S674" s="128">
        <v>1.0986122886681098</v>
      </c>
      <c r="T674" s="126">
        <v>1</v>
      </c>
      <c r="U674" s="128">
        <v>0.36819707917794026</v>
      </c>
      <c r="V674" s="12">
        <v>1</v>
      </c>
      <c r="W674" s="12">
        <v>1</v>
      </c>
      <c r="X674" s="12">
        <v>0</v>
      </c>
      <c r="Y674" s="12">
        <v>1</v>
      </c>
      <c r="Z674" s="12">
        <v>1</v>
      </c>
      <c r="AA674" s="12">
        <v>0</v>
      </c>
      <c r="AB674" s="12">
        <v>1</v>
      </c>
      <c r="AC674" s="12">
        <v>0</v>
      </c>
      <c r="AD674" s="12">
        <v>1</v>
      </c>
      <c r="AE674" s="12">
        <v>0</v>
      </c>
      <c r="AF674" s="12">
        <v>0.5</v>
      </c>
      <c r="AG674" s="113">
        <v>2.9957322735539909</v>
      </c>
      <c r="AH674" s="12">
        <v>1</v>
      </c>
      <c r="AI674" s="24">
        <v>70</v>
      </c>
      <c r="AJ674" s="12">
        <v>1</v>
      </c>
      <c r="AK674" s="12" t="s">
        <v>706</v>
      </c>
      <c r="AL674" s="12">
        <v>14</v>
      </c>
      <c r="AM674" s="12" t="s">
        <v>126</v>
      </c>
      <c r="AN674" s="128">
        <f t="shared" si="24"/>
        <v>2.7080502011022101</v>
      </c>
      <c r="AO674" s="12">
        <v>1563.83</v>
      </c>
      <c r="AP674" s="12" t="s">
        <v>767</v>
      </c>
      <c r="AQ674" s="12" t="s">
        <v>1767</v>
      </c>
      <c r="AR674" s="12" t="s">
        <v>710</v>
      </c>
      <c r="AS674" s="12" t="s">
        <v>762</v>
      </c>
      <c r="AT674" s="12" t="s">
        <v>17</v>
      </c>
    </row>
    <row r="675" spans="1:47" ht="15" customHeight="1" x14ac:dyDescent="0.3">
      <c r="A675" s="15">
        <v>0.48014130513257347</v>
      </c>
      <c r="B675" s="12">
        <v>4.7502564434729493E-2</v>
      </c>
      <c r="C675" s="12">
        <v>0</v>
      </c>
      <c r="D675" s="12">
        <v>0</v>
      </c>
      <c r="E675" s="12">
        <v>1</v>
      </c>
      <c r="F675" s="12">
        <v>1</v>
      </c>
      <c r="G675" s="12">
        <v>1</v>
      </c>
      <c r="H675" s="12">
        <v>0</v>
      </c>
      <c r="I675" s="12">
        <v>0</v>
      </c>
      <c r="J675" s="12">
        <v>0</v>
      </c>
      <c r="K675" s="12">
        <v>0</v>
      </c>
      <c r="L675" s="12">
        <v>0</v>
      </c>
      <c r="M675" s="12">
        <v>0</v>
      </c>
      <c r="N675" s="12">
        <v>1</v>
      </c>
      <c r="O675" s="113">
        <v>7.6098622009135539</v>
      </c>
      <c r="P675" s="12">
        <v>1</v>
      </c>
      <c r="Q675" s="12">
        <v>1</v>
      </c>
      <c r="R675" s="12">
        <v>7.4669999999999996</v>
      </c>
      <c r="S675" s="128">
        <v>1.0986122886681098</v>
      </c>
      <c r="T675" s="126">
        <v>1</v>
      </c>
      <c r="U675" s="128">
        <v>0.36819707917794026</v>
      </c>
      <c r="V675" s="12">
        <v>1</v>
      </c>
      <c r="W675" s="12">
        <v>1</v>
      </c>
      <c r="X675" s="12">
        <v>0</v>
      </c>
      <c r="Y675" s="12">
        <v>1</v>
      </c>
      <c r="Z675" s="12">
        <v>1</v>
      </c>
      <c r="AA675" s="12">
        <v>0</v>
      </c>
      <c r="AB675" s="12">
        <v>1</v>
      </c>
      <c r="AC675" s="12">
        <v>0</v>
      </c>
      <c r="AD675" s="12">
        <v>1</v>
      </c>
      <c r="AE675" s="12">
        <v>0</v>
      </c>
      <c r="AF675" s="12">
        <v>0.5</v>
      </c>
      <c r="AG675" s="113">
        <v>2.9957322735539909</v>
      </c>
      <c r="AH675" s="12">
        <v>1</v>
      </c>
      <c r="AI675" s="24">
        <v>70</v>
      </c>
      <c r="AJ675" s="12">
        <v>1</v>
      </c>
      <c r="AK675" s="12" t="s">
        <v>706</v>
      </c>
      <c r="AL675" s="12">
        <v>14</v>
      </c>
      <c r="AM675" s="12" t="s">
        <v>126</v>
      </c>
      <c r="AN675" s="128">
        <f t="shared" si="24"/>
        <v>2.7080502011022101</v>
      </c>
      <c r="AO675" s="12">
        <v>1563.83</v>
      </c>
      <c r="AP675" s="12" t="s">
        <v>767</v>
      </c>
      <c r="AQ675" s="12" t="s">
        <v>1767</v>
      </c>
      <c r="AR675" s="12" t="s">
        <v>711</v>
      </c>
      <c r="AS675" s="12" t="s">
        <v>763</v>
      </c>
      <c r="AT675" s="12" t="s">
        <v>17</v>
      </c>
    </row>
    <row r="676" spans="1:47" ht="15" customHeight="1" x14ac:dyDescent="0.3">
      <c r="A676" s="15">
        <v>1.2741880505211536E-3</v>
      </c>
      <c r="B676" s="12">
        <v>5.4152992147149026E-2</v>
      </c>
      <c r="C676" s="12">
        <v>0</v>
      </c>
      <c r="D676" s="12">
        <v>0</v>
      </c>
      <c r="E676" s="12">
        <v>1</v>
      </c>
      <c r="F676" s="12">
        <v>1</v>
      </c>
      <c r="G676" s="12">
        <v>1</v>
      </c>
      <c r="H676" s="12">
        <v>0</v>
      </c>
      <c r="I676" s="12">
        <v>0</v>
      </c>
      <c r="J676" s="12">
        <v>0</v>
      </c>
      <c r="K676" s="12">
        <v>0</v>
      </c>
      <c r="L676" s="12">
        <v>0</v>
      </c>
      <c r="M676" s="12">
        <v>0</v>
      </c>
      <c r="N676" s="12">
        <v>1</v>
      </c>
      <c r="O676" s="113">
        <v>7.6098622009135539</v>
      </c>
      <c r="P676" s="12">
        <v>1</v>
      </c>
      <c r="Q676" s="12">
        <v>1</v>
      </c>
      <c r="R676" s="12">
        <v>7.4669999999999996</v>
      </c>
      <c r="S676" s="128">
        <v>1.0986122886681098</v>
      </c>
      <c r="T676" s="126">
        <v>1</v>
      </c>
      <c r="U676" s="128">
        <v>0.36819707917794026</v>
      </c>
      <c r="V676" s="12">
        <v>1</v>
      </c>
      <c r="W676" s="12">
        <v>1</v>
      </c>
      <c r="X676" s="12">
        <v>0</v>
      </c>
      <c r="Y676" s="12">
        <v>1</v>
      </c>
      <c r="Z676" s="12">
        <v>1</v>
      </c>
      <c r="AA676" s="12">
        <v>0</v>
      </c>
      <c r="AB676" s="12">
        <v>1</v>
      </c>
      <c r="AC676" s="12">
        <v>0</v>
      </c>
      <c r="AD676" s="12">
        <v>1</v>
      </c>
      <c r="AE676" s="12">
        <v>0</v>
      </c>
      <c r="AF676" s="12">
        <v>0.5</v>
      </c>
      <c r="AG676" s="113">
        <v>2.9957322735539909</v>
      </c>
      <c r="AH676" s="12">
        <v>1</v>
      </c>
      <c r="AI676" s="24">
        <v>70</v>
      </c>
      <c r="AJ676" s="12">
        <v>1</v>
      </c>
      <c r="AK676" s="12" t="s">
        <v>706</v>
      </c>
      <c r="AL676" s="12">
        <v>14</v>
      </c>
      <c r="AM676" s="12" t="s">
        <v>126</v>
      </c>
      <c r="AN676" s="128">
        <f t="shared" si="24"/>
        <v>2.7080502011022101</v>
      </c>
      <c r="AO676" s="12">
        <v>1563.83</v>
      </c>
      <c r="AP676" s="12" t="s">
        <v>767</v>
      </c>
      <c r="AQ676" s="12" t="s">
        <v>1767</v>
      </c>
      <c r="AR676" s="44" t="s">
        <v>712</v>
      </c>
      <c r="AS676" s="12" t="s">
        <v>764</v>
      </c>
      <c r="AT676" s="12" t="s">
        <v>17</v>
      </c>
    </row>
    <row r="677" spans="1:47" ht="15" customHeight="1" x14ac:dyDescent="0.3">
      <c r="A677" s="15">
        <v>0.25688961670970406</v>
      </c>
      <c r="B677" s="12">
        <v>5.2335700874280584E-2</v>
      </c>
      <c r="C677" s="12">
        <v>0</v>
      </c>
      <c r="D677" s="12">
        <v>0</v>
      </c>
      <c r="E677" s="12">
        <v>1</v>
      </c>
      <c r="F677" s="12">
        <v>1</v>
      </c>
      <c r="G677" s="12">
        <v>1</v>
      </c>
      <c r="H677" s="12">
        <v>0</v>
      </c>
      <c r="I677" s="12">
        <v>0</v>
      </c>
      <c r="J677" s="12">
        <v>0</v>
      </c>
      <c r="K677" s="12">
        <v>0</v>
      </c>
      <c r="L677" s="12">
        <v>0</v>
      </c>
      <c r="M677" s="12">
        <v>0</v>
      </c>
      <c r="N677" s="12">
        <v>1</v>
      </c>
      <c r="O677" s="113">
        <v>7.6098622009135539</v>
      </c>
      <c r="P677" s="12">
        <v>1</v>
      </c>
      <c r="Q677" s="12">
        <v>1</v>
      </c>
      <c r="R677" s="12">
        <v>7.4669999999999996</v>
      </c>
      <c r="S677" s="128">
        <v>1.0986122886681098</v>
      </c>
      <c r="T677" s="126">
        <v>1</v>
      </c>
      <c r="U677" s="128">
        <v>0.36819707917794026</v>
      </c>
      <c r="V677" s="12">
        <v>1</v>
      </c>
      <c r="W677" s="12">
        <v>1</v>
      </c>
      <c r="X677" s="12">
        <v>0</v>
      </c>
      <c r="Y677" s="12">
        <v>1</v>
      </c>
      <c r="Z677" s="12">
        <v>1</v>
      </c>
      <c r="AA677" s="12">
        <v>0</v>
      </c>
      <c r="AB677" s="12">
        <v>1</v>
      </c>
      <c r="AC677" s="12">
        <v>0</v>
      </c>
      <c r="AD677" s="12">
        <v>1</v>
      </c>
      <c r="AE677" s="12">
        <v>0</v>
      </c>
      <c r="AF677" s="12">
        <v>0.5</v>
      </c>
      <c r="AG677" s="113">
        <v>2.9957322735539909</v>
      </c>
      <c r="AH677" s="12">
        <v>1</v>
      </c>
      <c r="AI677" s="24">
        <v>70</v>
      </c>
      <c r="AJ677" s="12">
        <v>1</v>
      </c>
      <c r="AK677" s="12" t="s">
        <v>706</v>
      </c>
      <c r="AL677" s="12">
        <v>14</v>
      </c>
      <c r="AM677" s="12" t="s">
        <v>126</v>
      </c>
      <c r="AN677" s="128">
        <f t="shared" ref="AN677:AN682" si="25">LN(15)</f>
        <v>2.7080502011022101</v>
      </c>
      <c r="AO677" s="12">
        <v>1563.83</v>
      </c>
      <c r="AP677" s="12" t="s">
        <v>767</v>
      </c>
      <c r="AQ677" s="12" t="s">
        <v>1767</v>
      </c>
      <c r="AR677" s="12" t="s">
        <v>707</v>
      </c>
      <c r="AS677" s="12" t="s">
        <v>759</v>
      </c>
      <c r="AT677" s="12" t="s">
        <v>17</v>
      </c>
    </row>
    <row r="678" spans="1:47" ht="15" customHeight="1" x14ac:dyDescent="0.3">
      <c r="A678" s="15">
        <v>-2.0690997301439414E-2</v>
      </c>
      <c r="B678" s="12">
        <v>5.4141442938766472E-2</v>
      </c>
      <c r="C678" s="12">
        <v>0</v>
      </c>
      <c r="D678" s="12">
        <v>0</v>
      </c>
      <c r="E678" s="12">
        <v>1</v>
      </c>
      <c r="F678" s="12">
        <v>1</v>
      </c>
      <c r="G678" s="12">
        <v>1</v>
      </c>
      <c r="H678" s="12">
        <v>0</v>
      </c>
      <c r="I678" s="12">
        <v>0</v>
      </c>
      <c r="J678" s="12">
        <v>0</v>
      </c>
      <c r="K678" s="12">
        <v>0</v>
      </c>
      <c r="L678" s="12">
        <v>0</v>
      </c>
      <c r="M678" s="12">
        <v>0</v>
      </c>
      <c r="N678" s="12">
        <v>1</v>
      </c>
      <c r="O678" s="113">
        <v>7.6098622009135539</v>
      </c>
      <c r="P678" s="12">
        <v>1</v>
      </c>
      <c r="Q678" s="12">
        <v>1</v>
      </c>
      <c r="R678" s="12">
        <v>7.4669999999999996</v>
      </c>
      <c r="S678" s="128">
        <v>1.0986122886681098</v>
      </c>
      <c r="T678" s="126">
        <v>1</v>
      </c>
      <c r="U678" s="128">
        <v>0.36819707917794026</v>
      </c>
      <c r="V678" s="12">
        <v>1</v>
      </c>
      <c r="W678" s="12">
        <v>1</v>
      </c>
      <c r="X678" s="12">
        <v>0</v>
      </c>
      <c r="Y678" s="12">
        <v>1</v>
      </c>
      <c r="Z678" s="12">
        <v>1</v>
      </c>
      <c r="AA678" s="12">
        <v>0</v>
      </c>
      <c r="AB678" s="12">
        <v>1</v>
      </c>
      <c r="AC678" s="12">
        <v>0</v>
      </c>
      <c r="AD678" s="12">
        <v>1</v>
      </c>
      <c r="AE678" s="12">
        <v>0</v>
      </c>
      <c r="AF678" s="12">
        <v>0.5</v>
      </c>
      <c r="AG678" s="113">
        <v>2.9957322735539909</v>
      </c>
      <c r="AH678" s="12">
        <v>1</v>
      </c>
      <c r="AI678" s="24">
        <v>70</v>
      </c>
      <c r="AJ678" s="12">
        <v>1</v>
      </c>
      <c r="AK678" s="12" t="s">
        <v>706</v>
      </c>
      <c r="AL678" s="12">
        <v>14</v>
      </c>
      <c r="AM678" s="12" t="s">
        <v>126</v>
      </c>
      <c r="AN678" s="128">
        <f t="shared" si="25"/>
        <v>2.7080502011022101</v>
      </c>
      <c r="AO678" s="12">
        <v>1563.83</v>
      </c>
      <c r="AP678" s="12" t="s">
        <v>767</v>
      </c>
      <c r="AQ678" s="12" t="s">
        <v>1767</v>
      </c>
      <c r="AR678" s="12" t="s">
        <v>708</v>
      </c>
      <c r="AS678" s="12" t="s">
        <v>760</v>
      </c>
      <c r="AT678" s="12" t="s">
        <v>17</v>
      </c>
    </row>
    <row r="679" spans="1:47" ht="15" customHeight="1" x14ac:dyDescent="0.3">
      <c r="A679" s="15">
        <v>-3.2819845123631163E-3</v>
      </c>
      <c r="B679" s="12">
        <v>5.4152744453991417E-2</v>
      </c>
      <c r="C679" s="12">
        <v>0</v>
      </c>
      <c r="D679" s="12">
        <v>0</v>
      </c>
      <c r="E679" s="12">
        <v>1</v>
      </c>
      <c r="F679" s="12">
        <v>1</v>
      </c>
      <c r="G679" s="12">
        <v>1</v>
      </c>
      <c r="H679" s="12">
        <v>0</v>
      </c>
      <c r="I679" s="12">
        <v>0</v>
      </c>
      <c r="J679" s="12">
        <v>0</v>
      </c>
      <c r="K679" s="12">
        <v>0</v>
      </c>
      <c r="L679" s="12">
        <v>0</v>
      </c>
      <c r="M679" s="12">
        <v>0</v>
      </c>
      <c r="N679" s="12">
        <v>1</v>
      </c>
      <c r="O679" s="113">
        <v>7.6098622009135539</v>
      </c>
      <c r="P679" s="12">
        <v>1</v>
      </c>
      <c r="Q679" s="12">
        <v>1</v>
      </c>
      <c r="R679" s="12">
        <v>7.4669999999999996</v>
      </c>
      <c r="S679" s="128">
        <v>1.0986122886681098</v>
      </c>
      <c r="T679" s="126">
        <v>1</v>
      </c>
      <c r="U679" s="128">
        <v>0.36819707917794026</v>
      </c>
      <c r="V679" s="12">
        <v>1</v>
      </c>
      <c r="W679" s="12">
        <v>1</v>
      </c>
      <c r="X679" s="12">
        <v>0</v>
      </c>
      <c r="Y679" s="12">
        <v>1</v>
      </c>
      <c r="Z679" s="12">
        <v>1</v>
      </c>
      <c r="AA679" s="12">
        <v>0</v>
      </c>
      <c r="AB679" s="12">
        <v>1</v>
      </c>
      <c r="AC679" s="12">
        <v>0</v>
      </c>
      <c r="AD679" s="12">
        <v>1</v>
      </c>
      <c r="AE679" s="12">
        <v>0</v>
      </c>
      <c r="AF679" s="12">
        <v>0.5</v>
      </c>
      <c r="AG679" s="113">
        <v>2.9957322735539909</v>
      </c>
      <c r="AH679" s="12">
        <v>1</v>
      </c>
      <c r="AI679" s="24">
        <v>70</v>
      </c>
      <c r="AJ679" s="12">
        <v>1</v>
      </c>
      <c r="AK679" s="12" t="s">
        <v>706</v>
      </c>
      <c r="AL679" s="12">
        <v>14</v>
      </c>
      <c r="AM679" s="12" t="s">
        <v>126</v>
      </c>
      <c r="AN679" s="128">
        <f t="shared" si="25"/>
        <v>2.7080502011022101</v>
      </c>
      <c r="AO679" s="12">
        <v>1563.83</v>
      </c>
      <c r="AP679" s="12" t="s">
        <v>767</v>
      </c>
      <c r="AQ679" s="12" t="s">
        <v>1767</v>
      </c>
      <c r="AR679" s="12" t="s">
        <v>709</v>
      </c>
      <c r="AS679" s="12" t="s">
        <v>761</v>
      </c>
      <c r="AT679" s="12" t="s">
        <v>17</v>
      </c>
    </row>
    <row r="680" spans="1:47" ht="15" customHeight="1" x14ac:dyDescent="0.3">
      <c r="A680" s="15">
        <v>8.7501864655148309E-2</v>
      </c>
      <c r="B680" s="12">
        <v>5.3945324326232218E-2</v>
      </c>
      <c r="C680" s="12">
        <v>0</v>
      </c>
      <c r="D680" s="12">
        <v>0</v>
      </c>
      <c r="E680" s="12">
        <v>1</v>
      </c>
      <c r="F680" s="12">
        <v>1</v>
      </c>
      <c r="G680" s="12">
        <v>1</v>
      </c>
      <c r="H680" s="12">
        <v>0</v>
      </c>
      <c r="I680" s="12">
        <v>0</v>
      </c>
      <c r="J680" s="12">
        <v>0</v>
      </c>
      <c r="K680" s="12">
        <v>0</v>
      </c>
      <c r="L680" s="12">
        <v>0</v>
      </c>
      <c r="M680" s="12">
        <v>0</v>
      </c>
      <c r="N680" s="12">
        <v>1</v>
      </c>
      <c r="O680" s="113">
        <v>7.6098622009135539</v>
      </c>
      <c r="P680" s="12">
        <v>1</v>
      </c>
      <c r="Q680" s="12">
        <v>1</v>
      </c>
      <c r="R680" s="12">
        <v>7.4669999999999996</v>
      </c>
      <c r="S680" s="128">
        <v>1.0986122886681098</v>
      </c>
      <c r="T680" s="126">
        <v>1</v>
      </c>
      <c r="U680" s="128">
        <v>0.36819707917794026</v>
      </c>
      <c r="V680" s="12">
        <v>1</v>
      </c>
      <c r="W680" s="12">
        <v>1</v>
      </c>
      <c r="X680" s="12">
        <v>0</v>
      </c>
      <c r="Y680" s="12">
        <v>1</v>
      </c>
      <c r="Z680" s="12">
        <v>1</v>
      </c>
      <c r="AA680" s="12">
        <v>0</v>
      </c>
      <c r="AB680" s="12">
        <v>1</v>
      </c>
      <c r="AC680" s="12">
        <v>0</v>
      </c>
      <c r="AD680" s="12">
        <v>1</v>
      </c>
      <c r="AE680" s="12">
        <v>0</v>
      </c>
      <c r="AF680" s="12">
        <v>0.5</v>
      </c>
      <c r="AG680" s="113">
        <v>2.9957322735539909</v>
      </c>
      <c r="AH680" s="12">
        <v>1</v>
      </c>
      <c r="AI680" s="24">
        <v>70</v>
      </c>
      <c r="AJ680" s="12">
        <v>1</v>
      </c>
      <c r="AK680" s="12" t="s">
        <v>706</v>
      </c>
      <c r="AL680" s="12">
        <v>14</v>
      </c>
      <c r="AM680" s="12" t="s">
        <v>126</v>
      </c>
      <c r="AN680" s="128">
        <f t="shared" si="25"/>
        <v>2.7080502011022101</v>
      </c>
      <c r="AO680" s="12">
        <v>1563.83</v>
      </c>
      <c r="AP680" s="12" t="s">
        <v>767</v>
      </c>
      <c r="AQ680" s="12" t="s">
        <v>1767</v>
      </c>
      <c r="AR680" s="12" t="s">
        <v>710</v>
      </c>
      <c r="AS680" s="12" t="s">
        <v>762</v>
      </c>
      <c r="AT680" s="12" t="s">
        <v>17</v>
      </c>
    </row>
    <row r="681" spans="1:47" ht="15" customHeight="1" x14ac:dyDescent="0.3">
      <c r="A681" s="15">
        <v>0.46935001964634299</v>
      </c>
      <c r="B681" s="12">
        <v>4.78177919702387E-2</v>
      </c>
      <c r="C681" s="12">
        <v>0</v>
      </c>
      <c r="D681" s="12">
        <v>0</v>
      </c>
      <c r="E681" s="12">
        <v>1</v>
      </c>
      <c r="F681" s="12">
        <v>1</v>
      </c>
      <c r="G681" s="12">
        <v>1</v>
      </c>
      <c r="H681" s="12">
        <v>0</v>
      </c>
      <c r="I681" s="12">
        <v>0</v>
      </c>
      <c r="J681" s="12">
        <v>0</v>
      </c>
      <c r="K681" s="12">
        <v>0</v>
      </c>
      <c r="L681" s="12">
        <v>0</v>
      </c>
      <c r="M681" s="12">
        <v>0</v>
      </c>
      <c r="N681" s="12">
        <v>1</v>
      </c>
      <c r="O681" s="113">
        <v>7.6098622009135539</v>
      </c>
      <c r="P681" s="12">
        <v>1</v>
      </c>
      <c r="Q681" s="12">
        <v>1</v>
      </c>
      <c r="R681" s="12">
        <v>7.4669999999999996</v>
      </c>
      <c r="S681" s="128">
        <v>1.0986122886681098</v>
      </c>
      <c r="T681" s="126">
        <v>1</v>
      </c>
      <c r="U681" s="128">
        <v>0.36819707917794026</v>
      </c>
      <c r="V681" s="12">
        <v>1</v>
      </c>
      <c r="W681" s="12">
        <v>1</v>
      </c>
      <c r="X681" s="12">
        <v>0</v>
      </c>
      <c r="Y681" s="12">
        <v>1</v>
      </c>
      <c r="Z681" s="12">
        <v>1</v>
      </c>
      <c r="AA681" s="12">
        <v>0</v>
      </c>
      <c r="AB681" s="12">
        <v>1</v>
      </c>
      <c r="AC681" s="12">
        <v>0</v>
      </c>
      <c r="AD681" s="12">
        <v>1</v>
      </c>
      <c r="AE681" s="12">
        <v>0</v>
      </c>
      <c r="AF681" s="12">
        <v>0.5</v>
      </c>
      <c r="AG681" s="113">
        <v>2.9957322735539909</v>
      </c>
      <c r="AH681" s="12">
        <v>1</v>
      </c>
      <c r="AI681" s="24">
        <v>70</v>
      </c>
      <c r="AJ681" s="12">
        <v>1</v>
      </c>
      <c r="AK681" s="12" t="s">
        <v>706</v>
      </c>
      <c r="AL681" s="12">
        <v>14</v>
      </c>
      <c r="AM681" s="12" t="s">
        <v>126</v>
      </c>
      <c r="AN681" s="128">
        <f t="shared" si="25"/>
        <v>2.7080502011022101</v>
      </c>
      <c r="AO681" s="12">
        <v>1563.83</v>
      </c>
      <c r="AP681" s="12" t="s">
        <v>767</v>
      </c>
      <c r="AQ681" s="12" t="s">
        <v>1767</v>
      </c>
      <c r="AR681" s="12" t="s">
        <v>711</v>
      </c>
      <c r="AS681" s="12" t="s">
        <v>763</v>
      </c>
      <c r="AT681" s="12" t="s">
        <v>17</v>
      </c>
    </row>
    <row r="682" spans="1:47" ht="15" customHeight="1" x14ac:dyDescent="0.3">
      <c r="A682" s="15">
        <v>1.783580958215893E-2</v>
      </c>
      <c r="B682" s="12">
        <v>5.4144421945839606E-2</v>
      </c>
      <c r="C682" s="12">
        <v>0</v>
      </c>
      <c r="D682" s="12">
        <v>0</v>
      </c>
      <c r="E682" s="12">
        <v>1</v>
      </c>
      <c r="F682" s="12">
        <v>1</v>
      </c>
      <c r="G682" s="12">
        <v>1</v>
      </c>
      <c r="H682" s="12">
        <v>0</v>
      </c>
      <c r="I682" s="12">
        <v>0</v>
      </c>
      <c r="J682" s="12">
        <v>0</v>
      </c>
      <c r="K682" s="12">
        <v>0</v>
      </c>
      <c r="L682" s="12">
        <v>0</v>
      </c>
      <c r="M682" s="12">
        <v>0</v>
      </c>
      <c r="N682" s="12">
        <v>1</v>
      </c>
      <c r="O682" s="113">
        <v>7.6098622009135539</v>
      </c>
      <c r="P682" s="12">
        <v>1</v>
      </c>
      <c r="Q682" s="12">
        <v>1</v>
      </c>
      <c r="R682" s="12">
        <v>7.4669999999999996</v>
      </c>
      <c r="S682" s="128">
        <v>1.0986122886681098</v>
      </c>
      <c r="T682" s="126">
        <v>1</v>
      </c>
      <c r="U682" s="128">
        <v>0.36819707917794026</v>
      </c>
      <c r="V682" s="12">
        <v>1</v>
      </c>
      <c r="W682" s="12">
        <v>1</v>
      </c>
      <c r="X682" s="12">
        <v>0</v>
      </c>
      <c r="Y682" s="12">
        <v>1</v>
      </c>
      <c r="Z682" s="12">
        <v>1</v>
      </c>
      <c r="AA682" s="12">
        <v>0</v>
      </c>
      <c r="AB682" s="12">
        <v>1</v>
      </c>
      <c r="AC682" s="12">
        <v>0</v>
      </c>
      <c r="AD682" s="12">
        <v>1</v>
      </c>
      <c r="AE682" s="12">
        <v>0</v>
      </c>
      <c r="AF682" s="12">
        <v>0.5</v>
      </c>
      <c r="AG682" s="113">
        <v>2.9957322735539909</v>
      </c>
      <c r="AH682" s="12">
        <v>1</v>
      </c>
      <c r="AI682" s="24">
        <v>70</v>
      </c>
      <c r="AJ682" s="12">
        <v>1</v>
      </c>
      <c r="AK682" s="12" t="s">
        <v>706</v>
      </c>
      <c r="AL682" s="12">
        <v>14</v>
      </c>
      <c r="AM682" s="12" t="s">
        <v>126</v>
      </c>
      <c r="AN682" s="128">
        <f t="shared" si="25"/>
        <v>2.7080502011022101</v>
      </c>
      <c r="AO682" s="12">
        <v>1563.83</v>
      </c>
      <c r="AP682" s="12" t="s">
        <v>767</v>
      </c>
      <c r="AQ682" s="12" t="s">
        <v>1767</v>
      </c>
      <c r="AR682" s="44" t="s">
        <v>712</v>
      </c>
      <c r="AS682" s="12" t="s">
        <v>764</v>
      </c>
      <c r="AT682" s="12" t="s">
        <v>17</v>
      </c>
      <c r="AU682" s="12"/>
    </row>
    <row r="683" spans="1:47" ht="15" customHeight="1" x14ac:dyDescent="0.3">
      <c r="A683" s="15">
        <v>-3.2220623610757081E-2</v>
      </c>
      <c r="B683" s="12">
        <v>3.2987781315775101E-2</v>
      </c>
      <c r="C683" s="12">
        <v>0</v>
      </c>
      <c r="D683" s="12">
        <v>0</v>
      </c>
      <c r="E683" s="12">
        <v>1</v>
      </c>
      <c r="F683" s="12">
        <v>1</v>
      </c>
      <c r="G683" s="12">
        <v>0</v>
      </c>
      <c r="H683" s="12">
        <v>0</v>
      </c>
      <c r="I683" s="12">
        <v>0</v>
      </c>
      <c r="J683" s="12">
        <v>0</v>
      </c>
      <c r="K683" s="12">
        <v>0</v>
      </c>
      <c r="L683" s="12">
        <v>1</v>
      </c>
      <c r="M683" s="12">
        <v>0</v>
      </c>
      <c r="N683" s="12">
        <v>1</v>
      </c>
      <c r="O683" s="113">
        <v>7.6073814256397911</v>
      </c>
      <c r="P683" s="12">
        <v>1</v>
      </c>
      <c r="Q683" s="12">
        <v>0</v>
      </c>
      <c r="R683" s="12">
        <v>7.4669999999999996</v>
      </c>
      <c r="S683" s="128">
        <v>3.2580965380214821</v>
      </c>
      <c r="T683" s="126">
        <v>1</v>
      </c>
      <c r="U683" s="128">
        <v>0.35179172692247601</v>
      </c>
      <c r="V683" s="12">
        <v>1</v>
      </c>
      <c r="W683" s="12">
        <v>1</v>
      </c>
      <c r="X683" s="12">
        <v>1</v>
      </c>
      <c r="Y683" s="12">
        <v>1</v>
      </c>
      <c r="Z683" s="12">
        <v>1</v>
      </c>
      <c r="AA683" s="12">
        <v>0</v>
      </c>
      <c r="AB683" s="12">
        <v>1</v>
      </c>
      <c r="AC683" s="12">
        <v>0</v>
      </c>
      <c r="AD683" s="12">
        <v>0</v>
      </c>
      <c r="AE683" s="12">
        <v>0</v>
      </c>
      <c r="AF683" s="12">
        <v>0.5</v>
      </c>
      <c r="AG683" s="113">
        <v>3.1354942159291497</v>
      </c>
      <c r="AH683" s="12">
        <v>1</v>
      </c>
      <c r="AI683" s="24">
        <v>48</v>
      </c>
      <c r="AJ683" s="12">
        <v>1</v>
      </c>
      <c r="AK683" s="12" t="s">
        <v>769</v>
      </c>
      <c r="AL683" s="12">
        <v>15</v>
      </c>
      <c r="AM683" s="12" t="s">
        <v>127</v>
      </c>
      <c r="AN683" s="128">
        <f t="shared" ref="AN683:AN730" si="26">LN(12.71)</f>
        <v>2.5423890852013629</v>
      </c>
      <c r="AO683" s="12">
        <v>1376.05</v>
      </c>
      <c r="AP683" s="12" t="s">
        <v>780</v>
      </c>
      <c r="AQ683" s="12" t="s">
        <v>1768</v>
      </c>
      <c r="AR683" s="12" t="s">
        <v>783</v>
      </c>
      <c r="AS683" s="12" t="s">
        <v>791</v>
      </c>
      <c r="AT683" s="12" t="s">
        <v>17</v>
      </c>
    </row>
    <row r="684" spans="1:47" ht="15" customHeight="1" x14ac:dyDescent="0.3">
      <c r="A684" s="15">
        <v>-3.1946343317821889E-2</v>
      </c>
      <c r="B684" s="12">
        <v>3.2988071904272609E-2</v>
      </c>
      <c r="C684" s="12">
        <v>0</v>
      </c>
      <c r="D684" s="12">
        <v>0</v>
      </c>
      <c r="E684" s="12">
        <v>1</v>
      </c>
      <c r="F684" s="12">
        <v>1</v>
      </c>
      <c r="G684" s="12">
        <v>0</v>
      </c>
      <c r="H684" s="12">
        <v>0</v>
      </c>
      <c r="I684" s="12">
        <v>0</v>
      </c>
      <c r="J684" s="12">
        <v>0</v>
      </c>
      <c r="K684" s="12">
        <v>0</v>
      </c>
      <c r="L684" s="12">
        <v>1</v>
      </c>
      <c r="M684" s="12">
        <v>0</v>
      </c>
      <c r="N684" s="12">
        <v>1</v>
      </c>
      <c r="O684" s="113">
        <v>7.6073814256397911</v>
      </c>
      <c r="P684" s="12">
        <v>1</v>
      </c>
      <c r="Q684" s="12">
        <v>0</v>
      </c>
      <c r="R684" s="12">
        <v>7.4669999999999996</v>
      </c>
      <c r="S684" s="128">
        <v>3.2580965380214821</v>
      </c>
      <c r="T684" s="126">
        <v>1</v>
      </c>
      <c r="U684" s="128">
        <v>0.35179172692247601</v>
      </c>
      <c r="V684" s="12">
        <v>1</v>
      </c>
      <c r="W684" s="12">
        <v>1</v>
      </c>
      <c r="X684" s="12">
        <v>1</v>
      </c>
      <c r="Y684" s="12">
        <v>1</v>
      </c>
      <c r="Z684" s="12">
        <v>1</v>
      </c>
      <c r="AA684" s="12">
        <v>0</v>
      </c>
      <c r="AB684" s="12">
        <v>1</v>
      </c>
      <c r="AC684" s="12">
        <v>0</v>
      </c>
      <c r="AD684" s="12">
        <v>0</v>
      </c>
      <c r="AE684" s="12">
        <v>0</v>
      </c>
      <c r="AF684" s="12">
        <v>0.5</v>
      </c>
      <c r="AG684" s="113">
        <v>3.1354942159291497</v>
      </c>
      <c r="AH684" s="12">
        <v>1</v>
      </c>
      <c r="AI684" s="24">
        <v>48</v>
      </c>
      <c r="AJ684" s="12">
        <v>1</v>
      </c>
      <c r="AK684" s="12" t="s">
        <v>769</v>
      </c>
      <c r="AL684" s="12">
        <v>15</v>
      </c>
      <c r="AM684" s="12" t="s">
        <v>127</v>
      </c>
      <c r="AN684" s="128">
        <f t="shared" si="26"/>
        <v>2.5423890852013629</v>
      </c>
      <c r="AO684" s="12">
        <v>1376.05</v>
      </c>
      <c r="AP684" s="12" t="s">
        <v>780</v>
      </c>
      <c r="AQ684" s="12" t="s">
        <v>1768</v>
      </c>
      <c r="AR684" s="12" t="s">
        <v>784</v>
      </c>
      <c r="AS684" s="12" t="s">
        <v>791</v>
      </c>
      <c r="AT684" s="12" t="s">
        <v>17</v>
      </c>
    </row>
    <row r="685" spans="1:47" ht="15" customHeight="1" x14ac:dyDescent="0.3">
      <c r="A685" s="15">
        <v>2.5388316715159718E-3</v>
      </c>
      <c r="B685" s="12">
        <v>3.300481172970763E-2</v>
      </c>
      <c r="C685" s="12">
        <v>0</v>
      </c>
      <c r="D685" s="12">
        <v>0</v>
      </c>
      <c r="E685" s="12">
        <v>1</v>
      </c>
      <c r="F685" s="12">
        <v>1</v>
      </c>
      <c r="G685" s="12">
        <v>0</v>
      </c>
      <c r="H685" s="12">
        <v>0</v>
      </c>
      <c r="I685" s="12">
        <v>0</v>
      </c>
      <c r="J685" s="12">
        <v>0</v>
      </c>
      <c r="K685" s="12">
        <v>0</v>
      </c>
      <c r="L685" s="12">
        <v>1</v>
      </c>
      <c r="M685" s="12">
        <v>0</v>
      </c>
      <c r="N685" s="12">
        <v>1</v>
      </c>
      <c r="O685" s="113">
        <v>7.6073814256397911</v>
      </c>
      <c r="P685" s="12">
        <v>1</v>
      </c>
      <c r="Q685" s="12">
        <v>0</v>
      </c>
      <c r="R685" s="12">
        <v>7.4669999999999996</v>
      </c>
      <c r="S685" s="128">
        <v>3.2580965380214821</v>
      </c>
      <c r="T685" s="126">
        <v>1</v>
      </c>
      <c r="U685" s="128">
        <v>0.35179172692247601</v>
      </c>
      <c r="V685" s="12">
        <v>1</v>
      </c>
      <c r="W685" s="12">
        <v>1</v>
      </c>
      <c r="X685" s="12">
        <v>1</v>
      </c>
      <c r="Y685" s="12">
        <v>1</v>
      </c>
      <c r="Z685" s="12">
        <v>1</v>
      </c>
      <c r="AA685" s="12">
        <v>0</v>
      </c>
      <c r="AB685" s="12">
        <v>1</v>
      </c>
      <c r="AC685" s="12">
        <v>0</v>
      </c>
      <c r="AD685" s="12">
        <v>0</v>
      </c>
      <c r="AE685" s="12">
        <v>0</v>
      </c>
      <c r="AF685" s="12">
        <v>0.5</v>
      </c>
      <c r="AG685" s="113">
        <v>3.1354942159291497</v>
      </c>
      <c r="AH685" s="12">
        <v>1</v>
      </c>
      <c r="AI685" s="24">
        <v>48</v>
      </c>
      <c r="AJ685" s="12">
        <v>1</v>
      </c>
      <c r="AK685" s="12" t="s">
        <v>769</v>
      </c>
      <c r="AL685" s="12">
        <v>15</v>
      </c>
      <c r="AM685" s="12" t="s">
        <v>127</v>
      </c>
      <c r="AN685" s="128">
        <f t="shared" si="26"/>
        <v>2.5423890852013629</v>
      </c>
      <c r="AO685" s="12">
        <v>1376.05</v>
      </c>
      <c r="AP685" s="12" t="s">
        <v>780</v>
      </c>
      <c r="AQ685" s="12" t="s">
        <v>1768</v>
      </c>
      <c r="AR685" s="12" t="s">
        <v>785</v>
      </c>
      <c r="AS685" s="12" t="s">
        <v>791</v>
      </c>
      <c r="AT685" s="12" t="s">
        <v>17</v>
      </c>
    </row>
    <row r="686" spans="1:47" ht="15" customHeight="1" x14ac:dyDescent="0.3">
      <c r="A686" s="15">
        <v>-3.7719638064194171E-3</v>
      </c>
      <c r="B686" s="12">
        <v>3.3004683306169895E-2</v>
      </c>
      <c r="C686" s="12">
        <v>0</v>
      </c>
      <c r="D686" s="12">
        <v>0</v>
      </c>
      <c r="E686" s="12">
        <v>1</v>
      </c>
      <c r="F686" s="12">
        <v>1</v>
      </c>
      <c r="G686" s="12">
        <v>0</v>
      </c>
      <c r="H686" s="12">
        <v>0</v>
      </c>
      <c r="I686" s="12">
        <v>0</v>
      </c>
      <c r="J686" s="12">
        <v>0</v>
      </c>
      <c r="K686" s="12">
        <v>0</v>
      </c>
      <c r="L686" s="12">
        <v>1</v>
      </c>
      <c r="M686" s="12">
        <v>0</v>
      </c>
      <c r="N686" s="12">
        <v>1</v>
      </c>
      <c r="O686" s="113">
        <v>7.6073814256397911</v>
      </c>
      <c r="P686" s="12">
        <v>1</v>
      </c>
      <c r="Q686" s="12">
        <v>0</v>
      </c>
      <c r="R686" s="12">
        <v>7.4669999999999996</v>
      </c>
      <c r="S686" s="128">
        <v>3.2580965380214821</v>
      </c>
      <c r="T686" s="126">
        <v>1</v>
      </c>
      <c r="U686" s="128">
        <v>0.35179172692247601</v>
      </c>
      <c r="V686" s="12">
        <v>1</v>
      </c>
      <c r="W686" s="12">
        <v>1</v>
      </c>
      <c r="X686" s="12">
        <v>1</v>
      </c>
      <c r="Y686" s="12">
        <v>1</v>
      </c>
      <c r="Z686" s="12">
        <v>1</v>
      </c>
      <c r="AA686" s="12">
        <v>0</v>
      </c>
      <c r="AB686" s="12">
        <v>1</v>
      </c>
      <c r="AC686" s="12">
        <v>0</v>
      </c>
      <c r="AD686" s="12">
        <v>0</v>
      </c>
      <c r="AE686" s="12">
        <v>0</v>
      </c>
      <c r="AF686" s="12">
        <v>0.5</v>
      </c>
      <c r="AG686" s="113">
        <v>3.1354942159291497</v>
      </c>
      <c r="AH686" s="12">
        <v>1</v>
      </c>
      <c r="AI686" s="24">
        <v>48</v>
      </c>
      <c r="AJ686" s="12">
        <v>1</v>
      </c>
      <c r="AK686" s="12" t="s">
        <v>769</v>
      </c>
      <c r="AL686" s="12">
        <v>15</v>
      </c>
      <c r="AM686" s="12" t="s">
        <v>127</v>
      </c>
      <c r="AN686" s="128">
        <f t="shared" si="26"/>
        <v>2.5423890852013629</v>
      </c>
      <c r="AO686" s="12">
        <v>1376.05</v>
      </c>
      <c r="AP686" s="12" t="s">
        <v>780</v>
      </c>
      <c r="AQ686" s="12" t="s">
        <v>1768</v>
      </c>
      <c r="AR686" s="12" t="s">
        <v>786</v>
      </c>
      <c r="AS686" s="12" t="s">
        <v>791</v>
      </c>
      <c r="AT686" s="12" t="s">
        <v>17</v>
      </c>
    </row>
    <row r="687" spans="1:47" ht="15" customHeight="1" x14ac:dyDescent="0.3">
      <c r="A687" s="15">
        <v>6.9848762684163956E-2</v>
      </c>
      <c r="B687" s="12">
        <v>3.2924306639671996E-2</v>
      </c>
      <c r="C687" s="12">
        <v>0</v>
      </c>
      <c r="D687" s="12">
        <v>0</v>
      </c>
      <c r="E687" s="12">
        <v>1</v>
      </c>
      <c r="F687" s="12">
        <v>1</v>
      </c>
      <c r="G687" s="12">
        <v>0</v>
      </c>
      <c r="H687" s="12">
        <v>0</v>
      </c>
      <c r="I687" s="12">
        <v>0</v>
      </c>
      <c r="J687" s="12">
        <v>0</v>
      </c>
      <c r="K687" s="12">
        <v>0</v>
      </c>
      <c r="L687" s="12">
        <v>1</v>
      </c>
      <c r="M687" s="12">
        <v>0</v>
      </c>
      <c r="N687" s="12">
        <v>1</v>
      </c>
      <c r="O687" s="113">
        <v>7.6073814256397911</v>
      </c>
      <c r="P687" s="12">
        <v>1</v>
      </c>
      <c r="Q687" s="12">
        <v>0</v>
      </c>
      <c r="R687" s="12">
        <v>7.4669999999999996</v>
      </c>
      <c r="S687" s="128">
        <v>3.2580965380214821</v>
      </c>
      <c r="T687" s="126">
        <v>1</v>
      </c>
      <c r="U687" s="128">
        <v>0.35179172692247601</v>
      </c>
      <c r="V687" s="12">
        <v>1</v>
      </c>
      <c r="W687" s="12">
        <v>1</v>
      </c>
      <c r="X687" s="12">
        <v>1</v>
      </c>
      <c r="Y687" s="12">
        <v>1</v>
      </c>
      <c r="Z687" s="12">
        <v>1</v>
      </c>
      <c r="AA687" s="12">
        <v>0</v>
      </c>
      <c r="AB687" s="12">
        <v>1</v>
      </c>
      <c r="AC687" s="12">
        <v>0</v>
      </c>
      <c r="AD687" s="12">
        <v>0</v>
      </c>
      <c r="AE687" s="12">
        <v>0</v>
      </c>
      <c r="AF687" s="12">
        <v>0.5</v>
      </c>
      <c r="AG687" s="113">
        <v>3.1354942159291497</v>
      </c>
      <c r="AH687" s="12">
        <v>1</v>
      </c>
      <c r="AI687" s="24">
        <v>48</v>
      </c>
      <c r="AJ687" s="12">
        <v>1</v>
      </c>
      <c r="AK687" s="12" t="s">
        <v>769</v>
      </c>
      <c r="AL687" s="12">
        <v>15</v>
      </c>
      <c r="AM687" s="12" t="s">
        <v>127</v>
      </c>
      <c r="AN687" s="128">
        <f t="shared" si="26"/>
        <v>2.5423890852013629</v>
      </c>
      <c r="AO687" s="12">
        <v>1376.05</v>
      </c>
      <c r="AP687" s="12" t="s">
        <v>780</v>
      </c>
      <c r="AQ687" s="12" t="s">
        <v>1768</v>
      </c>
      <c r="AR687" s="12" t="s">
        <v>787</v>
      </c>
      <c r="AS687" s="12" t="s">
        <v>791</v>
      </c>
      <c r="AT687" s="12" t="s">
        <v>17</v>
      </c>
    </row>
    <row r="688" spans="1:47" ht="15" customHeight="1" x14ac:dyDescent="0.3">
      <c r="A688" s="15">
        <v>1.1522149133637983E-2</v>
      </c>
      <c r="B688" s="12">
        <v>3.3002727161348798E-2</v>
      </c>
      <c r="C688" s="12">
        <v>0</v>
      </c>
      <c r="D688" s="12">
        <v>0</v>
      </c>
      <c r="E688" s="12">
        <v>1</v>
      </c>
      <c r="F688" s="12">
        <v>1</v>
      </c>
      <c r="G688" s="12">
        <v>0</v>
      </c>
      <c r="H688" s="12">
        <v>0</v>
      </c>
      <c r="I688" s="12">
        <v>0</v>
      </c>
      <c r="J688" s="12">
        <v>0</v>
      </c>
      <c r="K688" s="12">
        <v>0</v>
      </c>
      <c r="L688" s="12">
        <v>1</v>
      </c>
      <c r="M688" s="12">
        <v>0</v>
      </c>
      <c r="N688" s="12">
        <v>1</v>
      </c>
      <c r="O688" s="113">
        <v>7.6073814256397911</v>
      </c>
      <c r="P688" s="12">
        <v>1</v>
      </c>
      <c r="Q688" s="12">
        <v>0</v>
      </c>
      <c r="R688" s="12">
        <v>7.4669999999999996</v>
      </c>
      <c r="S688" s="128">
        <v>3.2580965380214821</v>
      </c>
      <c r="T688" s="126">
        <v>1</v>
      </c>
      <c r="U688" s="128">
        <v>0.35179172692247601</v>
      </c>
      <c r="V688" s="12">
        <v>1</v>
      </c>
      <c r="W688" s="12">
        <v>1</v>
      </c>
      <c r="X688" s="12">
        <v>1</v>
      </c>
      <c r="Y688" s="12">
        <v>1</v>
      </c>
      <c r="Z688" s="12">
        <v>1</v>
      </c>
      <c r="AA688" s="12">
        <v>0</v>
      </c>
      <c r="AB688" s="12">
        <v>1</v>
      </c>
      <c r="AC688" s="12">
        <v>0</v>
      </c>
      <c r="AD688" s="12">
        <v>0</v>
      </c>
      <c r="AE688" s="12">
        <v>0</v>
      </c>
      <c r="AF688" s="12">
        <v>0.5</v>
      </c>
      <c r="AG688" s="113">
        <v>3.1354942159291497</v>
      </c>
      <c r="AH688" s="12">
        <v>1</v>
      </c>
      <c r="AI688" s="24">
        <v>48</v>
      </c>
      <c r="AJ688" s="12">
        <v>1</v>
      </c>
      <c r="AK688" s="12" t="s">
        <v>769</v>
      </c>
      <c r="AL688" s="12">
        <v>15</v>
      </c>
      <c r="AM688" s="12" t="s">
        <v>127</v>
      </c>
      <c r="AN688" s="128">
        <f t="shared" si="26"/>
        <v>2.5423890852013629</v>
      </c>
      <c r="AO688" s="12">
        <v>1376.05</v>
      </c>
      <c r="AP688" s="12" t="s">
        <v>780</v>
      </c>
      <c r="AQ688" s="12" t="s">
        <v>1768</v>
      </c>
      <c r="AR688" s="12" t="s">
        <v>788</v>
      </c>
      <c r="AS688" s="12" t="s">
        <v>791</v>
      </c>
      <c r="AT688" s="12" t="s">
        <v>17</v>
      </c>
    </row>
    <row r="689" spans="1:46" ht="15" customHeight="1" x14ac:dyDescent="0.3">
      <c r="A689" s="15">
        <v>2.9475188421636572E-2</v>
      </c>
      <c r="B689" s="12">
        <v>3.2990577866418916E-2</v>
      </c>
      <c r="C689" s="12">
        <v>0</v>
      </c>
      <c r="D689" s="12">
        <v>0</v>
      </c>
      <c r="E689" s="12">
        <v>1</v>
      </c>
      <c r="F689" s="12">
        <v>1</v>
      </c>
      <c r="G689" s="12">
        <v>0</v>
      </c>
      <c r="H689" s="12">
        <v>0</v>
      </c>
      <c r="I689" s="12">
        <v>0</v>
      </c>
      <c r="J689" s="12">
        <v>0</v>
      </c>
      <c r="K689" s="12">
        <v>0</v>
      </c>
      <c r="L689" s="12">
        <v>1</v>
      </c>
      <c r="M689" s="12">
        <v>0</v>
      </c>
      <c r="N689" s="12">
        <v>1</v>
      </c>
      <c r="O689" s="113">
        <v>7.6073814256397911</v>
      </c>
      <c r="P689" s="12">
        <v>1</v>
      </c>
      <c r="Q689" s="12">
        <v>0</v>
      </c>
      <c r="R689" s="12">
        <v>7.4669999999999996</v>
      </c>
      <c r="S689" s="128">
        <v>3.2580965380214821</v>
      </c>
      <c r="T689" s="126">
        <v>1</v>
      </c>
      <c r="U689" s="128">
        <v>0.35179172692247601</v>
      </c>
      <c r="V689" s="12">
        <v>1</v>
      </c>
      <c r="W689" s="12">
        <v>1</v>
      </c>
      <c r="X689" s="12">
        <v>1</v>
      </c>
      <c r="Y689" s="12">
        <v>1</v>
      </c>
      <c r="Z689" s="12">
        <v>1</v>
      </c>
      <c r="AA689" s="12">
        <v>0</v>
      </c>
      <c r="AB689" s="12">
        <v>1</v>
      </c>
      <c r="AC689" s="12">
        <v>0</v>
      </c>
      <c r="AD689" s="12">
        <v>0</v>
      </c>
      <c r="AE689" s="12">
        <v>0</v>
      </c>
      <c r="AF689" s="12">
        <v>0.5</v>
      </c>
      <c r="AG689" s="113">
        <v>3.1354942159291497</v>
      </c>
      <c r="AH689" s="12">
        <v>1</v>
      </c>
      <c r="AI689" s="24">
        <v>48</v>
      </c>
      <c r="AJ689" s="12">
        <v>1</v>
      </c>
      <c r="AK689" s="12" t="s">
        <v>769</v>
      </c>
      <c r="AL689" s="12">
        <v>15</v>
      </c>
      <c r="AM689" s="12" t="s">
        <v>127</v>
      </c>
      <c r="AN689" s="128">
        <f t="shared" si="26"/>
        <v>2.5423890852013629</v>
      </c>
      <c r="AO689" s="12">
        <v>1376.05</v>
      </c>
      <c r="AP689" s="12" t="s">
        <v>780</v>
      </c>
      <c r="AQ689" s="12" t="s">
        <v>1768</v>
      </c>
      <c r="AR689" s="12" t="s">
        <v>789</v>
      </c>
      <c r="AS689" s="12" t="s">
        <v>791</v>
      </c>
      <c r="AT689" s="12" t="s">
        <v>17</v>
      </c>
    </row>
    <row r="690" spans="1:46" ht="15" customHeight="1" x14ac:dyDescent="0.3">
      <c r="A690" s="15">
        <v>-2.890929650807983E-3</v>
      </c>
      <c r="B690" s="12">
        <v>3.3004780180057813E-2</v>
      </c>
      <c r="C690" s="12">
        <v>0</v>
      </c>
      <c r="D690" s="12">
        <v>0</v>
      </c>
      <c r="E690" s="12">
        <v>1</v>
      </c>
      <c r="F690" s="12">
        <v>1</v>
      </c>
      <c r="G690" s="12">
        <v>0</v>
      </c>
      <c r="H690" s="12">
        <v>0</v>
      </c>
      <c r="I690" s="12">
        <v>0</v>
      </c>
      <c r="J690" s="12">
        <v>0</v>
      </c>
      <c r="K690" s="12">
        <v>0</v>
      </c>
      <c r="L690" s="12">
        <v>1</v>
      </c>
      <c r="M690" s="12">
        <v>0</v>
      </c>
      <c r="N690" s="12">
        <v>1</v>
      </c>
      <c r="O690" s="113">
        <v>7.6073814256397911</v>
      </c>
      <c r="P690" s="12">
        <v>1</v>
      </c>
      <c r="Q690" s="12">
        <v>0</v>
      </c>
      <c r="R690" s="12">
        <v>7.4669999999999996</v>
      </c>
      <c r="S690" s="128">
        <v>3.2580965380214821</v>
      </c>
      <c r="T690" s="126">
        <v>1</v>
      </c>
      <c r="U690" s="128">
        <v>0.35179172692247601</v>
      </c>
      <c r="V690" s="12">
        <v>1</v>
      </c>
      <c r="W690" s="12">
        <v>1</v>
      </c>
      <c r="X690" s="12">
        <v>1</v>
      </c>
      <c r="Y690" s="12">
        <v>1</v>
      </c>
      <c r="Z690" s="12">
        <v>1</v>
      </c>
      <c r="AA690" s="12">
        <v>0</v>
      </c>
      <c r="AB690" s="12">
        <v>1</v>
      </c>
      <c r="AC690" s="12">
        <v>0</v>
      </c>
      <c r="AD690" s="12">
        <v>0</v>
      </c>
      <c r="AE690" s="12">
        <v>0</v>
      </c>
      <c r="AF690" s="12">
        <v>0.5</v>
      </c>
      <c r="AG690" s="113">
        <v>3.1354942159291497</v>
      </c>
      <c r="AH690" s="12">
        <v>1</v>
      </c>
      <c r="AI690" s="24">
        <v>48</v>
      </c>
      <c r="AJ690" s="12">
        <v>1</v>
      </c>
      <c r="AK690" s="12" t="s">
        <v>769</v>
      </c>
      <c r="AL690" s="12">
        <v>15</v>
      </c>
      <c r="AM690" s="12" t="s">
        <v>127</v>
      </c>
      <c r="AN690" s="128">
        <f t="shared" si="26"/>
        <v>2.5423890852013629</v>
      </c>
      <c r="AO690" s="12">
        <v>1376.05</v>
      </c>
      <c r="AP690" s="12" t="s">
        <v>780</v>
      </c>
      <c r="AQ690" s="12" t="s">
        <v>1768</v>
      </c>
      <c r="AR690" s="12" t="s">
        <v>790</v>
      </c>
      <c r="AS690" s="12" t="s">
        <v>791</v>
      </c>
      <c r="AT690" s="12" t="s">
        <v>17</v>
      </c>
    </row>
    <row r="691" spans="1:46" ht="15" customHeight="1" x14ac:dyDescent="0.3">
      <c r="A691" s="15">
        <v>-5.8251772278546575E-2</v>
      </c>
      <c r="B691" s="12">
        <v>3.3388210940142549E-2</v>
      </c>
      <c r="C691" s="12">
        <v>0</v>
      </c>
      <c r="D691" s="12">
        <v>0</v>
      </c>
      <c r="E691" s="12">
        <v>1</v>
      </c>
      <c r="F691" s="12">
        <v>1</v>
      </c>
      <c r="G691" s="12">
        <v>0</v>
      </c>
      <c r="H691" s="12">
        <v>0</v>
      </c>
      <c r="I691" s="12">
        <v>0</v>
      </c>
      <c r="J691" s="12">
        <v>0</v>
      </c>
      <c r="K691" s="12">
        <v>0</v>
      </c>
      <c r="L691" s="12">
        <v>1</v>
      </c>
      <c r="M691" s="12">
        <v>0</v>
      </c>
      <c r="N691" s="12">
        <v>1</v>
      </c>
      <c r="O691" s="113">
        <v>7.6073814256397911</v>
      </c>
      <c r="P691" s="12">
        <v>1</v>
      </c>
      <c r="Q691" s="12">
        <v>0</v>
      </c>
      <c r="R691" s="12">
        <v>7.4669999999999996</v>
      </c>
      <c r="S691" s="128">
        <v>3.2580965380214821</v>
      </c>
      <c r="T691" s="126">
        <v>1</v>
      </c>
      <c r="U691" s="128">
        <v>0.35179172692247601</v>
      </c>
      <c r="V691" s="12">
        <v>1</v>
      </c>
      <c r="W691" s="12">
        <v>1</v>
      </c>
      <c r="X691" s="12">
        <v>1</v>
      </c>
      <c r="Y691" s="12">
        <v>1</v>
      </c>
      <c r="Z691" s="12">
        <v>1</v>
      </c>
      <c r="AA691" s="12">
        <v>0</v>
      </c>
      <c r="AB691" s="12">
        <v>1</v>
      </c>
      <c r="AC691" s="12">
        <v>0</v>
      </c>
      <c r="AD691" s="12">
        <v>0</v>
      </c>
      <c r="AE691" s="12">
        <v>0</v>
      </c>
      <c r="AF691" s="12">
        <v>0.5</v>
      </c>
      <c r="AG691" s="113">
        <v>3.1354942159291497</v>
      </c>
      <c r="AH691" s="12">
        <v>1</v>
      </c>
      <c r="AI691" s="24">
        <v>48</v>
      </c>
      <c r="AJ691" s="12">
        <v>1</v>
      </c>
      <c r="AK691" s="12" t="s">
        <v>769</v>
      </c>
      <c r="AL691" s="12">
        <v>15</v>
      </c>
      <c r="AM691" s="12" t="s">
        <v>127</v>
      </c>
      <c r="AN691" s="128">
        <f t="shared" si="26"/>
        <v>2.5423890852013629</v>
      </c>
      <c r="AO691" s="12">
        <v>1376.05</v>
      </c>
      <c r="AP691" s="12" t="s">
        <v>781</v>
      </c>
      <c r="AQ691" s="12" t="s">
        <v>1768</v>
      </c>
      <c r="AR691" s="12" t="s">
        <v>783</v>
      </c>
      <c r="AS691" s="12" t="s">
        <v>791</v>
      </c>
      <c r="AT691" s="12" t="s">
        <v>17</v>
      </c>
    </row>
    <row r="692" spans="1:46" ht="15" customHeight="1" x14ac:dyDescent="0.3">
      <c r="A692" s="15">
        <v>-6.3534236140772304E-2</v>
      </c>
      <c r="B692" s="12">
        <v>3.3377432811281312E-2</v>
      </c>
      <c r="C692" s="12">
        <v>0</v>
      </c>
      <c r="D692" s="12">
        <v>0</v>
      </c>
      <c r="E692" s="12">
        <v>1</v>
      </c>
      <c r="F692" s="12">
        <v>1</v>
      </c>
      <c r="G692" s="12">
        <v>0</v>
      </c>
      <c r="H692" s="12">
        <v>0</v>
      </c>
      <c r="I692" s="12">
        <v>0</v>
      </c>
      <c r="J692" s="12">
        <v>0</v>
      </c>
      <c r="K692" s="12">
        <v>0</v>
      </c>
      <c r="L692" s="12">
        <v>1</v>
      </c>
      <c r="M692" s="12">
        <v>0</v>
      </c>
      <c r="N692" s="12">
        <v>1</v>
      </c>
      <c r="O692" s="113">
        <v>7.6073814256397911</v>
      </c>
      <c r="P692" s="12">
        <v>1</v>
      </c>
      <c r="Q692" s="12">
        <v>0</v>
      </c>
      <c r="R692" s="12">
        <v>7.4669999999999996</v>
      </c>
      <c r="S692" s="128">
        <v>3.2580965380214821</v>
      </c>
      <c r="T692" s="126">
        <v>1</v>
      </c>
      <c r="U692" s="128">
        <v>0.35179172692247601</v>
      </c>
      <c r="V692" s="12">
        <v>1</v>
      </c>
      <c r="W692" s="12">
        <v>1</v>
      </c>
      <c r="X692" s="12">
        <v>1</v>
      </c>
      <c r="Y692" s="12">
        <v>1</v>
      </c>
      <c r="Z692" s="12">
        <v>1</v>
      </c>
      <c r="AA692" s="12">
        <v>0</v>
      </c>
      <c r="AB692" s="12">
        <v>1</v>
      </c>
      <c r="AC692" s="12">
        <v>0</v>
      </c>
      <c r="AD692" s="12">
        <v>0</v>
      </c>
      <c r="AE692" s="12">
        <v>0</v>
      </c>
      <c r="AF692" s="12">
        <v>0.5</v>
      </c>
      <c r="AG692" s="113">
        <v>3.1354942159291497</v>
      </c>
      <c r="AH692" s="12">
        <v>1</v>
      </c>
      <c r="AI692" s="24">
        <v>48</v>
      </c>
      <c r="AJ692" s="12">
        <v>1</v>
      </c>
      <c r="AK692" s="12" t="s">
        <v>769</v>
      </c>
      <c r="AL692" s="12">
        <v>15</v>
      </c>
      <c r="AM692" s="12" t="s">
        <v>127</v>
      </c>
      <c r="AN692" s="128">
        <f t="shared" si="26"/>
        <v>2.5423890852013629</v>
      </c>
      <c r="AO692" s="12">
        <v>1376.05</v>
      </c>
      <c r="AP692" s="12" t="s">
        <v>781</v>
      </c>
      <c r="AQ692" s="12" t="s">
        <v>1768</v>
      </c>
      <c r="AR692" s="12" t="s">
        <v>784</v>
      </c>
      <c r="AS692" s="12" t="s">
        <v>791</v>
      </c>
      <c r="AT692" s="12" t="s">
        <v>17</v>
      </c>
    </row>
    <row r="693" spans="1:46" ht="15" customHeight="1" x14ac:dyDescent="0.3">
      <c r="A693" s="15">
        <v>3.4293521307389579E-2</v>
      </c>
      <c r="B693" s="12">
        <v>3.3425330894544275E-2</v>
      </c>
      <c r="C693" s="12">
        <v>0</v>
      </c>
      <c r="D693" s="12">
        <v>0</v>
      </c>
      <c r="E693" s="12">
        <v>1</v>
      </c>
      <c r="F693" s="12">
        <v>1</v>
      </c>
      <c r="G693" s="12">
        <v>0</v>
      </c>
      <c r="H693" s="12">
        <v>0</v>
      </c>
      <c r="I693" s="12">
        <v>0</v>
      </c>
      <c r="J693" s="12">
        <v>0</v>
      </c>
      <c r="K693" s="12">
        <v>0</v>
      </c>
      <c r="L693" s="12">
        <v>1</v>
      </c>
      <c r="M693" s="12">
        <v>0</v>
      </c>
      <c r="N693" s="12">
        <v>1</v>
      </c>
      <c r="O693" s="113">
        <v>7.6073814256397911</v>
      </c>
      <c r="P693" s="12">
        <v>1</v>
      </c>
      <c r="Q693" s="12">
        <v>0</v>
      </c>
      <c r="R693" s="12">
        <v>7.4669999999999996</v>
      </c>
      <c r="S693" s="128">
        <v>3.2580965380214821</v>
      </c>
      <c r="T693" s="126">
        <v>1</v>
      </c>
      <c r="U693" s="128">
        <v>0.35179172692247601</v>
      </c>
      <c r="V693" s="12">
        <v>1</v>
      </c>
      <c r="W693" s="12">
        <v>1</v>
      </c>
      <c r="X693" s="12">
        <v>1</v>
      </c>
      <c r="Y693" s="12">
        <v>1</v>
      </c>
      <c r="Z693" s="12">
        <v>1</v>
      </c>
      <c r="AA693" s="12">
        <v>0</v>
      </c>
      <c r="AB693" s="12">
        <v>1</v>
      </c>
      <c r="AC693" s="12">
        <v>0</v>
      </c>
      <c r="AD693" s="12">
        <v>0</v>
      </c>
      <c r="AE693" s="12">
        <v>0</v>
      </c>
      <c r="AF693" s="12">
        <v>0.5</v>
      </c>
      <c r="AG693" s="113">
        <v>3.1354942159291497</v>
      </c>
      <c r="AH693" s="12">
        <v>1</v>
      </c>
      <c r="AI693" s="24">
        <v>48</v>
      </c>
      <c r="AJ693" s="12">
        <v>1</v>
      </c>
      <c r="AK693" s="12" t="s">
        <v>769</v>
      </c>
      <c r="AL693" s="12">
        <v>15</v>
      </c>
      <c r="AM693" s="12" t="s">
        <v>127</v>
      </c>
      <c r="AN693" s="128">
        <f t="shared" si="26"/>
        <v>2.5423890852013629</v>
      </c>
      <c r="AO693" s="12">
        <v>1376.05</v>
      </c>
      <c r="AP693" s="12" t="s">
        <v>781</v>
      </c>
      <c r="AQ693" s="12" t="s">
        <v>1768</v>
      </c>
      <c r="AR693" s="12" t="s">
        <v>785</v>
      </c>
      <c r="AS693" s="12" t="s">
        <v>791</v>
      </c>
      <c r="AT693" s="12" t="s">
        <v>17</v>
      </c>
    </row>
    <row r="694" spans="1:46" ht="15" customHeight="1" x14ac:dyDescent="0.3">
      <c r="A694" s="15">
        <v>6.1065706664996784E-2</v>
      </c>
      <c r="B694" s="12">
        <v>3.3382586310198241E-2</v>
      </c>
      <c r="C694" s="12">
        <v>0</v>
      </c>
      <c r="D694" s="12">
        <v>1</v>
      </c>
      <c r="E694" s="12">
        <v>0</v>
      </c>
      <c r="F694" s="12">
        <v>1</v>
      </c>
      <c r="G694" s="12">
        <v>0</v>
      </c>
      <c r="H694" s="12">
        <v>0</v>
      </c>
      <c r="I694" s="12">
        <v>0</v>
      </c>
      <c r="J694" s="12">
        <v>0</v>
      </c>
      <c r="K694" s="12">
        <v>0</v>
      </c>
      <c r="L694" s="12">
        <v>1</v>
      </c>
      <c r="M694" s="12">
        <v>0</v>
      </c>
      <c r="N694" s="12">
        <v>1</v>
      </c>
      <c r="O694" s="113">
        <v>7.6073814256397911</v>
      </c>
      <c r="P694" s="12">
        <v>1</v>
      </c>
      <c r="Q694" s="12">
        <v>0</v>
      </c>
      <c r="R694" s="12">
        <v>7.4669999999999996</v>
      </c>
      <c r="S694" s="128">
        <v>3.2580965380214821</v>
      </c>
      <c r="T694" s="126">
        <v>1</v>
      </c>
      <c r="U694" s="128">
        <v>0.35179172692247601</v>
      </c>
      <c r="V694" s="12">
        <v>1</v>
      </c>
      <c r="W694" s="12">
        <v>1</v>
      </c>
      <c r="X694" s="12">
        <v>1</v>
      </c>
      <c r="Y694" s="12">
        <v>1</v>
      </c>
      <c r="Z694" s="12">
        <v>1</v>
      </c>
      <c r="AA694" s="12">
        <v>0</v>
      </c>
      <c r="AB694" s="12">
        <v>1</v>
      </c>
      <c r="AC694" s="12">
        <v>0</v>
      </c>
      <c r="AD694" s="12">
        <v>0</v>
      </c>
      <c r="AE694" s="12">
        <v>0</v>
      </c>
      <c r="AF694" s="12">
        <v>0.5</v>
      </c>
      <c r="AG694" s="113">
        <v>3.1354942159291497</v>
      </c>
      <c r="AH694" s="12">
        <v>1</v>
      </c>
      <c r="AI694" s="24">
        <v>48</v>
      </c>
      <c r="AJ694" s="12">
        <v>1</v>
      </c>
      <c r="AK694" s="12" t="s">
        <v>769</v>
      </c>
      <c r="AL694" s="12">
        <v>15</v>
      </c>
      <c r="AM694" s="12" t="s">
        <v>127</v>
      </c>
      <c r="AN694" s="128">
        <f t="shared" si="26"/>
        <v>2.5423890852013629</v>
      </c>
      <c r="AO694" s="12">
        <v>1376.05</v>
      </c>
      <c r="AP694" s="12" t="s">
        <v>781</v>
      </c>
      <c r="AQ694" s="12" t="s">
        <v>1768</v>
      </c>
      <c r="AR694" s="12" t="s">
        <v>786</v>
      </c>
      <c r="AS694" s="12" t="s">
        <v>791</v>
      </c>
      <c r="AT694" s="12" t="s">
        <v>17</v>
      </c>
    </row>
    <row r="695" spans="1:46" ht="15" customHeight="1" x14ac:dyDescent="0.3">
      <c r="A695" s="15">
        <v>2.8357121184537155E-2</v>
      </c>
      <c r="B695" s="12">
        <v>3.3431553396506955E-2</v>
      </c>
      <c r="C695" s="12">
        <v>0</v>
      </c>
      <c r="D695" s="12">
        <v>1</v>
      </c>
      <c r="E695" s="12">
        <v>0</v>
      </c>
      <c r="F695" s="12">
        <v>1</v>
      </c>
      <c r="G695" s="12">
        <v>0</v>
      </c>
      <c r="H695" s="12">
        <v>0</v>
      </c>
      <c r="I695" s="12">
        <v>0</v>
      </c>
      <c r="J695" s="12">
        <v>0</v>
      </c>
      <c r="K695" s="12">
        <v>0</v>
      </c>
      <c r="L695" s="12">
        <v>1</v>
      </c>
      <c r="M695" s="12">
        <v>0</v>
      </c>
      <c r="N695" s="12">
        <v>1</v>
      </c>
      <c r="O695" s="113">
        <v>7.6073814256397911</v>
      </c>
      <c r="P695" s="12">
        <v>1</v>
      </c>
      <c r="Q695" s="12">
        <v>0</v>
      </c>
      <c r="R695" s="12">
        <v>7.4669999999999996</v>
      </c>
      <c r="S695" s="128">
        <v>3.2580965380214821</v>
      </c>
      <c r="T695" s="126">
        <v>1</v>
      </c>
      <c r="U695" s="128">
        <v>0.35179172692247601</v>
      </c>
      <c r="V695" s="12">
        <v>1</v>
      </c>
      <c r="W695" s="12">
        <v>1</v>
      </c>
      <c r="X695" s="12">
        <v>1</v>
      </c>
      <c r="Y695" s="12">
        <v>1</v>
      </c>
      <c r="Z695" s="12">
        <v>1</v>
      </c>
      <c r="AA695" s="12">
        <v>0</v>
      </c>
      <c r="AB695" s="12">
        <v>1</v>
      </c>
      <c r="AC695" s="12">
        <v>0</v>
      </c>
      <c r="AD695" s="12">
        <v>0</v>
      </c>
      <c r="AE695" s="12">
        <v>0</v>
      </c>
      <c r="AF695" s="12">
        <v>0.5</v>
      </c>
      <c r="AG695" s="113">
        <v>3.1354942159291497</v>
      </c>
      <c r="AH695" s="12">
        <v>1</v>
      </c>
      <c r="AI695" s="24">
        <v>48</v>
      </c>
      <c r="AJ695" s="12">
        <v>1</v>
      </c>
      <c r="AK695" s="12" t="s">
        <v>769</v>
      </c>
      <c r="AL695" s="12">
        <v>15</v>
      </c>
      <c r="AM695" s="12" t="s">
        <v>127</v>
      </c>
      <c r="AN695" s="128">
        <f t="shared" si="26"/>
        <v>2.5423890852013629</v>
      </c>
      <c r="AO695" s="12">
        <v>1376.05</v>
      </c>
      <c r="AP695" s="12" t="s">
        <v>781</v>
      </c>
      <c r="AQ695" s="12" t="s">
        <v>1768</v>
      </c>
      <c r="AR695" s="12" t="s">
        <v>787</v>
      </c>
      <c r="AS695" s="12" t="s">
        <v>791</v>
      </c>
      <c r="AT695" s="12" t="s">
        <v>17</v>
      </c>
    </row>
    <row r="696" spans="1:46" ht="15" customHeight="1" x14ac:dyDescent="0.3">
      <c r="A696" s="15">
        <v>5.7605998652468987E-2</v>
      </c>
      <c r="B696" s="12">
        <v>3.3389464187099857E-2</v>
      </c>
      <c r="C696" s="12">
        <v>0</v>
      </c>
      <c r="D696" s="12">
        <v>1</v>
      </c>
      <c r="E696" s="12">
        <v>0</v>
      </c>
      <c r="F696" s="12">
        <v>1</v>
      </c>
      <c r="G696" s="12">
        <v>0</v>
      </c>
      <c r="H696" s="12">
        <v>0</v>
      </c>
      <c r="I696" s="12">
        <v>0</v>
      </c>
      <c r="J696" s="12">
        <v>0</v>
      </c>
      <c r="K696" s="12">
        <v>0</v>
      </c>
      <c r="L696" s="12">
        <v>1</v>
      </c>
      <c r="M696" s="12">
        <v>0</v>
      </c>
      <c r="N696" s="12">
        <v>1</v>
      </c>
      <c r="O696" s="113">
        <v>7.6073814256397911</v>
      </c>
      <c r="P696" s="12">
        <v>1</v>
      </c>
      <c r="Q696" s="12">
        <v>0</v>
      </c>
      <c r="R696" s="12">
        <v>7.4669999999999996</v>
      </c>
      <c r="S696" s="128">
        <v>3.2580965380214821</v>
      </c>
      <c r="T696" s="126">
        <v>1</v>
      </c>
      <c r="U696" s="128">
        <v>0.35179172692247601</v>
      </c>
      <c r="V696" s="12">
        <v>1</v>
      </c>
      <c r="W696" s="12">
        <v>1</v>
      </c>
      <c r="X696" s="12">
        <v>1</v>
      </c>
      <c r="Y696" s="12">
        <v>1</v>
      </c>
      <c r="Z696" s="12">
        <v>1</v>
      </c>
      <c r="AA696" s="12">
        <v>0</v>
      </c>
      <c r="AB696" s="12">
        <v>1</v>
      </c>
      <c r="AC696" s="12">
        <v>0</v>
      </c>
      <c r="AD696" s="12">
        <v>0</v>
      </c>
      <c r="AE696" s="12">
        <v>0</v>
      </c>
      <c r="AF696" s="12">
        <v>0.5</v>
      </c>
      <c r="AG696" s="113">
        <v>3.1354942159291497</v>
      </c>
      <c r="AH696" s="12">
        <v>1</v>
      </c>
      <c r="AI696" s="24">
        <v>48</v>
      </c>
      <c r="AJ696" s="12">
        <v>1</v>
      </c>
      <c r="AK696" s="12" t="s">
        <v>769</v>
      </c>
      <c r="AL696" s="12">
        <v>15</v>
      </c>
      <c r="AM696" s="12" t="s">
        <v>127</v>
      </c>
      <c r="AN696" s="128">
        <f t="shared" si="26"/>
        <v>2.5423890852013629</v>
      </c>
      <c r="AO696" s="12">
        <v>1376.05</v>
      </c>
      <c r="AP696" s="12" t="s">
        <v>781</v>
      </c>
      <c r="AQ696" s="12" t="s">
        <v>1768</v>
      </c>
      <c r="AR696" s="12" t="s">
        <v>788</v>
      </c>
      <c r="AS696" s="12" t="s">
        <v>791</v>
      </c>
      <c r="AT696" s="12" t="s">
        <v>17</v>
      </c>
    </row>
    <row r="697" spans="1:46" ht="15" customHeight="1" x14ac:dyDescent="0.3">
      <c r="A697" s="15">
        <v>9.61019065336223E-2</v>
      </c>
      <c r="B697" s="12">
        <v>3.3290202916875698E-2</v>
      </c>
      <c r="C697" s="12">
        <v>0</v>
      </c>
      <c r="D697" s="12">
        <v>1</v>
      </c>
      <c r="E697" s="12">
        <v>0</v>
      </c>
      <c r="F697" s="12">
        <v>1</v>
      </c>
      <c r="G697" s="12">
        <v>0</v>
      </c>
      <c r="H697" s="12">
        <v>0</v>
      </c>
      <c r="I697" s="12">
        <v>0</v>
      </c>
      <c r="J697" s="12">
        <v>0</v>
      </c>
      <c r="K697" s="12">
        <v>0</v>
      </c>
      <c r="L697" s="12">
        <v>1</v>
      </c>
      <c r="M697" s="12">
        <v>0</v>
      </c>
      <c r="N697" s="12">
        <v>1</v>
      </c>
      <c r="O697" s="113">
        <v>7.6073814256397911</v>
      </c>
      <c r="P697" s="12">
        <v>1</v>
      </c>
      <c r="Q697" s="12">
        <v>0</v>
      </c>
      <c r="R697" s="12">
        <v>7.4669999999999996</v>
      </c>
      <c r="S697" s="128">
        <v>3.2580965380214821</v>
      </c>
      <c r="T697" s="126">
        <v>1</v>
      </c>
      <c r="U697" s="128">
        <v>0.35179172692247601</v>
      </c>
      <c r="V697" s="12">
        <v>1</v>
      </c>
      <c r="W697" s="12">
        <v>1</v>
      </c>
      <c r="X697" s="12">
        <v>1</v>
      </c>
      <c r="Y697" s="12">
        <v>1</v>
      </c>
      <c r="Z697" s="12">
        <v>1</v>
      </c>
      <c r="AA697" s="12">
        <v>0</v>
      </c>
      <c r="AB697" s="12">
        <v>1</v>
      </c>
      <c r="AC697" s="12">
        <v>0</v>
      </c>
      <c r="AD697" s="12">
        <v>0</v>
      </c>
      <c r="AE697" s="12">
        <v>0</v>
      </c>
      <c r="AF697" s="12">
        <v>0.5</v>
      </c>
      <c r="AG697" s="113">
        <v>3.1354942159291497</v>
      </c>
      <c r="AH697" s="12">
        <v>1</v>
      </c>
      <c r="AI697" s="24">
        <v>48</v>
      </c>
      <c r="AJ697" s="12">
        <v>1</v>
      </c>
      <c r="AK697" s="12" t="s">
        <v>769</v>
      </c>
      <c r="AL697" s="12">
        <v>15</v>
      </c>
      <c r="AM697" s="12" t="s">
        <v>127</v>
      </c>
      <c r="AN697" s="128">
        <f t="shared" si="26"/>
        <v>2.5423890852013629</v>
      </c>
      <c r="AO697" s="12">
        <v>1376.05</v>
      </c>
      <c r="AP697" s="12" t="s">
        <v>781</v>
      </c>
      <c r="AQ697" s="12" t="s">
        <v>1768</v>
      </c>
      <c r="AR697" s="12" t="s">
        <v>789</v>
      </c>
      <c r="AS697" s="12" t="s">
        <v>791</v>
      </c>
      <c r="AT697" s="12" t="s">
        <v>17</v>
      </c>
    </row>
    <row r="698" spans="1:46" ht="15" customHeight="1" x14ac:dyDescent="0.3">
      <c r="A698" s="15">
        <v>3.8039930721856158E-2</v>
      </c>
      <c r="B698" s="12">
        <v>3.3420796277059329E-2</v>
      </c>
      <c r="C698" s="12">
        <v>0</v>
      </c>
      <c r="D698" s="12">
        <v>1</v>
      </c>
      <c r="E698" s="12">
        <v>0</v>
      </c>
      <c r="F698" s="12">
        <v>1</v>
      </c>
      <c r="G698" s="12">
        <v>0</v>
      </c>
      <c r="H698" s="12">
        <v>0</v>
      </c>
      <c r="I698" s="12">
        <v>0</v>
      </c>
      <c r="J698" s="12">
        <v>0</v>
      </c>
      <c r="K698" s="12">
        <v>0</v>
      </c>
      <c r="L698" s="12">
        <v>1</v>
      </c>
      <c r="M698" s="12">
        <v>0</v>
      </c>
      <c r="N698" s="12">
        <v>1</v>
      </c>
      <c r="O698" s="113">
        <v>7.6073814256397911</v>
      </c>
      <c r="P698" s="12">
        <v>1</v>
      </c>
      <c r="Q698" s="12">
        <v>0</v>
      </c>
      <c r="R698" s="12">
        <v>7.4669999999999996</v>
      </c>
      <c r="S698" s="128">
        <v>3.2580965380214821</v>
      </c>
      <c r="T698" s="126">
        <v>1</v>
      </c>
      <c r="U698" s="128">
        <v>0.35179172692247601</v>
      </c>
      <c r="V698" s="12">
        <v>1</v>
      </c>
      <c r="W698" s="12">
        <v>1</v>
      </c>
      <c r="X698" s="12">
        <v>1</v>
      </c>
      <c r="Y698" s="12">
        <v>1</v>
      </c>
      <c r="Z698" s="12">
        <v>1</v>
      </c>
      <c r="AA698" s="12">
        <v>0</v>
      </c>
      <c r="AB698" s="12">
        <v>1</v>
      </c>
      <c r="AC698" s="12">
        <v>0</v>
      </c>
      <c r="AD698" s="12">
        <v>0</v>
      </c>
      <c r="AE698" s="12">
        <v>0</v>
      </c>
      <c r="AF698" s="12">
        <v>0.5</v>
      </c>
      <c r="AG698" s="113">
        <v>3.1354942159291497</v>
      </c>
      <c r="AH698" s="12">
        <v>1</v>
      </c>
      <c r="AI698" s="24">
        <v>48</v>
      </c>
      <c r="AJ698" s="12">
        <v>1</v>
      </c>
      <c r="AK698" s="12" t="s">
        <v>769</v>
      </c>
      <c r="AL698" s="12">
        <v>15</v>
      </c>
      <c r="AM698" s="12" t="s">
        <v>127</v>
      </c>
      <c r="AN698" s="128">
        <f t="shared" si="26"/>
        <v>2.5423890852013629</v>
      </c>
      <c r="AO698" s="12">
        <v>1376.05</v>
      </c>
      <c r="AP698" s="12" t="s">
        <v>781</v>
      </c>
      <c r="AQ698" s="12" t="s">
        <v>1768</v>
      </c>
      <c r="AR698" s="12" t="s">
        <v>790</v>
      </c>
      <c r="AS698" s="12" t="s">
        <v>791</v>
      </c>
      <c r="AT698" s="12" t="s">
        <v>17</v>
      </c>
    </row>
    <row r="699" spans="1:46" ht="15" customHeight="1" x14ac:dyDescent="0.3">
      <c r="A699" s="15">
        <v>-1.9321755154440498E-2</v>
      </c>
      <c r="B699" s="12">
        <v>3.1397852125965811E-2</v>
      </c>
      <c r="C699" s="12">
        <v>0</v>
      </c>
      <c r="D699" s="12">
        <v>1</v>
      </c>
      <c r="E699" s="12">
        <v>0</v>
      </c>
      <c r="F699" s="12">
        <v>1</v>
      </c>
      <c r="G699" s="12">
        <v>0</v>
      </c>
      <c r="H699" s="12">
        <v>0</v>
      </c>
      <c r="I699" s="12">
        <v>0</v>
      </c>
      <c r="J699" s="12">
        <v>0</v>
      </c>
      <c r="K699" s="12">
        <v>0</v>
      </c>
      <c r="L699" s="12">
        <v>1</v>
      </c>
      <c r="M699" s="12">
        <v>0</v>
      </c>
      <c r="N699" s="12">
        <v>1</v>
      </c>
      <c r="O699" s="113">
        <v>7.6073814256397911</v>
      </c>
      <c r="P699" s="12">
        <v>1</v>
      </c>
      <c r="Q699" s="12">
        <v>0</v>
      </c>
      <c r="R699" s="12">
        <v>7.4669999999999996</v>
      </c>
      <c r="S699" s="128">
        <v>3.2580965380214821</v>
      </c>
      <c r="T699" s="126">
        <v>1</v>
      </c>
      <c r="U699" s="128">
        <v>0.35179172692247601</v>
      </c>
      <c r="V699" s="12">
        <v>1</v>
      </c>
      <c r="W699" s="12">
        <v>1</v>
      </c>
      <c r="X699" s="12">
        <v>1</v>
      </c>
      <c r="Y699" s="12">
        <v>1</v>
      </c>
      <c r="Z699" s="12">
        <v>1</v>
      </c>
      <c r="AA699" s="12">
        <v>0</v>
      </c>
      <c r="AB699" s="12">
        <v>1</v>
      </c>
      <c r="AC699" s="12">
        <v>0</v>
      </c>
      <c r="AD699" s="12">
        <v>0</v>
      </c>
      <c r="AE699" s="12">
        <v>0</v>
      </c>
      <c r="AF699" s="12">
        <v>0.5</v>
      </c>
      <c r="AG699" s="113">
        <v>3.1354942159291497</v>
      </c>
      <c r="AH699" s="12">
        <v>1</v>
      </c>
      <c r="AI699" s="24">
        <v>48</v>
      </c>
      <c r="AJ699" s="12">
        <v>1</v>
      </c>
      <c r="AK699" s="12" t="s">
        <v>769</v>
      </c>
      <c r="AL699" s="12">
        <v>15</v>
      </c>
      <c r="AM699" s="12" t="s">
        <v>127</v>
      </c>
      <c r="AN699" s="128">
        <f t="shared" si="26"/>
        <v>2.5423890852013629</v>
      </c>
      <c r="AO699" s="12">
        <v>1376.05</v>
      </c>
      <c r="AP699" s="12" t="s">
        <v>782</v>
      </c>
      <c r="AQ699" s="12" t="s">
        <v>1768</v>
      </c>
      <c r="AR699" s="12" t="s">
        <v>783</v>
      </c>
      <c r="AS699" s="12" t="s">
        <v>791</v>
      </c>
      <c r="AT699" s="12" t="s">
        <v>17</v>
      </c>
    </row>
    <row r="700" spans="1:46" ht="15" customHeight="1" x14ac:dyDescent="0.3">
      <c r="A700" s="15">
        <v>-1.0012276702896949E-2</v>
      </c>
      <c r="B700" s="12">
        <v>3.1402140568176799E-2</v>
      </c>
      <c r="C700" s="12">
        <v>0</v>
      </c>
      <c r="D700" s="12">
        <v>1</v>
      </c>
      <c r="E700" s="12">
        <v>0</v>
      </c>
      <c r="F700" s="12">
        <v>1</v>
      </c>
      <c r="G700" s="12">
        <v>0</v>
      </c>
      <c r="H700" s="12">
        <v>0</v>
      </c>
      <c r="I700" s="12">
        <v>0</v>
      </c>
      <c r="J700" s="12">
        <v>0</v>
      </c>
      <c r="K700" s="12">
        <v>0</v>
      </c>
      <c r="L700" s="12">
        <v>1</v>
      </c>
      <c r="M700" s="12">
        <v>0</v>
      </c>
      <c r="N700" s="12">
        <v>1</v>
      </c>
      <c r="O700" s="113">
        <v>7.6073814256397911</v>
      </c>
      <c r="P700" s="12">
        <v>1</v>
      </c>
      <c r="Q700" s="12">
        <v>0</v>
      </c>
      <c r="R700" s="12">
        <v>7.4669999999999996</v>
      </c>
      <c r="S700" s="128">
        <v>3.2580965380214821</v>
      </c>
      <c r="T700" s="126">
        <v>1</v>
      </c>
      <c r="U700" s="128">
        <v>0.35179172692247601</v>
      </c>
      <c r="V700" s="12">
        <v>1</v>
      </c>
      <c r="W700" s="12">
        <v>1</v>
      </c>
      <c r="X700" s="12">
        <v>1</v>
      </c>
      <c r="Y700" s="12">
        <v>1</v>
      </c>
      <c r="Z700" s="12">
        <v>1</v>
      </c>
      <c r="AA700" s="12">
        <v>0</v>
      </c>
      <c r="AB700" s="12">
        <v>1</v>
      </c>
      <c r="AC700" s="12">
        <v>0</v>
      </c>
      <c r="AD700" s="12">
        <v>0</v>
      </c>
      <c r="AE700" s="12">
        <v>0</v>
      </c>
      <c r="AF700" s="12">
        <v>0.5</v>
      </c>
      <c r="AG700" s="113">
        <v>3.1354942159291497</v>
      </c>
      <c r="AH700" s="12">
        <v>1</v>
      </c>
      <c r="AI700" s="24">
        <v>48</v>
      </c>
      <c r="AJ700" s="12">
        <v>1</v>
      </c>
      <c r="AK700" s="12" t="s">
        <v>769</v>
      </c>
      <c r="AL700" s="12">
        <v>15</v>
      </c>
      <c r="AM700" s="12" t="s">
        <v>127</v>
      </c>
      <c r="AN700" s="128">
        <f t="shared" si="26"/>
        <v>2.5423890852013629</v>
      </c>
      <c r="AO700" s="12">
        <v>1376.05</v>
      </c>
      <c r="AP700" s="12" t="s">
        <v>782</v>
      </c>
      <c r="AQ700" s="12" t="s">
        <v>1768</v>
      </c>
      <c r="AR700" s="12" t="s">
        <v>784</v>
      </c>
      <c r="AS700" s="12" t="s">
        <v>791</v>
      </c>
      <c r="AT700" s="12" t="s">
        <v>17</v>
      </c>
    </row>
    <row r="701" spans="1:46" ht="15" customHeight="1" x14ac:dyDescent="0.3">
      <c r="A701" s="15">
        <v>6.2267647014967085E-2</v>
      </c>
      <c r="B701" s="12">
        <v>3.1342775343104243E-2</v>
      </c>
      <c r="C701" s="12">
        <v>0</v>
      </c>
      <c r="D701" s="12">
        <v>1</v>
      </c>
      <c r="E701" s="12">
        <v>0</v>
      </c>
      <c r="F701" s="12">
        <v>1</v>
      </c>
      <c r="G701" s="12">
        <v>0</v>
      </c>
      <c r="H701" s="12">
        <v>0</v>
      </c>
      <c r="I701" s="12">
        <v>0</v>
      </c>
      <c r="J701" s="12">
        <v>0</v>
      </c>
      <c r="K701" s="12">
        <v>0</v>
      </c>
      <c r="L701" s="12">
        <v>1</v>
      </c>
      <c r="M701" s="12">
        <v>0</v>
      </c>
      <c r="N701" s="12">
        <v>1</v>
      </c>
      <c r="O701" s="113">
        <v>7.6073814256397911</v>
      </c>
      <c r="P701" s="12">
        <v>1</v>
      </c>
      <c r="Q701" s="12">
        <v>0</v>
      </c>
      <c r="R701" s="12">
        <v>7.4669999999999996</v>
      </c>
      <c r="S701" s="128">
        <v>3.2580965380214821</v>
      </c>
      <c r="T701" s="126">
        <v>1</v>
      </c>
      <c r="U701" s="128">
        <v>0.35179172692247601</v>
      </c>
      <c r="V701" s="12">
        <v>1</v>
      </c>
      <c r="W701" s="12">
        <v>1</v>
      </c>
      <c r="X701" s="12">
        <v>1</v>
      </c>
      <c r="Y701" s="12">
        <v>1</v>
      </c>
      <c r="Z701" s="12">
        <v>1</v>
      </c>
      <c r="AA701" s="12">
        <v>0</v>
      </c>
      <c r="AB701" s="12">
        <v>1</v>
      </c>
      <c r="AC701" s="12">
        <v>0</v>
      </c>
      <c r="AD701" s="12">
        <v>0</v>
      </c>
      <c r="AE701" s="12">
        <v>0</v>
      </c>
      <c r="AF701" s="12">
        <v>0.5</v>
      </c>
      <c r="AG701" s="113">
        <v>3.1354942159291497</v>
      </c>
      <c r="AH701" s="12">
        <v>1</v>
      </c>
      <c r="AI701" s="24">
        <v>48</v>
      </c>
      <c r="AJ701" s="12">
        <v>1</v>
      </c>
      <c r="AK701" s="12" t="s">
        <v>769</v>
      </c>
      <c r="AL701" s="12">
        <v>15</v>
      </c>
      <c r="AM701" s="12" t="s">
        <v>127</v>
      </c>
      <c r="AN701" s="128">
        <f t="shared" si="26"/>
        <v>2.5423890852013629</v>
      </c>
      <c r="AO701" s="12">
        <v>1376.05</v>
      </c>
      <c r="AP701" s="12" t="s">
        <v>782</v>
      </c>
      <c r="AQ701" s="12" t="s">
        <v>1768</v>
      </c>
      <c r="AR701" s="12" t="s">
        <v>785</v>
      </c>
      <c r="AS701" s="12" t="s">
        <v>791</v>
      </c>
      <c r="AT701" s="12" t="s">
        <v>17</v>
      </c>
    </row>
    <row r="702" spans="1:46" ht="15" customHeight="1" x14ac:dyDescent="0.3">
      <c r="A702" s="15">
        <v>4.206441920441506E-2</v>
      </c>
      <c r="B702" s="12">
        <v>3.1375919242637468E-2</v>
      </c>
      <c r="C702" s="12">
        <v>0</v>
      </c>
      <c r="D702" s="12">
        <v>1</v>
      </c>
      <c r="E702" s="12">
        <v>0</v>
      </c>
      <c r="F702" s="12">
        <v>1</v>
      </c>
      <c r="G702" s="12">
        <v>0</v>
      </c>
      <c r="H702" s="12">
        <v>0</v>
      </c>
      <c r="I702" s="12">
        <v>0</v>
      </c>
      <c r="J702" s="12">
        <v>0</v>
      </c>
      <c r="K702" s="12">
        <v>0</v>
      </c>
      <c r="L702" s="12">
        <v>1</v>
      </c>
      <c r="M702" s="12">
        <v>0</v>
      </c>
      <c r="N702" s="12">
        <v>1</v>
      </c>
      <c r="O702" s="113">
        <v>7.6073814256397911</v>
      </c>
      <c r="P702" s="12">
        <v>1</v>
      </c>
      <c r="Q702" s="12">
        <v>0</v>
      </c>
      <c r="R702" s="12">
        <v>7.4669999999999996</v>
      </c>
      <c r="S702" s="128">
        <v>3.2580965380214821</v>
      </c>
      <c r="T702" s="126">
        <v>1</v>
      </c>
      <c r="U702" s="128">
        <v>0.35179172692247601</v>
      </c>
      <c r="V702" s="12">
        <v>1</v>
      </c>
      <c r="W702" s="12">
        <v>1</v>
      </c>
      <c r="X702" s="12">
        <v>1</v>
      </c>
      <c r="Y702" s="12">
        <v>1</v>
      </c>
      <c r="Z702" s="12">
        <v>1</v>
      </c>
      <c r="AA702" s="12">
        <v>0</v>
      </c>
      <c r="AB702" s="12">
        <v>1</v>
      </c>
      <c r="AC702" s="12">
        <v>0</v>
      </c>
      <c r="AD702" s="12">
        <v>0</v>
      </c>
      <c r="AE702" s="12">
        <v>0</v>
      </c>
      <c r="AF702" s="12">
        <v>0.5</v>
      </c>
      <c r="AG702" s="113">
        <v>3.1354942159291497</v>
      </c>
      <c r="AH702" s="12">
        <v>1</v>
      </c>
      <c r="AI702" s="24">
        <v>48</v>
      </c>
      <c r="AJ702" s="12">
        <v>1</v>
      </c>
      <c r="AK702" s="12" t="s">
        <v>769</v>
      </c>
      <c r="AL702" s="12">
        <v>15</v>
      </c>
      <c r="AM702" s="12" t="s">
        <v>127</v>
      </c>
      <c r="AN702" s="128">
        <f t="shared" si="26"/>
        <v>2.5423890852013629</v>
      </c>
      <c r="AO702" s="12">
        <v>1376.05</v>
      </c>
      <c r="AP702" s="12" t="s">
        <v>782</v>
      </c>
      <c r="AQ702" s="12" t="s">
        <v>1768</v>
      </c>
      <c r="AR702" s="12" t="s">
        <v>786</v>
      </c>
      <c r="AS702" s="12" t="s">
        <v>791</v>
      </c>
      <c r="AT702" s="12" t="s">
        <v>17</v>
      </c>
    </row>
    <row r="703" spans="1:46" ht="15" customHeight="1" x14ac:dyDescent="0.3">
      <c r="A703" s="15">
        <v>6.7578659971492247E-2</v>
      </c>
      <c r="B703" s="12">
        <v>3.1331924168600943E-2</v>
      </c>
      <c r="C703" s="12">
        <v>0</v>
      </c>
      <c r="D703" s="12">
        <v>1</v>
      </c>
      <c r="E703" s="12">
        <v>0</v>
      </c>
      <c r="F703" s="12">
        <v>1</v>
      </c>
      <c r="G703" s="12">
        <v>0</v>
      </c>
      <c r="H703" s="12">
        <v>0</v>
      </c>
      <c r="I703" s="12">
        <v>0</v>
      </c>
      <c r="J703" s="12">
        <v>0</v>
      </c>
      <c r="K703" s="12">
        <v>0</v>
      </c>
      <c r="L703" s="12">
        <v>1</v>
      </c>
      <c r="M703" s="12">
        <v>0</v>
      </c>
      <c r="N703" s="12">
        <v>1</v>
      </c>
      <c r="O703" s="113">
        <v>7.6073814256397911</v>
      </c>
      <c r="P703" s="12">
        <v>1</v>
      </c>
      <c r="Q703" s="12">
        <v>0</v>
      </c>
      <c r="R703" s="12">
        <v>7.4669999999999996</v>
      </c>
      <c r="S703" s="128">
        <v>3.2580965380214821</v>
      </c>
      <c r="T703" s="126">
        <v>1</v>
      </c>
      <c r="U703" s="128">
        <v>0.35179172692247601</v>
      </c>
      <c r="V703" s="12">
        <v>1</v>
      </c>
      <c r="W703" s="12">
        <v>1</v>
      </c>
      <c r="X703" s="12">
        <v>1</v>
      </c>
      <c r="Y703" s="12">
        <v>1</v>
      </c>
      <c r="Z703" s="12">
        <v>1</v>
      </c>
      <c r="AA703" s="12">
        <v>0</v>
      </c>
      <c r="AB703" s="12">
        <v>1</v>
      </c>
      <c r="AC703" s="12">
        <v>0</v>
      </c>
      <c r="AD703" s="12">
        <v>0</v>
      </c>
      <c r="AE703" s="12">
        <v>0</v>
      </c>
      <c r="AF703" s="12">
        <v>0.5</v>
      </c>
      <c r="AG703" s="113">
        <v>3.1354942159291497</v>
      </c>
      <c r="AH703" s="12">
        <v>1</v>
      </c>
      <c r="AI703" s="24">
        <v>48</v>
      </c>
      <c r="AJ703" s="12">
        <v>1</v>
      </c>
      <c r="AK703" s="12" t="s">
        <v>769</v>
      </c>
      <c r="AL703" s="12">
        <v>15</v>
      </c>
      <c r="AM703" s="12" t="s">
        <v>127</v>
      </c>
      <c r="AN703" s="128">
        <f t="shared" si="26"/>
        <v>2.5423890852013629</v>
      </c>
      <c r="AO703" s="12">
        <v>1376.05</v>
      </c>
      <c r="AP703" s="12" t="s">
        <v>782</v>
      </c>
      <c r="AQ703" s="12" t="s">
        <v>1768</v>
      </c>
      <c r="AR703" s="12" t="s">
        <v>787</v>
      </c>
      <c r="AS703" s="12" t="s">
        <v>791</v>
      </c>
      <c r="AT703" s="12" t="s">
        <v>17</v>
      </c>
    </row>
    <row r="704" spans="1:46" ht="15" customHeight="1" x14ac:dyDescent="0.3">
      <c r="A704" s="15">
        <v>8.3067456032327458E-2</v>
      </c>
      <c r="B704" s="12">
        <v>3.1295181109853604E-2</v>
      </c>
      <c r="C704" s="12">
        <v>0</v>
      </c>
      <c r="D704" s="12">
        <v>1</v>
      </c>
      <c r="E704" s="12">
        <v>0</v>
      </c>
      <c r="F704" s="12">
        <v>1</v>
      </c>
      <c r="G704" s="12">
        <v>0</v>
      </c>
      <c r="H704" s="12">
        <v>0</v>
      </c>
      <c r="I704" s="12">
        <v>0</v>
      </c>
      <c r="J704" s="12">
        <v>0</v>
      </c>
      <c r="K704" s="12">
        <v>0</v>
      </c>
      <c r="L704" s="12">
        <v>1</v>
      </c>
      <c r="M704" s="12">
        <v>0</v>
      </c>
      <c r="N704" s="12">
        <v>1</v>
      </c>
      <c r="O704" s="113">
        <v>7.6073814256397911</v>
      </c>
      <c r="P704" s="12">
        <v>1</v>
      </c>
      <c r="Q704" s="12">
        <v>0</v>
      </c>
      <c r="R704" s="12">
        <v>7.4669999999999996</v>
      </c>
      <c r="S704" s="128">
        <v>3.2580965380214821</v>
      </c>
      <c r="T704" s="126">
        <v>1</v>
      </c>
      <c r="U704" s="128">
        <v>0.35179172692247601</v>
      </c>
      <c r="V704" s="12">
        <v>1</v>
      </c>
      <c r="W704" s="12">
        <v>1</v>
      </c>
      <c r="X704" s="12">
        <v>1</v>
      </c>
      <c r="Y704" s="12">
        <v>1</v>
      </c>
      <c r="Z704" s="12">
        <v>1</v>
      </c>
      <c r="AA704" s="12">
        <v>0</v>
      </c>
      <c r="AB704" s="12">
        <v>1</v>
      </c>
      <c r="AC704" s="12">
        <v>0</v>
      </c>
      <c r="AD704" s="12">
        <v>0</v>
      </c>
      <c r="AE704" s="12">
        <v>0</v>
      </c>
      <c r="AF704" s="12">
        <v>0.5</v>
      </c>
      <c r="AG704" s="113">
        <v>3.1354942159291497</v>
      </c>
      <c r="AH704" s="12">
        <v>1</v>
      </c>
      <c r="AI704" s="24">
        <v>48</v>
      </c>
      <c r="AJ704" s="12">
        <v>1</v>
      </c>
      <c r="AK704" s="12" t="s">
        <v>769</v>
      </c>
      <c r="AL704" s="12">
        <v>15</v>
      </c>
      <c r="AM704" s="12" t="s">
        <v>127</v>
      </c>
      <c r="AN704" s="128">
        <f t="shared" si="26"/>
        <v>2.5423890852013629</v>
      </c>
      <c r="AO704" s="12">
        <v>1376.05</v>
      </c>
      <c r="AP704" s="12" t="s">
        <v>782</v>
      </c>
      <c r="AQ704" s="12" t="s">
        <v>1768</v>
      </c>
      <c r="AR704" s="12" t="s">
        <v>788</v>
      </c>
      <c r="AS704" s="12" t="s">
        <v>791</v>
      </c>
      <c r="AT704" s="12" t="s">
        <v>17</v>
      </c>
    </row>
    <row r="705" spans="1:46" ht="15" customHeight="1" x14ac:dyDescent="0.3">
      <c r="A705" s="15">
        <v>7.3414365642326826E-2</v>
      </c>
      <c r="B705" s="12">
        <v>3.1318972498790801E-2</v>
      </c>
      <c r="C705" s="12">
        <v>0</v>
      </c>
      <c r="D705" s="12">
        <v>1</v>
      </c>
      <c r="E705" s="12">
        <v>0</v>
      </c>
      <c r="F705" s="12">
        <v>1</v>
      </c>
      <c r="G705" s="12">
        <v>0</v>
      </c>
      <c r="H705" s="12">
        <v>0</v>
      </c>
      <c r="I705" s="12">
        <v>0</v>
      </c>
      <c r="J705" s="12">
        <v>0</v>
      </c>
      <c r="K705" s="12">
        <v>0</v>
      </c>
      <c r="L705" s="12">
        <v>1</v>
      </c>
      <c r="M705" s="12">
        <v>0</v>
      </c>
      <c r="N705" s="12">
        <v>1</v>
      </c>
      <c r="O705" s="113">
        <v>7.6073814256397911</v>
      </c>
      <c r="P705" s="12">
        <v>1</v>
      </c>
      <c r="Q705" s="12">
        <v>0</v>
      </c>
      <c r="R705" s="12">
        <v>7.4669999999999996</v>
      </c>
      <c r="S705" s="128">
        <v>3.2580965380214821</v>
      </c>
      <c r="T705" s="126">
        <v>1</v>
      </c>
      <c r="U705" s="128">
        <v>0.35179172692247601</v>
      </c>
      <c r="V705" s="12">
        <v>1</v>
      </c>
      <c r="W705" s="12">
        <v>1</v>
      </c>
      <c r="X705" s="12">
        <v>1</v>
      </c>
      <c r="Y705" s="12">
        <v>1</v>
      </c>
      <c r="Z705" s="12">
        <v>1</v>
      </c>
      <c r="AA705" s="12">
        <v>0</v>
      </c>
      <c r="AB705" s="12">
        <v>1</v>
      </c>
      <c r="AC705" s="12">
        <v>0</v>
      </c>
      <c r="AD705" s="12">
        <v>0</v>
      </c>
      <c r="AE705" s="12">
        <v>0</v>
      </c>
      <c r="AF705" s="12">
        <v>0.5</v>
      </c>
      <c r="AG705" s="113">
        <v>3.1354942159291497</v>
      </c>
      <c r="AH705" s="12">
        <v>1</v>
      </c>
      <c r="AI705" s="24">
        <v>48</v>
      </c>
      <c r="AJ705" s="12">
        <v>1</v>
      </c>
      <c r="AK705" s="12" t="s">
        <v>769</v>
      </c>
      <c r="AL705" s="12">
        <v>15</v>
      </c>
      <c r="AM705" s="12" t="s">
        <v>127</v>
      </c>
      <c r="AN705" s="128">
        <f t="shared" si="26"/>
        <v>2.5423890852013629</v>
      </c>
      <c r="AO705" s="12">
        <v>1376.05</v>
      </c>
      <c r="AP705" s="12" t="s">
        <v>782</v>
      </c>
      <c r="AQ705" s="12" t="s">
        <v>1768</v>
      </c>
      <c r="AR705" s="12" t="s">
        <v>789</v>
      </c>
      <c r="AS705" s="12" t="s">
        <v>791</v>
      </c>
      <c r="AT705" s="12" t="s">
        <v>17</v>
      </c>
    </row>
    <row r="706" spans="1:46" ht="15" customHeight="1" x14ac:dyDescent="0.3">
      <c r="A706" s="15">
        <v>4.648429242721399E-2</v>
      </c>
      <c r="B706" s="12">
        <v>3.1369767895665882E-2</v>
      </c>
      <c r="C706" s="12">
        <v>0</v>
      </c>
      <c r="D706" s="12">
        <v>1</v>
      </c>
      <c r="E706" s="12">
        <v>0</v>
      </c>
      <c r="F706" s="12">
        <v>1</v>
      </c>
      <c r="G706" s="12">
        <v>0</v>
      </c>
      <c r="H706" s="12">
        <v>0</v>
      </c>
      <c r="I706" s="12">
        <v>0</v>
      </c>
      <c r="J706" s="12">
        <v>0</v>
      </c>
      <c r="K706" s="12">
        <v>0</v>
      </c>
      <c r="L706" s="12">
        <v>1</v>
      </c>
      <c r="M706" s="12">
        <v>0</v>
      </c>
      <c r="N706" s="12">
        <v>1</v>
      </c>
      <c r="O706" s="113">
        <v>7.6073814256397911</v>
      </c>
      <c r="P706" s="12">
        <v>1</v>
      </c>
      <c r="Q706" s="12">
        <v>0</v>
      </c>
      <c r="R706" s="12">
        <v>7.4669999999999996</v>
      </c>
      <c r="S706" s="128">
        <v>3.2580965380214821</v>
      </c>
      <c r="T706" s="126">
        <v>1</v>
      </c>
      <c r="U706" s="128">
        <v>0.35179172692247601</v>
      </c>
      <c r="V706" s="12">
        <v>1</v>
      </c>
      <c r="W706" s="12">
        <v>1</v>
      </c>
      <c r="X706" s="12">
        <v>1</v>
      </c>
      <c r="Y706" s="12">
        <v>1</v>
      </c>
      <c r="Z706" s="12">
        <v>1</v>
      </c>
      <c r="AA706" s="12">
        <v>0</v>
      </c>
      <c r="AB706" s="12">
        <v>1</v>
      </c>
      <c r="AC706" s="12">
        <v>0</v>
      </c>
      <c r="AD706" s="12">
        <v>0</v>
      </c>
      <c r="AE706" s="12">
        <v>0</v>
      </c>
      <c r="AF706" s="12">
        <v>0.5</v>
      </c>
      <c r="AG706" s="113">
        <v>3.1354942159291497</v>
      </c>
      <c r="AH706" s="12">
        <v>1</v>
      </c>
      <c r="AI706" s="24">
        <v>48</v>
      </c>
      <c r="AJ706" s="12">
        <v>1</v>
      </c>
      <c r="AK706" s="12" t="s">
        <v>769</v>
      </c>
      <c r="AL706" s="12">
        <v>15</v>
      </c>
      <c r="AM706" s="12" t="s">
        <v>127</v>
      </c>
      <c r="AN706" s="128">
        <f t="shared" si="26"/>
        <v>2.5423890852013629</v>
      </c>
      <c r="AO706" s="12">
        <v>1376.05</v>
      </c>
      <c r="AP706" s="12" t="s">
        <v>782</v>
      </c>
      <c r="AQ706" s="12" t="s">
        <v>1768</v>
      </c>
      <c r="AR706" s="12" t="s">
        <v>790</v>
      </c>
      <c r="AS706" s="12" t="s">
        <v>791</v>
      </c>
      <c r="AT706" s="12" t="s">
        <v>17</v>
      </c>
    </row>
    <row r="707" spans="1:46" ht="15" customHeight="1" x14ac:dyDescent="0.3">
      <c r="A707" s="15">
        <v>2.4378408143015201E-2</v>
      </c>
      <c r="B707" s="12">
        <v>6.9652594694329134E-2</v>
      </c>
      <c r="C707" s="12">
        <v>0</v>
      </c>
      <c r="D707" s="12">
        <v>1</v>
      </c>
      <c r="E707" s="12">
        <v>0</v>
      </c>
      <c r="F707" s="12">
        <v>1</v>
      </c>
      <c r="G707" s="12">
        <v>1</v>
      </c>
      <c r="H707" s="12">
        <v>0</v>
      </c>
      <c r="I707" s="12">
        <v>0</v>
      </c>
      <c r="J707" s="12">
        <v>0</v>
      </c>
      <c r="K707" s="12">
        <v>0</v>
      </c>
      <c r="L707" s="12">
        <v>0</v>
      </c>
      <c r="M707" s="12">
        <v>0</v>
      </c>
      <c r="N707" s="12">
        <v>1</v>
      </c>
      <c r="O707" s="113">
        <v>7.6073814256397911</v>
      </c>
      <c r="P707" s="12">
        <v>1</v>
      </c>
      <c r="Q707" s="12">
        <v>0</v>
      </c>
      <c r="R707" s="12">
        <v>7.4669999999999996</v>
      </c>
      <c r="S707" s="128">
        <v>3.2580965380214821</v>
      </c>
      <c r="T707" s="126">
        <v>1</v>
      </c>
      <c r="U707" s="128">
        <v>0.35179172692247601</v>
      </c>
      <c r="V707" s="12">
        <v>1</v>
      </c>
      <c r="W707" s="12">
        <v>1</v>
      </c>
      <c r="X707" s="12">
        <v>1</v>
      </c>
      <c r="Y707" s="12">
        <v>1</v>
      </c>
      <c r="Z707" s="12">
        <v>1</v>
      </c>
      <c r="AA707" s="12">
        <v>0</v>
      </c>
      <c r="AB707" s="12">
        <v>1</v>
      </c>
      <c r="AC707" s="12">
        <v>0</v>
      </c>
      <c r="AD707" s="12">
        <v>0</v>
      </c>
      <c r="AE707" s="12">
        <v>0</v>
      </c>
      <c r="AF707" s="12">
        <v>0.5</v>
      </c>
      <c r="AG707" s="113">
        <v>3.1354942159291497</v>
      </c>
      <c r="AH707" s="12">
        <v>1</v>
      </c>
      <c r="AI707" s="24">
        <v>48</v>
      </c>
      <c r="AJ707" s="12">
        <v>1</v>
      </c>
      <c r="AK707" s="12" t="s">
        <v>769</v>
      </c>
      <c r="AL707" s="12">
        <v>15</v>
      </c>
      <c r="AM707" s="12" t="s">
        <v>127</v>
      </c>
      <c r="AN707" s="128">
        <f t="shared" si="26"/>
        <v>2.5423890852013629</v>
      </c>
      <c r="AO707" s="12">
        <v>1376.05</v>
      </c>
      <c r="AP707" s="12" t="s">
        <v>780</v>
      </c>
      <c r="AQ707" s="12" t="s">
        <v>1769</v>
      </c>
      <c r="AR707" s="12" t="s">
        <v>794</v>
      </c>
      <c r="AS707" s="12" t="s">
        <v>797</v>
      </c>
      <c r="AT707" s="12" t="s">
        <v>17</v>
      </c>
    </row>
    <row r="708" spans="1:46" ht="15" customHeight="1" x14ac:dyDescent="0.3">
      <c r="A708" s="15">
        <v>-4.7416328542051911E-2</v>
      </c>
      <c r="B708" s="12">
        <v>6.9594933827850383E-2</v>
      </c>
      <c r="C708" s="12">
        <v>0</v>
      </c>
      <c r="D708" s="12">
        <v>1</v>
      </c>
      <c r="E708" s="12">
        <v>0</v>
      </c>
      <c r="F708" s="12">
        <v>1</v>
      </c>
      <c r="G708" s="12">
        <v>1</v>
      </c>
      <c r="H708" s="12">
        <v>0</v>
      </c>
      <c r="I708" s="12">
        <v>0</v>
      </c>
      <c r="J708" s="12">
        <v>0</v>
      </c>
      <c r="K708" s="12">
        <v>0</v>
      </c>
      <c r="L708" s="12">
        <v>0</v>
      </c>
      <c r="M708" s="12">
        <v>0</v>
      </c>
      <c r="N708" s="12">
        <v>1</v>
      </c>
      <c r="O708" s="113">
        <v>7.6073814256397911</v>
      </c>
      <c r="P708" s="12">
        <v>1</v>
      </c>
      <c r="Q708" s="12">
        <v>0</v>
      </c>
      <c r="R708" s="12">
        <v>7.4669999999999996</v>
      </c>
      <c r="S708" s="128">
        <v>3.2580965380214821</v>
      </c>
      <c r="T708" s="126">
        <v>1</v>
      </c>
      <c r="U708" s="128">
        <v>0.35179172692247601</v>
      </c>
      <c r="V708" s="12">
        <v>1</v>
      </c>
      <c r="W708" s="12">
        <v>1</v>
      </c>
      <c r="X708" s="12">
        <v>1</v>
      </c>
      <c r="Y708" s="12">
        <v>1</v>
      </c>
      <c r="Z708" s="12">
        <v>1</v>
      </c>
      <c r="AA708" s="12">
        <v>0</v>
      </c>
      <c r="AB708" s="12">
        <v>1</v>
      </c>
      <c r="AC708" s="12">
        <v>0</v>
      </c>
      <c r="AD708" s="12">
        <v>0</v>
      </c>
      <c r="AE708" s="12">
        <v>0</v>
      </c>
      <c r="AF708" s="12">
        <v>0.5</v>
      </c>
      <c r="AG708" s="113">
        <v>3.1354942159291497</v>
      </c>
      <c r="AH708" s="12">
        <v>1</v>
      </c>
      <c r="AI708" s="24">
        <v>48</v>
      </c>
      <c r="AJ708" s="12">
        <v>1</v>
      </c>
      <c r="AK708" s="12" t="s">
        <v>769</v>
      </c>
      <c r="AL708" s="12">
        <v>15</v>
      </c>
      <c r="AM708" s="12" t="s">
        <v>127</v>
      </c>
      <c r="AN708" s="128">
        <f t="shared" si="26"/>
        <v>2.5423890852013629</v>
      </c>
      <c r="AO708" s="12">
        <v>1376.05</v>
      </c>
      <c r="AP708" s="12" t="s">
        <v>780</v>
      </c>
      <c r="AQ708" s="12" t="s">
        <v>1769</v>
      </c>
      <c r="AR708" s="12" t="s">
        <v>795</v>
      </c>
      <c r="AS708" s="12" t="s">
        <v>797</v>
      </c>
      <c r="AT708" s="12" t="s">
        <v>17</v>
      </c>
    </row>
    <row r="709" spans="1:46" ht="15" customHeight="1" x14ac:dyDescent="0.3">
      <c r="A709" s="15">
        <v>8.1110284992045104E-2</v>
      </c>
      <c r="B709" s="12">
        <v>6.944373715072355E-2</v>
      </c>
      <c r="C709" s="12">
        <v>0</v>
      </c>
      <c r="D709" s="12">
        <v>1</v>
      </c>
      <c r="E709" s="12">
        <v>0</v>
      </c>
      <c r="F709" s="12">
        <v>1</v>
      </c>
      <c r="G709" s="12">
        <v>1</v>
      </c>
      <c r="H709" s="12">
        <v>0</v>
      </c>
      <c r="I709" s="12">
        <v>0</v>
      </c>
      <c r="J709" s="12">
        <v>0</v>
      </c>
      <c r="K709" s="12">
        <v>0</v>
      </c>
      <c r="L709" s="12">
        <v>0</v>
      </c>
      <c r="M709" s="12">
        <v>0</v>
      </c>
      <c r="N709" s="12">
        <v>1</v>
      </c>
      <c r="O709" s="113">
        <v>7.6073814256397911</v>
      </c>
      <c r="P709" s="12">
        <v>1</v>
      </c>
      <c r="Q709" s="12">
        <v>0</v>
      </c>
      <c r="R709" s="12">
        <v>7.4669999999999996</v>
      </c>
      <c r="S709" s="128">
        <v>3.2580965380214821</v>
      </c>
      <c r="T709" s="126">
        <v>1</v>
      </c>
      <c r="U709" s="128">
        <v>0.35179172692247601</v>
      </c>
      <c r="V709" s="12">
        <v>1</v>
      </c>
      <c r="W709" s="12">
        <v>1</v>
      </c>
      <c r="X709" s="12">
        <v>1</v>
      </c>
      <c r="Y709" s="12">
        <v>1</v>
      </c>
      <c r="Z709" s="12">
        <v>1</v>
      </c>
      <c r="AA709" s="12">
        <v>0</v>
      </c>
      <c r="AB709" s="12">
        <v>1</v>
      </c>
      <c r="AC709" s="12">
        <v>0</v>
      </c>
      <c r="AD709" s="12">
        <v>0</v>
      </c>
      <c r="AE709" s="12">
        <v>0</v>
      </c>
      <c r="AF709" s="12">
        <v>0.5</v>
      </c>
      <c r="AG709" s="113">
        <v>3.1354942159291497</v>
      </c>
      <c r="AH709" s="12">
        <v>1</v>
      </c>
      <c r="AI709" s="24">
        <v>48</v>
      </c>
      <c r="AJ709" s="12">
        <v>1</v>
      </c>
      <c r="AK709" s="12" t="s">
        <v>769</v>
      </c>
      <c r="AL709" s="12">
        <v>15</v>
      </c>
      <c r="AM709" s="12" t="s">
        <v>127</v>
      </c>
      <c r="AN709" s="128">
        <f t="shared" si="26"/>
        <v>2.5423890852013629</v>
      </c>
      <c r="AO709" s="12">
        <v>1376.05</v>
      </c>
      <c r="AP709" s="12" t="s">
        <v>780</v>
      </c>
      <c r="AQ709" s="12" t="s">
        <v>1769</v>
      </c>
      <c r="AR709" s="12" t="s">
        <v>796</v>
      </c>
      <c r="AS709" s="12" t="s">
        <v>797</v>
      </c>
      <c r="AT709" s="12" t="s">
        <v>17</v>
      </c>
    </row>
    <row r="710" spans="1:46" ht="15" customHeight="1" x14ac:dyDescent="0.3">
      <c r="A710" s="15">
        <v>9.7272671536758087E-2</v>
      </c>
      <c r="B710" s="12">
        <v>6.9342894560857238E-2</v>
      </c>
      <c r="C710" s="12">
        <v>0</v>
      </c>
      <c r="D710" s="12">
        <v>1</v>
      </c>
      <c r="E710" s="12">
        <v>0</v>
      </c>
      <c r="F710" s="12">
        <v>1</v>
      </c>
      <c r="G710" s="12">
        <v>1</v>
      </c>
      <c r="H710" s="12">
        <v>0</v>
      </c>
      <c r="I710" s="12">
        <v>0</v>
      </c>
      <c r="J710" s="12">
        <v>0</v>
      </c>
      <c r="K710" s="12">
        <v>0</v>
      </c>
      <c r="L710" s="12">
        <v>0</v>
      </c>
      <c r="M710" s="12">
        <v>0</v>
      </c>
      <c r="N710" s="12">
        <v>1</v>
      </c>
      <c r="O710" s="113">
        <v>7.6073814256397911</v>
      </c>
      <c r="P710" s="12">
        <v>1</v>
      </c>
      <c r="Q710" s="12">
        <v>0</v>
      </c>
      <c r="R710" s="12">
        <v>7.4669999999999996</v>
      </c>
      <c r="S710" s="128">
        <v>3.2580965380214821</v>
      </c>
      <c r="T710" s="126">
        <v>1</v>
      </c>
      <c r="U710" s="128">
        <v>0.35179172692247601</v>
      </c>
      <c r="V710" s="12">
        <v>1</v>
      </c>
      <c r="W710" s="12">
        <v>1</v>
      </c>
      <c r="X710" s="12">
        <v>1</v>
      </c>
      <c r="Y710" s="12">
        <v>1</v>
      </c>
      <c r="Z710" s="12">
        <v>1</v>
      </c>
      <c r="AA710" s="12">
        <v>0</v>
      </c>
      <c r="AB710" s="12">
        <v>1</v>
      </c>
      <c r="AC710" s="12">
        <v>0</v>
      </c>
      <c r="AD710" s="12">
        <v>0</v>
      </c>
      <c r="AE710" s="12">
        <v>0</v>
      </c>
      <c r="AF710" s="12">
        <v>0.5</v>
      </c>
      <c r="AG710" s="113">
        <v>3.1354942159291497</v>
      </c>
      <c r="AH710" s="12">
        <v>1</v>
      </c>
      <c r="AI710" s="24">
        <v>48</v>
      </c>
      <c r="AJ710" s="12">
        <v>1</v>
      </c>
      <c r="AK710" s="12" t="s">
        <v>769</v>
      </c>
      <c r="AL710" s="12">
        <v>15</v>
      </c>
      <c r="AM710" s="12" t="s">
        <v>127</v>
      </c>
      <c r="AN710" s="128">
        <f t="shared" si="26"/>
        <v>2.5423890852013629</v>
      </c>
      <c r="AO710" s="12">
        <v>1376.05</v>
      </c>
      <c r="AP710" s="12" t="s">
        <v>781</v>
      </c>
      <c r="AQ710" s="12" t="s">
        <v>1769</v>
      </c>
      <c r="AR710" s="12" t="s">
        <v>794</v>
      </c>
      <c r="AS710" s="12" t="s">
        <v>797</v>
      </c>
      <c r="AT710" s="12" t="s">
        <v>17</v>
      </c>
    </row>
    <row r="711" spans="1:46" ht="15" customHeight="1" x14ac:dyDescent="0.3">
      <c r="A711" s="15">
        <v>-2.8234671984739276E-2</v>
      </c>
      <c r="B711" s="12">
        <v>6.964552422902355E-2</v>
      </c>
      <c r="C711" s="12">
        <v>0</v>
      </c>
      <c r="D711" s="12">
        <v>1</v>
      </c>
      <c r="E711" s="12">
        <v>0</v>
      </c>
      <c r="F711" s="12">
        <v>1</v>
      </c>
      <c r="G711" s="12">
        <v>1</v>
      </c>
      <c r="H711" s="12">
        <v>0</v>
      </c>
      <c r="I711" s="12">
        <v>0</v>
      </c>
      <c r="J711" s="12">
        <v>0</v>
      </c>
      <c r="K711" s="12">
        <v>0</v>
      </c>
      <c r="L711" s="12">
        <v>0</v>
      </c>
      <c r="M711" s="12">
        <v>0</v>
      </c>
      <c r="N711" s="12">
        <v>1</v>
      </c>
      <c r="O711" s="113">
        <v>7.6073814256397911</v>
      </c>
      <c r="P711" s="12">
        <v>1</v>
      </c>
      <c r="Q711" s="12">
        <v>0</v>
      </c>
      <c r="R711" s="12">
        <v>7.4669999999999996</v>
      </c>
      <c r="S711" s="128">
        <v>3.2580965380214821</v>
      </c>
      <c r="T711" s="126">
        <v>1</v>
      </c>
      <c r="U711" s="128">
        <v>0.35179172692247601</v>
      </c>
      <c r="V711" s="12">
        <v>1</v>
      </c>
      <c r="W711" s="12">
        <v>1</v>
      </c>
      <c r="X711" s="12">
        <v>1</v>
      </c>
      <c r="Y711" s="12">
        <v>1</v>
      </c>
      <c r="Z711" s="12">
        <v>1</v>
      </c>
      <c r="AA711" s="12">
        <v>0</v>
      </c>
      <c r="AB711" s="12">
        <v>1</v>
      </c>
      <c r="AC711" s="12">
        <v>0</v>
      </c>
      <c r="AD711" s="12">
        <v>0</v>
      </c>
      <c r="AE711" s="12">
        <v>0</v>
      </c>
      <c r="AF711" s="12">
        <v>0.5</v>
      </c>
      <c r="AG711" s="113">
        <v>3.1354942159291497</v>
      </c>
      <c r="AH711" s="12">
        <v>1</v>
      </c>
      <c r="AI711" s="24">
        <v>48</v>
      </c>
      <c r="AJ711" s="12">
        <v>1</v>
      </c>
      <c r="AK711" s="12" t="s">
        <v>769</v>
      </c>
      <c r="AL711" s="12">
        <v>15</v>
      </c>
      <c r="AM711" s="12" t="s">
        <v>127</v>
      </c>
      <c r="AN711" s="128">
        <f t="shared" si="26"/>
        <v>2.5423890852013629</v>
      </c>
      <c r="AO711" s="12">
        <v>1376.05</v>
      </c>
      <c r="AP711" s="12" t="s">
        <v>781</v>
      </c>
      <c r="AQ711" s="12" t="s">
        <v>1769</v>
      </c>
      <c r="AR711" s="12" t="s">
        <v>795</v>
      </c>
      <c r="AS711" s="12" t="s">
        <v>797</v>
      </c>
      <c r="AT711" s="12" t="s">
        <v>17</v>
      </c>
    </row>
    <row r="712" spans="1:46" ht="15" customHeight="1" x14ac:dyDescent="0.3">
      <c r="A712" s="15">
        <v>0.16449930923392017</v>
      </c>
      <c r="B712" s="12">
        <v>6.8724155857726635E-2</v>
      </c>
      <c r="C712" s="12">
        <v>0</v>
      </c>
      <c r="D712" s="12">
        <v>1</v>
      </c>
      <c r="E712" s="12">
        <v>0</v>
      </c>
      <c r="F712" s="12">
        <v>1</v>
      </c>
      <c r="G712" s="12">
        <v>1</v>
      </c>
      <c r="H712" s="12">
        <v>0</v>
      </c>
      <c r="I712" s="12">
        <v>0</v>
      </c>
      <c r="J712" s="12">
        <v>0</v>
      </c>
      <c r="K712" s="12">
        <v>0</v>
      </c>
      <c r="L712" s="12">
        <v>0</v>
      </c>
      <c r="M712" s="12">
        <v>0</v>
      </c>
      <c r="N712" s="12">
        <v>1</v>
      </c>
      <c r="O712" s="113">
        <v>7.6073814256397911</v>
      </c>
      <c r="P712" s="12">
        <v>1</v>
      </c>
      <c r="Q712" s="12">
        <v>0</v>
      </c>
      <c r="R712" s="12">
        <v>7.4669999999999996</v>
      </c>
      <c r="S712" s="128">
        <v>3.2580965380214821</v>
      </c>
      <c r="T712" s="126">
        <v>1</v>
      </c>
      <c r="U712" s="128">
        <v>0.35179172692247601</v>
      </c>
      <c r="V712" s="12">
        <v>1</v>
      </c>
      <c r="W712" s="12">
        <v>1</v>
      </c>
      <c r="X712" s="12">
        <v>1</v>
      </c>
      <c r="Y712" s="12">
        <v>1</v>
      </c>
      <c r="Z712" s="12">
        <v>1</v>
      </c>
      <c r="AA712" s="12">
        <v>0</v>
      </c>
      <c r="AB712" s="12">
        <v>1</v>
      </c>
      <c r="AC712" s="12">
        <v>0</v>
      </c>
      <c r="AD712" s="12">
        <v>0</v>
      </c>
      <c r="AE712" s="12">
        <v>0</v>
      </c>
      <c r="AF712" s="12">
        <v>0.5</v>
      </c>
      <c r="AG712" s="113">
        <v>3.1354942159291497</v>
      </c>
      <c r="AH712" s="12">
        <v>1</v>
      </c>
      <c r="AI712" s="24">
        <v>48</v>
      </c>
      <c r="AJ712" s="12">
        <v>1</v>
      </c>
      <c r="AK712" s="12" t="s">
        <v>769</v>
      </c>
      <c r="AL712" s="12">
        <v>15</v>
      </c>
      <c r="AM712" s="12" t="s">
        <v>127</v>
      </c>
      <c r="AN712" s="128">
        <f t="shared" si="26"/>
        <v>2.5423890852013629</v>
      </c>
      <c r="AO712" s="12">
        <v>1376.05</v>
      </c>
      <c r="AP712" s="12" t="s">
        <v>781</v>
      </c>
      <c r="AQ712" s="12" t="s">
        <v>1769</v>
      </c>
      <c r="AR712" s="12" t="s">
        <v>796</v>
      </c>
      <c r="AS712" s="12" t="s">
        <v>797</v>
      </c>
      <c r="AT712" s="12" t="s">
        <v>17</v>
      </c>
    </row>
    <row r="713" spans="1:46" ht="15" customHeight="1" x14ac:dyDescent="0.3">
      <c r="A713" s="15">
        <v>0.1457365097226789</v>
      </c>
      <c r="B713" s="12">
        <v>6.8929430274240033E-2</v>
      </c>
      <c r="C713" s="12">
        <v>0</v>
      </c>
      <c r="D713" s="12">
        <v>1</v>
      </c>
      <c r="E713" s="12">
        <v>0</v>
      </c>
      <c r="F713" s="12">
        <v>1</v>
      </c>
      <c r="G713" s="12">
        <v>1</v>
      </c>
      <c r="H713" s="12">
        <v>0</v>
      </c>
      <c r="I713" s="12">
        <v>0</v>
      </c>
      <c r="J713" s="12">
        <v>0</v>
      </c>
      <c r="K713" s="12">
        <v>0</v>
      </c>
      <c r="L713" s="12">
        <v>0</v>
      </c>
      <c r="M713" s="12">
        <v>0</v>
      </c>
      <c r="N713" s="12">
        <v>1</v>
      </c>
      <c r="O713" s="113">
        <v>7.6073814256397911</v>
      </c>
      <c r="P713" s="12">
        <v>1</v>
      </c>
      <c r="Q713" s="12">
        <v>0</v>
      </c>
      <c r="R713" s="12">
        <v>7.4669999999999996</v>
      </c>
      <c r="S713" s="128">
        <v>3.2580965380214821</v>
      </c>
      <c r="T713" s="126">
        <v>1</v>
      </c>
      <c r="U713" s="128">
        <v>0.35179172692247601</v>
      </c>
      <c r="V713" s="12">
        <v>1</v>
      </c>
      <c r="W713" s="12">
        <v>1</v>
      </c>
      <c r="X713" s="12">
        <v>1</v>
      </c>
      <c r="Y713" s="12">
        <v>1</v>
      </c>
      <c r="Z713" s="12">
        <v>1</v>
      </c>
      <c r="AA713" s="12">
        <v>0</v>
      </c>
      <c r="AB713" s="12">
        <v>1</v>
      </c>
      <c r="AC713" s="12">
        <v>0</v>
      </c>
      <c r="AD713" s="12">
        <v>0</v>
      </c>
      <c r="AE713" s="12">
        <v>0</v>
      </c>
      <c r="AF713" s="12">
        <v>0.5</v>
      </c>
      <c r="AG713" s="113">
        <v>3.1354942159291497</v>
      </c>
      <c r="AH713" s="12">
        <v>1</v>
      </c>
      <c r="AI713" s="24">
        <v>48</v>
      </c>
      <c r="AJ713" s="12">
        <v>1</v>
      </c>
      <c r="AK713" s="12" t="s">
        <v>769</v>
      </c>
      <c r="AL713" s="12">
        <v>15</v>
      </c>
      <c r="AM713" s="12" t="s">
        <v>127</v>
      </c>
      <c r="AN713" s="128">
        <f t="shared" si="26"/>
        <v>2.5423890852013629</v>
      </c>
      <c r="AO713" s="12">
        <v>1376.05</v>
      </c>
      <c r="AP713" s="12" t="s">
        <v>782</v>
      </c>
      <c r="AQ713" s="12" t="s">
        <v>1769</v>
      </c>
      <c r="AR713" s="12" t="s">
        <v>794</v>
      </c>
      <c r="AS713" s="12" t="s">
        <v>797</v>
      </c>
      <c r="AT713" s="12" t="s">
        <v>17</v>
      </c>
    </row>
    <row r="714" spans="1:46" ht="15" customHeight="1" x14ac:dyDescent="0.3">
      <c r="A714" s="15">
        <v>6.7273029476950769E-2</v>
      </c>
      <c r="B714" s="12">
        <v>6.9515463792849133E-2</v>
      </c>
      <c r="C714" s="12">
        <v>0</v>
      </c>
      <c r="D714" s="12">
        <v>1</v>
      </c>
      <c r="E714" s="12">
        <v>0</v>
      </c>
      <c r="F714" s="12">
        <v>1</v>
      </c>
      <c r="G714" s="12">
        <v>1</v>
      </c>
      <c r="H714" s="12">
        <v>0</v>
      </c>
      <c r="I714" s="12">
        <v>0</v>
      </c>
      <c r="J714" s="12">
        <v>0</v>
      </c>
      <c r="K714" s="12">
        <v>0</v>
      </c>
      <c r="L714" s="12">
        <v>0</v>
      </c>
      <c r="M714" s="12">
        <v>0</v>
      </c>
      <c r="N714" s="12">
        <v>1</v>
      </c>
      <c r="O714" s="113">
        <v>7.6073814256397911</v>
      </c>
      <c r="P714" s="12">
        <v>1</v>
      </c>
      <c r="Q714" s="12">
        <v>0</v>
      </c>
      <c r="R714" s="12">
        <v>7.4669999999999996</v>
      </c>
      <c r="S714" s="128">
        <v>3.2580965380214821</v>
      </c>
      <c r="T714" s="126">
        <v>1</v>
      </c>
      <c r="U714" s="128">
        <v>0.35179172692247601</v>
      </c>
      <c r="V714" s="12">
        <v>1</v>
      </c>
      <c r="W714" s="12">
        <v>1</v>
      </c>
      <c r="X714" s="12">
        <v>1</v>
      </c>
      <c r="Y714" s="12">
        <v>1</v>
      </c>
      <c r="Z714" s="12">
        <v>1</v>
      </c>
      <c r="AA714" s="12">
        <v>0</v>
      </c>
      <c r="AB714" s="12">
        <v>1</v>
      </c>
      <c r="AC714" s="12">
        <v>0</v>
      </c>
      <c r="AD714" s="12">
        <v>0</v>
      </c>
      <c r="AE714" s="12">
        <v>0</v>
      </c>
      <c r="AF714" s="12">
        <v>0.5</v>
      </c>
      <c r="AG714" s="113">
        <v>3.1354942159291497</v>
      </c>
      <c r="AH714" s="12">
        <v>1</v>
      </c>
      <c r="AI714" s="24">
        <v>48</v>
      </c>
      <c r="AJ714" s="12">
        <v>1</v>
      </c>
      <c r="AK714" s="12" t="s">
        <v>769</v>
      </c>
      <c r="AL714" s="12">
        <v>15</v>
      </c>
      <c r="AM714" s="12" t="s">
        <v>127</v>
      </c>
      <c r="AN714" s="128">
        <f t="shared" si="26"/>
        <v>2.5423890852013629</v>
      </c>
      <c r="AO714" s="12">
        <v>1376.05</v>
      </c>
      <c r="AP714" s="12" t="s">
        <v>782</v>
      </c>
      <c r="AQ714" s="12" t="s">
        <v>1769</v>
      </c>
      <c r="AR714" s="12" t="s">
        <v>795</v>
      </c>
      <c r="AS714" s="12" t="s">
        <v>797</v>
      </c>
      <c r="AT714" s="12" t="s">
        <v>17</v>
      </c>
    </row>
    <row r="715" spans="1:46" ht="15" customHeight="1" x14ac:dyDescent="0.3">
      <c r="A715" s="15">
        <v>0.19234413501968722</v>
      </c>
      <c r="B715" s="12">
        <v>6.8372329245279445E-2</v>
      </c>
      <c r="C715" s="12">
        <v>0</v>
      </c>
      <c r="D715" s="12">
        <v>1</v>
      </c>
      <c r="E715" s="12">
        <v>0</v>
      </c>
      <c r="F715" s="12">
        <v>1</v>
      </c>
      <c r="G715" s="12">
        <v>1</v>
      </c>
      <c r="H715" s="12">
        <v>0</v>
      </c>
      <c r="I715" s="12">
        <v>0</v>
      </c>
      <c r="J715" s="12">
        <v>0</v>
      </c>
      <c r="K715" s="12">
        <v>0</v>
      </c>
      <c r="L715" s="12">
        <v>0</v>
      </c>
      <c r="M715" s="12">
        <v>0</v>
      </c>
      <c r="N715" s="12">
        <v>1</v>
      </c>
      <c r="O715" s="113">
        <v>7.6073814256397911</v>
      </c>
      <c r="P715" s="12">
        <v>1</v>
      </c>
      <c r="Q715" s="12">
        <v>0</v>
      </c>
      <c r="R715" s="12">
        <v>7.4669999999999996</v>
      </c>
      <c r="S715" s="128">
        <v>3.2580965380214821</v>
      </c>
      <c r="T715" s="126">
        <v>1</v>
      </c>
      <c r="U715" s="128">
        <v>0.35179172692247601</v>
      </c>
      <c r="V715" s="12">
        <v>1</v>
      </c>
      <c r="W715" s="12">
        <v>1</v>
      </c>
      <c r="X715" s="12">
        <v>1</v>
      </c>
      <c r="Y715" s="12">
        <v>1</v>
      </c>
      <c r="Z715" s="12">
        <v>1</v>
      </c>
      <c r="AA715" s="12">
        <v>0</v>
      </c>
      <c r="AB715" s="12">
        <v>1</v>
      </c>
      <c r="AC715" s="12">
        <v>0</v>
      </c>
      <c r="AD715" s="12">
        <v>0</v>
      </c>
      <c r="AE715" s="12">
        <v>0</v>
      </c>
      <c r="AF715" s="12">
        <v>0.5</v>
      </c>
      <c r="AG715" s="113">
        <v>3.1354942159291497</v>
      </c>
      <c r="AH715" s="12">
        <v>1</v>
      </c>
      <c r="AI715" s="24">
        <v>48</v>
      </c>
      <c r="AJ715" s="12">
        <v>1</v>
      </c>
      <c r="AK715" s="12" t="s">
        <v>769</v>
      </c>
      <c r="AL715" s="12">
        <v>15</v>
      </c>
      <c r="AM715" s="12" t="s">
        <v>127</v>
      </c>
      <c r="AN715" s="128">
        <f t="shared" si="26"/>
        <v>2.5423890852013629</v>
      </c>
      <c r="AO715" s="12">
        <v>1376.05</v>
      </c>
      <c r="AP715" s="12" t="s">
        <v>782</v>
      </c>
      <c r="AQ715" s="12" t="s">
        <v>1769</v>
      </c>
      <c r="AR715" s="12" t="s">
        <v>796</v>
      </c>
      <c r="AS715" s="12" t="s">
        <v>797</v>
      </c>
      <c r="AT715" s="12" t="s">
        <v>17</v>
      </c>
    </row>
    <row r="716" spans="1:46" ht="15" customHeight="1" x14ac:dyDescent="0.3">
      <c r="A716" s="15">
        <v>-2.1740498363001654E-2</v>
      </c>
      <c r="B716" s="12">
        <v>9.5323723591622653E-2</v>
      </c>
      <c r="C716" s="12">
        <v>0</v>
      </c>
      <c r="D716" s="12">
        <v>1</v>
      </c>
      <c r="E716" s="12">
        <v>0</v>
      </c>
      <c r="F716" s="12">
        <v>1</v>
      </c>
      <c r="G716" s="12">
        <v>1</v>
      </c>
      <c r="H716" s="12">
        <v>0</v>
      </c>
      <c r="I716" s="12">
        <v>0</v>
      </c>
      <c r="J716" s="12">
        <v>0</v>
      </c>
      <c r="K716" s="12">
        <v>0</v>
      </c>
      <c r="L716" s="12">
        <v>0</v>
      </c>
      <c r="M716" s="12">
        <v>0</v>
      </c>
      <c r="N716" s="12">
        <v>1</v>
      </c>
      <c r="O716" s="113">
        <v>7.6073814256397911</v>
      </c>
      <c r="P716" s="12">
        <v>1</v>
      </c>
      <c r="Q716" s="12">
        <v>0</v>
      </c>
      <c r="R716" s="12">
        <v>7.4669999999999996</v>
      </c>
      <c r="S716" s="128">
        <v>3.2580965380214821</v>
      </c>
      <c r="T716" s="126">
        <v>1</v>
      </c>
      <c r="U716" s="128">
        <v>0.35179172692247601</v>
      </c>
      <c r="V716" s="12">
        <v>1</v>
      </c>
      <c r="W716" s="12">
        <v>1</v>
      </c>
      <c r="X716" s="12">
        <v>1</v>
      </c>
      <c r="Y716" s="12">
        <v>1</v>
      </c>
      <c r="Z716" s="12">
        <v>1</v>
      </c>
      <c r="AA716" s="12">
        <v>0</v>
      </c>
      <c r="AB716" s="12">
        <v>1</v>
      </c>
      <c r="AC716" s="12">
        <v>0</v>
      </c>
      <c r="AD716" s="12">
        <v>0</v>
      </c>
      <c r="AE716" s="12">
        <v>0</v>
      </c>
      <c r="AF716" s="12">
        <v>0.5</v>
      </c>
      <c r="AG716" s="113">
        <v>3.1354942159291497</v>
      </c>
      <c r="AH716" s="12">
        <v>1</v>
      </c>
      <c r="AI716" s="24">
        <v>48</v>
      </c>
      <c r="AJ716" s="12">
        <v>1</v>
      </c>
      <c r="AK716" s="12" t="s">
        <v>769</v>
      </c>
      <c r="AL716" s="12">
        <v>15</v>
      </c>
      <c r="AM716" s="12" t="s">
        <v>127</v>
      </c>
      <c r="AN716" s="128">
        <f t="shared" si="26"/>
        <v>2.5423890852013629</v>
      </c>
      <c r="AO716" s="12">
        <v>1376.05</v>
      </c>
      <c r="AP716" s="12" t="s">
        <v>780</v>
      </c>
      <c r="AQ716" s="12" t="s">
        <v>1770</v>
      </c>
      <c r="AR716" s="12" t="s">
        <v>568</v>
      </c>
      <c r="AS716" s="12" t="s">
        <v>800</v>
      </c>
      <c r="AT716" s="12" t="s">
        <v>17</v>
      </c>
    </row>
    <row r="717" spans="1:46" ht="15" customHeight="1" x14ac:dyDescent="0.3">
      <c r="A717" s="15">
        <v>0.16410403052004904</v>
      </c>
      <c r="B717" s="12">
        <v>9.4053653312983335E-2</v>
      </c>
      <c r="C717" s="12">
        <v>0</v>
      </c>
      <c r="D717" s="12">
        <v>1</v>
      </c>
      <c r="E717" s="12">
        <v>0</v>
      </c>
      <c r="F717" s="12">
        <v>1</v>
      </c>
      <c r="G717" s="12">
        <v>1</v>
      </c>
      <c r="H717" s="12">
        <v>0</v>
      </c>
      <c r="I717" s="12">
        <v>0</v>
      </c>
      <c r="J717" s="12">
        <v>0</v>
      </c>
      <c r="K717" s="12">
        <v>0</v>
      </c>
      <c r="L717" s="12">
        <v>0</v>
      </c>
      <c r="M717" s="12">
        <v>0</v>
      </c>
      <c r="N717" s="12">
        <v>1</v>
      </c>
      <c r="O717" s="113">
        <v>7.6073814256397911</v>
      </c>
      <c r="P717" s="12">
        <v>1</v>
      </c>
      <c r="Q717" s="12">
        <v>0</v>
      </c>
      <c r="R717" s="12">
        <v>7.4669999999999996</v>
      </c>
      <c r="S717" s="128">
        <v>3.2580965380214821</v>
      </c>
      <c r="T717" s="126">
        <v>1</v>
      </c>
      <c r="U717" s="128">
        <v>0.35179172692247601</v>
      </c>
      <c r="V717" s="12">
        <v>1</v>
      </c>
      <c r="W717" s="12">
        <v>1</v>
      </c>
      <c r="X717" s="12">
        <v>1</v>
      </c>
      <c r="Y717" s="12">
        <v>1</v>
      </c>
      <c r="Z717" s="12">
        <v>1</v>
      </c>
      <c r="AA717" s="12">
        <v>0</v>
      </c>
      <c r="AB717" s="12">
        <v>1</v>
      </c>
      <c r="AC717" s="12">
        <v>0</v>
      </c>
      <c r="AD717" s="12">
        <v>0</v>
      </c>
      <c r="AE717" s="12">
        <v>0</v>
      </c>
      <c r="AF717" s="12">
        <v>0.5</v>
      </c>
      <c r="AG717" s="113">
        <v>3.1354942159291497</v>
      </c>
      <c r="AH717" s="12">
        <v>1</v>
      </c>
      <c r="AI717" s="24">
        <v>48</v>
      </c>
      <c r="AJ717" s="12">
        <v>1</v>
      </c>
      <c r="AK717" s="12" t="s">
        <v>769</v>
      </c>
      <c r="AL717" s="12">
        <v>15</v>
      </c>
      <c r="AM717" s="12" t="s">
        <v>127</v>
      </c>
      <c r="AN717" s="128">
        <f t="shared" si="26"/>
        <v>2.5423890852013629</v>
      </c>
      <c r="AO717" s="12">
        <v>1376.05</v>
      </c>
      <c r="AP717" s="12" t="s">
        <v>780</v>
      </c>
      <c r="AQ717" s="12" t="s">
        <v>1770</v>
      </c>
      <c r="AR717" s="12" t="s">
        <v>799</v>
      </c>
      <c r="AS717" s="12" t="s">
        <v>800</v>
      </c>
      <c r="AT717" s="12" t="s">
        <v>17</v>
      </c>
    </row>
    <row r="718" spans="1:46" ht="15" customHeight="1" x14ac:dyDescent="0.3">
      <c r="A718" s="15">
        <v>-7.0492602041752325E-2</v>
      </c>
      <c r="B718" s="12">
        <v>9.5109066246808704E-2</v>
      </c>
      <c r="C718" s="12">
        <v>0</v>
      </c>
      <c r="D718" s="12">
        <v>1</v>
      </c>
      <c r="E718" s="12">
        <v>0</v>
      </c>
      <c r="F718" s="12">
        <v>1</v>
      </c>
      <c r="G718" s="12">
        <v>1</v>
      </c>
      <c r="H718" s="12">
        <v>0</v>
      </c>
      <c r="I718" s="12">
        <v>0</v>
      </c>
      <c r="J718" s="12">
        <v>0</v>
      </c>
      <c r="K718" s="12">
        <v>0</v>
      </c>
      <c r="L718" s="12">
        <v>0</v>
      </c>
      <c r="M718" s="12">
        <v>0</v>
      </c>
      <c r="N718" s="12">
        <v>1</v>
      </c>
      <c r="O718" s="113">
        <v>7.6073814256397911</v>
      </c>
      <c r="P718" s="12">
        <v>1</v>
      </c>
      <c r="Q718" s="12">
        <v>0</v>
      </c>
      <c r="R718" s="12">
        <v>7.4669999999999996</v>
      </c>
      <c r="S718" s="128">
        <v>3.2580965380214821</v>
      </c>
      <c r="T718" s="126">
        <v>1</v>
      </c>
      <c r="U718" s="128">
        <v>0.35179172692247601</v>
      </c>
      <c r="V718" s="12">
        <v>1</v>
      </c>
      <c r="W718" s="12">
        <v>1</v>
      </c>
      <c r="X718" s="12">
        <v>1</v>
      </c>
      <c r="Y718" s="12">
        <v>1</v>
      </c>
      <c r="Z718" s="12">
        <v>1</v>
      </c>
      <c r="AA718" s="12">
        <v>0</v>
      </c>
      <c r="AB718" s="12">
        <v>1</v>
      </c>
      <c r="AC718" s="12">
        <v>0</v>
      </c>
      <c r="AD718" s="12">
        <v>0</v>
      </c>
      <c r="AE718" s="12">
        <v>0</v>
      </c>
      <c r="AF718" s="12">
        <v>0</v>
      </c>
      <c r="AG718" s="113">
        <v>3.1354942159291497</v>
      </c>
      <c r="AH718" s="12">
        <v>1</v>
      </c>
      <c r="AI718" s="24">
        <v>48</v>
      </c>
      <c r="AJ718" s="12">
        <v>1</v>
      </c>
      <c r="AK718" s="12" t="s">
        <v>769</v>
      </c>
      <c r="AL718" s="12">
        <v>15</v>
      </c>
      <c r="AM718" s="12" t="s">
        <v>127</v>
      </c>
      <c r="AN718" s="128">
        <f t="shared" si="26"/>
        <v>2.5423890852013629</v>
      </c>
      <c r="AO718" s="12">
        <v>1376.05</v>
      </c>
      <c r="AP718" s="12" t="s">
        <v>780</v>
      </c>
      <c r="AQ718" s="12" t="s">
        <v>1770</v>
      </c>
      <c r="AR718" s="12" t="s">
        <v>436</v>
      </c>
      <c r="AS718" s="12" t="s">
        <v>801</v>
      </c>
      <c r="AT718" s="12" t="s">
        <v>17</v>
      </c>
    </row>
    <row r="719" spans="1:46" ht="15" customHeight="1" x14ac:dyDescent="0.3">
      <c r="A719" s="15">
        <v>0.13548592005205201</v>
      </c>
      <c r="B719" s="12">
        <v>9.6232989943513592E-2</v>
      </c>
      <c r="C719" s="12">
        <v>0</v>
      </c>
      <c r="D719" s="12">
        <v>1</v>
      </c>
      <c r="E719" s="12">
        <v>0</v>
      </c>
      <c r="F719" s="12">
        <v>1</v>
      </c>
      <c r="G719" s="12">
        <v>1</v>
      </c>
      <c r="H719" s="12">
        <v>0</v>
      </c>
      <c r="I719" s="12">
        <v>0</v>
      </c>
      <c r="J719" s="12">
        <v>0</v>
      </c>
      <c r="K719" s="12">
        <v>0</v>
      </c>
      <c r="L719" s="12">
        <v>0</v>
      </c>
      <c r="M719" s="12">
        <v>0</v>
      </c>
      <c r="N719" s="12">
        <v>1</v>
      </c>
      <c r="O719" s="113">
        <v>7.6073814256397911</v>
      </c>
      <c r="P719" s="12">
        <v>1</v>
      </c>
      <c r="Q719" s="12">
        <v>0</v>
      </c>
      <c r="R719" s="12">
        <v>7.4669999999999996</v>
      </c>
      <c r="S719" s="128">
        <v>3.2580965380214821</v>
      </c>
      <c r="T719" s="126">
        <v>1</v>
      </c>
      <c r="U719" s="128">
        <v>0.35179172692247601</v>
      </c>
      <c r="V719" s="12">
        <v>1</v>
      </c>
      <c r="W719" s="12">
        <v>1</v>
      </c>
      <c r="X719" s="12">
        <v>1</v>
      </c>
      <c r="Y719" s="12">
        <v>1</v>
      </c>
      <c r="Z719" s="12">
        <v>1</v>
      </c>
      <c r="AA719" s="12">
        <v>0</v>
      </c>
      <c r="AB719" s="12">
        <v>1</v>
      </c>
      <c r="AC719" s="12">
        <v>0</v>
      </c>
      <c r="AD719" s="12">
        <v>0</v>
      </c>
      <c r="AE719" s="12">
        <v>0</v>
      </c>
      <c r="AF719" s="12">
        <v>0.5</v>
      </c>
      <c r="AG719" s="113">
        <v>3.1354942159291497</v>
      </c>
      <c r="AH719" s="12">
        <v>1</v>
      </c>
      <c r="AI719" s="24">
        <v>48</v>
      </c>
      <c r="AJ719" s="12">
        <v>1</v>
      </c>
      <c r="AK719" s="12" t="s">
        <v>769</v>
      </c>
      <c r="AL719" s="12">
        <v>15</v>
      </c>
      <c r="AM719" s="12" t="s">
        <v>127</v>
      </c>
      <c r="AN719" s="128">
        <f t="shared" si="26"/>
        <v>2.5423890852013629</v>
      </c>
      <c r="AO719" s="12">
        <v>1376.05</v>
      </c>
      <c r="AP719" s="12" t="s">
        <v>781</v>
      </c>
      <c r="AQ719" s="12" t="s">
        <v>1770</v>
      </c>
      <c r="AR719" s="12" t="s">
        <v>568</v>
      </c>
      <c r="AS719" s="12" t="s">
        <v>800</v>
      </c>
      <c r="AT719" s="12" t="s">
        <v>17</v>
      </c>
    </row>
    <row r="720" spans="1:46" ht="15" customHeight="1" x14ac:dyDescent="0.3">
      <c r="A720" s="15">
        <v>7.5170100096002029E-2</v>
      </c>
      <c r="B720" s="12">
        <v>9.6853782816002626E-2</v>
      </c>
      <c r="C720" s="12">
        <v>0</v>
      </c>
      <c r="D720" s="12">
        <v>1</v>
      </c>
      <c r="E720" s="12">
        <v>0</v>
      </c>
      <c r="F720" s="12">
        <v>1</v>
      </c>
      <c r="G720" s="12">
        <v>1</v>
      </c>
      <c r="H720" s="12">
        <v>0</v>
      </c>
      <c r="I720" s="12">
        <v>0</v>
      </c>
      <c r="J720" s="12">
        <v>0</v>
      </c>
      <c r="K720" s="12">
        <v>0</v>
      </c>
      <c r="L720" s="12">
        <v>0</v>
      </c>
      <c r="M720" s="12">
        <v>0</v>
      </c>
      <c r="N720" s="12">
        <v>1</v>
      </c>
      <c r="O720" s="113">
        <v>7.6073814256397911</v>
      </c>
      <c r="P720" s="12">
        <v>1</v>
      </c>
      <c r="Q720" s="12">
        <v>0</v>
      </c>
      <c r="R720" s="12">
        <v>7.4669999999999996</v>
      </c>
      <c r="S720" s="128">
        <v>3.2580965380214821</v>
      </c>
      <c r="T720" s="126">
        <v>1</v>
      </c>
      <c r="U720" s="128">
        <v>0.35179172692247601</v>
      </c>
      <c r="V720" s="12">
        <v>1</v>
      </c>
      <c r="W720" s="12">
        <v>1</v>
      </c>
      <c r="X720" s="12">
        <v>1</v>
      </c>
      <c r="Y720" s="12">
        <v>1</v>
      </c>
      <c r="Z720" s="12">
        <v>1</v>
      </c>
      <c r="AA720" s="12">
        <v>0</v>
      </c>
      <c r="AB720" s="12">
        <v>1</v>
      </c>
      <c r="AC720" s="12">
        <v>0</v>
      </c>
      <c r="AD720" s="12">
        <v>0</v>
      </c>
      <c r="AE720" s="12">
        <v>0</v>
      </c>
      <c r="AF720" s="12">
        <v>0.5</v>
      </c>
      <c r="AG720" s="113">
        <v>3.1354942159291497</v>
      </c>
      <c r="AH720" s="12">
        <v>1</v>
      </c>
      <c r="AI720" s="24">
        <v>48</v>
      </c>
      <c r="AJ720" s="12">
        <v>1</v>
      </c>
      <c r="AK720" s="12" t="s">
        <v>769</v>
      </c>
      <c r="AL720" s="12">
        <v>15</v>
      </c>
      <c r="AM720" s="12" t="s">
        <v>127</v>
      </c>
      <c r="AN720" s="128">
        <f t="shared" si="26"/>
        <v>2.5423890852013629</v>
      </c>
      <c r="AO720" s="12">
        <v>1376.05</v>
      </c>
      <c r="AP720" s="12" t="s">
        <v>781</v>
      </c>
      <c r="AQ720" s="12" t="s">
        <v>1770</v>
      </c>
      <c r="AR720" s="12" t="s">
        <v>799</v>
      </c>
      <c r="AS720" s="12" t="s">
        <v>800</v>
      </c>
      <c r="AT720" s="12" t="s">
        <v>17</v>
      </c>
    </row>
    <row r="721" spans="1:47" ht="15" customHeight="1" x14ac:dyDescent="0.3">
      <c r="A721" s="15">
        <v>2.7233279521861897E-2</v>
      </c>
      <c r="B721" s="12">
        <v>9.7092561773594599E-2</v>
      </c>
      <c r="C721" s="12">
        <v>0</v>
      </c>
      <c r="D721" s="12">
        <v>1</v>
      </c>
      <c r="E721" s="12">
        <v>0</v>
      </c>
      <c r="F721" s="12">
        <v>1</v>
      </c>
      <c r="G721" s="12">
        <v>1</v>
      </c>
      <c r="H721" s="12">
        <v>0</v>
      </c>
      <c r="I721" s="12">
        <v>0</v>
      </c>
      <c r="J721" s="12">
        <v>0</v>
      </c>
      <c r="K721" s="12">
        <v>0</v>
      </c>
      <c r="L721" s="12">
        <v>0</v>
      </c>
      <c r="M721" s="12">
        <v>0</v>
      </c>
      <c r="N721" s="12">
        <v>1</v>
      </c>
      <c r="O721" s="113">
        <v>7.6073814256397911</v>
      </c>
      <c r="P721" s="12">
        <v>1</v>
      </c>
      <c r="Q721" s="12">
        <v>0</v>
      </c>
      <c r="R721" s="12">
        <v>7.4669999999999996</v>
      </c>
      <c r="S721" s="128">
        <v>3.2580965380214821</v>
      </c>
      <c r="T721" s="126">
        <v>1</v>
      </c>
      <c r="U721" s="128">
        <v>0.35179172692247601</v>
      </c>
      <c r="V721" s="12">
        <v>1</v>
      </c>
      <c r="W721" s="12">
        <v>1</v>
      </c>
      <c r="X721" s="12">
        <v>1</v>
      </c>
      <c r="Y721" s="12">
        <v>1</v>
      </c>
      <c r="Z721" s="12">
        <v>1</v>
      </c>
      <c r="AA721" s="12">
        <v>0</v>
      </c>
      <c r="AB721" s="12">
        <v>1</v>
      </c>
      <c r="AC721" s="12">
        <v>0</v>
      </c>
      <c r="AD721" s="12">
        <v>0</v>
      </c>
      <c r="AE721" s="12">
        <v>0</v>
      </c>
      <c r="AF721" s="12">
        <v>0</v>
      </c>
      <c r="AG721" s="113">
        <v>3.1354942159291497</v>
      </c>
      <c r="AH721" s="12">
        <v>1</v>
      </c>
      <c r="AI721" s="24">
        <v>48</v>
      </c>
      <c r="AJ721" s="12">
        <v>1</v>
      </c>
      <c r="AK721" s="12" t="s">
        <v>769</v>
      </c>
      <c r="AL721" s="12">
        <v>15</v>
      </c>
      <c r="AM721" s="12" t="s">
        <v>127</v>
      </c>
      <c r="AN721" s="128">
        <f t="shared" si="26"/>
        <v>2.5423890852013629</v>
      </c>
      <c r="AO721" s="12">
        <v>1376.05</v>
      </c>
      <c r="AP721" s="12" t="s">
        <v>781</v>
      </c>
      <c r="AQ721" s="12" t="s">
        <v>1770</v>
      </c>
      <c r="AR721" s="12" t="s">
        <v>436</v>
      </c>
      <c r="AS721" s="12" t="s">
        <v>801</v>
      </c>
      <c r="AT721" s="12" t="s">
        <v>17</v>
      </c>
    </row>
    <row r="722" spans="1:47" ht="15" customHeight="1" x14ac:dyDescent="0.3">
      <c r="A722" s="15">
        <v>0.18254003964363077</v>
      </c>
      <c r="B722" s="12">
        <v>8.9381674584122661E-2</v>
      </c>
      <c r="C722" s="12">
        <v>0</v>
      </c>
      <c r="D722" s="12">
        <v>1</v>
      </c>
      <c r="E722" s="12">
        <v>0</v>
      </c>
      <c r="F722" s="12">
        <v>1</v>
      </c>
      <c r="G722" s="12">
        <v>1</v>
      </c>
      <c r="H722" s="12">
        <v>0</v>
      </c>
      <c r="I722" s="12">
        <v>0</v>
      </c>
      <c r="J722" s="12">
        <v>0</v>
      </c>
      <c r="K722" s="12">
        <v>0</v>
      </c>
      <c r="L722" s="12">
        <v>0</v>
      </c>
      <c r="M722" s="12">
        <v>0</v>
      </c>
      <c r="N722" s="12">
        <v>1</v>
      </c>
      <c r="O722" s="113">
        <v>7.6073814256397911</v>
      </c>
      <c r="P722" s="12">
        <v>1</v>
      </c>
      <c r="Q722" s="12">
        <v>0</v>
      </c>
      <c r="R722" s="12">
        <v>7.4669999999999996</v>
      </c>
      <c r="S722" s="128">
        <v>3.2580965380214821</v>
      </c>
      <c r="T722" s="126">
        <v>1</v>
      </c>
      <c r="U722" s="128">
        <v>0.35179172692247601</v>
      </c>
      <c r="V722" s="12">
        <v>1</v>
      </c>
      <c r="W722" s="12">
        <v>1</v>
      </c>
      <c r="X722" s="12">
        <v>1</v>
      </c>
      <c r="Y722" s="12">
        <v>1</v>
      </c>
      <c r="Z722" s="12">
        <v>1</v>
      </c>
      <c r="AA722" s="12">
        <v>0</v>
      </c>
      <c r="AB722" s="12">
        <v>1</v>
      </c>
      <c r="AC722" s="12">
        <v>0</v>
      </c>
      <c r="AD722" s="12">
        <v>0</v>
      </c>
      <c r="AE722" s="12">
        <v>0</v>
      </c>
      <c r="AF722" s="12">
        <v>0.5</v>
      </c>
      <c r="AG722" s="113">
        <v>3.1354942159291497</v>
      </c>
      <c r="AH722" s="12">
        <v>1</v>
      </c>
      <c r="AI722" s="24">
        <v>48</v>
      </c>
      <c r="AJ722" s="12">
        <v>1</v>
      </c>
      <c r="AK722" s="12" t="s">
        <v>769</v>
      </c>
      <c r="AL722" s="12">
        <v>15</v>
      </c>
      <c r="AM722" s="12" t="s">
        <v>127</v>
      </c>
      <c r="AN722" s="128">
        <f t="shared" si="26"/>
        <v>2.5423890852013629</v>
      </c>
      <c r="AO722" s="12">
        <v>1376.05</v>
      </c>
      <c r="AP722" s="12" t="s">
        <v>782</v>
      </c>
      <c r="AQ722" s="12" t="s">
        <v>1770</v>
      </c>
      <c r="AR722" s="12" t="s">
        <v>568</v>
      </c>
      <c r="AS722" s="12" t="s">
        <v>800</v>
      </c>
      <c r="AT722" s="12" t="s">
        <v>17</v>
      </c>
    </row>
    <row r="723" spans="1:47" ht="15" customHeight="1" x14ac:dyDescent="0.3">
      <c r="A723" s="15">
        <v>0.17888543819998318</v>
      </c>
      <c r="B723" s="12">
        <v>8.9442719099991588E-2</v>
      </c>
      <c r="C723" s="12">
        <v>0</v>
      </c>
      <c r="D723" s="12">
        <v>0</v>
      </c>
      <c r="E723" s="12">
        <v>1</v>
      </c>
      <c r="F723" s="12">
        <v>1</v>
      </c>
      <c r="G723" s="12">
        <v>1</v>
      </c>
      <c r="H723" s="12">
        <v>0</v>
      </c>
      <c r="I723" s="12">
        <v>0</v>
      </c>
      <c r="J723" s="12">
        <v>0</v>
      </c>
      <c r="K723" s="12">
        <v>0</v>
      </c>
      <c r="L723" s="12">
        <v>0</v>
      </c>
      <c r="M723" s="12">
        <v>0</v>
      </c>
      <c r="N723" s="12">
        <v>1</v>
      </c>
      <c r="O723" s="113">
        <v>7.6073814256397911</v>
      </c>
      <c r="P723" s="12">
        <v>1</v>
      </c>
      <c r="Q723" s="12">
        <v>0</v>
      </c>
      <c r="R723" s="12">
        <v>7.4669999999999996</v>
      </c>
      <c r="S723" s="128">
        <v>3.2580965380214821</v>
      </c>
      <c r="T723" s="126">
        <v>1</v>
      </c>
      <c r="U723" s="128">
        <v>0.35179172692247601</v>
      </c>
      <c r="V723" s="12">
        <v>1</v>
      </c>
      <c r="W723" s="12">
        <v>1</v>
      </c>
      <c r="X723" s="12">
        <v>1</v>
      </c>
      <c r="Y723" s="12">
        <v>1</v>
      </c>
      <c r="Z723" s="12">
        <v>1</v>
      </c>
      <c r="AA723" s="12">
        <v>0</v>
      </c>
      <c r="AB723" s="12">
        <v>1</v>
      </c>
      <c r="AC723" s="12">
        <v>0</v>
      </c>
      <c r="AD723" s="12">
        <v>0</v>
      </c>
      <c r="AE723" s="12">
        <v>0</v>
      </c>
      <c r="AF723" s="12">
        <v>0.5</v>
      </c>
      <c r="AG723" s="113">
        <v>3.1354942159291497</v>
      </c>
      <c r="AH723" s="12">
        <v>1</v>
      </c>
      <c r="AI723" s="24">
        <v>48</v>
      </c>
      <c r="AJ723" s="12">
        <v>1</v>
      </c>
      <c r="AK723" s="12" t="s">
        <v>769</v>
      </c>
      <c r="AL723" s="12">
        <v>15</v>
      </c>
      <c r="AM723" s="12" t="s">
        <v>127</v>
      </c>
      <c r="AN723" s="128">
        <f t="shared" si="26"/>
        <v>2.5423890852013629</v>
      </c>
      <c r="AO723" s="12">
        <v>1376.05</v>
      </c>
      <c r="AP723" s="12" t="s">
        <v>782</v>
      </c>
      <c r="AQ723" s="12" t="s">
        <v>1770</v>
      </c>
      <c r="AR723" s="12" t="s">
        <v>799</v>
      </c>
      <c r="AS723" s="12" t="s">
        <v>800</v>
      </c>
      <c r="AT723" s="12" t="s">
        <v>17</v>
      </c>
    </row>
    <row r="724" spans="1:47" ht="15" customHeight="1" x14ac:dyDescent="0.3">
      <c r="A724" s="15">
        <v>-2.0482257957489036E-2</v>
      </c>
      <c r="B724" s="12">
        <v>9.0890019686357584E-2</v>
      </c>
      <c r="C724" s="12">
        <v>0</v>
      </c>
      <c r="D724" s="12">
        <v>0</v>
      </c>
      <c r="E724" s="12">
        <v>1</v>
      </c>
      <c r="F724" s="12">
        <v>1</v>
      </c>
      <c r="G724" s="12">
        <v>1</v>
      </c>
      <c r="H724" s="12">
        <v>0</v>
      </c>
      <c r="I724" s="12">
        <v>0</v>
      </c>
      <c r="J724" s="12">
        <v>0</v>
      </c>
      <c r="K724" s="12">
        <v>0</v>
      </c>
      <c r="L724" s="12">
        <v>0</v>
      </c>
      <c r="M724" s="12">
        <v>0</v>
      </c>
      <c r="N724" s="12">
        <v>1</v>
      </c>
      <c r="O724" s="113">
        <v>7.6073814256397911</v>
      </c>
      <c r="P724" s="12">
        <v>1</v>
      </c>
      <c r="Q724" s="12">
        <v>0</v>
      </c>
      <c r="R724" s="12">
        <v>7.4669999999999996</v>
      </c>
      <c r="S724" s="128">
        <v>3.2580965380214821</v>
      </c>
      <c r="T724" s="126">
        <v>1</v>
      </c>
      <c r="U724" s="128">
        <v>0.35179172692247601</v>
      </c>
      <c r="V724" s="12">
        <v>1</v>
      </c>
      <c r="W724" s="12">
        <v>1</v>
      </c>
      <c r="X724" s="12">
        <v>1</v>
      </c>
      <c r="Y724" s="12">
        <v>1</v>
      </c>
      <c r="Z724" s="12">
        <v>1</v>
      </c>
      <c r="AA724" s="12">
        <v>0</v>
      </c>
      <c r="AB724" s="12">
        <v>1</v>
      </c>
      <c r="AC724" s="12">
        <v>0</v>
      </c>
      <c r="AD724" s="12">
        <v>0</v>
      </c>
      <c r="AE724" s="12">
        <v>0</v>
      </c>
      <c r="AF724" s="12">
        <v>0</v>
      </c>
      <c r="AG724" s="113">
        <v>3.1354942159291497</v>
      </c>
      <c r="AH724" s="12">
        <v>1</v>
      </c>
      <c r="AI724" s="24">
        <v>48</v>
      </c>
      <c r="AJ724" s="12">
        <v>1</v>
      </c>
      <c r="AK724" s="12" t="s">
        <v>769</v>
      </c>
      <c r="AL724" s="12">
        <v>15</v>
      </c>
      <c r="AM724" s="12" t="s">
        <v>127</v>
      </c>
      <c r="AN724" s="128">
        <f t="shared" si="26"/>
        <v>2.5423890852013629</v>
      </c>
      <c r="AO724" s="12">
        <v>1376.05</v>
      </c>
      <c r="AP724" s="12" t="s">
        <v>782</v>
      </c>
      <c r="AQ724" s="12" t="s">
        <v>1770</v>
      </c>
      <c r="AR724" s="12" t="s">
        <v>436</v>
      </c>
      <c r="AS724" s="12" t="s">
        <v>801</v>
      </c>
      <c r="AT724" s="12" t="s">
        <v>17</v>
      </c>
    </row>
    <row r="725" spans="1:47" ht="15" customHeight="1" x14ac:dyDescent="0.3">
      <c r="A725" s="15">
        <v>1.699955806543765E-2</v>
      </c>
      <c r="B725" s="12">
        <v>8.5736901547424679E-2</v>
      </c>
      <c r="C725" s="12">
        <v>0</v>
      </c>
      <c r="D725" s="12">
        <v>0</v>
      </c>
      <c r="E725" s="12">
        <v>1</v>
      </c>
      <c r="F725" s="12">
        <v>1</v>
      </c>
      <c r="G725" s="12">
        <v>1</v>
      </c>
      <c r="H725" s="12">
        <v>0</v>
      </c>
      <c r="I725" s="12">
        <v>0</v>
      </c>
      <c r="J725" s="12">
        <v>0</v>
      </c>
      <c r="K725" s="12">
        <v>0</v>
      </c>
      <c r="L725" s="12">
        <v>0</v>
      </c>
      <c r="M725" s="12">
        <v>0</v>
      </c>
      <c r="N725" s="12">
        <v>1</v>
      </c>
      <c r="O725" s="113">
        <v>7.6073814256397911</v>
      </c>
      <c r="P725" s="12">
        <v>1</v>
      </c>
      <c r="Q725" s="12">
        <v>0</v>
      </c>
      <c r="R725" s="12">
        <v>7.4669999999999996</v>
      </c>
      <c r="S725" s="128">
        <v>3.2580965380214821</v>
      </c>
      <c r="T725" s="126">
        <v>1</v>
      </c>
      <c r="U725" s="128">
        <v>0.35179172692247601</v>
      </c>
      <c r="V725" s="12">
        <v>1</v>
      </c>
      <c r="W725" s="12">
        <v>1</v>
      </c>
      <c r="X725" s="12">
        <v>1</v>
      </c>
      <c r="Y725" s="12">
        <v>1</v>
      </c>
      <c r="Z725" s="12">
        <v>1</v>
      </c>
      <c r="AA725" s="12">
        <v>0</v>
      </c>
      <c r="AB725" s="12">
        <v>1</v>
      </c>
      <c r="AC725" s="12">
        <v>0</v>
      </c>
      <c r="AD725" s="12">
        <v>0</v>
      </c>
      <c r="AE725" s="12">
        <v>0</v>
      </c>
      <c r="AF725" s="12">
        <v>0.5</v>
      </c>
      <c r="AG725" s="113">
        <v>3.1354942159291497</v>
      </c>
      <c r="AH725" s="12">
        <v>1</v>
      </c>
      <c r="AI725" s="24">
        <v>48</v>
      </c>
      <c r="AJ725" s="12">
        <v>1</v>
      </c>
      <c r="AK725" s="12" t="s">
        <v>769</v>
      </c>
      <c r="AL725" s="12">
        <v>15</v>
      </c>
      <c r="AM725" s="12" t="s">
        <v>127</v>
      </c>
      <c r="AN725" s="128">
        <f t="shared" si="26"/>
        <v>2.5423890852013629</v>
      </c>
      <c r="AO725" s="12">
        <v>1376.05</v>
      </c>
      <c r="AP725" s="12" t="s">
        <v>802</v>
      </c>
      <c r="AQ725" s="12" t="s">
        <v>1769</v>
      </c>
      <c r="AR725" s="12" t="s">
        <v>794</v>
      </c>
      <c r="AS725" s="12" t="s">
        <v>805</v>
      </c>
      <c r="AT725" s="12" t="s">
        <v>17</v>
      </c>
    </row>
    <row r="726" spans="1:47" ht="15" customHeight="1" x14ac:dyDescent="0.3">
      <c r="A726" s="15">
        <v>-2.1432398984452372E-2</v>
      </c>
      <c r="B726" s="12">
        <v>8.5729595937809502E-2</v>
      </c>
      <c r="C726" s="12">
        <v>0</v>
      </c>
      <c r="D726" s="12">
        <v>0</v>
      </c>
      <c r="E726" s="12">
        <v>1</v>
      </c>
      <c r="F726" s="12">
        <v>1</v>
      </c>
      <c r="G726" s="12">
        <v>1</v>
      </c>
      <c r="H726" s="12">
        <v>0</v>
      </c>
      <c r="I726" s="12">
        <v>0</v>
      </c>
      <c r="J726" s="12">
        <v>0</v>
      </c>
      <c r="K726" s="12">
        <v>0</v>
      </c>
      <c r="L726" s="12">
        <v>0</v>
      </c>
      <c r="M726" s="12">
        <v>0</v>
      </c>
      <c r="N726" s="12">
        <v>1</v>
      </c>
      <c r="O726" s="113">
        <v>7.6073814256397911</v>
      </c>
      <c r="P726" s="12">
        <v>1</v>
      </c>
      <c r="Q726" s="12">
        <v>0</v>
      </c>
      <c r="R726" s="12">
        <v>7.4669999999999996</v>
      </c>
      <c r="S726" s="128">
        <v>3.2580965380214821</v>
      </c>
      <c r="T726" s="126">
        <v>1</v>
      </c>
      <c r="U726" s="128">
        <v>0.35179172692247601</v>
      </c>
      <c r="V726" s="12">
        <v>1</v>
      </c>
      <c r="W726" s="12">
        <v>1</v>
      </c>
      <c r="X726" s="12">
        <v>1</v>
      </c>
      <c r="Y726" s="12">
        <v>1</v>
      </c>
      <c r="Z726" s="12">
        <v>1</v>
      </c>
      <c r="AA726" s="12">
        <v>0</v>
      </c>
      <c r="AB726" s="12">
        <v>1</v>
      </c>
      <c r="AC726" s="12">
        <v>0</v>
      </c>
      <c r="AD726" s="12">
        <v>0</v>
      </c>
      <c r="AE726" s="12">
        <v>0</v>
      </c>
      <c r="AF726" s="12">
        <v>0.5</v>
      </c>
      <c r="AG726" s="113">
        <v>3.1354942159291497</v>
      </c>
      <c r="AH726" s="12">
        <v>1</v>
      </c>
      <c r="AI726" s="24">
        <v>48</v>
      </c>
      <c r="AJ726" s="12">
        <v>1</v>
      </c>
      <c r="AK726" s="12" t="s">
        <v>769</v>
      </c>
      <c r="AL726" s="12">
        <v>15</v>
      </c>
      <c r="AM726" s="12" t="s">
        <v>127</v>
      </c>
      <c r="AN726" s="128">
        <f t="shared" si="26"/>
        <v>2.5423890852013629</v>
      </c>
      <c r="AO726" s="12">
        <v>1376.05</v>
      </c>
      <c r="AP726" s="12" t="s">
        <v>802</v>
      </c>
      <c r="AQ726" s="12" t="s">
        <v>1769</v>
      </c>
      <c r="AR726" s="12" t="s">
        <v>795</v>
      </c>
      <c r="AS726" s="12" t="s">
        <v>805</v>
      </c>
      <c r="AT726" s="12" t="s">
        <v>17</v>
      </c>
    </row>
    <row r="727" spans="1:47" ht="15" customHeight="1" x14ac:dyDescent="0.3">
      <c r="A727" s="15">
        <v>2.7371867510828197E-2</v>
      </c>
      <c r="B727" s="12">
        <v>8.5717164047067237E-2</v>
      </c>
      <c r="C727" s="12">
        <v>0</v>
      </c>
      <c r="D727" s="12">
        <v>0</v>
      </c>
      <c r="E727" s="12">
        <v>1</v>
      </c>
      <c r="F727" s="12">
        <v>1</v>
      </c>
      <c r="G727" s="12">
        <v>1</v>
      </c>
      <c r="H727" s="12">
        <v>0</v>
      </c>
      <c r="I727" s="12">
        <v>0</v>
      </c>
      <c r="J727" s="12">
        <v>0</v>
      </c>
      <c r="K727" s="12">
        <v>0</v>
      </c>
      <c r="L727" s="12">
        <v>0</v>
      </c>
      <c r="M727" s="12">
        <v>0</v>
      </c>
      <c r="N727" s="12">
        <v>1</v>
      </c>
      <c r="O727" s="113">
        <v>7.6073814256397911</v>
      </c>
      <c r="P727" s="12">
        <v>1</v>
      </c>
      <c r="Q727" s="12">
        <v>0</v>
      </c>
      <c r="R727" s="12">
        <v>7.4669999999999996</v>
      </c>
      <c r="S727" s="128">
        <v>3.2580965380214821</v>
      </c>
      <c r="T727" s="126">
        <v>1</v>
      </c>
      <c r="U727" s="128">
        <v>0.35179172692247601</v>
      </c>
      <c r="V727" s="12">
        <v>1</v>
      </c>
      <c r="W727" s="12">
        <v>1</v>
      </c>
      <c r="X727" s="12">
        <v>1</v>
      </c>
      <c r="Y727" s="12">
        <v>1</v>
      </c>
      <c r="Z727" s="12">
        <v>1</v>
      </c>
      <c r="AA727" s="12">
        <v>0</v>
      </c>
      <c r="AB727" s="12">
        <v>1</v>
      </c>
      <c r="AC727" s="12">
        <v>0</v>
      </c>
      <c r="AD727" s="12">
        <v>0</v>
      </c>
      <c r="AE727" s="12">
        <v>0</v>
      </c>
      <c r="AF727" s="12">
        <v>0.5</v>
      </c>
      <c r="AG727" s="113">
        <v>3.1354942159291497</v>
      </c>
      <c r="AH727" s="12">
        <v>1</v>
      </c>
      <c r="AI727" s="24">
        <v>48</v>
      </c>
      <c r="AJ727" s="12">
        <v>1</v>
      </c>
      <c r="AK727" s="12" t="s">
        <v>769</v>
      </c>
      <c r="AL727" s="12">
        <v>15</v>
      </c>
      <c r="AM727" s="12" t="s">
        <v>127</v>
      </c>
      <c r="AN727" s="128">
        <f t="shared" si="26"/>
        <v>2.5423890852013629</v>
      </c>
      <c r="AO727" s="12">
        <v>1376.05</v>
      </c>
      <c r="AP727" s="12" t="s">
        <v>802</v>
      </c>
      <c r="AQ727" s="12" t="s">
        <v>1769</v>
      </c>
      <c r="AR727" s="12" t="s">
        <v>796</v>
      </c>
      <c r="AS727" s="12" t="s">
        <v>805</v>
      </c>
      <c r="AT727" s="12" t="s">
        <v>17</v>
      </c>
    </row>
    <row r="728" spans="1:47" ht="15" customHeight="1" x14ac:dyDescent="0.3">
      <c r="A728" s="15">
        <v>2.3670409556728337E-2</v>
      </c>
      <c r="B728" s="12">
        <v>8.5725267043286424E-2</v>
      </c>
      <c r="C728" s="12">
        <v>0</v>
      </c>
      <c r="D728" s="12">
        <v>0</v>
      </c>
      <c r="E728" s="12">
        <v>1</v>
      </c>
      <c r="F728" s="12">
        <v>1</v>
      </c>
      <c r="G728" s="12">
        <v>1</v>
      </c>
      <c r="H728" s="12">
        <v>0</v>
      </c>
      <c r="I728" s="12">
        <v>0</v>
      </c>
      <c r="J728" s="12">
        <v>0</v>
      </c>
      <c r="K728" s="12">
        <v>0</v>
      </c>
      <c r="L728" s="12">
        <v>0</v>
      </c>
      <c r="M728" s="12">
        <v>0</v>
      </c>
      <c r="N728" s="12">
        <v>1</v>
      </c>
      <c r="O728" s="113">
        <v>7.6073814256397911</v>
      </c>
      <c r="P728" s="12">
        <v>1</v>
      </c>
      <c r="Q728" s="12">
        <v>0</v>
      </c>
      <c r="R728" s="12">
        <v>7.4669999999999996</v>
      </c>
      <c r="S728" s="128">
        <v>3.2580965380214821</v>
      </c>
      <c r="T728" s="126">
        <v>1</v>
      </c>
      <c r="U728" s="128">
        <v>0.35179172692247601</v>
      </c>
      <c r="V728" s="12">
        <v>1</v>
      </c>
      <c r="W728" s="12">
        <v>1</v>
      </c>
      <c r="X728" s="12">
        <v>1</v>
      </c>
      <c r="Y728" s="12">
        <v>1</v>
      </c>
      <c r="Z728" s="12">
        <v>1</v>
      </c>
      <c r="AA728" s="12">
        <v>0</v>
      </c>
      <c r="AB728" s="12">
        <v>1</v>
      </c>
      <c r="AC728" s="12">
        <v>0</v>
      </c>
      <c r="AD728" s="12">
        <v>0</v>
      </c>
      <c r="AE728" s="12">
        <v>0</v>
      </c>
      <c r="AF728" s="12">
        <v>0.5</v>
      </c>
      <c r="AG728" s="113">
        <v>3.1354942159291497</v>
      </c>
      <c r="AH728" s="12">
        <v>1</v>
      </c>
      <c r="AI728" s="24">
        <v>48</v>
      </c>
      <c r="AJ728" s="12">
        <v>1</v>
      </c>
      <c r="AK728" s="12" t="s">
        <v>769</v>
      </c>
      <c r="AL728" s="12">
        <v>15</v>
      </c>
      <c r="AM728" s="12" t="s">
        <v>127</v>
      </c>
      <c r="AN728" s="128">
        <f t="shared" si="26"/>
        <v>2.5423890852013629</v>
      </c>
      <c r="AO728" s="12">
        <v>1376.05</v>
      </c>
      <c r="AP728" s="12" t="s">
        <v>803</v>
      </c>
      <c r="AQ728" s="12" t="s">
        <v>1769</v>
      </c>
      <c r="AR728" s="12" t="s">
        <v>794</v>
      </c>
      <c r="AS728" s="12" t="s">
        <v>805</v>
      </c>
      <c r="AT728" s="12" t="s">
        <v>17</v>
      </c>
    </row>
    <row r="729" spans="1:47" ht="15" customHeight="1" x14ac:dyDescent="0.3">
      <c r="A729" s="15">
        <v>3.9304143827618883E-2</v>
      </c>
      <c r="B729" s="12">
        <v>8.5683033544209156E-2</v>
      </c>
      <c r="C729" s="12">
        <v>0</v>
      </c>
      <c r="D729" s="12">
        <v>0</v>
      </c>
      <c r="E729" s="12">
        <v>1</v>
      </c>
      <c r="F729" s="12">
        <v>1</v>
      </c>
      <c r="G729" s="12">
        <v>1</v>
      </c>
      <c r="H729" s="12">
        <v>0</v>
      </c>
      <c r="I729" s="12">
        <v>0</v>
      </c>
      <c r="J729" s="12">
        <v>0</v>
      </c>
      <c r="K729" s="12">
        <v>0</v>
      </c>
      <c r="L729" s="12">
        <v>0</v>
      </c>
      <c r="M729" s="12">
        <v>0</v>
      </c>
      <c r="N729" s="12">
        <v>1</v>
      </c>
      <c r="O729" s="113">
        <v>7.6073814256397911</v>
      </c>
      <c r="P729" s="12">
        <v>1</v>
      </c>
      <c r="Q729" s="12">
        <v>0</v>
      </c>
      <c r="R729" s="12">
        <v>7.4669999999999996</v>
      </c>
      <c r="S729" s="128">
        <v>3.2580965380214821</v>
      </c>
      <c r="T729" s="126">
        <v>1</v>
      </c>
      <c r="U729" s="128">
        <v>0.35179172692247601</v>
      </c>
      <c r="V729" s="12">
        <v>1</v>
      </c>
      <c r="W729" s="12">
        <v>1</v>
      </c>
      <c r="X729" s="12">
        <v>1</v>
      </c>
      <c r="Y729" s="12">
        <v>1</v>
      </c>
      <c r="Z729" s="12">
        <v>1</v>
      </c>
      <c r="AA729" s="12">
        <v>0</v>
      </c>
      <c r="AB729" s="12">
        <v>1</v>
      </c>
      <c r="AC729" s="12">
        <v>0</v>
      </c>
      <c r="AD729" s="12">
        <v>0</v>
      </c>
      <c r="AE729" s="12">
        <v>0</v>
      </c>
      <c r="AF729" s="12">
        <v>0.5</v>
      </c>
      <c r="AG729" s="113">
        <v>3.1354942159291497</v>
      </c>
      <c r="AH729" s="12">
        <v>1</v>
      </c>
      <c r="AI729" s="24">
        <v>48</v>
      </c>
      <c r="AJ729" s="12">
        <v>1</v>
      </c>
      <c r="AK729" s="12" t="s">
        <v>769</v>
      </c>
      <c r="AL729" s="12">
        <v>15</v>
      </c>
      <c r="AM729" s="12" t="s">
        <v>127</v>
      </c>
      <c r="AN729" s="128">
        <f t="shared" si="26"/>
        <v>2.5423890852013629</v>
      </c>
      <c r="AO729" s="12">
        <v>1376.05</v>
      </c>
      <c r="AP729" s="12" t="s">
        <v>803</v>
      </c>
      <c r="AQ729" s="12" t="s">
        <v>1769</v>
      </c>
      <c r="AR729" s="12" t="s">
        <v>795</v>
      </c>
      <c r="AS729" s="12" t="s">
        <v>805</v>
      </c>
      <c r="AT729" s="12" t="s">
        <v>17</v>
      </c>
    </row>
    <row r="730" spans="1:47" ht="15" customHeight="1" x14ac:dyDescent="0.3">
      <c r="A730" s="15">
        <v>-1.4290089472673803E-2</v>
      </c>
      <c r="B730" s="12">
        <v>8.5740536836042824E-2</v>
      </c>
      <c r="C730" s="12">
        <v>0</v>
      </c>
      <c r="D730" s="12">
        <v>0</v>
      </c>
      <c r="E730" s="12">
        <v>1</v>
      </c>
      <c r="F730" s="12">
        <v>1</v>
      </c>
      <c r="G730" s="12">
        <v>1</v>
      </c>
      <c r="H730" s="12">
        <v>0</v>
      </c>
      <c r="I730" s="12">
        <v>0</v>
      </c>
      <c r="J730" s="12">
        <v>0</v>
      </c>
      <c r="K730" s="12">
        <v>0</v>
      </c>
      <c r="L730" s="12">
        <v>0</v>
      </c>
      <c r="M730" s="12">
        <v>0</v>
      </c>
      <c r="N730" s="12">
        <v>1</v>
      </c>
      <c r="O730" s="113">
        <v>7.6073814256397911</v>
      </c>
      <c r="P730" s="12">
        <v>1</v>
      </c>
      <c r="Q730" s="12">
        <v>0</v>
      </c>
      <c r="R730" s="12">
        <v>7.4669999999999996</v>
      </c>
      <c r="S730" s="128">
        <v>3.2580965380214821</v>
      </c>
      <c r="T730" s="126">
        <v>1</v>
      </c>
      <c r="U730" s="128">
        <v>0.35179172692247601</v>
      </c>
      <c r="V730" s="12">
        <v>1</v>
      </c>
      <c r="W730" s="12">
        <v>1</v>
      </c>
      <c r="X730" s="12">
        <v>1</v>
      </c>
      <c r="Y730" s="12">
        <v>1</v>
      </c>
      <c r="Z730" s="12">
        <v>1</v>
      </c>
      <c r="AA730" s="12">
        <v>0</v>
      </c>
      <c r="AB730" s="12">
        <v>1</v>
      </c>
      <c r="AC730" s="12">
        <v>0</v>
      </c>
      <c r="AD730" s="12">
        <v>0</v>
      </c>
      <c r="AE730" s="12">
        <v>0</v>
      </c>
      <c r="AF730" s="12">
        <v>0.5</v>
      </c>
      <c r="AG730" s="113">
        <v>3.1354942159291497</v>
      </c>
      <c r="AH730" s="12">
        <v>1</v>
      </c>
      <c r="AI730" s="24">
        <v>48</v>
      </c>
      <c r="AJ730" s="12">
        <v>1</v>
      </c>
      <c r="AK730" s="12" t="s">
        <v>769</v>
      </c>
      <c r="AL730" s="12">
        <v>15</v>
      </c>
      <c r="AM730" s="12" t="s">
        <v>127</v>
      </c>
      <c r="AN730" s="128">
        <f t="shared" si="26"/>
        <v>2.5423890852013629</v>
      </c>
      <c r="AO730" s="12">
        <v>1376.05</v>
      </c>
      <c r="AP730" s="12" t="s">
        <v>803</v>
      </c>
      <c r="AQ730" s="12" t="s">
        <v>1769</v>
      </c>
      <c r="AR730" s="12" t="s">
        <v>796</v>
      </c>
      <c r="AS730" s="12" t="s">
        <v>805</v>
      </c>
      <c r="AT730" s="12" t="s">
        <v>17</v>
      </c>
      <c r="AU730" s="12"/>
    </row>
    <row r="731" spans="1:47" ht="15" customHeight="1" x14ac:dyDescent="0.3">
      <c r="A731" s="15">
        <v>0.35828434289611483</v>
      </c>
      <c r="B731" s="12">
        <v>6.6348952388169416E-2</v>
      </c>
      <c r="C731" s="12">
        <v>0</v>
      </c>
      <c r="D731" s="12">
        <v>0</v>
      </c>
      <c r="E731" s="12">
        <v>1</v>
      </c>
      <c r="F731" s="12">
        <v>1</v>
      </c>
      <c r="G731" s="12">
        <v>1</v>
      </c>
      <c r="H731" s="12">
        <v>0</v>
      </c>
      <c r="I731" s="12">
        <v>0</v>
      </c>
      <c r="J731" s="12">
        <v>0</v>
      </c>
      <c r="K731" s="12">
        <v>0</v>
      </c>
      <c r="L731" s="12">
        <v>0</v>
      </c>
      <c r="M731" s="12">
        <v>0</v>
      </c>
      <c r="N731" s="12">
        <v>1</v>
      </c>
      <c r="O731" s="113">
        <v>7.6093665379542115</v>
      </c>
      <c r="P731" s="12">
        <v>1</v>
      </c>
      <c r="Q731" s="12">
        <v>1</v>
      </c>
      <c r="R731" s="41">
        <v>3.222</v>
      </c>
      <c r="S731" s="128">
        <v>4.0775374439057197</v>
      </c>
      <c r="T731" s="126">
        <v>1</v>
      </c>
      <c r="U731" s="128">
        <v>0.47044691691785778</v>
      </c>
      <c r="V731" s="12">
        <v>1</v>
      </c>
      <c r="W731" s="12">
        <v>1</v>
      </c>
      <c r="X731" s="12">
        <v>1</v>
      </c>
      <c r="Y731" s="12">
        <v>1</v>
      </c>
      <c r="Z731" s="12">
        <v>1</v>
      </c>
      <c r="AA731" s="12">
        <v>0</v>
      </c>
      <c r="AB731" s="12">
        <v>0</v>
      </c>
      <c r="AC731" s="12">
        <v>1</v>
      </c>
      <c r="AD731" s="12">
        <v>1</v>
      </c>
      <c r="AE731" s="12">
        <v>0</v>
      </c>
      <c r="AF731" s="12">
        <v>0.5</v>
      </c>
      <c r="AG731" s="113">
        <v>2.9957322735539909</v>
      </c>
      <c r="AH731" s="12">
        <v>1</v>
      </c>
      <c r="AI731" s="24">
        <v>25</v>
      </c>
      <c r="AJ731" s="12">
        <v>1</v>
      </c>
      <c r="AK731" s="12" t="s">
        <v>813</v>
      </c>
      <c r="AL731" s="12">
        <v>16</v>
      </c>
      <c r="AM731" s="12" t="s">
        <v>128</v>
      </c>
      <c r="AN731" s="128">
        <f t="shared" ref="AN731:AN755" si="27">LN(35)</f>
        <v>3.5553480614894135</v>
      </c>
      <c r="AO731" s="12">
        <v>1914.83</v>
      </c>
      <c r="AP731" s="12" t="s">
        <v>819</v>
      </c>
      <c r="AQ731" s="12" t="s">
        <v>1772</v>
      </c>
      <c r="AR731" s="12" t="s">
        <v>832</v>
      </c>
      <c r="AS731" s="12" t="s">
        <v>839</v>
      </c>
      <c r="AT731" s="12" t="s">
        <v>17</v>
      </c>
    </row>
    <row r="732" spans="1:47" ht="15" customHeight="1" x14ac:dyDescent="0.3">
      <c r="A732" s="15">
        <v>0.11297902491966799</v>
      </c>
      <c r="B732" s="12">
        <v>7.0611890574792502E-2</v>
      </c>
      <c r="C732" s="12">
        <v>0</v>
      </c>
      <c r="D732" s="12">
        <v>0</v>
      </c>
      <c r="E732" s="12">
        <v>1</v>
      </c>
      <c r="F732" s="12">
        <v>1</v>
      </c>
      <c r="G732" s="12">
        <v>1</v>
      </c>
      <c r="H732" s="12">
        <v>0</v>
      </c>
      <c r="I732" s="12">
        <v>0</v>
      </c>
      <c r="J732" s="12">
        <v>0</v>
      </c>
      <c r="K732" s="12">
        <v>0</v>
      </c>
      <c r="L732" s="12">
        <v>0</v>
      </c>
      <c r="M732" s="12">
        <v>0</v>
      </c>
      <c r="N732" s="12">
        <v>1</v>
      </c>
      <c r="O732" s="113">
        <v>7.6093665379542115</v>
      </c>
      <c r="P732" s="12">
        <v>1</v>
      </c>
      <c r="Q732" s="12">
        <v>1</v>
      </c>
      <c r="R732" s="12">
        <v>3.222</v>
      </c>
      <c r="S732" s="128">
        <v>4.0775374439057197</v>
      </c>
      <c r="T732" s="126">
        <v>1</v>
      </c>
      <c r="U732" s="128">
        <v>0.47044691691785778</v>
      </c>
      <c r="V732" s="12">
        <v>1</v>
      </c>
      <c r="W732" s="12">
        <v>1</v>
      </c>
      <c r="X732" s="12">
        <v>1</v>
      </c>
      <c r="Y732" s="12">
        <v>1</v>
      </c>
      <c r="Z732" s="12">
        <v>1</v>
      </c>
      <c r="AA732" s="12">
        <v>0</v>
      </c>
      <c r="AB732" s="12">
        <v>0</v>
      </c>
      <c r="AC732" s="12">
        <v>1</v>
      </c>
      <c r="AD732" s="12">
        <v>1</v>
      </c>
      <c r="AE732" s="12">
        <v>0</v>
      </c>
      <c r="AF732" s="12">
        <v>0.5</v>
      </c>
      <c r="AG732" s="113">
        <v>2.9957322735539909</v>
      </c>
      <c r="AH732" s="12">
        <v>1</v>
      </c>
      <c r="AI732" s="24">
        <v>25</v>
      </c>
      <c r="AJ732" s="12">
        <v>1</v>
      </c>
      <c r="AK732" s="12" t="s">
        <v>813</v>
      </c>
      <c r="AL732" s="12">
        <v>16</v>
      </c>
      <c r="AM732" s="12" t="s">
        <v>128</v>
      </c>
      <c r="AN732" s="128">
        <f t="shared" si="27"/>
        <v>3.5553480614894135</v>
      </c>
      <c r="AO732" s="12">
        <v>1914.83</v>
      </c>
      <c r="AP732" s="12" t="s">
        <v>819</v>
      </c>
      <c r="AQ732" s="12" t="s">
        <v>1772</v>
      </c>
      <c r="AR732" s="12" t="s">
        <v>833</v>
      </c>
      <c r="AS732" s="12" t="s">
        <v>839</v>
      </c>
      <c r="AT732" s="12" t="s">
        <v>17</v>
      </c>
    </row>
    <row r="733" spans="1:47" ht="15" customHeight="1" x14ac:dyDescent="0.3">
      <c r="A733" s="15">
        <v>0.19996001199600141</v>
      </c>
      <c r="B733" s="12">
        <v>6.9986004198600488E-2</v>
      </c>
      <c r="C733" s="12">
        <v>0</v>
      </c>
      <c r="D733" s="12">
        <v>0</v>
      </c>
      <c r="E733" s="12">
        <v>1</v>
      </c>
      <c r="F733" s="12">
        <v>1</v>
      </c>
      <c r="G733" s="12">
        <v>1</v>
      </c>
      <c r="H733" s="12">
        <v>0</v>
      </c>
      <c r="I733" s="12">
        <v>0</v>
      </c>
      <c r="J733" s="12">
        <v>0</v>
      </c>
      <c r="K733" s="12">
        <v>0</v>
      </c>
      <c r="L733" s="12">
        <v>0</v>
      </c>
      <c r="M733" s="12">
        <v>0</v>
      </c>
      <c r="N733" s="12">
        <v>1</v>
      </c>
      <c r="O733" s="113">
        <v>7.6093665379542115</v>
      </c>
      <c r="P733" s="12">
        <v>1</v>
      </c>
      <c r="Q733" s="12">
        <v>1</v>
      </c>
      <c r="R733" s="12">
        <v>3.222</v>
      </c>
      <c r="S733" s="128">
        <v>4.0775374439057197</v>
      </c>
      <c r="T733" s="126">
        <v>1</v>
      </c>
      <c r="U733" s="128">
        <v>0.47044691691785778</v>
      </c>
      <c r="V733" s="12">
        <v>1</v>
      </c>
      <c r="W733" s="12">
        <v>1</v>
      </c>
      <c r="X733" s="12">
        <v>1</v>
      </c>
      <c r="Y733" s="12">
        <v>1</v>
      </c>
      <c r="Z733" s="12">
        <v>1</v>
      </c>
      <c r="AA733" s="12">
        <v>0</v>
      </c>
      <c r="AB733" s="12">
        <v>0</v>
      </c>
      <c r="AC733" s="12">
        <v>1</v>
      </c>
      <c r="AD733" s="12">
        <v>1</v>
      </c>
      <c r="AE733" s="12">
        <v>0</v>
      </c>
      <c r="AF733" s="12">
        <v>0.5</v>
      </c>
      <c r="AG733" s="113">
        <v>2.9957322735539909</v>
      </c>
      <c r="AH733" s="12">
        <v>1</v>
      </c>
      <c r="AI733" s="24">
        <v>25</v>
      </c>
      <c r="AJ733" s="12">
        <v>1</v>
      </c>
      <c r="AK733" s="12" t="s">
        <v>813</v>
      </c>
      <c r="AL733" s="12">
        <v>16</v>
      </c>
      <c r="AM733" s="12" t="s">
        <v>128</v>
      </c>
      <c r="AN733" s="128">
        <f t="shared" si="27"/>
        <v>3.5553480614894135</v>
      </c>
      <c r="AO733" s="12">
        <v>1914.83</v>
      </c>
      <c r="AP733" s="12" t="s">
        <v>819</v>
      </c>
      <c r="AQ733" s="12" t="s">
        <v>1772</v>
      </c>
      <c r="AR733" s="12" t="s">
        <v>832</v>
      </c>
      <c r="AS733" s="12" t="s">
        <v>839</v>
      </c>
      <c r="AT733" s="12" t="s">
        <v>17</v>
      </c>
    </row>
    <row r="734" spans="1:47" ht="15" customHeight="1" x14ac:dyDescent="0.3">
      <c r="A734" s="15">
        <v>0</v>
      </c>
      <c r="B734" s="12">
        <v>7.1428571428571425E-2</v>
      </c>
      <c r="C734" s="12">
        <v>0</v>
      </c>
      <c r="D734" s="12">
        <v>0</v>
      </c>
      <c r="E734" s="12">
        <v>1</v>
      </c>
      <c r="F734" s="12">
        <v>1</v>
      </c>
      <c r="G734" s="12">
        <v>1</v>
      </c>
      <c r="H734" s="12">
        <v>0</v>
      </c>
      <c r="I734" s="12">
        <v>0</v>
      </c>
      <c r="J734" s="12">
        <v>0</v>
      </c>
      <c r="K734" s="12">
        <v>0</v>
      </c>
      <c r="L734" s="12">
        <v>0</v>
      </c>
      <c r="M734" s="12">
        <v>0</v>
      </c>
      <c r="N734" s="12">
        <v>1</v>
      </c>
      <c r="O734" s="113">
        <v>7.6093665379542115</v>
      </c>
      <c r="P734" s="12">
        <v>1</v>
      </c>
      <c r="Q734" s="12">
        <v>1</v>
      </c>
      <c r="R734" s="12">
        <v>3.222</v>
      </c>
      <c r="S734" s="128">
        <v>4.0775374439057197</v>
      </c>
      <c r="T734" s="126">
        <v>1</v>
      </c>
      <c r="U734" s="128">
        <v>0.47044691691785778</v>
      </c>
      <c r="V734" s="12">
        <v>1</v>
      </c>
      <c r="W734" s="12">
        <v>1</v>
      </c>
      <c r="X734" s="12">
        <v>1</v>
      </c>
      <c r="Y734" s="12">
        <v>1</v>
      </c>
      <c r="Z734" s="12">
        <v>1</v>
      </c>
      <c r="AA734" s="12">
        <v>0</v>
      </c>
      <c r="AB734" s="12">
        <v>0</v>
      </c>
      <c r="AC734" s="12">
        <v>1</v>
      </c>
      <c r="AD734" s="12">
        <v>1</v>
      </c>
      <c r="AE734" s="12">
        <v>0</v>
      </c>
      <c r="AF734" s="12">
        <v>0.5</v>
      </c>
      <c r="AG734" s="113">
        <v>2.9957322735539909</v>
      </c>
      <c r="AH734" s="12">
        <v>1</v>
      </c>
      <c r="AI734" s="24">
        <v>25</v>
      </c>
      <c r="AJ734" s="12">
        <v>1</v>
      </c>
      <c r="AK734" s="12" t="s">
        <v>813</v>
      </c>
      <c r="AL734" s="12">
        <v>16</v>
      </c>
      <c r="AM734" s="12" t="s">
        <v>128</v>
      </c>
      <c r="AN734" s="128">
        <f t="shared" si="27"/>
        <v>3.5553480614894135</v>
      </c>
      <c r="AO734" s="12">
        <v>1914.83</v>
      </c>
      <c r="AP734" s="12" t="s">
        <v>819</v>
      </c>
      <c r="AQ734" s="12" t="s">
        <v>1772</v>
      </c>
      <c r="AR734" s="12" t="s">
        <v>833</v>
      </c>
      <c r="AS734" s="12" t="s">
        <v>839</v>
      </c>
      <c r="AT734" s="12" t="s">
        <v>17</v>
      </c>
    </row>
    <row r="735" spans="1:47" ht="15" customHeight="1" x14ac:dyDescent="0.3">
      <c r="A735" s="15">
        <v>0.10262980213099498</v>
      </c>
      <c r="B735" s="12">
        <v>7.1051401475304213E-2</v>
      </c>
      <c r="C735" s="12">
        <v>0</v>
      </c>
      <c r="D735" s="12">
        <v>0</v>
      </c>
      <c r="E735" s="12">
        <v>1</v>
      </c>
      <c r="F735" s="12">
        <v>1</v>
      </c>
      <c r="G735" s="12">
        <v>1</v>
      </c>
      <c r="H735" s="12">
        <v>0</v>
      </c>
      <c r="I735" s="12">
        <v>0</v>
      </c>
      <c r="J735" s="12">
        <v>0</v>
      </c>
      <c r="K735" s="12">
        <v>0</v>
      </c>
      <c r="L735" s="12">
        <v>0</v>
      </c>
      <c r="M735" s="12">
        <v>0</v>
      </c>
      <c r="N735" s="12">
        <v>1</v>
      </c>
      <c r="O735" s="113">
        <v>7.6093665379542115</v>
      </c>
      <c r="P735" s="12">
        <v>1</v>
      </c>
      <c r="Q735" s="12">
        <v>1</v>
      </c>
      <c r="R735" s="12">
        <v>3.222</v>
      </c>
      <c r="S735" s="128">
        <v>4.0775374439057197</v>
      </c>
      <c r="T735" s="126">
        <v>1</v>
      </c>
      <c r="U735" s="128">
        <v>0.47044691691785778</v>
      </c>
      <c r="V735" s="12">
        <v>1</v>
      </c>
      <c r="W735" s="12">
        <v>1</v>
      </c>
      <c r="X735" s="12">
        <v>1</v>
      </c>
      <c r="Y735" s="12">
        <v>1</v>
      </c>
      <c r="Z735" s="12">
        <v>1</v>
      </c>
      <c r="AA735" s="12">
        <v>0</v>
      </c>
      <c r="AB735" s="12">
        <v>0</v>
      </c>
      <c r="AC735" s="12">
        <v>1</v>
      </c>
      <c r="AD735" s="12">
        <v>1</v>
      </c>
      <c r="AE735" s="12">
        <v>0</v>
      </c>
      <c r="AF735" s="12">
        <v>0.5</v>
      </c>
      <c r="AG735" s="113">
        <v>2.9957322735539909</v>
      </c>
      <c r="AH735" s="12">
        <v>1</v>
      </c>
      <c r="AI735" s="24">
        <v>25</v>
      </c>
      <c r="AJ735" s="12">
        <v>1</v>
      </c>
      <c r="AK735" s="12" t="s">
        <v>813</v>
      </c>
      <c r="AL735" s="12">
        <v>16</v>
      </c>
      <c r="AM735" s="12" t="s">
        <v>128</v>
      </c>
      <c r="AN735" s="128">
        <f t="shared" si="27"/>
        <v>3.5553480614894135</v>
      </c>
      <c r="AO735" s="12">
        <v>1914.83</v>
      </c>
      <c r="AP735" s="12" t="s">
        <v>819</v>
      </c>
      <c r="AQ735" s="12" t="s">
        <v>1772</v>
      </c>
      <c r="AR735" s="12" t="s">
        <v>834</v>
      </c>
      <c r="AS735" s="12" t="s">
        <v>839</v>
      </c>
      <c r="AT735" s="12" t="s">
        <v>17</v>
      </c>
    </row>
    <row r="736" spans="1:47" ht="15" customHeight="1" x14ac:dyDescent="0.3">
      <c r="A736" s="15">
        <v>0.18292267308119933</v>
      </c>
      <c r="B736" s="12">
        <v>7.1136595087133075E-2</v>
      </c>
      <c r="C736" s="12">
        <v>0</v>
      </c>
      <c r="D736" s="12">
        <v>0</v>
      </c>
      <c r="E736" s="12">
        <v>1</v>
      </c>
      <c r="F736" s="12">
        <v>1</v>
      </c>
      <c r="G736" s="12">
        <v>1</v>
      </c>
      <c r="H736" s="12">
        <v>0</v>
      </c>
      <c r="I736" s="12">
        <v>0</v>
      </c>
      <c r="J736" s="12">
        <v>0</v>
      </c>
      <c r="K736" s="12">
        <v>0</v>
      </c>
      <c r="L736" s="12">
        <v>0</v>
      </c>
      <c r="M736" s="12">
        <v>0</v>
      </c>
      <c r="N736" s="12">
        <v>1</v>
      </c>
      <c r="O736" s="113">
        <v>7.6093665379542115</v>
      </c>
      <c r="P736" s="12">
        <v>1</v>
      </c>
      <c r="Q736" s="12">
        <v>1</v>
      </c>
      <c r="R736" s="12">
        <v>3.222</v>
      </c>
      <c r="S736" s="128">
        <v>4.0775374439057197</v>
      </c>
      <c r="T736" s="126">
        <v>1</v>
      </c>
      <c r="U736" s="128">
        <v>0.47044691691785778</v>
      </c>
      <c r="V736" s="12">
        <v>1</v>
      </c>
      <c r="W736" s="12">
        <v>1</v>
      </c>
      <c r="X736" s="12">
        <v>1</v>
      </c>
      <c r="Y736" s="12">
        <v>1</v>
      </c>
      <c r="Z736" s="12">
        <v>1</v>
      </c>
      <c r="AA736" s="12">
        <v>0</v>
      </c>
      <c r="AB736" s="12">
        <v>0</v>
      </c>
      <c r="AC736" s="12">
        <v>1</v>
      </c>
      <c r="AD736" s="12">
        <v>1</v>
      </c>
      <c r="AE736" s="12">
        <v>0</v>
      </c>
      <c r="AF736" s="12">
        <v>0.5</v>
      </c>
      <c r="AG736" s="113">
        <v>2.9957322735539909</v>
      </c>
      <c r="AH736" s="12">
        <v>1</v>
      </c>
      <c r="AI736" s="24">
        <v>25</v>
      </c>
      <c r="AJ736" s="12">
        <v>1</v>
      </c>
      <c r="AK736" s="12" t="s">
        <v>813</v>
      </c>
      <c r="AL736" s="12">
        <v>16</v>
      </c>
      <c r="AM736" s="12" t="s">
        <v>128</v>
      </c>
      <c r="AN736" s="128">
        <f t="shared" si="27"/>
        <v>3.5553480614894135</v>
      </c>
      <c r="AO736" s="12">
        <v>1914.83</v>
      </c>
      <c r="AP736" s="12" t="s">
        <v>819</v>
      </c>
      <c r="AQ736" s="12" t="s">
        <v>1772</v>
      </c>
      <c r="AR736" s="12" t="s">
        <v>832</v>
      </c>
      <c r="AS736" s="12" t="s">
        <v>839</v>
      </c>
      <c r="AT736" s="12" t="s">
        <v>17</v>
      </c>
    </row>
    <row r="737" spans="1:46" ht="15" customHeight="1" x14ac:dyDescent="0.3">
      <c r="A737" s="15">
        <v>2.0669143667472009E-2</v>
      </c>
      <c r="B737" s="12">
        <v>7.2342002836152039E-2</v>
      </c>
      <c r="C737" s="12">
        <v>0</v>
      </c>
      <c r="D737" s="12">
        <v>0</v>
      </c>
      <c r="E737" s="12">
        <v>1</v>
      </c>
      <c r="F737" s="12">
        <v>1</v>
      </c>
      <c r="G737" s="12">
        <v>1</v>
      </c>
      <c r="H737" s="12">
        <v>0</v>
      </c>
      <c r="I737" s="12">
        <v>0</v>
      </c>
      <c r="J737" s="12">
        <v>0</v>
      </c>
      <c r="K737" s="12">
        <v>0</v>
      </c>
      <c r="L737" s="12">
        <v>0</v>
      </c>
      <c r="M737" s="12">
        <v>0</v>
      </c>
      <c r="N737" s="12">
        <v>1</v>
      </c>
      <c r="O737" s="113">
        <v>7.6093665379542115</v>
      </c>
      <c r="P737" s="12">
        <v>1</v>
      </c>
      <c r="Q737" s="12">
        <v>1</v>
      </c>
      <c r="R737" s="12">
        <v>3.222</v>
      </c>
      <c r="S737" s="128">
        <v>4.0775374439057197</v>
      </c>
      <c r="T737" s="126">
        <v>1</v>
      </c>
      <c r="U737" s="128">
        <v>0.47044691691785778</v>
      </c>
      <c r="V737" s="12">
        <v>1</v>
      </c>
      <c r="W737" s="12">
        <v>1</v>
      </c>
      <c r="X737" s="12">
        <v>1</v>
      </c>
      <c r="Y737" s="12">
        <v>1</v>
      </c>
      <c r="Z737" s="12">
        <v>1</v>
      </c>
      <c r="AA737" s="12">
        <v>0</v>
      </c>
      <c r="AB737" s="12">
        <v>0</v>
      </c>
      <c r="AC737" s="12">
        <v>1</v>
      </c>
      <c r="AD737" s="12">
        <v>1</v>
      </c>
      <c r="AE737" s="12">
        <v>0</v>
      </c>
      <c r="AF737" s="12">
        <v>0.5</v>
      </c>
      <c r="AG737" s="113">
        <v>2.9957322735539909</v>
      </c>
      <c r="AH737" s="12">
        <v>1</v>
      </c>
      <c r="AI737" s="24">
        <v>25</v>
      </c>
      <c r="AJ737" s="12">
        <v>1</v>
      </c>
      <c r="AK737" s="12" t="s">
        <v>813</v>
      </c>
      <c r="AL737" s="12">
        <v>16</v>
      </c>
      <c r="AM737" s="12" t="s">
        <v>128</v>
      </c>
      <c r="AN737" s="128">
        <f t="shared" si="27"/>
        <v>3.5553480614894135</v>
      </c>
      <c r="AO737" s="12">
        <v>1914.83</v>
      </c>
      <c r="AP737" s="12" t="s">
        <v>819</v>
      </c>
      <c r="AQ737" s="12" t="s">
        <v>1772</v>
      </c>
      <c r="AR737" s="12" t="s">
        <v>833</v>
      </c>
      <c r="AS737" s="12" t="s">
        <v>839</v>
      </c>
      <c r="AT737" s="12" t="s">
        <v>17</v>
      </c>
    </row>
    <row r="738" spans="1:46" ht="15" customHeight="1" x14ac:dyDescent="0.3">
      <c r="A738" s="15">
        <v>8.8093075457500072E-2</v>
      </c>
      <c r="B738" s="12">
        <v>7.2076152647045505E-2</v>
      </c>
      <c r="C738" s="12">
        <v>0</v>
      </c>
      <c r="D738" s="12">
        <v>0</v>
      </c>
      <c r="E738" s="12">
        <v>1</v>
      </c>
      <c r="F738" s="12">
        <v>1</v>
      </c>
      <c r="G738" s="12">
        <v>1</v>
      </c>
      <c r="H738" s="12">
        <v>0</v>
      </c>
      <c r="I738" s="12">
        <v>0</v>
      </c>
      <c r="J738" s="12">
        <v>0</v>
      </c>
      <c r="K738" s="12">
        <v>0</v>
      </c>
      <c r="L738" s="12">
        <v>0</v>
      </c>
      <c r="M738" s="12">
        <v>0</v>
      </c>
      <c r="N738" s="12">
        <v>1</v>
      </c>
      <c r="O738" s="113">
        <v>7.6093665379542115</v>
      </c>
      <c r="P738" s="12">
        <v>1</v>
      </c>
      <c r="Q738" s="12">
        <v>1</v>
      </c>
      <c r="R738" s="12">
        <v>3.222</v>
      </c>
      <c r="S738" s="128">
        <v>4.0775374439057197</v>
      </c>
      <c r="T738" s="126">
        <v>1</v>
      </c>
      <c r="U738" s="128">
        <v>0.47044691691785778</v>
      </c>
      <c r="V738" s="12">
        <v>1</v>
      </c>
      <c r="W738" s="12">
        <v>1</v>
      </c>
      <c r="X738" s="12">
        <v>1</v>
      </c>
      <c r="Y738" s="12">
        <v>1</v>
      </c>
      <c r="Z738" s="12">
        <v>1</v>
      </c>
      <c r="AA738" s="12">
        <v>0</v>
      </c>
      <c r="AB738" s="12">
        <v>0</v>
      </c>
      <c r="AC738" s="12">
        <v>1</v>
      </c>
      <c r="AD738" s="12">
        <v>1</v>
      </c>
      <c r="AE738" s="12">
        <v>0</v>
      </c>
      <c r="AF738" s="12">
        <v>0.5</v>
      </c>
      <c r="AG738" s="113">
        <v>2.9957322735539909</v>
      </c>
      <c r="AH738" s="12">
        <v>1</v>
      </c>
      <c r="AI738" s="24">
        <v>25</v>
      </c>
      <c r="AJ738" s="12">
        <v>1</v>
      </c>
      <c r="AK738" s="12" t="s">
        <v>813</v>
      </c>
      <c r="AL738" s="12">
        <v>16</v>
      </c>
      <c r="AM738" s="12" t="s">
        <v>128</v>
      </c>
      <c r="AN738" s="128">
        <f t="shared" si="27"/>
        <v>3.5553480614894135</v>
      </c>
      <c r="AO738" s="12">
        <v>1914.83</v>
      </c>
      <c r="AP738" s="12" t="s">
        <v>819</v>
      </c>
      <c r="AQ738" s="12" t="s">
        <v>1772</v>
      </c>
      <c r="AR738" s="12" t="s">
        <v>834</v>
      </c>
      <c r="AS738" s="12" t="s">
        <v>839</v>
      </c>
      <c r="AT738" s="12" t="s">
        <v>17</v>
      </c>
    </row>
    <row r="739" spans="1:46" ht="15" customHeight="1" x14ac:dyDescent="0.3">
      <c r="A739" s="15">
        <v>0.11500379608638929</v>
      </c>
      <c r="B739" s="12">
        <v>7.1877372553993304E-2</v>
      </c>
      <c r="C739" s="12">
        <v>0</v>
      </c>
      <c r="D739" s="12">
        <v>0</v>
      </c>
      <c r="E739" s="12">
        <v>1</v>
      </c>
      <c r="F739" s="12">
        <v>1</v>
      </c>
      <c r="G739" s="12">
        <v>1</v>
      </c>
      <c r="H739" s="12">
        <v>0</v>
      </c>
      <c r="I739" s="12">
        <v>0</v>
      </c>
      <c r="J739" s="12">
        <v>0</v>
      </c>
      <c r="K739" s="12">
        <v>0</v>
      </c>
      <c r="L739" s="12">
        <v>0</v>
      </c>
      <c r="M739" s="12">
        <v>0</v>
      </c>
      <c r="N739" s="12">
        <v>1</v>
      </c>
      <c r="O739" s="113">
        <v>7.6093665379542115</v>
      </c>
      <c r="P739" s="12">
        <v>1</v>
      </c>
      <c r="Q739" s="12">
        <v>1</v>
      </c>
      <c r="R739" s="12">
        <v>3.222</v>
      </c>
      <c r="S739" s="128">
        <v>4.0775374439057197</v>
      </c>
      <c r="T739" s="126">
        <v>1</v>
      </c>
      <c r="U739" s="128">
        <v>0.47044691691785778</v>
      </c>
      <c r="V739" s="12">
        <v>1</v>
      </c>
      <c r="W739" s="12">
        <v>1</v>
      </c>
      <c r="X739" s="12">
        <v>1</v>
      </c>
      <c r="Y739" s="12">
        <v>1</v>
      </c>
      <c r="Z739" s="12">
        <v>1</v>
      </c>
      <c r="AA739" s="12">
        <v>0</v>
      </c>
      <c r="AB739" s="12">
        <v>0</v>
      </c>
      <c r="AC739" s="12">
        <v>1</v>
      </c>
      <c r="AD739" s="12">
        <v>1</v>
      </c>
      <c r="AE739" s="12">
        <v>0</v>
      </c>
      <c r="AF739" s="12">
        <v>0.5</v>
      </c>
      <c r="AG739" s="113">
        <v>2.9957322735539909</v>
      </c>
      <c r="AH739" s="12">
        <v>1</v>
      </c>
      <c r="AI739" s="24">
        <v>25</v>
      </c>
      <c r="AJ739" s="12">
        <v>1</v>
      </c>
      <c r="AK739" s="12" t="s">
        <v>813</v>
      </c>
      <c r="AL739" s="12">
        <v>16</v>
      </c>
      <c r="AM739" s="12" t="s">
        <v>128</v>
      </c>
      <c r="AN739" s="128">
        <f t="shared" si="27"/>
        <v>3.5553480614894135</v>
      </c>
      <c r="AO739" s="12">
        <v>1914.83</v>
      </c>
      <c r="AP739" s="12" t="s">
        <v>819</v>
      </c>
      <c r="AQ739" s="12" t="s">
        <v>1772</v>
      </c>
      <c r="AR739" s="12" t="s">
        <v>835</v>
      </c>
      <c r="AS739" s="12" t="s">
        <v>839</v>
      </c>
      <c r="AT739" s="12" t="s">
        <v>17</v>
      </c>
    </row>
    <row r="740" spans="1:46" ht="15" customHeight="1" x14ac:dyDescent="0.3">
      <c r="A740" s="15">
        <v>0.14322297480788659</v>
      </c>
      <c r="B740" s="12">
        <v>7.1611487403943283E-2</v>
      </c>
      <c r="C740" s="12">
        <v>0</v>
      </c>
      <c r="D740" s="12">
        <v>0</v>
      </c>
      <c r="E740" s="12">
        <v>1</v>
      </c>
      <c r="F740" s="12">
        <v>1</v>
      </c>
      <c r="G740" s="12">
        <v>1</v>
      </c>
      <c r="H740" s="12">
        <v>0</v>
      </c>
      <c r="I740" s="12">
        <v>0</v>
      </c>
      <c r="J740" s="12">
        <v>0</v>
      </c>
      <c r="K740" s="12">
        <v>0</v>
      </c>
      <c r="L740" s="12">
        <v>0</v>
      </c>
      <c r="M740" s="12">
        <v>0</v>
      </c>
      <c r="N740" s="12">
        <v>1</v>
      </c>
      <c r="O740" s="113">
        <v>7.6093665379542115</v>
      </c>
      <c r="P740" s="12">
        <v>1</v>
      </c>
      <c r="Q740" s="12">
        <v>1</v>
      </c>
      <c r="R740" s="12">
        <v>3.222</v>
      </c>
      <c r="S740" s="128">
        <v>4.0775374439057197</v>
      </c>
      <c r="T740" s="126">
        <v>1</v>
      </c>
      <c r="U740" s="128">
        <v>0.47044691691785778</v>
      </c>
      <c r="V740" s="12">
        <v>1</v>
      </c>
      <c r="W740" s="12">
        <v>1</v>
      </c>
      <c r="X740" s="12">
        <v>1</v>
      </c>
      <c r="Y740" s="12">
        <v>1</v>
      </c>
      <c r="Z740" s="12">
        <v>1</v>
      </c>
      <c r="AA740" s="12">
        <v>0</v>
      </c>
      <c r="AB740" s="12">
        <v>0</v>
      </c>
      <c r="AC740" s="12">
        <v>1</v>
      </c>
      <c r="AD740" s="12">
        <v>1</v>
      </c>
      <c r="AE740" s="12">
        <v>0</v>
      </c>
      <c r="AF740" s="12">
        <v>0.5</v>
      </c>
      <c r="AG740" s="113">
        <v>2.9957322735539909</v>
      </c>
      <c r="AH740" s="12">
        <v>1</v>
      </c>
      <c r="AI740" s="24">
        <v>25</v>
      </c>
      <c r="AJ740" s="12">
        <v>1</v>
      </c>
      <c r="AK740" s="12" t="s">
        <v>813</v>
      </c>
      <c r="AL740" s="12">
        <v>16</v>
      </c>
      <c r="AM740" s="12" t="s">
        <v>128</v>
      </c>
      <c r="AN740" s="128">
        <f t="shared" si="27"/>
        <v>3.5553480614894135</v>
      </c>
      <c r="AO740" s="12">
        <v>1914.83</v>
      </c>
      <c r="AP740" s="12" t="s">
        <v>819</v>
      </c>
      <c r="AQ740" s="12" t="s">
        <v>1772</v>
      </c>
      <c r="AR740" s="12" t="s">
        <v>836</v>
      </c>
      <c r="AS740" s="12" t="s">
        <v>839</v>
      </c>
      <c r="AT740" s="12" t="s">
        <v>17</v>
      </c>
    </row>
    <row r="741" spans="1:46" ht="15" customHeight="1" x14ac:dyDescent="0.3">
      <c r="A741" s="15">
        <v>4.3373619897468019E-2</v>
      </c>
      <c r="B741" s="12">
        <v>7.2289366495780022E-2</v>
      </c>
      <c r="C741" s="12">
        <v>0</v>
      </c>
      <c r="D741" s="12">
        <v>0</v>
      </c>
      <c r="E741" s="12">
        <v>1</v>
      </c>
      <c r="F741" s="12">
        <v>1</v>
      </c>
      <c r="G741" s="12">
        <v>1</v>
      </c>
      <c r="H741" s="12">
        <v>0</v>
      </c>
      <c r="I741" s="12">
        <v>0</v>
      </c>
      <c r="J741" s="12">
        <v>0</v>
      </c>
      <c r="K741" s="12">
        <v>0</v>
      </c>
      <c r="L741" s="12">
        <v>0</v>
      </c>
      <c r="M741" s="12">
        <v>0</v>
      </c>
      <c r="N741" s="12">
        <v>1</v>
      </c>
      <c r="O741" s="113">
        <v>7.6093665379542115</v>
      </c>
      <c r="P741" s="12">
        <v>1</v>
      </c>
      <c r="Q741" s="12">
        <v>1</v>
      </c>
      <c r="R741" s="12">
        <v>3.222</v>
      </c>
      <c r="S741" s="128">
        <v>4.0775374439057197</v>
      </c>
      <c r="T741" s="126">
        <v>1</v>
      </c>
      <c r="U741" s="128">
        <v>0.47044691691785778</v>
      </c>
      <c r="V741" s="12">
        <v>1</v>
      </c>
      <c r="W741" s="12">
        <v>1</v>
      </c>
      <c r="X741" s="12">
        <v>1</v>
      </c>
      <c r="Y741" s="12">
        <v>1</v>
      </c>
      <c r="Z741" s="12">
        <v>1</v>
      </c>
      <c r="AA741" s="12">
        <v>0</v>
      </c>
      <c r="AB741" s="12">
        <v>0</v>
      </c>
      <c r="AC741" s="12">
        <v>1</v>
      </c>
      <c r="AD741" s="12">
        <v>1</v>
      </c>
      <c r="AE741" s="12">
        <v>0</v>
      </c>
      <c r="AF741" s="12">
        <v>0.5</v>
      </c>
      <c r="AG741" s="113">
        <v>2.9957322735539909</v>
      </c>
      <c r="AH741" s="12">
        <v>1</v>
      </c>
      <c r="AI741" s="24">
        <v>25</v>
      </c>
      <c r="AJ741" s="12">
        <v>1</v>
      </c>
      <c r="AK741" s="12" t="s">
        <v>813</v>
      </c>
      <c r="AL741" s="12">
        <v>16</v>
      </c>
      <c r="AM741" s="12" t="s">
        <v>128</v>
      </c>
      <c r="AN741" s="128">
        <f t="shared" si="27"/>
        <v>3.5553480614894135</v>
      </c>
      <c r="AO741" s="12">
        <v>1914.83</v>
      </c>
      <c r="AP741" s="12" t="s">
        <v>819</v>
      </c>
      <c r="AQ741" s="12" t="s">
        <v>1772</v>
      </c>
      <c r="AR741" s="12" t="s">
        <v>436</v>
      </c>
      <c r="AS741" s="12" t="s">
        <v>839</v>
      </c>
      <c r="AT741" s="12" t="s">
        <v>17</v>
      </c>
    </row>
    <row r="742" spans="1:46" ht="15" customHeight="1" x14ac:dyDescent="0.3">
      <c r="A742" s="15">
        <v>0.27801921874276636</v>
      </c>
      <c r="B742" s="12">
        <v>6.950480468569159E-2</v>
      </c>
      <c r="C742" s="12">
        <v>0</v>
      </c>
      <c r="D742" s="12">
        <v>0</v>
      </c>
      <c r="E742" s="12">
        <v>1</v>
      </c>
      <c r="F742" s="12">
        <v>1</v>
      </c>
      <c r="G742" s="12">
        <v>1</v>
      </c>
      <c r="H742" s="12">
        <v>0</v>
      </c>
      <c r="I742" s="12">
        <v>0</v>
      </c>
      <c r="J742" s="12">
        <v>0</v>
      </c>
      <c r="K742" s="12">
        <v>0</v>
      </c>
      <c r="L742" s="12">
        <v>0</v>
      </c>
      <c r="M742" s="12">
        <v>0</v>
      </c>
      <c r="N742" s="12">
        <v>1</v>
      </c>
      <c r="O742" s="113">
        <v>7.6093665379542115</v>
      </c>
      <c r="P742" s="12">
        <v>1</v>
      </c>
      <c r="Q742" s="12">
        <v>1</v>
      </c>
      <c r="R742" s="12">
        <v>3.222</v>
      </c>
      <c r="S742" s="128">
        <v>4.0775374439057197</v>
      </c>
      <c r="T742" s="126">
        <v>1</v>
      </c>
      <c r="U742" s="128">
        <v>0.47044691691785778</v>
      </c>
      <c r="V742" s="12">
        <v>1</v>
      </c>
      <c r="W742" s="12">
        <v>1</v>
      </c>
      <c r="X742" s="12">
        <v>1</v>
      </c>
      <c r="Y742" s="12">
        <v>1</v>
      </c>
      <c r="Z742" s="12">
        <v>1</v>
      </c>
      <c r="AA742" s="12">
        <v>0</v>
      </c>
      <c r="AB742" s="12">
        <v>0</v>
      </c>
      <c r="AC742" s="12">
        <v>1</v>
      </c>
      <c r="AD742" s="12">
        <v>1</v>
      </c>
      <c r="AE742" s="12">
        <v>0</v>
      </c>
      <c r="AF742" s="12">
        <v>0.5</v>
      </c>
      <c r="AG742" s="113">
        <v>2.9957322735539909</v>
      </c>
      <c r="AH742" s="12">
        <v>1</v>
      </c>
      <c r="AI742" s="24">
        <v>25</v>
      </c>
      <c r="AJ742" s="12">
        <v>1</v>
      </c>
      <c r="AK742" s="12" t="s">
        <v>813</v>
      </c>
      <c r="AL742" s="12">
        <v>16</v>
      </c>
      <c r="AM742" s="12" t="s">
        <v>128</v>
      </c>
      <c r="AN742" s="128">
        <f t="shared" si="27"/>
        <v>3.5553480614894135</v>
      </c>
      <c r="AO742" s="12">
        <v>1914.83</v>
      </c>
      <c r="AP742" s="12" t="s">
        <v>819</v>
      </c>
      <c r="AQ742" s="12" t="s">
        <v>1772</v>
      </c>
      <c r="AR742" s="12" t="s">
        <v>837</v>
      </c>
      <c r="AS742" s="12" t="s">
        <v>839</v>
      </c>
      <c r="AT742" s="12" t="s">
        <v>17</v>
      </c>
    </row>
    <row r="743" spans="1:46" ht="15" customHeight="1" x14ac:dyDescent="0.3">
      <c r="A743" s="15">
        <v>-0.27801921874276636</v>
      </c>
      <c r="B743" s="12">
        <v>6.950480468569159E-2</v>
      </c>
      <c r="C743" s="12">
        <v>0</v>
      </c>
      <c r="D743" s="12">
        <v>0</v>
      </c>
      <c r="E743" s="12">
        <v>1</v>
      </c>
      <c r="F743" s="12">
        <v>1</v>
      </c>
      <c r="G743" s="12">
        <v>1</v>
      </c>
      <c r="H743" s="12">
        <v>0</v>
      </c>
      <c r="I743" s="12">
        <v>0</v>
      </c>
      <c r="J743" s="12">
        <v>0</v>
      </c>
      <c r="K743" s="12">
        <v>0</v>
      </c>
      <c r="L743" s="12">
        <v>0</v>
      </c>
      <c r="M743" s="12">
        <v>0</v>
      </c>
      <c r="N743" s="12">
        <v>1</v>
      </c>
      <c r="O743" s="113">
        <v>7.6093665379542115</v>
      </c>
      <c r="P743" s="12">
        <v>1</v>
      </c>
      <c r="Q743" s="12">
        <v>1</v>
      </c>
      <c r="R743" s="12">
        <v>3.222</v>
      </c>
      <c r="S743" s="128">
        <v>4.0775374439057197</v>
      </c>
      <c r="T743" s="126">
        <v>1</v>
      </c>
      <c r="U743" s="128">
        <v>0.47044691691785778</v>
      </c>
      <c r="V743" s="12">
        <v>1</v>
      </c>
      <c r="W743" s="12">
        <v>1</v>
      </c>
      <c r="X743" s="12">
        <v>1</v>
      </c>
      <c r="Y743" s="12">
        <v>1</v>
      </c>
      <c r="Z743" s="12">
        <v>1</v>
      </c>
      <c r="AA743" s="12">
        <v>0</v>
      </c>
      <c r="AB743" s="12">
        <v>0</v>
      </c>
      <c r="AC743" s="12">
        <v>1</v>
      </c>
      <c r="AD743" s="12">
        <v>1</v>
      </c>
      <c r="AE743" s="12">
        <v>0</v>
      </c>
      <c r="AF743" s="12">
        <v>0.5</v>
      </c>
      <c r="AG743" s="113">
        <v>2.9957322735539909</v>
      </c>
      <c r="AH743" s="12">
        <v>1</v>
      </c>
      <c r="AI743" s="24">
        <v>25</v>
      </c>
      <c r="AJ743" s="12">
        <v>1</v>
      </c>
      <c r="AK743" s="12" t="s">
        <v>813</v>
      </c>
      <c r="AL743" s="12">
        <v>16</v>
      </c>
      <c r="AM743" s="12" t="s">
        <v>128</v>
      </c>
      <c r="AN743" s="128">
        <f t="shared" si="27"/>
        <v>3.5553480614894135</v>
      </c>
      <c r="AO743" s="12">
        <v>1914.83</v>
      </c>
      <c r="AP743" s="12" t="s">
        <v>819</v>
      </c>
      <c r="AQ743" s="12" t="s">
        <v>1772</v>
      </c>
      <c r="AR743" s="12" t="s">
        <v>838</v>
      </c>
      <c r="AS743" s="12" t="s">
        <v>839</v>
      </c>
      <c r="AT743" s="12" t="s">
        <v>17</v>
      </c>
    </row>
    <row r="744" spans="1:46" ht="15" customHeight="1" x14ac:dyDescent="0.3">
      <c r="A744" s="15">
        <v>0.26026892282599301</v>
      </c>
      <c r="B744" s="12">
        <v>0.1012156922101084</v>
      </c>
      <c r="C744" s="12">
        <v>0</v>
      </c>
      <c r="D744" s="12">
        <v>0</v>
      </c>
      <c r="E744" s="12">
        <v>1</v>
      </c>
      <c r="F744" s="12">
        <v>1</v>
      </c>
      <c r="G744" s="12">
        <v>1</v>
      </c>
      <c r="H744" s="12">
        <v>0</v>
      </c>
      <c r="I744" s="12">
        <v>0</v>
      </c>
      <c r="J744" s="12">
        <v>0</v>
      </c>
      <c r="K744" s="12">
        <v>0</v>
      </c>
      <c r="L744" s="12">
        <v>0</v>
      </c>
      <c r="M744" s="12">
        <v>0</v>
      </c>
      <c r="N744" s="12">
        <v>1</v>
      </c>
      <c r="O744" s="113">
        <v>7.6093665379542115</v>
      </c>
      <c r="P744" s="12">
        <v>1</v>
      </c>
      <c r="Q744" s="12">
        <v>1</v>
      </c>
      <c r="R744" s="12">
        <v>3.222</v>
      </c>
      <c r="S744" s="128">
        <v>4.0775374439057197</v>
      </c>
      <c r="T744" s="126">
        <v>1</v>
      </c>
      <c r="U744" s="128">
        <v>0.47044691691785778</v>
      </c>
      <c r="V744" s="12">
        <v>1</v>
      </c>
      <c r="W744" s="12">
        <v>1</v>
      </c>
      <c r="X744" s="12">
        <v>1</v>
      </c>
      <c r="Y744" s="12">
        <v>1</v>
      </c>
      <c r="Z744" s="12">
        <v>1</v>
      </c>
      <c r="AA744" s="12">
        <v>0</v>
      </c>
      <c r="AB744" s="12">
        <v>0</v>
      </c>
      <c r="AC744" s="12">
        <v>1</v>
      </c>
      <c r="AD744" s="12">
        <v>1</v>
      </c>
      <c r="AE744" s="12">
        <v>0</v>
      </c>
      <c r="AF744" s="12">
        <v>0.5</v>
      </c>
      <c r="AG744" s="113">
        <v>2.9957322735539909</v>
      </c>
      <c r="AH744" s="12">
        <v>1</v>
      </c>
      <c r="AI744" s="24">
        <v>25</v>
      </c>
      <c r="AJ744" s="12">
        <v>1</v>
      </c>
      <c r="AK744" s="12" t="s">
        <v>813</v>
      </c>
      <c r="AL744" s="12">
        <v>16</v>
      </c>
      <c r="AM744" s="12" t="s">
        <v>128</v>
      </c>
      <c r="AN744" s="128">
        <f t="shared" si="27"/>
        <v>3.5553480614894135</v>
      </c>
      <c r="AO744" s="12">
        <v>1914.83</v>
      </c>
      <c r="AP744" s="12" t="s">
        <v>820</v>
      </c>
      <c r="AQ744" s="12" t="s">
        <v>1772</v>
      </c>
      <c r="AR744" s="12" t="s">
        <v>832</v>
      </c>
      <c r="AS744" s="12" t="s">
        <v>839</v>
      </c>
      <c r="AT744" s="12" t="s">
        <v>17</v>
      </c>
    </row>
    <row r="745" spans="1:46" ht="15" customHeight="1" x14ac:dyDescent="0.3">
      <c r="A745" s="15">
        <v>0.24671387026806035</v>
      </c>
      <c r="B745" s="12">
        <v>0.10158806422802485</v>
      </c>
      <c r="C745" s="12">
        <v>0</v>
      </c>
      <c r="D745" s="12">
        <v>0</v>
      </c>
      <c r="E745" s="12">
        <v>1</v>
      </c>
      <c r="F745" s="12">
        <v>1</v>
      </c>
      <c r="G745" s="12">
        <v>1</v>
      </c>
      <c r="H745" s="12">
        <v>0</v>
      </c>
      <c r="I745" s="12">
        <v>0</v>
      </c>
      <c r="J745" s="12">
        <v>0</v>
      </c>
      <c r="K745" s="12">
        <v>0</v>
      </c>
      <c r="L745" s="12">
        <v>0</v>
      </c>
      <c r="M745" s="12">
        <v>0</v>
      </c>
      <c r="N745" s="12">
        <v>1</v>
      </c>
      <c r="O745" s="113">
        <v>7.6093665379542115</v>
      </c>
      <c r="P745" s="12">
        <v>1</v>
      </c>
      <c r="Q745" s="12">
        <v>1</v>
      </c>
      <c r="R745" s="12">
        <v>3.222</v>
      </c>
      <c r="S745" s="128">
        <v>4.0775374439057197</v>
      </c>
      <c r="T745" s="126">
        <v>1</v>
      </c>
      <c r="U745" s="128">
        <v>0.47044691691785778</v>
      </c>
      <c r="V745" s="12">
        <v>1</v>
      </c>
      <c r="W745" s="12">
        <v>1</v>
      </c>
      <c r="X745" s="12">
        <v>1</v>
      </c>
      <c r="Y745" s="12">
        <v>1</v>
      </c>
      <c r="Z745" s="12">
        <v>1</v>
      </c>
      <c r="AA745" s="12">
        <v>0</v>
      </c>
      <c r="AB745" s="12">
        <v>0</v>
      </c>
      <c r="AC745" s="12">
        <v>1</v>
      </c>
      <c r="AD745" s="12">
        <v>1</v>
      </c>
      <c r="AE745" s="12">
        <v>0</v>
      </c>
      <c r="AF745" s="12">
        <v>0.5</v>
      </c>
      <c r="AG745" s="113">
        <v>2.9957322735539909</v>
      </c>
      <c r="AH745" s="12">
        <v>1</v>
      </c>
      <c r="AI745" s="24">
        <v>25</v>
      </c>
      <c r="AJ745" s="12">
        <v>1</v>
      </c>
      <c r="AK745" s="12" t="s">
        <v>813</v>
      </c>
      <c r="AL745" s="12">
        <v>16</v>
      </c>
      <c r="AM745" s="12" t="s">
        <v>128</v>
      </c>
      <c r="AN745" s="128">
        <f t="shared" si="27"/>
        <v>3.5553480614894135</v>
      </c>
      <c r="AO745" s="12">
        <v>1914.83</v>
      </c>
      <c r="AP745" s="12" t="s">
        <v>822</v>
      </c>
      <c r="AQ745" s="12" t="s">
        <v>1772</v>
      </c>
      <c r="AR745" s="12" t="s">
        <v>835</v>
      </c>
      <c r="AS745" s="12" t="s">
        <v>839</v>
      </c>
      <c r="AT745" s="12" t="s">
        <v>17</v>
      </c>
    </row>
    <row r="746" spans="1:46" ht="15" customHeight="1" x14ac:dyDescent="0.3">
      <c r="A746" s="15">
        <v>0.20519567041703082</v>
      </c>
      <c r="B746" s="12">
        <v>0.10259783520851541</v>
      </c>
      <c r="C746" s="12">
        <v>0</v>
      </c>
      <c r="D746" s="12">
        <v>0</v>
      </c>
      <c r="E746" s="12">
        <v>1</v>
      </c>
      <c r="F746" s="12">
        <v>1</v>
      </c>
      <c r="G746" s="12">
        <v>1</v>
      </c>
      <c r="H746" s="12">
        <v>0</v>
      </c>
      <c r="I746" s="12">
        <v>0</v>
      </c>
      <c r="J746" s="12">
        <v>0</v>
      </c>
      <c r="K746" s="12">
        <v>0</v>
      </c>
      <c r="L746" s="12">
        <v>0</v>
      </c>
      <c r="M746" s="12">
        <v>0</v>
      </c>
      <c r="N746" s="12">
        <v>1</v>
      </c>
      <c r="O746" s="113">
        <v>7.6093665379542115</v>
      </c>
      <c r="P746" s="12">
        <v>1</v>
      </c>
      <c r="Q746" s="12">
        <v>1</v>
      </c>
      <c r="R746" s="12">
        <v>3.222</v>
      </c>
      <c r="S746" s="128">
        <v>4.0775374439057197</v>
      </c>
      <c r="T746" s="126">
        <v>1</v>
      </c>
      <c r="U746" s="128">
        <v>0.47044691691785778</v>
      </c>
      <c r="V746" s="12">
        <v>1</v>
      </c>
      <c r="W746" s="12">
        <v>1</v>
      </c>
      <c r="X746" s="12">
        <v>1</v>
      </c>
      <c r="Y746" s="12">
        <v>1</v>
      </c>
      <c r="Z746" s="12">
        <v>1</v>
      </c>
      <c r="AA746" s="12">
        <v>0</v>
      </c>
      <c r="AB746" s="12">
        <v>0</v>
      </c>
      <c r="AC746" s="12">
        <v>1</v>
      </c>
      <c r="AD746" s="12">
        <v>1</v>
      </c>
      <c r="AE746" s="12">
        <v>0</v>
      </c>
      <c r="AF746" s="12">
        <v>0.5</v>
      </c>
      <c r="AG746" s="113">
        <v>2.9957322735539909</v>
      </c>
      <c r="AH746" s="12">
        <v>1</v>
      </c>
      <c r="AI746" s="24">
        <v>25</v>
      </c>
      <c r="AJ746" s="12">
        <v>1</v>
      </c>
      <c r="AK746" s="12" t="s">
        <v>813</v>
      </c>
      <c r="AL746" s="12">
        <v>16</v>
      </c>
      <c r="AM746" s="12" t="s">
        <v>128</v>
      </c>
      <c r="AN746" s="128">
        <f t="shared" si="27"/>
        <v>3.5553480614894135</v>
      </c>
      <c r="AO746" s="12">
        <v>1914.83</v>
      </c>
      <c r="AP746" s="12" t="s">
        <v>823</v>
      </c>
      <c r="AQ746" s="12" t="s">
        <v>1772</v>
      </c>
      <c r="AR746" s="12" t="s">
        <v>836</v>
      </c>
      <c r="AS746" s="12" t="s">
        <v>839</v>
      </c>
      <c r="AT746" s="12" t="s">
        <v>17</v>
      </c>
    </row>
    <row r="747" spans="1:46" ht="15" customHeight="1" x14ac:dyDescent="0.3">
      <c r="A747" s="15">
        <v>-1.4973818705886995E-2</v>
      </c>
      <c r="B747" s="12">
        <v>0.10481673094120897</v>
      </c>
      <c r="C747" s="12">
        <v>0</v>
      </c>
      <c r="D747" s="12">
        <v>0</v>
      </c>
      <c r="E747" s="12">
        <v>1</v>
      </c>
      <c r="F747" s="12">
        <v>1</v>
      </c>
      <c r="G747" s="12">
        <v>1</v>
      </c>
      <c r="H747" s="12">
        <v>0</v>
      </c>
      <c r="I747" s="12">
        <v>0</v>
      </c>
      <c r="J747" s="12">
        <v>0</v>
      </c>
      <c r="K747" s="12">
        <v>0</v>
      </c>
      <c r="L747" s="12">
        <v>0</v>
      </c>
      <c r="M747" s="12">
        <v>0</v>
      </c>
      <c r="N747" s="12">
        <v>1</v>
      </c>
      <c r="O747" s="113">
        <v>7.6093665379542115</v>
      </c>
      <c r="P747" s="12">
        <v>1</v>
      </c>
      <c r="Q747" s="12">
        <v>1</v>
      </c>
      <c r="R747" s="12">
        <v>3.222</v>
      </c>
      <c r="S747" s="128">
        <v>4.0775374439057197</v>
      </c>
      <c r="T747" s="126">
        <v>1</v>
      </c>
      <c r="U747" s="128">
        <v>0.47044691691785778</v>
      </c>
      <c r="V747" s="12">
        <v>1</v>
      </c>
      <c r="W747" s="12">
        <v>1</v>
      </c>
      <c r="X747" s="12">
        <v>1</v>
      </c>
      <c r="Y747" s="12">
        <v>1</v>
      </c>
      <c r="Z747" s="12">
        <v>1</v>
      </c>
      <c r="AA747" s="12">
        <v>0</v>
      </c>
      <c r="AB747" s="12">
        <v>0</v>
      </c>
      <c r="AC747" s="12">
        <v>1</v>
      </c>
      <c r="AD747" s="12">
        <v>1</v>
      </c>
      <c r="AE747" s="12">
        <v>0</v>
      </c>
      <c r="AF747" s="12">
        <v>0.5</v>
      </c>
      <c r="AG747" s="113">
        <v>2.9957322735539909</v>
      </c>
      <c r="AH747" s="12">
        <v>1</v>
      </c>
      <c r="AI747" s="24">
        <v>25</v>
      </c>
      <c r="AJ747" s="12">
        <v>1</v>
      </c>
      <c r="AK747" s="12" t="s">
        <v>813</v>
      </c>
      <c r="AL747" s="12">
        <v>16</v>
      </c>
      <c r="AM747" s="12" t="s">
        <v>128</v>
      </c>
      <c r="AN747" s="128">
        <f t="shared" si="27"/>
        <v>3.5553480614894135</v>
      </c>
      <c r="AO747" s="12">
        <v>1914.83</v>
      </c>
      <c r="AP747" s="12" t="s">
        <v>824</v>
      </c>
      <c r="AQ747" s="12" t="s">
        <v>1772</v>
      </c>
      <c r="AR747" s="12" t="s">
        <v>436</v>
      </c>
      <c r="AS747" s="12" t="s">
        <v>839</v>
      </c>
      <c r="AT747" s="12" t="s">
        <v>17</v>
      </c>
    </row>
    <row r="748" spans="1:46" ht="15" customHeight="1" x14ac:dyDescent="0.3">
      <c r="A748" s="15">
        <v>0</v>
      </c>
      <c r="B748" s="12">
        <v>0.10482848367219183</v>
      </c>
      <c r="C748" s="12">
        <v>0</v>
      </c>
      <c r="D748" s="12">
        <v>0</v>
      </c>
      <c r="E748" s="12">
        <v>1</v>
      </c>
      <c r="F748" s="12">
        <v>1</v>
      </c>
      <c r="G748" s="12">
        <v>1</v>
      </c>
      <c r="H748" s="12">
        <v>0</v>
      </c>
      <c r="I748" s="12">
        <v>0</v>
      </c>
      <c r="J748" s="12">
        <v>0</v>
      </c>
      <c r="K748" s="12">
        <v>0</v>
      </c>
      <c r="L748" s="12">
        <v>0</v>
      </c>
      <c r="M748" s="12">
        <v>0</v>
      </c>
      <c r="N748" s="12">
        <v>1</v>
      </c>
      <c r="O748" s="113">
        <v>7.6093665379542115</v>
      </c>
      <c r="P748" s="12">
        <v>1</v>
      </c>
      <c r="Q748" s="12">
        <v>1</v>
      </c>
      <c r="R748" s="12">
        <v>3.222</v>
      </c>
      <c r="S748" s="128">
        <v>4.0775374439057197</v>
      </c>
      <c r="T748" s="126">
        <v>1</v>
      </c>
      <c r="U748" s="128">
        <v>0.47044691691785778</v>
      </c>
      <c r="V748" s="12">
        <v>1</v>
      </c>
      <c r="W748" s="12">
        <v>1</v>
      </c>
      <c r="X748" s="12">
        <v>1</v>
      </c>
      <c r="Y748" s="12">
        <v>1</v>
      </c>
      <c r="Z748" s="12">
        <v>1</v>
      </c>
      <c r="AA748" s="12">
        <v>0</v>
      </c>
      <c r="AB748" s="12">
        <v>0</v>
      </c>
      <c r="AC748" s="12">
        <v>1</v>
      </c>
      <c r="AD748" s="12">
        <v>1</v>
      </c>
      <c r="AE748" s="12">
        <v>0</v>
      </c>
      <c r="AF748" s="12">
        <v>0.5</v>
      </c>
      <c r="AG748" s="113">
        <v>2.9957322735539909</v>
      </c>
      <c r="AH748" s="12">
        <v>1</v>
      </c>
      <c r="AI748" s="24">
        <v>25</v>
      </c>
      <c r="AJ748" s="12">
        <v>1</v>
      </c>
      <c r="AK748" s="12" t="s">
        <v>813</v>
      </c>
      <c r="AL748" s="12">
        <v>16</v>
      </c>
      <c r="AM748" s="12" t="s">
        <v>128</v>
      </c>
      <c r="AN748" s="128">
        <f t="shared" si="27"/>
        <v>3.5553480614894135</v>
      </c>
      <c r="AO748" s="12">
        <v>1914.83</v>
      </c>
      <c r="AP748" s="12" t="s">
        <v>825</v>
      </c>
      <c r="AQ748" s="12" t="s">
        <v>1772</v>
      </c>
      <c r="AR748" s="12" t="s">
        <v>837</v>
      </c>
      <c r="AS748" s="12" t="s">
        <v>839</v>
      </c>
      <c r="AT748" s="12" t="s">
        <v>17</v>
      </c>
    </row>
    <row r="749" spans="1:46" ht="15" customHeight="1" x14ac:dyDescent="0.3">
      <c r="A749" s="15">
        <v>-0.10425720702853739</v>
      </c>
      <c r="B749" s="12">
        <v>0.10425720702853739</v>
      </c>
      <c r="C749" s="12">
        <v>0</v>
      </c>
      <c r="D749" s="12">
        <v>0</v>
      </c>
      <c r="E749" s="12">
        <v>1</v>
      </c>
      <c r="F749" s="12">
        <v>1</v>
      </c>
      <c r="G749" s="12">
        <v>1</v>
      </c>
      <c r="H749" s="12">
        <v>0</v>
      </c>
      <c r="I749" s="12">
        <v>0</v>
      </c>
      <c r="J749" s="12">
        <v>0</v>
      </c>
      <c r="K749" s="12">
        <v>0</v>
      </c>
      <c r="L749" s="12">
        <v>0</v>
      </c>
      <c r="M749" s="12">
        <v>0</v>
      </c>
      <c r="N749" s="12">
        <v>1</v>
      </c>
      <c r="O749" s="113">
        <v>7.6093665379542115</v>
      </c>
      <c r="P749" s="12">
        <v>1</v>
      </c>
      <c r="Q749" s="12">
        <v>1</v>
      </c>
      <c r="R749" s="12">
        <v>3.222</v>
      </c>
      <c r="S749" s="128">
        <v>4.0775374439057197</v>
      </c>
      <c r="T749" s="126">
        <v>1</v>
      </c>
      <c r="U749" s="128">
        <v>0.47044691691785778</v>
      </c>
      <c r="V749" s="12">
        <v>1</v>
      </c>
      <c r="W749" s="12">
        <v>1</v>
      </c>
      <c r="X749" s="12">
        <v>1</v>
      </c>
      <c r="Y749" s="12">
        <v>1</v>
      </c>
      <c r="Z749" s="12">
        <v>1</v>
      </c>
      <c r="AA749" s="12">
        <v>0</v>
      </c>
      <c r="AB749" s="12">
        <v>0</v>
      </c>
      <c r="AC749" s="12">
        <v>1</v>
      </c>
      <c r="AD749" s="12">
        <v>1</v>
      </c>
      <c r="AE749" s="12">
        <v>0</v>
      </c>
      <c r="AF749" s="12">
        <v>0.5</v>
      </c>
      <c r="AG749" s="113">
        <v>2.9957322735539909</v>
      </c>
      <c r="AH749" s="12">
        <v>1</v>
      </c>
      <c r="AI749" s="24">
        <v>25</v>
      </c>
      <c r="AJ749" s="12">
        <v>1</v>
      </c>
      <c r="AK749" s="12" t="s">
        <v>813</v>
      </c>
      <c r="AL749" s="12">
        <v>16</v>
      </c>
      <c r="AM749" s="12" t="s">
        <v>128</v>
      </c>
      <c r="AN749" s="128">
        <f t="shared" si="27"/>
        <v>3.5553480614894135</v>
      </c>
      <c r="AO749" s="12">
        <v>1914.83</v>
      </c>
      <c r="AP749" s="12" t="s">
        <v>826</v>
      </c>
      <c r="AQ749" s="12" t="s">
        <v>1772</v>
      </c>
      <c r="AR749" s="12" t="s">
        <v>838</v>
      </c>
      <c r="AS749" s="12" t="s">
        <v>839</v>
      </c>
      <c r="AT749" s="12" t="s">
        <v>17</v>
      </c>
    </row>
    <row r="750" spans="1:46" ht="15" customHeight="1" x14ac:dyDescent="0.3">
      <c r="A750" s="15">
        <v>0.43184378893294501</v>
      </c>
      <c r="B750" s="12">
        <v>9.2537954771345354E-2</v>
      </c>
      <c r="C750" s="12">
        <v>0</v>
      </c>
      <c r="D750" s="12">
        <v>0</v>
      </c>
      <c r="E750" s="12">
        <v>1</v>
      </c>
      <c r="F750" s="12">
        <v>1</v>
      </c>
      <c r="G750" s="12">
        <v>1</v>
      </c>
      <c r="H750" s="12">
        <v>0</v>
      </c>
      <c r="I750" s="12">
        <v>0</v>
      </c>
      <c r="J750" s="12">
        <v>0</v>
      </c>
      <c r="K750" s="12">
        <v>0</v>
      </c>
      <c r="L750" s="12">
        <v>0</v>
      </c>
      <c r="M750" s="12">
        <v>0</v>
      </c>
      <c r="N750" s="12">
        <v>1</v>
      </c>
      <c r="O750" s="113">
        <v>7.6093665379542115</v>
      </c>
      <c r="P750" s="12">
        <v>1</v>
      </c>
      <c r="Q750" s="12">
        <v>1</v>
      </c>
      <c r="R750" s="12">
        <v>3.222</v>
      </c>
      <c r="S750" s="128">
        <v>4.0775374439057197</v>
      </c>
      <c r="T750" s="126">
        <v>1</v>
      </c>
      <c r="U750" s="128">
        <v>0.47044691691785778</v>
      </c>
      <c r="V750" s="12">
        <v>1</v>
      </c>
      <c r="W750" s="12">
        <v>1</v>
      </c>
      <c r="X750" s="12">
        <v>1</v>
      </c>
      <c r="Y750" s="12">
        <v>1</v>
      </c>
      <c r="Z750" s="12">
        <v>1</v>
      </c>
      <c r="AA750" s="12">
        <v>0</v>
      </c>
      <c r="AB750" s="12">
        <v>0</v>
      </c>
      <c r="AC750" s="12">
        <v>1</v>
      </c>
      <c r="AD750" s="12">
        <v>1</v>
      </c>
      <c r="AE750" s="12">
        <v>0</v>
      </c>
      <c r="AF750" s="12">
        <v>0.5</v>
      </c>
      <c r="AG750" s="113">
        <v>2.9957322735539909</v>
      </c>
      <c r="AH750" s="12">
        <v>1</v>
      </c>
      <c r="AI750" s="24">
        <v>25</v>
      </c>
      <c r="AJ750" s="12">
        <v>1</v>
      </c>
      <c r="AK750" s="12" t="s">
        <v>813</v>
      </c>
      <c r="AL750" s="12">
        <v>16</v>
      </c>
      <c r="AM750" s="12" t="s">
        <v>128</v>
      </c>
      <c r="AN750" s="128">
        <f t="shared" si="27"/>
        <v>3.5553480614894135</v>
      </c>
      <c r="AO750" s="12">
        <v>1914.83</v>
      </c>
      <c r="AP750" s="12" t="s">
        <v>821</v>
      </c>
      <c r="AQ750" s="12" t="s">
        <v>1772</v>
      </c>
      <c r="AR750" s="12" t="s">
        <v>832</v>
      </c>
      <c r="AS750" s="12" t="s">
        <v>839</v>
      </c>
      <c r="AT750" s="12" t="s">
        <v>17</v>
      </c>
    </row>
    <row r="751" spans="1:46" ht="15" customHeight="1" x14ac:dyDescent="0.3">
      <c r="A751" s="15">
        <v>4.3928055949306696E-2</v>
      </c>
      <c r="B751" s="12">
        <v>0.10249879721504898</v>
      </c>
      <c r="C751" s="12">
        <v>0</v>
      </c>
      <c r="D751" s="12">
        <v>0</v>
      </c>
      <c r="E751" s="12">
        <v>1</v>
      </c>
      <c r="F751" s="12">
        <v>1</v>
      </c>
      <c r="G751" s="12">
        <v>1</v>
      </c>
      <c r="H751" s="12">
        <v>0</v>
      </c>
      <c r="I751" s="12">
        <v>0</v>
      </c>
      <c r="J751" s="12">
        <v>0</v>
      </c>
      <c r="K751" s="12">
        <v>0</v>
      </c>
      <c r="L751" s="12">
        <v>0</v>
      </c>
      <c r="M751" s="12">
        <v>0</v>
      </c>
      <c r="N751" s="12">
        <v>1</v>
      </c>
      <c r="O751" s="113">
        <v>7.6093665379542115</v>
      </c>
      <c r="P751" s="12">
        <v>1</v>
      </c>
      <c r="Q751" s="12">
        <v>1</v>
      </c>
      <c r="R751" s="12">
        <v>3.222</v>
      </c>
      <c r="S751" s="128">
        <v>4.0775374439057197</v>
      </c>
      <c r="T751" s="126">
        <v>1</v>
      </c>
      <c r="U751" s="128">
        <v>0.47044691691785778</v>
      </c>
      <c r="V751" s="12">
        <v>1</v>
      </c>
      <c r="W751" s="12">
        <v>1</v>
      </c>
      <c r="X751" s="12">
        <v>1</v>
      </c>
      <c r="Y751" s="12">
        <v>1</v>
      </c>
      <c r="Z751" s="12">
        <v>1</v>
      </c>
      <c r="AA751" s="12">
        <v>0</v>
      </c>
      <c r="AB751" s="12">
        <v>0</v>
      </c>
      <c r="AC751" s="12">
        <v>1</v>
      </c>
      <c r="AD751" s="12">
        <v>1</v>
      </c>
      <c r="AE751" s="12">
        <v>0</v>
      </c>
      <c r="AF751" s="12">
        <v>0.5</v>
      </c>
      <c r="AG751" s="113">
        <v>2.9957322735539909</v>
      </c>
      <c r="AH751" s="12">
        <v>1</v>
      </c>
      <c r="AI751" s="24">
        <v>25</v>
      </c>
      <c r="AJ751" s="12">
        <v>1</v>
      </c>
      <c r="AK751" s="12" t="s">
        <v>813</v>
      </c>
      <c r="AL751" s="12">
        <v>16</v>
      </c>
      <c r="AM751" s="12" t="s">
        <v>128</v>
      </c>
      <c r="AN751" s="128">
        <f t="shared" si="27"/>
        <v>3.5553480614894135</v>
      </c>
      <c r="AO751" s="12">
        <v>1914.83</v>
      </c>
      <c r="AP751" s="12" t="s">
        <v>827</v>
      </c>
      <c r="AQ751" s="12" t="s">
        <v>1772</v>
      </c>
      <c r="AR751" s="12" t="s">
        <v>835</v>
      </c>
      <c r="AS751" s="12" t="s">
        <v>839</v>
      </c>
      <c r="AT751" s="12" t="s">
        <v>17</v>
      </c>
    </row>
    <row r="752" spans="1:46" ht="15" customHeight="1" x14ac:dyDescent="0.3">
      <c r="A752" s="15">
        <v>8.7602910217016897E-2</v>
      </c>
      <c r="B752" s="12">
        <v>0.1022033952531864</v>
      </c>
      <c r="C752" s="12">
        <v>0</v>
      </c>
      <c r="D752" s="12">
        <v>0</v>
      </c>
      <c r="E752" s="12">
        <v>1</v>
      </c>
      <c r="F752" s="12">
        <v>1</v>
      </c>
      <c r="G752" s="12">
        <v>1</v>
      </c>
      <c r="H752" s="12">
        <v>0</v>
      </c>
      <c r="I752" s="12">
        <v>0</v>
      </c>
      <c r="J752" s="12">
        <v>0</v>
      </c>
      <c r="K752" s="12">
        <v>0</v>
      </c>
      <c r="L752" s="12">
        <v>0</v>
      </c>
      <c r="M752" s="12">
        <v>0</v>
      </c>
      <c r="N752" s="12">
        <v>1</v>
      </c>
      <c r="O752" s="113">
        <v>7.6093665379542115</v>
      </c>
      <c r="P752" s="12">
        <v>1</v>
      </c>
      <c r="Q752" s="12">
        <v>1</v>
      </c>
      <c r="R752" s="12">
        <v>3.222</v>
      </c>
      <c r="S752" s="128">
        <v>4.0775374439057197</v>
      </c>
      <c r="T752" s="126">
        <v>1</v>
      </c>
      <c r="U752" s="128">
        <v>0.47044691691785778</v>
      </c>
      <c r="V752" s="12">
        <v>1</v>
      </c>
      <c r="W752" s="12">
        <v>1</v>
      </c>
      <c r="X752" s="12">
        <v>1</v>
      </c>
      <c r="Y752" s="12">
        <v>1</v>
      </c>
      <c r="Z752" s="12">
        <v>1</v>
      </c>
      <c r="AA752" s="12">
        <v>0</v>
      </c>
      <c r="AB752" s="12">
        <v>0</v>
      </c>
      <c r="AC752" s="12">
        <v>1</v>
      </c>
      <c r="AD752" s="12">
        <v>1</v>
      </c>
      <c r="AE752" s="12">
        <v>0</v>
      </c>
      <c r="AF752" s="12">
        <v>0.5</v>
      </c>
      <c r="AG752" s="113">
        <v>2.9957322735539909</v>
      </c>
      <c r="AH752" s="12">
        <v>1</v>
      </c>
      <c r="AI752" s="24">
        <v>25</v>
      </c>
      <c r="AJ752" s="12">
        <v>1</v>
      </c>
      <c r="AK752" s="12" t="s">
        <v>813</v>
      </c>
      <c r="AL752" s="12">
        <v>16</v>
      </c>
      <c r="AM752" s="12" t="s">
        <v>128</v>
      </c>
      <c r="AN752" s="128">
        <f t="shared" si="27"/>
        <v>3.5553480614894135</v>
      </c>
      <c r="AO752" s="12">
        <v>1914.83</v>
      </c>
      <c r="AP752" s="12" t="s">
        <v>828</v>
      </c>
      <c r="AQ752" s="12" t="s">
        <v>1772</v>
      </c>
      <c r="AR752" s="12" t="s">
        <v>836</v>
      </c>
      <c r="AS752" s="12" t="s">
        <v>839</v>
      </c>
      <c r="AT752" s="12" t="s">
        <v>17</v>
      </c>
    </row>
    <row r="753" spans="1:47" ht="15" customHeight="1" x14ac:dyDescent="0.3">
      <c r="A753" s="15">
        <v>5.852683750748628E-2</v>
      </c>
      <c r="B753" s="12">
        <v>0.10242196563810099</v>
      </c>
      <c r="C753" s="12">
        <v>0</v>
      </c>
      <c r="D753" s="12">
        <v>0</v>
      </c>
      <c r="E753" s="12">
        <v>1</v>
      </c>
      <c r="F753" s="12">
        <v>1</v>
      </c>
      <c r="G753" s="12">
        <v>1</v>
      </c>
      <c r="H753" s="12">
        <v>0</v>
      </c>
      <c r="I753" s="12">
        <v>0</v>
      </c>
      <c r="J753" s="12">
        <v>0</v>
      </c>
      <c r="K753" s="12">
        <v>0</v>
      </c>
      <c r="L753" s="12">
        <v>0</v>
      </c>
      <c r="M753" s="12">
        <v>0</v>
      </c>
      <c r="N753" s="12">
        <v>1</v>
      </c>
      <c r="O753" s="113">
        <v>7.6093665379542115</v>
      </c>
      <c r="P753" s="12">
        <v>1</v>
      </c>
      <c r="Q753" s="12">
        <v>1</v>
      </c>
      <c r="R753" s="12">
        <v>3.222</v>
      </c>
      <c r="S753" s="128">
        <v>4.0775374439057197</v>
      </c>
      <c r="T753" s="126">
        <v>1</v>
      </c>
      <c r="U753" s="128">
        <v>0.47044691691785778</v>
      </c>
      <c r="V753" s="12">
        <v>1</v>
      </c>
      <c r="W753" s="12">
        <v>1</v>
      </c>
      <c r="X753" s="12">
        <v>1</v>
      </c>
      <c r="Y753" s="12">
        <v>1</v>
      </c>
      <c r="Z753" s="12">
        <v>1</v>
      </c>
      <c r="AA753" s="12">
        <v>0</v>
      </c>
      <c r="AB753" s="12">
        <v>0</v>
      </c>
      <c r="AC753" s="12">
        <v>1</v>
      </c>
      <c r="AD753" s="12">
        <v>1</v>
      </c>
      <c r="AE753" s="12">
        <v>0</v>
      </c>
      <c r="AF753" s="12">
        <v>0.5</v>
      </c>
      <c r="AG753" s="113">
        <v>2.9957322735539909</v>
      </c>
      <c r="AH753" s="12">
        <v>1</v>
      </c>
      <c r="AI753" s="24">
        <v>25</v>
      </c>
      <c r="AJ753" s="12">
        <v>1</v>
      </c>
      <c r="AK753" s="12" t="s">
        <v>813</v>
      </c>
      <c r="AL753" s="12">
        <v>16</v>
      </c>
      <c r="AM753" s="12" t="s">
        <v>128</v>
      </c>
      <c r="AN753" s="128">
        <f t="shared" si="27"/>
        <v>3.5553480614894135</v>
      </c>
      <c r="AO753" s="12">
        <v>1914.83</v>
      </c>
      <c r="AP753" s="12" t="s">
        <v>829</v>
      </c>
      <c r="AQ753" s="12" t="s">
        <v>1772</v>
      </c>
      <c r="AR753" s="12" t="s">
        <v>436</v>
      </c>
      <c r="AS753" s="12" t="s">
        <v>839</v>
      </c>
      <c r="AT753" s="12" t="s">
        <v>17</v>
      </c>
    </row>
    <row r="754" spans="1:47" ht="15" customHeight="1" x14ac:dyDescent="0.3">
      <c r="A754" s="15">
        <v>0.41917178954936007</v>
      </c>
      <c r="B754" s="12">
        <v>9.3149286566524464E-2</v>
      </c>
      <c r="C754" s="12">
        <v>0</v>
      </c>
      <c r="D754" s="12">
        <v>0</v>
      </c>
      <c r="E754" s="12">
        <v>1</v>
      </c>
      <c r="F754" s="12">
        <v>1</v>
      </c>
      <c r="G754" s="12">
        <v>1</v>
      </c>
      <c r="H754" s="12">
        <v>0</v>
      </c>
      <c r="I754" s="12">
        <v>0</v>
      </c>
      <c r="J754" s="12">
        <v>0</v>
      </c>
      <c r="K754" s="12">
        <v>0</v>
      </c>
      <c r="L754" s="12">
        <v>0</v>
      </c>
      <c r="M754" s="12">
        <v>0</v>
      </c>
      <c r="N754" s="12">
        <v>1</v>
      </c>
      <c r="O754" s="113">
        <v>7.6093665379542115</v>
      </c>
      <c r="P754" s="12">
        <v>1</v>
      </c>
      <c r="Q754" s="12">
        <v>1</v>
      </c>
      <c r="R754" s="12">
        <v>3.222</v>
      </c>
      <c r="S754" s="128">
        <v>4.0775374439057197</v>
      </c>
      <c r="T754" s="126">
        <v>1</v>
      </c>
      <c r="U754" s="128">
        <v>0.47044691691785778</v>
      </c>
      <c r="V754" s="12">
        <v>1</v>
      </c>
      <c r="W754" s="12">
        <v>1</v>
      </c>
      <c r="X754" s="12">
        <v>1</v>
      </c>
      <c r="Y754" s="12">
        <v>1</v>
      </c>
      <c r="Z754" s="12">
        <v>1</v>
      </c>
      <c r="AA754" s="12">
        <v>0</v>
      </c>
      <c r="AB754" s="12">
        <v>0</v>
      </c>
      <c r="AC754" s="12">
        <v>1</v>
      </c>
      <c r="AD754" s="12">
        <v>1</v>
      </c>
      <c r="AE754" s="12">
        <v>0</v>
      </c>
      <c r="AF754" s="12">
        <v>0.5</v>
      </c>
      <c r="AG754" s="113">
        <v>2.9957322735539909</v>
      </c>
      <c r="AH754" s="12">
        <v>1</v>
      </c>
      <c r="AI754" s="24">
        <v>25</v>
      </c>
      <c r="AJ754" s="12">
        <v>1</v>
      </c>
      <c r="AK754" s="12" t="s">
        <v>813</v>
      </c>
      <c r="AL754" s="12">
        <v>16</v>
      </c>
      <c r="AM754" s="12" t="s">
        <v>128</v>
      </c>
      <c r="AN754" s="128">
        <f t="shared" si="27"/>
        <v>3.5553480614894135</v>
      </c>
      <c r="AO754" s="12">
        <v>1914.83</v>
      </c>
      <c r="AP754" s="12" t="s">
        <v>830</v>
      </c>
      <c r="AQ754" s="12" t="s">
        <v>1772</v>
      </c>
      <c r="AR754" s="12" t="s">
        <v>837</v>
      </c>
      <c r="AS754" s="12" t="s">
        <v>839</v>
      </c>
      <c r="AT754" s="12" t="s">
        <v>17</v>
      </c>
    </row>
    <row r="755" spans="1:47" ht="15" customHeight="1" x14ac:dyDescent="0.3">
      <c r="A755" s="15">
        <v>-0.40625</v>
      </c>
      <c r="B755" s="12">
        <v>9.375E-2</v>
      </c>
      <c r="C755" s="12">
        <v>0</v>
      </c>
      <c r="D755" s="12">
        <v>0</v>
      </c>
      <c r="E755" s="12">
        <v>1</v>
      </c>
      <c r="F755" s="12">
        <v>1</v>
      </c>
      <c r="G755" s="12">
        <v>1</v>
      </c>
      <c r="H755" s="12">
        <v>0</v>
      </c>
      <c r="I755" s="12">
        <v>0</v>
      </c>
      <c r="J755" s="12">
        <v>0</v>
      </c>
      <c r="K755" s="12">
        <v>0</v>
      </c>
      <c r="L755" s="12">
        <v>0</v>
      </c>
      <c r="M755" s="12">
        <v>0</v>
      </c>
      <c r="N755" s="12">
        <v>1</v>
      </c>
      <c r="O755" s="113">
        <v>7.6093665379542115</v>
      </c>
      <c r="P755" s="12">
        <v>1</v>
      </c>
      <c r="Q755" s="12">
        <v>1</v>
      </c>
      <c r="R755" s="12">
        <v>3.222</v>
      </c>
      <c r="S755" s="128">
        <v>4.0775374439057197</v>
      </c>
      <c r="T755" s="126">
        <v>1</v>
      </c>
      <c r="U755" s="128">
        <v>0.47044691691785778</v>
      </c>
      <c r="V755" s="12">
        <v>1</v>
      </c>
      <c r="W755" s="12">
        <v>1</v>
      </c>
      <c r="X755" s="12">
        <v>1</v>
      </c>
      <c r="Y755" s="12">
        <v>1</v>
      </c>
      <c r="Z755" s="12">
        <v>1</v>
      </c>
      <c r="AA755" s="12">
        <v>0</v>
      </c>
      <c r="AB755" s="12">
        <v>0</v>
      </c>
      <c r="AC755" s="12">
        <v>1</v>
      </c>
      <c r="AD755" s="12">
        <v>1</v>
      </c>
      <c r="AE755" s="12">
        <v>0</v>
      </c>
      <c r="AF755" s="12">
        <v>0.5</v>
      </c>
      <c r="AG755" s="113">
        <v>2.9957322735539909</v>
      </c>
      <c r="AH755" s="12">
        <v>1</v>
      </c>
      <c r="AI755" s="24">
        <v>25</v>
      </c>
      <c r="AJ755" s="12">
        <v>1</v>
      </c>
      <c r="AK755" s="12" t="s">
        <v>813</v>
      </c>
      <c r="AL755" s="12">
        <v>16</v>
      </c>
      <c r="AM755" s="12" t="s">
        <v>128</v>
      </c>
      <c r="AN755" s="128">
        <f t="shared" si="27"/>
        <v>3.5553480614894135</v>
      </c>
      <c r="AO755" s="12">
        <v>1914.83</v>
      </c>
      <c r="AP755" s="12" t="s">
        <v>831</v>
      </c>
      <c r="AQ755" s="12" t="s">
        <v>1772</v>
      </c>
      <c r="AR755" s="12" t="s">
        <v>838</v>
      </c>
      <c r="AS755" s="12" t="s">
        <v>839</v>
      </c>
      <c r="AT755" s="12" t="s">
        <v>17</v>
      </c>
      <c r="AU755" s="12"/>
    </row>
    <row r="756" spans="1:47" ht="15" customHeight="1" x14ac:dyDescent="0.3">
      <c r="A756" s="15">
        <v>6.8283502095963539E-2</v>
      </c>
      <c r="B756" s="12">
        <v>6.2354122362140385E-2</v>
      </c>
      <c r="C756" s="12">
        <v>0</v>
      </c>
      <c r="D756" s="12">
        <v>0</v>
      </c>
      <c r="E756" s="12">
        <v>1</v>
      </c>
      <c r="F756" s="12">
        <v>1</v>
      </c>
      <c r="G756" s="12">
        <v>0</v>
      </c>
      <c r="H756" s="12">
        <v>1</v>
      </c>
      <c r="I756" s="12">
        <v>0</v>
      </c>
      <c r="J756" s="12">
        <v>0</v>
      </c>
      <c r="K756" s="12">
        <v>0</v>
      </c>
      <c r="L756" s="12">
        <v>0</v>
      </c>
      <c r="M756" s="12">
        <v>0</v>
      </c>
      <c r="N756" s="12">
        <v>1</v>
      </c>
      <c r="O756" s="113">
        <v>7.6048944808116197</v>
      </c>
      <c r="P756" s="12">
        <v>0</v>
      </c>
      <c r="Q756" s="12">
        <v>1</v>
      </c>
      <c r="R756" s="12">
        <v>3.222</v>
      </c>
      <c r="S756" s="128">
        <v>6.4599044543775346</v>
      </c>
      <c r="T756" s="126">
        <v>1</v>
      </c>
      <c r="U756" s="128">
        <v>0.27173274554829724</v>
      </c>
      <c r="V756" s="12">
        <v>1</v>
      </c>
      <c r="W756" s="12">
        <v>0</v>
      </c>
      <c r="X756" s="12">
        <v>1</v>
      </c>
      <c r="Y756" s="12">
        <v>0</v>
      </c>
      <c r="Z756" s="12">
        <v>1</v>
      </c>
      <c r="AA756" s="12">
        <v>1</v>
      </c>
      <c r="AB756" s="12">
        <v>0</v>
      </c>
      <c r="AC756" s="12">
        <v>0</v>
      </c>
      <c r="AD756" s="12">
        <v>1</v>
      </c>
      <c r="AE756" s="12">
        <v>0</v>
      </c>
      <c r="AF756" s="45">
        <f>109/(109+153)</f>
        <v>0.41603053435114506</v>
      </c>
      <c r="AG756" s="113">
        <v>2.9957322735539909</v>
      </c>
      <c r="AH756" s="12">
        <v>1</v>
      </c>
      <c r="AI756" s="24">
        <v>13</v>
      </c>
      <c r="AJ756" s="12">
        <v>1</v>
      </c>
      <c r="AK756" s="12" t="s">
        <v>849</v>
      </c>
      <c r="AL756" s="12">
        <v>17</v>
      </c>
      <c r="AM756" s="12" t="s">
        <v>129</v>
      </c>
      <c r="AN756" s="128">
        <f t="shared" ref="AN756:AN768" si="28">LN(7)</f>
        <v>1.9459101490553132</v>
      </c>
      <c r="AO756" s="12">
        <v>1288.3499999999999</v>
      </c>
      <c r="AP756" s="12" t="s">
        <v>854</v>
      </c>
      <c r="AQ756" s="12" t="s">
        <v>1774</v>
      </c>
      <c r="AR756" s="12" t="s">
        <v>857</v>
      </c>
      <c r="AS756" s="12" t="s">
        <v>862</v>
      </c>
      <c r="AT756" s="12" t="s">
        <v>17</v>
      </c>
    </row>
    <row r="757" spans="1:47" ht="15" customHeight="1" x14ac:dyDescent="0.3">
      <c r="A757" s="15">
        <v>8.4436647160655451E-2</v>
      </c>
      <c r="B757" s="12">
        <v>6.2276803109442704E-2</v>
      </c>
      <c r="C757" s="12">
        <v>0</v>
      </c>
      <c r="D757" s="12">
        <v>0</v>
      </c>
      <c r="E757" s="12">
        <v>1</v>
      </c>
      <c r="F757" s="12">
        <v>1</v>
      </c>
      <c r="G757" s="12">
        <v>0</v>
      </c>
      <c r="H757" s="12">
        <v>1</v>
      </c>
      <c r="I757" s="12">
        <v>0</v>
      </c>
      <c r="J757" s="12">
        <v>0</v>
      </c>
      <c r="K757" s="12">
        <v>0</v>
      </c>
      <c r="L757" s="12">
        <v>0</v>
      </c>
      <c r="M757" s="12">
        <v>0</v>
      </c>
      <c r="N757" s="12">
        <v>1</v>
      </c>
      <c r="O757" s="113">
        <v>7.6048944808116197</v>
      </c>
      <c r="P757" s="12">
        <v>0</v>
      </c>
      <c r="Q757" s="12">
        <v>1</v>
      </c>
      <c r="R757" s="12">
        <v>3.222</v>
      </c>
      <c r="S757" s="128">
        <v>6.4599044543775346</v>
      </c>
      <c r="T757" s="126">
        <v>1</v>
      </c>
      <c r="U757" s="128">
        <v>0.27173274554829724</v>
      </c>
      <c r="V757" s="12">
        <v>1</v>
      </c>
      <c r="W757" s="12">
        <v>0</v>
      </c>
      <c r="X757" s="12">
        <v>1</v>
      </c>
      <c r="Y757" s="12">
        <v>0</v>
      </c>
      <c r="Z757" s="12">
        <v>1</v>
      </c>
      <c r="AA757" s="12">
        <v>1</v>
      </c>
      <c r="AB757" s="12">
        <v>0</v>
      </c>
      <c r="AC757" s="12">
        <v>0</v>
      </c>
      <c r="AD757" s="12">
        <v>1</v>
      </c>
      <c r="AE757" s="12">
        <v>0</v>
      </c>
      <c r="AF757" s="45">
        <f>109/(109+153)</f>
        <v>0.41603053435114506</v>
      </c>
      <c r="AG757" s="113">
        <v>2.9957322735539909</v>
      </c>
      <c r="AH757" s="12">
        <v>1</v>
      </c>
      <c r="AI757" s="24">
        <v>13</v>
      </c>
      <c r="AJ757" s="12">
        <v>1</v>
      </c>
      <c r="AK757" s="12" t="s">
        <v>849</v>
      </c>
      <c r="AL757" s="12">
        <v>17</v>
      </c>
      <c r="AM757" s="12" t="s">
        <v>129</v>
      </c>
      <c r="AN757" s="128">
        <f t="shared" si="28"/>
        <v>1.9459101490553132</v>
      </c>
      <c r="AO757" s="12">
        <v>1288.3499999999999</v>
      </c>
      <c r="AP757" s="12" t="s">
        <v>854</v>
      </c>
      <c r="AQ757" s="12" t="s">
        <v>1774</v>
      </c>
      <c r="AR757" s="12" t="s">
        <v>858</v>
      </c>
      <c r="AS757" s="12" t="s">
        <v>862</v>
      </c>
      <c r="AT757" s="12" t="s">
        <v>17</v>
      </c>
    </row>
    <row r="758" spans="1:47" ht="15" customHeight="1" x14ac:dyDescent="0.3">
      <c r="A758" s="15">
        <v>-0.14488770955579366</v>
      </c>
      <c r="B758" s="12">
        <v>6.1840506535072622E-2</v>
      </c>
      <c r="C758" s="12">
        <v>0</v>
      </c>
      <c r="D758" s="12">
        <v>0</v>
      </c>
      <c r="E758" s="12">
        <v>1</v>
      </c>
      <c r="F758" s="12">
        <v>1</v>
      </c>
      <c r="G758" s="12">
        <v>0</v>
      </c>
      <c r="H758" s="12">
        <v>1</v>
      </c>
      <c r="I758" s="12">
        <v>0</v>
      </c>
      <c r="J758" s="12">
        <v>0</v>
      </c>
      <c r="K758" s="12">
        <v>0</v>
      </c>
      <c r="L758" s="12">
        <v>0</v>
      </c>
      <c r="M758" s="12">
        <v>0</v>
      </c>
      <c r="N758" s="12">
        <v>1</v>
      </c>
      <c r="O758" s="113">
        <v>7.6048944808116197</v>
      </c>
      <c r="P758" s="12">
        <v>0</v>
      </c>
      <c r="Q758" s="12">
        <v>1</v>
      </c>
      <c r="R758" s="12">
        <v>3.222</v>
      </c>
      <c r="S758" s="128">
        <v>6.4599044543775346</v>
      </c>
      <c r="T758" s="126">
        <v>1</v>
      </c>
      <c r="U758" s="128">
        <v>0.27173274554829724</v>
      </c>
      <c r="V758" s="12">
        <v>1</v>
      </c>
      <c r="W758" s="12">
        <v>0</v>
      </c>
      <c r="X758" s="12">
        <v>1</v>
      </c>
      <c r="Y758" s="12">
        <v>0</v>
      </c>
      <c r="Z758" s="12">
        <v>1</v>
      </c>
      <c r="AA758" s="12">
        <v>1</v>
      </c>
      <c r="AB758" s="12">
        <v>0</v>
      </c>
      <c r="AC758" s="12">
        <v>0</v>
      </c>
      <c r="AD758" s="12">
        <v>1</v>
      </c>
      <c r="AE758" s="12">
        <v>0</v>
      </c>
      <c r="AF758" s="45">
        <f>109/(109+153)</f>
        <v>0.41603053435114506</v>
      </c>
      <c r="AG758" s="113">
        <v>2.9957322735539909</v>
      </c>
      <c r="AH758" s="12">
        <v>1</v>
      </c>
      <c r="AI758" s="24">
        <v>13</v>
      </c>
      <c r="AJ758" s="12">
        <v>1</v>
      </c>
      <c r="AK758" s="12" t="s">
        <v>849</v>
      </c>
      <c r="AL758" s="12">
        <v>17</v>
      </c>
      <c r="AM758" s="12" t="s">
        <v>129</v>
      </c>
      <c r="AN758" s="128">
        <f t="shared" si="28"/>
        <v>1.9459101490553132</v>
      </c>
      <c r="AO758" s="12">
        <v>1288.3499999999999</v>
      </c>
      <c r="AP758" s="12" t="s">
        <v>854</v>
      </c>
      <c r="AQ758" s="12" t="s">
        <v>1774</v>
      </c>
      <c r="AR758" s="12" t="s">
        <v>859</v>
      </c>
      <c r="AS758" s="12" t="s">
        <v>862</v>
      </c>
      <c r="AT758" s="12" t="s">
        <v>17</v>
      </c>
    </row>
    <row r="759" spans="1:47" ht="15" customHeight="1" x14ac:dyDescent="0.3">
      <c r="A759" s="15">
        <v>-0.21558399422019964</v>
      </c>
      <c r="B759" s="12">
        <v>6.1030331260240003E-2</v>
      </c>
      <c r="C759" s="12">
        <v>0</v>
      </c>
      <c r="D759" s="12">
        <v>0</v>
      </c>
      <c r="E759" s="12">
        <v>1</v>
      </c>
      <c r="F759" s="12">
        <v>1</v>
      </c>
      <c r="G759" s="12">
        <v>0</v>
      </c>
      <c r="H759" s="12">
        <v>1</v>
      </c>
      <c r="I759" s="12">
        <v>0</v>
      </c>
      <c r="J759" s="12">
        <v>0</v>
      </c>
      <c r="K759" s="12">
        <v>0</v>
      </c>
      <c r="L759" s="12">
        <v>0</v>
      </c>
      <c r="M759" s="12">
        <v>0</v>
      </c>
      <c r="N759" s="12">
        <v>1</v>
      </c>
      <c r="O759" s="113">
        <v>7.6048944808116197</v>
      </c>
      <c r="P759" s="12">
        <v>0</v>
      </c>
      <c r="Q759" s="12">
        <v>1</v>
      </c>
      <c r="R759" s="12">
        <v>3.222</v>
      </c>
      <c r="S759" s="128">
        <v>6.4599044543775346</v>
      </c>
      <c r="T759" s="126">
        <v>1</v>
      </c>
      <c r="U759" s="128">
        <v>0.27173274554829724</v>
      </c>
      <c r="V759" s="12">
        <v>1</v>
      </c>
      <c r="W759" s="12">
        <v>0</v>
      </c>
      <c r="X759" s="12">
        <v>1</v>
      </c>
      <c r="Y759" s="12">
        <v>0</v>
      </c>
      <c r="Z759" s="12">
        <v>1</v>
      </c>
      <c r="AA759" s="12">
        <v>1</v>
      </c>
      <c r="AB759" s="12">
        <v>0</v>
      </c>
      <c r="AC759" s="12">
        <v>0</v>
      </c>
      <c r="AD759" s="12">
        <v>1</v>
      </c>
      <c r="AE759" s="12">
        <v>0</v>
      </c>
      <c r="AF759" s="45">
        <f>109/(109+153)</f>
        <v>0.41603053435114506</v>
      </c>
      <c r="AG759" s="113">
        <v>2.9957322735539909</v>
      </c>
      <c r="AH759" s="12">
        <v>1</v>
      </c>
      <c r="AI759" s="24">
        <v>13</v>
      </c>
      <c r="AJ759" s="12">
        <v>1</v>
      </c>
      <c r="AK759" s="12" t="s">
        <v>849</v>
      </c>
      <c r="AL759" s="12">
        <v>17</v>
      </c>
      <c r="AM759" s="12" t="s">
        <v>129</v>
      </c>
      <c r="AN759" s="128">
        <f t="shared" si="28"/>
        <v>1.9459101490553132</v>
      </c>
      <c r="AO759" s="12">
        <v>1288.3499999999999</v>
      </c>
      <c r="AP759" s="12" t="s">
        <v>854</v>
      </c>
      <c r="AQ759" s="12" t="s">
        <v>1774</v>
      </c>
      <c r="AR759" s="12" t="s">
        <v>860</v>
      </c>
      <c r="AS759" s="12" t="s">
        <v>862</v>
      </c>
      <c r="AT759" s="12" t="s">
        <v>17</v>
      </c>
    </row>
    <row r="760" spans="1:47" ht="15" customHeight="1" x14ac:dyDescent="0.3">
      <c r="A760" s="15">
        <v>-0.12159994188112387</v>
      </c>
      <c r="B760" s="12">
        <v>6.2036199554880204E-2</v>
      </c>
      <c r="C760" s="12">
        <v>0</v>
      </c>
      <c r="D760" s="12">
        <v>0</v>
      </c>
      <c r="E760" s="12">
        <v>1</v>
      </c>
      <c r="F760" s="12">
        <v>1</v>
      </c>
      <c r="G760" s="12">
        <v>0</v>
      </c>
      <c r="H760" s="12">
        <v>1</v>
      </c>
      <c r="I760" s="12">
        <v>0</v>
      </c>
      <c r="J760" s="12">
        <v>0</v>
      </c>
      <c r="K760" s="12">
        <v>0</v>
      </c>
      <c r="L760" s="12">
        <v>0</v>
      </c>
      <c r="M760" s="12">
        <v>0</v>
      </c>
      <c r="N760" s="12">
        <v>1</v>
      </c>
      <c r="O760" s="113">
        <v>7.6048944808116197</v>
      </c>
      <c r="P760" s="12">
        <v>0</v>
      </c>
      <c r="Q760" s="12">
        <v>1</v>
      </c>
      <c r="R760" s="12">
        <v>3.222</v>
      </c>
      <c r="S760" s="128">
        <v>6.4599044543775346</v>
      </c>
      <c r="T760" s="126">
        <v>1</v>
      </c>
      <c r="U760" s="128">
        <v>0.27173274554829724</v>
      </c>
      <c r="V760" s="12">
        <v>1</v>
      </c>
      <c r="W760" s="12">
        <v>0</v>
      </c>
      <c r="X760" s="12">
        <v>1</v>
      </c>
      <c r="Y760" s="12">
        <v>0</v>
      </c>
      <c r="Z760" s="12">
        <v>1</v>
      </c>
      <c r="AA760" s="12">
        <v>1</v>
      </c>
      <c r="AB760" s="12">
        <v>0</v>
      </c>
      <c r="AC760" s="12">
        <v>0</v>
      </c>
      <c r="AD760" s="12">
        <v>1</v>
      </c>
      <c r="AE760" s="12">
        <v>0</v>
      </c>
      <c r="AF760" s="45">
        <f>109/(109+153)</f>
        <v>0.41603053435114506</v>
      </c>
      <c r="AG760" s="113">
        <v>2.9957322735539909</v>
      </c>
      <c r="AH760" s="12">
        <v>1</v>
      </c>
      <c r="AI760" s="24">
        <v>13</v>
      </c>
      <c r="AJ760" s="12">
        <v>1</v>
      </c>
      <c r="AK760" s="12" t="s">
        <v>849</v>
      </c>
      <c r="AL760" s="12">
        <v>17</v>
      </c>
      <c r="AM760" s="12" t="s">
        <v>129</v>
      </c>
      <c r="AN760" s="128">
        <f t="shared" si="28"/>
        <v>1.9459101490553132</v>
      </c>
      <c r="AO760" s="12">
        <v>1288.3499999999999</v>
      </c>
      <c r="AP760" s="12" t="s">
        <v>854</v>
      </c>
      <c r="AQ760" s="12" t="s">
        <v>1774</v>
      </c>
      <c r="AR760" s="12" t="s">
        <v>861</v>
      </c>
      <c r="AS760" s="12" t="s">
        <v>862</v>
      </c>
      <c r="AT760" s="12" t="s">
        <v>17</v>
      </c>
    </row>
    <row r="761" spans="1:47" ht="15" customHeight="1" x14ac:dyDescent="0.3">
      <c r="A761" s="15">
        <v>-8.0542955367466321E-2</v>
      </c>
      <c r="B761" s="12">
        <v>9.7739490500389423E-2</v>
      </c>
      <c r="C761" s="12">
        <v>0</v>
      </c>
      <c r="D761" s="12">
        <v>0</v>
      </c>
      <c r="E761" s="12">
        <v>1</v>
      </c>
      <c r="F761" s="12">
        <v>1</v>
      </c>
      <c r="G761" s="12">
        <v>0</v>
      </c>
      <c r="H761" s="12">
        <v>1</v>
      </c>
      <c r="I761" s="12">
        <v>0</v>
      </c>
      <c r="J761" s="12">
        <v>0</v>
      </c>
      <c r="K761" s="12">
        <v>0</v>
      </c>
      <c r="L761" s="12">
        <v>0</v>
      </c>
      <c r="M761" s="12">
        <v>0</v>
      </c>
      <c r="N761" s="12">
        <v>1</v>
      </c>
      <c r="O761" s="113">
        <v>7.6048944808116197</v>
      </c>
      <c r="P761" s="12">
        <v>0</v>
      </c>
      <c r="Q761" s="12">
        <v>1</v>
      </c>
      <c r="R761" s="12">
        <v>3.222</v>
      </c>
      <c r="S761" s="128">
        <v>6.4599044543775346</v>
      </c>
      <c r="T761" s="126">
        <v>1</v>
      </c>
      <c r="U761" s="128">
        <v>0.27173274554829724</v>
      </c>
      <c r="V761" s="12">
        <v>1</v>
      </c>
      <c r="W761" s="12">
        <v>0</v>
      </c>
      <c r="X761" s="12">
        <v>1</v>
      </c>
      <c r="Y761" s="12">
        <v>0</v>
      </c>
      <c r="Z761" s="12">
        <v>1</v>
      </c>
      <c r="AA761" s="12">
        <v>1</v>
      </c>
      <c r="AB761" s="12">
        <v>0</v>
      </c>
      <c r="AC761" s="12">
        <v>0</v>
      </c>
      <c r="AD761" s="12">
        <v>1</v>
      </c>
      <c r="AE761" s="12">
        <v>0</v>
      </c>
      <c r="AF761" s="12">
        <v>1</v>
      </c>
      <c r="AG761" s="113">
        <v>2.9957322735539909</v>
      </c>
      <c r="AH761" s="12">
        <v>1</v>
      </c>
      <c r="AI761" s="24">
        <v>13</v>
      </c>
      <c r="AJ761" s="12">
        <v>1</v>
      </c>
      <c r="AK761" s="12" t="s">
        <v>849</v>
      </c>
      <c r="AL761" s="12">
        <v>17</v>
      </c>
      <c r="AM761" s="12" t="s">
        <v>129</v>
      </c>
      <c r="AN761" s="128">
        <f t="shared" si="28"/>
        <v>1.9459101490553132</v>
      </c>
      <c r="AO761" s="12">
        <v>1288.3499999999999</v>
      </c>
      <c r="AP761" s="12" t="s">
        <v>855</v>
      </c>
      <c r="AQ761" s="12" t="s">
        <v>1774</v>
      </c>
      <c r="AR761" s="12" t="s">
        <v>857</v>
      </c>
      <c r="AS761" s="12" t="s">
        <v>862</v>
      </c>
      <c r="AT761" s="12" t="s">
        <v>17</v>
      </c>
    </row>
    <row r="762" spans="1:47" ht="15" customHeight="1" x14ac:dyDescent="0.3">
      <c r="A762" s="15">
        <v>-5.7737391568535405E-2</v>
      </c>
      <c r="B762" s="12">
        <v>9.7894487627420618E-2</v>
      </c>
      <c r="C762" s="12">
        <v>0</v>
      </c>
      <c r="D762" s="12">
        <v>0</v>
      </c>
      <c r="E762" s="12">
        <v>1</v>
      </c>
      <c r="F762" s="12">
        <v>1</v>
      </c>
      <c r="G762" s="12">
        <v>0</v>
      </c>
      <c r="H762" s="12">
        <v>1</v>
      </c>
      <c r="I762" s="12">
        <v>0</v>
      </c>
      <c r="J762" s="12">
        <v>0</v>
      </c>
      <c r="K762" s="12">
        <v>0</v>
      </c>
      <c r="L762" s="12">
        <v>0</v>
      </c>
      <c r="M762" s="12">
        <v>0</v>
      </c>
      <c r="N762" s="12">
        <v>1</v>
      </c>
      <c r="O762" s="113">
        <v>7.6048944808116197</v>
      </c>
      <c r="P762" s="12">
        <v>0</v>
      </c>
      <c r="Q762" s="12">
        <v>1</v>
      </c>
      <c r="R762" s="12">
        <v>3.222</v>
      </c>
      <c r="S762" s="128">
        <v>6.4599044543775346</v>
      </c>
      <c r="T762" s="126">
        <v>1</v>
      </c>
      <c r="U762" s="128">
        <v>0.27173274554829724</v>
      </c>
      <c r="V762" s="12">
        <v>1</v>
      </c>
      <c r="W762" s="12">
        <v>0</v>
      </c>
      <c r="X762" s="12">
        <v>1</v>
      </c>
      <c r="Y762" s="12">
        <v>0</v>
      </c>
      <c r="Z762" s="12">
        <v>1</v>
      </c>
      <c r="AA762" s="12">
        <v>1</v>
      </c>
      <c r="AB762" s="12">
        <v>0</v>
      </c>
      <c r="AC762" s="12">
        <v>0</v>
      </c>
      <c r="AD762" s="12">
        <v>1</v>
      </c>
      <c r="AE762" s="12">
        <v>0</v>
      </c>
      <c r="AF762" s="12">
        <v>1</v>
      </c>
      <c r="AG762" s="113">
        <v>2.9957322735539909</v>
      </c>
      <c r="AH762" s="12">
        <v>1</v>
      </c>
      <c r="AI762" s="24">
        <v>13</v>
      </c>
      <c r="AJ762" s="12">
        <v>1</v>
      </c>
      <c r="AK762" s="12" t="s">
        <v>849</v>
      </c>
      <c r="AL762" s="12">
        <v>17</v>
      </c>
      <c r="AM762" s="12" t="s">
        <v>129</v>
      </c>
      <c r="AN762" s="128">
        <f t="shared" si="28"/>
        <v>1.9459101490553132</v>
      </c>
      <c r="AO762" s="12">
        <v>1288.3499999999999</v>
      </c>
      <c r="AP762" s="12" t="s">
        <v>855</v>
      </c>
      <c r="AQ762" s="12" t="s">
        <v>1774</v>
      </c>
      <c r="AR762" s="12" t="s">
        <v>858</v>
      </c>
      <c r="AS762" s="12" t="s">
        <v>862</v>
      </c>
      <c r="AT762" s="12" t="s">
        <v>17</v>
      </c>
    </row>
    <row r="763" spans="1:47" ht="15" customHeight="1" x14ac:dyDescent="0.3">
      <c r="A763" s="15">
        <v>3.6467633876850068E-3</v>
      </c>
      <c r="B763" s="12">
        <v>9.8057415535530185E-2</v>
      </c>
      <c r="C763" s="12">
        <v>0</v>
      </c>
      <c r="D763" s="12">
        <v>0</v>
      </c>
      <c r="E763" s="12">
        <v>1</v>
      </c>
      <c r="F763" s="12">
        <v>1</v>
      </c>
      <c r="G763" s="12">
        <v>0</v>
      </c>
      <c r="H763" s="12">
        <v>1</v>
      </c>
      <c r="I763" s="12">
        <v>0</v>
      </c>
      <c r="J763" s="12">
        <v>0</v>
      </c>
      <c r="K763" s="12">
        <v>0</v>
      </c>
      <c r="L763" s="12">
        <v>0</v>
      </c>
      <c r="M763" s="12">
        <v>0</v>
      </c>
      <c r="N763" s="12">
        <v>1</v>
      </c>
      <c r="O763" s="113">
        <v>7.6048944808116197</v>
      </c>
      <c r="P763" s="12">
        <v>0</v>
      </c>
      <c r="Q763" s="12">
        <v>1</v>
      </c>
      <c r="R763" s="12">
        <v>3.222</v>
      </c>
      <c r="S763" s="128">
        <v>6.4599044543775346</v>
      </c>
      <c r="T763" s="126">
        <v>1</v>
      </c>
      <c r="U763" s="128">
        <v>0.27173274554829724</v>
      </c>
      <c r="V763" s="12">
        <v>1</v>
      </c>
      <c r="W763" s="12">
        <v>0</v>
      </c>
      <c r="X763" s="12">
        <v>1</v>
      </c>
      <c r="Y763" s="12">
        <v>0</v>
      </c>
      <c r="Z763" s="12">
        <v>1</v>
      </c>
      <c r="AA763" s="12">
        <v>1</v>
      </c>
      <c r="AB763" s="12">
        <v>0</v>
      </c>
      <c r="AC763" s="12">
        <v>0</v>
      </c>
      <c r="AD763" s="12">
        <v>1</v>
      </c>
      <c r="AE763" s="12">
        <v>0</v>
      </c>
      <c r="AF763" s="12">
        <v>1</v>
      </c>
      <c r="AG763" s="113">
        <v>2.9957322735539909</v>
      </c>
      <c r="AH763" s="12">
        <v>1</v>
      </c>
      <c r="AI763" s="24">
        <v>13</v>
      </c>
      <c r="AJ763" s="12">
        <v>1</v>
      </c>
      <c r="AK763" s="12" t="s">
        <v>849</v>
      </c>
      <c r="AL763" s="12">
        <v>17</v>
      </c>
      <c r="AM763" s="12" t="s">
        <v>129</v>
      </c>
      <c r="AN763" s="128">
        <f t="shared" si="28"/>
        <v>1.9459101490553132</v>
      </c>
      <c r="AO763" s="12">
        <v>1288.3499999999999</v>
      </c>
      <c r="AP763" s="12" t="s">
        <v>855</v>
      </c>
      <c r="AQ763" s="12" t="s">
        <v>1774</v>
      </c>
      <c r="AR763" s="12" t="s">
        <v>859</v>
      </c>
      <c r="AS763" s="12" t="s">
        <v>862</v>
      </c>
      <c r="AT763" s="12" t="s">
        <v>17</v>
      </c>
    </row>
    <row r="764" spans="1:47" ht="15" customHeight="1" x14ac:dyDescent="0.3">
      <c r="A764" s="15">
        <v>-2.4179279374237212E-2</v>
      </c>
      <c r="B764" s="12">
        <v>9.8029399164080364E-2</v>
      </c>
      <c r="C764" s="12">
        <v>0</v>
      </c>
      <c r="D764" s="12">
        <v>0</v>
      </c>
      <c r="E764" s="12">
        <v>1</v>
      </c>
      <c r="F764" s="12">
        <v>1</v>
      </c>
      <c r="G764" s="12">
        <v>0</v>
      </c>
      <c r="H764" s="12">
        <v>1</v>
      </c>
      <c r="I764" s="12">
        <v>0</v>
      </c>
      <c r="J764" s="12">
        <v>0</v>
      </c>
      <c r="K764" s="12">
        <v>0</v>
      </c>
      <c r="L764" s="12">
        <v>0</v>
      </c>
      <c r="M764" s="12">
        <v>0</v>
      </c>
      <c r="N764" s="12">
        <v>1</v>
      </c>
      <c r="O764" s="113">
        <v>7.6048944808116197</v>
      </c>
      <c r="P764" s="12">
        <v>0</v>
      </c>
      <c r="Q764" s="12">
        <v>1</v>
      </c>
      <c r="R764" s="12">
        <v>3.222</v>
      </c>
      <c r="S764" s="128">
        <v>6.4599044543775346</v>
      </c>
      <c r="T764" s="126">
        <v>1</v>
      </c>
      <c r="U764" s="128">
        <v>0.27173274554829724</v>
      </c>
      <c r="V764" s="12">
        <v>1</v>
      </c>
      <c r="W764" s="12">
        <v>0</v>
      </c>
      <c r="X764" s="12">
        <v>1</v>
      </c>
      <c r="Y764" s="12">
        <v>0</v>
      </c>
      <c r="Z764" s="12">
        <v>1</v>
      </c>
      <c r="AA764" s="12">
        <v>1</v>
      </c>
      <c r="AB764" s="12">
        <v>0</v>
      </c>
      <c r="AC764" s="12">
        <v>0</v>
      </c>
      <c r="AD764" s="12">
        <v>1</v>
      </c>
      <c r="AE764" s="12">
        <v>0</v>
      </c>
      <c r="AF764" s="12">
        <v>1</v>
      </c>
      <c r="AG764" s="113">
        <v>2.9957322735539909</v>
      </c>
      <c r="AH764" s="12">
        <v>1</v>
      </c>
      <c r="AI764" s="24">
        <v>13</v>
      </c>
      <c r="AJ764" s="12">
        <v>1</v>
      </c>
      <c r="AK764" s="12" t="s">
        <v>849</v>
      </c>
      <c r="AL764" s="12">
        <v>17</v>
      </c>
      <c r="AM764" s="12" t="s">
        <v>129</v>
      </c>
      <c r="AN764" s="128">
        <f t="shared" si="28"/>
        <v>1.9459101490553132</v>
      </c>
      <c r="AO764" s="12">
        <v>1288.3499999999999</v>
      </c>
      <c r="AP764" s="12" t="s">
        <v>855</v>
      </c>
      <c r="AQ764" s="12" t="s">
        <v>1774</v>
      </c>
      <c r="AR764" s="12" t="s">
        <v>860</v>
      </c>
      <c r="AS764" s="12" t="s">
        <v>862</v>
      </c>
      <c r="AT764" s="12" t="s">
        <v>17</v>
      </c>
    </row>
    <row r="765" spans="1:47" ht="15" customHeight="1" x14ac:dyDescent="0.3">
      <c r="A765" s="15">
        <v>0.15149097708684767</v>
      </c>
      <c r="B765" s="12">
        <v>8.1250799740815532E-2</v>
      </c>
      <c r="C765" s="12">
        <v>0</v>
      </c>
      <c r="D765" s="12">
        <v>0</v>
      </c>
      <c r="E765" s="12">
        <v>1</v>
      </c>
      <c r="F765" s="12">
        <v>1</v>
      </c>
      <c r="G765" s="12">
        <v>0</v>
      </c>
      <c r="H765" s="12">
        <v>1</v>
      </c>
      <c r="I765" s="12">
        <v>0</v>
      </c>
      <c r="J765" s="12">
        <v>0</v>
      </c>
      <c r="K765" s="12">
        <v>0</v>
      </c>
      <c r="L765" s="12">
        <v>0</v>
      </c>
      <c r="M765" s="12">
        <v>0</v>
      </c>
      <c r="N765" s="12">
        <v>1</v>
      </c>
      <c r="O765" s="113">
        <v>7.6048944808116197</v>
      </c>
      <c r="P765" s="12">
        <v>0</v>
      </c>
      <c r="Q765" s="12">
        <v>1</v>
      </c>
      <c r="R765" s="12">
        <v>3.222</v>
      </c>
      <c r="S765" s="128">
        <v>6.4599044543775346</v>
      </c>
      <c r="T765" s="126">
        <v>1</v>
      </c>
      <c r="U765" s="128">
        <v>0.27173274554829724</v>
      </c>
      <c r="V765" s="12">
        <v>1</v>
      </c>
      <c r="W765" s="12">
        <v>0</v>
      </c>
      <c r="X765" s="12">
        <v>1</v>
      </c>
      <c r="Y765" s="12">
        <v>0</v>
      </c>
      <c r="Z765" s="12">
        <v>1</v>
      </c>
      <c r="AA765" s="12">
        <v>1</v>
      </c>
      <c r="AB765" s="12">
        <v>0</v>
      </c>
      <c r="AC765" s="12">
        <v>0</v>
      </c>
      <c r="AD765" s="12">
        <v>1</v>
      </c>
      <c r="AE765" s="12">
        <v>0</v>
      </c>
      <c r="AF765" s="12">
        <v>0</v>
      </c>
      <c r="AG765" s="113">
        <v>2.9957322735539909</v>
      </c>
      <c r="AH765" s="12">
        <v>1</v>
      </c>
      <c r="AI765" s="24">
        <v>13</v>
      </c>
      <c r="AJ765" s="12">
        <v>1</v>
      </c>
      <c r="AK765" s="12" t="s">
        <v>849</v>
      </c>
      <c r="AL765" s="12">
        <v>17</v>
      </c>
      <c r="AM765" s="12" t="s">
        <v>129</v>
      </c>
      <c r="AN765" s="128">
        <f t="shared" si="28"/>
        <v>1.9459101490553132</v>
      </c>
      <c r="AO765" s="12">
        <v>1288.3499999999999</v>
      </c>
      <c r="AP765" s="12" t="s">
        <v>856</v>
      </c>
      <c r="AQ765" s="12" t="s">
        <v>1774</v>
      </c>
      <c r="AR765" s="12" t="s">
        <v>857</v>
      </c>
      <c r="AS765" s="12" t="s">
        <v>862</v>
      </c>
      <c r="AT765" s="12" t="s">
        <v>17</v>
      </c>
    </row>
    <row r="766" spans="1:47" ht="15" customHeight="1" x14ac:dyDescent="0.3">
      <c r="A766" s="15">
        <v>0.17470857188674407</v>
      </c>
      <c r="B766" s="12">
        <v>8.0935280905999635E-2</v>
      </c>
      <c r="C766" s="12">
        <v>0</v>
      </c>
      <c r="D766" s="12">
        <v>0</v>
      </c>
      <c r="E766" s="12">
        <v>1</v>
      </c>
      <c r="F766" s="12">
        <v>1</v>
      </c>
      <c r="G766" s="12">
        <v>0</v>
      </c>
      <c r="H766" s="12">
        <v>1</v>
      </c>
      <c r="I766" s="12">
        <v>0</v>
      </c>
      <c r="J766" s="12">
        <v>0</v>
      </c>
      <c r="K766" s="12">
        <v>0</v>
      </c>
      <c r="L766" s="12">
        <v>0</v>
      </c>
      <c r="M766" s="12">
        <v>0</v>
      </c>
      <c r="N766" s="12">
        <v>1</v>
      </c>
      <c r="O766" s="113">
        <v>7.6048944808116197</v>
      </c>
      <c r="P766" s="12">
        <v>0</v>
      </c>
      <c r="Q766" s="12">
        <v>1</v>
      </c>
      <c r="R766" s="12">
        <v>3.222</v>
      </c>
      <c r="S766" s="128">
        <v>6.4599044543775346</v>
      </c>
      <c r="T766" s="126">
        <v>1</v>
      </c>
      <c r="U766" s="128">
        <v>0.27173274554829724</v>
      </c>
      <c r="V766" s="12">
        <v>1</v>
      </c>
      <c r="W766" s="12">
        <v>0</v>
      </c>
      <c r="X766" s="12">
        <v>1</v>
      </c>
      <c r="Y766" s="12">
        <v>0</v>
      </c>
      <c r="Z766" s="12">
        <v>1</v>
      </c>
      <c r="AA766" s="12">
        <v>1</v>
      </c>
      <c r="AB766" s="12">
        <v>0</v>
      </c>
      <c r="AC766" s="12">
        <v>0</v>
      </c>
      <c r="AD766" s="12">
        <v>1</v>
      </c>
      <c r="AE766" s="12">
        <v>0</v>
      </c>
      <c r="AF766" s="12">
        <v>0</v>
      </c>
      <c r="AG766" s="113">
        <v>2.9957322735539909</v>
      </c>
      <c r="AH766" s="12">
        <v>1</v>
      </c>
      <c r="AI766" s="24">
        <v>13</v>
      </c>
      <c r="AJ766" s="12">
        <v>1</v>
      </c>
      <c r="AK766" s="12" t="s">
        <v>849</v>
      </c>
      <c r="AL766" s="12">
        <v>17</v>
      </c>
      <c r="AM766" s="12" t="s">
        <v>129</v>
      </c>
      <c r="AN766" s="128">
        <f t="shared" si="28"/>
        <v>1.9459101490553132</v>
      </c>
      <c r="AO766" s="12">
        <v>1288.3499999999999</v>
      </c>
      <c r="AP766" s="12" t="s">
        <v>856</v>
      </c>
      <c r="AQ766" s="12" t="s">
        <v>1774</v>
      </c>
      <c r="AR766" s="12" t="s">
        <v>858</v>
      </c>
      <c r="AS766" s="12" t="s">
        <v>862</v>
      </c>
      <c r="AT766" s="12" t="s">
        <v>17</v>
      </c>
    </row>
    <row r="767" spans="1:47" ht="15" customHeight="1" x14ac:dyDescent="0.3">
      <c r="A767" s="15">
        <v>-0.24271682015238466</v>
      </c>
      <c r="B767" s="12">
        <v>7.9741497268289455E-2</v>
      </c>
      <c r="C767" s="12">
        <v>0</v>
      </c>
      <c r="D767" s="12">
        <v>0</v>
      </c>
      <c r="E767" s="12">
        <v>1</v>
      </c>
      <c r="F767" s="12">
        <v>1</v>
      </c>
      <c r="G767" s="12">
        <v>0</v>
      </c>
      <c r="H767" s="12">
        <v>1</v>
      </c>
      <c r="I767" s="12">
        <v>0</v>
      </c>
      <c r="J767" s="12">
        <v>0</v>
      </c>
      <c r="K767" s="12">
        <v>0</v>
      </c>
      <c r="L767" s="12">
        <v>0</v>
      </c>
      <c r="M767" s="12">
        <v>0</v>
      </c>
      <c r="N767" s="12">
        <v>1</v>
      </c>
      <c r="O767" s="113">
        <v>7.6048944808116197</v>
      </c>
      <c r="P767" s="12">
        <v>0</v>
      </c>
      <c r="Q767" s="12">
        <v>1</v>
      </c>
      <c r="R767" s="12">
        <v>3.222</v>
      </c>
      <c r="S767" s="128">
        <v>6.4599044543775346</v>
      </c>
      <c r="T767" s="126">
        <v>1</v>
      </c>
      <c r="U767" s="128">
        <v>0.27173274554829724</v>
      </c>
      <c r="V767" s="12">
        <v>1</v>
      </c>
      <c r="W767" s="12">
        <v>0</v>
      </c>
      <c r="X767" s="12">
        <v>1</v>
      </c>
      <c r="Y767" s="12">
        <v>0</v>
      </c>
      <c r="Z767" s="12">
        <v>1</v>
      </c>
      <c r="AA767" s="12">
        <v>1</v>
      </c>
      <c r="AB767" s="12">
        <v>0</v>
      </c>
      <c r="AC767" s="12">
        <v>0</v>
      </c>
      <c r="AD767" s="12">
        <v>1</v>
      </c>
      <c r="AE767" s="12">
        <v>0</v>
      </c>
      <c r="AF767" s="12">
        <v>0</v>
      </c>
      <c r="AG767" s="113">
        <v>2.9957322735539909</v>
      </c>
      <c r="AH767" s="12">
        <v>1</v>
      </c>
      <c r="AI767" s="24">
        <v>13</v>
      </c>
      <c r="AJ767" s="12">
        <v>1</v>
      </c>
      <c r="AK767" s="12" t="s">
        <v>849</v>
      </c>
      <c r="AL767" s="12">
        <v>17</v>
      </c>
      <c r="AM767" s="12" t="s">
        <v>129</v>
      </c>
      <c r="AN767" s="128">
        <f t="shared" si="28"/>
        <v>1.9459101490553132</v>
      </c>
      <c r="AO767" s="12">
        <v>1288.3499999999999</v>
      </c>
      <c r="AP767" s="12" t="s">
        <v>856</v>
      </c>
      <c r="AQ767" s="12" t="s">
        <v>1774</v>
      </c>
      <c r="AR767" s="12" t="s">
        <v>859</v>
      </c>
      <c r="AS767" s="12" t="s">
        <v>862</v>
      </c>
      <c r="AT767" s="12" t="s">
        <v>17</v>
      </c>
    </row>
    <row r="768" spans="1:47" ht="15" customHeight="1" x14ac:dyDescent="0.3">
      <c r="A768" s="15">
        <v>-0.20936966448272001</v>
      </c>
      <c r="B768" s="12">
        <v>8.037767033916389E-2</v>
      </c>
      <c r="C768" s="12">
        <v>0</v>
      </c>
      <c r="D768" s="12">
        <v>0</v>
      </c>
      <c r="E768" s="12">
        <v>1</v>
      </c>
      <c r="F768" s="12">
        <v>1</v>
      </c>
      <c r="G768" s="12">
        <v>0</v>
      </c>
      <c r="H768" s="12">
        <v>1</v>
      </c>
      <c r="I768" s="12">
        <v>0</v>
      </c>
      <c r="J768" s="12">
        <v>0</v>
      </c>
      <c r="K768" s="12">
        <v>0</v>
      </c>
      <c r="L768" s="12">
        <v>0</v>
      </c>
      <c r="M768" s="12">
        <v>0</v>
      </c>
      <c r="N768" s="12">
        <v>1</v>
      </c>
      <c r="O768" s="113">
        <v>7.6048944808116197</v>
      </c>
      <c r="P768" s="12">
        <v>0</v>
      </c>
      <c r="Q768" s="12">
        <v>1</v>
      </c>
      <c r="R768" s="12">
        <v>3.222</v>
      </c>
      <c r="S768" s="128">
        <v>6.4599044543775346</v>
      </c>
      <c r="T768" s="126">
        <v>1</v>
      </c>
      <c r="U768" s="128">
        <v>0.27173274554829724</v>
      </c>
      <c r="V768" s="12">
        <v>1</v>
      </c>
      <c r="W768" s="12">
        <v>0</v>
      </c>
      <c r="X768" s="12">
        <v>1</v>
      </c>
      <c r="Y768" s="12">
        <v>0</v>
      </c>
      <c r="Z768" s="12">
        <v>1</v>
      </c>
      <c r="AA768" s="12">
        <v>1</v>
      </c>
      <c r="AB768" s="12">
        <v>0</v>
      </c>
      <c r="AC768" s="12">
        <v>0</v>
      </c>
      <c r="AD768" s="12">
        <v>1</v>
      </c>
      <c r="AE768" s="12">
        <v>0</v>
      </c>
      <c r="AF768" s="12">
        <v>0</v>
      </c>
      <c r="AG768" s="113">
        <v>2.9957322735539909</v>
      </c>
      <c r="AH768" s="12">
        <v>1</v>
      </c>
      <c r="AI768" s="24">
        <v>13</v>
      </c>
      <c r="AJ768" s="12">
        <v>1</v>
      </c>
      <c r="AK768" s="12" t="s">
        <v>849</v>
      </c>
      <c r="AL768" s="12">
        <v>17</v>
      </c>
      <c r="AM768" s="12" t="s">
        <v>129</v>
      </c>
      <c r="AN768" s="128">
        <f t="shared" si="28"/>
        <v>1.9459101490553132</v>
      </c>
      <c r="AO768" s="12">
        <v>1288.3499999999999</v>
      </c>
      <c r="AP768" s="12" t="s">
        <v>856</v>
      </c>
      <c r="AQ768" s="12" t="s">
        <v>1774</v>
      </c>
      <c r="AR768" s="12" t="s">
        <v>860</v>
      </c>
      <c r="AS768" s="12" t="s">
        <v>862</v>
      </c>
      <c r="AT768" s="12" t="s">
        <v>17</v>
      </c>
      <c r="AU768" s="12"/>
    </row>
    <row r="769" spans="1:47" ht="15" customHeight="1" x14ac:dyDescent="0.3">
      <c r="A769" s="15">
        <v>0.2613639786044018</v>
      </c>
      <c r="B769" s="12">
        <v>0.15261789464935607</v>
      </c>
      <c r="C769" s="12">
        <v>1</v>
      </c>
      <c r="D769" s="12">
        <v>0</v>
      </c>
      <c r="E769" s="12">
        <v>0</v>
      </c>
      <c r="F769" s="12">
        <v>0</v>
      </c>
      <c r="G769" s="12">
        <v>0</v>
      </c>
      <c r="H769" s="12">
        <v>0</v>
      </c>
      <c r="I769" s="12">
        <v>0</v>
      </c>
      <c r="J769" s="12">
        <v>0</v>
      </c>
      <c r="K769" s="12">
        <v>0</v>
      </c>
      <c r="L769" s="12">
        <v>0</v>
      </c>
      <c r="M769" s="12">
        <v>0</v>
      </c>
      <c r="N769" s="12">
        <v>1</v>
      </c>
      <c r="O769" s="113">
        <v>7.6063873897726522</v>
      </c>
      <c r="P769" s="12">
        <v>0</v>
      </c>
      <c r="Q769" s="12">
        <v>1</v>
      </c>
      <c r="R769" s="12">
        <v>3.222</v>
      </c>
      <c r="S769" s="128">
        <v>4.2484952420493594</v>
      </c>
      <c r="T769" s="126">
        <v>1</v>
      </c>
      <c r="U769" s="128">
        <v>0.27226480101460754</v>
      </c>
      <c r="V769" s="12">
        <v>1</v>
      </c>
      <c r="W769" s="12">
        <v>1</v>
      </c>
      <c r="X769" s="12">
        <v>1</v>
      </c>
      <c r="Y769" s="12">
        <v>0</v>
      </c>
      <c r="Z769" s="12">
        <v>0</v>
      </c>
      <c r="AA769" s="12">
        <v>0</v>
      </c>
      <c r="AB769" s="12">
        <v>0</v>
      </c>
      <c r="AC769" s="12">
        <v>0</v>
      </c>
      <c r="AD769" s="12">
        <v>1</v>
      </c>
      <c r="AE769" s="12">
        <v>0</v>
      </c>
      <c r="AF769" s="12">
        <v>1</v>
      </c>
      <c r="AG769" s="113">
        <v>2.8033603809065348</v>
      </c>
      <c r="AH769" s="12">
        <v>1</v>
      </c>
      <c r="AI769" s="24">
        <v>28</v>
      </c>
      <c r="AJ769" s="12">
        <v>0</v>
      </c>
      <c r="AK769" s="12" t="s">
        <v>874</v>
      </c>
      <c r="AL769" s="12">
        <v>18</v>
      </c>
      <c r="AM769" s="12" t="s">
        <v>130</v>
      </c>
      <c r="AN769" s="128">
        <f t="shared" ref="AN769:AN796" si="29">LN(6)</f>
        <v>1.791759469228055</v>
      </c>
      <c r="AO769" s="12">
        <v>721.22</v>
      </c>
      <c r="AP769" s="12" t="s">
        <v>882</v>
      </c>
      <c r="AQ769" s="12" t="s">
        <v>63</v>
      </c>
      <c r="AR769" s="12" t="s">
        <v>886</v>
      </c>
      <c r="AS769" s="12" t="s">
        <v>890</v>
      </c>
      <c r="AT769" s="12" t="s">
        <v>17</v>
      </c>
      <c r="AU769" s="12"/>
    </row>
    <row r="770" spans="1:47" ht="15" customHeight="1" x14ac:dyDescent="0.3">
      <c r="A770" s="15">
        <v>-2.9287287611244533E-2</v>
      </c>
      <c r="B770" s="12">
        <v>0.15610676887125624</v>
      </c>
      <c r="C770" s="12">
        <v>1</v>
      </c>
      <c r="D770" s="12">
        <v>0</v>
      </c>
      <c r="E770" s="12">
        <v>0</v>
      </c>
      <c r="F770" s="12">
        <v>0</v>
      </c>
      <c r="G770" s="12">
        <v>0</v>
      </c>
      <c r="H770" s="12">
        <v>0</v>
      </c>
      <c r="I770" s="12">
        <v>0</v>
      </c>
      <c r="J770" s="12">
        <v>0</v>
      </c>
      <c r="K770" s="12">
        <v>0</v>
      </c>
      <c r="L770" s="12">
        <v>0</v>
      </c>
      <c r="M770" s="12">
        <v>0</v>
      </c>
      <c r="N770" s="12">
        <v>1</v>
      </c>
      <c r="O770" s="113">
        <v>7.6063873897726522</v>
      </c>
      <c r="P770" s="12">
        <v>0</v>
      </c>
      <c r="Q770" s="12">
        <v>1</v>
      </c>
      <c r="R770" s="12">
        <v>3.222</v>
      </c>
      <c r="S770" s="128">
        <v>4.2484952420493594</v>
      </c>
      <c r="T770" s="126">
        <v>1</v>
      </c>
      <c r="U770" s="128">
        <v>0.27226480101460754</v>
      </c>
      <c r="V770" s="12">
        <v>1</v>
      </c>
      <c r="W770" s="12">
        <v>1</v>
      </c>
      <c r="X770" s="12">
        <v>1</v>
      </c>
      <c r="Y770" s="12">
        <v>0</v>
      </c>
      <c r="Z770" s="12">
        <v>0</v>
      </c>
      <c r="AA770" s="12">
        <v>0</v>
      </c>
      <c r="AB770" s="12">
        <v>0</v>
      </c>
      <c r="AC770" s="12">
        <v>0</v>
      </c>
      <c r="AD770" s="12">
        <v>1</v>
      </c>
      <c r="AE770" s="12">
        <v>0</v>
      </c>
      <c r="AF770" s="12">
        <v>1</v>
      </c>
      <c r="AG770" s="113">
        <v>2.8033603809065348</v>
      </c>
      <c r="AH770" s="12">
        <v>1</v>
      </c>
      <c r="AI770" s="24">
        <v>28</v>
      </c>
      <c r="AJ770" s="12">
        <v>1</v>
      </c>
      <c r="AK770" s="12" t="s">
        <v>874</v>
      </c>
      <c r="AL770" s="12">
        <v>18</v>
      </c>
      <c r="AM770" s="12" t="s">
        <v>130</v>
      </c>
      <c r="AN770" s="128">
        <f t="shared" si="29"/>
        <v>1.791759469228055</v>
      </c>
      <c r="AO770" s="12">
        <v>721.22</v>
      </c>
      <c r="AP770" s="12" t="s">
        <v>883</v>
      </c>
      <c r="AQ770" s="12" t="s">
        <v>63</v>
      </c>
      <c r="AR770" s="12" t="s">
        <v>887</v>
      </c>
      <c r="AS770" s="12" t="s">
        <v>890</v>
      </c>
      <c r="AT770" s="12" t="s">
        <v>17</v>
      </c>
      <c r="AU770" s="12"/>
    </row>
    <row r="771" spans="1:47" ht="15" customHeight="1" x14ac:dyDescent="0.3">
      <c r="A771" s="15">
        <v>-2.3324792839439876E-2</v>
      </c>
      <c r="B771" s="12">
        <v>0.1259538813329753</v>
      </c>
      <c r="C771" s="12">
        <v>1</v>
      </c>
      <c r="D771" s="12">
        <v>0</v>
      </c>
      <c r="E771" s="12">
        <v>0</v>
      </c>
      <c r="F771" s="12">
        <v>0</v>
      </c>
      <c r="G771" s="12">
        <v>0</v>
      </c>
      <c r="H771" s="12">
        <v>0</v>
      </c>
      <c r="I771" s="12">
        <v>0</v>
      </c>
      <c r="J771" s="12">
        <v>0</v>
      </c>
      <c r="K771" s="12">
        <v>0</v>
      </c>
      <c r="L771" s="12">
        <v>0</v>
      </c>
      <c r="M771" s="12">
        <v>0</v>
      </c>
      <c r="N771" s="12">
        <v>1</v>
      </c>
      <c r="O771" s="113">
        <v>7.6063873897726522</v>
      </c>
      <c r="P771" s="12">
        <v>0</v>
      </c>
      <c r="Q771" s="12">
        <v>1</v>
      </c>
      <c r="R771" s="12">
        <v>3.222</v>
      </c>
      <c r="S771" s="128">
        <v>4.2484952420493594</v>
      </c>
      <c r="T771" s="126">
        <v>1</v>
      </c>
      <c r="U771" s="128">
        <v>0.27226480101460754</v>
      </c>
      <c r="V771" s="12">
        <v>1</v>
      </c>
      <c r="W771" s="12">
        <v>1</v>
      </c>
      <c r="X771" s="12">
        <v>1</v>
      </c>
      <c r="Y771" s="12">
        <v>0</v>
      </c>
      <c r="Z771" s="12">
        <v>0</v>
      </c>
      <c r="AA771" s="12">
        <v>0</v>
      </c>
      <c r="AB771" s="12">
        <v>0</v>
      </c>
      <c r="AC771" s="12">
        <v>0</v>
      </c>
      <c r="AD771" s="12">
        <v>1</v>
      </c>
      <c r="AE771" s="12">
        <v>0</v>
      </c>
      <c r="AF771" s="12">
        <v>1</v>
      </c>
      <c r="AG771" s="113">
        <v>2.8033603809065348</v>
      </c>
      <c r="AH771" s="12">
        <v>1</v>
      </c>
      <c r="AI771" s="24">
        <v>28</v>
      </c>
      <c r="AJ771" s="12">
        <v>1</v>
      </c>
      <c r="AK771" s="12" t="s">
        <v>874</v>
      </c>
      <c r="AL771" s="12">
        <v>18</v>
      </c>
      <c r="AM771" s="12" t="s">
        <v>130</v>
      </c>
      <c r="AN771" s="128">
        <f t="shared" si="29"/>
        <v>1.791759469228055</v>
      </c>
      <c r="AO771" s="12">
        <v>721.22</v>
      </c>
      <c r="AP771" s="12" t="s">
        <v>883</v>
      </c>
      <c r="AQ771" s="12" t="s">
        <v>63</v>
      </c>
      <c r="AR771" s="12" t="s">
        <v>888</v>
      </c>
      <c r="AS771" s="12" t="s">
        <v>890</v>
      </c>
      <c r="AT771" s="12" t="s">
        <v>17</v>
      </c>
      <c r="AU771" s="12"/>
    </row>
    <row r="772" spans="1:47" ht="15" customHeight="1" x14ac:dyDescent="0.3">
      <c r="A772" s="15">
        <v>6.9212741399072145E-2</v>
      </c>
      <c r="B772" s="12">
        <v>0.20801438040047232</v>
      </c>
      <c r="C772" s="12">
        <v>1</v>
      </c>
      <c r="D772" s="12">
        <v>0</v>
      </c>
      <c r="E772" s="12">
        <v>0</v>
      </c>
      <c r="F772" s="12">
        <v>0</v>
      </c>
      <c r="G772" s="12">
        <v>0</v>
      </c>
      <c r="H772" s="12">
        <v>0</v>
      </c>
      <c r="I772" s="12">
        <v>0</v>
      </c>
      <c r="J772" s="12">
        <v>0</v>
      </c>
      <c r="K772" s="12">
        <v>0</v>
      </c>
      <c r="L772" s="12">
        <v>0</v>
      </c>
      <c r="M772" s="12">
        <v>0</v>
      </c>
      <c r="N772" s="12">
        <v>1</v>
      </c>
      <c r="O772" s="113">
        <v>7.6063873897726522</v>
      </c>
      <c r="P772" s="12">
        <v>0</v>
      </c>
      <c r="Q772" s="12">
        <v>1</v>
      </c>
      <c r="R772" s="12">
        <v>3.222</v>
      </c>
      <c r="S772" s="128">
        <v>4.2484952420493594</v>
      </c>
      <c r="T772" s="126">
        <v>1</v>
      </c>
      <c r="U772" s="128">
        <v>0.27226480101460754</v>
      </c>
      <c r="V772" s="12">
        <v>1</v>
      </c>
      <c r="W772" s="12">
        <v>1</v>
      </c>
      <c r="X772" s="12">
        <v>1</v>
      </c>
      <c r="Y772" s="12">
        <v>0</v>
      </c>
      <c r="Z772" s="12">
        <v>0</v>
      </c>
      <c r="AA772" s="12">
        <v>0</v>
      </c>
      <c r="AB772" s="12">
        <v>0</v>
      </c>
      <c r="AC772" s="12">
        <v>0</v>
      </c>
      <c r="AD772" s="12">
        <v>1</v>
      </c>
      <c r="AE772" s="12">
        <v>0</v>
      </c>
      <c r="AF772" s="12">
        <v>1</v>
      </c>
      <c r="AG772" s="113">
        <v>2.8033603809065348</v>
      </c>
      <c r="AH772" s="12">
        <v>1</v>
      </c>
      <c r="AI772" s="24">
        <v>28</v>
      </c>
      <c r="AJ772" s="12">
        <v>1</v>
      </c>
      <c r="AK772" s="12" t="s">
        <v>874</v>
      </c>
      <c r="AL772" s="12">
        <v>18</v>
      </c>
      <c r="AM772" s="12" t="s">
        <v>130</v>
      </c>
      <c r="AN772" s="128">
        <f t="shared" si="29"/>
        <v>1.791759469228055</v>
      </c>
      <c r="AO772" s="12">
        <v>721.22</v>
      </c>
      <c r="AP772" s="12" t="s">
        <v>883</v>
      </c>
      <c r="AQ772" s="12" t="s">
        <v>63</v>
      </c>
      <c r="AR772" s="12" t="s">
        <v>889</v>
      </c>
      <c r="AS772" s="12" t="s">
        <v>890</v>
      </c>
      <c r="AT772" s="12" t="s">
        <v>17</v>
      </c>
      <c r="AU772" s="12"/>
    </row>
    <row r="773" spans="1:47" ht="15" customHeight="1" x14ac:dyDescent="0.3">
      <c r="A773" s="15">
        <v>1.819057638986242E-2</v>
      </c>
      <c r="B773" s="12">
        <v>0.11865852906617948</v>
      </c>
      <c r="C773" s="12">
        <v>1</v>
      </c>
      <c r="D773" s="12">
        <v>0</v>
      </c>
      <c r="E773" s="12">
        <v>0</v>
      </c>
      <c r="F773" s="12">
        <v>0</v>
      </c>
      <c r="G773" s="12">
        <v>0</v>
      </c>
      <c r="H773" s="12">
        <v>0</v>
      </c>
      <c r="I773" s="12">
        <v>0</v>
      </c>
      <c r="J773" s="12">
        <v>0</v>
      </c>
      <c r="K773" s="12">
        <v>0</v>
      </c>
      <c r="L773" s="12">
        <v>0</v>
      </c>
      <c r="M773" s="12">
        <v>0</v>
      </c>
      <c r="N773" s="12">
        <v>1</v>
      </c>
      <c r="O773" s="113">
        <v>7.6063873897726522</v>
      </c>
      <c r="P773" s="12">
        <v>0</v>
      </c>
      <c r="Q773" s="12">
        <v>1</v>
      </c>
      <c r="R773" s="12">
        <v>3.222</v>
      </c>
      <c r="S773" s="128">
        <v>4.2484952420493594</v>
      </c>
      <c r="T773" s="126">
        <v>1</v>
      </c>
      <c r="U773" s="128">
        <v>0.27226480101460754</v>
      </c>
      <c r="V773" s="12">
        <v>1</v>
      </c>
      <c r="W773" s="12">
        <v>1</v>
      </c>
      <c r="X773" s="12">
        <v>1</v>
      </c>
      <c r="Y773" s="12">
        <v>0</v>
      </c>
      <c r="Z773" s="12">
        <v>0</v>
      </c>
      <c r="AA773" s="12">
        <v>0</v>
      </c>
      <c r="AB773" s="12">
        <v>0</v>
      </c>
      <c r="AC773" s="12">
        <v>0</v>
      </c>
      <c r="AD773" s="12">
        <v>1</v>
      </c>
      <c r="AE773" s="12">
        <v>0</v>
      </c>
      <c r="AF773" s="12">
        <v>1</v>
      </c>
      <c r="AG773" s="113">
        <v>2.8033603809065348</v>
      </c>
      <c r="AH773" s="12">
        <v>1</v>
      </c>
      <c r="AI773" s="24">
        <v>28</v>
      </c>
      <c r="AJ773" s="12">
        <v>1</v>
      </c>
      <c r="AK773" s="12" t="s">
        <v>874</v>
      </c>
      <c r="AL773" s="12">
        <v>18</v>
      </c>
      <c r="AM773" s="12" t="s">
        <v>130</v>
      </c>
      <c r="AN773" s="128">
        <f t="shared" si="29"/>
        <v>1.791759469228055</v>
      </c>
      <c r="AO773" s="12">
        <v>721.22</v>
      </c>
      <c r="AP773" s="12" t="s">
        <v>884</v>
      </c>
      <c r="AQ773" s="12" t="s">
        <v>63</v>
      </c>
      <c r="AR773" s="12" t="s">
        <v>887</v>
      </c>
      <c r="AS773" s="12" t="s">
        <v>890</v>
      </c>
      <c r="AT773" s="12" t="s">
        <v>17</v>
      </c>
      <c r="AU773" s="12"/>
    </row>
    <row r="774" spans="1:47" ht="15" customHeight="1" x14ac:dyDescent="0.3">
      <c r="A774" s="15">
        <v>-1.6981159581466241E-3</v>
      </c>
      <c r="B774" s="12">
        <v>0.13245304473543668</v>
      </c>
      <c r="C774" s="12">
        <v>1</v>
      </c>
      <c r="D774" s="12">
        <v>0</v>
      </c>
      <c r="E774" s="12">
        <v>0</v>
      </c>
      <c r="F774" s="12">
        <v>0</v>
      </c>
      <c r="G774" s="12">
        <v>0</v>
      </c>
      <c r="H774" s="12">
        <v>0</v>
      </c>
      <c r="I774" s="12">
        <v>0</v>
      </c>
      <c r="J774" s="12">
        <v>0</v>
      </c>
      <c r="K774" s="12">
        <v>0</v>
      </c>
      <c r="L774" s="12">
        <v>0</v>
      </c>
      <c r="M774" s="12">
        <v>0</v>
      </c>
      <c r="N774" s="12">
        <v>1</v>
      </c>
      <c r="O774" s="113">
        <v>7.6063873897726522</v>
      </c>
      <c r="P774" s="12">
        <v>0</v>
      </c>
      <c r="Q774" s="12">
        <v>1</v>
      </c>
      <c r="R774" s="12">
        <v>3.222</v>
      </c>
      <c r="S774" s="128">
        <v>4.2484952420493594</v>
      </c>
      <c r="T774" s="126">
        <v>1</v>
      </c>
      <c r="U774" s="128">
        <v>0.27226480101460754</v>
      </c>
      <c r="V774" s="12">
        <v>1</v>
      </c>
      <c r="W774" s="12">
        <v>1</v>
      </c>
      <c r="X774" s="12">
        <v>1</v>
      </c>
      <c r="Y774" s="12">
        <v>0</v>
      </c>
      <c r="Z774" s="12">
        <v>0</v>
      </c>
      <c r="AA774" s="12">
        <v>0</v>
      </c>
      <c r="AB774" s="12">
        <v>0</v>
      </c>
      <c r="AC774" s="12">
        <v>0</v>
      </c>
      <c r="AD774" s="12">
        <v>1</v>
      </c>
      <c r="AE774" s="12">
        <v>0</v>
      </c>
      <c r="AF774" s="12">
        <v>1</v>
      </c>
      <c r="AG774" s="113">
        <v>2.8033603809065348</v>
      </c>
      <c r="AH774" s="12">
        <v>1</v>
      </c>
      <c r="AI774" s="24">
        <v>28</v>
      </c>
      <c r="AJ774" s="12">
        <v>1</v>
      </c>
      <c r="AK774" s="12" t="s">
        <v>874</v>
      </c>
      <c r="AL774" s="12">
        <v>18</v>
      </c>
      <c r="AM774" s="12" t="s">
        <v>130</v>
      </c>
      <c r="AN774" s="128">
        <f t="shared" si="29"/>
        <v>1.791759469228055</v>
      </c>
      <c r="AO774" s="12">
        <v>721.22</v>
      </c>
      <c r="AP774" s="12" t="s">
        <v>884</v>
      </c>
      <c r="AQ774" s="12" t="s">
        <v>63</v>
      </c>
      <c r="AR774" s="12" t="s">
        <v>888</v>
      </c>
      <c r="AS774" s="12" t="s">
        <v>890</v>
      </c>
      <c r="AT774" s="12" t="s">
        <v>17</v>
      </c>
      <c r="AU774" s="12"/>
    </row>
    <row r="775" spans="1:47" ht="15" customHeight="1" x14ac:dyDescent="0.3">
      <c r="A775" s="15">
        <v>0.10096054538233969</v>
      </c>
      <c r="B775" s="12">
        <v>0.17318819403706831</v>
      </c>
      <c r="C775" s="12">
        <v>1</v>
      </c>
      <c r="D775" s="12">
        <v>0</v>
      </c>
      <c r="E775" s="12">
        <v>0</v>
      </c>
      <c r="F775" s="12">
        <v>0</v>
      </c>
      <c r="G775" s="12">
        <v>0</v>
      </c>
      <c r="H775" s="12">
        <v>0</v>
      </c>
      <c r="I775" s="12">
        <v>0</v>
      </c>
      <c r="J775" s="12">
        <v>0</v>
      </c>
      <c r="K775" s="12">
        <v>0</v>
      </c>
      <c r="L775" s="12">
        <v>0</v>
      </c>
      <c r="M775" s="12">
        <v>0</v>
      </c>
      <c r="N775" s="12">
        <v>1</v>
      </c>
      <c r="O775" s="113">
        <v>7.6063873897726522</v>
      </c>
      <c r="P775" s="12">
        <v>0</v>
      </c>
      <c r="Q775" s="12">
        <v>1</v>
      </c>
      <c r="R775" s="12">
        <v>3.222</v>
      </c>
      <c r="S775" s="128">
        <v>4.2484952420493594</v>
      </c>
      <c r="T775" s="126">
        <v>1</v>
      </c>
      <c r="U775" s="128">
        <v>0.27226480101460754</v>
      </c>
      <c r="V775" s="12">
        <v>1</v>
      </c>
      <c r="W775" s="12">
        <v>1</v>
      </c>
      <c r="X775" s="12">
        <v>1</v>
      </c>
      <c r="Y775" s="12">
        <v>0</v>
      </c>
      <c r="Z775" s="12">
        <v>0</v>
      </c>
      <c r="AA775" s="12">
        <v>0</v>
      </c>
      <c r="AB775" s="12">
        <v>0</v>
      </c>
      <c r="AC775" s="12">
        <v>0</v>
      </c>
      <c r="AD775" s="12">
        <v>1</v>
      </c>
      <c r="AE775" s="12">
        <v>0</v>
      </c>
      <c r="AF775" s="12">
        <v>1</v>
      </c>
      <c r="AG775" s="113">
        <v>2.8033603809065348</v>
      </c>
      <c r="AH775" s="12">
        <v>1</v>
      </c>
      <c r="AI775" s="24">
        <v>28</v>
      </c>
      <c r="AJ775" s="12">
        <v>1</v>
      </c>
      <c r="AK775" s="12" t="s">
        <v>874</v>
      </c>
      <c r="AL775" s="12">
        <v>18</v>
      </c>
      <c r="AM775" s="12" t="s">
        <v>130</v>
      </c>
      <c r="AN775" s="128">
        <f t="shared" si="29"/>
        <v>1.791759469228055</v>
      </c>
      <c r="AO775" s="12">
        <v>721.22</v>
      </c>
      <c r="AP775" s="12" t="s">
        <v>884</v>
      </c>
      <c r="AQ775" s="12" t="s">
        <v>63</v>
      </c>
      <c r="AR775" s="12" t="s">
        <v>889</v>
      </c>
      <c r="AS775" s="12" t="s">
        <v>890</v>
      </c>
      <c r="AT775" s="12" t="s">
        <v>17</v>
      </c>
      <c r="AU775" s="12"/>
    </row>
    <row r="776" spans="1:47" ht="15" customHeight="1" x14ac:dyDescent="0.3">
      <c r="A776" s="15">
        <v>3.7113903441922204E-2</v>
      </c>
      <c r="B776" s="12">
        <v>0.1923174996535969</v>
      </c>
      <c r="C776" s="12">
        <v>1</v>
      </c>
      <c r="D776" s="12">
        <v>0</v>
      </c>
      <c r="E776" s="12">
        <v>0</v>
      </c>
      <c r="F776" s="12">
        <v>0</v>
      </c>
      <c r="G776" s="12">
        <v>0</v>
      </c>
      <c r="H776" s="12">
        <v>0</v>
      </c>
      <c r="I776" s="12">
        <v>0</v>
      </c>
      <c r="J776" s="12">
        <v>0</v>
      </c>
      <c r="K776" s="12">
        <v>0</v>
      </c>
      <c r="L776" s="12">
        <v>0</v>
      </c>
      <c r="M776" s="12">
        <v>0</v>
      </c>
      <c r="N776" s="12">
        <v>1</v>
      </c>
      <c r="O776" s="113">
        <v>7.6063873897726522</v>
      </c>
      <c r="P776" s="12">
        <v>0</v>
      </c>
      <c r="Q776" s="12">
        <v>1</v>
      </c>
      <c r="R776" s="12">
        <v>3.222</v>
      </c>
      <c r="S776" s="128">
        <v>4.2484952420493594</v>
      </c>
      <c r="T776" s="126">
        <v>1</v>
      </c>
      <c r="U776" s="128">
        <v>0.27226480101460754</v>
      </c>
      <c r="V776" s="12">
        <v>1</v>
      </c>
      <c r="W776" s="12">
        <v>1</v>
      </c>
      <c r="X776" s="12">
        <v>1</v>
      </c>
      <c r="Y776" s="12">
        <v>0</v>
      </c>
      <c r="Z776" s="12">
        <v>0</v>
      </c>
      <c r="AA776" s="12">
        <v>0</v>
      </c>
      <c r="AB776" s="12">
        <v>0</v>
      </c>
      <c r="AC776" s="12">
        <v>0</v>
      </c>
      <c r="AD776" s="12">
        <v>1</v>
      </c>
      <c r="AE776" s="12">
        <v>0</v>
      </c>
      <c r="AF776" s="12">
        <v>1</v>
      </c>
      <c r="AG776" s="113">
        <v>2.8033603809065348</v>
      </c>
      <c r="AH776" s="12">
        <v>1</v>
      </c>
      <c r="AI776" s="24">
        <v>28</v>
      </c>
      <c r="AJ776" s="12">
        <v>1</v>
      </c>
      <c r="AK776" s="12" t="s">
        <v>874</v>
      </c>
      <c r="AL776" s="12">
        <v>18</v>
      </c>
      <c r="AM776" s="12" t="s">
        <v>130</v>
      </c>
      <c r="AN776" s="128">
        <f t="shared" si="29"/>
        <v>1.791759469228055</v>
      </c>
      <c r="AO776" s="12">
        <v>721.22</v>
      </c>
      <c r="AP776" s="12" t="s">
        <v>885</v>
      </c>
      <c r="AQ776" s="12" t="s">
        <v>63</v>
      </c>
      <c r="AR776" s="12" t="s">
        <v>887</v>
      </c>
      <c r="AS776" s="12" t="s">
        <v>890</v>
      </c>
      <c r="AT776" s="12" t="s">
        <v>17</v>
      </c>
      <c r="AU776" s="12"/>
    </row>
    <row r="777" spans="1:47" ht="15" customHeight="1" x14ac:dyDescent="0.3">
      <c r="A777" s="15">
        <v>4.1140949590397151E-2</v>
      </c>
      <c r="B777" s="12">
        <v>0.15999258174043332</v>
      </c>
      <c r="C777" s="12">
        <v>1</v>
      </c>
      <c r="D777" s="12">
        <v>0</v>
      </c>
      <c r="E777" s="12">
        <v>0</v>
      </c>
      <c r="F777" s="12">
        <v>0</v>
      </c>
      <c r="G777" s="12">
        <v>0</v>
      </c>
      <c r="H777" s="12">
        <v>0</v>
      </c>
      <c r="I777" s="12">
        <v>0</v>
      </c>
      <c r="J777" s="12">
        <v>0</v>
      </c>
      <c r="K777" s="12">
        <v>0</v>
      </c>
      <c r="L777" s="12">
        <v>0</v>
      </c>
      <c r="M777" s="12">
        <v>0</v>
      </c>
      <c r="N777" s="12">
        <v>1</v>
      </c>
      <c r="O777" s="113">
        <v>7.6063873897726522</v>
      </c>
      <c r="P777" s="12">
        <v>0</v>
      </c>
      <c r="Q777" s="12">
        <v>1</v>
      </c>
      <c r="R777" s="12">
        <v>3.222</v>
      </c>
      <c r="S777" s="128">
        <v>4.2484952420493594</v>
      </c>
      <c r="T777" s="126">
        <v>1</v>
      </c>
      <c r="U777" s="128">
        <v>0.27226480101460754</v>
      </c>
      <c r="V777" s="12">
        <v>1</v>
      </c>
      <c r="W777" s="12">
        <v>1</v>
      </c>
      <c r="X777" s="12">
        <v>1</v>
      </c>
      <c r="Y777" s="12">
        <v>0</v>
      </c>
      <c r="Z777" s="12">
        <v>0</v>
      </c>
      <c r="AA777" s="12">
        <v>0</v>
      </c>
      <c r="AB777" s="12">
        <v>0</v>
      </c>
      <c r="AC777" s="12">
        <v>0</v>
      </c>
      <c r="AD777" s="12">
        <v>1</v>
      </c>
      <c r="AE777" s="12">
        <v>0</v>
      </c>
      <c r="AF777" s="12">
        <v>1</v>
      </c>
      <c r="AG777" s="113">
        <v>2.8033603809065348</v>
      </c>
      <c r="AH777" s="12">
        <v>1</v>
      </c>
      <c r="AI777" s="24">
        <v>28</v>
      </c>
      <c r="AJ777" s="12">
        <v>1</v>
      </c>
      <c r="AK777" s="12" t="s">
        <v>874</v>
      </c>
      <c r="AL777" s="12">
        <v>18</v>
      </c>
      <c r="AM777" s="12" t="s">
        <v>130</v>
      </c>
      <c r="AN777" s="128">
        <f t="shared" si="29"/>
        <v>1.791759469228055</v>
      </c>
      <c r="AO777" s="12">
        <v>721.22</v>
      </c>
      <c r="AP777" s="12" t="s">
        <v>885</v>
      </c>
      <c r="AQ777" s="12" t="s">
        <v>63</v>
      </c>
      <c r="AR777" s="12" t="s">
        <v>888</v>
      </c>
      <c r="AS777" s="12" t="s">
        <v>890</v>
      </c>
      <c r="AT777" s="12" t="s">
        <v>17</v>
      </c>
      <c r="AU777" s="12"/>
    </row>
    <row r="778" spans="1:47" ht="15" customHeight="1" x14ac:dyDescent="0.3">
      <c r="A778" s="15">
        <v>5.0134388857165348E-2</v>
      </c>
      <c r="B778" s="12">
        <v>0.12201581394045209</v>
      </c>
      <c r="C778" s="12">
        <v>1</v>
      </c>
      <c r="D778" s="12">
        <v>0</v>
      </c>
      <c r="E778" s="12">
        <v>0</v>
      </c>
      <c r="F778" s="12">
        <v>0</v>
      </c>
      <c r="G778" s="12">
        <v>0</v>
      </c>
      <c r="H778" s="12">
        <v>0</v>
      </c>
      <c r="I778" s="12">
        <v>0</v>
      </c>
      <c r="J778" s="12">
        <v>0</v>
      </c>
      <c r="K778" s="12">
        <v>0</v>
      </c>
      <c r="L778" s="12">
        <v>0</v>
      </c>
      <c r="M778" s="12">
        <v>0</v>
      </c>
      <c r="N778" s="12">
        <v>1</v>
      </c>
      <c r="O778" s="113">
        <v>7.6063873897726522</v>
      </c>
      <c r="P778" s="12">
        <v>0</v>
      </c>
      <c r="Q778" s="12">
        <v>1</v>
      </c>
      <c r="R778" s="12">
        <v>3.222</v>
      </c>
      <c r="S778" s="128">
        <v>4.2484952420493594</v>
      </c>
      <c r="T778" s="126">
        <v>1</v>
      </c>
      <c r="U778" s="128">
        <v>0.27226480101460754</v>
      </c>
      <c r="V778" s="12">
        <v>1</v>
      </c>
      <c r="W778" s="12">
        <v>1</v>
      </c>
      <c r="X778" s="12">
        <v>1</v>
      </c>
      <c r="Y778" s="12">
        <v>0</v>
      </c>
      <c r="Z778" s="12">
        <v>0</v>
      </c>
      <c r="AA778" s="12">
        <v>0</v>
      </c>
      <c r="AB778" s="12">
        <v>0</v>
      </c>
      <c r="AC778" s="12">
        <v>0</v>
      </c>
      <c r="AD778" s="12">
        <v>1</v>
      </c>
      <c r="AE778" s="12">
        <v>0</v>
      </c>
      <c r="AF778" s="12">
        <v>1</v>
      </c>
      <c r="AG778" s="113">
        <v>2.8033603809065348</v>
      </c>
      <c r="AH778" s="12">
        <v>1</v>
      </c>
      <c r="AI778" s="24">
        <v>28</v>
      </c>
      <c r="AJ778" s="12">
        <v>1</v>
      </c>
      <c r="AK778" s="12" t="s">
        <v>874</v>
      </c>
      <c r="AL778" s="12">
        <v>18</v>
      </c>
      <c r="AM778" s="12" t="s">
        <v>130</v>
      </c>
      <c r="AN778" s="128">
        <f t="shared" si="29"/>
        <v>1.791759469228055</v>
      </c>
      <c r="AO778" s="12">
        <v>721.22</v>
      </c>
      <c r="AP778" s="12" t="s">
        <v>885</v>
      </c>
      <c r="AQ778" s="12" t="s">
        <v>63</v>
      </c>
      <c r="AR778" s="12" t="s">
        <v>889</v>
      </c>
      <c r="AS778" s="12" t="s">
        <v>890</v>
      </c>
      <c r="AT778" s="12" t="s">
        <v>17</v>
      </c>
      <c r="AU778" s="12"/>
    </row>
    <row r="779" spans="1:47" ht="15" customHeight="1" x14ac:dyDescent="0.3">
      <c r="A779" s="15">
        <v>-3.7412704525247024E-2</v>
      </c>
      <c r="B779" s="12">
        <v>0.15606442459103045</v>
      </c>
      <c r="C779" s="12">
        <v>1</v>
      </c>
      <c r="D779" s="12">
        <v>0</v>
      </c>
      <c r="E779" s="12">
        <v>0</v>
      </c>
      <c r="F779" s="12">
        <v>0</v>
      </c>
      <c r="G779" s="12">
        <v>0</v>
      </c>
      <c r="H779" s="12">
        <v>0</v>
      </c>
      <c r="I779" s="12">
        <v>0</v>
      </c>
      <c r="J779" s="12">
        <v>0</v>
      </c>
      <c r="K779" s="12">
        <v>0</v>
      </c>
      <c r="L779" s="12">
        <v>0</v>
      </c>
      <c r="M779" s="12">
        <v>0</v>
      </c>
      <c r="N779" s="12">
        <v>1</v>
      </c>
      <c r="O779" s="113">
        <v>7.6063873897726522</v>
      </c>
      <c r="P779" s="12">
        <v>0</v>
      </c>
      <c r="Q779" s="12">
        <v>1</v>
      </c>
      <c r="R779" s="12">
        <v>3.222</v>
      </c>
      <c r="S779" s="128">
        <v>4.2484952420493594</v>
      </c>
      <c r="T779" s="126">
        <v>1</v>
      </c>
      <c r="U779" s="128">
        <v>0.27226480101460754</v>
      </c>
      <c r="V779" s="12">
        <v>1</v>
      </c>
      <c r="W779" s="12">
        <v>1</v>
      </c>
      <c r="X779" s="12">
        <v>1</v>
      </c>
      <c r="Y779" s="12">
        <v>0</v>
      </c>
      <c r="Z779" s="12">
        <v>0</v>
      </c>
      <c r="AA779" s="12">
        <v>0</v>
      </c>
      <c r="AB779" s="12">
        <v>0</v>
      </c>
      <c r="AC779" s="12">
        <v>0</v>
      </c>
      <c r="AD779" s="12">
        <v>1</v>
      </c>
      <c r="AE779" s="12">
        <v>0</v>
      </c>
      <c r="AF779" s="12">
        <v>1</v>
      </c>
      <c r="AG779" s="113">
        <v>2.8033603809065348</v>
      </c>
      <c r="AH779" s="12">
        <v>1</v>
      </c>
      <c r="AI779" s="24">
        <v>28</v>
      </c>
      <c r="AJ779" s="12">
        <v>1</v>
      </c>
      <c r="AK779" s="12" t="s">
        <v>874</v>
      </c>
      <c r="AL779" s="12">
        <v>18</v>
      </c>
      <c r="AM779" s="12" t="s">
        <v>130</v>
      </c>
      <c r="AN779" s="128">
        <f t="shared" si="29"/>
        <v>1.791759469228055</v>
      </c>
      <c r="AO779" s="12">
        <v>721.22</v>
      </c>
      <c r="AP779" s="12" t="s">
        <v>883</v>
      </c>
      <c r="AQ779" s="12" t="s">
        <v>63</v>
      </c>
      <c r="AR779" s="12" t="s">
        <v>887</v>
      </c>
      <c r="AS779" s="12" t="s">
        <v>890</v>
      </c>
      <c r="AT779" s="12" t="s">
        <v>17</v>
      </c>
      <c r="AU779" s="12"/>
    </row>
    <row r="780" spans="1:47" ht="15" customHeight="1" x14ac:dyDescent="0.3">
      <c r="A780" s="15">
        <v>-2.4221383686453313E-2</v>
      </c>
      <c r="B780" s="12">
        <v>0.12595119516955725</v>
      </c>
      <c r="C780" s="12">
        <v>1</v>
      </c>
      <c r="D780" s="12">
        <v>0</v>
      </c>
      <c r="E780" s="12">
        <v>0</v>
      </c>
      <c r="F780" s="12">
        <v>0</v>
      </c>
      <c r="G780" s="12">
        <v>0</v>
      </c>
      <c r="H780" s="12">
        <v>0</v>
      </c>
      <c r="I780" s="12">
        <v>0</v>
      </c>
      <c r="J780" s="12">
        <v>0</v>
      </c>
      <c r="K780" s="12">
        <v>0</v>
      </c>
      <c r="L780" s="12">
        <v>0</v>
      </c>
      <c r="M780" s="12">
        <v>0</v>
      </c>
      <c r="N780" s="12">
        <v>1</v>
      </c>
      <c r="O780" s="113">
        <v>7.6063873897726522</v>
      </c>
      <c r="P780" s="12">
        <v>0</v>
      </c>
      <c r="Q780" s="12">
        <v>1</v>
      </c>
      <c r="R780" s="12">
        <v>3.222</v>
      </c>
      <c r="S780" s="128">
        <v>4.2484952420493594</v>
      </c>
      <c r="T780" s="126">
        <v>1</v>
      </c>
      <c r="U780" s="128">
        <v>0.27226480101460754</v>
      </c>
      <c r="V780" s="12">
        <v>1</v>
      </c>
      <c r="W780" s="12">
        <v>1</v>
      </c>
      <c r="X780" s="12">
        <v>1</v>
      </c>
      <c r="Y780" s="12">
        <v>0</v>
      </c>
      <c r="Z780" s="12">
        <v>0</v>
      </c>
      <c r="AA780" s="12">
        <v>0</v>
      </c>
      <c r="AB780" s="12">
        <v>0</v>
      </c>
      <c r="AC780" s="12">
        <v>0</v>
      </c>
      <c r="AD780" s="12">
        <v>1</v>
      </c>
      <c r="AE780" s="12">
        <v>0</v>
      </c>
      <c r="AF780" s="12">
        <v>1</v>
      </c>
      <c r="AG780" s="113">
        <v>2.8033603809065348</v>
      </c>
      <c r="AH780" s="12">
        <v>1</v>
      </c>
      <c r="AI780" s="24">
        <v>28</v>
      </c>
      <c r="AJ780" s="12">
        <v>1</v>
      </c>
      <c r="AK780" s="12" t="s">
        <v>874</v>
      </c>
      <c r="AL780" s="12">
        <v>18</v>
      </c>
      <c r="AM780" s="12" t="s">
        <v>130</v>
      </c>
      <c r="AN780" s="128">
        <f t="shared" si="29"/>
        <v>1.791759469228055</v>
      </c>
      <c r="AO780" s="12">
        <v>721.22</v>
      </c>
      <c r="AP780" s="12" t="s">
        <v>883</v>
      </c>
      <c r="AQ780" s="12" t="s">
        <v>63</v>
      </c>
      <c r="AR780" s="12" t="s">
        <v>888</v>
      </c>
      <c r="AS780" s="12" t="s">
        <v>890</v>
      </c>
      <c r="AT780" s="12" t="s">
        <v>17</v>
      </c>
      <c r="AU780" s="12"/>
    </row>
    <row r="781" spans="1:47" ht="15" customHeight="1" x14ac:dyDescent="0.3">
      <c r="A781" s="15">
        <v>3.8096228974690768E-2</v>
      </c>
      <c r="B781" s="12">
        <v>0.20836304826973728</v>
      </c>
      <c r="C781" s="12">
        <v>1</v>
      </c>
      <c r="D781" s="12">
        <v>0</v>
      </c>
      <c r="E781" s="12">
        <v>0</v>
      </c>
      <c r="F781" s="12">
        <v>0</v>
      </c>
      <c r="G781" s="12">
        <v>0</v>
      </c>
      <c r="H781" s="12">
        <v>0</v>
      </c>
      <c r="I781" s="12">
        <v>0</v>
      </c>
      <c r="J781" s="12">
        <v>0</v>
      </c>
      <c r="K781" s="12">
        <v>0</v>
      </c>
      <c r="L781" s="12">
        <v>0</v>
      </c>
      <c r="M781" s="12">
        <v>0</v>
      </c>
      <c r="N781" s="12">
        <v>1</v>
      </c>
      <c r="O781" s="113">
        <v>7.6063873897726522</v>
      </c>
      <c r="P781" s="12">
        <v>0</v>
      </c>
      <c r="Q781" s="12">
        <v>1</v>
      </c>
      <c r="R781" s="12">
        <v>3.222</v>
      </c>
      <c r="S781" s="128">
        <v>4.2484952420493594</v>
      </c>
      <c r="T781" s="126">
        <v>1</v>
      </c>
      <c r="U781" s="128">
        <v>0.27226480101460754</v>
      </c>
      <c r="V781" s="12">
        <v>1</v>
      </c>
      <c r="W781" s="12">
        <v>1</v>
      </c>
      <c r="X781" s="12">
        <v>1</v>
      </c>
      <c r="Y781" s="12">
        <v>0</v>
      </c>
      <c r="Z781" s="12">
        <v>0</v>
      </c>
      <c r="AA781" s="12">
        <v>0</v>
      </c>
      <c r="AB781" s="12">
        <v>0</v>
      </c>
      <c r="AC781" s="12">
        <v>0</v>
      </c>
      <c r="AD781" s="12">
        <v>1</v>
      </c>
      <c r="AE781" s="12">
        <v>0</v>
      </c>
      <c r="AF781" s="12">
        <v>1</v>
      </c>
      <c r="AG781" s="113">
        <v>2.8033603809065348</v>
      </c>
      <c r="AH781" s="12">
        <v>1</v>
      </c>
      <c r="AI781" s="24">
        <v>28</v>
      </c>
      <c r="AJ781" s="12">
        <v>1</v>
      </c>
      <c r="AK781" s="12" t="s">
        <v>874</v>
      </c>
      <c r="AL781" s="12">
        <v>18</v>
      </c>
      <c r="AM781" s="12" t="s">
        <v>130</v>
      </c>
      <c r="AN781" s="128">
        <f t="shared" si="29"/>
        <v>1.791759469228055</v>
      </c>
      <c r="AO781" s="12">
        <v>721.22</v>
      </c>
      <c r="AP781" s="12" t="s">
        <v>883</v>
      </c>
      <c r="AQ781" s="12" t="s">
        <v>63</v>
      </c>
      <c r="AR781" s="12" t="s">
        <v>889</v>
      </c>
      <c r="AS781" s="12" t="s">
        <v>890</v>
      </c>
      <c r="AT781" s="12" t="s">
        <v>17</v>
      </c>
      <c r="AU781" s="12"/>
    </row>
    <row r="782" spans="1:47" ht="15" customHeight="1" x14ac:dyDescent="0.3">
      <c r="A782" s="15">
        <v>7.1097797513228797E-2</v>
      </c>
      <c r="B782" s="12">
        <v>0.11837783285952594</v>
      </c>
      <c r="C782" s="12">
        <v>1</v>
      </c>
      <c r="D782" s="12">
        <v>0</v>
      </c>
      <c r="E782" s="12">
        <v>0</v>
      </c>
      <c r="F782" s="12">
        <v>0</v>
      </c>
      <c r="G782" s="12">
        <v>0</v>
      </c>
      <c r="H782" s="12">
        <v>0</v>
      </c>
      <c r="I782" s="12">
        <v>0</v>
      </c>
      <c r="J782" s="12">
        <v>0</v>
      </c>
      <c r="K782" s="12">
        <v>0</v>
      </c>
      <c r="L782" s="12">
        <v>0</v>
      </c>
      <c r="M782" s="12">
        <v>0</v>
      </c>
      <c r="N782" s="12">
        <v>1</v>
      </c>
      <c r="O782" s="113">
        <v>7.6063873897726522</v>
      </c>
      <c r="P782" s="12">
        <v>0</v>
      </c>
      <c r="Q782" s="12">
        <v>1</v>
      </c>
      <c r="R782" s="12">
        <v>3.222</v>
      </c>
      <c r="S782" s="128">
        <v>4.2484952420493594</v>
      </c>
      <c r="T782" s="126">
        <v>1</v>
      </c>
      <c r="U782" s="128">
        <v>0.27226480101460754</v>
      </c>
      <c r="V782" s="12">
        <v>1</v>
      </c>
      <c r="W782" s="12">
        <v>1</v>
      </c>
      <c r="X782" s="12">
        <v>1</v>
      </c>
      <c r="Y782" s="12">
        <v>0</v>
      </c>
      <c r="Z782" s="12">
        <v>0</v>
      </c>
      <c r="AA782" s="12">
        <v>0</v>
      </c>
      <c r="AB782" s="12">
        <v>0</v>
      </c>
      <c r="AC782" s="12">
        <v>0</v>
      </c>
      <c r="AD782" s="12">
        <v>1</v>
      </c>
      <c r="AE782" s="12">
        <v>0</v>
      </c>
      <c r="AF782" s="12">
        <v>1</v>
      </c>
      <c r="AG782" s="113">
        <v>2.8033603809065348</v>
      </c>
      <c r="AH782" s="12">
        <v>1</v>
      </c>
      <c r="AI782" s="24">
        <v>28</v>
      </c>
      <c r="AJ782" s="12">
        <v>1</v>
      </c>
      <c r="AK782" s="12" t="s">
        <v>874</v>
      </c>
      <c r="AL782" s="12">
        <v>18</v>
      </c>
      <c r="AM782" s="12" t="s">
        <v>130</v>
      </c>
      <c r="AN782" s="128">
        <f t="shared" si="29"/>
        <v>1.791759469228055</v>
      </c>
      <c r="AO782" s="12">
        <v>721.22</v>
      </c>
      <c r="AP782" s="12" t="s">
        <v>884</v>
      </c>
      <c r="AQ782" s="12" t="s">
        <v>63</v>
      </c>
      <c r="AR782" s="12" t="s">
        <v>887</v>
      </c>
      <c r="AS782" s="12" t="s">
        <v>890</v>
      </c>
      <c r="AT782" s="12" t="s">
        <v>17</v>
      </c>
      <c r="AU782" s="12"/>
    </row>
    <row r="783" spans="1:47" ht="15" customHeight="1" x14ac:dyDescent="0.3">
      <c r="A783" s="15">
        <v>3.8052724948806904E-2</v>
      </c>
      <c r="B783" s="12">
        <v>0.13235730416976316</v>
      </c>
      <c r="C783" s="12">
        <v>1</v>
      </c>
      <c r="D783" s="12">
        <v>0</v>
      </c>
      <c r="E783" s="12">
        <v>0</v>
      </c>
      <c r="F783" s="12">
        <v>0</v>
      </c>
      <c r="G783" s="12">
        <v>0</v>
      </c>
      <c r="H783" s="12">
        <v>0</v>
      </c>
      <c r="I783" s="12">
        <v>0</v>
      </c>
      <c r="J783" s="12">
        <v>0</v>
      </c>
      <c r="K783" s="12">
        <v>0</v>
      </c>
      <c r="L783" s="12">
        <v>0</v>
      </c>
      <c r="M783" s="12">
        <v>0</v>
      </c>
      <c r="N783" s="12">
        <v>1</v>
      </c>
      <c r="O783" s="113">
        <v>7.6063873897726522</v>
      </c>
      <c r="P783" s="12">
        <v>0</v>
      </c>
      <c r="Q783" s="12">
        <v>1</v>
      </c>
      <c r="R783" s="12">
        <v>3.222</v>
      </c>
      <c r="S783" s="128">
        <v>4.2484952420493594</v>
      </c>
      <c r="T783" s="126">
        <v>1</v>
      </c>
      <c r="U783" s="128">
        <v>0.27226480101460754</v>
      </c>
      <c r="V783" s="12">
        <v>1</v>
      </c>
      <c r="W783" s="12">
        <v>1</v>
      </c>
      <c r="X783" s="12">
        <v>1</v>
      </c>
      <c r="Y783" s="12">
        <v>0</v>
      </c>
      <c r="Z783" s="12">
        <v>0</v>
      </c>
      <c r="AA783" s="12">
        <v>0</v>
      </c>
      <c r="AB783" s="12">
        <v>0</v>
      </c>
      <c r="AC783" s="12">
        <v>0</v>
      </c>
      <c r="AD783" s="12">
        <v>1</v>
      </c>
      <c r="AE783" s="12">
        <v>0</v>
      </c>
      <c r="AF783" s="12">
        <v>1</v>
      </c>
      <c r="AG783" s="113">
        <v>2.8033603809065348</v>
      </c>
      <c r="AH783" s="12">
        <v>1</v>
      </c>
      <c r="AI783" s="24">
        <v>28</v>
      </c>
      <c r="AJ783" s="12">
        <v>1</v>
      </c>
      <c r="AK783" s="12" t="s">
        <v>874</v>
      </c>
      <c r="AL783" s="12">
        <v>18</v>
      </c>
      <c r="AM783" s="12" t="s">
        <v>130</v>
      </c>
      <c r="AN783" s="128">
        <f t="shared" si="29"/>
        <v>1.791759469228055</v>
      </c>
      <c r="AO783" s="12">
        <v>721.22</v>
      </c>
      <c r="AP783" s="12" t="s">
        <v>884</v>
      </c>
      <c r="AQ783" s="12" t="s">
        <v>63</v>
      </c>
      <c r="AR783" s="12" t="s">
        <v>888</v>
      </c>
      <c r="AS783" s="12" t="s">
        <v>890</v>
      </c>
      <c r="AT783" s="12" t="s">
        <v>17</v>
      </c>
      <c r="AU783" s="12"/>
    </row>
    <row r="784" spans="1:47" ht="15" customHeight="1" x14ac:dyDescent="0.3">
      <c r="A784" s="15">
        <v>0.1377678774632034</v>
      </c>
      <c r="B784" s="12">
        <v>0.17241774604046786</v>
      </c>
      <c r="C784" s="12">
        <v>1</v>
      </c>
      <c r="D784" s="12">
        <v>0</v>
      </c>
      <c r="E784" s="12">
        <v>0</v>
      </c>
      <c r="F784" s="12">
        <v>0</v>
      </c>
      <c r="G784" s="12">
        <v>0</v>
      </c>
      <c r="H784" s="12">
        <v>0</v>
      </c>
      <c r="I784" s="12">
        <v>0</v>
      </c>
      <c r="J784" s="12">
        <v>0</v>
      </c>
      <c r="K784" s="12">
        <v>0</v>
      </c>
      <c r="L784" s="12">
        <v>0</v>
      </c>
      <c r="M784" s="12">
        <v>0</v>
      </c>
      <c r="N784" s="12">
        <v>1</v>
      </c>
      <c r="O784" s="113">
        <v>7.6063873897726522</v>
      </c>
      <c r="P784" s="12">
        <v>0</v>
      </c>
      <c r="Q784" s="12">
        <v>1</v>
      </c>
      <c r="R784" s="12">
        <v>3.222</v>
      </c>
      <c r="S784" s="128">
        <v>4.2484952420493594</v>
      </c>
      <c r="T784" s="126">
        <v>1</v>
      </c>
      <c r="U784" s="128">
        <v>0.27226480101460754</v>
      </c>
      <c r="V784" s="12">
        <v>1</v>
      </c>
      <c r="W784" s="12">
        <v>1</v>
      </c>
      <c r="X784" s="12">
        <v>1</v>
      </c>
      <c r="Y784" s="12">
        <v>0</v>
      </c>
      <c r="Z784" s="12">
        <v>0</v>
      </c>
      <c r="AA784" s="12">
        <v>0</v>
      </c>
      <c r="AB784" s="12">
        <v>0</v>
      </c>
      <c r="AC784" s="12">
        <v>0</v>
      </c>
      <c r="AD784" s="12">
        <v>1</v>
      </c>
      <c r="AE784" s="12">
        <v>0</v>
      </c>
      <c r="AF784" s="12">
        <v>1</v>
      </c>
      <c r="AG784" s="113">
        <v>2.8033603809065348</v>
      </c>
      <c r="AH784" s="12">
        <v>1</v>
      </c>
      <c r="AI784" s="24">
        <v>28</v>
      </c>
      <c r="AJ784" s="12">
        <v>1</v>
      </c>
      <c r="AK784" s="12" t="s">
        <v>874</v>
      </c>
      <c r="AL784" s="12">
        <v>18</v>
      </c>
      <c r="AM784" s="12" t="s">
        <v>130</v>
      </c>
      <c r="AN784" s="128">
        <f t="shared" si="29"/>
        <v>1.791759469228055</v>
      </c>
      <c r="AO784" s="12">
        <v>721.22</v>
      </c>
      <c r="AP784" s="12" t="s">
        <v>884</v>
      </c>
      <c r="AQ784" s="12" t="s">
        <v>63</v>
      </c>
      <c r="AR784" s="12" t="s">
        <v>889</v>
      </c>
      <c r="AS784" s="12" t="s">
        <v>890</v>
      </c>
      <c r="AT784" s="12" t="s">
        <v>17</v>
      </c>
      <c r="AU784" s="12"/>
    </row>
    <row r="785" spans="1:47" ht="15" customHeight="1" x14ac:dyDescent="0.3">
      <c r="A785" s="15">
        <v>0.14782097640256348</v>
      </c>
      <c r="B785" s="12">
        <v>0.1903358589962211</v>
      </c>
      <c r="C785" s="12">
        <v>1</v>
      </c>
      <c r="D785" s="12">
        <v>0</v>
      </c>
      <c r="E785" s="12">
        <v>0</v>
      </c>
      <c r="F785" s="12">
        <v>0</v>
      </c>
      <c r="G785" s="12">
        <v>0</v>
      </c>
      <c r="H785" s="12">
        <v>0</v>
      </c>
      <c r="I785" s="12">
        <v>0</v>
      </c>
      <c r="J785" s="12">
        <v>0</v>
      </c>
      <c r="K785" s="12">
        <v>0</v>
      </c>
      <c r="L785" s="12">
        <v>0</v>
      </c>
      <c r="M785" s="12">
        <v>0</v>
      </c>
      <c r="N785" s="12">
        <v>1</v>
      </c>
      <c r="O785" s="113">
        <v>7.6063873897726522</v>
      </c>
      <c r="P785" s="12">
        <v>0</v>
      </c>
      <c r="Q785" s="12">
        <v>1</v>
      </c>
      <c r="R785" s="12">
        <v>3.222</v>
      </c>
      <c r="S785" s="128">
        <v>4.2484952420493594</v>
      </c>
      <c r="T785" s="126">
        <v>1</v>
      </c>
      <c r="U785" s="128">
        <v>0.27226480101460754</v>
      </c>
      <c r="V785" s="12">
        <v>1</v>
      </c>
      <c r="W785" s="12">
        <v>1</v>
      </c>
      <c r="X785" s="12">
        <v>1</v>
      </c>
      <c r="Y785" s="12">
        <v>0</v>
      </c>
      <c r="Z785" s="12">
        <v>0</v>
      </c>
      <c r="AA785" s="12">
        <v>0</v>
      </c>
      <c r="AB785" s="12">
        <v>0</v>
      </c>
      <c r="AC785" s="12">
        <v>0</v>
      </c>
      <c r="AD785" s="12">
        <v>1</v>
      </c>
      <c r="AE785" s="12">
        <v>0</v>
      </c>
      <c r="AF785" s="12">
        <v>1</v>
      </c>
      <c r="AG785" s="113">
        <v>2.8033603809065348</v>
      </c>
      <c r="AH785" s="12">
        <v>1</v>
      </c>
      <c r="AI785" s="24">
        <v>28</v>
      </c>
      <c r="AJ785" s="12">
        <v>1</v>
      </c>
      <c r="AK785" s="12" t="s">
        <v>874</v>
      </c>
      <c r="AL785" s="12">
        <v>18</v>
      </c>
      <c r="AM785" s="12" t="s">
        <v>130</v>
      </c>
      <c r="AN785" s="128">
        <f t="shared" si="29"/>
        <v>1.791759469228055</v>
      </c>
      <c r="AO785" s="12">
        <v>721.22</v>
      </c>
      <c r="AP785" s="12" t="s">
        <v>885</v>
      </c>
      <c r="AQ785" s="12" t="s">
        <v>63</v>
      </c>
      <c r="AR785" s="12" t="s">
        <v>887</v>
      </c>
      <c r="AS785" s="12" t="s">
        <v>890</v>
      </c>
      <c r="AT785" s="12" t="s">
        <v>17</v>
      </c>
      <c r="AU785" s="12"/>
    </row>
    <row r="786" spans="1:47" ht="15" customHeight="1" x14ac:dyDescent="0.3">
      <c r="A786" s="15">
        <v>0.12475218470690996</v>
      </c>
      <c r="B786" s="12">
        <v>0.15887722177920371</v>
      </c>
      <c r="C786" s="12">
        <v>1</v>
      </c>
      <c r="D786" s="12">
        <v>0</v>
      </c>
      <c r="E786" s="12">
        <v>0</v>
      </c>
      <c r="F786" s="12">
        <v>0</v>
      </c>
      <c r="G786" s="12">
        <v>0</v>
      </c>
      <c r="H786" s="12">
        <v>0</v>
      </c>
      <c r="I786" s="12">
        <v>0</v>
      </c>
      <c r="J786" s="12">
        <v>0</v>
      </c>
      <c r="K786" s="12">
        <v>0</v>
      </c>
      <c r="L786" s="12">
        <v>0</v>
      </c>
      <c r="M786" s="12">
        <v>0</v>
      </c>
      <c r="N786" s="12">
        <v>1</v>
      </c>
      <c r="O786" s="113">
        <v>7.6063873897726522</v>
      </c>
      <c r="P786" s="12">
        <v>0</v>
      </c>
      <c r="Q786" s="12">
        <v>1</v>
      </c>
      <c r="R786" s="12">
        <v>3.222</v>
      </c>
      <c r="S786" s="128">
        <v>4.2484952420493594</v>
      </c>
      <c r="T786" s="126">
        <v>1</v>
      </c>
      <c r="U786" s="128">
        <v>0.27226480101460754</v>
      </c>
      <c r="V786" s="12">
        <v>1</v>
      </c>
      <c r="W786" s="12">
        <v>1</v>
      </c>
      <c r="X786" s="12">
        <v>1</v>
      </c>
      <c r="Y786" s="12">
        <v>0</v>
      </c>
      <c r="Z786" s="12">
        <v>0</v>
      </c>
      <c r="AA786" s="12">
        <v>0</v>
      </c>
      <c r="AB786" s="12">
        <v>0</v>
      </c>
      <c r="AC786" s="12">
        <v>0</v>
      </c>
      <c r="AD786" s="12">
        <v>1</v>
      </c>
      <c r="AE786" s="12">
        <v>0</v>
      </c>
      <c r="AF786" s="12">
        <v>1</v>
      </c>
      <c r="AG786" s="113">
        <v>2.8033603809065348</v>
      </c>
      <c r="AH786" s="12">
        <v>1</v>
      </c>
      <c r="AI786" s="24">
        <v>28</v>
      </c>
      <c r="AJ786" s="12">
        <v>1</v>
      </c>
      <c r="AK786" s="12" t="s">
        <v>874</v>
      </c>
      <c r="AL786" s="12">
        <v>18</v>
      </c>
      <c r="AM786" s="12" t="s">
        <v>130</v>
      </c>
      <c r="AN786" s="128">
        <f t="shared" si="29"/>
        <v>1.791759469228055</v>
      </c>
      <c r="AO786" s="12">
        <v>721.22</v>
      </c>
      <c r="AP786" s="12" t="s">
        <v>885</v>
      </c>
      <c r="AQ786" s="12" t="s">
        <v>63</v>
      </c>
      <c r="AR786" s="12" t="s">
        <v>888</v>
      </c>
      <c r="AS786" s="12" t="s">
        <v>890</v>
      </c>
      <c r="AT786" s="12" t="s">
        <v>17</v>
      </c>
      <c r="AU786" s="12"/>
    </row>
    <row r="787" spans="1:47" ht="15" customHeight="1" x14ac:dyDescent="0.3">
      <c r="A787" s="15">
        <v>7.8522119109497662E-2</v>
      </c>
      <c r="B787" s="12">
        <v>0.12179223052018914</v>
      </c>
      <c r="C787" s="12">
        <v>1</v>
      </c>
      <c r="D787" s="12">
        <v>0</v>
      </c>
      <c r="E787" s="12">
        <v>0</v>
      </c>
      <c r="F787" s="12">
        <v>0</v>
      </c>
      <c r="G787" s="12">
        <v>0</v>
      </c>
      <c r="H787" s="12">
        <v>0</v>
      </c>
      <c r="I787" s="12">
        <v>0</v>
      </c>
      <c r="J787" s="12">
        <v>0</v>
      </c>
      <c r="K787" s="12">
        <v>0</v>
      </c>
      <c r="L787" s="12">
        <v>0</v>
      </c>
      <c r="M787" s="12">
        <v>0</v>
      </c>
      <c r="N787" s="12">
        <v>1</v>
      </c>
      <c r="O787" s="113">
        <v>7.6063873897726522</v>
      </c>
      <c r="P787" s="12">
        <v>0</v>
      </c>
      <c r="Q787" s="12">
        <v>1</v>
      </c>
      <c r="R787" s="12">
        <v>3.222</v>
      </c>
      <c r="S787" s="128">
        <v>4.2484952420493594</v>
      </c>
      <c r="T787" s="126">
        <v>1</v>
      </c>
      <c r="U787" s="128">
        <v>0.27226480101460754</v>
      </c>
      <c r="V787" s="12">
        <v>1</v>
      </c>
      <c r="W787" s="12">
        <v>1</v>
      </c>
      <c r="X787" s="12">
        <v>1</v>
      </c>
      <c r="Y787" s="12">
        <v>0</v>
      </c>
      <c r="Z787" s="12">
        <v>0</v>
      </c>
      <c r="AA787" s="12">
        <v>0</v>
      </c>
      <c r="AB787" s="12">
        <v>0</v>
      </c>
      <c r="AC787" s="12">
        <v>0</v>
      </c>
      <c r="AD787" s="12">
        <v>1</v>
      </c>
      <c r="AE787" s="12">
        <v>0</v>
      </c>
      <c r="AF787" s="12">
        <v>1</v>
      </c>
      <c r="AG787" s="113">
        <v>2.8033603809065348</v>
      </c>
      <c r="AH787" s="12">
        <v>1</v>
      </c>
      <c r="AI787" s="24">
        <v>28</v>
      </c>
      <c r="AJ787" s="12">
        <v>1</v>
      </c>
      <c r="AK787" s="12" t="s">
        <v>874</v>
      </c>
      <c r="AL787" s="12">
        <v>18</v>
      </c>
      <c r="AM787" s="12" t="s">
        <v>130</v>
      </c>
      <c r="AN787" s="128">
        <f t="shared" si="29"/>
        <v>1.791759469228055</v>
      </c>
      <c r="AO787" s="12">
        <v>721.22</v>
      </c>
      <c r="AP787" s="12" t="s">
        <v>885</v>
      </c>
      <c r="AQ787" s="12" t="s">
        <v>63</v>
      </c>
      <c r="AR787" s="12" t="s">
        <v>889</v>
      </c>
      <c r="AS787" s="12" t="s">
        <v>890</v>
      </c>
      <c r="AT787" s="12" t="s">
        <v>17</v>
      </c>
      <c r="AU787" s="12"/>
    </row>
    <row r="788" spans="1:47" ht="15" customHeight="1" x14ac:dyDescent="0.3">
      <c r="A788" s="15">
        <v>-2.4566983872175031E-2</v>
      </c>
      <c r="B788" s="12">
        <v>0.15612662647737402</v>
      </c>
      <c r="C788" s="12">
        <v>1</v>
      </c>
      <c r="D788" s="12">
        <v>0</v>
      </c>
      <c r="E788" s="12">
        <v>0</v>
      </c>
      <c r="F788" s="12">
        <v>0</v>
      </c>
      <c r="G788" s="12">
        <v>0</v>
      </c>
      <c r="H788" s="12">
        <v>0</v>
      </c>
      <c r="I788" s="12">
        <v>0</v>
      </c>
      <c r="J788" s="12">
        <v>0</v>
      </c>
      <c r="K788" s="12">
        <v>0</v>
      </c>
      <c r="L788" s="12">
        <v>0</v>
      </c>
      <c r="M788" s="12">
        <v>0</v>
      </c>
      <c r="N788" s="12">
        <v>1</v>
      </c>
      <c r="O788" s="113">
        <v>7.6063873897726522</v>
      </c>
      <c r="P788" s="12">
        <v>0</v>
      </c>
      <c r="Q788" s="12">
        <v>1</v>
      </c>
      <c r="R788" s="12">
        <v>3.222</v>
      </c>
      <c r="S788" s="128">
        <v>4.2484952420493594</v>
      </c>
      <c r="T788" s="126">
        <v>1</v>
      </c>
      <c r="U788" s="128">
        <v>0.27226480101460754</v>
      </c>
      <c r="V788" s="12">
        <v>1</v>
      </c>
      <c r="W788" s="12">
        <v>1</v>
      </c>
      <c r="X788" s="12">
        <v>1</v>
      </c>
      <c r="Y788" s="12">
        <v>0</v>
      </c>
      <c r="Z788" s="12">
        <v>0</v>
      </c>
      <c r="AA788" s="12">
        <v>0</v>
      </c>
      <c r="AB788" s="12">
        <v>0</v>
      </c>
      <c r="AC788" s="12">
        <v>0</v>
      </c>
      <c r="AD788" s="12">
        <v>1</v>
      </c>
      <c r="AE788" s="12">
        <v>0</v>
      </c>
      <c r="AF788" s="12">
        <v>1</v>
      </c>
      <c r="AG788" s="113">
        <v>2.8033603809065348</v>
      </c>
      <c r="AH788" s="12">
        <v>1</v>
      </c>
      <c r="AI788" s="24">
        <v>28</v>
      </c>
      <c r="AJ788" s="12">
        <v>1</v>
      </c>
      <c r="AK788" s="12" t="s">
        <v>874</v>
      </c>
      <c r="AL788" s="12">
        <v>18</v>
      </c>
      <c r="AM788" s="12" t="s">
        <v>130</v>
      </c>
      <c r="AN788" s="128">
        <f t="shared" si="29"/>
        <v>1.791759469228055</v>
      </c>
      <c r="AO788" s="12">
        <v>721.22</v>
      </c>
      <c r="AP788" s="12" t="s">
        <v>883</v>
      </c>
      <c r="AQ788" s="12" t="s">
        <v>63</v>
      </c>
      <c r="AR788" s="12" t="s">
        <v>887</v>
      </c>
      <c r="AS788" s="12" t="s">
        <v>890</v>
      </c>
      <c r="AT788" s="12" t="s">
        <v>17</v>
      </c>
      <c r="AU788" s="12"/>
    </row>
    <row r="789" spans="1:47" ht="15" customHeight="1" x14ac:dyDescent="0.3">
      <c r="A789" s="15">
        <v>-2.5059539057172498E-2</v>
      </c>
      <c r="B789" s="12">
        <v>0.12594859240423062</v>
      </c>
      <c r="C789" s="12">
        <v>1</v>
      </c>
      <c r="D789" s="12">
        <v>0</v>
      </c>
      <c r="E789" s="12">
        <v>0</v>
      </c>
      <c r="F789" s="12">
        <v>0</v>
      </c>
      <c r="G789" s="12">
        <v>0</v>
      </c>
      <c r="H789" s="12">
        <v>0</v>
      </c>
      <c r="I789" s="12">
        <v>0</v>
      </c>
      <c r="J789" s="12">
        <v>0</v>
      </c>
      <c r="K789" s="12">
        <v>0</v>
      </c>
      <c r="L789" s="12">
        <v>0</v>
      </c>
      <c r="M789" s="12">
        <v>0</v>
      </c>
      <c r="N789" s="12">
        <v>1</v>
      </c>
      <c r="O789" s="113">
        <v>7.6063873897726522</v>
      </c>
      <c r="P789" s="12">
        <v>0</v>
      </c>
      <c r="Q789" s="12">
        <v>1</v>
      </c>
      <c r="R789" s="12">
        <v>3.222</v>
      </c>
      <c r="S789" s="128">
        <v>4.2484952420493594</v>
      </c>
      <c r="T789" s="126">
        <v>1</v>
      </c>
      <c r="U789" s="128">
        <v>0.27226480101460754</v>
      </c>
      <c r="V789" s="12">
        <v>1</v>
      </c>
      <c r="W789" s="12">
        <v>1</v>
      </c>
      <c r="X789" s="12">
        <v>1</v>
      </c>
      <c r="Y789" s="12">
        <v>0</v>
      </c>
      <c r="Z789" s="12">
        <v>0</v>
      </c>
      <c r="AA789" s="12">
        <v>0</v>
      </c>
      <c r="AB789" s="12">
        <v>0</v>
      </c>
      <c r="AC789" s="12">
        <v>0</v>
      </c>
      <c r="AD789" s="12">
        <v>1</v>
      </c>
      <c r="AE789" s="12">
        <v>0</v>
      </c>
      <c r="AF789" s="12">
        <v>1</v>
      </c>
      <c r="AG789" s="113">
        <v>2.8033603809065348</v>
      </c>
      <c r="AH789" s="12">
        <v>1</v>
      </c>
      <c r="AI789" s="24">
        <v>28</v>
      </c>
      <c r="AJ789" s="12">
        <v>1</v>
      </c>
      <c r="AK789" s="12" t="s">
        <v>874</v>
      </c>
      <c r="AL789" s="12">
        <v>18</v>
      </c>
      <c r="AM789" s="12" t="s">
        <v>130</v>
      </c>
      <c r="AN789" s="128">
        <f t="shared" si="29"/>
        <v>1.791759469228055</v>
      </c>
      <c r="AO789" s="12">
        <v>721.22</v>
      </c>
      <c r="AP789" s="12" t="s">
        <v>883</v>
      </c>
      <c r="AQ789" s="12" t="s">
        <v>63</v>
      </c>
      <c r="AR789" s="12" t="s">
        <v>888</v>
      </c>
      <c r="AS789" s="12" t="s">
        <v>890</v>
      </c>
      <c r="AT789" s="12" t="s">
        <v>17</v>
      </c>
      <c r="AU789" s="12"/>
    </row>
    <row r="790" spans="1:47" ht="15" customHeight="1" x14ac:dyDescent="0.3">
      <c r="A790" s="15">
        <v>9.6612977521206331E-2</v>
      </c>
      <c r="B790" s="12">
        <v>0.20753898874925802</v>
      </c>
      <c r="C790" s="12">
        <v>1</v>
      </c>
      <c r="D790" s="12">
        <v>0</v>
      </c>
      <c r="E790" s="12">
        <v>0</v>
      </c>
      <c r="F790" s="12">
        <v>0</v>
      </c>
      <c r="G790" s="12">
        <v>0</v>
      </c>
      <c r="H790" s="12">
        <v>0</v>
      </c>
      <c r="I790" s="12">
        <v>0</v>
      </c>
      <c r="J790" s="12">
        <v>0</v>
      </c>
      <c r="K790" s="12">
        <v>0</v>
      </c>
      <c r="L790" s="12">
        <v>0</v>
      </c>
      <c r="M790" s="12">
        <v>0</v>
      </c>
      <c r="N790" s="12">
        <v>1</v>
      </c>
      <c r="O790" s="113">
        <v>7.6063873897726522</v>
      </c>
      <c r="P790" s="12">
        <v>0</v>
      </c>
      <c r="Q790" s="12">
        <v>1</v>
      </c>
      <c r="R790" s="12">
        <v>3.222</v>
      </c>
      <c r="S790" s="128">
        <v>4.2484952420493594</v>
      </c>
      <c r="T790" s="126">
        <v>1</v>
      </c>
      <c r="U790" s="128">
        <v>0.27226480101460754</v>
      </c>
      <c r="V790" s="12">
        <v>1</v>
      </c>
      <c r="W790" s="12">
        <v>1</v>
      </c>
      <c r="X790" s="12">
        <v>1</v>
      </c>
      <c r="Y790" s="12">
        <v>0</v>
      </c>
      <c r="Z790" s="12">
        <v>0</v>
      </c>
      <c r="AA790" s="12">
        <v>0</v>
      </c>
      <c r="AB790" s="12">
        <v>0</v>
      </c>
      <c r="AC790" s="12">
        <v>0</v>
      </c>
      <c r="AD790" s="12">
        <v>1</v>
      </c>
      <c r="AE790" s="12">
        <v>0</v>
      </c>
      <c r="AF790" s="12">
        <v>1</v>
      </c>
      <c r="AG790" s="113">
        <v>2.8033603809065348</v>
      </c>
      <c r="AH790" s="12">
        <v>1</v>
      </c>
      <c r="AI790" s="24">
        <v>28</v>
      </c>
      <c r="AJ790" s="12">
        <v>1</v>
      </c>
      <c r="AK790" s="12" t="s">
        <v>874</v>
      </c>
      <c r="AL790" s="12">
        <v>18</v>
      </c>
      <c r="AM790" s="12" t="s">
        <v>130</v>
      </c>
      <c r="AN790" s="128">
        <f t="shared" si="29"/>
        <v>1.791759469228055</v>
      </c>
      <c r="AO790" s="12">
        <v>721.22</v>
      </c>
      <c r="AP790" s="12" t="s">
        <v>883</v>
      </c>
      <c r="AQ790" s="12" t="s">
        <v>63</v>
      </c>
      <c r="AR790" s="12" t="s">
        <v>889</v>
      </c>
      <c r="AS790" s="12" t="s">
        <v>890</v>
      </c>
      <c r="AT790" s="12" t="s">
        <v>17</v>
      </c>
      <c r="AU790" s="12"/>
    </row>
    <row r="791" spans="1:47" ht="15" customHeight="1" x14ac:dyDescent="0.3">
      <c r="A791" s="15">
        <v>-1.7824360146347393E-2</v>
      </c>
      <c r="B791" s="12">
        <v>0.11865931183139834</v>
      </c>
      <c r="C791" s="12">
        <v>1</v>
      </c>
      <c r="D791" s="12">
        <v>0</v>
      </c>
      <c r="E791" s="12">
        <v>0</v>
      </c>
      <c r="F791" s="12">
        <v>0</v>
      </c>
      <c r="G791" s="12">
        <v>0</v>
      </c>
      <c r="H791" s="12">
        <v>0</v>
      </c>
      <c r="I791" s="12">
        <v>0</v>
      </c>
      <c r="J791" s="12">
        <v>0</v>
      </c>
      <c r="K791" s="12">
        <v>0</v>
      </c>
      <c r="L791" s="12">
        <v>0</v>
      </c>
      <c r="M791" s="12">
        <v>0</v>
      </c>
      <c r="N791" s="12">
        <v>1</v>
      </c>
      <c r="O791" s="113">
        <v>7.6063873897726522</v>
      </c>
      <c r="P791" s="12">
        <v>0</v>
      </c>
      <c r="Q791" s="12">
        <v>1</v>
      </c>
      <c r="R791" s="12">
        <v>3.222</v>
      </c>
      <c r="S791" s="128">
        <v>4.2484952420493594</v>
      </c>
      <c r="T791" s="126">
        <v>1</v>
      </c>
      <c r="U791" s="128">
        <v>0.27226480101460754</v>
      </c>
      <c r="V791" s="12">
        <v>1</v>
      </c>
      <c r="W791" s="12">
        <v>1</v>
      </c>
      <c r="X791" s="12">
        <v>1</v>
      </c>
      <c r="Y791" s="12">
        <v>0</v>
      </c>
      <c r="Z791" s="12">
        <v>0</v>
      </c>
      <c r="AA791" s="12">
        <v>0</v>
      </c>
      <c r="AB791" s="12">
        <v>0</v>
      </c>
      <c r="AC791" s="12">
        <v>0</v>
      </c>
      <c r="AD791" s="12">
        <v>1</v>
      </c>
      <c r="AE791" s="12">
        <v>0</v>
      </c>
      <c r="AF791" s="12">
        <v>1</v>
      </c>
      <c r="AG791" s="113">
        <v>2.8033603809065348</v>
      </c>
      <c r="AH791" s="12">
        <v>1</v>
      </c>
      <c r="AI791" s="24">
        <v>28</v>
      </c>
      <c r="AJ791" s="12">
        <v>1</v>
      </c>
      <c r="AK791" s="12" t="s">
        <v>874</v>
      </c>
      <c r="AL791" s="12">
        <v>18</v>
      </c>
      <c r="AM791" s="12" t="s">
        <v>130</v>
      </c>
      <c r="AN791" s="128">
        <f t="shared" si="29"/>
        <v>1.791759469228055</v>
      </c>
      <c r="AO791" s="12">
        <v>721.22</v>
      </c>
      <c r="AP791" s="12" t="s">
        <v>884</v>
      </c>
      <c r="AQ791" s="12" t="s">
        <v>63</v>
      </c>
      <c r="AR791" s="12" t="s">
        <v>887</v>
      </c>
      <c r="AS791" s="12" t="s">
        <v>890</v>
      </c>
      <c r="AT791" s="12" t="s">
        <v>17</v>
      </c>
      <c r="AU791" s="12"/>
    </row>
    <row r="792" spans="1:47" ht="15" customHeight="1" x14ac:dyDescent="0.3">
      <c r="A792" s="15">
        <v>-4.7644508041119714E-3</v>
      </c>
      <c r="B792" s="12">
        <v>0.13245173235431279</v>
      </c>
      <c r="C792" s="12">
        <v>0</v>
      </c>
      <c r="D792" s="12">
        <v>0</v>
      </c>
      <c r="E792" s="12">
        <v>1</v>
      </c>
      <c r="F792" s="12">
        <v>0</v>
      </c>
      <c r="G792" s="12">
        <v>0</v>
      </c>
      <c r="H792" s="12">
        <v>0</v>
      </c>
      <c r="I792" s="12">
        <v>0</v>
      </c>
      <c r="J792" s="12">
        <v>0</v>
      </c>
      <c r="K792" s="12">
        <v>0</v>
      </c>
      <c r="L792" s="12">
        <v>0</v>
      </c>
      <c r="M792" s="12">
        <v>0</v>
      </c>
      <c r="N792" s="12">
        <v>1</v>
      </c>
      <c r="O792" s="113">
        <v>7.6063873897726522</v>
      </c>
      <c r="P792" s="12">
        <v>0</v>
      </c>
      <c r="Q792" s="12">
        <v>1</v>
      </c>
      <c r="R792" s="12">
        <v>3.222</v>
      </c>
      <c r="S792" s="128">
        <v>4.2484952420493594</v>
      </c>
      <c r="T792" s="126">
        <v>1</v>
      </c>
      <c r="U792" s="128">
        <v>0.27226480101460754</v>
      </c>
      <c r="V792" s="12">
        <v>1</v>
      </c>
      <c r="W792" s="12">
        <v>1</v>
      </c>
      <c r="X792" s="12">
        <v>1</v>
      </c>
      <c r="Y792" s="12">
        <v>0</v>
      </c>
      <c r="Z792" s="12">
        <v>1</v>
      </c>
      <c r="AA792" s="12">
        <v>0</v>
      </c>
      <c r="AB792" s="12">
        <v>0</v>
      </c>
      <c r="AC792" s="12">
        <v>0</v>
      </c>
      <c r="AD792" s="12">
        <v>1</v>
      </c>
      <c r="AE792" s="12">
        <v>0</v>
      </c>
      <c r="AF792" s="12">
        <v>1</v>
      </c>
      <c r="AG792" s="113">
        <v>2.8033603809065348</v>
      </c>
      <c r="AH792" s="12">
        <v>1</v>
      </c>
      <c r="AI792" s="24">
        <v>28</v>
      </c>
      <c r="AJ792" s="12">
        <v>1</v>
      </c>
      <c r="AK792" s="12" t="s">
        <v>874</v>
      </c>
      <c r="AL792" s="12">
        <v>18</v>
      </c>
      <c r="AM792" s="12" t="s">
        <v>130</v>
      </c>
      <c r="AN792" s="128">
        <f t="shared" si="29"/>
        <v>1.791759469228055</v>
      </c>
      <c r="AO792" s="12">
        <v>721.22</v>
      </c>
      <c r="AP792" s="12" t="s">
        <v>884</v>
      </c>
      <c r="AQ792" s="12" t="s">
        <v>63</v>
      </c>
      <c r="AR792" s="12" t="s">
        <v>888</v>
      </c>
      <c r="AS792" s="12" t="s">
        <v>890</v>
      </c>
      <c r="AT792" s="12" t="s">
        <v>17</v>
      </c>
      <c r="AU792" s="12"/>
    </row>
    <row r="793" spans="1:47" ht="15" customHeight="1" x14ac:dyDescent="0.3">
      <c r="A793" s="15">
        <v>6.770931305724591E-2</v>
      </c>
      <c r="B793" s="12">
        <v>0.173678163604088</v>
      </c>
      <c r="C793" s="12">
        <v>0</v>
      </c>
      <c r="D793" s="12">
        <v>0</v>
      </c>
      <c r="E793" s="12">
        <v>1</v>
      </c>
      <c r="F793" s="12">
        <v>0</v>
      </c>
      <c r="G793" s="12">
        <v>0</v>
      </c>
      <c r="H793" s="12">
        <v>0</v>
      </c>
      <c r="I793" s="12">
        <v>0</v>
      </c>
      <c r="J793" s="12">
        <v>0</v>
      </c>
      <c r="K793" s="12">
        <v>0</v>
      </c>
      <c r="L793" s="12">
        <v>0</v>
      </c>
      <c r="M793" s="12">
        <v>0</v>
      </c>
      <c r="N793" s="12">
        <v>1</v>
      </c>
      <c r="O793" s="113">
        <v>7.6063873897726522</v>
      </c>
      <c r="P793" s="12">
        <v>0</v>
      </c>
      <c r="Q793" s="12">
        <v>1</v>
      </c>
      <c r="R793" s="12">
        <v>3.222</v>
      </c>
      <c r="S793" s="128">
        <v>4.2484952420493594</v>
      </c>
      <c r="T793" s="126">
        <v>1</v>
      </c>
      <c r="U793" s="128">
        <v>0.27226480101460754</v>
      </c>
      <c r="V793" s="12">
        <v>1</v>
      </c>
      <c r="W793" s="12">
        <v>1</v>
      </c>
      <c r="X793" s="12">
        <v>1</v>
      </c>
      <c r="Y793" s="12">
        <v>0</v>
      </c>
      <c r="Z793" s="12">
        <v>1</v>
      </c>
      <c r="AA793" s="12">
        <v>0</v>
      </c>
      <c r="AB793" s="12">
        <v>0</v>
      </c>
      <c r="AC793" s="12">
        <v>0</v>
      </c>
      <c r="AD793" s="12">
        <v>1</v>
      </c>
      <c r="AE793" s="12">
        <v>0</v>
      </c>
      <c r="AF793" s="12">
        <v>1</v>
      </c>
      <c r="AG793" s="113">
        <v>2.8033603809065348</v>
      </c>
      <c r="AH793" s="12">
        <v>1</v>
      </c>
      <c r="AI793" s="24">
        <v>28</v>
      </c>
      <c r="AJ793" s="12">
        <v>1</v>
      </c>
      <c r="AK793" s="12" t="s">
        <v>874</v>
      </c>
      <c r="AL793" s="12">
        <v>18</v>
      </c>
      <c r="AM793" s="12" t="s">
        <v>130</v>
      </c>
      <c r="AN793" s="128">
        <f t="shared" si="29"/>
        <v>1.791759469228055</v>
      </c>
      <c r="AO793" s="12">
        <v>721.22</v>
      </c>
      <c r="AP793" s="12" t="s">
        <v>884</v>
      </c>
      <c r="AQ793" s="12" t="s">
        <v>63</v>
      </c>
      <c r="AR793" s="12" t="s">
        <v>889</v>
      </c>
      <c r="AS793" s="12" t="s">
        <v>890</v>
      </c>
      <c r="AT793" s="12" t="s">
        <v>17</v>
      </c>
      <c r="AU793" s="12"/>
    </row>
    <row r="794" spans="1:47" ht="15" customHeight="1" x14ac:dyDescent="0.3">
      <c r="A794" s="15">
        <v>-3.1554742859582645E-2</v>
      </c>
      <c r="B794" s="12">
        <v>0.1923542544180038</v>
      </c>
      <c r="C794" s="12">
        <v>0</v>
      </c>
      <c r="D794" s="12">
        <v>0</v>
      </c>
      <c r="E794" s="12">
        <v>1</v>
      </c>
      <c r="F794" s="12">
        <v>0</v>
      </c>
      <c r="G794" s="12">
        <v>0</v>
      </c>
      <c r="H794" s="12">
        <v>0</v>
      </c>
      <c r="I794" s="12">
        <v>0</v>
      </c>
      <c r="J794" s="12">
        <v>0</v>
      </c>
      <c r="K794" s="12">
        <v>0</v>
      </c>
      <c r="L794" s="12">
        <v>0</v>
      </c>
      <c r="M794" s="12">
        <v>0</v>
      </c>
      <c r="N794" s="12">
        <v>1</v>
      </c>
      <c r="O794" s="113">
        <v>7.6063873897726522</v>
      </c>
      <c r="P794" s="12">
        <v>0</v>
      </c>
      <c r="Q794" s="12">
        <v>1</v>
      </c>
      <c r="R794" s="12">
        <v>3.222</v>
      </c>
      <c r="S794" s="128">
        <v>4.2484952420493594</v>
      </c>
      <c r="T794" s="126">
        <v>1</v>
      </c>
      <c r="U794" s="128">
        <v>0.27226480101460754</v>
      </c>
      <c r="V794" s="12">
        <v>1</v>
      </c>
      <c r="W794" s="12">
        <v>1</v>
      </c>
      <c r="X794" s="12">
        <v>1</v>
      </c>
      <c r="Y794" s="12">
        <v>0</v>
      </c>
      <c r="Z794" s="12">
        <v>1</v>
      </c>
      <c r="AA794" s="12">
        <v>0</v>
      </c>
      <c r="AB794" s="12">
        <v>0</v>
      </c>
      <c r="AC794" s="12">
        <v>0</v>
      </c>
      <c r="AD794" s="12">
        <v>1</v>
      </c>
      <c r="AE794" s="12">
        <v>0</v>
      </c>
      <c r="AF794" s="12">
        <v>1</v>
      </c>
      <c r="AG794" s="113">
        <v>2.8033603809065348</v>
      </c>
      <c r="AH794" s="12">
        <v>1</v>
      </c>
      <c r="AI794" s="24">
        <v>28</v>
      </c>
      <c r="AJ794" s="12">
        <v>1</v>
      </c>
      <c r="AK794" s="12" t="s">
        <v>874</v>
      </c>
      <c r="AL794" s="12">
        <v>18</v>
      </c>
      <c r="AM794" s="12" t="s">
        <v>130</v>
      </c>
      <c r="AN794" s="128">
        <f t="shared" si="29"/>
        <v>1.791759469228055</v>
      </c>
      <c r="AO794" s="12">
        <v>721.22</v>
      </c>
      <c r="AP794" s="12" t="s">
        <v>885</v>
      </c>
      <c r="AQ794" s="12" t="s">
        <v>63</v>
      </c>
      <c r="AR794" s="12" t="s">
        <v>887</v>
      </c>
      <c r="AS794" s="12" t="s">
        <v>890</v>
      </c>
      <c r="AT794" s="12" t="s">
        <v>17</v>
      </c>
      <c r="AU794" s="12"/>
    </row>
    <row r="795" spans="1:47" ht="15" customHeight="1" x14ac:dyDescent="0.3">
      <c r="A795" s="15">
        <v>-4.1457389041997063E-2</v>
      </c>
      <c r="B795" s="12">
        <v>0.15999048728883375</v>
      </c>
      <c r="C795" s="12">
        <v>0</v>
      </c>
      <c r="D795" s="12">
        <v>0</v>
      </c>
      <c r="E795" s="12">
        <v>1</v>
      </c>
      <c r="F795" s="12">
        <v>0</v>
      </c>
      <c r="G795" s="12">
        <v>0</v>
      </c>
      <c r="H795" s="12">
        <v>0</v>
      </c>
      <c r="I795" s="12">
        <v>0</v>
      </c>
      <c r="J795" s="12">
        <v>0</v>
      </c>
      <c r="K795" s="12">
        <v>0</v>
      </c>
      <c r="L795" s="12">
        <v>0</v>
      </c>
      <c r="M795" s="12">
        <v>0</v>
      </c>
      <c r="N795" s="12">
        <v>1</v>
      </c>
      <c r="O795" s="113">
        <v>7.6063873897726522</v>
      </c>
      <c r="P795" s="12">
        <v>0</v>
      </c>
      <c r="Q795" s="12">
        <v>1</v>
      </c>
      <c r="R795" s="12">
        <v>3.222</v>
      </c>
      <c r="S795" s="128">
        <v>4.2484952420493594</v>
      </c>
      <c r="T795" s="126">
        <v>1</v>
      </c>
      <c r="U795" s="128">
        <v>0.27226480101460754</v>
      </c>
      <c r="V795" s="12">
        <v>1</v>
      </c>
      <c r="W795" s="12">
        <v>1</v>
      </c>
      <c r="X795" s="12">
        <v>1</v>
      </c>
      <c r="Y795" s="12">
        <v>0</v>
      </c>
      <c r="Z795" s="12">
        <v>1</v>
      </c>
      <c r="AA795" s="12">
        <v>0</v>
      </c>
      <c r="AB795" s="12">
        <v>0</v>
      </c>
      <c r="AC795" s="12">
        <v>0</v>
      </c>
      <c r="AD795" s="12">
        <v>1</v>
      </c>
      <c r="AE795" s="12">
        <v>0</v>
      </c>
      <c r="AF795" s="12">
        <v>1</v>
      </c>
      <c r="AG795" s="113">
        <v>2.8033603809065348</v>
      </c>
      <c r="AH795" s="12">
        <v>1</v>
      </c>
      <c r="AI795" s="24">
        <v>28</v>
      </c>
      <c r="AJ795" s="12">
        <v>1</v>
      </c>
      <c r="AK795" s="12" t="s">
        <v>874</v>
      </c>
      <c r="AL795" s="12">
        <v>18</v>
      </c>
      <c r="AM795" s="12" t="s">
        <v>130</v>
      </c>
      <c r="AN795" s="128">
        <f t="shared" si="29"/>
        <v>1.791759469228055</v>
      </c>
      <c r="AO795" s="12">
        <v>721.22</v>
      </c>
      <c r="AP795" s="12" t="s">
        <v>885</v>
      </c>
      <c r="AQ795" s="12" t="s">
        <v>63</v>
      </c>
      <c r="AR795" s="12" t="s">
        <v>888</v>
      </c>
      <c r="AS795" s="12" t="s">
        <v>890</v>
      </c>
      <c r="AT795" s="12" t="s">
        <v>17</v>
      </c>
      <c r="AU795" s="12"/>
    </row>
    <row r="796" spans="1:47" ht="15" customHeight="1" x14ac:dyDescent="0.3">
      <c r="A796" s="15">
        <v>9.1814501360035928E-3</v>
      </c>
      <c r="B796" s="12">
        <v>0.12216429486515892</v>
      </c>
      <c r="C796" s="12">
        <v>0</v>
      </c>
      <c r="D796" s="12">
        <v>0</v>
      </c>
      <c r="E796" s="12">
        <v>1</v>
      </c>
      <c r="F796" s="12">
        <v>0</v>
      </c>
      <c r="G796" s="12">
        <v>0</v>
      </c>
      <c r="H796" s="12">
        <v>0</v>
      </c>
      <c r="I796" s="12">
        <v>0</v>
      </c>
      <c r="J796" s="12">
        <v>0</v>
      </c>
      <c r="K796" s="12">
        <v>0</v>
      </c>
      <c r="L796" s="12">
        <v>0</v>
      </c>
      <c r="M796" s="12">
        <v>0</v>
      </c>
      <c r="N796" s="12">
        <v>1</v>
      </c>
      <c r="O796" s="113">
        <v>7.6063873897726522</v>
      </c>
      <c r="P796" s="12">
        <v>0</v>
      </c>
      <c r="Q796" s="12">
        <v>1</v>
      </c>
      <c r="R796" s="12">
        <v>3.222</v>
      </c>
      <c r="S796" s="128">
        <v>4.2484952420493594</v>
      </c>
      <c r="T796" s="126">
        <v>1</v>
      </c>
      <c r="U796" s="128">
        <v>0.27226480101460754</v>
      </c>
      <c r="V796" s="12">
        <v>1</v>
      </c>
      <c r="W796" s="12">
        <v>1</v>
      </c>
      <c r="X796" s="12">
        <v>1</v>
      </c>
      <c r="Y796" s="12">
        <v>0</v>
      </c>
      <c r="Z796" s="12">
        <v>1</v>
      </c>
      <c r="AA796" s="12">
        <v>0</v>
      </c>
      <c r="AB796" s="12">
        <v>0</v>
      </c>
      <c r="AC796" s="12">
        <v>0</v>
      </c>
      <c r="AD796" s="12">
        <v>1</v>
      </c>
      <c r="AE796" s="12">
        <v>0</v>
      </c>
      <c r="AF796" s="12">
        <v>1</v>
      </c>
      <c r="AG796" s="113">
        <v>2.8033603809065348</v>
      </c>
      <c r="AH796" s="12">
        <v>1</v>
      </c>
      <c r="AI796" s="24">
        <v>28</v>
      </c>
      <c r="AJ796" s="12">
        <v>1</v>
      </c>
      <c r="AK796" s="12" t="s">
        <v>874</v>
      </c>
      <c r="AL796" s="12">
        <v>18</v>
      </c>
      <c r="AM796" s="12" t="s">
        <v>130</v>
      </c>
      <c r="AN796" s="128">
        <f t="shared" si="29"/>
        <v>1.791759469228055</v>
      </c>
      <c r="AO796" s="12">
        <v>721.22</v>
      </c>
      <c r="AP796" s="12" t="s">
        <v>885</v>
      </c>
      <c r="AQ796" s="12" t="s">
        <v>63</v>
      </c>
      <c r="AR796" s="12" t="s">
        <v>889</v>
      </c>
      <c r="AS796" s="12" t="s">
        <v>890</v>
      </c>
      <c r="AT796" s="12" t="s">
        <v>17</v>
      </c>
      <c r="AU796" s="12"/>
    </row>
    <row r="797" spans="1:47" ht="15" customHeight="1" x14ac:dyDescent="0.3">
      <c r="A797" s="15">
        <v>2.0320697987963446E-2</v>
      </c>
      <c r="B797" s="12">
        <v>8.5953074619014077E-3</v>
      </c>
      <c r="C797" s="12">
        <v>0</v>
      </c>
      <c r="D797" s="12">
        <v>1</v>
      </c>
      <c r="E797" s="12">
        <v>0</v>
      </c>
      <c r="F797" s="12">
        <v>1</v>
      </c>
      <c r="G797" s="12">
        <v>0</v>
      </c>
      <c r="H797" s="12">
        <v>1</v>
      </c>
      <c r="I797" s="12">
        <v>0</v>
      </c>
      <c r="J797" s="12">
        <v>0</v>
      </c>
      <c r="K797" s="12">
        <v>0</v>
      </c>
      <c r="L797" s="12">
        <v>0</v>
      </c>
      <c r="M797" s="12">
        <v>0</v>
      </c>
      <c r="N797" s="12">
        <v>0</v>
      </c>
      <c r="O797" s="113">
        <v>7.6021516789425139</v>
      </c>
      <c r="P797" s="12">
        <v>0</v>
      </c>
      <c r="Q797" s="12">
        <v>1</v>
      </c>
      <c r="R797" s="12">
        <v>3.222</v>
      </c>
      <c r="S797" s="128">
        <v>5.575949103146316</v>
      </c>
      <c r="T797" s="126">
        <v>1</v>
      </c>
      <c r="U797" s="128">
        <v>0.23547126064896348</v>
      </c>
      <c r="V797" s="12">
        <v>1</v>
      </c>
      <c r="W797" s="12">
        <v>0</v>
      </c>
      <c r="X797" s="12">
        <v>1</v>
      </c>
      <c r="Y797" s="12">
        <v>1</v>
      </c>
      <c r="Z797" s="12">
        <v>1</v>
      </c>
      <c r="AA797" s="12">
        <v>1</v>
      </c>
      <c r="AB797" s="12">
        <v>0</v>
      </c>
      <c r="AC797" s="12">
        <v>0</v>
      </c>
      <c r="AD797" s="12">
        <v>1</v>
      </c>
      <c r="AE797" s="12">
        <v>0</v>
      </c>
      <c r="AF797" s="12">
        <v>0.5</v>
      </c>
      <c r="AG797" s="113">
        <v>3.3322045101752038</v>
      </c>
      <c r="AH797" s="12">
        <v>1</v>
      </c>
      <c r="AI797" s="24">
        <v>29</v>
      </c>
      <c r="AJ797" s="12">
        <v>1</v>
      </c>
      <c r="AK797" s="12" t="s">
        <v>897</v>
      </c>
      <c r="AL797" s="12">
        <v>19</v>
      </c>
      <c r="AM797" s="12" t="s">
        <v>131</v>
      </c>
      <c r="AN797" s="128">
        <f t="shared" ref="AN797:AN825" si="30">LN(6.7)</f>
        <v>1.9021075263969205</v>
      </c>
      <c r="AO797" s="12">
        <v>3222.38</v>
      </c>
      <c r="AP797" s="12" t="s">
        <v>917</v>
      </c>
      <c r="AQ797" s="12" t="s">
        <v>909</v>
      </c>
      <c r="AR797" s="12" t="s">
        <v>910</v>
      </c>
      <c r="AS797" s="12" t="s">
        <v>916</v>
      </c>
      <c r="AT797" s="12" t="s">
        <v>17</v>
      </c>
    </row>
    <row r="798" spans="1:47" ht="15" customHeight="1" x14ac:dyDescent="0.3">
      <c r="A798" s="15">
        <v>1.001765451686549E-2</v>
      </c>
      <c r="B798" s="12">
        <v>8.5969689672009287E-3</v>
      </c>
      <c r="C798" s="12">
        <v>0</v>
      </c>
      <c r="D798" s="12">
        <v>1</v>
      </c>
      <c r="E798" s="12">
        <v>0</v>
      </c>
      <c r="F798" s="12">
        <v>1</v>
      </c>
      <c r="G798" s="12">
        <v>0</v>
      </c>
      <c r="H798" s="12">
        <v>1</v>
      </c>
      <c r="I798" s="12">
        <v>0</v>
      </c>
      <c r="J798" s="12">
        <v>0</v>
      </c>
      <c r="K798" s="12">
        <v>0</v>
      </c>
      <c r="L798" s="12">
        <v>0</v>
      </c>
      <c r="M798" s="12">
        <v>0</v>
      </c>
      <c r="N798" s="12">
        <v>0</v>
      </c>
      <c r="O798" s="113">
        <v>7.6021516789425139</v>
      </c>
      <c r="P798" s="12">
        <v>0</v>
      </c>
      <c r="Q798" s="12">
        <v>1</v>
      </c>
      <c r="R798" s="12">
        <v>3.222</v>
      </c>
      <c r="S798" s="128">
        <v>5.575949103146316</v>
      </c>
      <c r="T798" s="126">
        <v>1</v>
      </c>
      <c r="U798" s="128">
        <v>0.23547126064896348</v>
      </c>
      <c r="V798" s="12">
        <v>1</v>
      </c>
      <c r="W798" s="12">
        <v>0</v>
      </c>
      <c r="X798" s="12">
        <v>1</v>
      </c>
      <c r="Y798" s="12">
        <v>1</v>
      </c>
      <c r="Z798" s="12">
        <v>1</v>
      </c>
      <c r="AA798" s="12">
        <v>1</v>
      </c>
      <c r="AB798" s="12">
        <v>0</v>
      </c>
      <c r="AC798" s="12">
        <v>0</v>
      </c>
      <c r="AD798" s="12">
        <v>1</v>
      </c>
      <c r="AE798" s="12">
        <v>0</v>
      </c>
      <c r="AF798" s="12">
        <v>0.5</v>
      </c>
      <c r="AG798" s="113">
        <v>3.3322045101752038</v>
      </c>
      <c r="AH798" s="12">
        <v>1</v>
      </c>
      <c r="AI798" s="24">
        <v>29</v>
      </c>
      <c r="AJ798" s="12">
        <v>1</v>
      </c>
      <c r="AK798" s="12" t="s">
        <v>897</v>
      </c>
      <c r="AL798" s="12">
        <v>19</v>
      </c>
      <c r="AM798" s="12" t="s">
        <v>131</v>
      </c>
      <c r="AN798" s="128">
        <f t="shared" si="30"/>
        <v>1.9021075263969205</v>
      </c>
      <c r="AO798" s="12">
        <v>3222.38</v>
      </c>
      <c r="AP798" s="12" t="s">
        <v>347</v>
      </c>
      <c r="AQ798" s="12" t="s">
        <v>913</v>
      </c>
      <c r="AR798" s="12" t="s">
        <v>911</v>
      </c>
      <c r="AS798" s="12" t="s">
        <v>916</v>
      </c>
      <c r="AT798" s="12" t="s">
        <v>17</v>
      </c>
    </row>
    <row r="799" spans="1:47" ht="15" customHeight="1" x14ac:dyDescent="0.3">
      <c r="A799" s="15">
        <v>1.9244865980303567E-2</v>
      </c>
      <c r="B799" s="12">
        <v>8.5958081322513209E-3</v>
      </c>
      <c r="C799" s="12">
        <v>0</v>
      </c>
      <c r="D799" s="12">
        <v>1</v>
      </c>
      <c r="E799" s="12">
        <v>0</v>
      </c>
      <c r="F799" s="12">
        <v>1</v>
      </c>
      <c r="G799" s="12">
        <v>0</v>
      </c>
      <c r="H799" s="12">
        <v>1</v>
      </c>
      <c r="I799" s="12">
        <v>0</v>
      </c>
      <c r="J799" s="12">
        <v>0</v>
      </c>
      <c r="K799" s="12">
        <v>0</v>
      </c>
      <c r="L799" s="12">
        <v>0</v>
      </c>
      <c r="M799" s="12">
        <v>0</v>
      </c>
      <c r="N799" s="12">
        <v>0</v>
      </c>
      <c r="O799" s="113">
        <v>7.6021516789425139</v>
      </c>
      <c r="P799" s="12">
        <v>0</v>
      </c>
      <c r="Q799" s="12">
        <v>1</v>
      </c>
      <c r="R799" s="12">
        <v>3.222</v>
      </c>
      <c r="S799" s="128">
        <v>5.575949103146316</v>
      </c>
      <c r="T799" s="126">
        <v>1</v>
      </c>
      <c r="U799" s="128">
        <v>0.23547126064896348</v>
      </c>
      <c r="V799" s="12">
        <v>1</v>
      </c>
      <c r="W799" s="12">
        <v>0</v>
      </c>
      <c r="X799" s="12">
        <v>1</v>
      </c>
      <c r="Y799" s="12">
        <v>1</v>
      </c>
      <c r="Z799" s="12">
        <v>1</v>
      </c>
      <c r="AA799" s="12">
        <v>1</v>
      </c>
      <c r="AB799" s="12">
        <v>0</v>
      </c>
      <c r="AC799" s="12">
        <v>0</v>
      </c>
      <c r="AD799" s="12">
        <v>1</v>
      </c>
      <c r="AE799" s="12">
        <v>0</v>
      </c>
      <c r="AF799" s="12">
        <v>0.5</v>
      </c>
      <c r="AG799" s="113">
        <v>3.3322045101752038</v>
      </c>
      <c r="AH799" s="12">
        <v>1</v>
      </c>
      <c r="AI799" s="24">
        <v>29</v>
      </c>
      <c r="AJ799" s="12">
        <v>1</v>
      </c>
      <c r="AK799" s="12" t="s">
        <v>897</v>
      </c>
      <c r="AL799" s="12">
        <v>19</v>
      </c>
      <c r="AM799" s="12" t="s">
        <v>131</v>
      </c>
      <c r="AN799" s="128">
        <f t="shared" si="30"/>
        <v>1.9021075263969205</v>
      </c>
      <c r="AO799" s="12">
        <v>3222.38</v>
      </c>
      <c r="AP799" s="12" t="s">
        <v>347</v>
      </c>
      <c r="AQ799" s="12" t="s">
        <v>914</v>
      </c>
      <c r="AR799" s="12" t="s">
        <v>912</v>
      </c>
      <c r="AS799" s="12" t="s">
        <v>916</v>
      </c>
      <c r="AT799" s="12" t="s">
        <v>17</v>
      </c>
    </row>
    <row r="800" spans="1:47" ht="15" customHeight="1" x14ac:dyDescent="0.3">
      <c r="A800" s="15">
        <v>2.2429144062070653E-3</v>
      </c>
      <c r="B800" s="12">
        <v>6.5792155915407255E-3</v>
      </c>
      <c r="C800" s="12">
        <v>0</v>
      </c>
      <c r="D800" s="12">
        <v>1</v>
      </c>
      <c r="E800" s="12">
        <v>0</v>
      </c>
      <c r="F800" s="12">
        <v>1</v>
      </c>
      <c r="G800" s="12">
        <v>1</v>
      </c>
      <c r="H800" s="12">
        <v>0</v>
      </c>
      <c r="I800" s="12">
        <v>0</v>
      </c>
      <c r="J800" s="12">
        <v>0</v>
      </c>
      <c r="K800" s="12">
        <v>0</v>
      </c>
      <c r="L800" s="12">
        <v>0</v>
      </c>
      <c r="M800" s="12">
        <v>0</v>
      </c>
      <c r="N800" s="12">
        <v>0</v>
      </c>
      <c r="O800" s="113">
        <v>7.6021516789425139</v>
      </c>
      <c r="P800" s="12">
        <v>0</v>
      </c>
      <c r="Q800" s="12">
        <v>1</v>
      </c>
      <c r="R800" s="12">
        <v>3.222</v>
      </c>
      <c r="S800" s="128">
        <v>5.575949103146316</v>
      </c>
      <c r="T800" s="126">
        <v>1</v>
      </c>
      <c r="U800" s="128">
        <v>0.23547126064896348</v>
      </c>
      <c r="V800" s="12">
        <v>1</v>
      </c>
      <c r="W800" s="12">
        <v>0</v>
      </c>
      <c r="X800" s="12">
        <v>1</v>
      </c>
      <c r="Y800" s="12">
        <v>1</v>
      </c>
      <c r="Z800" s="12">
        <v>1</v>
      </c>
      <c r="AA800" s="12">
        <v>1</v>
      </c>
      <c r="AB800" s="12">
        <v>0</v>
      </c>
      <c r="AC800" s="12">
        <v>0</v>
      </c>
      <c r="AD800" s="12">
        <v>1</v>
      </c>
      <c r="AE800" s="12">
        <v>0</v>
      </c>
      <c r="AF800" s="12">
        <v>0.5</v>
      </c>
      <c r="AG800" s="113">
        <v>3.3322045101752038</v>
      </c>
      <c r="AH800" s="12">
        <v>1</v>
      </c>
      <c r="AI800" s="24">
        <v>29</v>
      </c>
      <c r="AJ800" s="12">
        <v>1</v>
      </c>
      <c r="AK800" s="12" t="s">
        <v>897</v>
      </c>
      <c r="AL800" s="12">
        <v>19</v>
      </c>
      <c r="AM800" s="12" t="s">
        <v>131</v>
      </c>
      <c r="AN800" s="128">
        <f t="shared" si="30"/>
        <v>1.9021075263969205</v>
      </c>
      <c r="AO800" s="12">
        <v>3222.38</v>
      </c>
      <c r="AP800" s="12" t="s">
        <v>924</v>
      </c>
      <c r="AQ800" s="12" t="s">
        <v>921</v>
      </c>
      <c r="AR800" s="12" t="s">
        <v>910</v>
      </c>
      <c r="AS800" s="12" t="s">
        <v>919</v>
      </c>
      <c r="AT800" s="12" t="s">
        <v>17</v>
      </c>
    </row>
    <row r="801" spans="1:46" ht="15" customHeight="1" x14ac:dyDescent="0.3">
      <c r="A801" s="15">
        <v>4.3394910646544008E-3</v>
      </c>
      <c r="B801" s="12">
        <v>5.8022408617289184E-3</v>
      </c>
      <c r="C801" s="12">
        <v>0</v>
      </c>
      <c r="D801" s="12">
        <v>1</v>
      </c>
      <c r="E801" s="12">
        <v>0</v>
      </c>
      <c r="F801" s="12">
        <v>1</v>
      </c>
      <c r="G801" s="12">
        <v>1</v>
      </c>
      <c r="H801" s="12">
        <v>0</v>
      </c>
      <c r="I801" s="12">
        <v>0</v>
      </c>
      <c r="J801" s="12">
        <v>0</v>
      </c>
      <c r="K801" s="12">
        <v>0</v>
      </c>
      <c r="L801" s="12">
        <v>0</v>
      </c>
      <c r="M801" s="12">
        <v>0</v>
      </c>
      <c r="N801" s="12">
        <v>0</v>
      </c>
      <c r="O801" s="113">
        <v>7.6021516789425139</v>
      </c>
      <c r="P801" s="12">
        <v>0</v>
      </c>
      <c r="Q801" s="12">
        <v>1</v>
      </c>
      <c r="R801" s="12">
        <v>3.222</v>
      </c>
      <c r="S801" s="128">
        <v>5.575949103146316</v>
      </c>
      <c r="T801" s="126">
        <v>1</v>
      </c>
      <c r="U801" s="128">
        <v>0.23547126064896348</v>
      </c>
      <c r="V801" s="12">
        <v>1</v>
      </c>
      <c r="W801" s="12">
        <v>0</v>
      </c>
      <c r="X801" s="12">
        <v>1</v>
      </c>
      <c r="Y801" s="12">
        <v>1</v>
      </c>
      <c r="Z801" s="12">
        <v>1</v>
      </c>
      <c r="AA801" s="12">
        <v>1</v>
      </c>
      <c r="AB801" s="12">
        <v>0</v>
      </c>
      <c r="AC801" s="12">
        <v>0</v>
      </c>
      <c r="AD801" s="12">
        <v>1</v>
      </c>
      <c r="AE801" s="12">
        <v>0</v>
      </c>
      <c r="AF801" s="12">
        <v>0.5</v>
      </c>
      <c r="AG801" s="113">
        <v>3.3322045101752038</v>
      </c>
      <c r="AH801" s="12">
        <v>1</v>
      </c>
      <c r="AI801" s="24">
        <v>29</v>
      </c>
      <c r="AJ801" s="12">
        <v>1</v>
      </c>
      <c r="AK801" s="12" t="s">
        <v>897</v>
      </c>
      <c r="AL801" s="12">
        <v>19</v>
      </c>
      <c r="AM801" s="12" t="s">
        <v>131</v>
      </c>
      <c r="AN801" s="128">
        <f t="shared" si="30"/>
        <v>1.9021075263969205</v>
      </c>
      <c r="AO801" s="12">
        <v>3222.38</v>
      </c>
      <c r="AP801" s="12" t="s">
        <v>925</v>
      </c>
      <c r="AQ801" s="12" t="s">
        <v>921</v>
      </c>
      <c r="AR801" s="12" t="s">
        <v>910</v>
      </c>
      <c r="AS801" s="12" t="s">
        <v>920</v>
      </c>
      <c r="AT801" s="12" t="s">
        <v>17</v>
      </c>
    </row>
    <row r="802" spans="1:46" ht="15" customHeight="1" x14ac:dyDescent="0.3">
      <c r="A802" s="15">
        <v>1.4360430450508617E-2</v>
      </c>
      <c r="B802" s="12">
        <v>6.9142813280226667E-3</v>
      </c>
      <c r="C802" s="12">
        <v>0</v>
      </c>
      <c r="D802" s="12">
        <v>1</v>
      </c>
      <c r="E802" s="12">
        <v>0</v>
      </c>
      <c r="F802" s="12">
        <v>1</v>
      </c>
      <c r="G802" s="12">
        <v>1</v>
      </c>
      <c r="H802" s="12">
        <v>0</v>
      </c>
      <c r="I802" s="12">
        <v>0</v>
      </c>
      <c r="J802" s="12">
        <v>0</v>
      </c>
      <c r="K802" s="12">
        <v>0</v>
      </c>
      <c r="L802" s="12">
        <v>0</v>
      </c>
      <c r="M802" s="12">
        <v>0</v>
      </c>
      <c r="N802" s="12">
        <v>0</v>
      </c>
      <c r="O802" s="113">
        <v>7.6021516789425139</v>
      </c>
      <c r="P802" s="12">
        <v>0</v>
      </c>
      <c r="Q802" s="12">
        <v>1</v>
      </c>
      <c r="R802" s="12">
        <v>3.222</v>
      </c>
      <c r="S802" s="128">
        <v>5.575949103146316</v>
      </c>
      <c r="T802" s="126">
        <v>1</v>
      </c>
      <c r="U802" s="128">
        <v>0.23547126064896348</v>
      </c>
      <c r="V802" s="12">
        <v>1</v>
      </c>
      <c r="W802" s="12">
        <v>0</v>
      </c>
      <c r="X802" s="12">
        <v>1</v>
      </c>
      <c r="Y802" s="12">
        <v>1</v>
      </c>
      <c r="Z802" s="12">
        <v>1</v>
      </c>
      <c r="AA802" s="12">
        <v>1</v>
      </c>
      <c r="AB802" s="12">
        <v>0</v>
      </c>
      <c r="AC802" s="12">
        <v>0</v>
      </c>
      <c r="AD802" s="12">
        <v>1</v>
      </c>
      <c r="AE802" s="12">
        <v>0</v>
      </c>
      <c r="AF802" s="12">
        <v>0.5</v>
      </c>
      <c r="AG802" s="113">
        <v>3.3322045101752038</v>
      </c>
      <c r="AH802" s="12">
        <v>1</v>
      </c>
      <c r="AI802" s="24">
        <v>29</v>
      </c>
      <c r="AJ802" s="12">
        <v>1</v>
      </c>
      <c r="AK802" s="12" t="s">
        <v>897</v>
      </c>
      <c r="AL802" s="12">
        <v>19</v>
      </c>
      <c r="AM802" s="12" t="s">
        <v>131</v>
      </c>
      <c r="AN802" s="128">
        <f t="shared" si="30"/>
        <v>1.9021075263969205</v>
      </c>
      <c r="AO802" s="12">
        <v>3222.38</v>
      </c>
      <c r="AP802" s="12" t="s">
        <v>926</v>
      </c>
      <c r="AQ802" s="12" t="s">
        <v>922</v>
      </c>
      <c r="AR802" s="12" t="s">
        <v>910</v>
      </c>
      <c r="AS802" s="12" t="s">
        <v>919</v>
      </c>
      <c r="AT802" s="12" t="s">
        <v>17</v>
      </c>
    </row>
    <row r="803" spans="1:46" ht="15" customHeight="1" x14ac:dyDescent="0.3">
      <c r="A803" s="15">
        <v>1.010359372361995E-2</v>
      </c>
      <c r="B803" s="12">
        <v>6.0994045059641171E-3</v>
      </c>
      <c r="C803" s="12">
        <v>0</v>
      </c>
      <c r="D803" s="12">
        <v>1</v>
      </c>
      <c r="E803" s="12">
        <v>0</v>
      </c>
      <c r="F803" s="12">
        <v>1</v>
      </c>
      <c r="G803" s="12">
        <v>1</v>
      </c>
      <c r="H803" s="12">
        <v>0</v>
      </c>
      <c r="I803" s="12">
        <v>0</v>
      </c>
      <c r="J803" s="12">
        <v>0</v>
      </c>
      <c r="K803" s="12">
        <v>0</v>
      </c>
      <c r="L803" s="12">
        <v>0</v>
      </c>
      <c r="M803" s="12">
        <v>0</v>
      </c>
      <c r="N803" s="12">
        <v>0</v>
      </c>
      <c r="O803" s="113">
        <v>7.6021516789425139</v>
      </c>
      <c r="P803" s="12">
        <v>0</v>
      </c>
      <c r="Q803" s="12">
        <v>1</v>
      </c>
      <c r="R803" s="12">
        <v>3.222</v>
      </c>
      <c r="S803" s="128">
        <v>5.575949103146316</v>
      </c>
      <c r="T803" s="126">
        <v>1</v>
      </c>
      <c r="U803" s="128">
        <v>0.23547126064896348</v>
      </c>
      <c r="V803" s="12">
        <v>1</v>
      </c>
      <c r="W803" s="12">
        <v>0</v>
      </c>
      <c r="X803" s="12">
        <v>1</v>
      </c>
      <c r="Y803" s="12">
        <v>1</v>
      </c>
      <c r="Z803" s="12">
        <v>1</v>
      </c>
      <c r="AA803" s="12">
        <v>1</v>
      </c>
      <c r="AB803" s="12">
        <v>0</v>
      </c>
      <c r="AC803" s="12">
        <v>0</v>
      </c>
      <c r="AD803" s="12">
        <v>1</v>
      </c>
      <c r="AE803" s="12">
        <v>0</v>
      </c>
      <c r="AF803" s="12">
        <v>0.5</v>
      </c>
      <c r="AG803" s="113">
        <v>3.3322045101752038</v>
      </c>
      <c r="AH803" s="12">
        <v>1</v>
      </c>
      <c r="AI803" s="24">
        <v>29</v>
      </c>
      <c r="AJ803" s="12">
        <v>1</v>
      </c>
      <c r="AK803" s="12" t="s">
        <v>897</v>
      </c>
      <c r="AL803" s="12">
        <v>19</v>
      </c>
      <c r="AM803" s="12" t="s">
        <v>131</v>
      </c>
      <c r="AN803" s="128">
        <f t="shared" si="30"/>
        <v>1.9021075263969205</v>
      </c>
      <c r="AO803" s="12">
        <v>3222.38</v>
      </c>
      <c r="AP803" s="12" t="s">
        <v>927</v>
      </c>
      <c r="AQ803" s="12" t="s">
        <v>922</v>
      </c>
      <c r="AR803" s="12" t="s">
        <v>910</v>
      </c>
      <c r="AS803" s="12" t="s">
        <v>920</v>
      </c>
      <c r="AT803" s="12" t="s">
        <v>17</v>
      </c>
    </row>
    <row r="804" spans="1:46" ht="15" customHeight="1" x14ac:dyDescent="0.3">
      <c r="A804" s="15">
        <v>-5.2054075747786669E-3</v>
      </c>
      <c r="B804" s="12">
        <v>4.1466806104169035E-3</v>
      </c>
      <c r="C804" s="12">
        <v>0</v>
      </c>
      <c r="D804" s="12">
        <v>1</v>
      </c>
      <c r="E804" s="12">
        <v>0</v>
      </c>
      <c r="F804" s="12">
        <v>1</v>
      </c>
      <c r="G804" s="12">
        <v>1</v>
      </c>
      <c r="H804" s="12">
        <v>0</v>
      </c>
      <c r="I804" s="12">
        <v>0</v>
      </c>
      <c r="J804" s="12">
        <v>0</v>
      </c>
      <c r="K804" s="12">
        <v>0</v>
      </c>
      <c r="L804" s="12">
        <v>0</v>
      </c>
      <c r="M804" s="12">
        <v>0</v>
      </c>
      <c r="N804" s="12">
        <v>0</v>
      </c>
      <c r="O804" s="113">
        <v>7.6021516789425139</v>
      </c>
      <c r="P804" s="12">
        <v>0</v>
      </c>
      <c r="Q804" s="12">
        <v>1</v>
      </c>
      <c r="R804" s="12">
        <v>3.222</v>
      </c>
      <c r="S804" s="128">
        <v>5.575949103146316</v>
      </c>
      <c r="T804" s="126">
        <v>1</v>
      </c>
      <c r="U804" s="128">
        <v>0.23547126064896348</v>
      </c>
      <c r="V804" s="12">
        <v>1</v>
      </c>
      <c r="W804" s="12">
        <v>0</v>
      </c>
      <c r="X804" s="12">
        <v>1</v>
      </c>
      <c r="Y804" s="12">
        <v>1</v>
      </c>
      <c r="Z804" s="12">
        <v>1</v>
      </c>
      <c r="AA804" s="12">
        <v>1</v>
      </c>
      <c r="AB804" s="12">
        <v>0</v>
      </c>
      <c r="AC804" s="12">
        <v>0</v>
      </c>
      <c r="AD804" s="12">
        <v>1</v>
      </c>
      <c r="AE804" s="12">
        <v>0</v>
      </c>
      <c r="AF804" s="12">
        <v>0.5</v>
      </c>
      <c r="AG804" s="113">
        <v>3.3322045101752038</v>
      </c>
      <c r="AH804" s="12">
        <v>1</v>
      </c>
      <c r="AI804" s="24">
        <v>29</v>
      </c>
      <c r="AJ804" s="12">
        <v>1</v>
      </c>
      <c r="AK804" s="12" t="s">
        <v>897</v>
      </c>
      <c r="AL804" s="12">
        <v>19</v>
      </c>
      <c r="AM804" s="12" t="s">
        <v>131</v>
      </c>
      <c r="AN804" s="128">
        <f t="shared" si="30"/>
        <v>1.9021075263969205</v>
      </c>
      <c r="AO804" s="12">
        <v>3222.38</v>
      </c>
      <c r="AP804" s="12" t="s">
        <v>928</v>
      </c>
      <c r="AQ804" s="12" t="s">
        <v>923</v>
      </c>
      <c r="AR804" s="12" t="s">
        <v>910</v>
      </c>
      <c r="AS804" s="12" t="s">
        <v>919</v>
      </c>
      <c r="AT804" s="12" t="s">
        <v>17</v>
      </c>
    </row>
    <row r="805" spans="1:46" ht="15" customHeight="1" x14ac:dyDescent="0.3">
      <c r="A805" s="15">
        <v>-1.3652226641479872E-3</v>
      </c>
      <c r="B805" s="12">
        <v>3.7922851781888537E-3</v>
      </c>
      <c r="C805" s="12">
        <v>0</v>
      </c>
      <c r="D805" s="12">
        <v>1</v>
      </c>
      <c r="E805" s="12">
        <v>0</v>
      </c>
      <c r="F805" s="12">
        <v>1</v>
      </c>
      <c r="G805" s="12">
        <v>1</v>
      </c>
      <c r="H805" s="12">
        <v>0</v>
      </c>
      <c r="I805" s="12">
        <v>0</v>
      </c>
      <c r="J805" s="12">
        <v>0</v>
      </c>
      <c r="K805" s="12">
        <v>0</v>
      </c>
      <c r="L805" s="12">
        <v>0</v>
      </c>
      <c r="M805" s="12">
        <v>0</v>
      </c>
      <c r="N805" s="12">
        <v>0</v>
      </c>
      <c r="O805" s="113">
        <v>7.6021516789425139</v>
      </c>
      <c r="P805" s="12">
        <v>0</v>
      </c>
      <c r="Q805" s="12">
        <v>1</v>
      </c>
      <c r="R805" s="12">
        <v>3.222</v>
      </c>
      <c r="S805" s="128">
        <v>5.575949103146316</v>
      </c>
      <c r="T805" s="126">
        <v>1</v>
      </c>
      <c r="U805" s="128">
        <v>0.23547126064896348</v>
      </c>
      <c r="V805" s="12">
        <v>1</v>
      </c>
      <c r="W805" s="12">
        <v>0</v>
      </c>
      <c r="X805" s="12">
        <v>1</v>
      </c>
      <c r="Y805" s="12">
        <v>1</v>
      </c>
      <c r="Z805" s="12">
        <v>1</v>
      </c>
      <c r="AA805" s="12">
        <v>1</v>
      </c>
      <c r="AB805" s="12">
        <v>0</v>
      </c>
      <c r="AC805" s="12">
        <v>0</v>
      </c>
      <c r="AD805" s="12">
        <v>1</v>
      </c>
      <c r="AE805" s="12">
        <v>0</v>
      </c>
      <c r="AF805" s="12">
        <v>0.5</v>
      </c>
      <c r="AG805" s="113">
        <v>3.3322045101752038</v>
      </c>
      <c r="AH805" s="12">
        <v>1</v>
      </c>
      <c r="AI805" s="24">
        <v>29</v>
      </c>
      <c r="AJ805" s="12">
        <v>1</v>
      </c>
      <c r="AK805" s="12" t="s">
        <v>897</v>
      </c>
      <c r="AL805" s="12">
        <v>19</v>
      </c>
      <c r="AM805" s="12" t="s">
        <v>131</v>
      </c>
      <c r="AN805" s="128">
        <f t="shared" si="30"/>
        <v>1.9021075263969205</v>
      </c>
      <c r="AO805" s="12">
        <v>3222.38</v>
      </c>
      <c r="AP805" s="12" t="s">
        <v>929</v>
      </c>
      <c r="AQ805" s="12" t="s">
        <v>923</v>
      </c>
      <c r="AR805" s="12" t="s">
        <v>910</v>
      </c>
      <c r="AS805" s="12" t="s">
        <v>920</v>
      </c>
      <c r="AT805" s="12" t="s">
        <v>17</v>
      </c>
    </row>
    <row r="806" spans="1:46" ht="15" customHeight="1" x14ac:dyDescent="0.3">
      <c r="A806" s="15">
        <v>-6.7822531391307341E-3</v>
      </c>
      <c r="B806" s="12">
        <v>5.1563705372843268E-3</v>
      </c>
      <c r="C806" s="12">
        <v>0</v>
      </c>
      <c r="D806" s="12">
        <v>1</v>
      </c>
      <c r="E806" s="12">
        <v>0</v>
      </c>
      <c r="F806" s="12">
        <v>1</v>
      </c>
      <c r="G806" s="12">
        <v>1</v>
      </c>
      <c r="H806" s="12">
        <v>0</v>
      </c>
      <c r="I806" s="12">
        <v>0</v>
      </c>
      <c r="J806" s="12">
        <v>0</v>
      </c>
      <c r="K806" s="12">
        <v>0</v>
      </c>
      <c r="L806" s="12">
        <v>0</v>
      </c>
      <c r="M806" s="12">
        <v>0</v>
      </c>
      <c r="N806" s="12">
        <v>0</v>
      </c>
      <c r="O806" s="113">
        <v>7.6021516789425139</v>
      </c>
      <c r="P806" s="12">
        <v>0</v>
      </c>
      <c r="Q806" s="12">
        <v>1</v>
      </c>
      <c r="R806" s="12">
        <v>3.222</v>
      </c>
      <c r="S806" s="128">
        <v>5.575949103146316</v>
      </c>
      <c r="T806" s="126">
        <v>1</v>
      </c>
      <c r="U806" s="128">
        <v>0.23547126064896348</v>
      </c>
      <c r="V806" s="12">
        <v>1</v>
      </c>
      <c r="W806" s="12">
        <v>0</v>
      </c>
      <c r="X806" s="12">
        <v>1</v>
      </c>
      <c r="Y806" s="12">
        <v>1</v>
      </c>
      <c r="Z806" s="12">
        <v>1</v>
      </c>
      <c r="AA806" s="12">
        <v>1</v>
      </c>
      <c r="AB806" s="12">
        <v>0</v>
      </c>
      <c r="AC806" s="12">
        <v>0</v>
      </c>
      <c r="AD806" s="12">
        <v>1</v>
      </c>
      <c r="AE806" s="12">
        <v>0</v>
      </c>
      <c r="AF806" s="12">
        <v>0.5</v>
      </c>
      <c r="AG806" s="113">
        <v>3.3322045101752038</v>
      </c>
      <c r="AH806" s="12">
        <v>1</v>
      </c>
      <c r="AI806" s="24">
        <v>29</v>
      </c>
      <c r="AJ806" s="12">
        <v>1</v>
      </c>
      <c r="AK806" s="12" t="s">
        <v>897</v>
      </c>
      <c r="AL806" s="12">
        <v>19</v>
      </c>
      <c r="AM806" s="12" t="s">
        <v>131</v>
      </c>
      <c r="AN806" s="128">
        <f t="shared" si="30"/>
        <v>1.9021075263969205</v>
      </c>
      <c r="AO806" s="12">
        <v>3222.38</v>
      </c>
      <c r="AP806" s="12" t="s">
        <v>911</v>
      </c>
      <c r="AQ806" s="12" t="s">
        <v>923</v>
      </c>
      <c r="AR806" s="12" t="s">
        <v>932</v>
      </c>
      <c r="AS806" s="12" t="s">
        <v>931</v>
      </c>
      <c r="AT806" s="12" t="s">
        <v>17</v>
      </c>
    </row>
    <row r="807" spans="1:46" ht="15" customHeight="1" x14ac:dyDescent="0.3">
      <c r="A807" s="15">
        <v>-1.1412573657754702E-2</v>
      </c>
      <c r="B807" s="12">
        <v>5.1561533160744289E-3</v>
      </c>
      <c r="C807" s="12">
        <v>0</v>
      </c>
      <c r="D807" s="12">
        <v>1</v>
      </c>
      <c r="E807" s="12">
        <v>0</v>
      </c>
      <c r="F807" s="12">
        <v>1</v>
      </c>
      <c r="G807" s="12">
        <v>1</v>
      </c>
      <c r="H807" s="12">
        <v>0</v>
      </c>
      <c r="I807" s="12">
        <v>0</v>
      </c>
      <c r="J807" s="12">
        <v>0</v>
      </c>
      <c r="K807" s="12">
        <v>0</v>
      </c>
      <c r="L807" s="12">
        <v>0</v>
      </c>
      <c r="M807" s="12">
        <v>0</v>
      </c>
      <c r="N807" s="12">
        <v>0</v>
      </c>
      <c r="O807" s="113">
        <v>7.6021516789425139</v>
      </c>
      <c r="P807" s="12">
        <v>0</v>
      </c>
      <c r="Q807" s="12">
        <v>1</v>
      </c>
      <c r="R807" s="12">
        <v>3.222</v>
      </c>
      <c r="S807" s="128">
        <v>5.575949103146316</v>
      </c>
      <c r="T807" s="126">
        <v>1</v>
      </c>
      <c r="U807" s="128">
        <v>0.23547126064896348</v>
      </c>
      <c r="V807" s="12">
        <v>1</v>
      </c>
      <c r="W807" s="12">
        <v>0</v>
      </c>
      <c r="X807" s="12">
        <v>1</v>
      </c>
      <c r="Y807" s="12">
        <v>1</v>
      </c>
      <c r="Z807" s="12">
        <v>1</v>
      </c>
      <c r="AA807" s="12">
        <v>1</v>
      </c>
      <c r="AB807" s="12">
        <v>0</v>
      </c>
      <c r="AC807" s="12">
        <v>0</v>
      </c>
      <c r="AD807" s="12">
        <v>1</v>
      </c>
      <c r="AE807" s="12">
        <v>0</v>
      </c>
      <c r="AF807" s="12">
        <v>0.5</v>
      </c>
      <c r="AG807" s="113">
        <v>3.3322045101752038</v>
      </c>
      <c r="AH807" s="12">
        <v>1</v>
      </c>
      <c r="AI807" s="24">
        <v>29</v>
      </c>
      <c r="AJ807" s="12">
        <v>1</v>
      </c>
      <c r="AK807" s="12" t="s">
        <v>897</v>
      </c>
      <c r="AL807" s="12">
        <v>19</v>
      </c>
      <c r="AM807" s="12" t="s">
        <v>131</v>
      </c>
      <c r="AN807" s="128">
        <f t="shared" si="30"/>
        <v>1.9021075263969205</v>
      </c>
      <c r="AO807" s="12">
        <v>3222.38</v>
      </c>
      <c r="AP807" s="12" t="s">
        <v>911</v>
      </c>
      <c r="AQ807" s="12" t="s">
        <v>923</v>
      </c>
      <c r="AR807" s="12" t="s">
        <v>933</v>
      </c>
      <c r="AS807" s="12" t="s">
        <v>931</v>
      </c>
      <c r="AT807" s="12" t="s">
        <v>17</v>
      </c>
    </row>
    <row r="808" spans="1:46" ht="15" customHeight="1" x14ac:dyDescent="0.3">
      <c r="A808" s="15">
        <v>2.6287982918238946E-4</v>
      </c>
      <c r="B808" s="12">
        <v>5.1564889570391778E-3</v>
      </c>
      <c r="C808" s="12">
        <v>0</v>
      </c>
      <c r="D808" s="12">
        <v>1</v>
      </c>
      <c r="E808" s="12">
        <v>0</v>
      </c>
      <c r="F808" s="12">
        <v>1</v>
      </c>
      <c r="G808" s="12">
        <v>1</v>
      </c>
      <c r="H808" s="12">
        <v>0</v>
      </c>
      <c r="I808" s="12">
        <v>0</v>
      </c>
      <c r="J808" s="12">
        <v>0</v>
      </c>
      <c r="K808" s="12">
        <v>0</v>
      </c>
      <c r="L808" s="12">
        <v>0</v>
      </c>
      <c r="M808" s="12">
        <v>0</v>
      </c>
      <c r="N808" s="12">
        <v>0</v>
      </c>
      <c r="O808" s="113">
        <v>7.6021516789425139</v>
      </c>
      <c r="P808" s="12">
        <v>0</v>
      </c>
      <c r="Q808" s="12">
        <v>1</v>
      </c>
      <c r="R808" s="12">
        <v>3.222</v>
      </c>
      <c r="S808" s="128">
        <v>5.575949103146316</v>
      </c>
      <c r="T808" s="126">
        <v>1</v>
      </c>
      <c r="U808" s="128">
        <v>0.23547126064896348</v>
      </c>
      <c r="V808" s="12">
        <v>1</v>
      </c>
      <c r="W808" s="12">
        <v>0</v>
      </c>
      <c r="X808" s="12">
        <v>1</v>
      </c>
      <c r="Y808" s="12">
        <v>1</v>
      </c>
      <c r="Z808" s="12">
        <v>1</v>
      </c>
      <c r="AA808" s="12">
        <v>1</v>
      </c>
      <c r="AB808" s="12">
        <v>0</v>
      </c>
      <c r="AC808" s="12">
        <v>0</v>
      </c>
      <c r="AD808" s="12">
        <v>1</v>
      </c>
      <c r="AE808" s="12">
        <v>0</v>
      </c>
      <c r="AF808" s="12">
        <v>0.5</v>
      </c>
      <c r="AG808" s="113">
        <v>3.3322045101752038</v>
      </c>
      <c r="AH808" s="12">
        <v>1</v>
      </c>
      <c r="AI808" s="24">
        <v>29</v>
      </c>
      <c r="AJ808" s="12">
        <v>1</v>
      </c>
      <c r="AK808" s="12" t="s">
        <v>897</v>
      </c>
      <c r="AL808" s="12">
        <v>19</v>
      </c>
      <c r="AM808" s="12" t="s">
        <v>131</v>
      </c>
      <c r="AN808" s="128">
        <f t="shared" si="30"/>
        <v>1.9021075263969205</v>
      </c>
      <c r="AO808" s="12">
        <v>3222.38</v>
      </c>
      <c r="AP808" s="12" t="s">
        <v>911</v>
      </c>
      <c r="AQ808" s="12" t="s">
        <v>923</v>
      </c>
      <c r="AR808" s="12" t="s">
        <v>934</v>
      </c>
      <c r="AS808" s="12" t="s">
        <v>931</v>
      </c>
      <c r="AT808" s="12" t="s">
        <v>17</v>
      </c>
    </row>
    <row r="809" spans="1:46" ht="15" customHeight="1" x14ac:dyDescent="0.3">
      <c r="A809" s="15">
        <v>-3.9996782110761527E-3</v>
      </c>
      <c r="B809" s="12">
        <v>5.1564478897697464E-3</v>
      </c>
      <c r="C809" s="12">
        <v>0</v>
      </c>
      <c r="D809" s="12">
        <v>1</v>
      </c>
      <c r="E809" s="12">
        <v>0</v>
      </c>
      <c r="F809" s="12">
        <v>1</v>
      </c>
      <c r="G809" s="12">
        <v>1</v>
      </c>
      <c r="H809" s="12">
        <v>0</v>
      </c>
      <c r="I809" s="12">
        <v>0</v>
      </c>
      <c r="J809" s="12">
        <v>0</v>
      </c>
      <c r="K809" s="12">
        <v>0</v>
      </c>
      <c r="L809" s="12">
        <v>0</v>
      </c>
      <c r="M809" s="12">
        <v>0</v>
      </c>
      <c r="N809" s="12">
        <v>0</v>
      </c>
      <c r="O809" s="113">
        <v>7.6021516789425139</v>
      </c>
      <c r="P809" s="12">
        <v>0</v>
      </c>
      <c r="Q809" s="12">
        <v>1</v>
      </c>
      <c r="R809" s="12">
        <v>3.222</v>
      </c>
      <c r="S809" s="128">
        <v>5.575949103146316</v>
      </c>
      <c r="T809" s="126">
        <v>1</v>
      </c>
      <c r="U809" s="128">
        <v>0.23547126064896348</v>
      </c>
      <c r="V809" s="12">
        <v>1</v>
      </c>
      <c r="W809" s="12">
        <v>0</v>
      </c>
      <c r="X809" s="12">
        <v>1</v>
      </c>
      <c r="Y809" s="12">
        <v>1</v>
      </c>
      <c r="Z809" s="12">
        <v>1</v>
      </c>
      <c r="AA809" s="12">
        <v>1</v>
      </c>
      <c r="AB809" s="12">
        <v>0</v>
      </c>
      <c r="AC809" s="12">
        <v>0</v>
      </c>
      <c r="AD809" s="12">
        <v>1</v>
      </c>
      <c r="AE809" s="12">
        <v>0</v>
      </c>
      <c r="AF809" s="12">
        <v>0.5</v>
      </c>
      <c r="AG809" s="113">
        <v>3.3322045101752038</v>
      </c>
      <c r="AH809" s="12">
        <v>1</v>
      </c>
      <c r="AI809" s="24">
        <v>29</v>
      </c>
      <c r="AJ809" s="12">
        <v>1</v>
      </c>
      <c r="AK809" s="12" t="s">
        <v>897</v>
      </c>
      <c r="AL809" s="12">
        <v>19</v>
      </c>
      <c r="AM809" s="12" t="s">
        <v>131</v>
      </c>
      <c r="AN809" s="128">
        <f t="shared" si="30"/>
        <v>1.9021075263969205</v>
      </c>
      <c r="AO809" s="12">
        <v>3222.38</v>
      </c>
      <c r="AP809" s="12" t="s">
        <v>911</v>
      </c>
      <c r="AQ809" s="12" t="s">
        <v>923</v>
      </c>
      <c r="AR809" s="12" t="s">
        <v>935</v>
      </c>
      <c r="AS809" s="12" t="s">
        <v>931</v>
      </c>
      <c r="AT809" s="12" t="s">
        <v>17</v>
      </c>
    </row>
    <row r="810" spans="1:46" ht="15" customHeight="1" x14ac:dyDescent="0.3">
      <c r="A810" s="15">
        <v>1.0312429882764684E-2</v>
      </c>
      <c r="B810" s="12">
        <v>5.156214941382342E-3</v>
      </c>
      <c r="C810" s="12">
        <v>0</v>
      </c>
      <c r="D810" s="12">
        <v>1</v>
      </c>
      <c r="E810" s="12">
        <v>0</v>
      </c>
      <c r="F810" s="12">
        <v>1</v>
      </c>
      <c r="G810" s="12">
        <v>1</v>
      </c>
      <c r="H810" s="12">
        <v>0</v>
      </c>
      <c r="I810" s="12">
        <v>0</v>
      </c>
      <c r="J810" s="12">
        <v>0</v>
      </c>
      <c r="K810" s="12">
        <v>0</v>
      </c>
      <c r="L810" s="12">
        <v>0</v>
      </c>
      <c r="M810" s="12">
        <v>0</v>
      </c>
      <c r="N810" s="12">
        <v>0</v>
      </c>
      <c r="O810" s="113">
        <v>7.6021516789425139</v>
      </c>
      <c r="P810" s="12">
        <v>0</v>
      </c>
      <c r="Q810" s="12">
        <v>1</v>
      </c>
      <c r="R810" s="12">
        <v>3.222</v>
      </c>
      <c r="S810" s="128">
        <v>5.575949103146316</v>
      </c>
      <c r="T810" s="126">
        <v>1</v>
      </c>
      <c r="U810" s="128">
        <v>0.23547126064896348</v>
      </c>
      <c r="V810" s="12">
        <v>1</v>
      </c>
      <c r="W810" s="12">
        <v>0</v>
      </c>
      <c r="X810" s="12">
        <v>1</v>
      </c>
      <c r="Y810" s="12">
        <v>1</v>
      </c>
      <c r="Z810" s="12">
        <v>1</v>
      </c>
      <c r="AA810" s="12">
        <v>1</v>
      </c>
      <c r="AB810" s="12">
        <v>0</v>
      </c>
      <c r="AC810" s="12">
        <v>0</v>
      </c>
      <c r="AD810" s="12">
        <v>1</v>
      </c>
      <c r="AE810" s="12">
        <v>0</v>
      </c>
      <c r="AF810" s="12">
        <v>0.5</v>
      </c>
      <c r="AG810" s="113">
        <v>3.3322045101752038</v>
      </c>
      <c r="AH810" s="12">
        <v>1</v>
      </c>
      <c r="AI810" s="24">
        <v>29</v>
      </c>
      <c r="AJ810" s="12">
        <v>1</v>
      </c>
      <c r="AK810" s="12" t="s">
        <v>897</v>
      </c>
      <c r="AL810" s="12">
        <v>19</v>
      </c>
      <c r="AM810" s="12" t="s">
        <v>131</v>
      </c>
      <c r="AN810" s="128">
        <f t="shared" si="30"/>
        <v>1.9021075263969205</v>
      </c>
      <c r="AO810" s="12">
        <v>3222.38</v>
      </c>
      <c r="AP810" s="12" t="s">
        <v>912</v>
      </c>
      <c r="AQ810" s="12" t="s">
        <v>923</v>
      </c>
      <c r="AR810" s="12" t="s">
        <v>936</v>
      </c>
      <c r="AS810" s="12" t="s">
        <v>931</v>
      </c>
      <c r="AT810" s="12" t="s">
        <v>17</v>
      </c>
    </row>
    <row r="811" spans="1:46" ht="15" customHeight="1" x14ac:dyDescent="0.3">
      <c r="A811" s="15">
        <v>-7.3758207745620412E-3</v>
      </c>
      <c r="B811" s="12">
        <v>5.1563488697546189E-3</v>
      </c>
      <c r="C811" s="12">
        <v>0</v>
      </c>
      <c r="D811" s="12">
        <v>1</v>
      </c>
      <c r="E811" s="12">
        <v>0</v>
      </c>
      <c r="F811" s="12">
        <v>1</v>
      </c>
      <c r="G811" s="12">
        <v>1</v>
      </c>
      <c r="H811" s="12">
        <v>0</v>
      </c>
      <c r="I811" s="12">
        <v>0</v>
      </c>
      <c r="J811" s="12">
        <v>0</v>
      </c>
      <c r="K811" s="12">
        <v>0</v>
      </c>
      <c r="L811" s="12">
        <v>0</v>
      </c>
      <c r="M811" s="12">
        <v>0</v>
      </c>
      <c r="N811" s="12">
        <v>0</v>
      </c>
      <c r="O811" s="113">
        <v>7.6021516789425139</v>
      </c>
      <c r="P811" s="12">
        <v>0</v>
      </c>
      <c r="Q811" s="12">
        <v>1</v>
      </c>
      <c r="R811" s="12">
        <v>3.222</v>
      </c>
      <c r="S811" s="128">
        <v>5.575949103146316</v>
      </c>
      <c r="T811" s="126">
        <v>1</v>
      </c>
      <c r="U811" s="128">
        <v>0.23547126064896348</v>
      </c>
      <c r="V811" s="12">
        <v>1</v>
      </c>
      <c r="W811" s="12">
        <v>0</v>
      </c>
      <c r="X811" s="12">
        <v>1</v>
      </c>
      <c r="Y811" s="12">
        <v>1</v>
      </c>
      <c r="Z811" s="12">
        <v>1</v>
      </c>
      <c r="AA811" s="12">
        <v>1</v>
      </c>
      <c r="AB811" s="12">
        <v>0</v>
      </c>
      <c r="AC811" s="12">
        <v>0</v>
      </c>
      <c r="AD811" s="12">
        <v>1</v>
      </c>
      <c r="AE811" s="12">
        <v>0</v>
      </c>
      <c r="AF811" s="12">
        <v>0.5</v>
      </c>
      <c r="AG811" s="113">
        <v>3.3322045101752038</v>
      </c>
      <c r="AH811" s="12">
        <v>1</v>
      </c>
      <c r="AI811" s="24">
        <v>29</v>
      </c>
      <c r="AJ811" s="12">
        <v>1</v>
      </c>
      <c r="AK811" s="12" t="s">
        <v>897</v>
      </c>
      <c r="AL811" s="12">
        <v>19</v>
      </c>
      <c r="AM811" s="12" t="s">
        <v>131</v>
      </c>
      <c r="AN811" s="128">
        <f t="shared" si="30"/>
        <v>1.9021075263969205</v>
      </c>
      <c r="AO811" s="12">
        <v>3222.38</v>
      </c>
      <c r="AP811" s="12" t="s">
        <v>912</v>
      </c>
      <c r="AQ811" s="12" t="s">
        <v>923</v>
      </c>
      <c r="AR811" s="12" t="s">
        <v>937</v>
      </c>
      <c r="AS811" s="12" t="s">
        <v>931</v>
      </c>
      <c r="AT811" s="12" t="s">
        <v>17</v>
      </c>
    </row>
    <row r="812" spans="1:46" ht="15" customHeight="1" x14ac:dyDescent="0.3">
      <c r="A812" s="15">
        <v>-5.4813955982203188E-3</v>
      </c>
      <c r="B812" s="12">
        <v>5.1564116694720781E-3</v>
      </c>
      <c r="C812" s="12">
        <v>0</v>
      </c>
      <c r="D812" s="12">
        <v>1</v>
      </c>
      <c r="E812" s="12">
        <v>0</v>
      </c>
      <c r="F812" s="12">
        <v>1</v>
      </c>
      <c r="G812" s="12">
        <v>1</v>
      </c>
      <c r="H812" s="12">
        <v>0</v>
      </c>
      <c r="I812" s="12">
        <v>0</v>
      </c>
      <c r="J812" s="12">
        <v>0</v>
      </c>
      <c r="K812" s="12">
        <v>0</v>
      </c>
      <c r="L812" s="12">
        <v>0</v>
      </c>
      <c r="M812" s="12">
        <v>0</v>
      </c>
      <c r="N812" s="12">
        <v>0</v>
      </c>
      <c r="O812" s="113">
        <v>7.6021516789425139</v>
      </c>
      <c r="P812" s="12">
        <v>0</v>
      </c>
      <c r="Q812" s="12">
        <v>1</v>
      </c>
      <c r="R812" s="12">
        <v>3.222</v>
      </c>
      <c r="S812" s="128">
        <v>5.575949103146316</v>
      </c>
      <c r="T812" s="126">
        <v>1</v>
      </c>
      <c r="U812" s="128">
        <v>0.23547126064896348</v>
      </c>
      <c r="V812" s="12">
        <v>1</v>
      </c>
      <c r="W812" s="12">
        <v>0</v>
      </c>
      <c r="X812" s="12">
        <v>1</v>
      </c>
      <c r="Y812" s="12">
        <v>1</v>
      </c>
      <c r="Z812" s="12">
        <v>1</v>
      </c>
      <c r="AA812" s="12">
        <v>1</v>
      </c>
      <c r="AB812" s="12">
        <v>0</v>
      </c>
      <c r="AC812" s="12">
        <v>0</v>
      </c>
      <c r="AD812" s="12">
        <v>1</v>
      </c>
      <c r="AE812" s="12">
        <v>0</v>
      </c>
      <c r="AF812" s="12">
        <v>0.5</v>
      </c>
      <c r="AG812" s="113">
        <v>3.3322045101752038</v>
      </c>
      <c r="AH812" s="12">
        <v>1</v>
      </c>
      <c r="AI812" s="24">
        <v>29</v>
      </c>
      <c r="AJ812" s="12">
        <v>1</v>
      </c>
      <c r="AK812" s="12" t="s">
        <v>897</v>
      </c>
      <c r="AL812" s="12">
        <v>19</v>
      </c>
      <c r="AM812" s="12" t="s">
        <v>131</v>
      </c>
      <c r="AN812" s="128">
        <f t="shared" si="30"/>
        <v>1.9021075263969205</v>
      </c>
      <c r="AO812" s="12">
        <v>3222.38</v>
      </c>
      <c r="AP812" s="12" t="s">
        <v>912</v>
      </c>
      <c r="AQ812" s="12" t="s">
        <v>923</v>
      </c>
      <c r="AR812" s="12" t="s">
        <v>938</v>
      </c>
      <c r="AS812" s="12" t="s">
        <v>931</v>
      </c>
      <c r="AT812" s="12" t="s">
        <v>17</v>
      </c>
    </row>
    <row r="813" spans="1:46" ht="15" customHeight="1" x14ac:dyDescent="0.3">
      <c r="A813" s="15">
        <v>-4.3174962965158948E-3</v>
      </c>
      <c r="B813" s="12">
        <v>5.1564410745118744E-3</v>
      </c>
      <c r="C813" s="12">
        <v>0</v>
      </c>
      <c r="D813" s="12">
        <v>1</v>
      </c>
      <c r="E813" s="12">
        <v>0</v>
      </c>
      <c r="F813" s="12">
        <v>1</v>
      </c>
      <c r="G813" s="12">
        <v>1</v>
      </c>
      <c r="H813" s="12">
        <v>0</v>
      </c>
      <c r="I813" s="12">
        <v>0</v>
      </c>
      <c r="J813" s="12">
        <v>0</v>
      </c>
      <c r="K813" s="12">
        <v>0</v>
      </c>
      <c r="L813" s="12">
        <v>0</v>
      </c>
      <c r="M813" s="12">
        <v>0</v>
      </c>
      <c r="N813" s="12">
        <v>0</v>
      </c>
      <c r="O813" s="113">
        <v>7.6021516789425139</v>
      </c>
      <c r="P813" s="12">
        <v>0</v>
      </c>
      <c r="Q813" s="12">
        <v>1</v>
      </c>
      <c r="R813" s="12">
        <v>3.222</v>
      </c>
      <c r="S813" s="128">
        <v>5.575949103146316</v>
      </c>
      <c r="T813" s="126">
        <v>1</v>
      </c>
      <c r="U813" s="128">
        <v>0.23547126064896348</v>
      </c>
      <c r="V813" s="12">
        <v>1</v>
      </c>
      <c r="W813" s="12">
        <v>0</v>
      </c>
      <c r="X813" s="12">
        <v>1</v>
      </c>
      <c r="Y813" s="12">
        <v>1</v>
      </c>
      <c r="Z813" s="12">
        <v>1</v>
      </c>
      <c r="AA813" s="12">
        <v>1</v>
      </c>
      <c r="AB813" s="12">
        <v>0</v>
      </c>
      <c r="AC813" s="12">
        <v>0</v>
      </c>
      <c r="AD813" s="12">
        <v>1</v>
      </c>
      <c r="AE813" s="12">
        <v>0</v>
      </c>
      <c r="AF813" s="12">
        <v>0.5</v>
      </c>
      <c r="AG813" s="113">
        <v>3.3322045101752038</v>
      </c>
      <c r="AH813" s="12">
        <v>1</v>
      </c>
      <c r="AI813" s="24">
        <v>29</v>
      </c>
      <c r="AJ813" s="12">
        <v>1</v>
      </c>
      <c r="AK813" s="12" t="s">
        <v>897</v>
      </c>
      <c r="AL813" s="12">
        <v>19</v>
      </c>
      <c r="AM813" s="12" t="s">
        <v>131</v>
      </c>
      <c r="AN813" s="128">
        <f t="shared" si="30"/>
        <v>1.9021075263969205</v>
      </c>
      <c r="AO813" s="12">
        <v>3222.38</v>
      </c>
      <c r="AP813" s="12" t="s">
        <v>912</v>
      </c>
      <c r="AQ813" s="12" t="s">
        <v>923</v>
      </c>
      <c r="AR813" s="12" t="s">
        <v>939</v>
      </c>
      <c r="AS813" s="12" t="s">
        <v>931</v>
      </c>
      <c r="AT813" s="12" t="s">
        <v>17</v>
      </c>
    </row>
    <row r="814" spans="1:46" ht="15" customHeight="1" x14ac:dyDescent="0.3">
      <c r="A814" s="15">
        <v>1.2554319053326105E-2</v>
      </c>
      <c r="B814" s="12">
        <v>5.8021312381588228E-3</v>
      </c>
      <c r="C814" s="12">
        <v>0</v>
      </c>
      <c r="D814" s="12">
        <v>1</v>
      </c>
      <c r="E814" s="12">
        <v>0</v>
      </c>
      <c r="F814" s="12">
        <v>1</v>
      </c>
      <c r="G814" s="12">
        <v>1</v>
      </c>
      <c r="H814" s="12">
        <v>0</v>
      </c>
      <c r="I814" s="12">
        <v>0</v>
      </c>
      <c r="J814" s="12">
        <v>0</v>
      </c>
      <c r="K814" s="12">
        <v>0</v>
      </c>
      <c r="L814" s="12">
        <v>0</v>
      </c>
      <c r="M814" s="12">
        <v>0</v>
      </c>
      <c r="N814" s="12">
        <v>0</v>
      </c>
      <c r="O814" s="113">
        <v>7.6021516789425139</v>
      </c>
      <c r="P814" s="12">
        <v>0</v>
      </c>
      <c r="Q814" s="12">
        <v>1</v>
      </c>
      <c r="R814" s="12">
        <v>3.222</v>
      </c>
      <c r="S814" s="128">
        <v>5.575949103146316</v>
      </c>
      <c r="T814" s="126">
        <v>1</v>
      </c>
      <c r="U814" s="128">
        <v>0.23547126064896348</v>
      </c>
      <c r="V814" s="12">
        <v>1</v>
      </c>
      <c r="W814" s="12">
        <v>0</v>
      </c>
      <c r="X814" s="12">
        <v>1</v>
      </c>
      <c r="Y814" s="12">
        <v>1</v>
      </c>
      <c r="Z814" s="12">
        <v>1</v>
      </c>
      <c r="AA814" s="12">
        <v>1</v>
      </c>
      <c r="AB814" s="12">
        <v>0</v>
      </c>
      <c r="AC814" s="12">
        <v>0</v>
      </c>
      <c r="AD814" s="12">
        <v>1</v>
      </c>
      <c r="AE814" s="12">
        <v>0</v>
      </c>
      <c r="AF814" s="12">
        <v>0.5</v>
      </c>
      <c r="AG814" s="113">
        <v>3.3322045101752038</v>
      </c>
      <c r="AH814" s="12">
        <v>1</v>
      </c>
      <c r="AI814" s="24">
        <v>29</v>
      </c>
      <c r="AJ814" s="12">
        <v>1</v>
      </c>
      <c r="AK814" s="12" t="s">
        <v>897</v>
      </c>
      <c r="AL814" s="12">
        <v>19</v>
      </c>
      <c r="AM814" s="12" t="s">
        <v>131</v>
      </c>
      <c r="AN814" s="128">
        <f t="shared" si="30"/>
        <v>1.9021075263969205</v>
      </c>
      <c r="AO814" s="12">
        <v>3222.38</v>
      </c>
      <c r="AP814" s="12" t="s">
        <v>942</v>
      </c>
      <c r="AQ814" s="12" t="s">
        <v>921</v>
      </c>
      <c r="AR814" s="12" t="s">
        <v>946</v>
      </c>
      <c r="AS814" s="12" t="s">
        <v>941</v>
      </c>
      <c r="AT814" s="12" t="s">
        <v>17</v>
      </c>
    </row>
    <row r="815" spans="1:46" ht="15" customHeight="1" x14ac:dyDescent="0.3">
      <c r="A815" s="15">
        <v>-4.6420208107156771E-3</v>
      </c>
      <c r="B815" s="12">
        <v>5.802526013394595E-3</v>
      </c>
      <c r="C815" s="12">
        <v>0</v>
      </c>
      <c r="D815" s="12">
        <v>1</v>
      </c>
      <c r="E815" s="12">
        <v>0</v>
      </c>
      <c r="F815" s="12">
        <v>1</v>
      </c>
      <c r="G815" s="12">
        <v>1</v>
      </c>
      <c r="H815" s="12">
        <v>0</v>
      </c>
      <c r="I815" s="12">
        <v>0</v>
      </c>
      <c r="J815" s="12">
        <v>0</v>
      </c>
      <c r="K815" s="12">
        <v>0</v>
      </c>
      <c r="L815" s="12">
        <v>0</v>
      </c>
      <c r="M815" s="12">
        <v>0</v>
      </c>
      <c r="N815" s="12">
        <v>0</v>
      </c>
      <c r="O815" s="113">
        <v>7.6021516789425139</v>
      </c>
      <c r="P815" s="12">
        <v>0</v>
      </c>
      <c r="Q815" s="12">
        <v>1</v>
      </c>
      <c r="R815" s="12">
        <v>3.222</v>
      </c>
      <c r="S815" s="128">
        <v>5.575949103146316</v>
      </c>
      <c r="T815" s="126">
        <v>1</v>
      </c>
      <c r="U815" s="128">
        <v>0.23547126064896348</v>
      </c>
      <c r="V815" s="12">
        <v>1</v>
      </c>
      <c r="W815" s="12">
        <v>0</v>
      </c>
      <c r="X815" s="12">
        <v>1</v>
      </c>
      <c r="Y815" s="12">
        <v>1</v>
      </c>
      <c r="Z815" s="12">
        <v>1</v>
      </c>
      <c r="AA815" s="12">
        <v>1</v>
      </c>
      <c r="AB815" s="12">
        <v>0</v>
      </c>
      <c r="AC815" s="12">
        <v>0</v>
      </c>
      <c r="AD815" s="12">
        <v>1</v>
      </c>
      <c r="AE815" s="12">
        <v>0</v>
      </c>
      <c r="AF815" s="12">
        <v>0.5</v>
      </c>
      <c r="AG815" s="113">
        <v>3.3322045101752038</v>
      </c>
      <c r="AH815" s="12">
        <v>1</v>
      </c>
      <c r="AI815" s="24">
        <v>29</v>
      </c>
      <c r="AJ815" s="12">
        <v>1</v>
      </c>
      <c r="AK815" s="12" t="s">
        <v>897</v>
      </c>
      <c r="AL815" s="12">
        <v>19</v>
      </c>
      <c r="AM815" s="12" t="s">
        <v>131</v>
      </c>
      <c r="AN815" s="128">
        <f t="shared" si="30"/>
        <v>1.9021075263969205</v>
      </c>
      <c r="AO815" s="12">
        <v>3222.38</v>
      </c>
      <c r="AP815" s="12" t="s">
        <v>942</v>
      </c>
      <c r="AQ815" s="12" t="s">
        <v>921</v>
      </c>
      <c r="AR815" s="12" t="s">
        <v>947</v>
      </c>
      <c r="AS815" s="12" t="s">
        <v>941</v>
      </c>
      <c r="AT815" s="12" t="s">
        <v>17</v>
      </c>
    </row>
    <row r="816" spans="1:46" ht="15" customHeight="1" x14ac:dyDescent="0.3">
      <c r="A816" s="15">
        <v>1.1170061759872721E-2</v>
      </c>
      <c r="B816" s="12">
        <v>5.8022265252672183E-3</v>
      </c>
      <c r="C816" s="12">
        <v>0</v>
      </c>
      <c r="D816" s="12">
        <v>1</v>
      </c>
      <c r="E816" s="12">
        <v>0</v>
      </c>
      <c r="F816" s="12">
        <v>1</v>
      </c>
      <c r="G816" s="12">
        <v>1</v>
      </c>
      <c r="H816" s="12">
        <v>0</v>
      </c>
      <c r="I816" s="12">
        <v>0</v>
      </c>
      <c r="J816" s="12">
        <v>0</v>
      </c>
      <c r="K816" s="12">
        <v>0</v>
      </c>
      <c r="L816" s="12">
        <v>0</v>
      </c>
      <c r="M816" s="12">
        <v>0</v>
      </c>
      <c r="N816" s="12">
        <v>0</v>
      </c>
      <c r="O816" s="113">
        <v>7.6021516789425139</v>
      </c>
      <c r="P816" s="12">
        <v>0</v>
      </c>
      <c r="Q816" s="12">
        <v>1</v>
      </c>
      <c r="R816" s="12">
        <v>3.222</v>
      </c>
      <c r="S816" s="128">
        <v>5.575949103146316</v>
      </c>
      <c r="T816" s="126">
        <v>1</v>
      </c>
      <c r="U816" s="128">
        <v>0.23547126064896348</v>
      </c>
      <c r="V816" s="12">
        <v>1</v>
      </c>
      <c r="W816" s="12">
        <v>0</v>
      </c>
      <c r="X816" s="12">
        <v>1</v>
      </c>
      <c r="Y816" s="12">
        <v>1</v>
      </c>
      <c r="Z816" s="12">
        <v>1</v>
      </c>
      <c r="AA816" s="12">
        <v>1</v>
      </c>
      <c r="AB816" s="12">
        <v>0</v>
      </c>
      <c r="AC816" s="12">
        <v>0</v>
      </c>
      <c r="AD816" s="12">
        <v>1</v>
      </c>
      <c r="AE816" s="12">
        <v>0</v>
      </c>
      <c r="AF816" s="12">
        <v>0.5</v>
      </c>
      <c r="AG816" s="113">
        <v>3.3322045101752038</v>
      </c>
      <c r="AH816" s="12">
        <v>1</v>
      </c>
      <c r="AI816" s="24">
        <v>29</v>
      </c>
      <c r="AJ816" s="12">
        <v>1</v>
      </c>
      <c r="AK816" s="12" t="s">
        <v>897</v>
      </c>
      <c r="AL816" s="12">
        <v>19</v>
      </c>
      <c r="AM816" s="12" t="s">
        <v>131</v>
      </c>
      <c r="AN816" s="128">
        <f t="shared" si="30"/>
        <v>1.9021075263969205</v>
      </c>
      <c r="AO816" s="12">
        <v>3222.38</v>
      </c>
      <c r="AP816" s="12" t="s">
        <v>942</v>
      </c>
      <c r="AQ816" s="12" t="s">
        <v>921</v>
      </c>
      <c r="AR816" s="12" t="s">
        <v>948</v>
      </c>
      <c r="AS816" s="12" t="s">
        <v>941</v>
      </c>
      <c r="AT816" s="12" t="s">
        <v>17</v>
      </c>
    </row>
    <row r="817" spans="1:47" ht="15" customHeight="1" x14ac:dyDescent="0.3">
      <c r="A817" s="15">
        <v>7.6193395209237643E-3</v>
      </c>
      <c r="B817" s="12">
        <v>5.802420096703482E-3</v>
      </c>
      <c r="C817" s="12">
        <v>0</v>
      </c>
      <c r="D817" s="12">
        <v>1</v>
      </c>
      <c r="E817" s="12">
        <v>0</v>
      </c>
      <c r="F817" s="12">
        <v>1</v>
      </c>
      <c r="G817" s="12">
        <v>1</v>
      </c>
      <c r="H817" s="12">
        <v>0</v>
      </c>
      <c r="I817" s="12">
        <v>0</v>
      </c>
      <c r="J817" s="12">
        <v>0</v>
      </c>
      <c r="K817" s="12">
        <v>0</v>
      </c>
      <c r="L817" s="12">
        <v>0</v>
      </c>
      <c r="M817" s="12">
        <v>0</v>
      </c>
      <c r="N817" s="12">
        <v>0</v>
      </c>
      <c r="O817" s="113">
        <v>7.6021516789425139</v>
      </c>
      <c r="P817" s="12">
        <v>0</v>
      </c>
      <c r="Q817" s="12">
        <v>1</v>
      </c>
      <c r="R817" s="12">
        <v>3.222</v>
      </c>
      <c r="S817" s="128">
        <v>5.575949103146316</v>
      </c>
      <c r="T817" s="126">
        <v>1</v>
      </c>
      <c r="U817" s="128">
        <v>0.23547126064896348</v>
      </c>
      <c r="V817" s="12">
        <v>1</v>
      </c>
      <c r="W817" s="12">
        <v>0</v>
      </c>
      <c r="X817" s="12">
        <v>1</v>
      </c>
      <c r="Y817" s="12">
        <v>1</v>
      </c>
      <c r="Z817" s="12">
        <v>1</v>
      </c>
      <c r="AA817" s="12">
        <v>1</v>
      </c>
      <c r="AB817" s="12">
        <v>0</v>
      </c>
      <c r="AC817" s="12">
        <v>0</v>
      </c>
      <c r="AD817" s="12">
        <v>1</v>
      </c>
      <c r="AE817" s="12">
        <v>0</v>
      </c>
      <c r="AF817" s="12">
        <v>0.5</v>
      </c>
      <c r="AG817" s="113">
        <v>3.3322045101752038</v>
      </c>
      <c r="AH817" s="12">
        <v>1</v>
      </c>
      <c r="AI817" s="24">
        <v>29</v>
      </c>
      <c r="AJ817" s="12">
        <v>1</v>
      </c>
      <c r="AK817" s="12" t="s">
        <v>897</v>
      </c>
      <c r="AL817" s="12">
        <v>19</v>
      </c>
      <c r="AM817" s="12" t="s">
        <v>131</v>
      </c>
      <c r="AN817" s="128">
        <f t="shared" si="30"/>
        <v>1.9021075263969205</v>
      </c>
      <c r="AO817" s="12">
        <v>3222.38</v>
      </c>
      <c r="AP817" s="12" t="s">
        <v>942</v>
      </c>
      <c r="AQ817" s="12" t="s">
        <v>921</v>
      </c>
      <c r="AR817" s="12" t="s">
        <v>949</v>
      </c>
      <c r="AS817" s="12" t="s">
        <v>941</v>
      </c>
      <c r="AT817" s="12" t="s">
        <v>17</v>
      </c>
    </row>
    <row r="818" spans="1:47" ht="15" customHeight="1" x14ac:dyDescent="0.3">
      <c r="A818" s="15">
        <v>1.8565356755713652E-3</v>
      </c>
      <c r="B818" s="12">
        <v>6.1000457911630571E-3</v>
      </c>
      <c r="C818" s="12">
        <v>0</v>
      </c>
      <c r="D818" s="12">
        <v>1</v>
      </c>
      <c r="E818" s="12">
        <v>0</v>
      </c>
      <c r="F818" s="12">
        <v>1</v>
      </c>
      <c r="G818" s="12">
        <v>1</v>
      </c>
      <c r="H818" s="12">
        <v>0</v>
      </c>
      <c r="I818" s="12">
        <v>0</v>
      </c>
      <c r="J818" s="12">
        <v>0</v>
      </c>
      <c r="K818" s="12">
        <v>0</v>
      </c>
      <c r="L818" s="12">
        <v>0</v>
      </c>
      <c r="M818" s="12">
        <v>0</v>
      </c>
      <c r="N818" s="12">
        <v>0</v>
      </c>
      <c r="O818" s="113">
        <v>7.6021516789425139</v>
      </c>
      <c r="P818" s="12">
        <v>0</v>
      </c>
      <c r="Q818" s="12">
        <v>1</v>
      </c>
      <c r="R818" s="12">
        <v>3.222</v>
      </c>
      <c r="S818" s="128">
        <v>5.575949103146316</v>
      </c>
      <c r="T818" s="126">
        <v>1</v>
      </c>
      <c r="U818" s="128">
        <v>0.23547126064896348</v>
      </c>
      <c r="V818" s="12">
        <v>1</v>
      </c>
      <c r="W818" s="12">
        <v>0</v>
      </c>
      <c r="X818" s="12">
        <v>1</v>
      </c>
      <c r="Y818" s="12">
        <v>1</v>
      </c>
      <c r="Z818" s="12">
        <v>1</v>
      </c>
      <c r="AA818" s="12">
        <v>1</v>
      </c>
      <c r="AB818" s="12">
        <v>0</v>
      </c>
      <c r="AC818" s="12">
        <v>0</v>
      </c>
      <c r="AD818" s="12">
        <v>1</v>
      </c>
      <c r="AE818" s="12">
        <v>0</v>
      </c>
      <c r="AF818" s="12">
        <v>0.5</v>
      </c>
      <c r="AG818" s="113">
        <v>3.3322045101752038</v>
      </c>
      <c r="AH818" s="12">
        <v>1</v>
      </c>
      <c r="AI818" s="24">
        <v>29</v>
      </c>
      <c r="AJ818" s="12">
        <v>1</v>
      </c>
      <c r="AK818" s="12" t="s">
        <v>897</v>
      </c>
      <c r="AL818" s="12">
        <v>19</v>
      </c>
      <c r="AM818" s="12" t="s">
        <v>131</v>
      </c>
      <c r="AN818" s="128">
        <f t="shared" si="30"/>
        <v>1.9021075263969205</v>
      </c>
      <c r="AO818" s="12">
        <v>3222.38</v>
      </c>
      <c r="AP818" s="12" t="s">
        <v>944</v>
      </c>
      <c r="AQ818" s="12" t="s">
        <v>945</v>
      </c>
      <c r="AR818" s="12" t="s">
        <v>946</v>
      </c>
      <c r="AS818" s="12" t="s">
        <v>941</v>
      </c>
      <c r="AT818" s="12" t="s">
        <v>17</v>
      </c>
    </row>
    <row r="819" spans="1:47" ht="15" customHeight="1" x14ac:dyDescent="0.3">
      <c r="A819" s="15">
        <v>1.2747759004758451E-2</v>
      </c>
      <c r="B819" s="12">
        <v>6.099560637719866E-3</v>
      </c>
      <c r="C819" s="12">
        <v>0</v>
      </c>
      <c r="D819" s="12">
        <v>1</v>
      </c>
      <c r="E819" s="12">
        <v>0</v>
      </c>
      <c r="F819" s="12">
        <v>1</v>
      </c>
      <c r="G819" s="12">
        <v>1</v>
      </c>
      <c r="H819" s="12">
        <v>0</v>
      </c>
      <c r="I819" s="12">
        <v>0</v>
      </c>
      <c r="J819" s="12">
        <v>0</v>
      </c>
      <c r="K819" s="12">
        <v>0</v>
      </c>
      <c r="L819" s="12">
        <v>0</v>
      </c>
      <c r="M819" s="12">
        <v>0</v>
      </c>
      <c r="N819" s="12">
        <v>0</v>
      </c>
      <c r="O819" s="113">
        <v>7.6021516789425139</v>
      </c>
      <c r="P819" s="12">
        <v>0</v>
      </c>
      <c r="Q819" s="12">
        <v>1</v>
      </c>
      <c r="R819" s="12">
        <v>3.222</v>
      </c>
      <c r="S819" s="128">
        <v>5.575949103146316</v>
      </c>
      <c r="T819" s="126">
        <v>1</v>
      </c>
      <c r="U819" s="128">
        <v>0.23547126064896348</v>
      </c>
      <c r="V819" s="12">
        <v>1</v>
      </c>
      <c r="W819" s="12">
        <v>0</v>
      </c>
      <c r="X819" s="12">
        <v>1</v>
      </c>
      <c r="Y819" s="12">
        <v>1</v>
      </c>
      <c r="Z819" s="12">
        <v>1</v>
      </c>
      <c r="AA819" s="12">
        <v>1</v>
      </c>
      <c r="AB819" s="12">
        <v>0</v>
      </c>
      <c r="AC819" s="12">
        <v>0</v>
      </c>
      <c r="AD819" s="12">
        <v>1</v>
      </c>
      <c r="AE819" s="12">
        <v>0</v>
      </c>
      <c r="AF819" s="12">
        <v>0.5</v>
      </c>
      <c r="AG819" s="113">
        <v>3.3322045101752038</v>
      </c>
      <c r="AH819" s="12">
        <v>1</v>
      </c>
      <c r="AI819" s="24">
        <v>29</v>
      </c>
      <c r="AJ819" s="12">
        <v>1</v>
      </c>
      <c r="AK819" s="12" t="s">
        <v>897</v>
      </c>
      <c r="AL819" s="12">
        <v>19</v>
      </c>
      <c r="AM819" s="12" t="s">
        <v>131</v>
      </c>
      <c r="AN819" s="128">
        <f t="shared" si="30"/>
        <v>1.9021075263969205</v>
      </c>
      <c r="AO819" s="12">
        <v>3222.38</v>
      </c>
      <c r="AP819" s="12" t="s">
        <v>944</v>
      </c>
      <c r="AQ819" s="12" t="s">
        <v>945</v>
      </c>
      <c r="AR819" s="12" t="s">
        <v>947</v>
      </c>
      <c r="AS819" s="12" t="s">
        <v>941</v>
      </c>
      <c r="AT819" s="12" t="s">
        <v>17</v>
      </c>
    </row>
    <row r="820" spans="1:47" ht="15" customHeight="1" x14ac:dyDescent="0.3">
      <c r="A820" s="15">
        <v>7.8211201005737481E-3</v>
      </c>
      <c r="B820" s="12">
        <v>6.0998697309494086E-3</v>
      </c>
      <c r="C820" s="12">
        <v>0</v>
      </c>
      <c r="D820" s="12">
        <v>1</v>
      </c>
      <c r="E820" s="12">
        <v>0</v>
      </c>
      <c r="F820" s="12">
        <v>1</v>
      </c>
      <c r="G820" s="12">
        <v>1</v>
      </c>
      <c r="H820" s="12">
        <v>0</v>
      </c>
      <c r="I820" s="12">
        <v>0</v>
      </c>
      <c r="J820" s="12">
        <v>0</v>
      </c>
      <c r="K820" s="12">
        <v>0</v>
      </c>
      <c r="L820" s="12">
        <v>0</v>
      </c>
      <c r="M820" s="12">
        <v>0</v>
      </c>
      <c r="N820" s="12">
        <v>0</v>
      </c>
      <c r="O820" s="113">
        <v>7.6021516789425139</v>
      </c>
      <c r="P820" s="12">
        <v>0</v>
      </c>
      <c r="Q820" s="12">
        <v>1</v>
      </c>
      <c r="R820" s="12">
        <v>3.222</v>
      </c>
      <c r="S820" s="128">
        <v>5.575949103146316</v>
      </c>
      <c r="T820" s="126">
        <v>1</v>
      </c>
      <c r="U820" s="128">
        <v>0.23547126064896348</v>
      </c>
      <c r="V820" s="12">
        <v>1</v>
      </c>
      <c r="W820" s="12">
        <v>0</v>
      </c>
      <c r="X820" s="12">
        <v>1</v>
      </c>
      <c r="Y820" s="12">
        <v>1</v>
      </c>
      <c r="Z820" s="12">
        <v>1</v>
      </c>
      <c r="AA820" s="12">
        <v>1</v>
      </c>
      <c r="AB820" s="12">
        <v>0</v>
      </c>
      <c r="AC820" s="12">
        <v>0</v>
      </c>
      <c r="AD820" s="12">
        <v>1</v>
      </c>
      <c r="AE820" s="12">
        <v>0</v>
      </c>
      <c r="AF820" s="12">
        <v>0.5</v>
      </c>
      <c r="AG820" s="113">
        <v>3.3322045101752038</v>
      </c>
      <c r="AH820" s="12">
        <v>1</v>
      </c>
      <c r="AI820" s="24">
        <v>29</v>
      </c>
      <c r="AJ820" s="12">
        <v>1</v>
      </c>
      <c r="AK820" s="12" t="s">
        <v>897</v>
      </c>
      <c r="AL820" s="12">
        <v>19</v>
      </c>
      <c r="AM820" s="12" t="s">
        <v>131</v>
      </c>
      <c r="AN820" s="128">
        <f t="shared" si="30"/>
        <v>1.9021075263969205</v>
      </c>
      <c r="AO820" s="12">
        <v>3222.38</v>
      </c>
      <c r="AP820" s="12" t="s">
        <v>944</v>
      </c>
      <c r="AQ820" s="12" t="s">
        <v>945</v>
      </c>
      <c r="AR820" s="12" t="s">
        <v>948</v>
      </c>
      <c r="AS820" s="12" t="s">
        <v>941</v>
      </c>
      <c r="AT820" s="12" t="s">
        <v>17</v>
      </c>
    </row>
    <row r="821" spans="1:47" ht="15" customHeight="1" x14ac:dyDescent="0.3">
      <c r="A821" s="15">
        <v>4.8912308761460046E-3</v>
      </c>
      <c r="B821" s="12">
        <v>6.099983334044155E-3</v>
      </c>
      <c r="C821" s="12">
        <v>0</v>
      </c>
      <c r="D821" s="12">
        <v>1</v>
      </c>
      <c r="E821" s="12">
        <v>0</v>
      </c>
      <c r="F821" s="12">
        <v>1</v>
      </c>
      <c r="G821" s="12">
        <v>1</v>
      </c>
      <c r="H821" s="12">
        <v>0</v>
      </c>
      <c r="I821" s="12">
        <v>0</v>
      </c>
      <c r="J821" s="12">
        <v>0</v>
      </c>
      <c r="K821" s="12">
        <v>0</v>
      </c>
      <c r="L821" s="12">
        <v>0</v>
      </c>
      <c r="M821" s="12">
        <v>0</v>
      </c>
      <c r="N821" s="12">
        <v>0</v>
      </c>
      <c r="O821" s="113">
        <v>7.6021516789425139</v>
      </c>
      <c r="P821" s="12">
        <v>0</v>
      </c>
      <c r="Q821" s="12">
        <v>1</v>
      </c>
      <c r="R821" s="12">
        <v>3.222</v>
      </c>
      <c r="S821" s="128">
        <v>5.575949103146316</v>
      </c>
      <c r="T821" s="126">
        <v>1</v>
      </c>
      <c r="U821" s="128">
        <v>0.23547126064896348</v>
      </c>
      <c r="V821" s="12">
        <v>1</v>
      </c>
      <c r="W821" s="12">
        <v>0</v>
      </c>
      <c r="X821" s="12">
        <v>1</v>
      </c>
      <c r="Y821" s="12">
        <v>1</v>
      </c>
      <c r="Z821" s="12">
        <v>1</v>
      </c>
      <c r="AA821" s="12">
        <v>1</v>
      </c>
      <c r="AB821" s="12">
        <v>0</v>
      </c>
      <c r="AC821" s="12">
        <v>0</v>
      </c>
      <c r="AD821" s="12">
        <v>1</v>
      </c>
      <c r="AE821" s="12">
        <v>0</v>
      </c>
      <c r="AF821" s="12">
        <v>0.5</v>
      </c>
      <c r="AG821" s="113">
        <v>3.3322045101752038</v>
      </c>
      <c r="AH821" s="12">
        <v>1</v>
      </c>
      <c r="AI821" s="24">
        <v>29</v>
      </c>
      <c r="AJ821" s="12">
        <v>1</v>
      </c>
      <c r="AK821" s="12" t="s">
        <v>897</v>
      </c>
      <c r="AL821" s="12">
        <v>19</v>
      </c>
      <c r="AM821" s="12" t="s">
        <v>131</v>
      </c>
      <c r="AN821" s="128">
        <f t="shared" si="30"/>
        <v>1.9021075263969205</v>
      </c>
      <c r="AO821" s="12">
        <v>3222.38</v>
      </c>
      <c r="AP821" s="12" t="s">
        <v>944</v>
      </c>
      <c r="AQ821" s="12" t="s">
        <v>945</v>
      </c>
      <c r="AR821" s="12" t="s">
        <v>949</v>
      </c>
      <c r="AS821" s="12" t="s">
        <v>941</v>
      </c>
      <c r="AT821" s="12" t="s">
        <v>17</v>
      </c>
    </row>
    <row r="822" spans="1:47" ht="15" customHeight="1" x14ac:dyDescent="0.3">
      <c r="A822" s="15">
        <v>4.3708259702853192E-3</v>
      </c>
      <c r="B822" s="12">
        <v>3.7923342977475563E-3</v>
      </c>
      <c r="C822" s="12">
        <v>0</v>
      </c>
      <c r="D822" s="12">
        <v>1</v>
      </c>
      <c r="E822" s="12">
        <v>0</v>
      </c>
      <c r="F822" s="12">
        <v>1</v>
      </c>
      <c r="G822" s="12">
        <v>1</v>
      </c>
      <c r="H822" s="12">
        <v>0</v>
      </c>
      <c r="I822" s="12">
        <v>0</v>
      </c>
      <c r="J822" s="12">
        <v>0</v>
      </c>
      <c r="K822" s="12">
        <v>0</v>
      </c>
      <c r="L822" s="12">
        <v>0</v>
      </c>
      <c r="M822" s="12">
        <v>0</v>
      </c>
      <c r="N822" s="12">
        <v>0</v>
      </c>
      <c r="O822" s="113">
        <v>7.6021516789425139</v>
      </c>
      <c r="P822" s="12">
        <v>0</v>
      </c>
      <c r="Q822" s="12">
        <v>1</v>
      </c>
      <c r="R822" s="12">
        <v>3.222</v>
      </c>
      <c r="S822" s="128">
        <v>5.575949103146316</v>
      </c>
      <c r="T822" s="126">
        <v>1</v>
      </c>
      <c r="U822" s="128">
        <v>0.23547126064896348</v>
      </c>
      <c r="V822" s="12">
        <v>1</v>
      </c>
      <c r="W822" s="12">
        <v>0</v>
      </c>
      <c r="X822" s="12">
        <v>1</v>
      </c>
      <c r="Y822" s="12">
        <v>1</v>
      </c>
      <c r="Z822" s="12">
        <v>1</v>
      </c>
      <c r="AA822" s="12">
        <v>1</v>
      </c>
      <c r="AB822" s="12">
        <v>0</v>
      </c>
      <c r="AC822" s="12">
        <v>0</v>
      </c>
      <c r="AD822" s="12">
        <v>1</v>
      </c>
      <c r="AE822" s="12">
        <v>0</v>
      </c>
      <c r="AF822" s="12">
        <v>0.5</v>
      </c>
      <c r="AG822" s="113">
        <v>3.3322045101752038</v>
      </c>
      <c r="AH822" s="12">
        <v>1</v>
      </c>
      <c r="AI822" s="24">
        <v>29</v>
      </c>
      <c r="AJ822" s="12">
        <v>1</v>
      </c>
      <c r="AK822" s="12" t="s">
        <v>897</v>
      </c>
      <c r="AL822" s="12">
        <v>19</v>
      </c>
      <c r="AM822" s="12" t="s">
        <v>131</v>
      </c>
      <c r="AN822" s="128">
        <f t="shared" si="30"/>
        <v>1.9021075263969205</v>
      </c>
      <c r="AO822" s="12">
        <v>3222.38</v>
      </c>
      <c r="AP822" s="12" t="s">
        <v>943</v>
      </c>
      <c r="AQ822" s="12" t="s">
        <v>943</v>
      </c>
      <c r="AR822" s="12" t="s">
        <v>946</v>
      </c>
      <c r="AS822" s="12" t="s">
        <v>941</v>
      </c>
      <c r="AT822" s="12" t="s">
        <v>17</v>
      </c>
    </row>
    <row r="823" spans="1:47" ht="15" customHeight="1" x14ac:dyDescent="0.3">
      <c r="A823" s="15">
        <v>-5.8719563490320873E-3</v>
      </c>
      <c r="B823" s="12">
        <v>3.7923051420832229E-3</v>
      </c>
      <c r="C823" s="12">
        <v>0</v>
      </c>
      <c r="D823" s="12">
        <v>1</v>
      </c>
      <c r="E823" s="12">
        <v>0</v>
      </c>
      <c r="F823" s="12">
        <v>1</v>
      </c>
      <c r="G823" s="12">
        <v>1</v>
      </c>
      <c r="H823" s="12">
        <v>0</v>
      </c>
      <c r="I823" s="12">
        <v>0</v>
      </c>
      <c r="J823" s="12">
        <v>0</v>
      </c>
      <c r="K823" s="12">
        <v>0</v>
      </c>
      <c r="L823" s="12">
        <v>0</v>
      </c>
      <c r="M823" s="12">
        <v>0</v>
      </c>
      <c r="N823" s="12">
        <v>0</v>
      </c>
      <c r="O823" s="113">
        <v>7.6021516789425139</v>
      </c>
      <c r="P823" s="12">
        <v>0</v>
      </c>
      <c r="Q823" s="12">
        <v>1</v>
      </c>
      <c r="R823" s="12">
        <v>3.222</v>
      </c>
      <c r="S823" s="128">
        <v>5.575949103146316</v>
      </c>
      <c r="T823" s="126">
        <v>1</v>
      </c>
      <c r="U823" s="128">
        <v>0.23547126064896348</v>
      </c>
      <c r="V823" s="12">
        <v>1</v>
      </c>
      <c r="W823" s="12">
        <v>0</v>
      </c>
      <c r="X823" s="12">
        <v>1</v>
      </c>
      <c r="Y823" s="12">
        <v>1</v>
      </c>
      <c r="Z823" s="12">
        <v>1</v>
      </c>
      <c r="AA823" s="12">
        <v>1</v>
      </c>
      <c r="AB823" s="12">
        <v>0</v>
      </c>
      <c r="AC823" s="12">
        <v>0</v>
      </c>
      <c r="AD823" s="12">
        <v>1</v>
      </c>
      <c r="AE823" s="12">
        <v>0</v>
      </c>
      <c r="AF823" s="12">
        <v>0.5</v>
      </c>
      <c r="AG823" s="113">
        <v>3.3322045101752038</v>
      </c>
      <c r="AH823" s="12">
        <v>1</v>
      </c>
      <c r="AI823" s="24">
        <v>29</v>
      </c>
      <c r="AJ823" s="12">
        <v>1</v>
      </c>
      <c r="AK823" s="12" t="s">
        <v>897</v>
      </c>
      <c r="AL823" s="12">
        <v>19</v>
      </c>
      <c r="AM823" s="12" t="s">
        <v>131</v>
      </c>
      <c r="AN823" s="128">
        <f t="shared" si="30"/>
        <v>1.9021075263969205</v>
      </c>
      <c r="AO823" s="12">
        <v>3222.38</v>
      </c>
      <c r="AP823" s="12" t="s">
        <v>943</v>
      </c>
      <c r="AQ823" s="12" t="s">
        <v>943</v>
      </c>
      <c r="AR823" s="12" t="s">
        <v>947</v>
      </c>
      <c r="AS823" s="12" t="s">
        <v>941</v>
      </c>
      <c r="AT823" s="12" t="s">
        <v>17</v>
      </c>
    </row>
    <row r="824" spans="1:47" ht="15" customHeight="1" x14ac:dyDescent="0.3">
      <c r="A824" s="15">
        <v>-1.8381356685387552E-3</v>
      </c>
      <c r="B824" s="12">
        <v>3.7923641161431167E-3</v>
      </c>
      <c r="C824" s="12">
        <v>0</v>
      </c>
      <c r="D824" s="12">
        <v>1</v>
      </c>
      <c r="E824" s="12">
        <v>0</v>
      </c>
      <c r="F824" s="12">
        <v>1</v>
      </c>
      <c r="G824" s="12">
        <v>1</v>
      </c>
      <c r="H824" s="12">
        <v>0</v>
      </c>
      <c r="I824" s="12">
        <v>0</v>
      </c>
      <c r="J824" s="12">
        <v>0</v>
      </c>
      <c r="K824" s="12">
        <v>0</v>
      </c>
      <c r="L824" s="12">
        <v>0</v>
      </c>
      <c r="M824" s="12">
        <v>0</v>
      </c>
      <c r="N824" s="12">
        <v>0</v>
      </c>
      <c r="O824" s="113">
        <v>7.6021516789425139</v>
      </c>
      <c r="P824" s="12">
        <v>0</v>
      </c>
      <c r="Q824" s="12">
        <v>1</v>
      </c>
      <c r="R824" s="12">
        <v>3.222</v>
      </c>
      <c r="S824" s="128">
        <v>5.575949103146316</v>
      </c>
      <c r="T824" s="126">
        <v>1</v>
      </c>
      <c r="U824" s="128">
        <v>0.23547126064896348</v>
      </c>
      <c r="V824" s="12">
        <v>1</v>
      </c>
      <c r="W824" s="12">
        <v>0</v>
      </c>
      <c r="X824" s="12">
        <v>1</v>
      </c>
      <c r="Y824" s="12">
        <v>1</v>
      </c>
      <c r="Z824" s="12">
        <v>1</v>
      </c>
      <c r="AA824" s="12">
        <v>1</v>
      </c>
      <c r="AB824" s="12">
        <v>0</v>
      </c>
      <c r="AC824" s="12">
        <v>0</v>
      </c>
      <c r="AD824" s="12">
        <v>1</v>
      </c>
      <c r="AE824" s="12">
        <v>0</v>
      </c>
      <c r="AF824" s="12">
        <v>0.5</v>
      </c>
      <c r="AG824" s="113">
        <v>3.3322045101752038</v>
      </c>
      <c r="AH824" s="12">
        <v>1</v>
      </c>
      <c r="AI824" s="24">
        <v>29</v>
      </c>
      <c r="AJ824" s="12">
        <v>1</v>
      </c>
      <c r="AK824" s="12" t="s">
        <v>897</v>
      </c>
      <c r="AL824" s="12">
        <v>19</v>
      </c>
      <c r="AM824" s="12" t="s">
        <v>131</v>
      </c>
      <c r="AN824" s="128">
        <f t="shared" si="30"/>
        <v>1.9021075263969205</v>
      </c>
      <c r="AO824" s="12">
        <v>3222.38</v>
      </c>
      <c r="AP824" s="12" t="s">
        <v>943</v>
      </c>
      <c r="AQ824" s="12" t="s">
        <v>943</v>
      </c>
      <c r="AR824" s="12" t="s">
        <v>948</v>
      </c>
      <c r="AS824" s="12" t="s">
        <v>941</v>
      </c>
      <c r="AT824" s="12" t="s">
        <v>17</v>
      </c>
    </row>
    <row r="825" spans="1:47" ht="15" customHeight="1" x14ac:dyDescent="0.3">
      <c r="A825" s="15">
        <v>-1.1725195489052276E-3</v>
      </c>
      <c r="B825" s="12">
        <v>3.7923679159903448E-3</v>
      </c>
      <c r="C825" s="12">
        <v>0</v>
      </c>
      <c r="D825" s="12">
        <v>1</v>
      </c>
      <c r="E825" s="12">
        <v>0</v>
      </c>
      <c r="F825" s="12">
        <v>1</v>
      </c>
      <c r="G825" s="12">
        <v>1</v>
      </c>
      <c r="H825" s="12">
        <v>0</v>
      </c>
      <c r="I825" s="12">
        <v>0</v>
      </c>
      <c r="J825" s="12">
        <v>0</v>
      </c>
      <c r="K825" s="12">
        <v>0</v>
      </c>
      <c r="L825" s="12">
        <v>0</v>
      </c>
      <c r="M825" s="12">
        <v>0</v>
      </c>
      <c r="N825" s="12">
        <v>0</v>
      </c>
      <c r="O825" s="113">
        <v>7.6021516789425139</v>
      </c>
      <c r="P825" s="12">
        <v>0</v>
      </c>
      <c r="Q825" s="12">
        <v>1</v>
      </c>
      <c r="R825" s="12">
        <v>3.222</v>
      </c>
      <c r="S825" s="128">
        <v>5.575949103146316</v>
      </c>
      <c r="T825" s="126">
        <v>1</v>
      </c>
      <c r="U825" s="128">
        <v>0.23547126064896348</v>
      </c>
      <c r="V825" s="12">
        <v>1</v>
      </c>
      <c r="W825" s="12">
        <v>0</v>
      </c>
      <c r="X825" s="12">
        <v>1</v>
      </c>
      <c r="Y825" s="12">
        <v>1</v>
      </c>
      <c r="Z825" s="12">
        <v>1</v>
      </c>
      <c r="AA825" s="12">
        <v>1</v>
      </c>
      <c r="AB825" s="12">
        <v>0</v>
      </c>
      <c r="AC825" s="12">
        <v>0</v>
      </c>
      <c r="AD825" s="12">
        <v>1</v>
      </c>
      <c r="AE825" s="12">
        <v>0</v>
      </c>
      <c r="AF825" s="12">
        <v>0.5</v>
      </c>
      <c r="AG825" s="113">
        <v>3.3322045101752038</v>
      </c>
      <c r="AH825" s="12">
        <v>1</v>
      </c>
      <c r="AI825" s="24">
        <v>29</v>
      </c>
      <c r="AJ825" s="12">
        <v>1</v>
      </c>
      <c r="AK825" s="12" t="s">
        <v>897</v>
      </c>
      <c r="AL825" s="12">
        <v>19</v>
      </c>
      <c r="AM825" s="12" t="s">
        <v>131</v>
      </c>
      <c r="AN825" s="128">
        <f t="shared" si="30"/>
        <v>1.9021075263969205</v>
      </c>
      <c r="AO825" s="12">
        <v>3222.38</v>
      </c>
      <c r="AP825" s="12" t="s">
        <v>943</v>
      </c>
      <c r="AQ825" s="12" t="s">
        <v>943</v>
      </c>
      <c r="AR825" s="12" t="s">
        <v>949</v>
      </c>
      <c r="AS825" s="12" t="s">
        <v>941</v>
      </c>
      <c r="AT825" s="12" t="s">
        <v>17</v>
      </c>
      <c r="AU825" s="12"/>
    </row>
    <row r="826" spans="1:47" ht="15" customHeight="1" x14ac:dyDescent="0.3">
      <c r="A826" s="15">
        <v>0.23132811510196322</v>
      </c>
      <c r="B826" s="12">
        <v>8.4043667716900319E-2</v>
      </c>
      <c r="C826" s="12">
        <v>0</v>
      </c>
      <c r="D826" s="12">
        <v>0</v>
      </c>
      <c r="E826" s="12">
        <v>1</v>
      </c>
      <c r="F826" s="12">
        <v>1</v>
      </c>
      <c r="G826" s="12">
        <v>0</v>
      </c>
      <c r="H826" s="12">
        <v>0</v>
      </c>
      <c r="I826" s="12">
        <v>0</v>
      </c>
      <c r="J826" s="12">
        <v>1</v>
      </c>
      <c r="K826" s="12">
        <v>0</v>
      </c>
      <c r="L826" s="12">
        <v>0</v>
      </c>
      <c r="M826" s="12">
        <v>0</v>
      </c>
      <c r="N826" s="12">
        <v>1</v>
      </c>
      <c r="O826" s="113">
        <v>7.6103576183128379</v>
      </c>
      <c r="P826" s="12">
        <v>1</v>
      </c>
      <c r="Q826" s="12">
        <v>1</v>
      </c>
      <c r="R826" s="12">
        <v>3.222</v>
      </c>
      <c r="S826" s="128">
        <v>3.3322045101752038</v>
      </c>
      <c r="T826" s="126">
        <v>1</v>
      </c>
      <c r="U826" s="128">
        <v>0.35398127964811177</v>
      </c>
      <c r="V826" s="12">
        <v>1</v>
      </c>
      <c r="W826" s="12">
        <v>1</v>
      </c>
      <c r="X826" s="12">
        <v>0</v>
      </c>
      <c r="Y826" s="12">
        <v>1</v>
      </c>
      <c r="Z826" s="12">
        <v>1</v>
      </c>
      <c r="AA826" s="12">
        <v>0</v>
      </c>
      <c r="AB826" s="12">
        <v>0</v>
      </c>
      <c r="AC826" s="12">
        <v>0</v>
      </c>
      <c r="AD826" s="12">
        <v>1</v>
      </c>
      <c r="AE826" s="12">
        <v>0</v>
      </c>
      <c r="AF826" s="12">
        <v>0.44</v>
      </c>
      <c r="AG826" s="113">
        <v>2.9957322735539909</v>
      </c>
      <c r="AH826" s="12">
        <v>1</v>
      </c>
      <c r="AI826" s="24">
        <v>22</v>
      </c>
      <c r="AJ826" s="12">
        <v>1</v>
      </c>
      <c r="AK826" s="12" t="s">
        <v>956</v>
      </c>
      <c r="AL826" s="12">
        <v>20</v>
      </c>
      <c r="AM826" s="12" t="s">
        <v>132</v>
      </c>
      <c r="AN826" s="128">
        <f t="shared" ref="AN826:AN847" si="31">LN(15)</f>
        <v>2.7080502011022101</v>
      </c>
      <c r="AO826" s="12">
        <v>2101.1999999999998</v>
      </c>
      <c r="AP826" s="12" t="s">
        <v>961</v>
      </c>
      <c r="AQ826" s="12" t="s">
        <v>958</v>
      </c>
      <c r="AR826" s="12" t="s">
        <v>959</v>
      </c>
      <c r="AS826" s="12" t="s">
        <v>963</v>
      </c>
      <c r="AT826" s="12" t="s">
        <v>17</v>
      </c>
    </row>
    <row r="827" spans="1:47" ht="15" customHeight="1" x14ac:dyDescent="0.3">
      <c r="A827" s="15">
        <v>0.38268364721929204</v>
      </c>
      <c r="B827" s="12">
        <v>7.9811028029691936E-2</v>
      </c>
      <c r="C827" s="12">
        <v>0</v>
      </c>
      <c r="D827" s="12">
        <v>0</v>
      </c>
      <c r="E827" s="12">
        <v>1</v>
      </c>
      <c r="F827" s="12">
        <v>1</v>
      </c>
      <c r="G827" s="12">
        <v>0</v>
      </c>
      <c r="H827" s="12">
        <v>0</v>
      </c>
      <c r="I827" s="12">
        <v>0</v>
      </c>
      <c r="J827" s="12">
        <v>1</v>
      </c>
      <c r="K827" s="12">
        <v>0</v>
      </c>
      <c r="L827" s="12">
        <v>0</v>
      </c>
      <c r="M827" s="12">
        <v>0</v>
      </c>
      <c r="N827" s="12">
        <v>1</v>
      </c>
      <c r="O827" s="113">
        <v>7.6103576183128379</v>
      </c>
      <c r="P827" s="12">
        <v>1</v>
      </c>
      <c r="Q827" s="12">
        <v>1</v>
      </c>
      <c r="R827" s="12">
        <v>3.222</v>
      </c>
      <c r="S827" s="128">
        <v>3.3322045101752038</v>
      </c>
      <c r="T827" s="126">
        <v>1</v>
      </c>
      <c r="U827" s="128">
        <v>0.35398127964811177</v>
      </c>
      <c r="V827" s="12">
        <v>1</v>
      </c>
      <c r="W827" s="12">
        <v>1</v>
      </c>
      <c r="X827" s="12">
        <v>0</v>
      </c>
      <c r="Y827" s="12">
        <v>1</v>
      </c>
      <c r="Z827" s="12">
        <v>1</v>
      </c>
      <c r="AA827" s="12">
        <v>0</v>
      </c>
      <c r="AB827" s="12">
        <v>0</v>
      </c>
      <c r="AC827" s="12">
        <v>0</v>
      </c>
      <c r="AD827" s="12">
        <v>1</v>
      </c>
      <c r="AE827" s="12">
        <v>0</v>
      </c>
      <c r="AF827" s="12">
        <v>0.44</v>
      </c>
      <c r="AG827" s="113">
        <v>2.9957322735539909</v>
      </c>
      <c r="AH827" s="12">
        <v>1</v>
      </c>
      <c r="AI827" s="24">
        <v>22</v>
      </c>
      <c r="AJ827" s="12">
        <v>1</v>
      </c>
      <c r="AK827" s="12" t="s">
        <v>956</v>
      </c>
      <c r="AL827" s="12">
        <v>20</v>
      </c>
      <c r="AM827" s="12" t="s">
        <v>132</v>
      </c>
      <c r="AN827" s="128">
        <f t="shared" si="31"/>
        <v>2.7080502011022101</v>
      </c>
      <c r="AO827" s="12">
        <v>2101.1999999999998</v>
      </c>
      <c r="AP827" s="12" t="s">
        <v>961</v>
      </c>
      <c r="AQ827" s="12" t="s">
        <v>958</v>
      </c>
      <c r="AR827" s="12" t="s">
        <v>960</v>
      </c>
      <c r="AS827" s="12" t="s">
        <v>963</v>
      </c>
      <c r="AT827" s="12" t="s">
        <v>17</v>
      </c>
    </row>
    <row r="828" spans="1:47" ht="15" customHeight="1" x14ac:dyDescent="0.3">
      <c r="A828" s="15">
        <v>0.211436141742876</v>
      </c>
      <c r="B828" s="12">
        <v>9.074855171091345E-2</v>
      </c>
      <c r="C828" s="12">
        <v>0</v>
      </c>
      <c r="D828" s="12">
        <v>0</v>
      </c>
      <c r="E828" s="12">
        <v>1</v>
      </c>
      <c r="F828" s="12">
        <v>1</v>
      </c>
      <c r="G828" s="12">
        <v>0</v>
      </c>
      <c r="H828" s="12">
        <v>0</v>
      </c>
      <c r="I828" s="12">
        <v>0</v>
      </c>
      <c r="J828" s="12">
        <v>1</v>
      </c>
      <c r="K828" s="12">
        <v>0</v>
      </c>
      <c r="L828" s="12">
        <v>0</v>
      </c>
      <c r="M828" s="12">
        <v>0</v>
      </c>
      <c r="N828" s="12">
        <v>1</v>
      </c>
      <c r="O828" s="113">
        <v>7.6103576183128379</v>
      </c>
      <c r="P828" s="12">
        <v>1</v>
      </c>
      <c r="Q828" s="12">
        <v>1</v>
      </c>
      <c r="R828" s="12">
        <v>3.222</v>
      </c>
      <c r="S828" s="128">
        <v>3.3322045101752038</v>
      </c>
      <c r="T828" s="126">
        <v>1</v>
      </c>
      <c r="U828" s="128">
        <v>0.35398127964811177</v>
      </c>
      <c r="V828" s="12">
        <v>1</v>
      </c>
      <c r="W828" s="12">
        <v>1</v>
      </c>
      <c r="X828" s="12">
        <v>0</v>
      </c>
      <c r="Y828" s="12">
        <v>1</v>
      </c>
      <c r="Z828" s="12">
        <v>1</v>
      </c>
      <c r="AA828" s="12">
        <v>0</v>
      </c>
      <c r="AB828" s="12">
        <v>0</v>
      </c>
      <c r="AC828" s="12">
        <v>0</v>
      </c>
      <c r="AD828" s="12">
        <v>1</v>
      </c>
      <c r="AE828" s="12">
        <v>0</v>
      </c>
      <c r="AF828" s="12">
        <v>0.44</v>
      </c>
      <c r="AG828" s="113">
        <v>2.9957322735539909</v>
      </c>
      <c r="AH828" s="12">
        <v>1</v>
      </c>
      <c r="AI828" s="24">
        <v>22</v>
      </c>
      <c r="AJ828" s="12">
        <v>1</v>
      </c>
      <c r="AK828" s="12" t="s">
        <v>956</v>
      </c>
      <c r="AL828" s="12">
        <v>20</v>
      </c>
      <c r="AM828" s="12" t="s">
        <v>132</v>
      </c>
      <c r="AN828" s="128">
        <f t="shared" si="31"/>
        <v>2.7080502011022101</v>
      </c>
      <c r="AO828" s="12">
        <v>2101.1999999999998</v>
      </c>
      <c r="AP828" s="12" t="s">
        <v>961</v>
      </c>
      <c r="AQ828" s="12" t="s">
        <v>958</v>
      </c>
      <c r="AR828" s="12" t="s">
        <v>959</v>
      </c>
      <c r="AS828" s="12" t="s">
        <v>963</v>
      </c>
      <c r="AT828" s="12" t="s">
        <v>17</v>
      </c>
    </row>
    <row r="829" spans="1:47" ht="15" customHeight="1" x14ac:dyDescent="0.3">
      <c r="A829" s="15">
        <v>0.28437127791083822</v>
      </c>
      <c r="B829" s="12">
        <v>8.9014381649886759E-2</v>
      </c>
      <c r="C829" s="12">
        <v>0</v>
      </c>
      <c r="D829" s="12">
        <v>0</v>
      </c>
      <c r="E829" s="12">
        <v>1</v>
      </c>
      <c r="F829" s="12">
        <v>1</v>
      </c>
      <c r="G829" s="12">
        <v>0</v>
      </c>
      <c r="H829" s="12">
        <v>0</v>
      </c>
      <c r="I829" s="12">
        <v>0</v>
      </c>
      <c r="J829" s="12">
        <v>1</v>
      </c>
      <c r="K829" s="12">
        <v>0</v>
      </c>
      <c r="L829" s="12">
        <v>0</v>
      </c>
      <c r="M829" s="12">
        <v>0</v>
      </c>
      <c r="N829" s="12">
        <v>1</v>
      </c>
      <c r="O829" s="113">
        <v>7.6103576183128379</v>
      </c>
      <c r="P829" s="12">
        <v>1</v>
      </c>
      <c r="Q829" s="12">
        <v>1</v>
      </c>
      <c r="R829" s="12">
        <v>3.222</v>
      </c>
      <c r="S829" s="128">
        <v>3.3322045101752038</v>
      </c>
      <c r="T829" s="126">
        <v>1</v>
      </c>
      <c r="U829" s="128">
        <v>0.35398127964811177</v>
      </c>
      <c r="V829" s="12">
        <v>1</v>
      </c>
      <c r="W829" s="12">
        <v>1</v>
      </c>
      <c r="X829" s="12">
        <v>0</v>
      </c>
      <c r="Y829" s="12">
        <v>1</v>
      </c>
      <c r="Z829" s="12">
        <v>1</v>
      </c>
      <c r="AA829" s="12">
        <v>0</v>
      </c>
      <c r="AB829" s="12">
        <v>0</v>
      </c>
      <c r="AC829" s="12">
        <v>0</v>
      </c>
      <c r="AD829" s="12">
        <v>1</v>
      </c>
      <c r="AE829" s="12">
        <v>0</v>
      </c>
      <c r="AF829" s="12">
        <v>0.44</v>
      </c>
      <c r="AG829" s="113">
        <v>2.9957322735539909</v>
      </c>
      <c r="AH829" s="12">
        <v>1</v>
      </c>
      <c r="AI829" s="24">
        <v>22</v>
      </c>
      <c r="AJ829" s="12">
        <v>1</v>
      </c>
      <c r="AK829" s="12" t="s">
        <v>956</v>
      </c>
      <c r="AL829" s="12">
        <v>20</v>
      </c>
      <c r="AM829" s="12" t="s">
        <v>132</v>
      </c>
      <c r="AN829" s="128">
        <f t="shared" si="31"/>
        <v>2.7080502011022101</v>
      </c>
      <c r="AO829" s="12">
        <v>2101.1999999999998</v>
      </c>
      <c r="AP829" s="12" t="s">
        <v>961</v>
      </c>
      <c r="AQ829" s="12" t="s">
        <v>958</v>
      </c>
      <c r="AR829" s="12" t="s">
        <v>960</v>
      </c>
      <c r="AS829" s="12" t="s">
        <v>963</v>
      </c>
      <c r="AT829" s="12" t="s">
        <v>17</v>
      </c>
    </row>
    <row r="830" spans="1:47" ht="15" customHeight="1" x14ac:dyDescent="0.3">
      <c r="A830" s="15">
        <v>0.18846795597996913</v>
      </c>
      <c r="B830" s="12">
        <v>9.2386252931357424E-2</v>
      </c>
      <c r="C830" s="12">
        <v>0</v>
      </c>
      <c r="D830" s="12">
        <v>0</v>
      </c>
      <c r="E830" s="12">
        <v>1</v>
      </c>
      <c r="F830" s="12">
        <v>1</v>
      </c>
      <c r="G830" s="12">
        <v>0</v>
      </c>
      <c r="H830" s="12">
        <v>0</v>
      </c>
      <c r="I830" s="12">
        <v>0</v>
      </c>
      <c r="J830" s="12">
        <v>1</v>
      </c>
      <c r="K830" s="12">
        <v>0</v>
      </c>
      <c r="L830" s="12">
        <v>0</v>
      </c>
      <c r="M830" s="12">
        <v>0</v>
      </c>
      <c r="N830" s="12">
        <v>1</v>
      </c>
      <c r="O830" s="113">
        <v>7.6103576183128379</v>
      </c>
      <c r="P830" s="12">
        <v>1</v>
      </c>
      <c r="Q830" s="12">
        <v>1</v>
      </c>
      <c r="R830" s="12">
        <v>3.222</v>
      </c>
      <c r="S830" s="128">
        <v>3.3322045101752038</v>
      </c>
      <c r="T830" s="126">
        <v>1</v>
      </c>
      <c r="U830" s="128">
        <v>0.35398127964811177</v>
      </c>
      <c r="V830" s="12">
        <v>1</v>
      </c>
      <c r="W830" s="12">
        <v>1</v>
      </c>
      <c r="X830" s="12">
        <v>0</v>
      </c>
      <c r="Y830" s="12">
        <v>1</v>
      </c>
      <c r="Z830" s="12">
        <v>1</v>
      </c>
      <c r="AA830" s="12">
        <v>0</v>
      </c>
      <c r="AB830" s="12">
        <v>0</v>
      </c>
      <c r="AC830" s="12">
        <v>0</v>
      </c>
      <c r="AD830" s="12">
        <v>1</v>
      </c>
      <c r="AE830" s="12">
        <v>0</v>
      </c>
      <c r="AF830" s="12">
        <v>0.44</v>
      </c>
      <c r="AG830" s="113">
        <v>2.9957322735539909</v>
      </c>
      <c r="AH830" s="12">
        <v>1</v>
      </c>
      <c r="AI830" s="24">
        <v>22</v>
      </c>
      <c r="AJ830" s="12">
        <v>1</v>
      </c>
      <c r="AK830" s="12" t="s">
        <v>956</v>
      </c>
      <c r="AL830" s="12">
        <v>20</v>
      </c>
      <c r="AM830" s="12" t="s">
        <v>132</v>
      </c>
      <c r="AN830" s="128">
        <f t="shared" si="31"/>
        <v>2.7080502011022101</v>
      </c>
      <c r="AO830" s="12">
        <v>2101.1999999999998</v>
      </c>
      <c r="AP830" s="12" t="s">
        <v>961</v>
      </c>
      <c r="AQ830" s="12" t="s">
        <v>958</v>
      </c>
      <c r="AR830" s="12" t="s">
        <v>959</v>
      </c>
      <c r="AS830" s="12" t="s">
        <v>963</v>
      </c>
      <c r="AT830" s="12" t="s">
        <v>17</v>
      </c>
    </row>
    <row r="831" spans="1:47" ht="15" customHeight="1" x14ac:dyDescent="0.3">
      <c r="A831" s="15">
        <v>0.30027069654484473</v>
      </c>
      <c r="B831" s="12">
        <v>8.973103905494631E-2</v>
      </c>
      <c r="C831" s="12">
        <v>0</v>
      </c>
      <c r="D831" s="12">
        <v>0</v>
      </c>
      <c r="E831" s="12">
        <v>1</v>
      </c>
      <c r="F831" s="12">
        <v>1</v>
      </c>
      <c r="G831" s="12">
        <v>0</v>
      </c>
      <c r="H831" s="12">
        <v>0</v>
      </c>
      <c r="I831" s="12">
        <v>0</v>
      </c>
      <c r="J831" s="12">
        <v>1</v>
      </c>
      <c r="K831" s="12">
        <v>0</v>
      </c>
      <c r="L831" s="12">
        <v>0</v>
      </c>
      <c r="M831" s="12">
        <v>0</v>
      </c>
      <c r="N831" s="12">
        <v>1</v>
      </c>
      <c r="O831" s="113">
        <v>7.6103576183128379</v>
      </c>
      <c r="P831" s="12">
        <v>1</v>
      </c>
      <c r="Q831" s="12">
        <v>1</v>
      </c>
      <c r="R831" s="12">
        <v>3.222</v>
      </c>
      <c r="S831" s="128">
        <v>3.3322045101752038</v>
      </c>
      <c r="T831" s="126">
        <v>1</v>
      </c>
      <c r="U831" s="128">
        <v>0.35398127964811177</v>
      </c>
      <c r="V831" s="12">
        <v>1</v>
      </c>
      <c r="W831" s="12">
        <v>1</v>
      </c>
      <c r="X831" s="12">
        <v>0</v>
      </c>
      <c r="Y831" s="12">
        <v>1</v>
      </c>
      <c r="Z831" s="12">
        <v>1</v>
      </c>
      <c r="AA831" s="12">
        <v>0</v>
      </c>
      <c r="AB831" s="12">
        <v>0</v>
      </c>
      <c r="AC831" s="12">
        <v>0</v>
      </c>
      <c r="AD831" s="12">
        <v>1</v>
      </c>
      <c r="AE831" s="12">
        <v>0</v>
      </c>
      <c r="AF831" s="12">
        <v>0.44</v>
      </c>
      <c r="AG831" s="113">
        <v>2.9957322735539909</v>
      </c>
      <c r="AH831" s="12">
        <v>1</v>
      </c>
      <c r="AI831" s="24">
        <v>22</v>
      </c>
      <c r="AJ831" s="12">
        <v>1</v>
      </c>
      <c r="AK831" s="12" t="s">
        <v>956</v>
      </c>
      <c r="AL831" s="12">
        <v>20</v>
      </c>
      <c r="AM831" s="12" t="s">
        <v>132</v>
      </c>
      <c r="AN831" s="128">
        <f t="shared" si="31"/>
        <v>2.7080502011022101</v>
      </c>
      <c r="AO831" s="12">
        <v>2101.1999999999998</v>
      </c>
      <c r="AP831" s="12" t="s">
        <v>961</v>
      </c>
      <c r="AQ831" s="12" t="s">
        <v>958</v>
      </c>
      <c r="AR831" s="12" t="s">
        <v>960</v>
      </c>
      <c r="AS831" s="12" t="s">
        <v>963</v>
      </c>
      <c r="AT831" s="12" t="s">
        <v>17</v>
      </c>
    </row>
    <row r="832" spans="1:47" ht="15" customHeight="1" x14ac:dyDescent="0.3">
      <c r="A832" s="15">
        <v>0.19159158289414469</v>
      </c>
      <c r="B832" s="12">
        <v>9.2740645724096973E-2</v>
      </c>
      <c r="C832" s="12">
        <v>0</v>
      </c>
      <c r="D832" s="12">
        <v>0</v>
      </c>
      <c r="E832" s="12">
        <v>1</v>
      </c>
      <c r="F832" s="12">
        <v>1</v>
      </c>
      <c r="G832" s="12">
        <v>0</v>
      </c>
      <c r="H832" s="12">
        <v>0</v>
      </c>
      <c r="I832" s="12">
        <v>0</v>
      </c>
      <c r="J832" s="12">
        <v>1</v>
      </c>
      <c r="K832" s="12">
        <v>0</v>
      </c>
      <c r="L832" s="12">
        <v>0</v>
      </c>
      <c r="M832" s="12">
        <v>0</v>
      </c>
      <c r="N832" s="12">
        <v>1</v>
      </c>
      <c r="O832" s="113">
        <v>7.6103576183128379</v>
      </c>
      <c r="P832" s="12">
        <v>1</v>
      </c>
      <c r="Q832" s="12">
        <v>1</v>
      </c>
      <c r="R832" s="12">
        <v>3.222</v>
      </c>
      <c r="S832" s="128">
        <v>3.3322045101752038</v>
      </c>
      <c r="T832" s="126">
        <v>1</v>
      </c>
      <c r="U832" s="128">
        <v>0.35398127964811177</v>
      </c>
      <c r="V832" s="12">
        <v>1</v>
      </c>
      <c r="W832" s="12">
        <v>1</v>
      </c>
      <c r="X832" s="12">
        <v>0</v>
      </c>
      <c r="Y832" s="12">
        <v>1</v>
      </c>
      <c r="Z832" s="12">
        <v>1</v>
      </c>
      <c r="AA832" s="12">
        <v>0</v>
      </c>
      <c r="AB832" s="12">
        <v>0</v>
      </c>
      <c r="AC832" s="12">
        <v>0</v>
      </c>
      <c r="AD832" s="12">
        <v>1</v>
      </c>
      <c r="AE832" s="12">
        <v>0</v>
      </c>
      <c r="AF832" s="12">
        <v>0.44</v>
      </c>
      <c r="AG832" s="113">
        <v>2.9957322735539909</v>
      </c>
      <c r="AH832" s="12">
        <v>1</v>
      </c>
      <c r="AI832" s="24">
        <v>22</v>
      </c>
      <c r="AJ832" s="12">
        <v>1</v>
      </c>
      <c r="AK832" s="12" t="s">
        <v>956</v>
      </c>
      <c r="AL832" s="12">
        <v>20</v>
      </c>
      <c r="AM832" s="12" t="s">
        <v>132</v>
      </c>
      <c r="AN832" s="128">
        <f t="shared" si="31"/>
        <v>2.7080502011022101</v>
      </c>
      <c r="AO832" s="12">
        <v>2101.1999999999998</v>
      </c>
      <c r="AP832" s="12" t="s">
        <v>961</v>
      </c>
      <c r="AQ832" s="12" t="s">
        <v>958</v>
      </c>
      <c r="AR832" s="12" t="s">
        <v>959</v>
      </c>
      <c r="AS832" s="12" t="s">
        <v>963</v>
      </c>
      <c r="AT832" s="12" t="s">
        <v>17</v>
      </c>
    </row>
    <row r="833" spans="1:47" ht="15" customHeight="1" x14ac:dyDescent="0.3">
      <c r="A833" s="15">
        <v>0.32783657912354397</v>
      </c>
      <c r="B833" s="12">
        <v>8.9269014450532591E-2</v>
      </c>
      <c r="C833" s="12">
        <v>0</v>
      </c>
      <c r="D833" s="12">
        <v>0</v>
      </c>
      <c r="E833" s="12">
        <v>1</v>
      </c>
      <c r="F833" s="12">
        <v>1</v>
      </c>
      <c r="G833" s="12">
        <v>0</v>
      </c>
      <c r="H833" s="12">
        <v>0</v>
      </c>
      <c r="I833" s="12">
        <v>0</v>
      </c>
      <c r="J833" s="12">
        <v>1</v>
      </c>
      <c r="K833" s="12">
        <v>0</v>
      </c>
      <c r="L833" s="12">
        <v>0</v>
      </c>
      <c r="M833" s="12">
        <v>0</v>
      </c>
      <c r="N833" s="12">
        <v>1</v>
      </c>
      <c r="O833" s="113">
        <v>7.6103576183128379</v>
      </c>
      <c r="P833" s="12">
        <v>1</v>
      </c>
      <c r="Q833" s="12">
        <v>1</v>
      </c>
      <c r="R833" s="12">
        <v>3.222</v>
      </c>
      <c r="S833" s="128">
        <v>3.3322045101752038</v>
      </c>
      <c r="T833" s="126">
        <v>1</v>
      </c>
      <c r="U833" s="128">
        <v>0.35398127964811177</v>
      </c>
      <c r="V833" s="12">
        <v>1</v>
      </c>
      <c r="W833" s="12">
        <v>1</v>
      </c>
      <c r="X833" s="12">
        <v>0</v>
      </c>
      <c r="Y833" s="12">
        <v>1</v>
      </c>
      <c r="Z833" s="12">
        <v>1</v>
      </c>
      <c r="AA833" s="12">
        <v>0</v>
      </c>
      <c r="AB833" s="12">
        <v>0</v>
      </c>
      <c r="AC833" s="12">
        <v>0</v>
      </c>
      <c r="AD833" s="12">
        <v>1</v>
      </c>
      <c r="AE833" s="12">
        <v>0</v>
      </c>
      <c r="AF833" s="12">
        <v>0.44</v>
      </c>
      <c r="AG833" s="113">
        <v>2.9957322735539909</v>
      </c>
      <c r="AH833" s="12">
        <v>1</v>
      </c>
      <c r="AI833" s="24">
        <v>22</v>
      </c>
      <c r="AJ833" s="12">
        <v>1</v>
      </c>
      <c r="AK833" s="12" t="s">
        <v>956</v>
      </c>
      <c r="AL833" s="12">
        <v>20</v>
      </c>
      <c r="AM833" s="12" t="s">
        <v>132</v>
      </c>
      <c r="AN833" s="128">
        <f t="shared" si="31"/>
        <v>2.7080502011022101</v>
      </c>
      <c r="AO833" s="12">
        <v>2101.1999999999998</v>
      </c>
      <c r="AP833" s="12" t="s">
        <v>961</v>
      </c>
      <c r="AQ833" s="12" t="s">
        <v>958</v>
      </c>
      <c r="AR833" s="12" t="s">
        <v>960</v>
      </c>
      <c r="AS833" s="12" t="s">
        <v>963</v>
      </c>
      <c r="AT833" s="12" t="s">
        <v>17</v>
      </c>
    </row>
    <row r="834" spans="1:47" ht="15" customHeight="1" x14ac:dyDescent="0.3">
      <c r="A834" s="15">
        <v>0.21074090639856491</v>
      </c>
      <c r="B834" s="12">
        <v>9.1156257166534665E-2</v>
      </c>
      <c r="C834" s="12">
        <v>0</v>
      </c>
      <c r="D834" s="12">
        <v>0</v>
      </c>
      <c r="E834" s="12">
        <v>1</v>
      </c>
      <c r="F834" s="12">
        <v>1</v>
      </c>
      <c r="G834" s="12">
        <v>0</v>
      </c>
      <c r="H834" s="12">
        <v>0</v>
      </c>
      <c r="I834" s="12">
        <v>0</v>
      </c>
      <c r="J834" s="12">
        <v>1</v>
      </c>
      <c r="K834" s="12">
        <v>0</v>
      </c>
      <c r="L834" s="12">
        <v>0</v>
      </c>
      <c r="M834" s="12">
        <v>0</v>
      </c>
      <c r="N834" s="12">
        <v>1</v>
      </c>
      <c r="O834" s="113">
        <v>7.6103576183128379</v>
      </c>
      <c r="P834" s="12">
        <v>1</v>
      </c>
      <c r="Q834" s="12">
        <v>1</v>
      </c>
      <c r="R834" s="12">
        <v>3.222</v>
      </c>
      <c r="S834" s="128">
        <v>3.3322045101752038</v>
      </c>
      <c r="T834" s="126">
        <v>1</v>
      </c>
      <c r="U834" s="128">
        <v>0.35398127964811177</v>
      </c>
      <c r="V834" s="12">
        <v>1</v>
      </c>
      <c r="W834" s="12">
        <v>1</v>
      </c>
      <c r="X834" s="12">
        <v>0</v>
      </c>
      <c r="Y834" s="12">
        <v>1</v>
      </c>
      <c r="Z834" s="12">
        <v>1</v>
      </c>
      <c r="AA834" s="12">
        <v>0</v>
      </c>
      <c r="AB834" s="12">
        <v>0</v>
      </c>
      <c r="AC834" s="12">
        <v>0</v>
      </c>
      <c r="AD834" s="12">
        <v>1</v>
      </c>
      <c r="AE834" s="12">
        <v>0</v>
      </c>
      <c r="AF834" s="12">
        <v>0.44</v>
      </c>
      <c r="AG834" s="113">
        <v>2.9957322735539909</v>
      </c>
      <c r="AH834" s="12">
        <v>1</v>
      </c>
      <c r="AI834" s="24">
        <v>22</v>
      </c>
      <c r="AJ834" s="12">
        <v>1</v>
      </c>
      <c r="AK834" s="12" t="s">
        <v>956</v>
      </c>
      <c r="AL834" s="12">
        <v>20</v>
      </c>
      <c r="AM834" s="12" t="s">
        <v>132</v>
      </c>
      <c r="AN834" s="128">
        <f t="shared" si="31"/>
        <v>2.7080502011022101</v>
      </c>
      <c r="AO834" s="12">
        <v>2101.1999999999998</v>
      </c>
      <c r="AP834" s="12" t="s">
        <v>961</v>
      </c>
      <c r="AQ834" s="12" t="s">
        <v>958</v>
      </c>
      <c r="AR834" s="12" t="s">
        <v>959</v>
      </c>
      <c r="AS834" s="12" t="s">
        <v>963</v>
      </c>
      <c r="AT834" s="12" t="s">
        <v>17</v>
      </c>
    </row>
    <row r="835" spans="1:47" ht="15" customHeight="1" x14ac:dyDescent="0.3">
      <c r="A835" s="15">
        <v>0.27579648901238196</v>
      </c>
      <c r="B835" s="12">
        <v>8.9633858929024132E-2</v>
      </c>
      <c r="C835" s="12">
        <v>0</v>
      </c>
      <c r="D835" s="12">
        <v>0</v>
      </c>
      <c r="E835" s="12">
        <v>0</v>
      </c>
      <c r="F835" s="12">
        <v>1</v>
      </c>
      <c r="G835" s="12">
        <v>0</v>
      </c>
      <c r="H835" s="12">
        <v>0</v>
      </c>
      <c r="I835" s="12">
        <v>0</v>
      </c>
      <c r="J835" s="12">
        <v>1</v>
      </c>
      <c r="K835" s="12">
        <v>0</v>
      </c>
      <c r="L835" s="12">
        <v>0</v>
      </c>
      <c r="M835" s="12">
        <v>0</v>
      </c>
      <c r="N835" s="12">
        <v>1</v>
      </c>
      <c r="O835" s="113">
        <v>7.6103576183128379</v>
      </c>
      <c r="P835" s="12">
        <v>1</v>
      </c>
      <c r="Q835" s="12">
        <v>1</v>
      </c>
      <c r="R835" s="12">
        <v>3.222</v>
      </c>
      <c r="S835" s="128">
        <v>3.3322045101752038</v>
      </c>
      <c r="T835" s="126">
        <v>1</v>
      </c>
      <c r="U835" s="128">
        <v>0.35398127964811177</v>
      </c>
      <c r="V835" s="12">
        <v>1</v>
      </c>
      <c r="W835" s="12">
        <v>1</v>
      </c>
      <c r="X835" s="12">
        <v>0</v>
      </c>
      <c r="Y835" s="12">
        <v>1</v>
      </c>
      <c r="Z835" s="12">
        <v>1</v>
      </c>
      <c r="AA835" s="12">
        <v>0</v>
      </c>
      <c r="AB835" s="12">
        <v>0</v>
      </c>
      <c r="AC835" s="12">
        <v>0</v>
      </c>
      <c r="AD835" s="12">
        <v>1</v>
      </c>
      <c r="AE835" s="12">
        <v>0</v>
      </c>
      <c r="AF835" s="12">
        <v>0.44</v>
      </c>
      <c r="AG835" s="113">
        <v>2.9957322735539909</v>
      </c>
      <c r="AH835" s="12">
        <v>1</v>
      </c>
      <c r="AI835" s="24">
        <v>22</v>
      </c>
      <c r="AJ835" s="12">
        <v>1</v>
      </c>
      <c r="AK835" s="12" t="s">
        <v>956</v>
      </c>
      <c r="AL835" s="12">
        <v>20</v>
      </c>
      <c r="AM835" s="12" t="s">
        <v>132</v>
      </c>
      <c r="AN835" s="128">
        <f t="shared" si="31"/>
        <v>2.7080502011022101</v>
      </c>
      <c r="AO835" s="12">
        <v>2101.1999999999998</v>
      </c>
      <c r="AP835" s="12" t="s">
        <v>961</v>
      </c>
      <c r="AQ835" s="12" t="s">
        <v>958</v>
      </c>
      <c r="AR835" s="12" t="s">
        <v>960</v>
      </c>
      <c r="AS835" s="12" t="s">
        <v>963</v>
      </c>
      <c r="AT835" s="12" t="s">
        <v>17</v>
      </c>
    </row>
    <row r="836" spans="1:47" ht="15" customHeight="1" x14ac:dyDescent="0.3">
      <c r="A836" s="15">
        <v>0.19798109205771683</v>
      </c>
      <c r="B836" s="12">
        <v>9.6117090411184755E-2</v>
      </c>
      <c r="C836" s="12">
        <v>0</v>
      </c>
      <c r="D836" s="12">
        <v>0</v>
      </c>
      <c r="E836" s="12">
        <v>0</v>
      </c>
      <c r="F836" s="12">
        <v>1</v>
      </c>
      <c r="G836" s="12">
        <v>0</v>
      </c>
      <c r="H836" s="12">
        <v>0</v>
      </c>
      <c r="I836" s="12">
        <v>0</v>
      </c>
      <c r="J836" s="12">
        <v>1</v>
      </c>
      <c r="K836" s="12">
        <v>0</v>
      </c>
      <c r="L836" s="12">
        <v>0</v>
      </c>
      <c r="M836" s="12">
        <v>0</v>
      </c>
      <c r="N836" s="12">
        <v>1</v>
      </c>
      <c r="O836" s="113">
        <v>7.6103576183128379</v>
      </c>
      <c r="P836" s="12">
        <v>1</v>
      </c>
      <c r="Q836" s="12">
        <v>1</v>
      </c>
      <c r="R836" s="12">
        <v>3.222</v>
      </c>
      <c r="S836" s="128">
        <v>3.3322045101752038</v>
      </c>
      <c r="T836" s="126">
        <v>1</v>
      </c>
      <c r="U836" s="128">
        <v>0.35398127964811177</v>
      </c>
      <c r="V836" s="12">
        <v>1</v>
      </c>
      <c r="W836" s="12">
        <v>1</v>
      </c>
      <c r="X836" s="12">
        <v>0</v>
      </c>
      <c r="Y836" s="12">
        <v>1</v>
      </c>
      <c r="Z836" s="12">
        <v>1</v>
      </c>
      <c r="AA836" s="12">
        <v>0</v>
      </c>
      <c r="AB836" s="12">
        <v>0</v>
      </c>
      <c r="AC836" s="12">
        <v>0</v>
      </c>
      <c r="AD836" s="12">
        <v>1</v>
      </c>
      <c r="AE836" s="12">
        <v>0</v>
      </c>
      <c r="AF836" s="12">
        <v>0.44</v>
      </c>
      <c r="AG836" s="113">
        <v>2.9957322735539909</v>
      </c>
      <c r="AH836" s="12">
        <v>1</v>
      </c>
      <c r="AI836" s="24">
        <v>22</v>
      </c>
      <c r="AJ836" s="12">
        <v>1</v>
      </c>
      <c r="AK836" s="12" t="s">
        <v>956</v>
      </c>
      <c r="AL836" s="12">
        <v>20</v>
      </c>
      <c r="AM836" s="12" t="s">
        <v>132</v>
      </c>
      <c r="AN836" s="128">
        <f t="shared" si="31"/>
        <v>2.7080502011022101</v>
      </c>
      <c r="AO836" s="12">
        <v>2101.1999999999998</v>
      </c>
      <c r="AP836" s="12" t="s">
        <v>961</v>
      </c>
      <c r="AQ836" s="12" t="s">
        <v>958</v>
      </c>
      <c r="AR836" s="12" t="s">
        <v>959</v>
      </c>
      <c r="AS836" s="12" t="s">
        <v>963</v>
      </c>
      <c r="AT836" s="12" t="s">
        <v>17</v>
      </c>
    </row>
    <row r="837" spans="1:47" ht="15" customHeight="1" x14ac:dyDescent="0.3">
      <c r="A837" s="15">
        <v>0.2594465913806015</v>
      </c>
      <c r="B837" s="12">
        <v>9.4700309997715101E-2</v>
      </c>
      <c r="C837" s="12">
        <v>0</v>
      </c>
      <c r="D837" s="12">
        <v>0</v>
      </c>
      <c r="E837" s="12">
        <v>0</v>
      </c>
      <c r="F837" s="12">
        <v>1</v>
      </c>
      <c r="G837" s="12">
        <v>0</v>
      </c>
      <c r="H837" s="12">
        <v>0</v>
      </c>
      <c r="I837" s="12">
        <v>0</v>
      </c>
      <c r="J837" s="12">
        <v>1</v>
      </c>
      <c r="K837" s="12">
        <v>0</v>
      </c>
      <c r="L837" s="12">
        <v>0</v>
      </c>
      <c r="M837" s="12">
        <v>0</v>
      </c>
      <c r="N837" s="12">
        <v>1</v>
      </c>
      <c r="O837" s="113">
        <v>7.6103576183128379</v>
      </c>
      <c r="P837" s="12">
        <v>1</v>
      </c>
      <c r="Q837" s="12">
        <v>1</v>
      </c>
      <c r="R837" s="12">
        <v>3.222</v>
      </c>
      <c r="S837" s="128">
        <v>3.3322045101752038</v>
      </c>
      <c r="T837" s="126">
        <v>1</v>
      </c>
      <c r="U837" s="128">
        <v>0.35398127964811177</v>
      </c>
      <c r="V837" s="12">
        <v>1</v>
      </c>
      <c r="W837" s="12">
        <v>1</v>
      </c>
      <c r="X837" s="12">
        <v>0</v>
      </c>
      <c r="Y837" s="12">
        <v>1</v>
      </c>
      <c r="Z837" s="12">
        <v>1</v>
      </c>
      <c r="AA837" s="12">
        <v>0</v>
      </c>
      <c r="AB837" s="12">
        <v>0</v>
      </c>
      <c r="AC837" s="12">
        <v>0</v>
      </c>
      <c r="AD837" s="12">
        <v>1</v>
      </c>
      <c r="AE837" s="12">
        <v>0</v>
      </c>
      <c r="AF837" s="12">
        <v>0.44</v>
      </c>
      <c r="AG837" s="113">
        <v>2.9957322735539909</v>
      </c>
      <c r="AH837" s="12">
        <v>1</v>
      </c>
      <c r="AI837" s="24">
        <v>22</v>
      </c>
      <c r="AJ837" s="12">
        <v>1</v>
      </c>
      <c r="AK837" s="12" t="s">
        <v>956</v>
      </c>
      <c r="AL837" s="12">
        <v>20</v>
      </c>
      <c r="AM837" s="12" t="s">
        <v>132</v>
      </c>
      <c r="AN837" s="128">
        <f t="shared" si="31"/>
        <v>2.7080502011022101</v>
      </c>
      <c r="AO837" s="12">
        <v>2101.1999999999998</v>
      </c>
      <c r="AP837" s="12" t="s">
        <v>961</v>
      </c>
      <c r="AQ837" s="12" t="s">
        <v>958</v>
      </c>
      <c r="AR837" s="12" t="s">
        <v>960</v>
      </c>
      <c r="AS837" s="12" t="s">
        <v>963</v>
      </c>
      <c r="AT837" s="12" t="s">
        <v>17</v>
      </c>
    </row>
    <row r="838" spans="1:47" ht="15" customHeight="1" x14ac:dyDescent="0.3">
      <c r="A838" s="15">
        <v>-2.2544519592927723E-2</v>
      </c>
      <c r="B838" s="12">
        <v>7.3108656394208466E-2</v>
      </c>
      <c r="C838" s="12">
        <v>0</v>
      </c>
      <c r="D838" s="12">
        <v>0</v>
      </c>
      <c r="E838" s="12">
        <v>0</v>
      </c>
      <c r="F838" s="12">
        <v>1</v>
      </c>
      <c r="G838" s="12">
        <v>0</v>
      </c>
      <c r="H838" s="12">
        <v>0</v>
      </c>
      <c r="I838" s="12">
        <v>0</v>
      </c>
      <c r="J838" s="12">
        <v>1</v>
      </c>
      <c r="K838" s="12">
        <v>0</v>
      </c>
      <c r="L838" s="12">
        <v>0</v>
      </c>
      <c r="M838" s="12">
        <v>0</v>
      </c>
      <c r="N838" s="12">
        <v>1</v>
      </c>
      <c r="O838" s="113">
        <v>7.6103576183128379</v>
      </c>
      <c r="P838" s="12">
        <v>1</v>
      </c>
      <c r="Q838" s="12">
        <v>1</v>
      </c>
      <c r="R838" s="12">
        <v>3.222</v>
      </c>
      <c r="S838" s="128">
        <v>3.3322045101752038</v>
      </c>
      <c r="T838" s="126">
        <v>1</v>
      </c>
      <c r="U838" s="128">
        <v>0.35398127964811177</v>
      </c>
      <c r="V838" s="12">
        <v>1</v>
      </c>
      <c r="W838" s="12">
        <v>1</v>
      </c>
      <c r="X838" s="12">
        <v>0</v>
      </c>
      <c r="Y838" s="12">
        <v>1</v>
      </c>
      <c r="Z838" s="12">
        <v>1</v>
      </c>
      <c r="AA838" s="12">
        <v>0</v>
      </c>
      <c r="AB838" s="12">
        <v>0</v>
      </c>
      <c r="AC838" s="12">
        <v>0</v>
      </c>
      <c r="AD838" s="12">
        <v>1</v>
      </c>
      <c r="AE838" s="12">
        <v>0</v>
      </c>
      <c r="AF838" s="12">
        <v>0.44</v>
      </c>
      <c r="AG838" s="113">
        <v>2.9957322735539909</v>
      </c>
      <c r="AH838" s="12">
        <v>1</v>
      </c>
      <c r="AI838" s="24">
        <v>22</v>
      </c>
      <c r="AJ838" s="12">
        <v>1</v>
      </c>
      <c r="AK838" s="12" t="s">
        <v>956</v>
      </c>
      <c r="AL838" s="12">
        <v>20</v>
      </c>
      <c r="AM838" s="12" t="s">
        <v>132</v>
      </c>
      <c r="AN838" s="128">
        <f t="shared" si="31"/>
        <v>2.7080502011022101</v>
      </c>
      <c r="AO838" s="12">
        <v>2101.1999999999998</v>
      </c>
      <c r="AP838" s="12" t="s">
        <v>962</v>
      </c>
      <c r="AQ838" s="12" t="s">
        <v>958</v>
      </c>
      <c r="AR838" s="12" t="s">
        <v>959</v>
      </c>
      <c r="AS838" s="12" t="s">
        <v>963</v>
      </c>
      <c r="AT838" s="12" t="s">
        <v>17</v>
      </c>
    </row>
    <row r="839" spans="1:47" ht="15" customHeight="1" x14ac:dyDescent="0.3">
      <c r="A839" s="15">
        <v>0.30481262481587934</v>
      </c>
      <c r="B839" s="12">
        <v>6.9647288001408153E-2</v>
      </c>
      <c r="C839" s="12">
        <v>0</v>
      </c>
      <c r="D839" s="12">
        <v>0</v>
      </c>
      <c r="E839" s="12">
        <v>0</v>
      </c>
      <c r="F839" s="12">
        <v>1</v>
      </c>
      <c r="G839" s="12">
        <v>0</v>
      </c>
      <c r="H839" s="12">
        <v>0</v>
      </c>
      <c r="I839" s="12">
        <v>0</v>
      </c>
      <c r="J839" s="12">
        <v>1</v>
      </c>
      <c r="K839" s="12">
        <v>0</v>
      </c>
      <c r="L839" s="12">
        <v>0</v>
      </c>
      <c r="M839" s="12">
        <v>0</v>
      </c>
      <c r="N839" s="12">
        <v>1</v>
      </c>
      <c r="O839" s="113">
        <v>7.6103576183128379</v>
      </c>
      <c r="P839" s="12">
        <v>1</v>
      </c>
      <c r="Q839" s="12">
        <v>1</v>
      </c>
      <c r="R839" s="12">
        <v>3.222</v>
      </c>
      <c r="S839" s="128">
        <v>3.3322045101752038</v>
      </c>
      <c r="T839" s="126">
        <v>1</v>
      </c>
      <c r="U839" s="128">
        <v>0.35398127964811177</v>
      </c>
      <c r="V839" s="12">
        <v>1</v>
      </c>
      <c r="W839" s="12">
        <v>1</v>
      </c>
      <c r="X839" s="12">
        <v>0</v>
      </c>
      <c r="Y839" s="12">
        <v>1</v>
      </c>
      <c r="Z839" s="12">
        <v>1</v>
      </c>
      <c r="AA839" s="12">
        <v>0</v>
      </c>
      <c r="AB839" s="12">
        <v>0</v>
      </c>
      <c r="AC839" s="12">
        <v>0</v>
      </c>
      <c r="AD839" s="12">
        <v>1</v>
      </c>
      <c r="AE839" s="12">
        <v>0</v>
      </c>
      <c r="AF839" s="12">
        <v>0.44</v>
      </c>
      <c r="AG839" s="113">
        <v>2.9957322735539909</v>
      </c>
      <c r="AH839" s="12">
        <v>1</v>
      </c>
      <c r="AI839" s="24">
        <v>22</v>
      </c>
      <c r="AJ839" s="12">
        <v>1</v>
      </c>
      <c r="AK839" s="12" t="s">
        <v>956</v>
      </c>
      <c r="AL839" s="12">
        <v>20</v>
      </c>
      <c r="AM839" s="12" t="s">
        <v>132</v>
      </c>
      <c r="AN839" s="128">
        <f t="shared" si="31"/>
        <v>2.7080502011022101</v>
      </c>
      <c r="AO839" s="12">
        <v>2101.1999999999998</v>
      </c>
      <c r="AP839" s="12" t="s">
        <v>962</v>
      </c>
      <c r="AQ839" s="12" t="s">
        <v>958</v>
      </c>
      <c r="AR839" s="12" t="s">
        <v>960</v>
      </c>
      <c r="AS839" s="12" t="s">
        <v>963</v>
      </c>
      <c r="AT839" s="12" t="s">
        <v>17</v>
      </c>
    </row>
    <row r="840" spans="1:47" ht="15" customHeight="1" x14ac:dyDescent="0.3">
      <c r="A840" s="15">
        <v>5.4342699433534945E-2</v>
      </c>
      <c r="B840" s="12">
        <v>8.0463223470648437E-2</v>
      </c>
      <c r="C840" s="12">
        <v>0</v>
      </c>
      <c r="D840" s="12">
        <v>0</v>
      </c>
      <c r="E840" s="12">
        <v>0</v>
      </c>
      <c r="F840" s="12">
        <v>1</v>
      </c>
      <c r="G840" s="12">
        <v>0</v>
      </c>
      <c r="H840" s="12">
        <v>0</v>
      </c>
      <c r="I840" s="12">
        <v>0</v>
      </c>
      <c r="J840" s="12">
        <v>1</v>
      </c>
      <c r="K840" s="12">
        <v>0</v>
      </c>
      <c r="L840" s="12">
        <v>0</v>
      </c>
      <c r="M840" s="12">
        <v>0</v>
      </c>
      <c r="N840" s="12">
        <v>1</v>
      </c>
      <c r="O840" s="113">
        <v>7.6103576183128379</v>
      </c>
      <c r="P840" s="12">
        <v>1</v>
      </c>
      <c r="Q840" s="12">
        <v>1</v>
      </c>
      <c r="R840" s="12">
        <v>3.222</v>
      </c>
      <c r="S840" s="128">
        <v>3.3322045101752038</v>
      </c>
      <c r="T840" s="126">
        <v>1</v>
      </c>
      <c r="U840" s="128">
        <v>0.35398127964811177</v>
      </c>
      <c r="V840" s="12">
        <v>1</v>
      </c>
      <c r="W840" s="12">
        <v>1</v>
      </c>
      <c r="X840" s="12">
        <v>0</v>
      </c>
      <c r="Y840" s="12">
        <v>1</v>
      </c>
      <c r="Z840" s="12">
        <v>1</v>
      </c>
      <c r="AA840" s="12">
        <v>0</v>
      </c>
      <c r="AB840" s="12">
        <v>0</v>
      </c>
      <c r="AC840" s="12">
        <v>0</v>
      </c>
      <c r="AD840" s="12">
        <v>1</v>
      </c>
      <c r="AE840" s="12">
        <v>0</v>
      </c>
      <c r="AF840" s="12">
        <v>0.44</v>
      </c>
      <c r="AG840" s="113">
        <v>2.9957322735539909</v>
      </c>
      <c r="AH840" s="12">
        <v>1</v>
      </c>
      <c r="AI840" s="24">
        <v>22</v>
      </c>
      <c r="AJ840" s="12">
        <v>1</v>
      </c>
      <c r="AK840" s="12" t="s">
        <v>956</v>
      </c>
      <c r="AL840" s="12">
        <v>20</v>
      </c>
      <c r="AM840" s="12" t="s">
        <v>132</v>
      </c>
      <c r="AN840" s="128">
        <f t="shared" si="31"/>
        <v>2.7080502011022101</v>
      </c>
      <c r="AO840" s="12">
        <v>2101.1999999999998</v>
      </c>
      <c r="AP840" s="12" t="s">
        <v>962</v>
      </c>
      <c r="AQ840" s="12" t="s">
        <v>958</v>
      </c>
      <c r="AR840" s="12" t="s">
        <v>959</v>
      </c>
      <c r="AS840" s="12" t="s">
        <v>963</v>
      </c>
      <c r="AT840" s="12" t="s">
        <v>17</v>
      </c>
    </row>
    <row r="841" spans="1:47" ht="15" customHeight="1" x14ac:dyDescent="0.3">
      <c r="A841" s="15">
        <v>0.29488482141802785</v>
      </c>
      <c r="B841" s="12">
        <v>7.6999027742945023E-2</v>
      </c>
      <c r="C841" s="12">
        <v>0</v>
      </c>
      <c r="D841" s="12">
        <v>0</v>
      </c>
      <c r="E841" s="12">
        <v>0</v>
      </c>
      <c r="F841" s="12">
        <v>1</v>
      </c>
      <c r="G841" s="12">
        <v>0</v>
      </c>
      <c r="H841" s="12">
        <v>0</v>
      </c>
      <c r="I841" s="12">
        <v>0</v>
      </c>
      <c r="J841" s="12">
        <v>1</v>
      </c>
      <c r="K841" s="12">
        <v>0</v>
      </c>
      <c r="L841" s="12">
        <v>0</v>
      </c>
      <c r="M841" s="12">
        <v>0</v>
      </c>
      <c r="N841" s="12">
        <v>1</v>
      </c>
      <c r="O841" s="113">
        <v>7.6103576183128379</v>
      </c>
      <c r="P841" s="12">
        <v>1</v>
      </c>
      <c r="Q841" s="12">
        <v>1</v>
      </c>
      <c r="R841" s="12">
        <v>3.222</v>
      </c>
      <c r="S841" s="128">
        <v>3.3322045101752038</v>
      </c>
      <c r="T841" s="126">
        <v>1</v>
      </c>
      <c r="U841" s="128">
        <v>0.35398127964811177</v>
      </c>
      <c r="V841" s="12">
        <v>1</v>
      </c>
      <c r="W841" s="12">
        <v>1</v>
      </c>
      <c r="X841" s="12">
        <v>0</v>
      </c>
      <c r="Y841" s="12">
        <v>1</v>
      </c>
      <c r="Z841" s="12">
        <v>1</v>
      </c>
      <c r="AA841" s="12">
        <v>0</v>
      </c>
      <c r="AB841" s="12">
        <v>0</v>
      </c>
      <c r="AC841" s="12">
        <v>0</v>
      </c>
      <c r="AD841" s="12">
        <v>1</v>
      </c>
      <c r="AE841" s="12">
        <v>0</v>
      </c>
      <c r="AF841" s="12">
        <v>0.44</v>
      </c>
      <c r="AG841" s="113">
        <v>2.9957322735539909</v>
      </c>
      <c r="AH841" s="12">
        <v>1</v>
      </c>
      <c r="AI841" s="24">
        <v>22</v>
      </c>
      <c r="AJ841" s="12">
        <v>1</v>
      </c>
      <c r="AK841" s="12" t="s">
        <v>956</v>
      </c>
      <c r="AL841" s="12">
        <v>20</v>
      </c>
      <c r="AM841" s="12" t="s">
        <v>132</v>
      </c>
      <c r="AN841" s="128">
        <f t="shared" si="31"/>
        <v>2.7080502011022101</v>
      </c>
      <c r="AO841" s="12">
        <v>2101.1999999999998</v>
      </c>
      <c r="AP841" s="12" t="s">
        <v>962</v>
      </c>
      <c r="AQ841" s="12" t="s">
        <v>958</v>
      </c>
      <c r="AR841" s="12" t="s">
        <v>960</v>
      </c>
      <c r="AS841" s="12" t="s">
        <v>963</v>
      </c>
      <c r="AT841" s="12" t="s">
        <v>17</v>
      </c>
    </row>
    <row r="842" spans="1:47" ht="15" customHeight="1" x14ac:dyDescent="0.3">
      <c r="A842" s="15">
        <v>5.5570493747060905E-2</v>
      </c>
      <c r="B842" s="12">
        <v>8.0720283600066806E-2</v>
      </c>
      <c r="C842" s="12">
        <v>0</v>
      </c>
      <c r="D842" s="12">
        <v>0</v>
      </c>
      <c r="E842" s="12">
        <v>0</v>
      </c>
      <c r="F842" s="12">
        <v>1</v>
      </c>
      <c r="G842" s="12">
        <v>0</v>
      </c>
      <c r="H842" s="12">
        <v>0</v>
      </c>
      <c r="I842" s="12">
        <v>0</v>
      </c>
      <c r="J842" s="12">
        <v>1</v>
      </c>
      <c r="K842" s="12">
        <v>0</v>
      </c>
      <c r="L842" s="12">
        <v>0</v>
      </c>
      <c r="M842" s="12">
        <v>0</v>
      </c>
      <c r="N842" s="12">
        <v>1</v>
      </c>
      <c r="O842" s="113">
        <v>7.6103576183128379</v>
      </c>
      <c r="P842" s="12">
        <v>1</v>
      </c>
      <c r="Q842" s="12">
        <v>1</v>
      </c>
      <c r="R842" s="12">
        <v>3.222</v>
      </c>
      <c r="S842" s="128">
        <v>3.3322045101752038</v>
      </c>
      <c r="T842" s="126">
        <v>1</v>
      </c>
      <c r="U842" s="128">
        <v>0.35398127964811177</v>
      </c>
      <c r="V842" s="12">
        <v>1</v>
      </c>
      <c r="W842" s="12">
        <v>1</v>
      </c>
      <c r="X842" s="12">
        <v>0</v>
      </c>
      <c r="Y842" s="12">
        <v>1</v>
      </c>
      <c r="Z842" s="12">
        <v>1</v>
      </c>
      <c r="AA842" s="12">
        <v>0</v>
      </c>
      <c r="AB842" s="12">
        <v>0</v>
      </c>
      <c r="AC842" s="12">
        <v>0</v>
      </c>
      <c r="AD842" s="12">
        <v>1</v>
      </c>
      <c r="AE842" s="12">
        <v>0</v>
      </c>
      <c r="AF842" s="12">
        <v>0.44</v>
      </c>
      <c r="AG842" s="113">
        <v>2.9957322735539909</v>
      </c>
      <c r="AH842" s="12">
        <v>1</v>
      </c>
      <c r="AI842" s="24">
        <v>22</v>
      </c>
      <c r="AJ842" s="12">
        <v>1</v>
      </c>
      <c r="AK842" s="12" t="s">
        <v>956</v>
      </c>
      <c r="AL842" s="12">
        <v>20</v>
      </c>
      <c r="AM842" s="12" t="s">
        <v>132</v>
      </c>
      <c r="AN842" s="128">
        <f t="shared" si="31"/>
        <v>2.7080502011022101</v>
      </c>
      <c r="AO842" s="12">
        <v>2101.1999999999998</v>
      </c>
      <c r="AP842" s="12" t="s">
        <v>962</v>
      </c>
      <c r="AQ842" s="12" t="s">
        <v>958</v>
      </c>
      <c r="AR842" s="12" t="s">
        <v>959</v>
      </c>
      <c r="AS842" s="12" t="s">
        <v>963</v>
      </c>
      <c r="AT842" s="12" t="s">
        <v>17</v>
      </c>
    </row>
    <row r="843" spans="1:47" ht="15" customHeight="1" x14ac:dyDescent="0.3">
      <c r="A843" s="15">
        <v>0.29781682868773812</v>
      </c>
      <c r="B843" s="12">
        <v>7.7176698054215134E-2</v>
      </c>
      <c r="C843" s="12">
        <v>0</v>
      </c>
      <c r="D843" s="12">
        <v>0</v>
      </c>
      <c r="E843" s="12">
        <v>0</v>
      </c>
      <c r="F843" s="12">
        <v>1</v>
      </c>
      <c r="G843" s="12">
        <v>0</v>
      </c>
      <c r="H843" s="12">
        <v>0</v>
      </c>
      <c r="I843" s="12">
        <v>0</v>
      </c>
      <c r="J843" s="12">
        <v>1</v>
      </c>
      <c r="K843" s="12">
        <v>0</v>
      </c>
      <c r="L843" s="12">
        <v>0</v>
      </c>
      <c r="M843" s="12">
        <v>0</v>
      </c>
      <c r="N843" s="12">
        <v>1</v>
      </c>
      <c r="O843" s="113">
        <v>7.6103576183128379</v>
      </c>
      <c r="P843" s="12">
        <v>1</v>
      </c>
      <c r="Q843" s="12">
        <v>1</v>
      </c>
      <c r="R843" s="12">
        <v>3.222</v>
      </c>
      <c r="S843" s="128">
        <v>3.3322045101752038</v>
      </c>
      <c r="T843" s="126">
        <v>1</v>
      </c>
      <c r="U843" s="128">
        <v>0.35398127964811177</v>
      </c>
      <c r="V843" s="12">
        <v>1</v>
      </c>
      <c r="W843" s="12">
        <v>1</v>
      </c>
      <c r="X843" s="12">
        <v>0</v>
      </c>
      <c r="Y843" s="12">
        <v>1</v>
      </c>
      <c r="Z843" s="12">
        <v>1</v>
      </c>
      <c r="AA843" s="12">
        <v>0</v>
      </c>
      <c r="AB843" s="12">
        <v>0</v>
      </c>
      <c r="AC843" s="12">
        <v>0</v>
      </c>
      <c r="AD843" s="12">
        <v>1</v>
      </c>
      <c r="AE843" s="12">
        <v>0</v>
      </c>
      <c r="AF843" s="12">
        <v>0.44</v>
      </c>
      <c r="AG843" s="113">
        <v>2.9957322735539909</v>
      </c>
      <c r="AH843" s="12">
        <v>1</v>
      </c>
      <c r="AI843" s="24">
        <v>22</v>
      </c>
      <c r="AJ843" s="12">
        <v>1</v>
      </c>
      <c r="AK843" s="12" t="s">
        <v>956</v>
      </c>
      <c r="AL843" s="12">
        <v>20</v>
      </c>
      <c r="AM843" s="12" t="s">
        <v>132</v>
      </c>
      <c r="AN843" s="128">
        <f t="shared" si="31"/>
        <v>2.7080502011022101</v>
      </c>
      <c r="AO843" s="12">
        <v>2101.1999999999998</v>
      </c>
      <c r="AP843" s="12" t="s">
        <v>962</v>
      </c>
      <c r="AQ843" s="12" t="s">
        <v>958</v>
      </c>
      <c r="AR843" s="12" t="s">
        <v>960</v>
      </c>
      <c r="AS843" s="12" t="s">
        <v>963</v>
      </c>
      <c r="AT843" s="12" t="s">
        <v>17</v>
      </c>
    </row>
    <row r="844" spans="1:47" ht="15" customHeight="1" x14ac:dyDescent="0.3">
      <c r="A844" s="15">
        <v>3.9170677001580827E-2</v>
      </c>
      <c r="B844" s="12">
        <v>8.0783162439623843E-2</v>
      </c>
      <c r="C844" s="12">
        <v>0</v>
      </c>
      <c r="D844" s="12">
        <v>0</v>
      </c>
      <c r="E844" s="12">
        <v>1</v>
      </c>
      <c r="F844" s="12">
        <v>1</v>
      </c>
      <c r="G844" s="12">
        <v>0</v>
      </c>
      <c r="H844" s="12">
        <v>0</v>
      </c>
      <c r="I844" s="12">
        <v>0</v>
      </c>
      <c r="J844" s="12">
        <v>1</v>
      </c>
      <c r="K844" s="12">
        <v>0</v>
      </c>
      <c r="L844" s="12">
        <v>0</v>
      </c>
      <c r="M844" s="12">
        <v>0</v>
      </c>
      <c r="N844" s="12">
        <v>1</v>
      </c>
      <c r="O844" s="113">
        <v>7.6103576183128379</v>
      </c>
      <c r="P844" s="12">
        <v>1</v>
      </c>
      <c r="Q844" s="12">
        <v>1</v>
      </c>
      <c r="R844" s="12">
        <v>3.222</v>
      </c>
      <c r="S844" s="128">
        <v>3.3322045101752038</v>
      </c>
      <c r="T844" s="126">
        <v>1</v>
      </c>
      <c r="U844" s="128">
        <v>0.35398127964811177</v>
      </c>
      <c r="V844" s="12">
        <v>1</v>
      </c>
      <c r="W844" s="12">
        <v>1</v>
      </c>
      <c r="X844" s="12">
        <v>0</v>
      </c>
      <c r="Y844" s="12">
        <v>1</v>
      </c>
      <c r="Z844" s="12">
        <v>1</v>
      </c>
      <c r="AA844" s="12">
        <v>0</v>
      </c>
      <c r="AB844" s="12">
        <v>0</v>
      </c>
      <c r="AC844" s="12">
        <v>0</v>
      </c>
      <c r="AD844" s="12">
        <v>1</v>
      </c>
      <c r="AE844" s="12">
        <v>0</v>
      </c>
      <c r="AF844" s="12">
        <v>0.44</v>
      </c>
      <c r="AG844" s="113">
        <v>2.9957322735539909</v>
      </c>
      <c r="AH844" s="12">
        <v>1</v>
      </c>
      <c r="AI844" s="24">
        <v>22</v>
      </c>
      <c r="AJ844" s="12">
        <v>1</v>
      </c>
      <c r="AK844" s="12" t="s">
        <v>956</v>
      </c>
      <c r="AL844" s="12">
        <v>20</v>
      </c>
      <c r="AM844" s="12" t="s">
        <v>132</v>
      </c>
      <c r="AN844" s="128">
        <f t="shared" si="31"/>
        <v>2.7080502011022101</v>
      </c>
      <c r="AO844" s="12">
        <v>2101.1999999999998</v>
      </c>
      <c r="AP844" s="12" t="s">
        <v>962</v>
      </c>
      <c r="AQ844" s="12" t="s">
        <v>958</v>
      </c>
      <c r="AR844" s="12" t="s">
        <v>959</v>
      </c>
      <c r="AS844" s="12" t="s">
        <v>963</v>
      </c>
      <c r="AT844" s="12" t="s">
        <v>17</v>
      </c>
    </row>
    <row r="845" spans="1:47" ht="15" customHeight="1" x14ac:dyDescent="0.3">
      <c r="A845" s="15">
        <v>0.2951472196614458</v>
      </c>
      <c r="B845" s="12">
        <v>7.7243698845160302E-2</v>
      </c>
      <c r="C845" s="12">
        <v>0</v>
      </c>
      <c r="D845" s="12">
        <v>0</v>
      </c>
      <c r="E845" s="12">
        <v>1</v>
      </c>
      <c r="F845" s="12">
        <v>1</v>
      </c>
      <c r="G845" s="12">
        <v>0</v>
      </c>
      <c r="H845" s="12">
        <v>0</v>
      </c>
      <c r="I845" s="12">
        <v>0</v>
      </c>
      <c r="J845" s="12">
        <v>1</v>
      </c>
      <c r="K845" s="12">
        <v>0</v>
      </c>
      <c r="L845" s="12">
        <v>0</v>
      </c>
      <c r="M845" s="12">
        <v>0</v>
      </c>
      <c r="N845" s="12">
        <v>1</v>
      </c>
      <c r="O845" s="113">
        <v>7.6103576183128379</v>
      </c>
      <c r="P845" s="12">
        <v>1</v>
      </c>
      <c r="Q845" s="12">
        <v>1</v>
      </c>
      <c r="R845" s="12">
        <v>3.222</v>
      </c>
      <c r="S845" s="128">
        <v>3.3322045101752038</v>
      </c>
      <c r="T845" s="126">
        <v>1</v>
      </c>
      <c r="U845" s="128">
        <v>0.35398127964811177</v>
      </c>
      <c r="V845" s="12">
        <v>1</v>
      </c>
      <c r="W845" s="12">
        <v>1</v>
      </c>
      <c r="X845" s="12">
        <v>0</v>
      </c>
      <c r="Y845" s="12">
        <v>1</v>
      </c>
      <c r="Z845" s="12">
        <v>1</v>
      </c>
      <c r="AA845" s="12">
        <v>0</v>
      </c>
      <c r="AB845" s="12">
        <v>0</v>
      </c>
      <c r="AC845" s="12">
        <v>0</v>
      </c>
      <c r="AD845" s="12">
        <v>1</v>
      </c>
      <c r="AE845" s="12">
        <v>0</v>
      </c>
      <c r="AF845" s="12">
        <v>0.44</v>
      </c>
      <c r="AG845" s="113">
        <v>2.9957322735539909</v>
      </c>
      <c r="AH845" s="12">
        <v>1</v>
      </c>
      <c r="AI845" s="24">
        <v>22</v>
      </c>
      <c r="AJ845" s="12">
        <v>1</v>
      </c>
      <c r="AK845" s="12" t="s">
        <v>956</v>
      </c>
      <c r="AL845" s="12">
        <v>20</v>
      </c>
      <c r="AM845" s="12" t="s">
        <v>132</v>
      </c>
      <c r="AN845" s="128">
        <f t="shared" si="31"/>
        <v>2.7080502011022101</v>
      </c>
      <c r="AO845" s="12">
        <v>2101.1999999999998</v>
      </c>
      <c r="AP845" s="12" t="s">
        <v>962</v>
      </c>
      <c r="AQ845" s="12" t="s">
        <v>958</v>
      </c>
      <c r="AR845" s="12" t="s">
        <v>960</v>
      </c>
      <c r="AS845" s="12" t="s">
        <v>963</v>
      </c>
      <c r="AT845" s="12" t="s">
        <v>17</v>
      </c>
    </row>
    <row r="846" spans="1:47" ht="15" customHeight="1" x14ac:dyDescent="0.3">
      <c r="A846" s="15">
        <v>3.7089827680564742E-2</v>
      </c>
      <c r="B846" s="12">
        <v>8.5690291537856483E-2</v>
      </c>
      <c r="C846" s="12">
        <v>0</v>
      </c>
      <c r="D846" s="12">
        <v>0</v>
      </c>
      <c r="E846" s="12">
        <v>1</v>
      </c>
      <c r="F846" s="12">
        <v>1</v>
      </c>
      <c r="G846" s="12">
        <v>0</v>
      </c>
      <c r="H846" s="12">
        <v>0</v>
      </c>
      <c r="I846" s="12">
        <v>0</v>
      </c>
      <c r="J846" s="12">
        <v>1</v>
      </c>
      <c r="K846" s="12">
        <v>0</v>
      </c>
      <c r="L846" s="12">
        <v>0</v>
      </c>
      <c r="M846" s="12">
        <v>0</v>
      </c>
      <c r="N846" s="12">
        <v>1</v>
      </c>
      <c r="O846" s="113">
        <v>7.6103576183128379</v>
      </c>
      <c r="P846" s="12">
        <v>1</v>
      </c>
      <c r="Q846" s="12">
        <v>1</v>
      </c>
      <c r="R846" s="12">
        <v>3.222</v>
      </c>
      <c r="S846" s="128">
        <v>3.3322045101752038</v>
      </c>
      <c r="T846" s="126">
        <v>1</v>
      </c>
      <c r="U846" s="128">
        <v>0.35398127964811177</v>
      </c>
      <c r="V846" s="12">
        <v>1</v>
      </c>
      <c r="W846" s="12">
        <v>1</v>
      </c>
      <c r="X846" s="12">
        <v>0</v>
      </c>
      <c r="Y846" s="12">
        <v>1</v>
      </c>
      <c r="Z846" s="12">
        <v>1</v>
      </c>
      <c r="AA846" s="12">
        <v>0</v>
      </c>
      <c r="AB846" s="12">
        <v>0</v>
      </c>
      <c r="AC846" s="12">
        <v>0</v>
      </c>
      <c r="AD846" s="12">
        <v>1</v>
      </c>
      <c r="AE846" s="12">
        <v>0</v>
      </c>
      <c r="AF846" s="12">
        <v>0.44</v>
      </c>
      <c r="AG846" s="113">
        <v>2.9957322735539909</v>
      </c>
      <c r="AH846" s="12">
        <v>1</v>
      </c>
      <c r="AI846" s="24">
        <v>22</v>
      </c>
      <c r="AJ846" s="12">
        <v>1</v>
      </c>
      <c r="AK846" s="12" t="s">
        <v>956</v>
      </c>
      <c r="AL846" s="12">
        <v>20</v>
      </c>
      <c r="AM846" s="12" t="s">
        <v>132</v>
      </c>
      <c r="AN846" s="128">
        <f t="shared" si="31"/>
        <v>2.7080502011022101</v>
      </c>
      <c r="AO846" s="12">
        <v>2101.1999999999998</v>
      </c>
      <c r="AP846" s="12" t="s">
        <v>962</v>
      </c>
      <c r="AQ846" s="12" t="s">
        <v>958</v>
      </c>
      <c r="AR846" s="12" t="s">
        <v>959</v>
      </c>
      <c r="AS846" s="12" t="s">
        <v>963</v>
      </c>
      <c r="AT846" s="12" t="s">
        <v>17</v>
      </c>
    </row>
    <row r="847" spans="1:47" ht="15" customHeight="1" x14ac:dyDescent="0.3">
      <c r="A847" s="15">
        <v>0.35336998408758885</v>
      </c>
      <c r="B847" s="12">
        <v>8.0217060967045631E-2</v>
      </c>
      <c r="C847" s="12">
        <v>0</v>
      </c>
      <c r="D847" s="12">
        <v>0</v>
      </c>
      <c r="E847" s="12">
        <v>1</v>
      </c>
      <c r="F847" s="12">
        <v>1</v>
      </c>
      <c r="G847" s="12">
        <v>0</v>
      </c>
      <c r="H847" s="12">
        <v>0</v>
      </c>
      <c r="I847" s="12">
        <v>0</v>
      </c>
      <c r="J847" s="12">
        <v>1</v>
      </c>
      <c r="K847" s="12">
        <v>0</v>
      </c>
      <c r="L847" s="12">
        <v>0</v>
      </c>
      <c r="M847" s="12">
        <v>0</v>
      </c>
      <c r="N847" s="12">
        <v>1</v>
      </c>
      <c r="O847" s="113">
        <v>7.6103576183128379</v>
      </c>
      <c r="P847" s="12">
        <v>1</v>
      </c>
      <c r="Q847" s="12">
        <v>1</v>
      </c>
      <c r="R847" s="12">
        <v>3.222</v>
      </c>
      <c r="S847" s="128">
        <v>3.3322045101752038</v>
      </c>
      <c r="T847" s="126">
        <v>1</v>
      </c>
      <c r="U847" s="128">
        <v>0.35398127964811177</v>
      </c>
      <c r="V847" s="12">
        <v>1</v>
      </c>
      <c r="W847" s="12">
        <v>1</v>
      </c>
      <c r="X847" s="12">
        <v>0</v>
      </c>
      <c r="Y847" s="12">
        <v>1</v>
      </c>
      <c r="Z847" s="12">
        <v>1</v>
      </c>
      <c r="AA847" s="12">
        <v>0</v>
      </c>
      <c r="AB847" s="12">
        <v>0</v>
      </c>
      <c r="AC847" s="12">
        <v>0</v>
      </c>
      <c r="AD847" s="12">
        <v>1</v>
      </c>
      <c r="AE847" s="12">
        <v>0</v>
      </c>
      <c r="AF847" s="12">
        <v>0.44</v>
      </c>
      <c r="AG847" s="113">
        <v>2.9957322735539909</v>
      </c>
      <c r="AH847" s="12">
        <v>1</v>
      </c>
      <c r="AI847" s="24">
        <v>22</v>
      </c>
      <c r="AJ847" s="12">
        <v>1</v>
      </c>
      <c r="AK847" s="12" t="s">
        <v>956</v>
      </c>
      <c r="AL847" s="12">
        <v>20</v>
      </c>
      <c r="AM847" s="12" t="s">
        <v>132</v>
      </c>
      <c r="AN847" s="128">
        <f t="shared" si="31"/>
        <v>2.7080502011022101</v>
      </c>
      <c r="AO847" s="12">
        <v>2101.1999999999998</v>
      </c>
      <c r="AP847" s="12" t="s">
        <v>962</v>
      </c>
      <c r="AQ847" s="12" t="s">
        <v>958</v>
      </c>
      <c r="AR847" s="12" t="s">
        <v>960</v>
      </c>
      <c r="AS847" s="12" t="s">
        <v>963</v>
      </c>
      <c r="AT847" s="12" t="s">
        <v>17</v>
      </c>
      <c r="AU847" s="12"/>
    </row>
    <row r="848" spans="1:47" ht="15" customHeight="1" x14ac:dyDescent="0.3">
      <c r="A848" s="15">
        <v>0.45859009376771709</v>
      </c>
      <c r="B848" s="12">
        <v>8.0454402415388981E-2</v>
      </c>
      <c r="C848" s="12">
        <v>0</v>
      </c>
      <c r="D848" s="12">
        <v>0</v>
      </c>
      <c r="E848" s="12">
        <v>1</v>
      </c>
      <c r="F848" s="12">
        <v>1</v>
      </c>
      <c r="G848" s="12">
        <v>1</v>
      </c>
      <c r="H848" s="12">
        <v>0</v>
      </c>
      <c r="I848" s="12">
        <v>0</v>
      </c>
      <c r="J848" s="12">
        <v>0</v>
      </c>
      <c r="K848" s="12">
        <v>0</v>
      </c>
      <c r="L848" s="12">
        <v>0</v>
      </c>
      <c r="M848" s="12">
        <v>0</v>
      </c>
      <c r="N848" s="12">
        <v>1</v>
      </c>
      <c r="O848" s="113">
        <v>7.6014023345837334</v>
      </c>
      <c r="P848" s="12">
        <v>0</v>
      </c>
      <c r="Q848" s="12">
        <v>0</v>
      </c>
      <c r="R848" s="12">
        <v>3.222</v>
      </c>
      <c r="S848" s="128">
        <v>6.4504704221441758</v>
      </c>
      <c r="T848" s="126">
        <v>1</v>
      </c>
      <c r="U848" s="128">
        <v>0.3058782437735541</v>
      </c>
      <c r="V848" s="12">
        <v>1</v>
      </c>
      <c r="W848" s="12">
        <v>1</v>
      </c>
      <c r="X848" s="12">
        <v>1</v>
      </c>
      <c r="Y848" s="12">
        <v>1</v>
      </c>
      <c r="Z848" s="12">
        <v>1</v>
      </c>
      <c r="AA848" s="12">
        <v>0</v>
      </c>
      <c r="AB848" s="12">
        <v>0</v>
      </c>
      <c r="AC848" s="12">
        <v>0</v>
      </c>
      <c r="AD848" s="12">
        <v>0</v>
      </c>
      <c r="AE848" s="12">
        <v>0</v>
      </c>
      <c r="AF848" s="12">
        <v>0.5</v>
      </c>
      <c r="AG848" s="113">
        <v>2.9957322735539909</v>
      </c>
      <c r="AH848" s="12">
        <v>0</v>
      </c>
      <c r="AI848" s="24">
        <v>18</v>
      </c>
      <c r="AJ848" s="12">
        <v>0</v>
      </c>
      <c r="AK848" s="12" t="s">
        <v>974</v>
      </c>
      <c r="AL848" s="12">
        <v>21</v>
      </c>
      <c r="AM848" s="12" t="s">
        <v>133</v>
      </c>
      <c r="AN848" s="128">
        <f t="shared" ref="AN848:AN855" si="32">LN(5.65)</f>
        <v>1.7316555451583497</v>
      </c>
      <c r="AO848" s="12">
        <v>287.51</v>
      </c>
      <c r="AP848" s="12" t="s">
        <v>977</v>
      </c>
      <c r="AQ848" s="12" t="s">
        <v>981</v>
      </c>
      <c r="AR848" s="12" t="s">
        <v>980</v>
      </c>
      <c r="AS848" s="12" t="s">
        <v>984</v>
      </c>
      <c r="AT848" s="12" t="s">
        <v>17</v>
      </c>
    </row>
    <row r="849" spans="1:46" ht="15" customHeight="1" x14ac:dyDescent="0.3">
      <c r="A849" s="15">
        <v>-3.2575570733649029E-2</v>
      </c>
      <c r="B849" s="12">
        <v>9.048769648235841E-2</v>
      </c>
      <c r="C849" s="12">
        <v>0</v>
      </c>
      <c r="D849" s="12">
        <v>0</v>
      </c>
      <c r="E849" s="12">
        <v>1</v>
      </c>
      <c r="F849" s="12">
        <v>1</v>
      </c>
      <c r="G849" s="12">
        <v>1</v>
      </c>
      <c r="H849" s="12">
        <v>0</v>
      </c>
      <c r="I849" s="12">
        <v>0</v>
      </c>
      <c r="J849" s="12">
        <v>0</v>
      </c>
      <c r="K849" s="12">
        <v>0</v>
      </c>
      <c r="L849" s="12">
        <v>0</v>
      </c>
      <c r="M849" s="12">
        <v>0</v>
      </c>
      <c r="N849" s="12">
        <v>1</v>
      </c>
      <c r="O849" s="113">
        <v>7.6014023345837334</v>
      </c>
      <c r="P849" s="12">
        <v>0</v>
      </c>
      <c r="Q849" s="12">
        <v>0</v>
      </c>
      <c r="R849" s="12">
        <v>3.222</v>
      </c>
      <c r="S849" s="128">
        <v>6.4504704221441758</v>
      </c>
      <c r="T849" s="126">
        <v>1</v>
      </c>
      <c r="U849" s="128">
        <v>0.3058782437735541</v>
      </c>
      <c r="V849" s="12">
        <v>1</v>
      </c>
      <c r="W849" s="12">
        <v>1</v>
      </c>
      <c r="X849" s="12">
        <v>1</v>
      </c>
      <c r="Y849" s="12">
        <v>1</v>
      </c>
      <c r="Z849" s="12">
        <v>1</v>
      </c>
      <c r="AA849" s="12">
        <v>0</v>
      </c>
      <c r="AB849" s="12">
        <v>0</v>
      </c>
      <c r="AC849" s="12">
        <v>0</v>
      </c>
      <c r="AD849" s="12">
        <v>0</v>
      </c>
      <c r="AE849" s="12">
        <v>0</v>
      </c>
      <c r="AF849" s="12">
        <v>0.5</v>
      </c>
      <c r="AG849" s="113">
        <v>2.9957322735539909</v>
      </c>
      <c r="AH849" s="12">
        <v>0</v>
      </c>
      <c r="AI849" s="24">
        <v>18</v>
      </c>
      <c r="AJ849" s="12">
        <v>0</v>
      </c>
      <c r="AK849" s="12" t="s">
        <v>974</v>
      </c>
      <c r="AL849" s="12">
        <v>21</v>
      </c>
      <c r="AM849" s="12" t="s">
        <v>133</v>
      </c>
      <c r="AN849" s="128">
        <f t="shared" si="32"/>
        <v>1.7316555451583497</v>
      </c>
      <c r="AO849" s="12">
        <v>287.51</v>
      </c>
      <c r="AP849" s="12" t="s">
        <v>977</v>
      </c>
      <c r="AQ849" s="12" t="s">
        <v>981</v>
      </c>
      <c r="AR849" s="12" t="s">
        <v>982</v>
      </c>
      <c r="AS849" s="12" t="s">
        <v>984</v>
      </c>
      <c r="AT849" s="12" t="s">
        <v>17</v>
      </c>
    </row>
    <row r="850" spans="1:46" ht="15" customHeight="1" x14ac:dyDescent="0.3">
      <c r="A850" s="15">
        <v>0.3020722964014721</v>
      </c>
      <c r="B850" s="12">
        <v>8.6306370400420621E-2</v>
      </c>
      <c r="C850" s="12">
        <v>0</v>
      </c>
      <c r="D850" s="12">
        <v>0</v>
      </c>
      <c r="E850" s="12">
        <v>1</v>
      </c>
      <c r="F850" s="12">
        <v>1</v>
      </c>
      <c r="G850" s="12">
        <v>1</v>
      </c>
      <c r="H850" s="12">
        <v>0</v>
      </c>
      <c r="I850" s="12">
        <v>0</v>
      </c>
      <c r="J850" s="12">
        <v>0</v>
      </c>
      <c r="K850" s="12">
        <v>0</v>
      </c>
      <c r="L850" s="12">
        <v>0</v>
      </c>
      <c r="M850" s="12">
        <v>0</v>
      </c>
      <c r="N850" s="12">
        <v>1</v>
      </c>
      <c r="O850" s="113">
        <v>7.6014023345837334</v>
      </c>
      <c r="P850" s="12">
        <v>0</v>
      </c>
      <c r="Q850" s="12">
        <v>0</v>
      </c>
      <c r="R850" s="12">
        <v>3.222</v>
      </c>
      <c r="S850" s="128">
        <v>6.4504704221441758</v>
      </c>
      <c r="T850" s="126">
        <v>1</v>
      </c>
      <c r="U850" s="128">
        <v>0.3058782437735541</v>
      </c>
      <c r="V850" s="12">
        <v>1</v>
      </c>
      <c r="W850" s="12">
        <v>1</v>
      </c>
      <c r="X850" s="12">
        <v>1</v>
      </c>
      <c r="Y850" s="12">
        <v>1</v>
      </c>
      <c r="Z850" s="12">
        <v>1</v>
      </c>
      <c r="AA850" s="12">
        <v>0</v>
      </c>
      <c r="AB850" s="12">
        <v>0</v>
      </c>
      <c r="AC850" s="12">
        <v>0</v>
      </c>
      <c r="AD850" s="12">
        <v>0</v>
      </c>
      <c r="AE850" s="12">
        <v>0</v>
      </c>
      <c r="AF850" s="12">
        <v>0.5</v>
      </c>
      <c r="AG850" s="113">
        <v>2.9957322735539909</v>
      </c>
      <c r="AH850" s="12">
        <v>0</v>
      </c>
      <c r="AI850" s="24">
        <v>18</v>
      </c>
      <c r="AJ850" s="12">
        <v>0</v>
      </c>
      <c r="AK850" s="12" t="s">
        <v>974</v>
      </c>
      <c r="AL850" s="12">
        <v>21</v>
      </c>
      <c r="AM850" s="12" t="s">
        <v>133</v>
      </c>
      <c r="AN850" s="128">
        <f t="shared" si="32"/>
        <v>1.7316555451583497</v>
      </c>
      <c r="AO850" s="12">
        <v>287.51</v>
      </c>
      <c r="AP850" s="12" t="s">
        <v>977</v>
      </c>
      <c r="AQ850" s="12" t="s">
        <v>981</v>
      </c>
      <c r="AR850" s="12" t="s">
        <v>983</v>
      </c>
      <c r="AS850" s="12" t="s">
        <v>984</v>
      </c>
      <c r="AT850" s="12" t="s">
        <v>17</v>
      </c>
    </row>
    <row r="851" spans="1:46" ht="15" customHeight="1" x14ac:dyDescent="0.3">
      <c r="A851" s="15">
        <v>0.46490838862890782</v>
      </c>
      <c r="B851" s="12">
        <v>8.0156618729122053E-2</v>
      </c>
      <c r="C851" s="12">
        <v>0</v>
      </c>
      <c r="D851" s="12">
        <v>0</v>
      </c>
      <c r="E851" s="12">
        <v>1</v>
      </c>
      <c r="F851" s="12">
        <v>1</v>
      </c>
      <c r="G851" s="12">
        <v>0</v>
      </c>
      <c r="H851" s="12">
        <v>0</v>
      </c>
      <c r="I851" s="12">
        <v>0</v>
      </c>
      <c r="J851" s="12">
        <v>1</v>
      </c>
      <c r="K851" s="12">
        <v>0</v>
      </c>
      <c r="L851" s="12">
        <v>0</v>
      </c>
      <c r="M851" s="12">
        <v>0</v>
      </c>
      <c r="N851" s="12">
        <v>1</v>
      </c>
      <c r="O851" s="113">
        <v>7.6014023345837334</v>
      </c>
      <c r="P851" s="12">
        <v>0</v>
      </c>
      <c r="Q851" s="12">
        <v>0</v>
      </c>
      <c r="R851" s="12">
        <v>3.222</v>
      </c>
      <c r="S851" s="128">
        <v>6.4504704221441758</v>
      </c>
      <c r="T851" s="126">
        <v>1</v>
      </c>
      <c r="U851" s="128">
        <v>0.3058782437735541</v>
      </c>
      <c r="V851" s="12">
        <v>1</v>
      </c>
      <c r="W851" s="12">
        <v>1</v>
      </c>
      <c r="X851" s="12">
        <v>1</v>
      </c>
      <c r="Y851" s="12">
        <v>1</v>
      </c>
      <c r="Z851" s="12">
        <v>1</v>
      </c>
      <c r="AA851" s="12">
        <v>0</v>
      </c>
      <c r="AB851" s="12">
        <v>0</v>
      </c>
      <c r="AC851" s="12">
        <v>0</v>
      </c>
      <c r="AD851" s="12">
        <v>0</v>
      </c>
      <c r="AE851" s="12">
        <v>0</v>
      </c>
      <c r="AF851" s="12">
        <v>0.5</v>
      </c>
      <c r="AG851" s="113">
        <v>2.9957322735539909</v>
      </c>
      <c r="AH851" s="12">
        <v>0</v>
      </c>
      <c r="AI851" s="24">
        <v>18</v>
      </c>
      <c r="AJ851" s="12">
        <v>0</v>
      </c>
      <c r="AK851" s="12" t="s">
        <v>974</v>
      </c>
      <c r="AL851" s="12">
        <v>21</v>
      </c>
      <c r="AM851" s="12" t="s">
        <v>133</v>
      </c>
      <c r="AN851" s="128">
        <f t="shared" si="32"/>
        <v>1.7316555451583497</v>
      </c>
      <c r="AO851" s="12">
        <v>287.51</v>
      </c>
      <c r="AP851" s="12" t="s">
        <v>977</v>
      </c>
      <c r="AQ851" s="12" t="s">
        <v>981</v>
      </c>
      <c r="AR851" s="12" t="s">
        <v>980</v>
      </c>
      <c r="AS851" s="12" t="s">
        <v>984</v>
      </c>
      <c r="AT851" s="12" t="s">
        <v>17</v>
      </c>
    </row>
    <row r="852" spans="1:46" ht="15" customHeight="1" x14ac:dyDescent="0.3">
      <c r="A852" s="15">
        <v>-3.9804158462259799E-2</v>
      </c>
      <c r="B852" s="12">
        <v>9.0463996505135896E-2</v>
      </c>
      <c r="C852" s="12">
        <v>0</v>
      </c>
      <c r="D852" s="12">
        <v>0</v>
      </c>
      <c r="E852" s="12">
        <v>1</v>
      </c>
      <c r="F852" s="12">
        <v>1</v>
      </c>
      <c r="G852" s="12">
        <v>0</v>
      </c>
      <c r="H852" s="12">
        <v>0</v>
      </c>
      <c r="I852" s="12">
        <v>0</v>
      </c>
      <c r="J852" s="12">
        <v>1</v>
      </c>
      <c r="K852" s="12">
        <v>0</v>
      </c>
      <c r="L852" s="12">
        <v>0</v>
      </c>
      <c r="M852" s="12">
        <v>0</v>
      </c>
      <c r="N852" s="12">
        <v>1</v>
      </c>
      <c r="O852" s="113">
        <v>7.6014023345837334</v>
      </c>
      <c r="P852" s="12">
        <v>0</v>
      </c>
      <c r="Q852" s="12">
        <v>0</v>
      </c>
      <c r="R852" s="12">
        <v>3.222</v>
      </c>
      <c r="S852" s="128">
        <v>6.4504704221441758</v>
      </c>
      <c r="T852" s="126">
        <v>1</v>
      </c>
      <c r="U852" s="128">
        <v>0.3058782437735541</v>
      </c>
      <c r="V852" s="12">
        <v>1</v>
      </c>
      <c r="W852" s="12">
        <v>1</v>
      </c>
      <c r="X852" s="12">
        <v>1</v>
      </c>
      <c r="Y852" s="12">
        <v>1</v>
      </c>
      <c r="Z852" s="12">
        <v>1</v>
      </c>
      <c r="AA852" s="12">
        <v>0</v>
      </c>
      <c r="AB852" s="12">
        <v>0</v>
      </c>
      <c r="AC852" s="12">
        <v>0</v>
      </c>
      <c r="AD852" s="12">
        <v>0</v>
      </c>
      <c r="AE852" s="12">
        <v>0</v>
      </c>
      <c r="AF852" s="12">
        <v>0.5</v>
      </c>
      <c r="AG852" s="113">
        <v>2.9957322735539909</v>
      </c>
      <c r="AH852" s="12">
        <v>0</v>
      </c>
      <c r="AI852" s="24">
        <v>18</v>
      </c>
      <c r="AJ852" s="12">
        <v>0</v>
      </c>
      <c r="AK852" s="12" t="s">
        <v>974</v>
      </c>
      <c r="AL852" s="12">
        <v>21</v>
      </c>
      <c r="AM852" s="12" t="s">
        <v>133</v>
      </c>
      <c r="AN852" s="128">
        <f t="shared" si="32"/>
        <v>1.7316555451583497</v>
      </c>
      <c r="AO852" s="12">
        <v>287.51</v>
      </c>
      <c r="AP852" s="12" t="s">
        <v>977</v>
      </c>
      <c r="AQ852" s="12" t="s">
        <v>981</v>
      </c>
      <c r="AR852" s="12" t="s">
        <v>982</v>
      </c>
      <c r="AS852" s="12" t="s">
        <v>984</v>
      </c>
      <c r="AT852" s="12" t="s">
        <v>17</v>
      </c>
    </row>
    <row r="853" spans="1:46" ht="15" customHeight="1" x14ac:dyDescent="0.3">
      <c r="A853" s="15">
        <v>0.24572750889145731</v>
      </c>
      <c r="B853" s="12">
        <v>8.7759824604091902E-2</v>
      </c>
      <c r="C853" s="12">
        <v>0</v>
      </c>
      <c r="D853" s="12">
        <v>0</v>
      </c>
      <c r="E853" s="12">
        <v>1</v>
      </c>
      <c r="F853" s="12">
        <v>1</v>
      </c>
      <c r="G853" s="12">
        <v>0</v>
      </c>
      <c r="H853" s="12">
        <v>0</v>
      </c>
      <c r="I853" s="12">
        <v>0</v>
      </c>
      <c r="J853" s="12">
        <v>1</v>
      </c>
      <c r="K853" s="12">
        <v>0</v>
      </c>
      <c r="L853" s="12">
        <v>0</v>
      </c>
      <c r="M853" s="12">
        <v>0</v>
      </c>
      <c r="N853" s="12">
        <v>1</v>
      </c>
      <c r="O853" s="113">
        <v>7.6014023345837334</v>
      </c>
      <c r="P853" s="12">
        <v>0</v>
      </c>
      <c r="Q853" s="12">
        <v>0</v>
      </c>
      <c r="R853" s="12">
        <v>3.222</v>
      </c>
      <c r="S853" s="128">
        <v>6.4504704221441758</v>
      </c>
      <c r="T853" s="126">
        <v>1</v>
      </c>
      <c r="U853" s="128">
        <v>0.3058782437735541</v>
      </c>
      <c r="V853" s="12">
        <v>1</v>
      </c>
      <c r="W853" s="12">
        <v>1</v>
      </c>
      <c r="X853" s="12">
        <v>1</v>
      </c>
      <c r="Y853" s="12">
        <v>1</v>
      </c>
      <c r="Z853" s="12">
        <v>1</v>
      </c>
      <c r="AA853" s="12">
        <v>0</v>
      </c>
      <c r="AB853" s="12">
        <v>0</v>
      </c>
      <c r="AC853" s="12">
        <v>0</v>
      </c>
      <c r="AD853" s="12">
        <v>0</v>
      </c>
      <c r="AE853" s="12">
        <v>0</v>
      </c>
      <c r="AF853" s="12">
        <v>0.5</v>
      </c>
      <c r="AG853" s="113">
        <v>2.9957322735539909</v>
      </c>
      <c r="AH853" s="12">
        <v>0</v>
      </c>
      <c r="AI853" s="24">
        <v>18</v>
      </c>
      <c r="AJ853" s="12">
        <v>0</v>
      </c>
      <c r="AK853" s="12" t="s">
        <v>974</v>
      </c>
      <c r="AL853" s="12">
        <v>21</v>
      </c>
      <c r="AM853" s="12" t="s">
        <v>133</v>
      </c>
      <c r="AN853" s="128">
        <f t="shared" si="32"/>
        <v>1.7316555451583497</v>
      </c>
      <c r="AO853" s="12">
        <v>287.51</v>
      </c>
      <c r="AP853" s="12" t="s">
        <v>977</v>
      </c>
      <c r="AQ853" s="12" t="s">
        <v>981</v>
      </c>
      <c r="AR853" s="12" t="s">
        <v>983</v>
      </c>
      <c r="AS853" s="12" t="s">
        <v>984</v>
      </c>
      <c r="AT853" s="12" t="s">
        <v>17</v>
      </c>
    </row>
    <row r="854" spans="1:46" ht="15" customHeight="1" x14ac:dyDescent="0.3">
      <c r="A854" s="15">
        <v>0.44574249416020928</v>
      </c>
      <c r="B854" s="12">
        <v>8.1044089847310777E-2</v>
      </c>
      <c r="C854" s="12">
        <v>0</v>
      </c>
      <c r="D854" s="12">
        <v>0</v>
      </c>
      <c r="E854" s="12">
        <v>1</v>
      </c>
      <c r="F854" s="12">
        <v>1</v>
      </c>
      <c r="G854" s="12">
        <v>0</v>
      </c>
      <c r="H854" s="12">
        <v>0</v>
      </c>
      <c r="I854" s="12">
        <v>0</v>
      </c>
      <c r="J854" s="12">
        <v>1</v>
      </c>
      <c r="K854" s="12">
        <v>0</v>
      </c>
      <c r="L854" s="12">
        <v>0</v>
      </c>
      <c r="M854" s="12">
        <v>0</v>
      </c>
      <c r="N854" s="12">
        <v>1</v>
      </c>
      <c r="O854" s="113">
        <v>7.6014023345837334</v>
      </c>
      <c r="P854" s="12">
        <v>0</v>
      </c>
      <c r="Q854" s="12">
        <v>0</v>
      </c>
      <c r="R854" s="12">
        <v>3.222</v>
      </c>
      <c r="S854" s="128">
        <v>6.4504704221441758</v>
      </c>
      <c r="T854" s="126">
        <v>1</v>
      </c>
      <c r="U854" s="128">
        <v>0.3058782437735541</v>
      </c>
      <c r="V854" s="12">
        <v>1</v>
      </c>
      <c r="W854" s="12">
        <v>1</v>
      </c>
      <c r="X854" s="12">
        <v>1</v>
      </c>
      <c r="Y854" s="12">
        <v>1</v>
      </c>
      <c r="Z854" s="12">
        <v>1</v>
      </c>
      <c r="AA854" s="12">
        <v>0</v>
      </c>
      <c r="AB854" s="12">
        <v>0</v>
      </c>
      <c r="AC854" s="12">
        <v>0</v>
      </c>
      <c r="AD854" s="12">
        <v>0</v>
      </c>
      <c r="AE854" s="12">
        <v>0</v>
      </c>
      <c r="AF854" s="12">
        <v>0.5</v>
      </c>
      <c r="AG854" s="113">
        <v>2.9957322735539909</v>
      </c>
      <c r="AH854" s="12">
        <v>0</v>
      </c>
      <c r="AI854" s="24">
        <v>18</v>
      </c>
      <c r="AJ854" s="12">
        <v>0</v>
      </c>
      <c r="AK854" s="12" t="s">
        <v>974</v>
      </c>
      <c r="AL854" s="12">
        <v>21</v>
      </c>
      <c r="AM854" s="12" t="s">
        <v>133</v>
      </c>
      <c r="AN854" s="128">
        <f t="shared" si="32"/>
        <v>1.7316555451583497</v>
      </c>
      <c r="AO854" s="12">
        <v>287.51</v>
      </c>
      <c r="AP854" s="12" t="s">
        <v>977</v>
      </c>
      <c r="AQ854" s="12" t="s">
        <v>981</v>
      </c>
      <c r="AR854" s="12" t="s">
        <v>980</v>
      </c>
      <c r="AS854" s="12" t="s">
        <v>984</v>
      </c>
      <c r="AT854" s="12" t="s">
        <v>17</v>
      </c>
    </row>
    <row r="855" spans="1:46" ht="15" customHeight="1" x14ac:dyDescent="0.3">
      <c r="A855" s="15">
        <v>-2.9863470757320924E-2</v>
      </c>
      <c r="B855" s="12">
        <v>9.0495365931275523E-2</v>
      </c>
      <c r="C855" s="12">
        <v>0</v>
      </c>
      <c r="D855" s="12">
        <v>0</v>
      </c>
      <c r="E855" s="12">
        <v>1</v>
      </c>
      <c r="F855" s="12">
        <v>1</v>
      </c>
      <c r="G855" s="12">
        <v>0</v>
      </c>
      <c r="H855" s="12">
        <v>0</v>
      </c>
      <c r="I855" s="12">
        <v>0</v>
      </c>
      <c r="J855" s="12">
        <v>1</v>
      </c>
      <c r="K855" s="12">
        <v>0</v>
      </c>
      <c r="L855" s="12">
        <v>0</v>
      </c>
      <c r="M855" s="12">
        <v>0</v>
      </c>
      <c r="N855" s="12">
        <v>1</v>
      </c>
      <c r="O855" s="113">
        <v>7.6014023345837334</v>
      </c>
      <c r="P855" s="12">
        <v>0</v>
      </c>
      <c r="Q855" s="12">
        <v>0</v>
      </c>
      <c r="R855" s="12">
        <v>3.222</v>
      </c>
      <c r="S855" s="128">
        <v>6.4504704221441758</v>
      </c>
      <c r="T855" s="126">
        <v>1</v>
      </c>
      <c r="U855" s="128">
        <v>0.3058782437735541</v>
      </c>
      <c r="V855" s="12">
        <v>1</v>
      </c>
      <c r="W855" s="12">
        <v>1</v>
      </c>
      <c r="X855" s="12">
        <v>1</v>
      </c>
      <c r="Y855" s="12">
        <v>1</v>
      </c>
      <c r="Z855" s="12">
        <v>1</v>
      </c>
      <c r="AA855" s="12">
        <v>0</v>
      </c>
      <c r="AB855" s="12">
        <v>0</v>
      </c>
      <c r="AC855" s="12">
        <v>0</v>
      </c>
      <c r="AD855" s="12">
        <v>0</v>
      </c>
      <c r="AE855" s="12">
        <v>0</v>
      </c>
      <c r="AF855" s="12">
        <v>0.5</v>
      </c>
      <c r="AG855" s="113">
        <v>2.9957322735539909</v>
      </c>
      <c r="AH855" s="12">
        <v>0</v>
      </c>
      <c r="AI855" s="24">
        <v>18</v>
      </c>
      <c r="AJ855" s="12">
        <v>0</v>
      </c>
      <c r="AK855" s="12" t="s">
        <v>974</v>
      </c>
      <c r="AL855" s="12">
        <v>21</v>
      </c>
      <c r="AM855" s="12" t="s">
        <v>133</v>
      </c>
      <c r="AN855" s="128">
        <f t="shared" si="32"/>
        <v>1.7316555451583497</v>
      </c>
      <c r="AO855" s="12">
        <v>287.51</v>
      </c>
      <c r="AP855" s="12" t="s">
        <v>977</v>
      </c>
      <c r="AQ855" s="12" t="s">
        <v>981</v>
      </c>
      <c r="AR855" s="12" t="s">
        <v>982</v>
      </c>
      <c r="AS855" s="12" t="s">
        <v>984</v>
      </c>
      <c r="AT855" s="12" t="s">
        <v>17</v>
      </c>
    </row>
    <row r="856" spans="1:46" ht="15" customHeight="1" x14ac:dyDescent="0.3">
      <c r="A856" s="15">
        <v>0.21233118824212582</v>
      </c>
      <c r="B856" s="12">
        <v>8.8471328434219107E-2</v>
      </c>
      <c r="C856" s="12">
        <v>0</v>
      </c>
      <c r="D856" s="12">
        <v>0</v>
      </c>
      <c r="E856" s="12">
        <v>1</v>
      </c>
      <c r="F856" s="12">
        <v>1</v>
      </c>
      <c r="G856" s="12">
        <v>0</v>
      </c>
      <c r="H856" s="12">
        <v>0</v>
      </c>
      <c r="I856" s="12">
        <v>0</v>
      </c>
      <c r="J856" s="12">
        <v>1</v>
      </c>
      <c r="K856" s="12">
        <v>0</v>
      </c>
      <c r="L856" s="12">
        <v>0</v>
      </c>
      <c r="M856" s="12">
        <v>0</v>
      </c>
      <c r="N856" s="12">
        <v>1</v>
      </c>
      <c r="O856" s="113">
        <v>7.6014023345837334</v>
      </c>
      <c r="P856" s="12">
        <v>0</v>
      </c>
      <c r="Q856" s="12">
        <v>0</v>
      </c>
      <c r="R856" s="12">
        <v>3.222</v>
      </c>
      <c r="S856" s="128">
        <v>6.4504704221441758</v>
      </c>
      <c r="T856" s="126">
        <v>1</v>
      </c>
      <c r="U856" s="128">
        <v>0.73736041241943284</v>
      </c>
      <c r="V856" s="12">
        <v>1</v>
      </c>
      <c r="W856" s="12">
        <v>1</v>
      </c>
      <c r="X856" s="12">
        <v>1</v>
      </c>
      <c r="Y856" s="12">
        <v>1</v>
      </c>
      <c r="Z856" s="12">
        <v>1</v>
      </c>
      <c r="AA856" s="12">
        <v>0</v>
      </c>
      <c r="AB856" s="12">
        <v>0</v>
      </c>
      <c r="AC856" s="12">
        <v>0</v>
      </c>
      <c r="AD856" s="12">
        <v>0</v>
      </c>
      <c r="AE856" s="12">
        <v>0</v>
      </c>
      <c r="AF856" s="12">
        <v>0.5</v>
      </c>
      <c r="AG856" s="113">
        <v>2.9957322735539909</v>
      </c>
      <c r="AH856" s="12">
        <v>0</v>
      </c>
      <c r="AI856" s="24">
        <v>18</v>
      </c>
      <c r="AJ856" s="12">
        <v>0</v>
      </c>
      <c r="AK856" s="12" t="s">
        <v>974</v>
      </c>
      <c r="AL856" s="12">
        <v>21</v>
      </c>
      <c r="AM856" s="12" t="s">
        <v>133</v>
      </c>
      <c r="AN856" s="128">
        <f t="shared" ref="AN856:AN865" si="33">LN(65)</f>
        <v>4.1743872698956368</v>
      </c>
      <c r="AO856" s="12">
        <v>287.51</v>
      </c>
      <c r="AP856" s="12" t="s">
        <v>977</v>
      </c>
      <c r="AQ856" s="12" t="s">
        <v>981</v>
      </c>
      <c r="AR856" s="12" t="s">
        <v>983</v>
      </c>
      <c r="AS856" s="12" t="s">
        <v>984</v>
      </c>
      <c r="AT856" s="12" t="s">
        <v>17</v>
      </c>
    </row>
    <row r="857" spans="1:46" ht="15" customHeight="1" x14ac:dyDescent="0.3">
      <c r="A857" s="15">
        <v>0.55761890733956176</v>
      </c>
      <c r="B857" s="12">
        <v>9.7827878480624866E-2</v>
      </c>
      <c r="C857" s="12">
        <v>0</v>
      </c>
      <c r="D857" s="12">
        <v>0</v>
      </c>
      <c r="E857" s="12">
        <v>1</v>
      </c>
      <c r="F857" s="12">
        <v>1</v>
      </c>
      <c r="G857" s="12">
        <v>1</v>
      </c>
      <c r="H857" s="12">
        <v>0</v>
      </c>
      <c r="I857" s="12">
        <v>0</v>
      </c>
      <c r="J857" s="12">
        <v>0</v>
      </c>
      <c r="K857" s="12">
        <v>0</v>
      </c>
      <c r="L857" s="12">
        <v>0</v>
      </c>
      <c r="M857" s="12">
        <v>0</v>
      </c>
      <c r="N857" s="12">
        <v>1</v>
      </c>
      <c r="O857" s="113">
        <v>7.6014023345837334</v>
      </c>
      <c r="P857" s="12">
        <v>0</v>
      </c>
      <c r="Q857" s="12">
        <v>0</v>
      </c>
      <c r="R857" s="12">
        <v>3.222</v>
      </c>
      <c r="S857" s="128">
        <v>6.4504704221441758</v>
      </c>
      <c r="T857" s="126">
        <v>1</v>
      </c>
      <c r="U857" s="128">
        <v>0.73736041241943284</v>
      </c>
      <c r="V857" s="12">
        <v>1</v>
      </c>
      <c r="W857" s="12">
        <v>1</v>
      </c>
      <c r="X857" s="12">
        <v>1</v>
      </c>
      <c r="Y857" s="12">
        <v>1</v>
      </c>
      <c r="Z857" s="12">
        <v>1</v>
      </c>
      <c r="AA857" s="12">
        <v>0</v>
      </c>
      <c r="AB857" s="12">
        <v>0</v>
      </c>
      <c r="AC857" s="12">
        <v>0</v>
      </c>
      <c r="AD857" s="12">
        <v>0</v>
      </c>
      <c r="AE857" s="12">
        <v>0</v>
      </c>
      <c r="AF857" s="12">
        <v>0.5</v>
      </c>
      <c r="AG857" s="113">
        <v>2.9957322735539909</v>
      </c>
      <c r="AH857" s="12">
        <v>0</v>
      </c>
      <c r="AI857" s="24">
        <v>18</v>
      </c>
      <c r="AJ857" s="12">
        <v>1</v>
      </c>
      <c r="AK857" s="12" t="s">
        <v>974</v>
      </c>
      <c r="AL857" s="12">
        <v>21</v>
      </c>
      <c r="AM857" s="12" t="s">
        <v>133</v>
      </c>
      <c r="AN857" s="128">
        <f t="shared" si="33"/>
        <v>4.1743872698956368</v>
      </c>
      <c r="AO857" s="12">
        <v>287.51</v>
      </c>
      <c r="AP857" s="12" t="s">
        <v>978</v>
      </c>
      <c r="AQ857" s="12" t="s">
        <v>981</v>
      </c>
      <c r="AR857" s="12" t="s">
        <v>980</v>
      </c>
      <c r="AS857" s="12" t="s">
        <v>985</v>
      </c>
      <c r="AT857" s="12" t="s">
        <v>17</v>
      </c>
    </row>
    <row r="858" spans="1:46" ht="15" customHeight="1" x14ac:dyDescent="0.3">
      <c r="A858" s="15">
        <v>-0.2075143391598224</v>
      </c>
      <c r="B858" s="12">
        <v>0.11528574397767911</v>
      </c>
      <c r="C858" s="12">
        <v>0</v>
      </c>
      <c r="D858" s="12">
        <v>0</v>
      </c>
      <c r="E858" s="12">
        <v>1</v>
      </c>
      <c r="F858" s="12">
        <v>1</v>
      </c>
      <c r="G858" s="12">
        <v>1</v>
      </c>
      <c r="H858" s="12">
        <v>0</v>
      </c>
      <c r="I858" s="12">
        <v>0</v>
      </c>
      <c r="J858" s="12">
        <v>0</v>
      </c>
      <c r="K858" s="12">
        <v>0</v>
      </c>
      <c r="L858" s="12">
        <v>0</v>
      </c>
      <c r="M858" s="12">
        <v>0</v>
      </c>
      <c r="N858" s="12">
        <v>1</v>
      </c>
      <c r="O858" s="113">
        <v>7.6014023345837334</v>
      </c>
      <c r="P858" s="12">
        <v>0</v>
      </c>
      <c r="Q858" s="12">
        <v>0</v>
      </c>
      <c r="R858" s="12">
        <v>3.222</v>
      </c>
      <c r="S858" s="128">
        <v>6.4504704221441758</v>
      </c>
      <c r="T858" s="126">
        <v>1</v>
      </c>
      <c r="U858" s="128">
        <v>0.73736041241943284</v>
      </c>
      <c r="V858" s="12">
        <v>1</v>
      </c>
      <c r="W858" s="12">
        <v>1</v>
      </c>
      <c r="X858" s="12">
        <v>1</v>
      </c>
      <c r="Y858" s="12">
        <v>1</v>
      </c>
      <c r="Z858" s="12">
        <v>1</v>
      </c>
      <c r="AA858" s="12">
        <v>0</v>
      </c>
      <c r="AB858" s="12">
        <v>0</v>
      </c>
      <c r="AC858" s="12">
        <v>0</v>
      </c>
      <c r="AD858" s="12">
        <v>0</v>
      </c>
      <c r="AE858" s="12">
        <v>0</v>
      </c>
      <c r="AF858" s="12">
        <v>0.5</v>
      </c>
      <c r="AG858" s="113">
        <v>2.9957322735539909</v>
      </c>
      <c r="AH858" s="12">
        <v>0</v>
      </c>
      <c r="AI858" s="24">
        <v>18</v>
      </c>
      <c r="AJ858" s="12">
        <v>1</v>
      </c>
      <c r="AK858" s="12" t="s">
        <v>974</v>
      </c>
      <c r="AL858" s="12">
        <v>21</v>
      </c>
      <c r="AM858" s="12" t="s">
        <v>133</v>
      </c>
      <c r="AN858" s="128">
        <f t="shared" si="33"/>
        <v>4.1743872698956368</v>
      </c>
      <c r="AO858" s="12">
        <v>287.51</v>
      </c>
      <c r="AP858" s="12" t="s">
        <v>978</v>
      </c>
      <c r="AQ858" s="12" t="s">
        <v>981</v>
      </c>
      <c r="AR858" s="12" t="s">
        <v>982</v>
      </c>
      <c r="AS858" s="12" t="s">
        <v>985</v>
      </c>
      <c r="AT858" s="12" t="s">
        <v>17</v>
      </c>
    </row>
    <row r="859" spans="1:46" ht="15" customHeight="1" x14ac:dyDescent="0.3">
      <c r="A859" s="15">
        <v>0.48453608247422686</v>
      </c>
      <c r="B859" s="12">
        <v>0.10309278350515463</v>
      </c>
      <c r="C859" s="12">
        <v>0</v>
      </c>
      <c r="D859" s="12">
        <v>0</v>
      </c>
      <c r="E859" s="12">
        <v>1</v>
      </c>
      <c r="F859" s="12">
        <v>1</v>
      </c>
      <c r="G859" s="12">
        <v>1</v>
      </c>
      <c r="H859" s="12">
        <v>0</v>
      </c>
      <c r="I859" s="12">
        <v>0</v>
      </c>
      <c r="J859" s="12">
        <v>0</v>
      </c>
      <c r="K859" s="12">
        <v>0</v>
      </c>
      <c r="L859" s="12">
        <v>0</v>
      </c>
      <c r="M859" s="12">
        <v>0</v>
      </c>
      <c r="N859" s="12">
        <v>1</v>
      </c>
      <c r="O859" s="113">
        <v>7.6014023345837334</v>
      </c>
      <c r="P859" s="12">
        <v>0</v>
      </c>
      <c r="Q859" s="12">
        <v>0</v>
      </c>
      <c r="R859" s="12">
        <v>3.222</v>
      </c>
      <c r="S859" s="128">
        <v>6.4504704221441758</v>
      </c>
      <c r="T859" s="126">
        <v>1</v>
      </c>
      <c r="U859" s="128">
        <v>0.73736041241943284</v>
      </c>
      <c r="V859" s="12">
        <v>1</v>
      </c>
      <c r="W859" s="12">
        <v>1</v>
      </c>
      <c r="X859" s="12">
        <v>1</v>
      </c>
      <c r="Y859" s="12">
        <v>1</v>
      </c>
      <c r="Z859" s="12">
        <v>1</v>
      </c>
      <c r="AA859" s="12">
        <v>0</v>
      </c>
      <c r="AB859" s="12">
        <v>0</v>
      </c>
      <c r="AC859" s="12">
        <v>0</v>
      </c>
      <c r="AD859" s="12">
        <v>0</v>
      </c>
      <c r="AE859" s="12">
        <v>0</v>
      </c>
      <c r="AF859" s="12">
        <v>0.5</v>
      </c>
      <c r="AG859" s="113">
        <v>2.9957322735539909</v>
      </c>
      <c r="AH859" s="12">
        <v>0</v>
      </c>
      <c r="AI859" s="24">
        <v>18</v>
      </c>
      <c r="AJ859" s="12">
        <v>1</v>
      </c>
      <c r="AK859" s="12" t="s">
        <v>974</v>
      </c>
      <c r="AL859" s="12">
        <v>21</v>
      </c>
      <c r="AM859" s="12" t="s">
        <v>133</v>
      </c>
      <c r="AN859" s="128">
        <f t="shared" si="33"/>
        <v>4.1743872698956368</v>
      </c>
      <c r="AO859" s="12">
        <v>287.51</v>
      </c>
      <c r="AP859" s="12" t="s">
        <v>978</v>
      </c>
      <c r="AQ859" s="12" t="s">
        <v>981</v>
      </c>
      <c r="AR859" s="12" t="s">
        <v>983</v>
      </c>
      <c r="AS859" s="12" t="s">
        <v>985</v>
      </c>
      <c r="AT859" s="12" t="s">
        <v>17</v>
      </c>
    </row>
    <row r="860" spans="1:46" ht="15" customHeight="1" x14ac:dyDescent="0.3">
      <c r="A860" s="15">
        <v>0.56430486871390884</v>
      </c>
      <c r="B860" s="12">
        <v>9.7293942881708423E-2</v>
      </c>
      <c r="C860" s="12">
        <v>0</v>
      </c>
      <c r="D860" s="12">
        <v>0</v>
      </c>
      <c r="E860" s="12">
        <v>1</v>
      </c>
      <c r="F860" s="12">
        <v>1</v>
      </c>
      <c r="G860" s="12">
        <v>0</v>
      </c>
      <c r="H860" s="12">
        <v>0</v>
      </c>
      <c r="I860" s="12">
        <v>0</v>
      </c>
      <c r="J860" s="12">
        <v>1</v>
      </c>
      <c r="K860" s="12">
        <v>0</v>
      </c>
      <c r="L860" s="12">
        <v>0</v>
      </c>
      <c r="M860" s="12">
        <v>0</v>
      </c>
      <c r="N860" s="12">
        <v>1</v>
      </c>
      <c r="O860" s="113">
        <v>7.6014023345837334</v>
      </c>
      <c r="P860" s="12">
        <v>0</v>
      </c>
      <c r="Q860" s="12">
        <v>0</v>
      </c>
      <c r="R860" s="12">
        <v>3.222</v>
      </c>
      <c r="S860" s="128">
        <v>6.4504704221441758</v>
      </c>
      <c r="T860" s="126">
        <v>1</v>
      </c>
      <c r="U860" s="128">
        <v>0.73736041241943284</v>
      </c>
      <c r="V860" s="12">
        <v>1</v>
      </c>
      <c r="W860" s="12">
        <v>1</v>
      </c>
      <c r="X860" s="12">
        <v>1</v>
      </c>
      <c r="Y860" s="12">
        <v>1</v>
      </c>
      <c r="Z860" s="12">
        <v>1</v>
      </c>
      <c r="AA860" s="12">
        <v>0</v>
      </c>
      <c r="AB860" s="12">
        <v>0</v>
      </c>
      <c r="AC860" s="12">
        <v>0</v>
      </c>
      <c r="AD860" s="12">
        <v>0</v>
      </c>
      <c r="AE860" s="12">
        <v>0</v>
      </c>
      <c r="AF860" s="12">
        <v>0.5</v>
      </c>
      <c r="AG860" s="113">
        <v>2.9957322735539909</v>
      </c>
      <c r="AH860" s="12">
        <v>0</v>
      </c>
      <c r="AI860" s="24">
        <v>18</v>
      </c>
      <c r="AJ860" s="12">
        <v>1</v>
      </c>
      <c r="AK860" s="12" t="s">
        <v>974</v>
      </c>
      <c r="AL860" s="12">
        <v>21</v>
      </c>
      <c r="AM860" s="12" t="s">
        <v>133</v>
      </c>
      <c r="AN860" s="128">
        <f t="shared" si="33"/>
        <v>4.1743872698956368</v>
      </c>
      <c r="AO860" s="12">
        <v>287.51</v>
      </c>
      <c r="AP860" s="12" t="s">
        <v>978</v>
      </c>
      <c r="AQ860" s="12" t="s">
        <v>981</v>
      </c>
      <c r="AR860" s="12" t="s">
        <v>980</v>
      </c>
      <c r="AS860" s="12" t="s">
        <v>985</v>
      </c>
      <c r="AT860" s="12" t="s">
        <v>17</v>
      </c>
    </row>
    <row r="861" spans="1:46" ht="15" customHeight="1" x14ac:dyDescent="0.3">
      <c r="A861" s="15">
        <v>-0.2075143391598224</v>
      </c>
      <c r="B861" s="12">
        <v>0.11528574397767911</v>
      </c>
      <c r="C861" s="12">
        <v>0</v>
      </c>
      <c r="D861" s="12">
        <v>0</v>
      </c>
      <c r="E861" s="12">
        <v>1</v>
      </c>
      <c r="F861" s="12">
        <v>1</v>
      </c>
      <c r="G861" s="12">
        <v>0</v>
      </c>
      <c r="H861" s="12">
        <v>0</v>
      </c>
      <c r="I861" s="12">
        <v>0</v>
      </c>
      <c r="J861" s="12">
        <v>1</v>
      </c>
      <c r="K861" s="12">
        <v>0</v>
      </c>
      <c r="L861" s="12">
        <v>0</v>
      </c>
      <c r="M861" s="12">
        <v>0</v>
      </c>
      <c r="N861" s="12">
        <v>1</v>
      </c>
      <c r="O861" s="113">
        <v>7.6014023345837334</v>
      </c>
      <c r="P861" s="12">
        <v>0</v>
      </c>
      <c r="Q861" s="12">
        <v>0</v>
      </c>
      <c r="R861" s="12">
        <v>3.222</v>
      </c>
      <c r="S861" s="128">
        <v>6.4504704221441758</v>
      </c>
      <c r="T861" s="126">
        <v>1</v>
      </c>
      <c r="U861" s="128">
        <v>0.73736041241943284</v>
      </c>
      <c r="V861" s="12">
        <v>1</v>
      </c>
      <c r="W861" s="12">
        <v>1</v>
      </c>
      <c r="X861" s="12">
        <v>1</v>
      </c>
      <c r="Y861" s="12">
        <v>1</v>
      </c>
      <c r="Z861" s="12">
        <v>1</v>
      </c>
      <c r="AA861" s="12">
        <v>0</v>
      </c>
      <c r="AB861" s="12">
        <v>0</v>
      </c>
      <c r="AC861" s="12">
        <v>0</v>
      </c>
      <c r="AD861" s="12">
        <v>0</v>
      </c>
      <c r="AE861" s="12">
        <v>0</v>
      </c>
      <c r="AF861" s="12">
        <v>0.5</v>
      </c>
      <c r="AG861" s="113">
        <v>2.9957322735539909</v>
      </c>
      <c r="AH861" s="12">
        <v>0</v>
      </c>
      <c r="AI861" s="24">
        <v>18</v>
      </c>
      <c r="AJ861" s="12">
        <v>1</v>
      </c>
      <c r="AK861" s="12" t="s">
        <v>974</v>
      </c>
      <c r="AL861" s="12">
        <v>21</v>
      </c>
      <c r="AM861" s="12" t="s">
        <v>133</v>
      </c>
      <c r="AN861" s="128">
        <f t="shared" si="33"/>
        <v>4.1743872698956368</v>
      </c>
      <c r="AO861" s="12">
        <v>287.51</v>
      </c>
      <c r="AP861" s="12" t="s">
        <v>978</v>
      </c>
      <c r="AQ861" s="12" t="s">
        <v>981</v>
      </c>
      <c r="AR861" s="12" t="s">
        <v>982</v>
      </c>
      <c r="AS861" s="12" t="s">
        <v>985</v>
      </c>
      <c r="AT861" s="12" t="s">
        <v>17</v>
      </c>
    </row>
    <row r="862" spans="1:46" ht="15" customHeight="1" x14ac:dyDescent="0.3">
      <c r="A862" s="15">
        <v>0.49236596391733095</v>
      </c>
      <c r="B862" s="12">
        <v>0.10257624248277727</v>
      </c>
      <c r="C862" s="12">
        <v>0</v>
      </c>
      <c r="D862" s="12">
        <v>0</v>
      </c>
      <c r="E862" s="12">
        <v>1</v>
      </c>
      <c r="F862" s="12">
        <v>1</v>
      </c>
      <c r="G862" s="12">
        <v>0</v>
      </c>
      <c r="H862" s="12">
        <v>0</v>
      </c>
      <c r="I862" s="12">
        <v>0</v>
      </c>
      <c r="J862" s="12">
        <v>1</v>
      </c>
      <c r="K862" s="12">
        <v>0</v>
      </c>
      <c r="L862" s="12">
        <v>0</v>
      </c>
      <c r="M862" s="12">
        <v>0</v>
      </c>
      <c r="N862" s="12">
        <v>1</v>
      </c>
      <c r="O862" s="113">
        <v>7.6014023345837334</v>
      </c>
      <c r="P862" s="12">
        <v>0</v>
      </c>
      <c r="Q862" s="12">
        <v>0</v>
      </c>
      <c r="R862" s="12">
        <v>3.222</v>
      </c>
      <c r="S862" s="128">
        <v>6.4504704221441758</v>
      </c>
      <c r="T862" s="126">
        <v>1</v>
      </c>
      <c r="U862" s="128">
        <v>0.73736041241943284</v>
      </c>
      <c r="V862" s="12">
        <v>1</v>
      </c>
      <c r="W862" s="12">
        <v>1</v>
      </c>
      <c r="X862" s="12">
        <v>1</v>
      </c>
      <c r="Y862" s="12">
        <v>1</v>
      </c>
      <c r="Z862" s="12">
        <v>1</v>
      </c>
      <c r="AA862" s="12">
        <v>0</v>
      </c>
      <c r="AB862" s="12">
        <v>0</v>
      </c>
      <c r="AC862" s="12">
        <v>0</v>
      </c>
      <c r="AD862" s="12">
        <v>0</v>
      </c>
      <c r="AE862" s="12">
        <v>0</v>
      </c>
      <c r="AF862" s="12">
        <v>0.5</v>
      </c>
      <c r="AG862" s="113">
        <v>2.9957322735539909</v>
      </c>
      <c r="AH862" s="12">
        <v>0</v>
      </c>
      <c r="AI862" s="24">
        <v>18</v>
      </c>
      <c r="AJ862" s="12">
        <v>1</v>
      </c>
      <c r="AK862" s="12" t="s">
        <v>974</v>
      </c>
      <c r="AL862" s="12">
        <v>21</v>
      </c>
      <c r="AM862" s="12" t="s">
        <v>133</v>
      </c>
      <c r="AN862" s="128">
        <f t="shared" si="33"/>
        <v>4.1743872698956368</v>
      </c>
      <c r="AO862" s="12">
        <v>287.51</v>
      </c>
      <c r="AP862" s="12" t="s">
        <v>978</v>
      </c>
      <c r="AQ862" s="12" t="s">
        <v>981</v>
      </c>
      <c r="AR862" s="12" t="s">
        <v>983</v>
      </c>
      <c r="AS862" s="12" t="s">
        <v>985</v>
      </c>
      <c r="AT862" s="12" t="s">
        <v>17</v>
      </c>
    </row>
    <row r="863" spans="1:46" ht="15" customHeight="1" x14ac:dyDescent="0.3">
      <c r="A863" s="15">
        <v>0.39970230490648306</v>
      </c>
      <c r="B863" s="12">
        <v>0.10802764997472514</v>
      </c>
      <c r="C863" s="12">
        <v>0</v>
      </c>
      <c r="D863" s="12">
        <v>0</v>
      </c>
      <c r="E863" s="12">
        <v>1</v>
      </c>
      <c r="F863" s="12">
        <v>1</v>
      </c>
      <c r="G863" s="12">
        <v>0</v>
      </c>
      <c r="H863" s="12">
        <v>0</v>
      </c>
      <c r="I863" s="12">
        <v>0</v>
      </c>
      <c r="J863" s="12">
        <v>1</v>
      </c>
      <c r="K863" s="12">
        <v>0</v>
      </c>
      <c r="L863" s="12">
        <v>0</v>
      </c>
      <c r="M863" s="12">
        <v>0</v>
      </c>
      <c r="N863" s="12">
        <v>1</v>
      </c>
      <c r="O863" s="113">
        <v>7.6014023345837334</v>
      </c>
      <c r="P863" s="12">
        <v>0</v>
      </c>
      <c r="Q863" s="12">
        <v>0</v>
      </c>
      <c r="R863" s="12">
        <v>3.222</v>
      </c>
      <c r="S863" s="128">
        <v>6.4504704221441758</v>
      </c>
      <c r="T863" s="126">
        <v>1</v>
      </c>
      <c r="U863" s="128">
        <v>0.73736041241943284</v>
      </c>
      <c r="V863" s="12">
        <v>1</v>
      </c>
      <c r="W863" s="12">
        <v>1</v>
      </c>
      <c r="X863" s="12">
        <v>1</v>
      </c>
      <c r="Y863" s="12">
        <v>1</v>
      </c>
      <c r="Z863" s="12">
        <v>1</v>
      </c>
      <c r="AA863" s="12">
        <v>0</v>
      </c>
      <c r="AB863" s="12">
        <v>0</v>
      </c>
      <c r="AC863" s="12">
        <v>0</v>
      </c>
      <c r="AD863" s="12">
        <v>0</v>
      </c>
      <c r="AE863" s="12">
        <v>0</v>
      </c>
      <c r="AF863" s="12">
        <v>0.5</v>
      </c>
      <c r="AG863" s="113">
        <v>2.9957322735539909</v>
      </c>
      <c r="AH863" s="12">
        <v>0</v>
      </c>
      <c r="AI863" s="24">
        <v>18</v>
      </c>
      <c r="AJ863" s="12">
        <v>1</v>
      </c>
      <c r="AK863" s="12" t="s">
        <v>974</v>
      </c>
      <c r="AL863" s="12">
        <v>21</v>
      </c>
      <c r="AM863" s="12" t="s">
        <v>133</v>
      </c>
      <c r="AN863" s="128">
        <f t="shared" si="33"/>
        <v>4.1743872698956368</v>
      </c>
      <c r="AO863" s="12">
        <v>287.51</v>
      </c>
      <c r="AP863" s="12" t="s">
        <v>978</v>
      </c>
      <c r="AQ863" s="12" t="s">
        <v>981</v>
      </c>
      <c r="AR863" s="12" t="s">
        <v>980</v>
      </c>
      <c r="AS863" s="12" t="s">
        <v>985</v>
      </c>
      <c r="AT863" s="12" t="s">
        <v>17</v>
      </c>
    </row>
    <row r="864" spans="1:46" ht="15" customHeight="1" x14ac:dyDescent="0.3">
      <c r="A864" s="15">
        <v>-0.20751433915982243</v>
      </c>
      <c r="B864" s="12">
        <v>0.11528574397767911</v>
      </c>
      <c r="C864" s="12">
        <v>0</v>
      </c>
      <c r="D864" s="12">
        <v>0</v>
      </c>
      <c r="E864" s="12">
        <v>1</v>
      </c>
      <c r="F864" s="12">
        <v>1</v>
      </c>
      <c r="G864" s="12">
        <v>0</v>
      </c>
      <c r="H864" s="12">
        <v>0</v>
      </c>
      <c r="I864" s="12">
        <v>0</v>
      </c>
      <c r="J864" s="12">
        <v>1</v>
      </c>
      <c r="K864" s="12">
        <v>0</v>
      </c>
      <c r="L864" s="12">
        <v>0</v>
      </c>
      <c r="M864" s="12">
        <v>0</v>
      </c>
      <c r="N864" s="12">
        <v>1</v>
      </c>
      <c r="O864" s="113">
        <v>7.6014023345837334</v>
      </c>
      <c r="P864" s="12">
        <v>0</v>
      </c>
      <c r="Q864" s="12">
        <v>0</v>
      </c>
      <c r="R864" s="12">
        <v>3.222</v>
      </c>
      <c r="S864" s="128">
        <v>6.4504704221441758</v>
      </c>
      <c r="T864" s="126">
        <v>1</v>
      </c>
      <c r="U864" s="128">
        <v>0.73736041241943284</v>
      </c>
      <c r="V864" s="12">
        <v>1</v>
      </c>
      <c r="W864" s="12">
        <v>1</v>
      </c>
      <c r="X864" s="12">
        <v>1</v>
      </c>
      <c r="Y864" s="12">
        <v>1</v>
      </c>
      <c r="Z864" s="12">
        <v>1</v>
      </c>
      <c r="AA864" s="12">
        <v>0</v>
      </c>
      <c r="AB864" s="12">
        <v>0</v>
      </c>
      <c r="AC864" s="12">
        <v>0</v>
      </c>
      <c r="AD864" s="12">
        <v>0</v>
      </c>
      <c r="AE864" s="12">
        <v>0</v>
      </c>
      <c r="AF864" s="12">
        <v>0.5</v>
      </c>
      <c r="AG864" s="113">
        <v>2.9957322735539909</v>
      </c>
      <c r="AH864" s="12">
        <v>0</v>
      </c>
      <c r="AI864" s="24">
        <v>18</v>
      </c>
      <c r="AJ864" s="12">
        <v>1</v>
      </c>
      <c r="AK864" s="12" t="s">
        <v>974</v>
      </c>
      <c r="AL864" s="12">
        <v>21</v>
      </c>
      <c r="AM864" s="12" t="s">
        <v>133</v>
      </c>
      <c r="AN864" s="128">
        <f t="shared" si="33"/>
        <v>4.1743872698956368</v>
      </c>
      <c r="AO864" s="12">
        <v>287.51</v>
      </c>
      <c r="AP864" s="12" t="s">
        <v>978</v>
      </c>
      <c r="AQ864" s="12" t="s">
        <v>981</v>
      </c>
      <c r="AR864" s="12" t="s">
        <v>982</v>
      </c>
      <c r="AS864" s="12" t="s">
        <v>985</v>
      </c>
      <c r="AT864" s="12" t="s">
        <v>17</v>
      </c>
    </row>
    <row r="865" spans="1:47" ht="15" customHeight="1" x14ac:dyDescent="0.3">
      <c r="A865" s="15">
        <v>0.48453608247422686</v>
      </c>
      <c r="B865" s="12">
        <v>0.10309278350515463</v>
      </c>
      <c r="C865" s="12">
        <v>0</v>
      </c>
      <c r="D865" s="12">
        <v>0</v>
      </c>
      <c r="E865" s="12">
        <v>1</v>
      </c>
      <c r="F865" s="12">
        <v>1</v>
      </c>
      <c r="G865" s="12">
        <v>0</v>
      </c>
      <c r="H865" s="12">
        <v>0</v>
      </c>
      <c r="I865" s="12">
        <v>0</v>
      </c>
      <c r="J865" s="12">
        <v>1</v>
      </c>
      <c r="K865" s="12">
        <v>0</v>
      </c>
      <c r="L865" s="12">
        <v>0</v>
      </c>
      <c r="M865" s="12">
        <v>0</v>
      </c>
      <c r="N865" s="12">
        <v>1</v>
      </c>
      <c r="O865" s="113">
        <v>7.6014023345837334</v>
      </c>
      <c r="P865" s="12">
        <v>0</v>
      </c>
      <c r="Q865" s="12">
        <v>0</v>
      </c>
      <c r="R865" s="12">
        <v>3.222</v>
      </c>
      <c r="S865" s="128">
        <v>6.4504704221441758</v>
      </c>
      <c r="T865" s="126">
        <v>1</v>
      </c>
      <c r="U865" s="128">
        <v>0.73736041241943284</v>
      </c>
      <c r="V865" s="12">
        <v>1</v>
      </c>
      <c r="W865" s="12">
        <v>1</v>
      </c>
      <c r="X865" s="12">
        <v>1</v>
      </c>
      <c r="Y865" s="12">
        <v>1</v>
      </c>
      <c r="Z865" s="12">
        <v>1</v>
      </c>
      <c r="AA865" s="12">
        <v>0</v>
      </c>
      <c r="AB865" s="12">
        <v>0</v>
      </c>
      <c r="AC865" s="12">
        <v>0</v>
      </c>
      <c r="AD865" s="12">
        <v>0</v>
      </c>
      <c r="AE865" s="12">
        <v>0</v>
      </c>
      <c r="AF865" s="12">
        <v>0.5</v>
      </c>
      <c r="AG865" s="113">
        <v>2.9957322735539909</v>
      </c>
      <c r="AH865" s="12">
        <v>0</v>
      </c>
      <c r="AI865" s="24">
        <v>18</v>
      </c>
      <c r="AJ865" s="12">
        <v>1</v>
      </c>
      <c r="AK865" s="12" t="s">
        <v>974</v>
      </c>
      <c r="AL865" s="12">
        <v>21</v>
      </c>
      <c r="AM865" s="12" t="s">
        <v>133</v>
      </c>
      <c r="AN865" s="128">
        <f t="shared" si="33"/>
        <v>4.1743872698956368</v>
      </c>
      <c r="AO865" s="12">
        <v>287.51</v>
      </c>
      <c r="AP865" s="12" t="s">
        <v>978</v>
      </c>
      <c r="AQ865" s="12" t="s">
        <v>981</v>
      </c>
      <c r="AR865" s="12" t="s">
        <v>983</v>
      </c>
      <c r="AS865" s="12" t="s">
        <v>985</v>
      </c>
      <c r="AT865" s="12" t="s">
        <v>17</v>
      </c>
    </row>
    <row r="866" spans="1:47" ht="15" customHeight="1" x14ac:dyDescent="0.3">
      <c r="A866" s="15">
        <v>9.1515105528845883E-2</v>
      </c>
      <c r="B866" s="12">
        <v>3.8131293970352455E-2</v>
      </c>
      <c r="C866" s="12">
        <v>1</v>
      </c>
      <c r="D866" s="12">
        <v>0</v>
      </c>
      <c r="E866" s="12">
        <v>0</v>
      </c>
      <c r="F866" s="12">
        <v>1</v>
      </c>
      <c r="G866" s="12">
        <v>1</v>
      </c>
      <c r="H866" s="12">
        <v>0</v>
      </c>
      <c r="I866" s="12">
        <v>0</v>
      </c>
      <c r="J866" s="12">
        <v>0</v>
      </c>
      <c r="K866" s="12">
        <v>0</v>
      </c>
      <c r="L866" s="12">
        <v>0</v>
      </c>
      <c r="M866" s="12">
        <v>0</v>
      </c>
      <c r="N866" s="12">
        <v>0</v>
      </c>
      <c r="O866" s="113">
        <v>7.6098622009135539</v>
      </c>
      <c r="P866" s="12">
        <v>1</v>
      </c>
      <c r="Q866" s="12">
        <v>0</v>
      </c>
      <c r="R866" s="12">
        <v>3.222</v>
      </c>
      <c r="S866" s="128">
        <v>3.4011973816621555</v>
      </c>
      <c r="T866" s="126">
        <v>0</v>
      </c>
      <c r="U866" s="128">
        <v>0.23267725877869108</v>
      </c>
      <c r="V866" s="12">
        <v>1</v>
      </c>
      <c r="W866" s="12">
        <v>1</v>
      </c>
      <c r="X866" s="12">
        <v>1</v>
      </c>
      <c r="Y866" s="12">
        <v>1</v>
      </c>
      <c r="Z866" s="12">
        <v>0</v>
      </c>
      <c r="AA866" s="12">
        <v>0</v>
      </c>
      <c r="AB866" s="12">
        <v>0</v>
      </c>
      <c r="AC866" s="12">
        <v>0</v>
      </c>
      <c r="AD866" s="12">
        <v>0</v>
      </c>
      <c r="AE866" s="12">
        <v>1</v>
      </c>
      <c r="AF866" s="12">
        <v>0.5</v>
      </c>
      <c r="AG866" s="113">
        <v>3.1780538303479458</v>
      </c>
      <c r="AH866" s="12">
        <v>1</v>
      </c>
      <c r="AI866" s="24">
        <v>36</v>
      </c>
      <c r="AJ866" s="12">
        <v>1</v>
      </c>
      <c r="AK866" s="12" t="s">
        <v>993</v>
      </c>
      <c r="AL866" s="12">
        <v>22</v>
      </c>
      <c r="AM866" s="12" t="s">
        <v>134</v>
      </c>
      <c r="AN866" s="128">
        <f t="shared" ref="AN866:AN901" si="34">LN(5.89)</f>
        <v>1.7732559976634952</v>
      </c>
      <c r="AO866" s="12">
        <v>2040.8</v>
      </c>
      <c r="AP866" s="12" t="s">
        <v>999</v>
      </c>
      <c r="AQ866" s="12" t="s">
        <v>997</v>
      </c>
      <c r="AR866" s="12" t="s">
        <v>1000</v>
      </c>
      <c r="AS866" s="12" t="s">
        <v>1004</v>
      </c>
      <c r="AT866" s="12" t="s">
        <v>17</v>
      </c>
      <c r="AU866" s="12"/>
    </row>
    <row r="867" spans="1:47" ht="15" customHeight="1" x14ac:dyDescent="0.3">
      <c r="A867" s="15">
        <v>4.5901940889849377E-2</v>
      </c>
      <c r="B867" s="12">
        <v>3.8251617408207816E-2</v>
      </c>
      <c r="C867" s="12">
        <v>1</v>
      </c>
      <c r="D867" s="12">
        <v>0</v>
      </c>
      <c r="E867" s="12">
        <v>0</v>
      </c>
      <c r="F867" s="12">
        <v>1</v>
      </c>
      <c r="G867" s="12">
        <v>1</v>
      </c>
      <c r="H867" s="12">
        <v>0</v>
      </c>
      <c r="I867" s="12">
        <v>0</v>
      </c>
      <c r="J867" s="12">
        <v>0</v>
      </c>
      <c r="K867" s="12">
        <v>0</v>
      </c>
      <c r="L867" s="12">
        <v>0</v>
      </c>
      <c r="M867" s="12">
        <v>0</v>
      </c>
      <c r="N867" s="12">
        <v>0</v>
      </c>
      <c r="O867" s="113">
        <v>7.6098622009135539</v>
      </c>
      <c r="P867" s="12">
        <v>1</v>
      </c>
      <c r="Q867" s="12">
        <v>0</v>
      </c>
      <c r="R867" s="12">
        <v>3.222</v>
      </c>
      <c r="S867" s="128">
        <v>3.4011973816621555</v>
      </c>
      <c r="T867" s="126">
        <v>0</v>
      </c>
      <c r="U867" s="128">
        <v>0.23267725877869108</v>
      </c>
      <c r="V867" s="12">
        <v>1</v>
      </c>
      <c r="W867" s="12">
        <v>1</v>
      </c>
      <c r="X867" s="12">
        <v>1</v>
      </c>
      <c r="Y867" s="12">
        <v>1</v>
      </c>
      <c r="Z867" s="12">
        <v>0</v>
      </c>
      <c r="AA867" s="12">
        <v>0</v>
      </c>
      <c r="AB867" s="12">
        <v>0</v>
      </c>
      <c r="AC867" s="12">
        <v>0</v>
      </c>
      <c r="AD867" s="12">
        <v>0</v>
      </c>
      <c r="AE867" s="12">
        <v>1</v>
      </c>
      <c r="AF867" s="12">
        <v>0.5</v>
      </c>
      <c r="AG867" s="113">
        <v>3.1780538303479458</v>
      </c>
      <c r="AH867" s="12">
        <v>1</v>
      </c>
      <c r="AI867" s="24">
        <v>36</v>
      </c>
      <c r="AJ867" s="12">
        <v>1</v>
      </c>
      <c r="AK867" s="12" t="s">
        <v>993</v>
      </c>
      <c r="AL867" s="12">
        <v>22</v>
      </c>
      <c r="AM867" s="12" t="s">
        <v>134</v>
      </c>
      <c r="AN867" s="128">
        <f t="shared" si="34"/>
        <v>1.7732559976634952</v>
      </c>
      <c r="AO867" s="12">
        <v>2040.8</v>
      </c>
      <c r="AP867" s="12" t="s">
        <v>1020</v>
      </c>
      <c r="AQ867" s="12" t="s">
        <v>997</v>
      </c>
      <c r="AR867" s="12" t="s">
        <v>1001</v>
      </c>
      <c r="AS867" s="12" t="s">
        <v>1002</v>
      </c>
      <c r="AT867" s="12" t="s">
        <v>17</v>
      </c>
    </row>
    <row r="868" spans="1:47" ht="15" customHeight="1" x14ac:dyDescent="0.3">
      <c r="A868" s="15">
        <v>2.436039173773721E-2</v>
      </c>
      <c r="B868" s="12">
        <v>3.8280615587872761E-2</v>
      </c>
      <c r="C868" s="12">
        <v>1</v>
      </c>
      <c r="D868" s="12">
        <v>0</v>
      </c>
      <c r="E868" s="12">
        <v>0</v>
      </c>
      <c r="F868" s="12">
        <v>1</v>
      </c>
      <c r="G868" s="12">
        <v>1</v>
      </c>
      <c r="H868" s="12">
        <v>0</v>
      </c>
      <c r="I868" s="12">
        <v>0</v>
      </c>
      <c r="J868" s="12">
        <v>0</v>
      </c>
      <c r="K868" s="12">
        <v>0</v>
      </c>
      <c r="L868" s="12">
        <v>0</v>
      </c>
      <c r="M868" s="12">
        <v>0</v>
      </c>
      <c r="N868" s="12">
        <v>0</v>
      </c>
      <c r="O868" s="113">
        <v>7.6098622009135539</v>
      </c>
      <c r="P868" s="12">
        <v>1</v>
      </c>
      <c r="Q868" s="12">
        <v>0</v>
      </c>
      <c r="R868" s="12">
        <v>3.222</v>
      </c>
      <c r="S868" s="128">
        <v>3.4011973816621555</v>
      </c>
      <c r="T868" s="126">
        <v>0</v>
      </c>
      <c r="U868" s="128">
        <v>0.23267725877869108</v>
      </c>
      <c r="V868" s="12">
        <v>1</v>
      </c>
      <c r="W868" s="12">
        <v>1</v>
      </c>
      <c r="X868" s="12">
        <v>1</v>
      </c>
      <c r="Y868" s="12">
        <v>1</v>
      </c>
      <c r="Z868" s="12">
        <v>0</v>
      </c>
      <c r="AA868" s="12">
        <v>0</v>
      </c>
      <c r="AB868" s="12">
        <v>0</v>
      </c>
      <c r="AC868" s="12">
        <v>0</v>
      </c>
      <c r="AD868" s="12">
        <v>0</v>
      </c>
      <c r="AE868" s="12">
        <v>1</v>
      </c>
      <c r="AF868" s="12">
        <v>0.5</v>
      </c>
      <c r="AG868" s="113">
        <v>3.1780538303479458</v>
      </c>
      <c r="AH868" s="12">
        <v>1</v>
      </c>
      <c r="AI868" s="24">
        <v>36</v>
      </c>
      <c r="AJ868" s="12">
        <v>1</v>
      </c>
      <c r="AK868" s="12" t="s">
        <v>993</v>
      </c>
      <c r="AL868" s="12">
        <v>22</v>
      </c>
      <c r="AM868" s="12" t="s">
        <v>134</v>
      </c>
      <c r="AN868" s="128">
        <f t="shared" si="34"/>
        <v>1.7732559976634952</v>
      </c>
      <c r="AO868" s="12">
        <v>2040.8</v>
      </c>
      <c r="AP868" s="12" t="s">
        <v>1021</v>
      </c>
      <c r="AQ868" s="12" t="s">
        <v>997</v>
      </c>
      <c r="AR868" s="12" t="s">
        <v>1006</v>
      </c>
      <c r="AS868" s="12" t="s">
        <v>1007</v>
      </c>
      <c r="AT868" s="12" t="s">
        <v>17</v>
      </c>
    </row>
    <row r="869" spans="1:47" ht="15" customHeight="1" x14ac:dyDescent="0.3">
      <c r="A869" s="15">
        <v>0.11139889140558029</v>
      </c>
      <c r="B869" s="12">
        <v>3.8193905624770381E-2</v>
      </c>
      <c r="C869" s="12">
        <v>1</v>
      </c>
      <c r="D869" s="12">
        <v>0</v>
      </c>
      <c r="E869" s="12">
        <v>0</v>
      </c>
      <c r="F869" s="12">
        <v>1</v>
      </c>
      <c r="G869" s="12">
        <v>1</v>
      </c>
      <c r="H869" s="12">
        <v>0</v>
      </c>
      <c r="I869" s="12">
        <v>0</v>
      </c>
      <c r="J869" s="12">
        <v>0</v>
      </c>
      <c r="K869" s="12">
        <v>0</v>
      </c>
      <c r="L869" s="12">
        <v>0</v>
      </c>
      <c r="M869" s="12">
        <v>0</v>
      </c>
      <c r="N869" s="12">
        <v>0</v>
      </c>
      <c r="O869" s="113">
        <v>7.6098622009135539</v>
      </c>
      <c r="P869" s="12">
        <v>1</v>
      </c>
      <c r="Q869" s="12">
        <v>0</v>
      </c>
      <c r="R869" s="12">
        <v>3.222</v>
      </c>
      <c r="S869" s="128">
        <v>3.4011973816621555</v>
      </c>
      <c r="T869" s="126">
        <v>0</v>
      </c>
      <c r="U869" s="128">
        <v>0.23267725877869108</v>
      </c>
      <c r="V869" s="12">
        <v>1</v>
      </c>
      <c r="W869" s="12">
        <v>1</v>
      </c>
      <c r="X869" s="12">
        <v>1</v>
      </c>
      <c r="Y869" s="12">
        <v>1</v>
      </c>
      <c r="Z869" s="12">
        <v>0</v>
      </c>
      <c r="AA869" s="12">
        <v>0</v>
      </c>
      <c r="AB869" s="12">
        <v>0</v>
      </c>
      <c r="AC869" s="12">
        <v>0</v>
      </c>
      <c r="AD869" s="12">
        <v>0</v>
      </c>
      <c r="AE869" s="12">
        <v>1</v>
      </c>
      <c r="AF869" s="12">
        <v>0.5</v>
      </c>
      <c r="AG869" s="113">
        <v>3.1780538303479458</v>
      </c>
      <c r="AH869" s="12">
        <v>1</v>
      </c>
      <c r="AI869" s="24">
        <v>36</v>
      </c>
      <c r="AJ869" s="12">
        <v>1</v>
      </c>
      <c r="AK869" s="12" t="s">
        <v>993</v>
      </c>
      <c r="AL869" s="12">
        <v>22</v>
      </c>
      <c r="AM869" s="12" t="s">
        <v>134</v>
      </c>
      <c r="AN869" s="128">
        <f t="shared" si="34"/>
        <v>1.7732559976634952</v>
      </c>
      <c r="AO869" s="12">
        <v>2040.8</v>
      </c>
      <c r="AP869" s="12" t="s">
        <v>1022</v>
      </c>
      <c r="AQ869" s="12" t="s">
        <v>997</v>
      </c>
      <c r="AR869" s="12" t="s">
        <v>1000</v>
      </c>
      <c r="AS869" s="12" t="s">
        <v>1004</v>
      </c>
      <c r="AT869" s="12" t="s">
        <v>17</v>
      </c>
    </row>
    <row r="870" spans="1:47" ht="15" customHeight="1" x14ac:dyDescent="0.3">
      <c r="A870" s="15">
        <v>7.2156123086208654E-2</v>
      </c>
      <c r="B870" s="12">
        <v>3.8332940389548355E-2</v>
      </c>
      <c r="C870" s="12">
        <v>1</v>
      </c>
      <c r="D870" s="12">
        <v>0</v>
      </c>
      <c r="E870" s="12">
        <v>0</v>
      </c>
      <c r="F870" s="12">
        <v>1</v>
      </c>
      <c r="G870" s="12">
        <v>1</v>
      </c>
      <c r="H870" s="12">
        <v>0</v>
      </c>
      <c r="I870" s="12">
        <v>0</v>
      </c>
      <c r="J870" s="12">
        <v>0</v>
      </c>
      <c r="K870" s="12">
        <v>0</v>
      </c>
      <c r="L870" s="12">
        <v>0</v>
      </c>
      <c r="M870" s="12">
        <v>0</v>
      </c>
      <c r="N870" s="12">
        <v>0</v>
      </c>
      <c r="O870" s="113">
        <v>7.6098622009135539</v>
      </c>
      <c r="P870" s="12">
        <v>1</v>
      </c>
      <c r="Q870" s="12">
        <v>0</v>
      </c>
      <c r="R870" s="12">
        <v>3.222</v>
      </c>
      <c r="S870" s="128">
        <v>3.4011973816621555</v>
      </c>
      <c r="T870" s="126">
        <v>0</v>
      </c>
      <c r="U870" s="128">
        <v>0.23267725877869108</v>
      </c>
      <c r="V870" s="12">
        <v>1</v>
      </c>
      <c r="W870" s="12">
        <v>1</v>
      </c>
      <c r="X870" s="12">
        <v>1</v>
      </c>
      <c r="Y870" s="12">
        <v>1</v>
      </c>
      <c r="Z870" s="12">
        <v>0</v>
      </c>
      <c r="AA870" s="12">
        <v>0</v>
      </c>
      <c r="AB870" s="12">
        <v>0</v>
      </c>
      <c r="AC870" s="12">
        <v>0</v>
      </c>
      <c r="AD870" s="12">
        <v>0</v>
      </c>
      <c r="AE870" s="12">
        <v>1</v>
      </c>
      <c r="AF870" s="12">
        <v>0.5</v>
      </c>
      <c r="AG870" s="113">
        <v>3.1780538303479458</v>
      </c>
      <c r="AH870" s="12">
        <v>1</v>
      </c>
      <c r="AI870" s="24">
        <v>36</v>
      </c>
      <c r="AJ870" s="12">
        <v>1</v>
      </c>
      <c r="AK870" s="12" t="s">
        <v>993</v>
      </c>
      <c r="AL870" s="12">
        <v>22</v>
      </c>
      <c r="AM870" s="12" t="s">
        <v>134</v>
      </c>
      <c r="AN870" s="128">
        <f t="shared" si="34"/>
        <v>1.7732559976634952</v>
      </c>
      <c r="AO870" s="12">
        <v>2040.8</v>
      </c>
      <c r="AP870" s="12" t="s">
        <v>1023</v>
      </c>
      <c r="AQ870" s="12" t="s">
        <v>997</v>
      </c>
      <c r="AR870" s="12" t="s">
        <v>1001</v>
      </c>
      <c r="AS870" s="12" t="s">
        <v>1002</v>
      </c>
      <c r="AT870" s="12" t="s">
        <v>17</v>
      </c>
    </row>
    <row r="871" spans="1:47" ht="15" customHeight="1" x14ac:dyDescent="0.3">
      <c r="A871" s="15">
        <v>4.9049878349382507E-2</v>
      </c>
      <c r="B871" s="12">
        <v>3.838686131690805E-2</v>
      </c>
      <c r="C871" s="12">
        <v>1</v>
      </c>
      <c r="D871" s="12">
        <v>0</v>
      </c>
      <c r="E871" s="12">
        <v>0</v>
      </c>
      <c r="F871" s="12">
        <v>1</v>
      </c>
      <c r="G871" s="12">
        <v>1</v>
      </c>
      <c r="H871" s="12">
        <v>0</v>
      </c>
      <c r="I871" s="12">
        <v>0</v>
      </c>
      <c r="J871" s="12">
        <v>0</v>
      </c>
      <c r="K871" s="12">
        <v>0</v>
      </c>
      <c r="L871" s="12">
        <v>0</v>
      </c>
      <c r="M871" s="12">
        <v>0</v>
      </c>
      <c r="N871" s="12">
        <v>0</v>
      </c>
      <c r="O871" s="113">
        <v>7.6098622009135539</v>
      </c>
      <c r="P871" s="12">
        <v>1</v>
      </c>
      <c r="Q871" s="12">
        <v>0</v>
      </c>
      <c r="R871" s="12">
        <v>3.222</v>
      </c>
      <c r="S871" s="128">
        <v>3.4011973816621555</v>
      </c>
      <c r="T871" s="126">
        <v>0</v>
      </c>
      <c r="U871" s="128">
        <v>0.23267725877869108</v>
      </c>
      <c r="V871" s="12">
        <v>1</v>
      </c>
      <c r="W871" s="12">
        <v>1</v>
      </c>
      <c r="X871" s="12">
        <v>1</v>
      </c>
      <c r="Y871" s="12">
        <v>1</v>
      </c>
      <c r="Z871" s="12">
        <v>0</v>
      </c>
      <c r="AA871" s="12">
        <v>0</v>
      </c>
      <c r="AB871" s="12">
        <v>0</v>
      </c>
      <c r="AC871" s="12">
        <v>0</v>
      </c>
      <c r="AD871" s="12">
        <v>0</v>
      </c>
      <c r="AE871" s="12">
        <v>1</v>
      </c>
      <c r="AF871" s="12">
        <v>0.5</v>
      </c>
      <c r="AG871" s="113">
        <v>3.1780538303479458</v>
      </c>
      <c r="AH871" s="12">
        <v>1</v>
      </c>
      <c r="AI871" s="24">
        <v>36</v>
      </c>
      <c r="AJ871" s="12">
        <v>1</v>
      </c>
      <c r="AK871" s="12" t="s">
        <v>993</v>
      </c>
      <c r="AL871" s="12">
        <v>22</v>
      </c>
      <c r="AM871" s="12" t="s">
        <v>134</v>
      </c>
      <c r="AN871" s="128">
        <f t="shared" si="34"/>
        <v>1.7732559976634952</v>
      </c>
      <c r="AO871" s="12">
        <v>2040.8</v>
      </c>
      <c r="AP871" s="12" t="s">
        <v>1024</v>
      </c>
      <c r="AQ871" s="12" t="s">
        <v>997</v>
      </c>
      <c r="AR871" s="12" t="s">
        <v>1006</v>
      </c>
      <c r="AS871" s="12" t="s">
        <v>1007</v>
      </c>
      <c r="AT871" s="12" t="s">
        <v>17</v>
      </c>
    </row>
    <row r="872" spans="1:47" ht="15" customHeight="1" x14ac:dyDescent="0.3">
      <c r="A872" s="15">
        <v>0.59623966005396067</v>
      </c>
      <c r="B872" s="12">
        <v>3.0854360030764399E-2</v>
      </c>
      <c r="C872" s="12">
        <v>1</v>
      </c>
      <c r="D872" s="12">
        <v>0</v>
      </c>
      <c r="E872" s="12">
        <v>0</v>
      </c>
      <c r="F872" s="12">
        <v>1</v>
      </c>
      <c r="G872" s="12">
        <v>1</v>
      </c>
      <c r="H872" s="12">
        <v>0</v>
      </c>
      <c r="I872" s="12">
        <v>0</v>
      </c>
      <c r="J872" s="12">
        <v>0</v>
      </c>
      <c r="K872" s="12">
        <v>0</v>
      </c>
      <c r="L872" s="12">
        <v>0</v>
      </c>
      <c r="M872" s="12">
        <v>0</v>
      </c>
      <c r="N872" s="12">
        <v>0</v>
      </c>
      <c r="O872" s="113">
        <v>7.6098622009135539</v>
      </c>
      <c r="P872" s="12">
        <v>1</v>
      </c>
      <c r="Q872" s="12">
        <v>0</v>
      </c>
      <c r="R872" s="12">
        <v>3.222</v>
      </c>
      <c r="S872" s="128">
        <v>3.4011973816621555</v>
      </c>
      <c r="T872" s="126">
        <v>0</v>
      </c>
      <c r="U872" s="128">
        <v>0.23267725877869108</v>
      </c>
      <c r="V872" s="12">
        <v>1</v>
      </c>
      <c r="W872" s="12">
        <v>1</v>
      </c>
      <c r="X872" s="12">
        <v>1</v>
      </c>
      <c r="Y872" s="12">
        <v>1</v>
      </c>
      <c r="Z872" s="12">
        <v>0</v>
      </c>
      <c r="AA872" s="12">
        <v>0</v>
      </c>
      <c r="AB872" s="12">
        <v>0</v>
      </c>
      <c r="AC872" s="12">
        <v>0</v>
      </c>
      <c r="AD872" s="12">
        <v>0</v>
      </c>
      <c r="AE872" s="12">
        <v>1</v>
      </c>
      <c r="AF872" s="12">
        <v>0.5</v>
      </c>
      <c r="AG872" s="113">
        <v>3.1780538303479458</v>
      </c>
      <c r="AH872" s="12">
        <v>1</v>
      </c>
      <c r="AI872" s="24">
        <v>36</v>
      </c>
      <c r="AJ872" s="12">
        <v>1</v>
      </c>
      <c r="AK872" s="12" t="s">
        <v>993</v>
      </c>
      <c r="AL872" s="12">
        <v>22</v>
      </c>
      <c r="AM872" s="12" t="s">
        <v>134</v>
      </c>
      <c r="AN872" s="128">
        <f t="shared" si="34"/>
        <v>1.7732559976634952</v>
      </c>
      <c r="AO872" s="12">
        <v>2040.8</v>
      </c>
      <c r="AP872" s="12" t="s">
        <v>1025</v>
      </c>
      <c r="AQ872" s="12" t="s">
        <v>997</v>
      </c>
      <c r="AR872" s="12" t="s">
        <v>1010</v>
      </c>
      <c r="AS872" s="12" t="s">
        <v>1012</v>
      </c>
      <c r="AT872" s="12" t="s">
        <v>17</v>
      </c>
    </row>
    <row r="873" spans="1:47" ht="15" customHeight="1" x14ac:dyDescent="0.3">
      <c r="A873" s="15">
        <v>-6.3924195054024746E-2</v>
      </c>
      <c r="B873" s="12">
        <v>3.8354517032414846E-2</v>
      </c>
      <c r="C873" s="12">
        <v>1</v>
      </c>
      <c r="D873" s="12">
        <v>0</v>
      </c>
      <c r="E873" s="12">
        <v>0</v>
      </c>
      <c r="F873" s="12">
        <v>1</v>
      </c>
      <c r="G873" s="12">
        <v>1</v>
      </c>
      <c r="H873" s="12">
        <v>0</v>
      </c>
      <c r="I873" s="12">
        <v>0</v>
      </c>
      <c r="J873" s="12">
        <v>0</v>
      </c>
      <c r="K873" s="12">
        <v>0</v>
      </c>
      <c r="L873" s="12">
        <v>0</v>
      </c>
      <c r="M873" s="12">
        <v>0</v>
      </c>
      <c r="N873" s="12">
        <v>0</v>
      </c>
      <c r="O873" s="113">
        <v>7.6098622009135539</v>
      </c>
      <c r="P873" s="12">
        <v>1</v>
      </c>
      <c r="Q873" s="12">
        <v>0</v>
      </c>
      <c r="R873" s="12">
        <v>3.222</v>
      </c>
      <c r="S873" s="128">
        <v>3.4011973816621555</v>
      </c>
      <c r="T873" s="126">
        <v>0</v>
      </c>
      <c r="U873" s="128">
        <v>0.23267725877869108</v>
      </c>
      <c r="V873" s="12">
        <v>1</v>
      </c>
      <c r="W873" s="12">
        <v>1</v>
      </c>
      <c r="X873" s="12">
        <v>1</v>
      </c>
      <c r="Y873" s="12">
        <v>1</v>
      </c>
      <c r="Z873" s="12">
        <v>0</v>
      </c>
      <c r="AA873" s="12">
        <v>0</v>
      </c>
      <c r="AB873" s="12">
        <v>0</v>
      </c>
      <c r="AC873" s="12">
        <v>0</v>
      </c>
      <c r="AD873" s="12">
        <v>0</v>
      </c>
      <c r="AE873" s="12">
        <v>1</v>
      </c>
      <c r="AF873" s="12">
        <v>0.5</v>
      </c>
      <c r="AG873" s="113">
        <v>3.1780538303479458</v>
      </c>
      <c r="AH873" s="12">
        <v>1</v>
      </c>
      <c r="AI873" s="24">
        <v>36</v>
      </c>
      <c r="AJ873" s="12">
        <v>1</v>
      </c>
      <c r="AK873" s="12" t="s">
        <v>993</v>
      </c>
      <c r="AL873" s="12">
        <v>22</v>
      </c>
      <c r="AM873" s="12" t="s">
        <v>134</v>
      </c>
      <c r="AN873" s="128">
        <f t="shared" si="34"/>
        <v>1.7732559976634952</v>
      </c>
      <c r="AO873" s="12">
        <v>2040.8</v>
      </c>
      <c r="AP873" s="12" t="s">
        <v>1026</v>
      </c>
      <c r="AQ873" s="12" t="s">
        <v>997</v>
      </c>
      <c r="AR873" s="12" t="s">
        <v>1014</v>
      </c>
      <c r="AS873" s="12" t="s">
        <v>1017</v>
      </c>
      <c r="AT873" s="12" t="s">
        <v>17</v>
      </c>
    </row>
    <row r="874" spans="1:47" ht="15" customHeight="1" x14ac:dyDescent="0.3">
      <c r="A874" s="15">
        <v>-1.9213013923474499E-2</v>
      </c>
      <c r="B874" s="12">
        <v>3.8426027846948999E-2</v>
      </c>
      <c r="C874" s="12">
        <v>1</v>
      </c>
      <c r="D874" s="12">
        <v>0</v>
      </c>
      <c r="E874" s="12">
        <v>0</v>
      </c>
      <c r="F874" s="12">
        <v>1</v>
      </c>
      <c r="G874" s="12">
        <v>1</v>
      </c>
      <c r="H874" s="12">
        <v>0</v>
      </c>
      <c r="I874" s="12">
        <v>0</v>
      </c>
      <c r="J874" s="12">
        <v>0</v>
      </c>
      <c r="K874" s="12">
        <v>0</v>
      </c>
      <c r="L874" s="12">
        <v>0</v>
      </c>
      <c r="M874" s="12">
        <v>0</v>
      </c>
      <c r="N874" s="12">
        <v>0</v>
      </c>
      <c r="O874" s="113">
        <v>7.6098622009135539</v>
      </c>
      <c r="P874" s="12">
        <v>1</v>
      </c>
      <c r="Q874" s="12">
        <v>0</v>
      </c>
      <c r="R874" s="12">
        <v>3.222</v>
      </c>
      <c r="S874" s="128">
        <v>3.4011973816621555</v>
      </c>
      <c r="T874" s="126">
        <v>0</v>
      </c>
      <c r="U874" s="128">
        <v>0.23267725877869108</v>
      </c>
      <c r="V874" s="12">
        <v>1</v>
      </c>
      <c r="W874" s="12">
        <v>1</v>
      </c>
      <c r="X874" s="12">
        <v>1</v>
      </c>
      <c r="Y874" s="12">
        <v>1</v>
      </c>
      <c r="Z874" s="12">
        <v>0</v>
      </c>
      <c r="AA874" s="12">
        <v>0</v>
      </c>
      <c r="AB874" s="12">
        <v>0</v>
      </c>
      <c r="AC874" s="12">
        <v>0</v>
      </c>
      <c r="AD874" s="12">
        <v>0</v>
      </c>
      <c r="AE874" s="12">
        <v>1</v>
      </c>
      <c r="AF874" s="12">
        <v>0.5</v>
      </c>
      <c r="AG874" s="113">
        <v>3.1780538303479458</v>
      </c>
      <c r="AH874" s="12">
        <v>1</v>
      </c>
      <c r="AI874" s="24">
        <v>36</v>
      </c>
      <c r="AJ874" s="12">
        <v>1</v>
      </c>
      <c r="AK874" s="12" t="s">
        <v>993</v>
      </c>
      <c r="AL874" s="12">
        <v>22</v>
      </c>
      <c r="AM874" s="12" t="s">
        <v>134</v>
      </c>
      <c r="AN874" s="128">
        <f t="shared" si="34"/>
        <v>1.7732559976634952</v>
      </c>
      <c r="AO874" s="12">
        <v>2040.8</v>
      </c>
      <c r="AP874" s="12" t="s">
        <v>1027</v>
      </c>
      <c r="AQ874" s="12" t="s">
        <v>997</v>
      </c>
      <c r="AR874" s="12" t="s">
        <v>1015</v>
      </c>
      <c r="AS874" s="12" t="s">
        <v>1018</v>
      </c>
      <c r="AT874" s="12" t="s">
        <v>17</v>
      </c>
    </row>
    <row r="875" spans="1:47" ht="15" customHeight="1" x14ac:dyDescent="0.3">
      <c r="A875" s="15">
        <v>-3.8404768632128432E-2</v>
      </c>
      <c r="B875" s="12">
        <v>3.8404768632128425E-2</v>
      </c>
      <c r="C875" s="12">
        <v>1</v>
      </c>
      <c r="D875" s="12">
        <v>0</v>
      </c>
      <c r="E875" s="12">
        <v>0</v>
      </c>
      <c r="F875" s="12">
        <v>1</v>
      </c>
      <c r="G875" s="12">
        <v>1</v>
      </c>
      <c r="H875" s="12">
        <v>0</v>
      </c>
      <c r="I875" s="12">
        <v>0</v>
      </c>
      <c r="J875" s="12">
        <v>0</v>
      </c>
      <c r="K875" s="12">
        <v>0</v>
      </c>
      <c r="L875" s="12">
        <v>0</v>
      </c>
      <c r="M875" s="12">
        <v>0</v>
      </c>
      <c r="N875" s="12">
        <v>0</v>
      </c>
      <c r="O875" s="113">
        <v>7.6098622009135539</v>
      </c>
      <c r="P875" s="12">
        <v>1</v>
      </c>
      <c r="Q875" s="12">
        <v>0</v>
      </c>
      <c r="R875" s="12">
        <v>3.222</v>
      </c>
      <c r="S875" s="128">
        <v>3.4011973816621555</v>
      </c>
      <c r="T875" s="126">
        <v>0</v>
      </c>
      <c r="U875" s="128">
        <v>0.23267725877869108</v>
      </c>
      <c r="V875" s="12">
        <v>1</v>
      </c>
      <c r="W875" s="12">
        <v>1</v>
      </c>
      <c r="X875" s="12">
        <v>1</v>
      </c>
      <c r="Y875" s="12">
        <v>1</v>
      </c>
      <c r="Z875" s="12">
        <v>0</v>
      </c>
      <c r="AA875" s="12">
        <v>0</v>
      </c>
      <c r="AB875" s="12">
        <v>0</v>
      </c>
      <c r="AC875" s="12">
        <v>0</v>
      </c>
      <c r="AD875" s="12">
        <v>0</v>
      </c>
      <c r="AE875" s="12">
        <v>1</v>
      </c>
      <c r="AF875" s="12">
        <v>0.5</v>
      </c>
      <c r="AG875" s="113">
        <v>3.1780538303479458</v>
      </c>
      <c r="AH875" s="12">
        <v>1</v>
      </c>
      <c r="AI875" s="24">
        <v>36</v>
      </c>
      <c r="AJ875" s="12">
        <v>1</v>
      </c>
      <c r="AK875" s="12" t="s">
        <v>993</v>
      </c>
      <c r="AL875" s="12">
        <v>22</v>
      </c>
      <c r="AM875" s="12" t="s">
        <v>134</v>
      </c>
      <c r="AN875" s="128">
        <f t="shared" si="34"/>
        <v>1.7732559976634952</v>
      </c>
      <c r="AO875" s="12">
        <v>2040.8</v>
      </c>
      <c r="AP875" s="12" t="s">
        <v>1028</v>
      </c>
      <c r="AQ875" s="12" t="s">
        <v>997</v>
      </c>
      <c r="AR875" s="12" t="s">
        <v>1016</v>
      </c>
      <c r="AS875" s="12" t="s">
        <v>1019</v>
      </c>
      <c r="AT875" s="12" t="s">
        <v>17</v>
      </c>
    </row>
    <row r="876" spans="1:47" ht="15" customHeight="1" x14ac:dyDescent="0.3">
      <c r="A876" s="15">
        <v>7.6689642235009028E-2</v>
      </c>
      <c r="B876" s="12">
        <v>4.2946199651605052E-2</v>
      </c>
      <c r="C876" s="12">
        <v>1</v>
      </c>
      <c r="D876" s="12">
        <v>0</v>
      </c>
      <c r="E876" s="12">
        <v>0</v>
      </c>
      <c r="F876" s="12">
        <v>1</v>
      </c>
      <c r="G876" s="12">
        <v>1</v>
      </c>
      <c r="H876" s="12">
        <v>0</v>
      </c>
      <c r="I876" s="12">
        <v>0</v>
      </c>
      <c r="J876" s="12">
        <v>0</v>
      </c>
      <c r="K876" s="12">
        <v>0</v>
      </c>
      <c r="L876" s="12">
        <v>0</v>
      </c>
      <c r="M876" s="12">
        <v>0</v>
      </c>
      <c r="N876" s="12">
        <v>0</v>
      </c>
      <c r="O876" s="113">
        <v>7.6098622009135539</v>
      </c>
      <c r="P876" s="12">
        <v>1</v>
      </c>
      <c r="Q876" s="12">
        <v>0</v>
      </c>
      <c r="R876" s="12">
        <v>3.222</v>
      </c>
      <c r="S876" s="128">
        <v>3.4011973816621555</v>
      </c>
      <c r="T876" s="126">
        <v>0</v>
      </c>
      <c r="U876" s="128">
        <v>0.23267725877869108</v>
      </c>
      <c r="V876" s="12">
        <v>1</v>
      </c>
      <c r="W876" s="12">
        <v>1</v>
      </c>
      <c r="X876" s="12">
        <v>1</v>
      </c>
      <c r="Y876" s="12">
        <v>1</v>
      </c>
      <c r="Z876" s="12">
        <v>0</v>
      </c>
      <c r="AA876" s="12">
        <v>0</v>
      </c>
      <c r="AB876" s="12">
        <v>0</v>
      </c>
      <c r="AC876" s="12">
        <v>0</v>
      </c>
      <c r="AD876" s="12">
        <v>0</v>
      </c>
      <c r="AE876" s="12">
        <v>1</v>
      </c>
      <c r="AF876" s="12">
        <v>0.5</v>
      </c>
      <c r="AG876" s="113">
        <v>3.1780538303479458</v>
      </c>
      <c r="AH876" s="12">
        <v>1</v>
      </c>
      <c r="AI876" s="24">
        <v>36</v>
      </c>
      <c r="AJ876" s="12">
        <v>1</v>
      </c>
      <c r="AK876" s="12" t="s">
        <v>993</v>
      </c>
      <c r="AL876" s="12">
        <v>22</v>
      </c>
      <c r="AM876" s="12" t="s">
        <v>134</v>
      </c>
      <c r="AN876" s="128">
        <f t="shared" si="34"/>
        <v>1.7732559976634952</v>
      </c>
      <c r="AO876" s="12">
        <v>2040.8</v>
      </c>
      <c r="AP876" s="12" t="s">
        <v>1029</v>
      </c>
      <c r="AQ876" s="12" t="s">
        <v>997</v>
      </c>
      <c r="AR876" s="12" t="s">
        <v>1000</v>
      </c>
      <c r="AS876" s="12" t="s">
        <v>1004</v>
      </c>
      <c r="AT876" s="12" t="s">
        <v>17</v>
      </c>
    </row>
    <row r="877" spans="1:47" ht="15" customHeight="1" x14ac:dyDescent="0.3">
      <c r="A877" s="15">
        <v>8.8069556674543248E-2</v>
      </c>
      <c r="B877" s="12">
        <v>4.2905681456828763E-2</v>
      </c>
      <c r="C877" s="12">
        <v>1</v>
      </c>
      <c r="D877" s="12">
        <v>0</v>
      </c>
      <c r="E877" s="12">
        <v>0</v>
      </c>
      <c r="F877" s="12">
        <v>1</v>
      </c>
      <c r="G877" s="12">
        <v>1</v>
      </c>
      <c r="H877" s="12">
        <v>0</v>
      </c>
      <c r="I877" s="12">
        <v>0</v>
      </c>
      <c r="J877" s="12">
        <v>0</v>
      </c>
      <c r="K877" s="12">
        <v>0</v>
      </c>
      <c r="L877" s="12">
        <v>0</v>
      </c>
      <c r="M877" s="12">
        <v>0</v>
      </c>
      <c r="N877" s="12">
        <v>0</v>
      </c>
      <c r="O877" s="113">
        <v>7.6098622009135539</v>
      </c>
      <c r="P877" s="12">
        <v>1</v>
      </c>
      <c r="Q877" s="12">
        <v>0</v>
      </c>
      <c r="R877" s="12">
        <v>3.222</v>
      </c>
      <c r="S877" s="128">
        <v>3.4011973816621555</v>
      </c>
      <c r="T877" s="126">
        <v>0</v>
      </c>
      <c r="U877" s="128">
        <v>0.23267725877869108</v>
      </c>
      <c r="V877" s="12">
        <v>1</v>
      </c>
      <c r="W877" s="12">
        <v>1</v>
      </c>
      <c r="X877" s="12">
        <v>1</v>
      </c>
      <c r="Y877" s="12">
        <v>1</v>
      </c>
      <c r="Z877" s="12">
        <v>0</v>
      </c>
      <c r="AA877" s="12">
        <v>0</v>
      </c>
      <c r="AB877" s="12">
        <v>0</v>
      </c>
      <c r="AC877" s="12">
        <v>0</v>
      </c>
      <c r="AD877" s="12">
        <v>0</v>
      </c>
      <c r="AE877" s="12">
        <v>1</v>
      </c>
      <c r="AF877" s="12">
        <v>0.5</v>
      </c>
      <c r="AG877" s="113">
        <v>3.1780538303479458</v>
      </c>
      <c r="AH877" s="12">
        <v>1</v>
      </c>
      <c r="AI877" s="24">
        <v>36</v>
      </c>
      <c r="AJ877" s="12">
        <v>1</v>
      </c>
      <c r="AK877" s="12" t="s">
        <v>993</v>
      </c>
      <c r="AL877" s="12">
        <v>22</v>
      </c>
      <c r="AM877" s="12" t="s">
        <v>134</v>
      </c>
      <c r="AN877" s="128">
        <f t="shared" si="34"/>
        <v>1.7732559976634952</v>
      </c>
      <c r="AO877" s="12">
        <v>2040.8</v>
      </c>
      <c r="AP877" s="12" t="s">
        <v>1030</v>
      </c>
      <c r="AQ877" s="12" t="s">
        <v>997</v>
      </c>
      <c r="AR877" s="12" t="s">
        <v>1001</v>
      </c>
      <c r="AS877" s="12" t="s">
        <v>1002</v>
      </c>
      <c r="AT877" s="12" t="s">
        <v>17</v>
      </c>
    </row>
    <row r="878" spans="1:47" ht="15" customHeight="1" x14ac:dyDescent="0.3">
      <c r="A878" s="15">
        <v>3.5219721608767449E-2</v>
      </c>
      <c r="B878" s="12">
        <v>4.3046326410715777E-2</v>
      </c>
      <c r="C878" s="12">
        <v>1</v>
      </c>
      <c r="D878" s="12">
        <v>0</v>
      </c>
      <c r="E878" s="12">
        <v>0</v>
      </c>
      <c r="F878" s="12">
        <v>1</v>
      </c>
      <c r="G878" s="12">
        <v>1</v>
      </c>
      <c r="H878" s="12">
        <v>0</v>
      </c>
      <c r="I878" s="12">
        <v>0</v>
      </c>
      <c r="J878" s="12">
        <v>0</v>
      </c>
      <c r="K878" s="12">
        <v>0</v>
      </c>
      <c r="L878" s="12">
        <v>0</v>
      </c>
      <c r="M878" s="12">
        <v>0</v>
      </c>
      <c r="N878" s="12">
        <v>0</v>
      </c>
      <c r="O878" s="113">
        <v>7.6098622009135539</v>
      </c>
      <c r="P878" s="12">
        <v>1</v>
      </c>
      <c r="Q878" s="12">
        <v>0</v>
      </c>
      <c r="R878" s="12">
        <v>3.222</v>
      </c>
      <c r="S878" s="128">
        <v>3.4011973816621555</v>
      </c>
      <c r="T878" s="126">
        <v>0</v>
      </c>
      <c r="U878" s="128">
        <v>0.23267725877869108</v>
      </c>
      <c r="V878" s="12">
        <v>1</v>
      </c>
      <c r="W878" s="12">
        <v>1</v>
      </c>
      <c r="X878" s="12">
        <v>1</v>
      </c>
      <c r="Y878" s="12">
        <v>1</v>
      </c>
      <c r="Z878" s="12">
        <v>0</v>
      </c>
      <c r="AA878" s="12">
        <v>0</v>
      </c>
      <c r="AB878" s="12">
        <v>0</v>
      </c>
      <c r="AC878" s="12">
        <v>0</v>
      </c>
      <c r="AD878" s="12">
        <v>0</v>
      </c>
      <c r="AE878" s="12">
        <v>1</v>
      </c>
      <c r="AF878" s="12">
        <v>0.5</v>
      </c>
      <c r="AG878" s="113">
        <v>3.1780538303479458</v>
      </c>
      <c r="AH878" s="12">
        <v>1</v>
      </c>
      <c r="AI878" s="24">
        <v>36</v>
      </c>
      <c r="AJ878" s="12">
        <v>1</v>
      </c>
      <c r="AK878" s="12" t="s">
        <v>993</v>
      </c>
      <c r="AL878" s="12">
        <v>22</v>
      </c>
      <c r="AM878" s="12" t="s">
        <v>134</v>
      </c>
      <c r="AN878" s="128">
        <f t="shared" si="34"/>
        <v>1.7732559976634952</v>
      </c>
      <c r="AO878" s="12">
        <v>2040.8</v>
      </c>
      <c r="AP878" s="12" t="s">
        <v>1031</v>
      </c>
      <c r="AQ878" s="12" t="s">
        <v>997</v>
      </c>
      <c r="AR878" s="12" t="s">
        <v>1006</v>
      </c>
      <c r="AS878" s="12" t="s">
        <v>1007</v>
      </c>
      <c r="AT878" s="12" t="s">
        <v>17</v>
      </c>
    </row>
    <row r="879" spans="1:47" ht="15" customHeight="1" x14ac:dyDescent="0.3">
      <c r="A879" s="15">
        <v>0.22035177291261948</v>
      </c>
      <c r="B879" s="12">
        <v>4.2014333983339217E-2</v>
      </c>
      <c r="C879" s="12">
        <v>1</v>
      </c>
      <c r="D879" s="12">
        <v>0</v>
      </c>
      <c r="E879" s="12">
        <v>0</v>
      </c>
      <c r="F879" s="12">
        <v>1</v>
      </c>
      <c r="G879" s="12">
        <v>1</v>
      </c>
      <c r="H879" s="12">
        <v>0</v>
      </c>
      <c r="I879" s="12">
        <v>0</v>
      </c>
      <c r="J879" s="12">
        <v>0</v>
      </c>
      <c r="K879" s="12">
        <v>0</v>
      </c>
      <c r="L879" s="12">
        <v>0</v>
      </c>
      <c r="M879" s="12">
        <v>0</v>
      </c>
      <c r="N879" s="12">
        <v>0</v>
      </c>
      <c r="O879" s="113">
        <v>7.6098622009135539</v>
      </c>
      <c r="P879" s="12">
        <v>1</v>
      </c>
      <c r="Q879" s="12">
        <v>0</v>
      </c>
      <c r="R879" s="12">
        <v>3.222</v>
      </c>
      <c r="S879" s="128">
        <v>3.4011973816621555</v>
      </c>
      <c r="T879" s="126">
        <v>0</v>
      </c>
      <c r="U879" s="128">
        <v>0.23267725877869108</v>
      </c>
      <c r="V879" s="12">
        <v>1</v>
      </c>
      <c r="W879" s="12">
        <v>1</v>
      </c>
      <c r="X879" s="12">
        <v>1</v>
      </c>
      <c r="Y879" s="12">
        <v>1</v>
      </c>
      <c r="Z879" s="12">
        <v>0</v>
      </c>
      <c r="AA879" s="12">
        <v>0</v>
      </c>
      <c r="AB879" s="12">
        <v>0</v>
      </c>
      <c r="AC879" s="12">
        <v>0</v>
      </c>
      <c r="AD879" s="12">
        <v>0</v>
      </c>
      <c r="AE879" s="12">
        <v>1</v>
      </c>
      <c r="AF879" s="12">
        <v>0.5</v>
      </c>
      <c r="AG879" s="113">
        <v>3.1780538303479458</v>
      </c>
      <c r="AH879" s="12">
        <v>1</v>
      </c>
      <c r="AI879" s="24">
        <v>36</v>
      </c>
      <c r="AJ879" s="12">
        <v>1</v>
      </c>
      <c r="AK879" s="12" t="s">
        <v>993</v>
      </c>
      <c r="AL879" s="12">
        <v>22</v>
      </c>
      <c r="AM879" s="12" t="s">
        <v>134</v>
      </c>
      <c r="AN879" s="128">
        <f t="shared" si="34"/>
        <v>1.7732559976634952</v>
      </c>
      <c r="AO879" s="12">
        <v>2040.8</v>
      </c>
      <c r="AP879" s="12" t="s">
        <v>1032</v>
      </c>
      <c r="AQ879" s="12" t="s">
        <v>997</v>
      </c>
      <c r="AR879" s="12" t="s">
        <v>1010</v>
      </c>
      <c r="AS879" s="12" t="s">
        <v>1012</v>
      </c>
      <c r="AT879" s="12" t="s">
        <v>17</v>
      </c>
    </row>
    <row r="880" spans="1:47" ht="15" customHeight="1" x14ac:dyDescent="0.3">
      <c r="A880" s="15">
        <v>-6.6952707006026083E-2</v>
      </c>
      <c r="B880" s="12">
        <v>4.2976399767381608E-2</v>
      </c>
      <c r="C880" s="12">
        <v>1</v>
      </c>
      <c r="D880" s="12">
        <v>0</v>
      </c>
      <c r="E880" s="12">
        <v>0</v>
      </c>
      <c r="F880" s="12">
        <v>1</v>
      </c>
      <c r="G880" s="12">
        <v>1</v>
      </c>
      <c r="H880" s="12">
        <v>0</v>
      </c>
      <c r="I880" s="12">
        <v>0</v>
      </c>
      <c r="J880" s="12">
        <v>0</v>
      </c>
      <c r="K880" s="12">
        <v>0</v>
      </c>
      <c r="L880" s="12">
        <v>0</v>
      </c>
      <c r="M880" s="12">
        <v>0</v>
      </c>
      <c r="N880" s="12">
        <v>0</v>
      </c>
      <c r="O880" s="113">
        <v>7.6098622009135539</v>
      </c>
      <c r="P880" s="12">
        <v>1</v>
      </c>
      <c r="Q880" s="12">
        <v>0</v>
      </c>
      <c r="R880" s="12">
        <v>3.222</v>
      </c>
      <c r="S880" s="128">
        <v>3.4011973816621555</v>
      </c>
      <c r="T880" s="126">
        <v>0</v>
      </c>
      <c r="U880" s="128">
        <v>0.23267725877869108</v>
      </c>
      <c r="V880" s="12">
        <v>1</v>
      </c>
      <c r="W880" s="12">
        <v>1</v>
      </c>
      <c r="X880" s="12">
        <v>1</v>
      </c>
      <c r="Y880" s="12">
        <v>1</v>
      </c>
      <c r="Z880" s="12">
        <v>0</v>
      </c>
      <c r="AA880" s="12">
        <v>0</v>
      </c>
      <c r="AB880" s="12">
        <v>0</v>
      </c>
      <c r="AC880" s="12">
        <v>0</v>
      </c>
      <c r="AD880" s="12">
        <v>0</v>
      </c>
      <c r="AE880" s="12">
        <v>1</v>
      </c>
      <c r="AF880" s="12">
        <v>0.5</v>
      </c>
      <c r="AG880" s="113">
        <v>3.1780538303479458</v>
      </c>
      <c r="AH880" s="12">
        <v>1</v>
      </c>
      <c r="AI880" s="24">
        <v>36</v>
      </c>
      <c r="AJ880" s="12">
        <v>1</v>
      </c>
      <c r="AK880" s="12" t="s">
        <v>993</v>
      </c>
      <c r="AL880" s="12">
        <v>22</v>
      </c>
      <c r="AM880" s="12" t="s">
        <v>134</v>
      </c>
      <c r="AN880" s="128">
        <f t="shared" si="34"/>
        <v>1.7732559976634952</v>
      </c>
      <c r="AO880" s="12">
        <v>2040.8</v>
      </c>
      <c r="AP880" s="12" t="s">
        <v>1033</v>
      </c>
      <c r="AQ880" s="12" t="s">
        <v>997</v>
      </c>
      <c r="AR880" s="12" t="s">
        <v>1011</v>
      </c>
      <c r="AS880" s="12" t="s">
        <v>1013</v>
      </c>
      <c r="AT880" s="12" t="s">
        <v>17</v>
      </c>
    </row>
    <row r="881" spans="1:46" ht="15" customHeight="1" x14ac:dyDescent="0.3">
      <c r="A881" s="15">
        <v>-8.5828215084574902E-2</v>
      </c>
      <c r="B881" s="12">
        <v>4.2914107542287451E-2</v>
      </c>
      <c r="C881" s="12">
        <v>1</v>
      </c>
      <c r="D881" s="12">
        <v>0</v>
      </c>
      <c r="E881" s="12">
        <v>0</v>
      </c>
      <c r="F881" s="12">
        <v>1</v>
      </c>
      <c r="G881" s="12">
        <v>1</v>
      </c>
      <c r="H881" s="12">
        <v>0</v>
      </c>
      <c r="I881" s="12">
        <v>0</v>
      </c>
      <c r="J881" s="12">
        <v>0</v>
      </c>
      <c r="K881" s="12">
        <v>0</v>
      </c>
      <c r="L881" s="12">
        <v>0</v>
      </c>
      <c r="M881" s="12">
        <v>0</v>
      </c>
      <c r="N881" s="12">
        <v>0</v>
      </c>
      <c r="O881" s="113">
        <v>7.6098622009135539</v>
      </c>
      <c r="P881" s="12">
        <v>1</v>
      </c>
      <c r="Q881" s="12">
        <v>0</v>
      </c>
      <c r="R881" s="12">
        <v>3.222</v>
      </c>
      <c r="S881" s="128">
        <v>3.4011973816621555</v>
      </c>
      <c r="T881" s="126">
        <v>0</v>
      </c>
      <c r="U881" s="128">
        <v>0.23267725877869108</v>
      </c>
      <c r="V881" s="12">
        <v>1</v>
      </c>
      <c r="W881" s="12">
        <v>1</v>
      </c>
      <c r="X881" s="12">
        <v>1</v>
      </c>
      <c r="Y881" s="12">
        <v>1</v>
      </c>
      <c r="Z881" s="12">
        <v>0</v>
      </c>
      <c r="AA881" s="12">
        <v>0</v>
      </c>
      <c r="AB881" s="12">
        <v>0</v>
      </c>
      <c r="AC881" s="12">
        <v>0</v>
      </c>
      <c r="AD881" s="12">
        <v>0</v>
      </c>
      <c r="AE881" s="12">
        <v>1</v>
      </c>
      <c r="AF881" s="12">
        <v>0.5</v>
      </c>
      <c r="AG881" s="113">
        <v>3.1780538303479458</v>
      </c>
      <c r="AH881" s="12">
        <v>1</v>
      </c>
      <c r="AI881" s="24">
        <v>36</v>
      </c>
      <c r="AJ881" s="12">
        <v>1</v>
      </c>
      <c r="AK881" s="12" t="s">
        <v>993</v>
      </c>
      <c r="AL881" s="12">
        <v>22</v>
      </c>
      <c r="AM881" s="12" t="s">
        <v>134</v>
      </c>
      <c r="AN881" s="128">
        <f t="shared" si="34"/>
        <v>1.7732559976634952</v>
      </c>
      <c r="AO881" s="12">
        <v>2040.8</v>
      </c>
      <c r="AP881" s="12" t="s">
        <v>1034</v>
      </c>
      <c r="AQ881" s="12" t="s">
        <v>997</v>
      </c>
      <c r="AR881" s="12" t="s">
        <v>1014</v>
      </c>
      <c r="AS881" s="12" t="s">
        <v>1017</v>
      </c>
      <c r="AT881" s="12" t="s">
        <v>17</v>
      </c>
    </row>
    <row r="882" spans="1:46" ht="15" customHeight="1" x14ac:dyDescent="0.3">
      <c r="A882" s="15">
        <v>0</v>
      </c>
      <c r="B882" s="12">
        <v>4.3073049225394802E-2</v>
      </c>
      <c r="C882" s="12">
        <v>1</v>
      </c>
      <c r="D882" s="12">
        <v>0</v>
      </c>
      <c r="E882" s="12">
        <v>0</v>
      </c>
      <c r="F882" s="12">
        <v>1</v>
      </c>
      <c r="G882" s="12">
        <v>1</v>
      </c>
      <c r="H882" s="12">
        <v>0</v>
      </c>
      <c r="I882" s="12">
        <v>0</v>
      </c>
      <c r="J882" s="12">
        <v>0</v>
      </c>
      <c r="K882" s="12">
        <v>0</v>
      </c>
      <c r="L882" s="12">
        <v>0</v>
      </c>
      <c r="M882" s="12">
        <v>0</v>
      </c>
      <c r="N882" s="12">
        <v>0</v>
      </c>
      <c r="O882" s="113">
        <v>7.6098622009135539</v>
      </c>
      <c r="P882" s="12">
        <v>1</v>
      </c>
      <c r="Q882" s="12">
        <v>0</v>
      </c>
      <c r="R882" s="12">
        <v>3.222</v>
      </c>
      <c r="S882" s="128">
        <v>3.4011973816621555</v>
      </c>
      <c r="T882" s="126">
        <v>0</v>
      </c>
      <c r="U882" s="128">
        <v>0.23267725877869108</v>
      </c>
      <c r="V882" s="12">
        <v>1</v>
      </c>
      <c r="W882" s="12">
        <v>1</v>
      </c>
      <c r="X882" s="12">
        <v>1</v>
      </c>
      <c r="Y882" s="12">
        <v>1</v>
      </c>
      <c r="Z882" s="12">
        <v>0</v>
      </c>
      <c r="AA882" s="12">
        <v>0</v>
      </c>
      <c r="AB882" s="12">
        <v>0</v>
      </c>
      <c r="AC882" s="12">
        <v>0</v>
      </c>
      <c r="AD882" s="12">
        <v>0</v>
      </c>
      <c r="AE882" s="12">
        <v>1</v>
      </c>
      <c r="AF882" s="12">
        <v>0.5</v>
      </c>
      <c r="AG882" s="113">
        <v>3.1780538303479458</v>
      </c>
      <c r="AH882" s="12">
        <v>1</v>
      </c>
      <c r="AI882" s="24">
        <v>36</v>
      </c>
      <c r="AJ882" s="12">
        <v>1</v>
      </c>
      <c r="AK882" s="12" t="s">
        <v>993</v>
      </c>
      <c r="AL882" s="12">
        <v>22</v>
      </c>
      <c r="AM882" s="12" t="s">
        <v>134</v>
      </c>
      <c r="AN882" s="128">
        <f t="shared" si="34"/>
        <v>1.7732559976634952</v>
      </c>
      <c r="AO882" s="12">
        <v>2040.8</v>
      </c>
      <c r="AP882" s="12" t="s">
        <v>1035</v>
      </c>
      <c r="AQ882" s="12" t="s">
        <v>997</v>
      </c>
      <c r="AR882" s="12" t="s">
        <v>1015</v>
      </c>
      <c r="AS882" s="12" t="s">
        <v>1018</v>
      </c>
      <c r="AT882" s="12" t="s">
        <v>17</v>
      </c>
    </row>
    <row r="883" spans="1:46" ht="15" customHeight="1" x14ac:dyDescent="0.3">
      <c r="A883" s="15">
        <v>4.1021606488782243E-3</v>
      </c>
      <c r="B883" s="12">
        <v>4.3072686813221357E-2</v>
      </c>
      <c r="C883" s="12">
        <v>1</v>
      </c>
      <c r="D883" s="12">
        <v>0</v>
      </c>
      <c r="E883" s="12">
        <v>0</v>
      </c>
      <c r="F883" s="12">
        <v>1</v>
      </c>
      <c r="G883" s="12">
        <v>1</v>
      </c>
      <c r="H883" s="12">
        <v>0</v>
      </c>
      <c r="I883" s="12">
        <v>0</v>
      </c>
      <c r="J883" s="12">
        <v>0</v>
      </c>
      <c r="K883" s="12">
        <v>0</v>
      </c>
      <c r="L883" s="12">
        <v>0</v>
      </c>
      <c r="M883" s="12">
        <v>0</v>
      </c>
      <c r="N883" s="12">
        <v>0</v>
      </c>
      <c r="O883" s="113">
        <v>7.6098622009135539</v>
      </c>
      <c r="P883" s="12">
        <v>1</v>
      </c>
      <c r="Q883" s="12">
        <v>0</v>
      </c>
      <c r="R883" s="12">
        <v>3.222</v>
      </c>
      <c r="S883" s="128">
        <v>3.4011973816621555</v>
      </c>
      <c r="T883" s="126">
        <v>0</v>
      </c>
      <c r="U883" s="128">
        <v>0.23267725877869108</v>
      </c>
      <c r="V883" s="12">
        <v>1</v>
      </c>
      <c r="W883" s="12">
        <v>1</v>
      </c>
      <c r="X883" s="12">
        <v>1</v>
      </c>
      <c r="Y883" s="12">
        <v>1</v>
      </c>
      <c r="Z883" s="12">
        <v>0</v>
      </c>
      <c r="AA883" s="12">
        <v>0</v>
      </c>
      <c r="AB883" s="12">
        <v>0</v>
      </c>
      <c r="AC883" s="12">
        <v>0</v>
      </c>
      <c r="AD883" s="12">
        <v>0</v>
      </c>
      <c r="AE883" s="12">
        <v>1</v>
      </c>
      <c r="AF883" s="12">
        <v>0.5</v>
      </c>
      <c r="AG883" s="113">
        <v>3.1780538303479458</v>
      </c>
      <c r="AH883" s="12">
        <v>1</v>
      </c>
      <c r="AI883" s="24">
        <v>36</v>
      </c>
      <c r="AJ883" s="12">
        <v>1</v>
      </c>
      <c r="AK883" s="12" t="s">
        <v>993</v>
      </c>
      <c r="AL883" s="12">
        <v>22</v>
      </c>
      <c r="AM883" s="12" t="s">
        <v>134</v>
      </c>
      <c r="AN883" s="128">
        <f t="shared" si="34"/>
        <v>1.7732559976634952</v>
      </c>
      <c r="AO883" s="12">
        <v>2040.8</v>
      </c>
      <c r="AP883" s="12" t="s">
        <v>1036</v>
      </c>
      <c r="AQ883" s="12" t="s">
        <v>997</v>
      </c>
      <c r="AR883" s="12" t="s">
        <v>1016</v>
      </c>
      <c r="AS883" s="12" t="s">
        <v>1019</v>
      </c>
      <c r="AT883" s="12" t="s">
        <v>17</v>
      </c>
    </row>
    <row r="884" spans="1:46" ht="15" customHeight="1" x14ac:dyDescent="0.3">
      <c r="A884" s="15">
        <v>0.11470786693528086</v>
      </c>
      <c r="B884" s="12">
        <v>3.8235955645093626E-2</v>
      </c>
      <c r="C884" s="12">
        <v>1</v>
      </c>
      <c r="D884" s="12">
        <v>0</v>
      </c>
      <c r="E884" s="12">
        <v>0</v>
      </c>
      <c r="F884" s="12">
        <v>1</v>
      </c>
      <c r="G884" s="12">
        <v>1</v>
      </c>
      <c r="H884" s="12">
        <v>0</v>
      </c>
      <c r="I884" s="12">
        <v>0</v>
      </c>
      <c r="J884" s="12">
        <v>0</v>
      </c>
      <c r="K884" s="12">
        <v>0</v>
      </c>
      <c r="L884" s="12">
        <v>0</v>
      </c>
      <c r="M884" s="12">
        <v>0</v>
      </c>
      <c r="N884" s="12">
        <v>0</v>
      </c>
      <c r="O884" s="113">
        <v>7.6098622009135539</v>
      </c>
      <c r="P884" s="12">
        <v>1</v>
      </c>
      <c r="Q884" s="12">
        <v>0</v>
      </c>
      <c r="R884" s="12">
        <v>3.222</v>
      </c>
      <c r="S884" s="128">
        <v>3.4011973816621555</v>
      </c>
      <c r="T884" s="126">
        <v>0</v>
      </c>
      <c r="U884" s="128">
        <v>0.23267725877869108</v>
      </c>
      <c r="V884" s="12">
        <v>1</v>
      </c>
      <c r="W884" s="12">
        <v>1</v>
      </c>
      <c r="X884" s="12">
        <v>1</v>
      </c>
      <c r="Y884" s="12">
        <v>1</v>
      </c>
      <c r="Z884" s="12">
        <v>0</v>
      </c>
      <c r="AA884" s="12">
        <v>0</v>
      </c>
      <c r="AB884" s="12">
        <v>0</v>
      </c>
      <c r="AC884" s="12">
        <v>0</v>
      </c>
      <c r="AD884" s="12">
        <v>0</v>
      </c>
      <c r="AE884" s="12">
        <v>1</v>
      </c>
      <c r="AF884" s="12">
        <v>0.5</v>
      </c>
      <c r="AG884" s="113">
        <v>3.1780538303479458</v>
      </c>
      <c r="AH884" s="12">
        <v>1</v>
      </c>
      <c r="AI884" s="24">
        <v>36</v>
      </c>
      <c r="AJ884" s="12">
        <v>1</v>
      </c>
      <c r="AK884" s="12" t="s">
        <v>993</v>
      </c>
      <c r="AL884" s="12">
        <v>22</v>
      </c>
      <c r="AM884" s="12" t="s">
        <v>134</v>
      </c>
      <c r="AN884" s="128">
        <f t="shared" si="34"/>
        <v>1.7732559976634952</v>
      </c>
      <c r="AO884" s="12">
        <v>2040.8</v>
      </c>
      <c r="AP884" s="12" t="s">
        <v>1037</v>
      </c>
      <c r="AQ884" s="12" t="s">
        <v>997</v>
      </c>
      <c r="AR884" s="12" t="s">
        <v>1000</v>
      </c>
      <c r="AS884" s="12" t="s">
        <v>1004</v>
      </c>
      <c r="AT884" s="12" t="s">
        <v>17</v>
      </c>
    </row>
    <row r="885" spans="1:46" ht="15" customHeight="1" x14ac:dyDescent="0.3">
      <c r="A885" s="15">
        <v>8.5719834495295202E-2</v>
      </c>
      <c r="B885" s="12">
        <v>3.8348347011053122E-2</v>
      </c>
      <c r="C885" s="12">
        <v>1</v>
      </c>
      <c r="D885" s="12">
        <v>0</v>
      </c>
      <c r="E885" s="12">
        <v>0</v>
      </c>
      <c r="F885" s="12">
        <v>1</v>
      </c>
      <c r="G885" s="12">
        <v>1</v>
      </c>
      <c r="H885" s="12">
        <v>0</v>
      </c>
      <c r="I885" s="12">
        <v>0</v>
      </c>
      <c r="J885" s="12">
        <v>0</v>
      </c>
      <c r="K885" s="12">
        <v>0</v>
      </c>
      <c r="L885" s="12">
        <v>0</v>
      </c>
      <c r="M885" s="12">
        <v>0</v>
      </c>
      <c r="N885" s="12">
        <v>0</v>
      </c>
      <c r="O885" s="113">
        <v>7.6098622009135539</v>
      </c>
      <c r="P885" s="12">
        <v>1</v>
      </c>
      <c r="Q885" s="12">
        <v>0</v>
      </c>
      <c r="R885" s="12">
        <v>3.222</v>
      </c>
      <c r="S885" s="128">
        <v>3.4011973816621555</v>
      </c>
      <c r="T885" s="126">
        <v>0</v>
      </c>
      <c r="U885" s="128">
        <v>0.23267725877869108</v>
      </c>
      <c r="V885" s="12">
        <v>1</v>
      </c>
      <c r="W885" s="12">
        <v>1</v>
      </c>
      <c r="X885" s="12">
        <v>1</v>
      </c>
      <c r="Y885" s="12">
        <v>1</v>
      </c>
      <c r="Z885" s="12">
        <v>0</v>
      </c>
      <c r="AA885" s="12">
        <v>0</v>
      </c>
      <c r="AB885" s="12">
        <v>0</v>
      </c>
      <c r="AC885" s="12">
        <v>0</v>
      </c>
      <c r="AD885" s="12">
        <v>0</v>
      </c>
      <c r="AE885" s="12">
        <v>1</v>
      </c>
      <c r="AF885" s="12">
        <v>0.5</v>
      </c>
      <c r="AG885" s="113">
        <v>3.1780538303479458</v>
      </c>
      <c r="AH885" s="12">
        <v>1</v>
      </c>
      <c r="AI885" s="24">
        <v>36</v>
      </c>
      <c r="AJ885" s="12">
        <v>1</v>
      </c>
      <c r="AK885" s="12" t="s">
        <v>993</v>
      </c>
      <c r="AL885" s="12">
        <v>22</v>
      </c>
      <c r="AM885" s="12" t="s">
        <v>134</v>
      </c>
      <c r="AN885" s="128">
        <f t="shared" si="34"/>
        <v>1.7732559976634952</v>
      </c>
      <c r="AO885" s="12">
        <v>2040.8</v>
      </c>
      <c r="AP885" s="12" t="s">
        <v>1038</v>
      </c>
      <c r="AQ885" s="12" t="s">
        <v>997</v>
      </c>
      <c r="AR885" s="12" t="s">
        <v>1001</v>
      </c>
      <c r="AS885" s="12" t="s">
        <v>1002</v>
      </c>
      <c r="AT885" s="12" t="s">
        <v>17</v>
      </c>
    </row>
    <row r="886" spans="1:46" ht="15" customHeight="1" x14ac:dyDescent="0.3">
      <c r="A886" s="15">
        <v>5.3382135049229965E-2</v>
      </c>
      <c r="B886" s="12">
        <v>3.8435137235445574E-2</v>
      </c>
      <c r="C886" s="12">
        <v>1</v>
      </c>
      <c r="D886" s="12">
        <v>0</v>
      </c>
      <c r="E886" s="12">
        <v>0</v>
      </c>
      <c r="F886" s="12">
        <v>1</v>
      </c>
      <c r="G886" s="12">
        <v>1</v>
      </c>
      <c r="H886" s="12">
        <v>0</v>
      </c>
      <c r="I886" s="12">
        <v>0</v>
      </c>
      <c r="J886" s="12">
        <v>0</v>
      </c>
      <c r="K886" s="12">
        <v>0</v>
      </c>
      <c r="L886" s="12">
        <v>0</v>
      </c>
      <c r="M886" s="12">
        <v>0</v>
      </c>
      <c r="N886" s="12">
        <v>0</v>
      </c>
      <c r="O886" s="113">
        <v>7.6098622009135539</v>
      </c>
      <c r="P886" s="12">
        <v>1</v>
      </c>
      <c r="Q886" s="12">
        <v>0</v>
      </c>
      <c r="R886" s="12">
        <v>3.222</v>
      </c>
      <c r="S886" s="128">
        <v>3.4011973816621555</v>
      </c>
      <c r="T886" s="126">
        <v>0</v>
      </c>
      <c r="U886" s="128">
        <v>0.23267725877869108</v>
      </c>
      <c r="V886" s="12">
        <v>1</v>
      </c>
      <c r="W886" s="12">
        <v>1</v>
      </c>
      <c r="X886" s="12">
        <v>1</v>
      </c>
      <c r="Y886" s="12">
        <v>1</v>
      </c>
      <c r="Z886" s="12">
        <v>0</v>
      </c>
      <c r="AA886" s="12">
        <v>0</v>
      </c>
      <c r="AB886" s="12">
        <v>0</v>
      </c>
      <c r="AC886" s="12">
        <v>0</v>
      </c>
      <c r="AD886" s="12">
        <v>0</v>
      </c>
      <c r="AE886" s="12">
        <v>1</v>
      </c>
      <c r="AF886" s="12">
        <v>0.5</v>
      </c>
      <c r="AG886" s="113">
        <v>3.1780538303479458</v>
      </c>
      <c r="AH886" s="12">
        <v>1</v>
      </c>
      <c r="AI886" s="24">
        <v>36</v>
      </c>
      <c r="AJ886" s="12">
        <v>1</v>
      </c>
      <c r="AK886" s="12" t="s">
        <v>993</v>
      </c>
      <c r="AL886" s="12">
        <v>22</v>
      </c>
      <c r="AM886" s="12" t="s">
        <v>134</v>
      </c>
      <c r="AN886" s="128">
        <f t="shared" si="34"/>
        <v>1.7732559976634952</v>
      </c>
      <c r="AO886" s="12">
        <v>2040.8</v>
      </c>
      <c r="AP886" s="12" t="s">
        <v>1039</v>
      </c>
      <c r="AQ886" s="12" t="s">
        <v>997</v>
      </c>
      <c r="AR886" s="12" t="s">
        <v>1006</v>
      </c>
      <c r="AS886" s="12" t="s">
        <v>1007</v>
      </c>
      <c r="AT886" s="12" t="s">
        <v>17</v>
      </c>
    </row>
    <row r="887" spans="1:46" ht="15" customHeight="1" x14ac:dyDescent="0.3">
      <c r="A887" s="15">
        <v>0.21754599970547414</v>
      </c>
      <c r="B887" s="12">
        <v>3.756818468809392E-2</v>
      </c>
      <c r="C887" s="12">
        <v>1</v>
      </c>
      <c r="D887" s="12">
        <v>0</v>
      </c>
      <c r="E887" s="12">
        <v>0</v>
      </c>
      <c r="F887" s="12">
        <v>1</v>
      </c>
      <c r="G887" s="12">
        <v>1</v>
      </c>
      <c r="H887" s="12">
        <v>0</v>
      </c>
      <c r="I887" s="12">
        <v>0</v>
      </c>
      <c r="J887" s="12">
        <v>0</v>
      </c>
      <c r="K887" s="12">
        <v>0</v>
      </c>
      <c r="L887" s="12">
        <v>0</v>
      </c>
      <c r="M887" s="12">
        <v>0</v>
      </c>
      <c r="N887" s="12">
        <v>0</v>
      </c>
      <c r="O887" s="113">
        <v>7.6098622009135539</v>
      </c>
      <c r="P887" s="12">
        <v>1</v>
      </c>
      <c r="Q887" s="12">
        <v>0</v>
      </c>
      <c r="R887" s="12">
        <v>3.222</v>
      </c>
      <c r="S887" s="128">
        <v>3.4011973816621555</v>
      </c>
      <c r="T887" s="126">
        <v>0</v>
      </c>
      <c r="U887" s="128">
        <v>0.23267725877869108</v>
      </c>
      <c r="V887" s="12">
        <v>1</v>
      </c>
      <c r="W887" s="12">
        <v>1</v>
      </c>
      <c r="X887" s="12">
        <v>1</v>
      </c>
      <c r="Y887" s="12">
        <v>1</v>
      </c>
      <c r="Z887" s="12">
        <v>0</v>
      </c>
      <c r="AA887" s="12">
        <v>0</v>
      </c>
      <c r="AB887" s="12">
        <v>0</v>
      </c>
      <c r="AC887" s="12">
        <v>0</v>
      </c>
      <c r="AD887" s="12">
        <v>0</v>
      </c>
      <c r="AE887" s="12">
        <v>1</v>
      </c>
      <c r="AF887" s="12">
        <v>0.5</v>
      </c>
      <c r="AG887" s="113">
        <v>3.1780538303479458</v>
      </c>
      <c r="AH887" s="12">
        <v>1</v>
      </c>
      <c r="AI887" s="24">
        <v>36</v>
      </c>
      <c r="AJ887" s="12">
        <v>1</v>
      </c>
      <c r="AK887" s="12" t="s">
        <v>993</v>
      </c>
      <c r="AL887" s="12">
        <v>22</v>
      </c>
      <c r="AM887" s="12" t="s">
        <v>134</v>
      </c>
      <c r="AN887" s="128">
        <f t="shared" si="34"/>
        <v>1.7732559976634952</v>
      </c>
      <c r="AO887" s="12">
        <v>2040.8</v>
      </c>
      <c r="AP887" s="12" t="s">
        <v>1040</v>
      </c>
      <c r="AQ887" s="12" t="s">
        <v>997</v>
      </c>
      <c r="AR887" s="12" t="s">
        <v>1010</v>
      </c>
      <c r="AS887" s="12" t="s">
        <v>1012</v>
      </c>
      <c r="AT887" s="12" t="s">
        <v>17</v>
      </c>
    </row>
    <row r="888" spans="1:46" ht="15" customHeight="1" x14ac:dyDescent="0.3">
      <c r="A888" s="15">
        <v>-6.720524759060581E-2</v>
      </c>
      <c r="B888" s="12">
        <v>3.8402998623203323E-2</v>
      </c>
      <c r="C888" s="12">
        <v>1</v>
      </c>
      <c r="D888" s="12">
        <v>0</v>
      </c>
      <c r="E888" s="12">
        <v>0</v>
      </c>
      <c r="F888" s="12">
        <v>1</v>
      </c>
      <c r="G888" s="12">
        <v>1</v>
      </c>
      <c r="H888" s="12">
        <v>0</v>
      </c>
      <c r="I888" s="12">
        <v>0</v>
      </c>
      <c r="J888" s="12">
        <v>0</v>
      </c>
      <c r="K888" s="12">
        <v>0</v>
      </c>
      <c r="L888" s="12">
        <v>0</v>
      </c>
      <c r="M888" s="12">
        <v>0</v>
      </c>
      <c r="N888" s="12">
        <v>0</v>
      </c>
      <c r="O888" s="113">
        <v>7.6098622009135539</v>
      </c>
      <c r="P888" s="12">
        <v>1</v>
      </c>
      <c r="Q888" s="12">
        <v>0</v>
      </c>
      <c r="R888" s="12">
        <v>3.222</v>
      </c>
      <c r="S888" s="128">
        <v>3.4011973816621555</v>
      </c>
      <c r="T888" s="126">
        <v>0</v>
      </c>
      <c r="U888" s="128">
        <v>0.23267725877869108</v>
      </c>
      <c r="V888" s="12">
        <v>1</v>
      </c>
      <c r="W888" s="12">
        <v>1</v>
      </c>
      <c r="X888" s="12">
        <v>1</v>
      </c>
      <c r="Y888" s="12">
        <v>1</v>
      </c>
      <c r="Z888" s="12">
        <v>0</v>
      </c>
      <c r="AA888" s="12">
        <v>0</v>
      </c>
      <c r="AB888" s="12">
        <v>0</v>
      </c>
      <c r="AC888" s="12">
        <v>0</v>
      </c>
      <c r="AD888" s="12">
        <v>0</v>
      </c>
      <c r="AE888" s="12">
        <v>1</v>
      </c>
      <c r="AF888" s="12">
        <v>0.5</v>
      </c>
      <c r="AG888" s="113">
        <v>3.1780538303479458</v>
      </c>
      <c r="AH888" s="12">
        <v>1</v>
      </c>
      <c r="AI888" s="24">
        <v>36</v>
      </c>
      <c r="AJ888" s="12">
        <v>1</v>
      </c>
      <c r="AK888" s="12" t="s">
        <v>993</v>
      </c>
      <c r="AL888" s="12">
        <v>22</v>
      </c>
      <c r="AM888" s="12" t="s">
        <v>134</v>
      </c>
      <c r="AN888" s="128">
        <f t="shared" si="34"/>
        <v>1.7732559976634952</v>
      </c>
      <c r="AO888" s="12">
        <v>2040.8</v>
      </c>
      <c r="AP888" s="12" t="s">
        <v>1041</v>
      </c>
      <c r="AQ888" s="12" t="s">
        <v>997</v>
      </c>
      <c r="AR888" s="12" t="s">
        <v>1011</v>
      </c>
      <c r="AS888" s="12" t="s">
        <v>1013</v>
      </c>
      <c r="AT888" s="12" t="s">
        <v>17</v>
      </c>
    </row>
    <row r="889" spans="1:46" ht="15" customHeight="1" x14ac:dyDescent="0.3">
      <c r="A889" s="15">
        <v>-6.4018439966447988E-2</v>
      </c>
      <c r="B889" s="12">
        <v>3.8411063979868793E-2</v>
      </c>
      <c r="C889" s="12">
        <v>1</v>
      </c>
      <c r="D889" s="12">
        <v>0</v>
      </c>
      <c r="E889" s="12">
        <v>0</v>
      </c>
      <c r="F889" s="12">
        <v>1</v>
      </c>
      <c r="G889" s="12">
        <v>1</v>
      </c>
      <c r="H889" s="12">
        <v>0</v>
      </c>
      <c r="I889" s="12">
        <v>0</v>
      </c>
      <c r="J889" s="12">
        <v>0</v>
      </c>
      <c r="K889" s="12">
        <v>0</v>
      </c>
      <c r="L889" s="12">
        <v>0</v>
      </c>
      <c r="M889" s="12">
        <v>0</v>
      </c>
      <c r="N889" s="12">
        <v>0</v>
      </c>
      <c r="O889" s="113">
        <v>7.6098622009135539</v>
      </c>
      <c r="P889" s="12">
        <v>1</v>
      </c>
      <c r="Q889" s="12">
        <v>0</v>
      </c>
      <c r="R889" s="12">
        <v>3.222</v>
      </c>
      <c r="S889" s="128">
        <v>3.4011973816621555</v>
      </c>
      <c r="T889" s="126">
        <v>0</v>
      </c>
      <c r="U889" s="128">
        <v>0.23267725877869108</v>
      </c>
      <c r="V889" s="12">
        <v>1</v>
      </c>
      <c r="W889" s="12">
        <v>1</v>
      </c>
      <c r="X889" s="12">
        <v>1</v>
      </c>
      <c r="Y889" s="12">
        <v>1</v>
      </c>
      <c r="Z889" s="12">
        <v>0</v>
      </c>
      <c r="AA889" s="12">
        <v>0</v>
      </c>
      <c r="AB889" s="12">
        <v>0</v>
      </c>
      <c r="AC889" s="12">
        <v>0</v>
      </c>
      <c r="AD889" s="12">
        <v>0</v>
      </c>
      <c r="AE889" s="12">
        <v>1</v>
      </c>
      <c r="AF889" s="12">
        <v>0.5</v>
      </c>
      <c r="AG889" s="113">
        <v>3.1780538303479458</v>
      </c>
      <c r="AH889" s="12">
        <v>1</v>
      </c>
      <c r="AI889" s="24">
        <v>36</v>
      </c>
      <c r="AJ889" s="12">
        <v>1</v>
      </c>
      <c r="AK889" s="12" t="s">
        <v>993</v>
      </c>
      <c r="AL889" s="12">
        <v>22</v>
      </c>
      <c r="AM889" s="12" t="s">
        <v>134</v>
      </c>
      <c r="AN889" s="128">
        <f t="shared" si="34"/>
        <v>1.7732559976634952</v>
      </c>
      <c r="AO889" s="12">
        <v>2040.8</v>
      </c>
      <c r="AP889" s="12" t="s">
        <v>1042</v>
      </c>
      <c r="AQ889" s="12" t="s">
        <v>997</v>
      </c>
      <c r="AR889" s="12" t="s">
        <v>1014</v>
      </c>
      <c r="AS889" s="12" t="s">
        <v>1017</v>
      </c>
      <c r="AT889" s="12" t="s">
        <v>17</v>
      </c>
    </row>
    <row r="890" spans="1:46" ht="15" customHeight="1" x14ac:dyDescent="0.3">
      <c r="A890" s="15">
        <v>0</v>
      </c>
      <c r="B890" s="12">
        <v>3.849001794597505E-2</v>
      </c>
      <c r="C890" s="12">
        <v>1</v>
      </c>
      <c r="D890" s="12">
        <v>0</v>
      </c>
      <c r="E890" s="12">
        <v>0</v>
      </c>
      <c r="F890" s="12">
        <v>1</v>
      </c>
      <c r="G890" s="12">
        <v>1</v>
      </c>
      <c r="H890" s="12">
        <v>0</v>
      </c>
      <c r="I890" s="12">
        <v>0</v>
      </c>
      <c r="J890" s="12">
        <v>0</v>
      </c>
      <c r="K890" s="12">
        <v>0</v>
      </c>
      <c r="L890" s="12">
        <v>0</v>
      </c>
      <c r="M890" s="12">
        <v>0</v>
      </c>
      <c r="N890" s="12">
        <v>0</v>
      </c>
      <c r="O890" s="113">
        <v>7.6098622009135539</v>
      </c>
      <c r="P890" s="12">
        <v>1</v>
      </c>
      <c r="Q890" s="12">
        <v>0</v>
      </c>
      <c r="R890" s="12">
        <v>3.222</v>
      </c>
      <c r="S890" s="128">
        <v>3.4011973816621555</v>
      </c>
      <c r="T890" s="126">
        <v>0</v>
      </c>
      <c r="U890" s="128">
        <v>0.23267725877869108</v>
      </c>
      <c r="V890" s="12">
        <v>1</v>
      </c>
      <c r="W890" s="12">
        <v>1</v>
      </c>
      <c r="X890" s="12">
        <v>1</v>
      </c>
      <c r="Y890" s="12">
        <v>1</v>
      </c>
      <c r="Z890" s="12">
        <v>0</v>
      </c>
      <c r="AA890" s="12">
        <v>0</v>
      </c>
      <c r="AB890" s="12">
        <v>0</v>
      </c>
      <c r="AC890" s="12">
        <v>0</v>
      </c>
      <c r="AD890" s="12">
        <v>0</v>
      </c>
      <c r="AE890" s="12">
        <v>1</v>
      </c>
      <c r="AF890" s="12">
        <v>0.5</v>
      </c>
      <c r="AG890" s="113">
        <v>3.1780538303479458</v>
      </c>
      <c r="AH890" s="12">
        <v>1</v>
      </c>
      <c r="AI890" s="24">
        <v>36</v>
      </c>
      <c r="AJ890" s="12">
        <v>1</v>
      </c>
      <c r="AK890" s="12" t="s">
        <v>993</v>
      </c>
      <c r="AL890" s="12">
        <v>22</v>
      </c>
      <c r="AM890" s="12" t="s">
        <v>134</v>
      </c>
      <c r="AN890" s="128">
        <f t="shared" si="34"/>
        <v>1.7732559976634952</v>
      </c>
      <c r="AO890" s="12">
        <v>2040.8</v>
      </c>
      <c r="AP890" s="12" t="s">
        <v>1043</v>
      </c>
      <c r="AQ890" s="12" t="s">
        <v>997</v>
      </c>
      <c r="AR890" s="12" t="s">
        <v>1015</v>
      </c>
      <c r="AS890" s="12" t="s">
        <v>1018</v>
      </c>
      <c r="AT890" s="12" t="s">
        <v>17</v>
      </c>
    </row>
    <row r="891" spans="1:46" ht="15" customHeight="1" x14ac:dyDescent="0.3">
      <c r="A891" s="15">
        <v>-3.2395634061256784E-2</v>
      </c>
      <c r="B891" s="12">
        <v>3.8469815447742424E-2</v>
      </c>
      <c r="C891" s="12">
        <v>1</v>
      </c>
      <c r="D891" s="12">
        <v>0</v>
      </c>
      <c r="E891" s="12">
        <v>0</v>
      </c>
      <c r="F891" s="12">
        <v>1</v>
      </c>
      <c r="G891" s="12">
        <v>1</v>
      </c>
      <c r="H891" s="12">
        <v>0</v>
      </c>
      <c r="I891" s="12">
        <v>0</v>
      </c>
      <c r="J891" s="12">
        <v>0</v>
      </c>
      <c r="K891" s="12">
        <v>0</v>
      </c>
      <c r="L891" s="12">
        <v>0</v>
      </c>
      <c r="M891" s="12">
        <v>0</v>
      </c>
      <c r="N891" s="12">
        <v>0</v>
      </c>
      <c r="O891" s="113">
        <v>7.6098622009135539</v>
      </c>
      <c r="P891" s="12">
        <v>1</v>
      </c>
      <c r="Q891" s="12">
        <v>0</v>
      </c>
      <c r="R891" s="12">
        <v>3.222</v>
      </c>
      <c r="S891" s="128">
        <v>3.4011973816621555</v>
      </c>
      <c r="T891" s="126">
        <v>0</v>
      </c>
      <c r="U891" s="128">
        <v>0.23267725877869108</v>
      </c>
      <c r="V891" s="12">
        <v>1</v>
      </c>
      <c r="W891" s="12">
        <v>1</v>
      </c>
      <c r="X891" s="12">
        <v>1</v>
      </c>
      <c r="Y891" s="12">
        <v>1</v>
      </c>
      <c r="Z891" s="12">
        <v>0</v>
      </c>
      <c r="AA891" s="12">
        <v>0</v>
      </c>
      <c r="AB891" s="12">
        <v>0</v>
      </c>
      <c r="AC891" s="12">
        <v>0</v>
      </c>
      <c r="AD891" s="12">
        <v>0</v>
      </c>
      <c r="AE891" s="12">
        <v>1</v>
      </c>
      <c r="AF891" s="12">
        <v>0.5</v>
      </c>
      <c r="AG891" s="113">
        <v>3.1780538303479458</v>
      </c>
      <c r="AH891" s="12">
        <v>1</v>
      </c>
      <c r="AI891" s="24">
        <v>36</v>
      </c>
      <c r="AJ891" s="12">
        <v>1</v>
      </c>
      <c r="AK891" s="12" t="s">
        <v>993</v>
      </c>
      <c r="AL891" s="12">
        <v>22</v>
      </c>
      <c r="AM891" s="12" t="s">
        <v>134</v>
      </c>
      <c r="AN891" s="128">
        <f t="shared" si="34"/>
        <v>1.7732559976634952</v>
      </c>
      <c r="AO891" s="12">
        <v>2040.8</v>
      </c>
      <c r="AP891" s="12" t="s">
        <v>1044</v>
      </c>
      <c r="AQ891" s="12" t="s">
        <v>997</v>
      </c>
      <c r="AR891" s="12" t="s">
        <v>1016</v>
      </c>
      <c r="AS891" s="12" t="s">
        <v>1019</v>
      </c>
      <c r="AT891" s="12" t="s">
        <v>17</v>
      </c>
    </row>
    <row r="892" spans="1:46" ht="15" customHeight="1" x14ac:dyDescent="0.3">
      <c r="A892" s="15">
        <v>6.2694030695718855E-2</v>
      </c>
      <c r="B892" s="12">
        <v>3.8471337017827484E-2</v>
      </c>
      <c r="C892" s="12">
        <v>1</v>
      </c>
      <c r="D892" s="12">
        <v>0</v>
      </c>
      <c r="E892" s="12">
        <v>0</v>
      </c>
      <c r="F892" s="12">
        <v>1</v>
      </c>
      <c r="G892" s="12">
        <v>1</v>
      </c>
      <c r="H892" s="12">
        <v>0</v>
      </c>
      <c r="I892" s="12">
        <v>0</v>
      </c>
      <c r="J892" s="12">
        <v>0</v>
      </c>
      <c r="K892" s="12">
        <v>0</v>
      </c>
      <c r="L892" s="12">
        <v>0</v>
      </c>
      <c r="M892" s="12">
        <v>0</v>
      </c>
      <c r="N892" s="12">
        <v>0</v>
      </c>
      <c r="O892" s="113">
        <v>7.6098622009135539</v>
      </c>
      <c r="P892" s="12">
        <v>1</v>
      </c>
      <c r="Q892" s="12">
        <v>0</v>
      </c>
      <c r="R892" s="12">
        <v>3.222</v>
      </c>
      <c r="S892" s="128">
        <v>3.4011973816621555</v>
      </c>
      <c r="T892" s="126">
        <v>0</v>
      </c>
      <c r="U892" s="128">
        <v>0.23267725877869108</v>
      </c>
      <c r="V892" s="12">
        <v>1</v>
      </c>
      <c r="W892" s="12">
        <v>1</v>
      </c>
      <c r="X892" s="12">
        <v>1</v>
      </c>
      <c r="Y892" s="12">
        <v>1</v>
      </c>
      <c r="Z892" s="12">
        <v>0</v>
      </c>
      <c r="AA892" s="12">
        <v>0</v>
      </c>
      <c r="AB892" s="12">
        <v>0</v>
      </c>
      <c r="AC892" s="12">
        <v>0</v>
      </c>
      <c r="AD892" s="12">
        <v>0</v>
      </c>
      <c r="AE892" s="12">
        <v>1</v>
      </c>
      <c r="AF892" s="12">
        <v>0.5</v>
      </c>
      <c r="AG892" s="113">
        <v>3.1780538303479458</v>
      </c>
      <c r="AH892" s="12">
        <v>1</v>
      </c>
      <c r="AI892" s="24">
        <v>36</v>
      </c>
      <c r="AJ892" s="12">
        <v>1</v>
      </c>
      <c r="AK892" s="12" t="s">
        <v>993</v>
      </c>
      <c r="AL892" s="12">
        <v>22</v>
      </c>
      <c r="AM892" s="12" t="s">
        <v>134</v>
      </c>
      <c r="AN892" s="128">
        <f t="shared" si="34"/>
        <v>1.7732559976634952</v>
      </c>
      <c r="AO892" s="12">
        <v>2040.8</v>
      </c>
      <c r="AP892" s="12" t="s">
        <v>1045</v>
      </c>
      <c r="AQ892" s="12" t="s">
        <v>997</v>
      </c>
      <c r="AR892" s="12" t="s">
        <v>1000</v>
      </c>
      <c r="AS892" s="12" t="s">
        <v>1004</v>
      </c>
      <c r="AT892" s="12" t="s">
        <v>17</v>
      </c>
    </row>
    <row r="893" spans="1:46" ht="15" customHeight="1" x14ac:dyDescent="0.3">
      <c r="A893" s="15">
        <v>5.7724338216303371E-2</v>
      </c>
      <c r="B893" s="12">
        <v>3.8482892144202245E-2</v>
      </c>
      <c r="C893" s="12">
        <v>1</v>
      </c>
      <c r="D893" s="12">
        <v>0</v>
      </c>
      <c r="E893" s="12">
        <v>0</v>
      </c>
      <c r="F893" s="12">
        <v>1</v>
      </c>
      <c r="G893" s="12">
        <v>1</v>
      </c>
      <c r="H893" s="12">
        <v>0</v>
      </c>
      <c r="I893" s="12">
        <v>0</v>
      </c>
      <c r="J893" s="12">
        <v>0</v>
      </c>
      <c r="K893" s="12">
        <v>0</v>
      </c>
      <c r="L893" s="12">
        <v>0</v>
      </c>
      <c r="M893" s="12">
        <v>0</v>
      </c>
      <c r="N893" s="12">
        <v>0</v>
      </c>
      <c r="O893" s="113">
        <v>7.6098622009135539</v>
      </c>
      <c r="P893" s="12">
        <v>1</v>
      </c>
      <c r="Q893" s="12">
        <v>0</v>
      </c>
      <c r="R893" s="12">
        <v>3.222</v>
      </c>
      <c r="S893" s="128">
        <v>3.4011973816621555</v>
      </c>
      <c r="T893" s="126">
        <v>0</v>
      </c>
      <c r="U893" s="128">
        <v>0.23267725877869108</v>
      </c>
      <c r="V893" s="12">
        <v>1</v>
      </c>
      <c r="W893" s="12">
        <v>1</v>
      </c>
      <c r="X893" s="12">
        <v>1</v>
      </c>
      <c r="Y893" s="12">
        <v>1</v>
      </c>
      <c r="Z893" s="12">
        <v>0</v>
      </c>
      <c r="AA893" s="12">
        <v>0</v>
      </c>
      <c r="AB893" s="12">
        <v>0</v>
      </c>
      <c r="AC893" s="12">
        <v>0</v>
      </c>
      <c r="AD893" s="12">
        <v>0</v>
      </c>
      <c r="AE893" s="12">
        <v>1</v>
      </c>
      <c r="AF893" s="12">
        <v>0.5</v>
      </c>
      <c r="AG893" s="113">
        <v>3.1780538303479458</v>
      </c>
      <c r="AH893" s="12">
        <v>1</v>
      </c>
      <c r="AI893" s="24">
        <v>36</v>
      </c>
      <c r="AJ893" s="12">
        <v>1</v>
      </c>
      <c r="AK893" s="12" t="s">
        <v>993</v>
      </c>
      <c r="AL893" s="12">
        <v>22</v>
      </c>
      <c r="AM893" s="12" t="s">
        <v>134</v>
      </c>
      <c r="AN893" s="128">
        <f t="shared" si="34"/>
        <v>1.7732559976634952</v>
      </c>
      <c r="AO893" s="12">
        <v>2040.8</v>
      </c>
      <c r="AP893" s="12" t="s">
        <v>1046</v>
      </c>
      <c r="AQ893" s="12" t="s">
        <v>997</v>
      </c>
      <c r="AR893" s="12" t="s">
        <v>1001</v>
      </c>
      <c r="AS893" s="12" t="s">
        <v>1002</v>
      </c>
      <c r="AT893" s="12" t="s">
        <v>17</v>
      </c>
    </row>
    <row r="894" spans="1:46" ht="15" customHeight="1" x14ac:dyDescent="0.3">
      <c r="A894" s="15">
        <v>-1.1337394838524422E-3</v>
      </c>
      <c r="B894" s="12">
        <v>3.8547142450983035E-2</v>
      </c>
      <c r="C894" s="12">
        <v>1</v>
      </c>
      <c r="D894" s="12">
        <v>0</v>
      </c>
      <c r="E894" s="12">
        <v>0</v>
      </c>
      <c r="F894" s="12">
        <v>1</v>
      </c>
      <c r="G894" s="12">
        <v>1</v>
      </c>
      <c r="H894" s="12">
        <v>0</v>
      </c>
      <c r="I894" s="12">
        <v>0</v>
      </c>
      <c r="J894" s="12">
        <v>0</v>
      </c>
      <c r="K894" s="12">
        <v>0</v>
      </c>
      <c r="L894" s="12">
        <v>0</v>
      </c>
      <c r="M894" s="12">
        <v>0</v>
      </c>
      <c r="N894" s="12">
        <v>0</v>
      </c>
      <c r="O894" s="113">
        <v>7.6098622009135539</v>
      </c>
      <c r="P894" s="12">
        <v>1</v>
      </c>
      <c r="Q894" s="12">
        <v>0</v>
      </c>
      <c r="R894" s="12">
        <v>3.222</v>
      </c>
      <c r="S894" s="128">
        <v>3.4011973816621555</v>
      </c>
      <c r="T894" s="126">
        <v>0</v>
      </c>
      <c r="U894" s="128">
        <v>0.23267725877869108</v>
      </c>
      <c r="V894" s="12">
        <v>1</v>
      </c>
      <c r="W894" s="12">
        <v>1</v>
      </c>
      <c r="X894" s="12">
        <v>1</v>
      </c>
      <c r="Y894" s="12">
        <v>1</v>
      </c>
      <c r="Z894" s="12">
        <v>0</v>
      </c>
      <c r="AA894" s="12">
        <v>0</v>
      </c>
      <c r="AB894" s="12">
        <v>0</v>
      </c>
      <c r="AC894" s="12">
        <v>0</v>
      </c>
      <c r="AD894" s="12">
        <v>0</v>
      </c>
      <c r="AE894" s="12">
        <v>1</v>
      </c>
      <c r="AF894" s="12">
        <v>0.5</v>
      </c>
      <c r="AG894" s="113">
        <v>3.1780538303479458</v>
      </c>
      <c r="AH894" s="12">
        <v>1</v>
      </c>
      <c r="AI894" s="24">
        <v>36</v>
      </c>
      <c r="AJ894" s="12">
        <v>1</v>
      </c>
      <c r="AK894" s="12" t="s">
        <v>993</v>
      </c>
      <c r="AL894" s="12">
        <v>22</v>
      </c>
      <c r="AM894" s="12" t="s">
        <v>134</v>
      </c>
      <c r="AN894" s="128">
        <f t="shared" si="34"/>
        <v>1.7732559976634952</v>
      </c>
      <c r="AO894" s="12">
        <v>2040.8</v>
      </c>
      <c r="AP894" s="12" t="s">
        <v>1047</v>
      </c>
      <c r="AQ894" s="12" t="s">
        <v>997</v>
      </c>
      <c r="AR894" s="12" t="s">
        <v>1005</v>
      </c>
      <c r="AS894" s="12" t="s">
        <v>1003</v>
      </c>
      <c r="AT894" s="12" t="s">
        <v>17</v>
      </c>
    </row>
    <row r="895" spans="1:46" ht="15" customHeight="1" x14ac:dyDescent="0.3">
      <c r="A895" s="15">
        <v>4.8128122037178381E-2</v>
      </c>
      <c r="B895" s="12">
        <v>3.8502497629742706E-2</v>
      </c>
      <c r="C895" s="12">
        <v>1</v>
      </c>
      <c r="D895" s="12">
        <v>0</v>
      </c>
      <c r="E895" s="12">
        <v>0</v>
      </c>
      <c r="F895" s="12">
        <v>1</v>
      </c>
      <c r="G895" s="12">
        <v>1</v>
      </c>
      <c r="H895" s="12">
        <v>0</v>
      </c>
      <c r="I895" s="12">
        <v>0</v>
      </c>
      <c r="J895" s="12">
        <v>0</v>
      </c>
      <c r="K895" s="12">
        <v>0</v>
      </c>
      <c r="L895" s="12">
        <v>0</v>
      </c>
      <c r="M895" s="12">
        <v>0</v>
      </c>
      <c r="N895" s="12">
        <v>0</v>
      </c>
      <c r="O895" s="113">
        <v>7.6098622009135539</v>
      </c>
      <c r="P895" s="12">
        <v>1</v>
      </c>
      <c r="Q895" s="12">
        <v>0</v>
      </c>
      <c r="R895" s="12">
        <v>3.222</v>
      </c>
      <c r="S895" s="128">
        <v>3.4011973816621555</v>
      </c>
      <c r="T895" s="126">
        <v>0</v>
      </c>
      <c r="U895" s="128">
        <v>0.23267725877869108</v>
      </c>
      <c r="V895" s="12">
        <v>1</v>
      </c>
      <c r="W895" s="12">
        <v>1</v>
      </c>
      <c r="X895" s="12">
        <v>1</v>
      </c>
      <c r="Y895" s="12">
        <v>1</v>
      </c>
      <c r="Z895" s="12">
        <v>0</v>
      </c>
      <c r="AA895" s="12">
        <v>0</v>
      </c>
      <c r="AB895" s="12">
        <v>0</v>
      </c>
      <c r="AC895" s="12">
        <v>0</v>
      </c>
      <c r="AD895" s="12">
        <v>0</v>
      </c>
      <c r="AE895" s="12">
        <v>1</v>
      </c>
      <c r="AF895" s="12">
        <v>0.5</v>
      </c>
      <c r="AG895" s="113">
        <v>3.1780538303479458</v>
      </c>
      <c r="AH895" s="12">
        <v>1</v>
      </c>
      <c r="AI895" s="24">
        <v>36</v>
      </c>
      <c r="AJ895" s="12">
        <v>1</v>
      </c>
      <c r="AK895" s="12" t="s">
        <v>993</v>
      </c>
      <c r="AL895" s="12">
        <v>22</v>
      </c>
      <c r="AM895" s="12" t="s">
        <v>134</v>
      </c>
      <c r="AN895" s="128">
        <f t="shared" si="34"/>
        <v>1.7732559976634952</v>
      </c>
      <c r="AO895" s="12">
        <v>2040.8</v>
      </c>
      <c r="AP895" s="12" t="s">
        <v>1048</v>
      </c>
      <c r="AQ895" s="12" t="s">
        <v>997</v>
      </c>
      <c r="AR895" s="12" t="s">
        <v>1006</v>
      </c>
      <c r="AS895" s="12" t="s">
        <v>1007</v>
      </c>
      <c r="AT895" s="12" t="s">
        <v>17</v>
      </c>
    </row>
    <row r="896" spans="1:46" ht="15" customHeight="1" x14ac:dyDescent="0.3">
      <c r="A896" s="15">
        <v>-2.0403075746130841E-2</v>
      </c>
      <c r="B896" s="12">
        <v>3.8539143076024927E-2</v>
      </c>
      <c r="C896" s="12">
        <v>1</v>
      </c>
      <c r="D896" s="12">
        <v>0</v>
      </c>
      <c r="E896" s="12">
        <v>0</v>
      </c>
      <c r="F896" s="12">
        <v>1</v>
      </c>
      <c r="G896" s="12">
        <v>1</v>
      </c>
      <c r="H896" s="12">
        <v>0</v>
      </c>
      <c r="I896" s="12">
        <v>0</v>
      </c>
      <c r="J896" s="12">
        <v>0</v>
      </c>
      <c r="K896" s="12">
        <v>0</v>
      </c>
      <c r="L896" s="12">
        <v>0</v>
      </c>
      <c r="M896" s="12">
        <v>0</v>
      </c>
      <c r="N896" s="12">
        <v>0</v>
      </c>
      <c r="O896" s="113">
        <v>7.6098622009135539</v>
      </c>
      <c r="P896" s="12">
        <v>1</v>
      </c>
      <c r="Q896" s="12">
        <v>0</v>
      </c>
      <c r="R896" s="12">
        <v>3.222</v>
      </c>
      <c r="S896" s="128">
        <v>3.4011973816621555</v>
      </c>
      <c r="T896" s="126">
        <v>0</v>
      </c>
      <c r="U896" s="128">
        <v>0.23267725877869108</v>
      </c>
      <c r="V896" s="12">
        <v>1</v>
      </c>
      <c r="W896" s="12">
        <v>1</v>
      </c>
      <c r="X896" s="12">
        <v>1</v>
      </c>
      <c r="Y896" s="12">
        <v>1</v>
      </c>
      <c r="Z896" s="12">
        <v>0</v>
      </c>
      <c r="AA896" s="12">
        <v>0</v>
      </c>
      <c r="AB896" s="12">
        <v>0</v>
      </c>
      <c r="AC896" s="12">
        <v>0</v>
      </c>
      <c r="AD896" s="12">
        <v>0</v>
      </c>
      <c r="AE896" s="12">
        <v>1</v>
      </c>
      <c r="AF896" s="12">
        <v>0.5</v>
      </c>
      <c r="AG896" s="113">
        <v>3.1780538303479458</v>
      </c>
      <c r="AH896" s="12">
        <v>1</v>
      </c>
      <c r="AI896" s="24">
        <v>36</v>
      </c>
      <c r="AJ896" s="12">
        <v>1</v>
      </c>
      <c r="AK896" s="12" t="s">
        <v>993</v>
      </c>
      <c r="AL896" s="12">
        <v>22</v>
      </c>
      <c r="AM896" s="12" t="s">
        <v>134</v>
      </c>
      <c r="AN896" s="128">
        <f t="shared" si="34"/>
        <v>1.7732559976634952</v>
      </c>
      <c r="AO896" s="12">
        <v>2040.8</v>
      </c>
      <c r="AP896" s="12" t="s">
        <v>1049</v>
      </c>
      <c r="AQ896" s="12" t="s">
        <v>997</v>
      </c>
      <c r="AR896" s="12" t="s">
        <v>1009</v>
      </c>
      <c r="AS896" s="12" t="s">
        <v>1008</v>
      </c>
      <c r="AT896" s="12" t="s">
        <v>17</v>
      </c>
    </row>
    <row r="897" spans="1:47" ht="15" customHeight="1" x14ac:dyDescent="0.3">
      <c r="A897" s="15">
        <v>0.21540928367646595</v>
      </c>
      <c r="B897" s="12">
        <v>3.7642228359624851E-2</v>
      </c>
      <c r="C897" s="12">
        <v>1</v>
      </c>
      <c r="D897" s="12">
        <v>0</v>
      </c>
      <c r="E897" s="12">
        <v>0</v>
      </c>
      <c r="F897" s="12">
        <v>1</v>
      </c>
      <c r="G897" s="12">
        <v>1</v>
      </c>
      <c r="H897" s="12">
        <v>0</v>
      </c>
      <c r="I897" s="12">
        <v>0</v>
      </c>
      <c r="J897" s="12">
        <v>0</v>
      </c>
      <c r="K897" s="12">
        <v>0</v>
      </c>
      <c r="L897" s="12">
        <v>0</v>
      </c>
      <c r="M897" s="12">
        <v>0</v>
      </c>
      <c r="N897" s="12">
        <v>0</v>
      </c>
      <c r="O897" s="113">
        <v>7.6098622009135539</v>
      </c>
      <c r="P897" s="12">
        <v>1</v>
      </c>
      <c r="Q897" s="12">
        <v>0</v>
      </c>
      <c r="R897" s="12">
        <v>3.222</v>
      </c>
      <c r="S897" s="128">
        <v>3.4011973816621555</v>
      </c>
      <c r="T897" s="126">
        <v>0</v>
      </c>
      <c r="U897" s="128">
        <v>0.23267725877869108</v>
      </c>
      <c r="V897" s="12">
        <v>1</v>
      </c>
      <c r="W897" s="12">
        <v>1</v>
      </c>
      <c r="X897" s="12">
        <v>1</v>
      </c>
      <c r="Y897" s="12">
        <v>1</v>
      </c>
      <c r="Z897" s="12">
        <v>0</v>
      </c>
      <c r="AA897" s="12">
        <v>0</v>
      </c>
      <c r="AB897" s="12">
        <v>0</v>
      </c>
      <c r="AC897" s="12">
        <v>0</v>
      </c>
      <c r="AD897" s="12">
        <v>0</v>
      </c>
      <c r="AE897" s="12">
        <v>1</v>
      </c>
      <c r="AF897" s="12">
        <v>0.5</v>
      </c>
      <c r="AG897" s="113">
        <v>3.1780538303479458</v>
      </c>
      <c r="AH897" s="12">
        <v>1</v>
      </c>
      <c r="AI897" s="24">
        <v>36</v>
      </c>
      <c r="AJ897" s="12">
        <v>1</v>
      </c>
      <c r="AK897" s="12" t="s">
        <v>993</v>
      </c>
      <c r="AL897" s="12">
        <v>22</v>
      </c>
      <c r="AM897" s="12" t="s">
        <v>134</v>
      </c>
      <c r="AN897" s="128">
        <f t="shared" si="34"/>
        <v>1.7732559976634952</v>
      </c>
      <c r="AO897" s="12">
        <v>2040.8</v>
      </c>
      <c r="AP897" s="12" t="s">
        <v>1050</v>
      </c>
      <c r="AQ897" s="12" t="s">
        <v>997</v>
      </c>
      <c r="AR897" s="12" t="s">
        <v>1010</v>
      </c>
      <c r="AS897" s="12" t="s">
        <v>1012</v>
      </c>
      <c r="AT897" s="12" t="s">
        <v>17</v>
      </c>
    </row>
    <row r="898" spans="1:47" ht="15" customHeight="1" x14ac:dyDescent="0.3">
      <c r="A898" s="15">
        <v>-6.5260832352315806E-2</v>
      </c>
      <c r="B898" s="12">
        <v>3.8464993903020578E-2</v>
      </c>
      <c r="C898" s="12">
        <v>1</v>
      </c>
      <c r="D898" s="12">
        <v>0</v>
      </c>
      <c r="E898" s="12">
        <v>0</v>
      </c>
      <c r="F898" s="12">
        <v>1</v>
      </c>
      <c r="G898" s="12">
        <v>1</v>
      </c>
      <c r="H898" s="12">
        <v>0</v>
      </c>
      <c r="I898" s="12">
        <v>0</v>
      </c>
      <c r="J898" s="12">
        <v>0</v>
      </c>
      <c r="K898" s="12">
        <v>0</v>
      </c>
      <c r="L898" s="12">
        <v>0</v>
      </c>
      <c r="M898" s="12">
        <v>0</v>
      </c>
      <c r="N898" s="12">
        <v>0</v>
      </c>
      <c r="O898" s="113">
        <v>7.6098622009135539</v>
      </c>
      <c r="P898" s="12">
        <v>1</v>
      </c>
      <c r="Q898" s="12">
        <v>0</v>
      </c>
      <c r="R898" s="12">
        <v>3.222</v>
      </c>
      <c r="S898" s="128">
        <v>3.4011973816621555</v>
      </c>
      <c r="T898" s="126">
        <v>0</v>
      </c>
      <c r="U898" s="128">
        <v>0.23267725877869108</v>
      </c>
      <c r="V898" s="12">
        <v>1</v>
      </c>
      <c r="W898" s="12">
        <v>1</v>
      </c>
      <c r="X898" s="12">
        <v>1</v>
      </c>
      <c r="Y898" s="12">
        <v>1</v>
      </c>
      <c r="Z898" s="12">
        <v>0</v>
      </c>
      <c r="AA898" s="12">
        <v>0</v>
      </c>
      <c r="AB898" s="12">
        <v>0</v>
      </c>
      <c r="AC898" s="12">
        <v>0</v>
      </c>
      <c r="AD898" s="12">
        <v>0</v>
      </c>
      <c r="AE898" s="12">
        <v>1</v>
      </c>
      <c r="AF898" s="12">
        <v>0.5</v>
      </c>
      <c r="AG898" s="113">
        <v>3.1780538303479458</v>
      </c>
      <c r="AH898" s="12">
        <v>1</v>
      </c>
      <c r="AI898" s="24">
        <v>36</v>
      </c>
      <c r="AJ898" s="12">
        <v>1</v>
      </c>
      <c r="AK898" s="12" t="s">
        <v>993</v>
      </c>
      <c r="AL898" s="12">
        <v>22</v>
      </c>
      <c r="AM898" s="12" t="s">
        <v>134</v>
      </c>
      <c r="AN898" s="128">
        <f t="shared" si="34"/>
        <v>1.7732559976634952</v>
      </c>
      <c r="AO898" s="12">
        <v>2040.8</v>
      </c>
      <c r="AP898" s="12" t="s">
        <v>1051</v>
      </c>
      <c r="AQ898" s="12" t="s">
        <v>997</v>
      </c>
      <c r="AR898" s="12" t="s">
        <v>1011</v>
      </c>
      <c r="AS898" s="12" t="s">
        <v>1013</v>
      </c>
      <c r="AT898" s="12" t="s">
        <v>17</v>
      </c>
    </row>
    <row r="899" spans="1:47" ht="15" customHeight="1" x14ac:dyDescent="0.3">
      <c r="A899" s="15">
        <v>-6.4113102954111281E-2</v>
      </c>
      <c r="B899" s="12">
        <v>3.846786177246677E-2</v>
      </c>
      <c r="C899" s="12">
        <v>1</v>
      </c>
      <c r="D899" s="12">
        <v>0</v>
      </c>
      <c r="E899" s="12">
        <v>0</v>
      </c>
      <c r="F899" s="12">
        <v>1</v>
      </c>
      <c r="G899" s="12">
        <v>1</v>
      </c>
      <c r="H899" s="12">
        <v>0</v>
      </c>
      <c r="I899" s="12">
        <v>0</v>
      </c>
      <c r="J899" s="12">
        <v>0</v>
      </c>
      <c r="K899" s="12">
        <v>0</v>
      </c>
      <c r="L899" s="12">
        <v>0</v>
      </c>
      <c r="M899" s="12">
        <v>0</v>
      </c>
      <c r="N899" s="12">
        <v>0</v>
      </c>
      <c r="O899" s="113">
        <v>7.6098622009135539</v>
      </c>
      <c r="P899" s="12">
        <v>1</v>
      </c>
      <c r="Q899" s="12">
        <v>0</v>
      </c>
      <c r="R899" s="12">
        <v>3.222</v>
      </c>
      <c r="S899" s="128">
        <v>3.4011973816621555</v>
      </c>
      <c r="T899" s="126">
        <v>0</v>
      </c>
      <c r="U899" s="128">
        <v>0.23267725877869108</v>
      </c>
      <c r="V899" s="12">
        <v>1</v>
      </c>
      <c r="W899" s="12">
        <v>1</v>
      </c>
      <c r="X899" s="12">
        <v>1</v>
      </c>
      <c r="Y899" s="12">
        <v>1</v>
      </c>
      <c r="Z899" s="12">
        <v>0</v>
      </c>
      <c r="AA899" s="12">
        <v>0</v>
      </c>
      <c r="AB899" s="12">
        <v>0</v>
      </c>
      <c r="AC899" s="12">
        <v>0</v>
      </c>
      <c r="AD899" s="12">
        <v>0</v>
      </c>
      <c r="AE899" s="12">
        <v>1</v>
      </c>
      <c r="AF899" s="12">
        <v>0.5</v>
      </c>
      <c r="AG899" s="113">
        <v>3.1780538303479458</v>
      </c>
      <c r="AH899" s="12">
        <v>1</v>
      </c>
      <c r="AI899" s="24">
        <v>36</v>
      </c>
      <c r="AJ899" s="12">
        <v>1</v>
      </c>
      <c r="AK899" s="12" t="s">
        <v>993</v>
      </c>
      <c r="AL899" s="12">
        <v>22</v>
      </c>
      <c r="AM899" s="12" t="s">
        <v>134</v>
      </c>
      <c r="AN899" s="128">
        <f t="shared" si="34"/>
        <v>1.7732559976634952</v>
      </c>
      <c r="AO899" s="12">
        <v>2040.8</v>
      </c>
      <c r="AP899" s="12" t="s">
        <v>1052</v>
      </c>
      <c r="AQ899" s="12" t="s">
        <v>997</v>
      </c>
      <c r="AR899" s="12" t="s">
        <v>1014</v>
      </c>
      <c r="AS899" s="12" t="s">
        <v>1017</v>
      </c>
      <c r="AT899" s="12" t="s">
        <v>17</v>
      </c>
    </row>
    <row r="900" spans="1:47" ht="15" customHeight="1" x14ac:dyDescent="0.3">
      <c r="A900" s="15">
        <v>0</v>
      </c>
      <c r="B900" s="12">
        <v>3.8547167224584983E-2</v>
      </c>
      <c r="C900" s="12">
        <v>1</v>
      </c>
      <c r="D900" s="12">
        <v>0</v>
      </c>
      <c r="E900" s="12">
        <v>0</v>
      </c>
      <c r="F900" s="12">
        <v>1</v>
      </c>
      <c r="G900" s="12">
        <v>1</v>
      </c>
      <c r="H900" s="12">
        <v>0</v>
      </c>
      <c r="I900" s="12">
        <v>0</v>
      </c>
      <c r="J900" s="12">
        <v>0</v>
      </c>
      <c r="K900" s="12">
        <v>0</v>
      </c>
      <c r="L900" s="12">
        <v>0</v>
      </c>
      <c r="M900" s="12">
        <v>0</v>
      </c>
      <c r="N900" s="12">
        <v>0</v>
      </c>
      <c r="O900" s="113">
        <v>7.6098622009135539</v>
      </c>
      <c r="P900" s="12">
        <v>1</v>
      </c>
      <c r="Q900" s="12">
        <v>0</v>
      </c>
      <c r="R900" s="12">
        <v>3.222</v>
      </c>
      <c r="S900" s="128">
        <v>3.4011973816621555</v>
      </c>
      <c r="T900" s="126">
        <v>0</v>
      </c>
      <c r="U900" s="128">
        <v>0.23267725877869108</v>
      </c>
      <c r="V900" s="12">
        <v>1</v>
      </c>
      <c r="W900" s="12">
        <v>1</v>
      </c>
      <c r="X900" s="12">
        <v>1</v>
      </c>
      <c r="Y900" s="12">
        <v>1</v>
      </c>
      <c r="Z900" s="12">
        <v>0</v>
      </c>
      <c r="AA900" s="12">
        <v>0</v>
      </c>
      <c r="AB900" s="12">
        <v>0</v>
      </c>
      <c r="AC900" s="12">
        <v>0</v>
      </c>
      <c r="AD900" s="12">
        <v>0</v>
      </c>
      <c r="AE900" s="12">
        <v>1</v>
      </c>
      <c r="AF900" s="12">
        <v>0.5</v>
      </c>
      <c r="AG900" s="113">
        <v>3.1780538303479458</v>
      </c>
      <c r="AH900" s="12">
        <v>1</v>
      </c>
      <c r="AI900" s="24">
        <v>36</v>
      </c>
      <c r="AJ900" s="12">
        <v>1</v>
      </c>
      <c r="AK900" s="12" t="s">
        <v>993</v>
      </c>
      <c r="AL900" s="12">
        <v>22</v>
      </c>
      <c r="AM900" s="12" t="s">
        <v>134</v>
      </c>
      <c r="AN900" s="128">
        <f t="shared" si="34"/>
        <v>1.7732559976634952</v>
      </c>
      <c r="AO900" s="12">
        <v>2040.8</v>
      </c>
      <c r="AP900" s="12" t="s">
        <v>1053</v>
      </c>
      <c r="AQ900" s="12" t="s">
        <v>997</v>
      </c>
      <c r="AR900" s="12" t="s">
        <v>1015</v>
      </c>
      <c r="AS900" s="12" t="s">
        <v>1018</v>
      </c>
      <c r="AT900" s="12" t="s">
        <v>17</v>
      </c>
    </row>
    <row r="901" spans="1:47" ht="15" customHeight="1" x14ac:dyDescent="0.3">
      <c r="A901" s="15">
        <v>-3.2460601381139459E-3</v>
      </c>
      <c r="B901" s="12">
        <v>3.8546964140103106E-2</v>
      </c>
      <c r="C901" s="12">
        <v>1</v>
      </c>
      <c r="D901" s="12">
        <v>0</v>
      </c>
      <c r="E901" s="12">
        <v>0</v>
      </c>
      <c r="F901" s="12">
        <v>1</v>
      </c>
      <c r="G901" s="12">
        <v>1</v>
      </c>
      <c r="H901" s="12">
        <v>0</v>
      </c>
      <c r="I901" s="12">
        <v>0</v>
      </c>
      <c r="J901" s="12">
        <v>0</v>
      </c>
      <c r="K901" s="12">
        <v>0</v>
      </c>
      <c r="L901" s="12">
        <v>0</v>
      </c>
      <c r="M901" s="12">
        <v>0</v>
      </c>
      <c r="N901" s="12">
        <v>0</v>
      </c>
      <c r="O901" s="113">
        <v>7.6098622009135539</v>
      </c>
      <c r="P901" s="12">
        <v>1</v>
      </c>
      <c r="Q901" s="12">
        <v>0</v>
      </c>
      <c r="R901" s="12">
        <v>3.222</v>
      </c>
      <c r="S901" s="128">
        <v>3.4011973816621555</v>
      </c>
      <c r="T901" s="126">
        <v>0</v>
      </c>
      <c r="U901" s="128">
        <v>0.23267725877869108</v>
      </c>
      <c r="V901" s="12">
        <v>1</v>
      </c>
      <c r="W901" s="12">
        <v>1</v>
      </c>
      <c r="X901" s="12">
        <v>1</v>
      </c>
      <c r="Y901" s="12">
        <v>1</v>
      </c>
      <c r="Z901" s="12">
        <v>0</v>
      </c>
      <c r="AA901" s="12">
        <v>0</v>
      </c>
      <c r="AB901" s="12">
        <v>0</v>
      </c>
      <c r="AC901" s="12">
        <v>0</v>
      </c>
      <c r="AD901" s="12">
        <v>0</v>
      </c>
      <c r="AE901" s="12">
        <v>1</v>
      </c>
      <c r="AF901" s="12">
        <v>0.5</v>
      </c>
      <c r="AG901" s="113">
        <v>3.1780538303479458</v>
      </c>
      <c r="AH901" s="12">
        <v>1</v>
      </c>
      <c r="AI901" s="24">
        <v>36</v>
      </c>
      <c r="AJ901" s="12">
        <v>1</v>
      </c>
      <c r="AK901" s="12" t="s">
        <v>993</v>
      </c>
      <c r="AL901" s="12">
        <v>22</v>
      </c>
      <c r="AM901" s="12" t="s">
        <v>134</v>
      </c>
      <c r="AN901" s="128">
        <f t="shared" si="34"/>
        <v>1.7732559976634952</v>
      </c>
      <c r="AO901" s="12">
        <v>2040.8</v>
      </c>
      <c r="AP901" s="12" t="s">
        <v>1054</v>
      </c>
      <c r="AQ901" s="12" t="s">
        <v>997</v>
      </c>
      <c r="AR901" s="12" t="s">
        <v>1016</v>
      </c>
      <c r="AS901" s="12" t="s">
        <v>1019</v>
      </c>
      <c r="AT901" s="12" t="s">
        <v>17</v>
      </c>
      <c r="AU901" s="12"/>
    </row>
    <row r="902" spans="1:47" ht="15" customHeight="1" x14ac:dyDescent="0.3">
      <c r="A902" s="15">
        <v>-2.9157963400067589E-3</v>
      </c>
      <c r="B902" s="12">
        <v>8.8991405023998091E-3</v>
      </c>
      <c r="C902" s="12">
        <v>0</v>
      </c>
      <c r="D902" s="12">
        <v>0</v>
      </c>
      <c r="E902" s="12">
        <v>1</v>
      </c>
      <c r="F902" s="12">
        <v>0</v>
      </c>
      <c r="G902" s="12">
        <v>1</v>
      </c>
      <c r="H902" s="12">
        <v>0</v>
      </c>
      <c r="I902" s="12">
        <v>0</v>
      </c>
      <c r="J902" s="12">
        <v>0</v>
      </c>
      <c r="K902" s="12">
        <v>0</v>
      </c>
      <c r="L902" s="12">
        <v>0</v>
      </c>
      <c r="M902" s="12">
        <v>0</v>
      </c>
      <c r="N902" s="12">
        <v>1</v>
      </c>
      <c r="O902" s="113">
        <v>7.60688453121963</v>
      </c>
      <c r="P902" s="12">
        <v>0</v>
      </c>
      <c r="Q902" s="12">
        <v>1</v>
      </c>
      <c r="R902" s="41">
        <v>4.2329999999999997</v>
      </c>
      <c r="S902" s="128">
        <v>5.4930614433405482</v>
      </c>
      <c r="T902" s="126">
        <v>1</v>
      </c>
      <c r="U902" s="128">
        <v>0.91602304274920765</v>
      </c>
      <c r="V902" s="12">
        <v>0</v>
      </c>
      <c r="W902" s="12">
        <v>1</v>
      </c>
      <c r="X902" s="12">
        <v>1</v>
      </c>
      <c r="Y902" s="12">
        <v>1</v>
      </c>
      <c r="Z902" s="12">
        <v>1</v>
      </c>
      <c r="AA902" s="12">
        <v>0</v>
      </c>
      <c r="AB902" s="12">
        <v>0</v>
      </c>
      <c r="AC902" s="12">
        <v>1</v>
      </c>
      <c r="AD902" s="12">
        <v>0</v>
      </c>
      <c r="AE902" s="12">
        <v>0</v>
      </c>
      <c r="AF902" s="12">
        <v>0.5</v>
      </c>
      <c r="AG902" s="113">
        <v>2.9957322735539909</v>
      </c>
      <c r="AH902" s="12">
        <v>1</v>
      </c>
      <c r="AI902" s="24">
        <v>60</v>
      </c>
      <c r="AJ902" s="12">
        <v>1</v>
      </c>
      <c r="AK902" s="12" t="s">
        <v>1057</v>
      </c>
      <c r="AL902" s="12">
        <v>23</v>
      </c>
      <c r="AM902" s="12" t="s">
        <v>173</v>
      </c>
      <c r="AN902" s="128">
        <f t="shared" ref="AN902:AN933" si="35">LN(750)</f>
        <v>6.620073206530356</v>
      </c>
      <c r="AO902" s="12">
        <v>1376.05</v>
      </c>
      <c r="AP902" s="12" t="s">
        <v>1069</v>
      </c>
      <c r="AQ902" s="12" t="s">
        <v>1070</v>
      </c>
      <c r="AR902" s="12" t="s">
        <v>1078</v>
      </c>
      <c r="AS902" s="12" t="s">
        <v>1074</v>
      </c>
      <c r="AT902" s="12" t="s">
        <v>17</v>
      </c>
    </row>
    <row r="903" spans="1:47" ht="15" customHeight="1" x14ac:dyDescent="0.3">
      <c r="A903" s="15">
        <v>-1.5983940663855556E-3</v>
      </c>
      <c r="B903" s="12">
        <v>8.8991669642006603E-3</v>
      </c>
      <c r="C903" s="12">
        <v>0</v>
      </c>
      <c r="D903" s="12">
        <v>0</v>
      </c>
      <c r="E903" s="12">
        <v>1</v>
      </c>
      <c r="F903" s="12">
        <v>0</v>
      </c>
      <c r="G903" s="12">
        <v>1</v>
      </c>
      <c r="H903" s="12">
        <v>0</v>
      </c>
      <c r="I903" s="12">
        <v>0</v>
      </c>
      <c r="J903" s="12">
        <v>0</v>
      </c>
      <c r="K903" s="12">
        <v>0</v>
      </c>
      <c r="L903" s="12">
        <v>0</v>
      </c>
      <c r="M903" s="12">
        <v>0</v>
      </c>
      <c r="N903" s="12">
        <v>1</v>
      </c>
      <c r="O903" s="113">
        <v>7.60688453121963</v>
      </c>
      <c r="P903" s="12">
        <v>0</v>
      </c>
      <c r="Q903" s="12">
        <v>1</v>
      </c>
      <c r="R903" s="12">
        <v>4.2329999999999997</v>
      </c>
      <c r="S903" s="128">
        <v>5.4930614433405482</v>
      </c>
      <c r="T903" s="126">
        <v>1</v>
      </c>
      <c r="U903" s="128">
        <v>0.91602304274920765</v>
      </c>
      <c r="V903" s="12">
        <v>0</v>
      </c>
      <c r="W903" s="12">
        <v>1</v>
      </c>
      <c r="X903" s="12">
        <v>1</v>
      </c>
      <c r="Y903" s="12">
        <v>1</v>
      </c>
      <c r="Z903" s="12">
        <v>1</v>
      </c>
      <c r="AA903" s="12">
        <v>0</v>
      </c>
      <c r="AB903" s="12">
        <v>0</v>
      </c>
      <c r="AC903" s="12">
        <v>1</v>
      </c>
      <c r="AD903" s="12">
        <v>0</v>
      </c>
      <c r="AE903" s="12">
        <v>0</v>
      </c>
      <c r="AF903" s="12">
        <v>0.5</v>
      </c>
      <c r="AG903" s="113">
        <v>2.9957322735539909</v>
      </c>
      <c r="AH903" s="12">
        <v>1</v>
      </c>
      <c r="AI903" s="24">
        <v>60</v>
      </c>
      <c r="AJ903" s="12">
        <v>1</v>
      </c>
      <c r="AK903" s="12" t="s">
        <v>1057</v>
      </c>
      <c r="AL903" s="12">
        <v>23</v>
      </c>
      <c r="AM903" s="12" t="s">
        <v>173</v>
      </c>
      <c r="AN903" s="128">
        <f t="shared" si="35"/>
        <v>6.620073206530356</v>
      </c>
      <c r="AO903" s="12">
        <v>1376.05</v>
      </c>
      <c r="AP903" s="12" t="s">
        <v>1069</v>
      </c>
      <c r="AQ903" s="12" t="s">
        <v>1070</v>
      </c>
      <c r="AR903" s="12" t="s">
        <v>1079</v>
      </c>
      <c r="AS903" s="12" t="s">
        <v>1083</v>
      </c>
      <c r="AT903" s="12" t="s">
        <v>17</v>
      </c>
    </row>
    <row r="904" spans="1:47" ht="15" customHeight="1" x14ac:dyDescent="0.3">
      <c r="A904" s="15">
        <v>-3.8879611475159579E-3</v>
      </c>
      <c r="B904" s="12">
        <v>8.8991110709809723E-3</v>
      </c>
      <c r="C904" s="12">
        <v>0</v>
      </c>
      <c r="D904" s="12">
        <v>0</v>
      </c>
      <c r="E904" s="12">
        <v>1</v>
      </c>
      <c r="F904" s="12">
        <v>0</v>
      </c>
      <c r="G904" s="12">
        <v>1</v>
      </c>
      <c r="H904" s="12">
        <v>0</v>
      </c>
      <c r="I904" s="12">
        <v>0</v>
      </c>
      <c r="J904" s="12">
        <v>0</v>
      </c>
      <c r="K904" s="12">
        <v>0</v>
      </c>
      <c r="L904" s="12">
        <v>0</v>
      </c>
      <c r="M904" s="12">
        <v>0</v>
      </c>
      <c r="N904" s="12">
        <v>1</v>
      </c>
      <c r="O904" s="113">
        <v>7.60688453121963</v>
      </c>
      <c r="P904" s="12">
        <v>0</v>
      </c>
      <c r="Q904" s="12">
        <v>1</v>
      </c>
      <c r="R904" s="12">
        <v>4.2329999999999997</v>
      </c>
      <c r="S904" s="128">
        <v>5.4930614433405482</v>
      </c>
      <c r="T904" s="126">
        <v>1</v>
      </c>
      <c r="U904" s="128">
        <v>0.91602304274920765</v>
      </c>
      <c r="V904" s="12">
        <v>0</v>
      </c>
      <c r="W904" s="12">
        <v>1</v>
      </c>
      <c r="X904" s="12">
        <v>1</v>
      </c>
      <c r="Y904" s="12">
        <v>1</v>
      </c>
      <c r="Z904" s="12">
        <v>1</v>
      </c>
      <c r="AA904" s="12">
        <v>0</v>
      </c>
      <c r="AB904" s="12">
        <v>0</v>
      </c>
      <c r="AC904" s="12">
        <v>1</v>
      </c>
      <c r="AD904" s="12">
        <v>0</v>
      </c>
      <c r="AE904" s="12">
        <v>0</v>
      </c>
      <c r="AF904" s="12">
        <v>0.5</v>
      </c>
      <c r="AG904" s="113">
        <v>2.9957322735539909</v>
      </c>
      <c r="AH904" s="12">
        <v>1</v>
      </c>
      <c r="AI904" s="24">
        <v>60</v>
      </c>
      <c r="AJ904" s="12">
        <v>1</v>
      </c>
      <c r="AK904" s="12" t="s">
        <v>1057</v>
      </c>
      <c r="AL904" s="12">
        <v>23</v>
      </c>
      <c r="AM904" s="12" t="s">
        <v>173</v>
      </c>
      <c r="AN904" s="128">
        <f t="shared" si="35"/>
        <v>6.620073206530356</v>
      </c>
      <c r="AO904" s="12">
        <v>1376.05</v>
      </c>
      <c r="AP904" s="12" t="s">
        <v>1069</v>
      </c>
      <c r="AQ904" s="12" t="s">
        <v>1070</v>
      </c>
      <c r="AR904" s="12" t="s">
        <v>1080</v>
      </c>
      <c r="AS904" s="12" t="s">
        <v>1084</v>
      </c>
      <c r="AT904" s="12" t="s">
        <v>17</v>
      </c>
    </row>
    <row r="905" spans="1:47" ht="15" customHeight="1" x14ac:dyDescent="0.3">
      <c r="A905" s="15">
        <v>-9.0767879662758729E-3</v>
      </c>
      <c r="B905" s="12">
        <v>8.8988117316430113E-3</v>
      </c>
      <c r="C905" s="12">
        <v>0</v>
      </c>
      <c r="D905" s="12">
        <v>0</v>
      </c>
      <c r="E905" s="12">
        <v>1</v>
      </c>
      <c r="F905" s="12">
        <v>0</v>
      </c>
      <c r="G905" s="12">
        <v>1</v>
      </c>
      <c r="H905" s="12">
        <v>0</v>
      </c>
      <c r="I905" s="12">
        <v>0</v>
      </c>
      <c r="J905" s="12">
        <v>0</v>
      </c>
      <c r="K905" s="12">
        <v>0</v>
      </c>
      <c r="L905" s="12">
        <v>0</v>
      </c>
      <c r="M905" s="12">
        <v>0</v>
      </c>
      <c r="N905" s="12">
        <v>1</v>
      </c>
      <c r="O905" s="113">
        <v>7.60688453121963</v>
      </c>
      <c r="P905" s="12">
        <v>0</v>
      </c>
      <c r="Q905" s="12">
        <v>1</v>
      </c>
      <c r="R905" s="12">
        <v>4.2329999999999997</v>
      </c>
      <c r="S905" s="128">
        <v>5.4930614433405482</v>
      </c>
      <c r="T905" s="126">
        <v>1</v>
      </c>
      <c r="U905" s="128">
        <v>0.91602304274920765</v>
      </c>
      <c r="V905" s="12">
        <v>0</v>
      </c>
      <c r="W905" s="12">
        <v>1</v>
      </c>
      <c r="X905" s="12">
        <v>1</v>
      </c>
      <c r="Y905" s="12">
        <v>1</v>
      </c>
      <c r="Z905" s="12">
        <v>1</v>
      </c>
      <c r="AA905" s="12">
        <v>0</v>
      </c>
      <c r="AB905" s="12">
        <v>0</v>
      </c>
      <c r="AC905" s="12">
        <v>1</v>
      </c>
      <c r="AD905" s="12">
        <v>0</v>
      </c>
      <c r="AE905" s="12">
        <v>0</v>
      </c>
      <c r="AF905" s="12">
        <v>0.5</v>
      </c>
      <c r="AG905" s="113">
        <v>2.9957322735539909</v>
      </c>
      <c r="AH905" s="12">
        <v>1</v>
      </c>
      <c r="AI905" s="24">
        <v>60</v>
      </c>
      <c r="AJ905" s="12">
        <v>1</v>
      </c>
      <c r="AK905" s="12" t="s">
        <v>1057</v>
      </c>
      <c r="AL905" s="12">
        <v>23</v>
      </c>
      <c r="AM905" s="12" t="s">
        <v>173</v>
      </c>
      <c r="AN905" s="128">
        <f t="shared" si="35"/>
        <v>6.620073206530356</v>
      </c>
      <c r="AO905" s="12">
        <v>1376.05</v>
      </c>
      <c r="AP905" s="12" t="s">
        <v>1069</v>
      </c>
      <c r="AQ905" s="12" t="s">
        <v>1070</v>
      </c>
      <c r="AR905" s="12" t="s">
        <v>1081</v>
      </c>
      <c r="AS905" s="12" t="s">
        <v>1085</v>
      </c>
      <c r="AT905" s="12" t="s">
        <v>17</v>
      </c>
    </row>
    <row r="906" spans="1:47" ht="15" customHeight="1" x14ac:dyDescent="0.3">
      <c r="A906" s="15">
        <v>5.2880916465063909E-3</v>
      </c>
      <c r="B906" s="12">
        <v>8.8990539035059008E-3</v>
      </c>
      <c r="C906" s="12">
        <v>0</v>
      </c>
      <c r="D906" s="12">
        <v>0</v>
      </c>
      <c r="E906" s="12">
        <v>1</v>
      </c>
      <c r="F906" s="12">
        <v>0</v>
      </c>
      <c r="G906" s="12">
        <v>1</v>
      </c>
      <c r="H906" s="12">
        <v>0</v>
      </c>
      <c r="I906" s="12">
        <v>0</v>
      </c>
      <c r="J906" s="12">
        <v>0</v>
      </c>
      <c r="K906" s="12">
        <v>0</v>
      </c>
      <c r="L906" s="12">
        <v>0</v>
      </c>
      <c r="M906" s="12">
        <v>0</v>
      </c>
      <c r="N906" s="12">
        <v>1</v>
      </c>
      <c r="O906" s="113">
        <v>7.60688453121963</v>
      </c>
      <c r="P906" s="12">
        <v>0</v>
      </c>
      <c r="Q906" s="12">
        <v>1</v>
      </c>
      <c r="R906" s="12">
        <v>4.2329999999999997</v>
      </c>
      <c r="S906" s="128">
        <v>5.4930614433405482</v>
      </c>
      <c r="T906" s="126">
        <v>1</v>
      </c>
      <c r="U906" s="128">
        <v>0.91602304274920765</v>
      </c>
      <c r="V906" s="12">
        <v>0</v>
      </c>
      <c r="W906" s="12">
        <v>1</v>
      </c>
      <c r="X906" s="12">
        <v>1</v>
      </c>
      <c r="Y906" s="12">
        <v>1</v>
      </c>
      <c r="Z906" s="12">
        <v>1</v>
      </c>
      <c r="AA906" s="12">
        <v>0</v>
      </c>
      <c r="AB906" s="12">
        <v>0</v>
      </c>
      <c r="AC906" s="12">
        <v>1</v>
      </c>
      <c r="AD906" s="12">
        <v>0</v>
      </c>
      <c r="AE906" s="12">
        <v>0</v>
      </c>
      <c r="AF906" s="12">
        <v>0.5</v>
      </c>
      <c r="AG906" s="113">
        <v>2.9957322735539909</v>
      </c>
      <c r="AH906" s="12">
        <v>1</v>
      </c>
      <c r="AI906" s="24">
        <v>60</v>
      </c>
      <c r="AJ906" s="12">
        <v>1</v>
      </c>
      <c r="AK906" s="12" t="s">
        <v>1057</v>
      </c>
      <c r="AL906" s="12">
        <v>23</v>
      </c>
      <c r="AM906" s="12" t="s">
        <v>173</v>
      </c>
      <c r="AN906" s="128">
        <f t="shared" si="35"/>
        <v>6.620073206530356</v>
      </c>
      <c r="AO906" s="12">
        <v>1376.05</v>
      </c>
      <c r="AP906" s="12" t="s">
        <v>1069</v>
      </c>
      <c r="AQ906" s="12" t="s">
        <v>1070</v>
      </c>
      <c r="AR906" s="12" t="s">
        <v>1082</v>
      </c>
      <c r="AS906" s="12" t="s">
        <v>1086</v>
      </c>
      <c r="AT906" s="12" t="s">
        <v>17</v>
      </c>
    </row>
    <row r="907" spans="1:47" ht="15" customHeight="1" x14ac:dyDescent="0.3">
      <c r="A907" s="15">
        <v>-6.806254922897522E-5</v>
      </c>
      <c r="B907" s="12">
        <v>8.8991783116885107E-3</v>
      </c>
      <c r="C907" s="12">
        <v>0</v>
      </c>
      <c r="D907" s="12">
        <v>0</v>
      </c>
      <c r="E907" s="12">
        <v>1</v>
      </c>
      <c r="F907" s="12">
        <v>1</v>
      </c>
      <c r="G907" s="12">
        <v>1</v>
      </c>
      <c r="H907" s="12">
        <v>0</v>
      </c>
      <c r="I907" s="12">
        <v>0</v>
      </c>
      <c r="J907" s="12">
        <v>0</v>
      </c>
      <c r="K907" s="12">
        <v>0</v>
      </c>
      <c r="L907" s="12">
        <v>0</v>
      </c>
      <c r="M907" s="12">
        <v>0</v>
      </c>
      <c r="N907" s="12">
        <v>1</v>
      </c>
      <c r="O907" s="113">
        <v>7.60688453121963</v>
      </c>
      <c r="P907" s="12">
        <v>0</v>
      </c>
      <c r="Q907" s="12">
        <v>1</v>
      </c>
      <c r="R907" s="12">
        <v>4.2329999999999997</v>
      </c>
      <c r="S907" s="128">
        <v>5.4930614433405482</v>
      </c>
      <c r="T907" s="126">
        <v>1</v>
      </c>
      <c r="U907" s="128">
        <v>0.91602304274920765</v>
      </c>
      <c r="V907" s="12">
        <v>0</v>
      </c>
      <c r="W907" s="12">
        <v>1</v>
      </c>
      <c r="X907" s="12">
        <v>1</v>
      </c>
      <c r="Y907" s="12">
        <v>1</v>
      </c>
      <c r="Z907" s="12">
        <v>1</v>
      </c>
      <c r="AA907" s="12">
        <v>0</v>
      </c>
      <c r="AB907" s="12">
        <v>0</v>
      </c>
      <c r="AC907" s="12">
        <v>1</v>
      </c>
      <c r="AD907" s="12">
        <v>0</v>
      </c>
      <c r="AE907" s="12">
        <v>0</v>
      </c>
      <c r="AF907" s="12">
        <v>0.5</v>
      </c>
      <c r="AG907" s="113">
        <v>2.9957322735539909</v>
      </c>
      <c r="AH907" s="12">
        <v>1</v>
      </c>
      <c r="AI907" s="24">
        <v>60</v>
      </c>
      <c r="AJ907" s="12">
        <v>1</v>
      </c>
      <c r="AK907" s="12" t="s">
        <v>1057</v>
      </c>
      <c r="AL907" s="12">
        <v>23</v>
      </c>
      <c r="AM907" s="12" t="s">
        <v>173</v>
      </c>
      <c r="AN907" s="128">
        <f t="shared" si="35"/>
        <v>6.620073206530356</v>
      </c>
      <c r="AO907" s="12">
        <v>1376.05</v>
      </c>
      <c r="AP907" s="12" t="s">
        <v>1069</v>
      </c>
      <c r="AQ907" s="12" t="s">
        <v>1071</v>
      </c>
      <c r="AR907" s="12" t="s">
        <v>1078</v>
      </c>
      <c r="AS907" s="12" t="s">
        <v>1074</v>
      </c>
      <c r="AT907" s="12" t="s">
        <v>17</v>
      </c>
    </row>
    <row r="908" spans="1:47" ht="15" customHeight="1" x14ac:dyDescent="0.3">
      <c r="A908" s="15">
        <v>3.9566396348737218E-3</v>
      </c>
      <c r="B908" s="12">
        <v>8.8991086737227141E-3</v>
      </c>
      <c r="C908" s="12">
        <v>0</v>
      </c>
      <c r="D908" s="12">
        <v>0</v>
      </c>
      <c r="E908" s="12">
        <v>1</v>
      </c>
      <c r="F908" s="12">
        <v>1</v>
      </c>
      <c r="G908" s="12">
        <v>1</v>
      </c>
      <c r="H908" s="12">
        <v>0</v>
      </c>
      <c r="I908" s="12">
        <v>0</v>
      </c>
      <c r="J908" s="12">
        <v>0</v>
      </c>
      <c r="K908" s="12">
        <v>0</v>
      </c>
      <c r="L908" s="12">
        <v>0</v>
      </c>
      <c r="M908" s="12">
        <v>0</v>
      </c>
      <c r="N908" s="12">
        <v>1</v>
      </c>
      <c r="O908" s="113">
        <v>7.60688453121963</v>
      </c>
      <c r="P908" s="12">
        <v>0</v>
      </c>
      <c r="Q908" s="12">
        <v>1</v>
      </c>
      <c r="R908" s="12">
        <v>4.2329999999999997</v>
      </c>
      <c r="S908" s="128">
        <v>5.4930614433405482</v>
      </c>
      <c r="T908" s="126">
        <v>1</v>
      </c>
      <c r="U908" s="128">
        <v>0.91602304274920765</v>
      </c>
      <c r="V908" s="12">
        <v>0</v>
      </c>
      <c r="W908" s="12">
        <v>1</v>
      </c>
      <c r="X908" s="12">
        <v>1</v>
      </c>
      <c r="Y908" s="12">
        <v>1</v>
      </c>
      <c r="Z908" s="12">
        <v>1</v>
      </c>
      <c r="AA908" s="12">
        <v>0</v>
      </c>
      <c r="AB908" s="12">
        <v>0</v>
      </c>
      <c r="AC908" s="12">
        <v>1</v>
      </c>
      <c r="AD908" s="12">
        <v>0</v>
      </c>
      <c r="AE908" s="12">
        <v>0</v>
      </c>
      <c r="AF908" s="12">
        <v>0.5</v>
      </c>
      <c r="AG908" s="113">
        <v>2.9957322735539909</v>
      </c>
      <c r="AH908" s="12">
        <v>1</v>
      </c>
      <c r="AI908" s="24">
        <v>60</v>
      </c>
      <c r="AJ908" s="12">
        <v>1</v>
      </c>
      <c r="AK908" s="12" t="s">
        <v>1057</v>
      </c>
      <c r="AL908" s="12">
        <v>23</v>
      </c>
      <c r="AM908" s="12" t="s">
        <v>173</v>
      </c>
      <c r="AN908" s="128">
        <f t="shared" si="35"/>
        <v>6.620073206530356</v>
      </c>
      <c r="AO908" s="12">
        <v>1376.05</v>
      </c>
      <c r="AP908" s="12" t="s">
        <v>1069</v>
      </c>
      <c r="AQ908" s="12" t="s">
        <v>1071</v>
      </c>
      <c r="AR908" s="12" t="s">
        <v>1079</v>
      </c>
      <c r="AS908" s="12" t="s">
        <v>1083</v>
      </c>
      <c r="AT908" s="12" t="s">
        <v>17</v>
      </c>
    </row>
    <row r="909" spans="1:47" ht="15" customHeight="1" x14ac:dyDescent="0.3">
      <c r="A909" s="15">
        <v>-6.0603083729079393E-3</v>
      </c>
      <c r="B909" s="12">
        <v>8.8990149092373679E-3</v>
      </c>
      <c r="C909" s="12">
        <v>0</v>
      </c>
      <c r="D909" s="12">
        <v>0</v>
      </c>
      <c r="E909" s="12">
        <v>1</v>
      </c>
      <c r="F909" s="12">
        <v>1</v>
      </c>
      <c r="G909" s="12">
        <v>1</v>
      </c>
      <c r="H909" s="12">
        <v>0</v>
      </c>
      <c r="I909" s="12">
        <v>0</v>
      </c>
      <c r="J909" s="12">
        <v>0</v>
      </c>
      <c r="K909" s="12">
        <v>0</v>
      </c>
      <c r="L909" s="12">
        <v>0</v>
      </c>
      <c r="M909" s="12">
        <v>0</v>
      </c>
      <c r="N909" s="12">
        <v>1</v>
      </c>
      <c r="O909" s="113">
        <v>7.60688453121963</v>
      </c>
      <c r="P909" s="12">
        <v>0</v>
      </c>
      <c r="Q909" s="12">
        <v>1</v>
      </c>
      <c r="R909" s="12">
        <v>4.2329999999999997</v>
      </c>
      <c r="S909" s="128">
        <v>5.4930614433405482</v>
      </c>
      <c r="T909" s="126">
        <v>1</v>
      </c>
      <c r="U909" s="128">
        <v>0.91602304274920765</v>
      </c>
      <c r="V909" s="12">
        <v>0</v>
      </c>
      <c r="W909" s="12">
        <v>1</v>
      </c>
      <c r="X909" s="12">
        <v>1</v>
      </c>
      <c r="Y909" s="12">
        <v>1</v>
      </c>
      <c r="Z909" s="12">
        <v>1</v>
      </c>
      <c r="AA909" s="12">
        <v>0</v>
      </c>
      <c r="AB909" s="12">
        <v>0</v>
      </c>
      <c r="AC909" s="12">
        <v>1</v>
      </c>
      <c r="AD909" s="12">
        <v>0</v>
      </c>
      <c r="AE909" s="12">
        <v>0</v>
      </c>
      <c r="AF909" s="12">
        <v>0.5</v>
      </c>
      <c r="AG909" s="113">
        <v>2.9957322735539909</v>
      </c>
      <c r="AH909" s="12">
        <v>1</v>
      </c>
      <c r="AI909" s="24">
        <v>60</v>
      </c>
      <c r="AJ909" s="12">
        <v>1</v>
      </c>
      <c r="AK909" s="12" t="s">
        <v>1057</v>
      </c>
      <c r="AL909" s="12">
        <v>23</v>
      </c>
      <c r="AM909" s="12" t="s">
        <v>173</v>
      </c>
      <c r="AN909" s="128">
        <f t="shared" si="35"/>
        <v>6.620073206530356</v>
      </c>
      <c r="AO909" s="12">
        <v>1376.05</v>
      </c>
      <c r="AP909" s="12" t="s">
        <v>1069</v>
      </c>
      <c r="AQ909" s="12" t="s">
        <v>1071</v>
      </c>
      <c r="AR909" s="12" t="s">
        <v>1080</v>
      </c>
      <c r="AS909" s="12" t="s">
        <v>1084</v>
      </c>
      <c r="AT909" s="12" t="s">
        <v>17</v>
      </c>
    </row>
    <row r="910" spans="1:47" ht="15" customHeight="1" x14ac:dyDescent="0.3">
      <c r="A910" s="15">
        <v>-4.449545118444388E-3</v>
      </c>
      <c r="B910" s="12">
        <v>8.8990902368887761E-3</v>
      </c>
      <c r="C910" s="12">
        <v>0</v>
      </c>
      <c r="D910" s="12">
        <v>0</v>
      </c>
      <c r="E910" s="12">
        <v>1</v>
      </c>
      <c r="F910" s="12">
        <v>1</v>
      </c>
      <c r="G910" s="12">
        <v>1</v>
      </c>
      <c r="H910" s="12">
        <v>0</v>
      </c>
      <c r="I910" s="12">
        <v>0</v>
      </c>
      <c r="J910" s="12">
        <v>0</v>
      </c>
      <c r="K910" s="12">
        <v>0</v>
      </c>
      <c r="L910" s="12">
        <v>0</v>
      </c>
      <c r="M910" s="12">
        <v>0</v>
      </c>
      <c r="N910" s="12">
        <v>1</v>
      </c>
      <c r="O910" s="113">
        <v>7.60688453121963</v>
      </c>
      <c r="P910" s="12">
        <v>0</v>
      </c>
      <c r="Q910" s="12">
        <v>1</v>
      </c>
      <c r="R910" s="12">
        <v>4.2329999999999997</v>
      </c>
      <c r="S910" s="128">
        <v>5.4930614433405482</v>
      </c>
      <c r="T910" s="126">
        <v>1</v>
      </c>
      <c r="U910" s="128">
        <v>0.91602304274920765</v>
      </c>
      <c r="V910" s="12">
        <v>0</v>
      </c>
      <c r="W910" s="12">
        <v>1</v>
      </c>
      <c r="X910" s="12">
        <v>1</v>
      </c>
      <c r="Y910" s="12">
        <v>1</v>
      </c>
      <c r="Z910" s="12">
        <v>1</v>
      </c>
      <c r="AA910" s="12">
        <v>0</v>
      </c>
      <c r="AB910" s="12">
        <v>0</v>
      </c>
      <c r="AC910" s="12">
        <v>1</v>
      </c>
      <c r="AD910" s="12">
        <v>0</v>
      </c>
      <c r="AE910" s="12">
        <v>0</v>
      </c>
      <c r="AF910" s="12">
        <v>0.5</v>
      </c>
      <c r="AG910" s="113">
        <v>2.9957322735539909</v>
      </c>
      <c r="AH910" s="12">
        <v>1</v>
      </c>
      <c r="AI910" s="24">
        <v>60</v>
      </c>
      <c r="AJ910" s="12">
        <v>1</v>
      </c>
      <c r="AK910" s="12" t="s">
        <v>1057</v>
      </c>
      <c r="AL910" s="12">
        <v>23</v>
      </c>
      <c r="AM910" s="12" t="s">
        <v>173</v>
      </c>
      <c r="AN910" s="128">
        <f t="shared" si="35"/>
        <v>6.620073206530356</v>
      </c>
      <c r="AO910" s="12">
        <v>1376.05</v>
      </c>
      <c r="AP910" s="12" t="s">
        <v>1069</v>
      </c>
      <c r="AQ910" s="12" t="s">
        <v>1071</v>
      </c>
      <c r="AR910" s="12" t="s">
        <v>1081</v>
      </c>
      <c r="AS910" s="12" t="s">
        <v>1085</v>
      </c>
      <c r="AT910" s="12" t="s">
        <v>17</v>
      </c>
    </row>
    <row r="911" spans="1:47" ht="15" customHeight="1" x14ac:dyDescent="0.3">
      <c r="A911" s="15">
        <v>6.433823772087361E-3</v>
      </c>
      <c r="B911" s="12">
        <v>8.8989941437082037E-3</v>
      </c>
      <c r="C911" s="12">
        <v>0</v>
      </c>
      <c r="D911" s="12">
        <v>0</v>
      </c>
      <c r="E911" s="12">
        <v>1</v>
      </c>
      <c r="F911" s="12">
        <v>1</v>
      </c>
      <c r="G911" s="12">
        <v>1</v>
      </c>
      <c r="H911" s="12">
        <v>0</v>
      </c>
      <c r="I911" s="12">
        <v>0</v>
      </c>
      <c r="J911" s="12">
        <v>0</v>
      </c>
      <c r="K911" s="12">
        <v>0</v>
      </c>
      <c r="L911" s="12">
        <v>0</v>
      </c>
      <c r="M911" s="12">
        <v>0</v>
      </c>
      <c r="N911" s="12">
        <v>1</v>
      </c>
      <c r="O911" s="113">
        <v>7.60688453121963</v>
      </c>
      <c r="P911" s="12">
        <v>0</v>
      </c>
      <c r="Q911" s="12">
        <v>1</v>
      </c>
      <c r="R911" s="12">
        <v>4.2329999999999997</v>
      </c>
      <c r="S911" s="128">
        <v>5.4930614433405482</v>
      </c>
      <c r="T911" s="126">
        <v>1</v>
      </c>
      <c r="U911" s="128">
        <v>0.91602304274920765</v>
      </c>
      <c r="V911" s="12">
        <v>0</v>
      </c>
      <c r="W911" s="12">
        <v>1</v>
      </c>
      <c r="X911" s="12">
        <v>1</v>
      </c>
      <c r="Y911" s="12">
        <v>1</v>
      </c>
      <c r="Z911" s="12">
        <v>1</v>
      </c>
      <c r="AA911" s="12">
        <v>0</v>
      </c>
      <c r="AB911" s="12">
        <v>0</v>
      </c>
      <c r="AC911" s="12">
        <v>1</v>
      </c>
      <c r="AD911" s="12">
        <v>0</v>
      </c>
      <c r="AE911" s="12">
        <v>0</v>
      </c>
      <c r="AF911" s="12">
        <v>0.5</v>
      </c>
      <c r="AG911" s="113">
        <v>2.9957322735539909</v>
      </c>
      <c r="AH911" s="12">
        <v>1</v>
      </c>
      <c r="AI911" s="24">
        <v>60</v>
      </c>
      <c r="AJ911" s="12">
        <v>1</v>
      </c>
      <c r="AK911" s="12" t="s">
        <v>1057</v>
      </c>
      <c r="AL911" s="12">
        <v>23</v>
      </c>
      <c r="AM911" s="12" t="s">
        <v>173</v>
      </c>
      <c r="AN911" s="128">
        <f t="shared" si="35"/>
        <v>6.620073206530356</v>
      </c>
      <c r="AO911" s="12">
        <v>1376.05</v>
      </c>
      <c r="AP911" s="12" t="s">
        <v>1069</v>
      </c>
      <c r="AQ911" s="12" t="s">
        <v>1071</v>
      </c>
      <c r="AR911" s="12" t="s">
        <v>1082</v>
      </c>
      <c r="AS911" s="12" t="s">
        <v>1086</v>
      </c>
      <c r="AT911" s="12" t="s">
        <v>17</v>
      </c>
    </row>
    <row r="912" spans="1:47" ht="15" customHeight="1" x14ac:dyDescent="0.3">
      <c r="A912" s="15">
        <v>3.8583562913791459E-3</v>
      </c>
      <c r="B912" s="12">
        <v>8.8991120914067388E-3</v>
      </c>
      <c r="C912" s="12">
        <v>0</v>
      </c>
      <c r="D912" s="12">
        <v>0</v>
      </c>
      <c r="E912" s="12">
        <v>1</v>
      </c>
      <c r="F912" s="12">
        <v>1</v>
      </c>
      <c r="G912" s="12">
        <v>1</v>
      </c>
      <c r="H912" s="12">
        <v>0</v>
      </c>
      <c r="I912" s="12">
        <v>0</v>
      </c>
      <c r="J912" s="12">
        <v>0</v>
      </c>
      <c r="K912" s="12">
        <v>0</v>
      </c>
      <c r="L912" s="12">
        <v>0</v>
      </c>
      <c r="M912" s="12">
        <v>0</v>
      </c>
      <c r="N912" s="12">
        <v>1</v>
      </c>
      <c r="O912" s="113">
        <v>7.60688453121963</v>
      </c>
      <c r="P912" s="12">
        <v>0</v>
      </c>
      <c r="Q912" s="12">
        <v>1</v>
      </c>
      <c r="R912" s="12">
        <v>4.2329999999999997</v>
      </c>
      <c r="S912" s="128">
        <v>5.4930614433405482</v>
      </c>
      <c r="T912" s="126">
        <v>1</v>
      </c>
      <c r="U912" s="128">
        <v>0.91602304274920765</v>
      </c>
      <c r="V912" s="12">
        <v>0</v>
      </c>
      <c r="W912" s="12">
        <v>1</v>
      </c>
      <c r="X912" s="12">
        <v>1</v>
      </c>
      <c r="Y912" s="12">
        <v>1</v>
      </c>
      <c r="Z912" s="12">
        <v>1</v>
      </c>
      <c r="AA912" s="12">
        <v>0</v>
      </c>
      <c r="AB912" s="12">
        <v>0</v>
      </c>
      <c r="AC912" s="12">
        <v>1</v>
      </c>
      <c r="AD912" s="12">
        <v>0</v>
      </c>
      <c r="AE912" s="12">
        <v>0</v>
      </c>
      <c r="AF912" s="12">
        <v>0.5</v>
      </c>
      <c r="AG912" s="113">
        <v>2.9957322735539909</v>
      </c>
      <c r="AH912" s="12">
        <v>1</v>
      </c>
      <c r="AI912" s="24">
        <v>60</v>
      </c>
      <c r="AJ912" s="12">
        <v>1</v>
      </c>
      <c r="AK912" s="12" t="s">
        <v>1057</v>
      </c>
      <c r="AL912" s="12">
        <v>23</v>
      </c>
      <c r="AM912" s="12" t="s">
        <v>173</v>
      </c>
      <c r="AN912" s="128">
        <f t="shared" si="35"/>
        <v>6.620073206530356</v>
      </c>
      <c r="AO912" s="12">
        <v>1376.05</v>
      </c>
      <c r="AP912" s="12" t="s">
        <v>1069</v>
      </c>
      <c r="AQ912" s="12" t="s">
        <v>1072</v>
      </c>
      <c r="AR912" s="12" t="s">
        <v>1078</v>
      </c>
      <c r="AS912" s="12" t="s">
        <v>1074</v>
      </c>
      <c r="AT912" s="12" t="s">
        <v>17</v>
      </c>
    </row>
    <row r="913" spans="1:46" ht="15" customHeight="1" x14ac:dyDescent="0.3">
      <c r="A913" s="15">
        <v>6.2116759851297317E-4</v>
      </c>
      <c r="B913" s="12">
        <v>8.8991766154307584E-3</v>
      </c>
      <c r="C913" s="12">
        <v>0</v>
      </c>
      <c r="D913" s="12">
        <v>0</v>
      </c>
      <c r="E913" s="12">
        <v>1</v>
      </c>
      <c r="F913" s="12">
        <v>1</v>
      </c>
      <c r="G913" s="12">
        <v>1</v>
      </c>
      <c r="H913" s="12">
        <v>0</v>
      </c>
      <c r="I913" s="12">
        <v>0</v>
      </c>
      <c r="J913" s="12">
        <v>0</v>
      </c>
      <c r="K913" s="12">
        <v>0</v>
      </c>
      <c r="L913" s="12">
        <v>0</v>
      </c>
      <c r="M913" s="12">
        <v>0</v>
      </c>
      <c r="N913" s="12">
        <v>1</v>
      </c>
      <c r="O913" s="113">
        <v>7.60688453121963</v>
      </c>
      <c r="P913" s="12">
        <v>0</v>
      </c>
      <c r="Q913" s="12">
        <v>1</v>
      </c>
      <c r="R913" s="12">
        <v>4.2329999999999997</v>
      </c>
      <c r="S913" s="128">
        <v>5.4930614433405482</v>
      </c>
      <c r="T913" s="126">
        <v>1</v>
      </c>
      <c r="U913" s="128">
        <v>0.91602304274920765</v>
      </c>
      <c r="V913" s="12">
        <v>0</v>
      </c>
      <c r="W913" s="12">
        <v>1</v>
      </c>
      <c r="X913" s="12">
        <v>1</v>
      </c>
      <c r="Y913" s="12">
        <v>1</v>
      </c>
      <c r="Z913" s="12">
        <v>1</v>
      </c>
      <c r="AA913" s="12">
        <v>0</v>
      </c>
      <c r="AB913" s="12">
        <v>0</v>
      </c>
      <c r="AC913" s="12">
        <v>1</v>
      </c>
      <c r="AD913" s="12">
        <v>0</v>
      </c>
      <c r="AE913" s="12">
        <v>0</v>
      </c>
      <c r="AF913" s="12">
        <v>0.5</v>
      </c>
      <c r="AG913" s="113">
        <v>2.9957322735539909</v>
      </c>
      <c r="AH913" s="12">
        <v>1</v>
      </c>
      <c r="AI913" s="24">
        <v>60</v>
      </c>
      <c r="AJ913" s="12">
        <v>1</v>
      </c>
      <c r="AK913" s="12" t="s">
        <v>1057</v>
      </c>
      <c r="AL913" s="12">
        <v>23</v>
      </c>
      <c r="AM913" s="12" t="s">
        <v>173</v>
      </c>
      <c r="AN913" s="128">
        <f t="shared" si="35"/>
        <v>6.620073206530356</v>
      </c>
      <c r="AO913" s="12">
        <v>1376.05</v>
      </c>
      <c r="AP913" s="12" t="s">
        <v>1069</v>
      </c>
      <c r="AQ913" s="12" t="s">
        <v>1072</v>
      </c>
      <c r="AR913" s="12" t="s">
        <v>1079</v>
      </c>
      <c r="AS913" s="12" t="s">
        <v>1083</v>
      </c>
      <c r="AT913" s="12" t="s">
        <v>17</v>
      </c>
    </row>
    <row r="914" spans="1:46" ht="15" customHeight="1" x14ac:dyDescent="0.3">
      <c r="A914" s="15">
        <v>-2.8747226951649032E-3</v>
      </c>
      <c r="B914" s="12">
        <v>8.8991415606843975E-3</v>
      </c>
      <c r="C914" s="12">
        <v>0</v>
      </c>
      <c r="D914" s="12">
        <v>0</v>
      </c>
      <c r="E914" s="12">
        <v>1</v>
      </c>
      <c r="F914" s="12">
        <v>1</v>
      </c>
      <c r="G914" s="12">
        <v>1</v>
      </c>
      <c r="H914" s="12">
        <v>0</v>
      </c>
      <c r="I914" s="12">
        <v>0</v>
      </c>
      <c r="J914" s="12">
        <v>0</v>
      </c>
      <c r="K914" s="12">
        <v>0</v>
      </c>
      <c r="L914" s="12">
        <v>0</v>
      </c>
      <c r="M914" s="12">
        <v>0</v>
      </c>
      <c r="N914" s="12">
        <v>1</v>
      </c>
      <c r="O914" s="113">
        <v>7.60688453121963</v>
      </c>
      <c r="P914" s="12">
        <v>0</v>
      </c>
      <c r="Q914" s="12">
        <v>1</v>
      </c>
      <c r="R914" s="12">
        <v>4.2329999999999997</v>
      </c>
      <c r="S914" s="128">
        <v>5.4930614433405482</v>
      </c>
      <c r="T914" s="126">
        <v>1</v>
      </c>
      <c r="U914" s="128">
        <v>0.91602304274920765</v>
      </c>
      <c r="V914" s="12">
        <v>0</v>
      </c>
      <c r="W914" s="12">
        <v>1</v>
      </c>
      <c r="X914" s="12">
        <v>1</v>
      </c>
      <c r="Y914" s="12">
        <v>1</v>
      </c>
      <c r="Z914" s="12">
        <v>1</v>
      </c>
      <c r="AA914" s="12">
        <v>0</v>
      </c>
      <c r="AB914" s="12">
        <v>0</v>
      </c>
      <c r="AC914" s="12">
        <v>1</v>
      </c>
      <c r="AD914" s="12">
        <v>0</v>
      </c>
      <c r="AE914" s="12">
        <v>0</v>
      </c>
      <c r="AF914" s="12">
        <v>0.5</v>
      </c>
      <c r="AG914" s="113">
        <v>2.9957322735539909</v>
      </c>
      <c r="AH914" s="12">
        <v>1</v>
      </c>
      <c r="AI914" s="24">
        <v>60</v>
      </c>
      <c r="AJ914" s="12">
        <v>1</v>
      </c>
      <c r="AK914" s="12" t="s">
        <v>1057</v>
      </c>
      <c r="AL914" s="12">
        <v>23</v>
      </c>
      <c r="AM914" s="12" t="s">
        <v>173</v>
      </c>
      <c r="AN914" s="128">
        <f t="shared" si="35"/>
        <v>6.620073206530356</v>
      </c>
      <c r="AO914" s="12">
        <v>1376.05</v>
      </c>
      <c r="AP914" s="12" t="s">
        <v>1069</v>
      </c>
      <c r="AQ914" s="12" t="s">
        <v>1072</v>
      </c>
      <c r="AR914" s="12" t="s">
        <v>1080</v>
      </c>
      <c r="AS914" s="12" t="s">
        <v>1084</v>
      </c>
      <c r="AT914" s="12" t="s">
        <v>17</v>
      </c>
    </row>
    <row r="915" spans="1:46" ht="15" customHeight="1" x14ac:dyDescent="0.3">
      <c r="A915" s="15">
        <v>4.7402125890720513E-3</v>
      </c>
      <c r="B915" s="12">
        <v>8.8990783511824368E-3</v>
      </c>
      <c r="C915" s="12">
        <v>0</v>
      </c>
      <c r="D915" s="12">
        <v>0</v>
      </c>
      <c r="E915" s="12">
        <v>1</v>
      </c>
      <c r="F915" s="12">
        <v>1</v>
      </c>
      <c r="G915" s="12">
        <v>1</v>
      </c>
      <c r="H915" s="12">
        <v>0</v>
      </c>
      <c r="I915" s="12">
        <v>0</v>
      </c>
      <c r="J915" s="12">
        <v>0</v>
      </c>
      <c r="K915" s="12">
        <v>0</v>
      </c>
      <c r="L915" s="12">
        <v>0</v>
      </c>
      <c r="M915" s="12">
        <v>0</v>
      </c>
      <c r="N915" s="12">
        <v>1</v>
      </c>
      <c r="O915" s="113">
        <v>7.60688453121963</v>
      </c>
      <c r="P915" s="12">
        <v>0</v>
      </c>
      <c r="Q915" s="12">
        <v>1</v>
      </c>
      <c r="R915" s="12">
        <v>4.2329999999999997</v>
      </c>
      <c r="S915" s="128">
        <v>5.4930614433405482</v>
      </c>
      <c r="T915" s="126">
        <v>1</v>
      </c>
      <c r="U915" s="128">
        <v>0.91602304274920765</v>
      </c>
      <c r="V915" s="12">
        <v>0</v>
      </c>
      <c r="W915" s="12">
        <v>1</v>
      </c>
      <c r="X915" s="12">
        <v>1</v>
      </c>
      <c r="Y915" s="12">
        <v>1</v>
      </c>
      <c r="Z915" s="12">
        <v>1</v>
      </c>
      <c r="AA915" s="12">
        <v>0</v>
      </c>
      <c r="AB915" s="12">
        <v>0</v>
      </c>
      <c r="AC915" s="12">
        <v>1</v>
      </c>
      <c r="AD915" s="12">
        <v>0</v>
      </c>
      <c r="AE915" s="12">
        <v>0</v>
      </c>
      <c r="AF915" s="12">
        <v>0.5</v>
      </c>
      <c r="AG915" s="113">
        <v>2.9957322735539909</v>
      </c>
      <c r="AH915" s="12">
        <v>1</v>
      </c>
      <c r="AI915" s="24">
        <v>60</v>
      </c>
      <c r="AJ915" s="12">
        <v>1</v>
      </c>
      <c r="AK915" s="12" t="s">
        <v>1057</v>
      </c>
      <c r="AL915" s="12">
        <v>23</v>
      </c>
      <c r="AM915" s="12" t="s">
        <v>173</v>
      </c>
      <c r="AN915" s="128">
        <f t="shared" si="35"/>
        <v>6.620073206530356</v>
      </c>
      <c r="AO915" s="12">
        <v>1376.05</v>
      </c>
      <c r="AP915" s="12" t="s">
        <v>1069</v>
      </c>
      <c r="AQ915" s="12" t="s">
        <v>1072</v>
      </c>
      <c r="AR915" s="12" t="s">
        <v>1081</v>
      </c>
      <c r="AS915" s="12" t="s">
        <v>1085</v>
      </c>
      <c r="AT915" s="12" t="s">
        <v>17</v>
      </c>
    </row>
    <row r="916" spans="1:46" ht="15" customHeight="1" x14ac:dyDescent="0.3">
      <c r="A916" s="15">
        <v>8.9226815117637512E-3</v>
      </c>
      <c r="B916" s="12">
        <v>8.898824074566521E-3</v>
      </c>
      <c r="C916" s="12">
        <v>0</v>
      </c>
      <c r="D916" s="12">
        <v>0</v>
      </c>
      <c r="E916" s="12">
        <v>1</v>
      </c>
      <c r="F916" s="12">
        <v>1</v>
      </c>
      <c r="G916" s="12">
        <v>1</v>
      </c>
      <c r="H916" s="12">
        <v>0</v>
      </c>
      <c r="I916" s="12">
        <v>0</v>
      </c>
      <c r="J916" s="12">
        <v>0</v>
      </c>
      <c r="K916" s="12">
        <v>0</v>
      </c>
      <c r="L916" s="12">
        <v>0</v>
      </c>
      <c r="M916" s="12">
        <v>0</v>
      </c>
      <c r="N916" s="12">
        <v>1</v>
      </c>
      <c r="O916" s="113">
        <v>7.60688453121963</v>
      </c>
      <c r="P916" s="12">
        <v>0</v>
      </c>
      <c r="Q916" s="12">
        <v>1</v>
      </c>
      <c r="R916" s="12">
        <v>4.2329999999999997</v>
      </c>
      <c r="S916" s="128">
        <v>5.4930614433405482</v>
      </c>
      <c r="T916" s="126">
        <v>1</v>
      </c>
      <c r="U916" s="128">
        <v>0.91602304274920765</v>
      </c>
      <c r="V916" s="12">
        <v>0</v>
      </c>
      <c r="W916" s="12">
        <v>1</v>
      </c>
      <c r="X916" s="12">
        <v>1</v>
      </c>
      <c r="Y916" s="12">
        <v>1</v>
      </c>
      <c r="Z916" s="12">
        <v>1</v>
      </c>
      <c r="AA916" s="12">
        <v>0</v>
      </c>
      <c r="AB916" s="12">
        <v>0</v>
      </c>
      <c r="AC916" s="12">
        <v>1</v>
      </c>
      <c r="AD916" s="12">
        <v>0</v>
      </c>
      <c r="AE916" s="12">
        <v>0</v>
      </c>
      <c r="AF916" s="12">
        <v>0.5</v>
      </c>
      <c r="AG916" s="113">
        <v>2.9957322735539909</v>
      </c>
      <c r="AH916" s="12">
        <v>1</v>
      </c>
      <c r="AI916" s="24">
        <v>60</v>
      </c>
      <c r="AJ916" s="12">
        <v>1</v>
      </c>
      <c r="AK916" s="12" t="s">
        <v>1057</v>
      </c>
      <c r="AL916" s="12">
        <v>23</v>
      </c>
      <c r="AM916" s="12" t="s">
        <v>173</v>
      </c>
      <c r="AN916" s="128">
        <f t="shared" si="35"/>
        <v>6.620073206530356</v>
      </c>
      <c r="AO916" s="12">
        <v>1376.05</v>
      </c>
      <c r="AP916" s="12" t="s">
        <v>1069</v>
      </c>
      <c r="AQ916" s="12" t="s">
        <v>1072</v>
      </c>
      <c r="AR916" s="12" t="s">
        <v>1082</v>
      </c>
      <c r="AS916" s="12" t="s">
        <v>1086</v>
      </c>
      <c r="AT916" s="12" t="s">
        <v>17</v>
      </c>
    </row>
    <row r="917" spans="1:46" ht="15" customHeight="1" x14ac:dyDescent="0.3">
      <c r="A917" s="15">
        <v>-1.3583965638511004E-2</v>
      </c>
      <c r="B917" s="12">
        <v>8.898357237885372E-3</v>
      </c>
      <c r="C917" s="12">
        <v>0</v>
      </c>
      <c r="D917" s="12">
        <v>0</v>
      </c>
      <c r="E917" s="12">
        <v>1</v>
      </c>
      <c r="F917" s="12">
        <v>1</v>
      </c>
      <c r="G917" s="12">
        <v>1</v>
      </c>
      <c r="H917" s="12">
        <v>0</v>
      </c>
      <c r="I917" s="12">
        <v>0</v>
      </c>
      <c r="J917" s="12">
        <v>0</v>
      </c>
      <c r="K917" s="12">
        <v>0</v>
      </c>
      <c r="L917" s="12">
        <v>0</v>
      </c>
      <c r="M917" s="12">
        <v>0</v>
      </c>
      <c r="N917" s="12">
        <v>1</v>
      </c>
      <c r="O917" s="113">
        <v>7.60688453121963</v>
      </c>
      <c r="P917" s="12">
        <v>0</v>
      </c>
      <c r="Q917" s="12">
        <v>1</v>
      </c>
      <c r="R917" s="12">
        <v>4.2329999999999997</v>
      </c>
      <c r="S917" s="128">
        <v>5.4930614433405482</v>
      </c>
      <c r="T917" s="126">
        <v>1</v>
      </c>
      <c r="U917" s="128">
        <v>0.91602304274920765</v>
      </c>
      <c r="V917" s="12">
        <v>0</v>
      </c>
      <c r="W917" s="12">
        <v>1</v>
      </c>
      <c r="X917" s="12">
        <v>1</v>
      </c>
      <c r="Y917" s="12">
        <v>1</v>
      </c>
      <c r="Z917" s="12">
        <v>1</v>
      </c>
      <c r="AA917" s="12">
        <v>0</v>
      </c>
      <c r="AB917" s="12">
        <v>0</v>
      </c>
      <c r="AC917" s="12">
        <v>1</v>
      </c>
      <c r="AD917" s="12">
        <v>0</v>
      </c>
      <c r="AE917" s="12">
        <v>0</v>
      </c>
      <c r="AF917" s="12">
        <v>0.5</v>
      </c>
      <c r="AG917" s="113">
        <v>2.9957322735539909</v>
      </c>
      <c r="AH917" s="12">
        <v>1</v>
      </c>
      <c r="AI917" s="24">
        <v>60</v>
      </c>
      <c r="AJ917" s="12">
        <v>1</v>
      </c>
      <c r="AK917" s="12" t="s">
        <v>1057</v>
      </c>
      <c r="AL917" s="12">
        <v>23</v>
      </c>
      <c r="AM917" s="12" t="s">
        <v>173</v>
      </c>
      <c r="AN917" s="128">
        <f t="shared" si="35"/>
        <v>6.620073206530356</v>
      </c>
      <c r="AO917" s="12">
        <v>1376.05</v>
      </c>
      <c r="AP917" s="12" t="s">
        <v>1069</v>
      </c>
      <c r="AQ917" s="12" t="s">
        <v>1073</v>
      </c>
      <c r="AR917" s="12" t="s">
        <v>1078</v>
      </c>
      <c r="AS917" s="12" t="s">
        <v>1074</v>
      </c>
      <c r="AT917" s="12" t="s">
        <v>17</v>
      </c>
    </row>
    <row r="918" spans="1:46" ht="15" customHeight="1" x14ac:dyDescent="0.3">
      <c r="A918" s="15">
        <v>-1.3387965868719882E-2</v>
      </c>
      <c r="B918" s="12">
        <v>8.8983807627439904E-3</v>
      </c>
      <c r="C918" s="12">
        <v>0</v>
      </c>
      <c r="D918" s="12">
        <v>0</v>
      </c>
      <c r="E918" s="12">
        <v>1</v>
      </c>
      <c r="F918" s="12">
        <v>1</v>
      </c>
      <c r="G918" s="12">
        <v>1</v>
      </c>
      <c r="H918" s="12">
        <v>0</v>
      </c>
      <c r="I918" s="12">
        <v>0</v>
      </c>
      <c r="J918" s="12">
        <v>0</v>
      </c>
      <c r="K918" s="12">
        <v>0</v>
      </c>
      <c r="L918" s="12">
        <v>0</v>
      </c>
      <c r="M918" s="12">
        <v>0</v>
      </c>
      <c r="N918" s="12">
        <v>1</v>
      </c>
      <c r="O918" s="113">
        <v>7.60688453121963</v>
      </c>
      <c r="P918" s="12">
        <v>0</v>
      </c>
      <c r="Q918" s="12">
        <v>1</v>
      </c>
      <c r="R918" s="12">
        <v>4.2329999999999997</v>
      </c>
      <c r="S918" s="128">
        <v>5.4930614433405482</v>
      </c>
      <c r="T918" s="126">
        <v>1</v>
      </c>
      <c r="U918" s="128">
        <v>0.91602304274920765</v>
      </c>
      <c r="V918" s="12">
        <v>0</v>
      </c>
      <c r="W918" s="12">
        <v>1</v>
      </c>
      <c r="X918" s="12">
        <v>1</v>
      </c>
      <c r="Y918" s="12">
        <v>1</v>
      </c>
      <c r="Z918" s="12">
        <v>1</v>
      </c>
      <c r="AA918" s="12">
        <v>0</v>
      </c>
      <c r="AB918" s="12">
        <v>0</v>
      </c>
      <c r="AC918" s="12">
        <v>1</v>
      </c>
      <c r="AD918" s="12">
        <v>0</v>
      </c>
      <c r="AE918" s="12">
        <v>0</v>
      </c>
      <c r="AF918" s="12">
        <v>0.5</v>
      </c>
      <c r="AG918" s="113">
        <v>2.9957322735539909</v>
      </c>
      <c r="AH918" s="12">
        <v>1</v>
      </c>
      <c r="AI918" s="24">
        <v>60</v>
      </c>
      <c r="AJ918" s="12">
        <v>1</v>
      </c>
      <c r="AK918" s="12" t="s">
        <v>1057</v>
      </c>
      <c r="AL918" s="12">
        <v>23</v>
      </c>
      <c r="AM918" s="12" t="s">
        <v>173</v>
      </c>
      <c r="AN918" s="128">
        <f t="shared" si="35"/>
        <v>6.620073206530356</v>
      </c>
      <c r="AO918" s="12">
        <v>1376.05</v>
      </c>
      <c r="AP918" s="12" t="s">
        <v>1069</v>
      </c>
      <c r="AQ918" s="12" t="s">
        <v>1073</v>
      </c>
      <c r="AR918" s="12" t="s">
        <v>1079</v>
      </c>
      <c r="AS918" s="12" t="s">
        <v>1083</v>
      </c>
      <c r="AT918" s="12" t="s">
        <v>17</v>
      </c>
    </row>
    <row r="919" spans="1:46" ht="15" customHeight="1" x14ac:dyDescent="0.3">
      <c r="A919" s="15">
        <v>-1.2508460647837578E-2</v>
      </c>
      <c r="B919" s="12">
        <v>8.898482115281511E-3</v>
      </c>
      <c r="C919" s="12">
        <v>0</v>
      </c>
      <c r="D919" s="12">
        <v>0</v>
      </c>
      <c r="E919" s="12">
        <v>1</v>
      </c>
      <c r="F919" s="12">
        <v>1</v>
      </c>
      <c r="G919" s="12">
        <v>1</v>
      </c>
      <c r="H919" s="12">
        <v>0</v>
      </c>
      <c r="I919" s="12">
        <v>0</v>
      </c>
      <c r="J919" s="12">
        <v>0</v>
      </c>
      <c r="K919" s="12">
        <v>0</v>
      </c>
      <c r="L919" s="12">
        <v>0</v>
      </c>
      <c r="M919" s="12">
        <v>0</v>
      </c>
      <c r="N919" s="12">
        <v>1</v>
      </c>
      <c r="O919" s="113">
        <v>7.60688453121963</v>
      </c>
      <c r="P919" s="12">
        <v>0</v>
      </c>
      <c r="Q919" s="12">
        <v>1</v>
      </c>
      <c r="R919" s="12">
        <v>4.2329999999999997</v>
      </c>
      <c r="S919" s="128">
        <v>5.4930614433405482</v>
      </c>
      <c r="T919" s="126">
        <v>1</v>
      </c>
      <c r="U919" s="128">
        <v>0.91602304274920765</v>
      </c>
      <c r="V919" s="12">
        <v>0</v>
      </c>
      <c r="W919" s="12">
        <v>1</v>
      </c>
      <c r="X919" s="12">
        <v>1</v>
      </c>
      <c r="Y919" s="12">
        <v>1</v>
      </c>
      <c r="Z919" s="12">
        <v>1</v>
      </c>
      <c r="AA919" s="12">
        <v>0</v>
      </c>
      <c r="AB919" s="12">
        <v>0</v>
      </c>
      <c r="AC919" s="12">
        <v>1</v>
      </c>
      <c r="AD919" s="12">
        <v>0</v>
      </c>
      <c r="AE919" s="12">
        <v>0</v>
      </c>
      <c r="AF919" s="12">
        <v>0.5</v>
      </c>
      <c r="AG919" s="113">
        <v>2.9957322735539909</v>
      </c>
      <c r="AH919" s="12">
        <v>1</v>
      </c>
      <c r="AI919" s="24">
        <v>60</v>
      </c>
      <c r="AJ919" s="12">
        <v>1</v>
      </c>
      <c r="AK919" s="12" t="s">
        <v>1057</v>
      </c>
      <c r="AL919" s="12">
        <v>23</v>
      </c>
      <c r="AM919" s="12" t="s">
        <v>173</v>
      </c>
      <c r="AN919" s="128">
        <f t="shared" si="35"/>
        <v>6.620073206530356</v>
      </c>
      <c r="AO919" s="12">
        <v>1376.05</v>
      </c>
      <c r="AP919" s="12" t="s">
        <v>1069</v>
      </c>
      <c r="AQ919" s="12" t="s">
        <v>1073</v>
      </c>
      <c r="AR919" s="12" t="s">
        <v>1080</v>
      </c>
      <c r="AS919" s="12" t="s">
        <v>1084</v>
      </c>
      <c r="AT919" s="12" t="s">
        <v>17</v>
      </c>
    </row>
    <row r="920" spans="1:46" ht="15" customHeight="1" x14ac:dyDescent="0.3">
      <c r="A920" s="15">
        <v>-1.784216964296173E-2</v>
      </c>
      <c r="B920" s="12">
        <v>8.8977617239083661E-3</v>
      </c>
      <c r="C920" s="12">
        <v>0</v>
      </c>
      <c r="D920" s="12">
        <v>0</v>
      </c>
      <c r="E920" s="12">
        <v>1</v>
      </c>
      <c r="F920" s="12">
        <v>1</v>
      </c>
      <c r="G920" s="12">
        <v>1</v>
      </c>
      <c r="H920" s="12">
        <v>0</v>
      </c>
      <c r="I920" s="12">
        <v>0</v>
      </c>
      <c r="J920" s="12">
        <v>0</v>
      </c>
      <c r="K920" s="12">
        <v>0</v>
      </c>
      <c r="L920" s="12">
        <v>0</v>
      </c>
      <c r="M920" s="12">
        <v>0</v>
      </c>
      <c r="N920" s="12">
        <v>1</v>
      </c>
      <c r="O920" s="113">
        <v>7.60688453121963</v>
      </c>
      <c r="P920" s="12">
        <v>0</v>
      </c>
      <c r="Q920" s="12">
        <v>1</v>
      </c>
      <c r="R920" s="12">
        <v>4.2329999999999997</v>
      </c>
      <c r="S920" s="128">
        <v>5.4930614433405482</v>
      </c>
      <c r="T920" s="126">
        <v>1</v>
      </c>
      <c r="U920" s="128">
        <v>0.91602304274920765</v>
      </c>
      <c r="V920" s="12">
        <v>0</v>
      </c>
      <c r="W920" s="12">
        <v>1</v>
      </c>
      <c r="X920" s="12">
        <v>1</v>
      </c>
      <c r="Y920" s="12">
        <v>1</v>
      </c>
      <c r="Z920" s="12">
        <v>1</v>
      </c>
      <c r="AA920" s="12">
        <v>0</v>
      </c>
      <c r="AB920" s="12">
        <v>0</v>
      </c>
      <c r="AC920" s="12">
        <v>1</v>
      </c>
      <c r="AD920" s="12">
        <v>0</v>
      </c>
      <c r="AE920" s="12">
        <v>0</v>
      </c>
      <c r="AF920" s="12">
        <v>0.5</v>
      </c>
      <c r="AG920" s="113">
        <v>2.9957322735539909</v>
      </c>
      <c r="AH920" s="12">
        <v>1</v>
      </c>
      <c r="AI920" s="24">
        <v>60</v>
      </c>
      <c r="AJ920" s="12">
        <v>1</v>
      </c>
      <c r="AK920" s="12" t="s">
        <v>1057</v>
      </c>
      <c r="AL920" s="12">
        <v>23</v>
      </c>
      <c r="AM920" s="12" t="s">
        <v>173</v>
      </c>
      <c r="AN920" s="128">
        <f t="shared" si="35"/>
        <v>6.620073206530356</v>
      </c>
      <c r="AO920" s="12">
        <v>1376.05</v>
      </c>
      <c r="AP920" s="12" t="s">
        <v>1069</v>
      </c>
      <c r="AQ920" s="12" t="s">
        <v>1073</v>
      </c>
      <c r="AR920" s="12" t="s">
        <v>1081</v>
      </c>
      <c r="AS920" s="12" t="s">
        <v>1085</v>
      </c>
      <c r="AT920" s="12" t="s">
        <v>17</v>
      </c>
    </row>
    <row r="921" spans="1:46" ht="15" customHeight="1" x14ac:dyDescent="0.3">
      <c r="A921" s="15">
        <v>-1.6918589743225904E-4</v>
      </c>
      <c r="B921" s="12">
        <v>8.8991782049368251E-3</v>
      </c>
      <c r="C921" s="12">
        <v>0</v>
      </c>
      <c r="D921" s="12">
        <v>0</v>
      </c>
      <c r="E921" s="12">
        <v>1</v>
      </c>
      <c r="F921" s="12">
        <v>1</v>
      </c>
      <c r="G921" s="12">
        <v>1</v>
      </c>
      <c r="H921" s="12">
        <v>0</v>
      </c>
      <c r="I921" s="12">
        <v>0</v>
      </c>
      <c r="J921" s="12">
        <v>0</v>
      </c>
      <c r="K921" s="12">
        <v>0</v>
      </c>
      <c r="L921" s="12">
        <v>0</v>
      </c>
      <c r="M921" s="12">
        <v>0</v>
      </c>
      <c r="N921" s="12">
        <v>1</v>
      </c>
      <c r="O921" s="113">
        <v>7.60688453121963</v>
      </c>
      <c r="P921" s="12">
        <v>0</v>
      </c>
      <c r="Q921" s="12">
        <v>1</v>
      </c>
      <c r="R921" s="12">
        <v>4.2329999999999997</v>
      </c>
      <c r="S921" s="128">
        <v>5.4930614433405482</v>
      </c>
      <c r="T921" s="126">
        <v>1</v>
      </c>
      <c r="U921" s="128">
        <v>0.91602304274920765</v>
      </c>
      <c r="V921" s="12">
        <v>0</v>
      </c>
      <c r="W921" s="12">
        <v>1</v>
      </c>
      <c r="X921" s="12">
        <v>1</v>
      </c>
      <c r="Y921" s="12">
        <v>1</v>
      </c>
      <c r="Z921" s="12">
        <v>1</v>
      </c>
      <c r="AA921" s="12">
        <v>0</v>
      </c>
      <c r="AB921" s="12">
        <v>0</v>
      </c>
      <c r="AC921" s="12">
        <v>1</v>
      </c>
      <c r="AD921" s="12">
        <v>0</v>
      </c>
      <c r="AE921" s="12">
        <v>0</v>
      </c>
      <c r="AF921" s="12">
        <v>0.5</v>
      </c>
      <c r="AG921" s="113">
        <v>2.9957322735539909</v>
      </c>
      <c r="AH921" s="12">
        <v>1</v>
      </c>
      <c r="AI921" s="24">
        <v>60</v>
      </c>
      <c r="AJ921" s="12">
        <v>1</v>
      </c>
      <c r="AK921" s="12" t="s">
        <v>1057</v>
      </c>
      <c r="AL921" s="12">
        <v>23</v>
      </c>
      <c r="AM921" s="12" t="s">
        <v>173</v>
      </c>
      <c r="AN921" s="128">
        <f t="shared" si="35"/>
        <v>6.620073206530356</v>
      </c>
      <c r="AO921" s="12">
        <v>1376.05</v>
      </c>
      <c r="AP921" s="12" t="s">
        <v>1069</v>
      </c>
      <c r="AQ921" s="12" t="s">
        <v>1073</v>
      </c>
      <c r="AR921" s="12" t="s">
        <v>1082</v>
      </c>
      <c r="AS921" s="12" t="s">
        <v>1086</v>
      </c>
      <c r="AT921" s="12" t="s">
        <v>17</v>
      </c>
    </row>
    <row r="922" spans="1:46" ht="15" customHeight="1" x14ac:dyDescent="0.3">
      <c r="A922" s="15">
        <v>-1.9215431131617756E-2</v>
      </c>
      <c r="B922" s="12">
        <v>1.0046493127082039E-2</v>
      </c>
      <c r="C922" s="12">
        <v>0</v>
      </c>
      <c r="D922" s="12">
        <v>0</v>
      </c>
      <c r="E922" s="12">
        <v>1</v>
      </c>
      <c r="F922" s="12">
        <v>0</v>
      </c>
      <c r="G922" s="12">
        <v>1</v>
      </c>
      <c r="H922" s="12">
        <v>0</v>
      </c>
      <c r="I922" s="12">
        <v>0</v>
      </c>
      <c r="J922" s="12">
        <v>0</v>
      </c>
      <c r="K922" s="12">
        <v>0</v>
      </c>
      <c r="L922" s="12">
        <v>0</v>
      </c>
      <c r="M922" s="12">
        <v>0</v>
      </c>
      <c r="N922" s="12">
        <v>1</v>
      </c>
      <c r="O922" s="113">
        <v>7.60688453121963</v>
      </c>
      <c r="P922" s="12">
        <v>0</v>
      </c>
      <c r="Q922" s="12">
        <v>1</v>
      </c>
      <c r="R922" s="12">
        <v>4.2329999999999997</v>
      </c>
      <c r="S922" s="128">
        <v>5.4930614433405482</v>
      </c>
      <c r="T922" s="126">
        <v>1</v>
      </c>
      <c r="U922" s="128">
        <v>0.91602304274920765</v>
      </c>
      <c r="V922" s="12">
        <v>0</v>
      </c>
      <c r="W922" s="12">
        <v>1</v>
      </c>
      <c r="X922" s="12">
        <v>1</v>
      </c>
      <c r="Y922" s="12">
        <v>1</v>
      </c>
      <c r="Z922" s="12">
        <v>1</v>
      </c>
      <c r="AA922" s="12">
        <v>0</v>
      </c>
      <c r="AB922" s="12">
        <v>0</v>
      </c>
      <c r="AC922" s="12">
        <v>1</v>
      </c>
      <c r="AD922" s="12">
        <v>0</v>
      </c>
      <c r="AE922" s="12">
        <v>0</v>
      </c>
      <c r="AF922" s="12">
        <v>0.5</v>
      </c>
      <c r="AG922" s="113">
        <v>2.9957322735539909</v>
      </c>
      <c r="AH922" s="12">
        <v>1</v>
      </c>
      <c r="AI922" s="24">
        <v>60</v>
      </c>
      <c r="AJ922" s="12">
        <v>1</v>
      </c>
      <c r="AK922" s="12" t="s">
        <v>1057</v>
      </c>
      <c r="AL922" s="12">
        <v>23</v>
      </c>
      <c r="AM922" s="12" t="s">
        <v>173</v>
      </c>
      <c r="AN922" s="128">
        <f t="shared" si="35"/>
        <v>6.620073206530356</v>
      </c>
      <c r="AO922" s="12">
        <v>1376.05</v>
      </c>
      <c r="AP922" s="12" t="s">
        <v>1075</v>
      </c>
      <c r="AQ922" s="12" t="s">
        <v>1070</v>
      </c>
      <c r="AR922" s="12" t="s">
        <v>1078</v>
      </c>
      <c r="AS922" s="12" t="s">
        <v>1087</v>
      </c>
      <c r="AT922" s="12" t="s">
        <v>17</v>
      </c>
    </row>
    <row r="923" spans="1:46" ht="15" customHeight="1" x14ac:dyDescent="0.3">
      <c r="A923" s="15">
        <v>-1.2437527404532694E-2</v>
      </c>
      <c r="B923" s="12">
        <v>1.0047571158171507E-2</v>
      </c>
      <c r="C923" s="12">
        <v>0</v>
      </c>
      <c r="D923" s="12">
        <v>0</v>
      </c>
      <c r="E923" s="12">
        <v>1</v>
      </c>
      <c r="F923" s="12">
        <v>0</v>
      </c>
      <c r="G923" s="12">
        <v>1</v>
      </c>
      <c r="H923" s="12">
        <v>0</v>
      </c>
      <c r="I923" s="12">
        <v>0</v>
      </c>
      <c r="J923" s="12">
        <v>0</v>
      </c>
      <c r="K923" s="12">
        <v>0</v>
      </c>
      <c r="L923" s="12">
        <v>0</v>
      </c>
      <c r="M923" s="12">
        <v>0</v>
      </c>
      <c r="N923" s="12">
        <v>1</v>
      </c>
      <c r="O923" s="113">
        <v>7.60688453121963</v>
      </c>
      <c r="P923" s="12">
        <v>0</v>
      </c>
      <c r="Q923" s="12">
        <v>1</v>
      </c>
      <c r="R923" s="12">
        <v>4.2329999999999997</v>
      </c>
      <c r="S923" s="128">
        <v>5.4930614433405482</v>
      </c>
      <c r="T923" s="126">
        <v>1</v>
      </c>
      <c r="U923" s="128">
        <v>0.91602304274920765</v>
      </c>
      <c r="V923" s="12">
        <v>0</v>
      </c>
      <c r="W923" s="12">
        <v>1</v>
      </c>
      <c r="X923" s="12">
        <v>1</v>
      </c>
      <c r="Y923" s="12">
        <v>1</v>
      </c>
      <c r="Z923" s="12">
        <v>1</v>
      </c>
      <c r="AA923" s="12">
        <v>0</v>
      </c>
      <c r="AB923" s="12">
        <v>0</v>
      </c>
      <c r="AC923" s="12">
        <v>1</v>
      </c>
      <c r="AD923" s="12">
        <v>0</v>
      </c>
      <c r="AE923" s="12">
        <v>0</v>
      </c>
      <c r="AF923" s="12">
        <v>0.5</v>
      </c>
      <c r="AG923" s="113">
        <v>2.9957322735539909</v>
      </c>
      <c r="AH923" s="12">
        <v>1</v>
      </c>
      <c r="AI923" s="24">
        <v>60</v>
      </c>
      <c r="AJ923" s="12">
        <v>1</v>
      </c>
      <c r="AK923" s="12" t="s">
        <v>1057</v>
      </c>
      <c r="AL923" s="12">
        <v>23</v>
      </c>
      <c r="AM923" s="12" t="s">
        <v>173</v>
      </c>
      <c r="AN923" s="128">
        <f t="shared" si="35"/>
        <v>6.620073206530356</v>
      </c>
      <c r="AO923" s="12">
        <v>1376.05</v>
      </c>
      <c r="AP923" s="12" t="s">
        <v>1075</v>
      </c>
      <c r="AQ923" s="12" t="s">
        <v>1070</v>
      </c>
      <c r="AR923" s="12" t="s">
        <v>1079</v>
      </c>
      <c r="AS923" s="12" t="s">
        <v>1088</v>
      </c>
      <c r="AT923" s="12" t="s">
        <v>17</v>
      </c>
    </row>
    <row r="924" spans="1:46" ht="15" customHeight="1" x14ac:dyDescent="0.3">
      <c r="A924" s="15">
        <v>-1.4857735587079984E-2</v>
      </c>
      <c r="B924" s="12">
        <v>1.0047239228968023E-2</v>
      </c>
      <c r="C924" s="12">
        <v>0</v>
      </c>
      <c r="D924" s="12">
        <v>0</v>
      </c>
      <c r="E924" s="12">
        <v>1</v>
      </c>
      <c r="F924" s="12">
        <v>0</v>
      </c>
      <c r="G924" s="12">
        <v>1</v>
      </c>
      <c r="H924" s="12">
        <v>0</v>
      </c>
      <c r="I924" s="12">
        <v>0</v>
      </c>
      <c r="J924" s="12">
        <v>0</v>
      </c>
      <c r="K924" s="12">
        <v>0</v>
      </c>
      <c r="L924" s="12">
        <v>0</v>
      </c>
      <c r="M924" s="12">
        <v>0</v>
      </c>
      <c r="N924" s="12">
        <v>1</v>
      </c>
      <c r="O924" s="113">
        <v>7.60688453121963</v>
      </c>
      <c r="P924" s="12">
        <v>0</v>
      </c>
      <c r="Q924" s="12">
        <v>1</v>
      </c>
      <c r="R924" s="12">
        <v>4.2329999999999997</v>
      </c>
      <c r="S924" s="128">
        <v>5.4930614433405482</v>
      </c>
      <c r="T924" s="126">
        <v>1</v>
      </c>
      <c r="U924" s="128">
        <v>0.91602304274920765</v>
      </c>
      <c r="V924" s="12">
        <v>0</v>
      </c>
      <c r="W924" s="12">
        <v>1</v>
      </c>
      <c r="X924" s="12">
        <v>1</v>
      </c>
      <c r="Y924" s="12">
        <v>1</v>
      </c>
      <c r="Z924" s="12">
        <v>1</v>
      </c>
      <c r="AA924" s="12">
        <v>0</v>
      </c>
      <c r="AB924" s="12">
        <v>0</v>
      </c>
      <c r="AC924" s="12">
        <v>1</v>
      </c>
      <c r="AD924" s="12">
        <v>0</v>
      </c>
      <c r="AE924" s="12">
        <v>0</v>
      </c>
      <c r="AF924" s="12">
        <v>0.5</v>
      </c>
      <c r="AG924" s="113">
        <v>2.9957322735539909</v>
      </c>
      <c r="AH924" s="12">
        <v>1</v>
      </c>
      <c r="AI924" s="24">
        <v>60</v>
      </c>
      <c r="AJ924" s="12">
        <v>1</v>
      </c>
      <c r="AK924" s="12" t="s">
        <v>1057</v>
      </c>
      <c r="AL924" s="12">
        <v>23</v>
      </c>
      <c r="AM924" s="12" t="s">
        <v>173</v>
      </c>
      <c r="AN924" s="128">
        <f t="shared" si="35"/>
        <v>6.620073206530356</v>
      </c>
      <c r="AO924" s="12">
        <v>1376.05</v>
      </c>
      <c r="AP924" s="12" t="s">
        <v>1075</v>
      </c>
      <c r="AQ924" s="12" t="s">
        <v>1070</v>
      </c>
      <c r="AR924" s="12" t="s">
        <v>1080</v>
      </c>
      <c r="AS924" s="12" t="s">
        <v>1089</v>
      </c>
      <c r="AT924" s="12" t="s">
        <v>17</v>
      </c>
    </row>
    <row r="925" spans="1:46" ht="15" customHeight="1" x14ac:dyDescent="0.3">
      <c r="A925" s="15">
        <v>-2.6440435726500736E-2</v>
      </c>
      <c r="B925" s="12">
        <v>1.0044835390833295E-2</v>
      </c>
      <c r="C925" s="12">
        <v>0</v>
      </c>
      <c r="D925" s="12">
        <v>0</v>
      </c>
      <c r="E925" s="12">
        <v>1</v>
      </c>
      <c r="F925" s="12">
        <v>0</v>
      </c>
      <c r="G925" s="12">
        <v>1</v>
      </c>
      <c r="H925" s="12">
        <v>0</v>
      </c>
      <c r="I925" s="12">
        <v>0</v>
      </c>
      <c r="J925" s="12">
        <v>0</v>
      </c>
      <c r="K925" s="12">
        <v>0</v>
      </c>
      <c r="L925" s="12">
        <v>0</v>
      </c>
      <c r="M925" s="12">
        <v>0</v>
      </c>
      <c r="N925" s="12">
        <v>1</v>
      </c>
      <c r="O925" s="113">
        <v>7.60688453121963</v>
      </c>
      <c r="P925" s="12">
        <v>0</v>
      </c>
      <c r="Q925" s="12">
        <v>1</v>
      </c>
      <c r="R925" s="12">
        <v>4.2329999999999997</v>
      </c>
      <c r="S925" s="128">
        <v>5.4930614433405482</v>
      </c>
      <c r="T925" s="126">
        <v>1</v>
      </c>
      <c r="U925" s="128">
        <v>0.91602304274920765</v>
      </c>
      <c r="V925" s="12">
        <v>0</v>
      </c>
      <c r="W925" s="12">
        <v>1</v>
      </c>
      <c r="X925" s="12">
        <v>1</v>
      </c>
      <c r="Y925" s="12">
        <v>1</v>
      </c>
      <c r="Z925" s="12">
        <v>1</v>
      </c>
      <c r="AA925" s="12">
        <v>0</v>
      </c>
      <c r="AB925" s="12">
        <v>0</v>
      </c>
      <c r="AC925" s="12">
        <v>1</v>
      </c>
      <c r="AD925" s="12">
        <v>0</v>
      </c>
      <c r="AE925" s="12">
        <v>0</v>
      </c>
      <c r="AF925" s="12">
        <v>0.5</v>
      </c>
      <c r="AG925" s="113">
        <v>2.9957322735539909</v>
      </c>
      <c r="AH925" s="12">
        <v>1</v>
      </c>
      <c r="AI925" s="24">
        <v>60</v>
      </c>
      <c r="AJ925" s="12">
        <v>1</v>
      </c>
      <c r="AK925" s="12" t="s">
        <v>1057</v>
      </c>
      <c r="AL925" s="12">
        <v>23</v>
      </c>
      <c r="AM925" s="12" t="s">
        <v>173</v>
      </c>
      <c r="AN925" s="128">
        <f t="shared" si="35"/>
        <v>6.620073206530356</v>
      </c>
      <c r="AO925" s="12">
        <v>1376.05</v>
      </c>
      <c r="AP925" s="12" t="s">
        <v>1075</v>
      </c>
      <c r="AQ925" s="12" t="s">
        <v>1070</v>
      </c>
      <c r="AR925" s="12" t="s">
        <v>1081</v>
      </c>
      <c r="AS925" s="12" t="s">
        <v>1090</v>
      </c>
      <c r="AT925" s="12" t="s">
        <v>17</v>
      </c>
    </row>
    <row r="926" spans="1:46" ht="15" customHeight="1" x14ac:dyDescent="0.3">
      <c r="A926" s="15">
        <v>-9.2832702328701829E-3</v>
      </c>
      <c r="B926" s="12">
        <v>1.00479154000564E-2</v>
      </c>
      <c r="C926" s="12">
        <v>0</v>
      </c>
      <c r="D926" s="12">
        <v>0</v>
      </c>
      <c r="E926" s="12">
        <v>1</v>
      </c>
      <c r="F926" s="12">
        <v>0</v>
      </c>
      <c r="G926" s="12">
        <v>1</v>
      </c>
      <c r="H926" s="12">
        <v>0</v>
      </c>
      <c r="I926" s="12">
        <v>0</v>
      </c>
      <c r="J926" s="12">
        <v>0</v>
      </c>
      <c r="K926" s="12">
        <v>0</v>
      </c>
      <c r="L926" s="12">
        <v>0</v>
      </c>
      <c r="M926" s="12">
        <v>0</v>
      </c>
      <c r="N926" s="12">
        <v>1</v>
      </c>
      <c r="O926" s="113">
        <v>7.60688453121963</v>
      </c>
      <c r="P926" s="12">
        <v>0</v>
      </c>
      <c r="Q926" s="12">
        <v>1</v>
      </c>
      <c r="R926" s="12">
        <v>4.2329999999999997</v>
      </c>
      <c r="S926" s="128">
        <v>5.4930614433405482</v>
      </c>
      <c r="T926" s="126">
        <v>1</v>
      </c>
      <c r="U926" s="128">
        <v>0.91602304274920765</v>
      </c>
      <c r="V926" s="12">
        <v>0</v>
      </c>
      <c r="W926" s="12">
        <v>1</v>
      </c>
      <c r="X926" s="12">
        <v>1</v>
      </c>
      <c r="Y926" s="12">
        <v>1</v>
      </c>
      <c r="Z926" s="12">
        <v>1</v>
      </c>
      <c r="AA926" s="12">
        <v>0</v>
      </c>
      <c r="AB926" s="12">
        <v>0</v>
      </c>
      <c r="AC926" s="12">
        <v>1</v>
      </c>
      <c r="AD926" s="12">
        <v>0</v>
      </c>
      <c r="AE926" s="12">
        <v>0</v>
      </c>
      <c r="AF926" s="12">
        <v>0.5</v>
      </c>
      <c r="AG926" s="113">
        <v>2.9957322735539909</v>
      </c>
      <c r="AH926" s="12">
        <v>1</v>
      </c>
      <c r="AI926" s="24">
        <v>60</v>
      </c>
      <c r="AJ926" s="12">
        <v>1</v>
      </c>
      <c r="AK926" s="12" t="s">
        <v>1057</v>
      </c>
      <c r="AL926" s="12">
        <v>23</v>
      </c>
      <c r="AM926" s="12" t="s">
        <v>173</v>
      </c>
      <c r="AN926" s="128">
        <f t="shared" si="35"/>
        <v>6.620073206530356</v>
      </c>
      <c r="AO926" s="12">
        <v>1376.05</v>
      </c>
      <c r="AP926" s="12" t="s">
        <v>1075</v>
      </c>
      <c r="AQ926" s="12" t="s">
        <v>1070</v>
      </c>
      <c r="AR926" s="12" t="s">
        <v>1082</v>
      </c>
      <c r="AS926" s="12" t="s">
        <v>1091</v>
      </c>
      <c r="AT926" s="12" t="s">
        <v>17</v>
      </c>
    </row>
    <row r="927" spans="1:46" ht="15" customHeight="1" x14ac:dyDescent="0.3">
      <c r="A927" s="15">
        <v>3.2562193205193358E-3</v>
      </c>
      <c r="B927" s="12">
        <v>1.0048295116946118E-2</v>
      </c>
      <c r="C927" s="12">
        <v>0</v>
      </c>
      <c r="D927" s="12">
        <v>0</v>
      </c>
      <c r="E927" s="12">
        <v>1</v>
      </c>
      <c r="F927" s="12">
        <v>1</v>
      </c>
      <c r="G927" s="12">
        <v>1</v>
      </c>
      <c r="H927" s="12">
        <v>0</v>
      </c>
      <c r="I927" s="12">
        <v>0</v>
      </c>
      <c r="J927" s="12">
        <v>0</v>
      </c>
      <c r="K927" s="12">
        <v>0</v>
      </c>
      <c r="L927" s="12">
        <v>0</v>
      </c>
      <c r="M927" s="12">
        <v>0</v>
      </c>
      <c r="N927" s="12">
        <v>1</v>
      </c>
      <c r="O927" s="113">
        <v>7.60688453121963</v>
      </c>
      <c r="P927" s="12">
        <v>0</v>
      </c>
      <c r="Q927" s="12">
        <v>1</v>
      </c>
      <c r="R927" s="12">
        <v>4.2329999999999997</v>
      </c>
      <c r="S927" s="128">
        <v>5.4930614433405482</v>
      </c>
      <c r="T927" s="126">
        <v>1</v>
      </c>
      <c r="U927" s="128">
        <v>0.91602304274920765</v>
      </c>
      <c r="V927" s="12">
        <v>0</v>
      </c>
      <c r="W927" s="12">
        <v>1</v>
      </c>
      <c r="X927" s="12">
        <v>1</v>
      </c>
      <c r="Y927" s="12">
        <v>1</v>
      </c>
      <c r="Z927" s="12">
        <v>1</v>
      </c>
      <c r="AA927" s="12">
        <v>0</v>
      </c>
      <c r="AB927" s="12">
        <v>0</v>
      </c>
      <c r="AC927" s="12">
        <v>1</v>
      </c>
      <c r="AD927" s="12">
        <v>0</v>
      </c>
      <c r="AE927" s="12">
        <v>0</v>
      </c>
      <c r="AF927" s="12">
        <v>0.5</v>
      </c>
      <c r="AG927" s="113">
        <v>2.9957322735539909</v>
      </c>
      <c r="AH927" s="12">
        <v>1</v>
      </c>
      <c r="AI927" s="24">
        <v>60</v>
      </c>
      <c r="AJ927" s="12">
        <v>1</v>
      </c>
      <c r="AK927" s="12" t="s">
        <v>1057</v>
      </c>
      <c r="AL927" s="12">
        <v>23</v>
      </c>
      <c r="AM927" s="12" t="s">
        <v>173</v>
      </c>
      <c r="AN927" s="128">
        <f t="shared" si="35"/>
        <v>6.620073206530356</v>
      </c>
      <c r="AO927" s="12">
        <v>1376.05</v>
      </c>
      <c r="AP927" s="12" t="s">
        <v>1075</v>
      </c>
      <c r="AQ927" s="12" t="s">
        <v>1071</v>
      </c>
      <c r="AR927" s="12" t="s">
        <v>1078</v>
      </c>
      <c r="AS927" s="12" t="s">
        <v>1087</v>
      </c>
      <c r="AT927" s="12" t="s">
        <v>17</v>
      </c>
    </row>
    <row r="928" spans="1:46" ht="15" customHeight="1" x14ac:dyDescent="0.3">
      <c r="A928" s="15">
        <v>8.5505600518679583E-3</v>
      </c>
      <c r="B928" s="12">
        <v>1.004798105370094E-2</v>
      </c>
      <c r="C928" s="12">
        <v>0</v>
      </c>
      <c r="D928" s="12">
        <v>0</v>
      </c>
      <c r="E928" s="12">
        <v>1</v>
      </c>
      <c r="F928" s="12">
        <v>1</v>
      </c>
      <c r="G928" s="12">
        <v>1</v>
      </c>
      <c r="H928" s="12">
        <v>0</v>
      </c>
      <c r="I928" s="12">
        <v>0</v>
      </c>
      <c r="J928" s="12">
        <v>0</v>
      </c>
      <c r="K928" s="12">
        <v>0</v>
      </c>
      <c r="L928" s="12">
        <v>0</v>
      </c>
      <c r="M928" s="12">
        <v>0</v>
      </c>
      <c r="N928" s="12">
        <v>1</v>
      </c>
      <c r="O928" s="113">
        <v>7.60688453121963</v>
      </c>
      <c r="P928" s="12">
        <v>0</v>
      </c>
      <c r="Q928" s="12">
        <v>1</v>
      </c>
      <c r="R928" s="12">
        <v>4.2329999999999997</v>
      </c>
      <c r="S928" s="128">
        <v>5.4930614433405482</v>
      </c>
      <c r="T928" s="126">
        <v>1</v>
      </c>
      <c r="U928" s="128">
        <v>0.91602304274920765</v>
      </c>
      <c r="V928" s="12">
        <v>0</v>
      </c>
      <c r="W928" s="12">
        <v>1</v>
      </c>
      <c r="X928" s="12">
        <v>1</v>
      </c>
      <c r="Y928" s="12">
        <v>1</v>
      </c>
      <c r="Z928" s="12">
        <v>1</v>
      </c>
      <c r="AA928" s="12">
        <v>0</v>
      </c>
      <c r="AB928" s="12">
        <v>0</v>
      </c>
      <c r="AC928" s="12">
        <v>1</v>
      </c>
      <c r="AD928" s="12">
        <v>0</v>
      </c>
      <c r="AE928" s="12">
        <v>0</v>
      </c>
      <c r="AF928" s="12">
        <v>0.5</v>
      </c>
      <c r="AG928" s="113">
        <v>2.9957322735539909</v>
      </c>
      <c r="AH928" s="12">
        <v>1</v>
      </c>
      <c r="AI928" s="24">
        <v>60</v>
      </c>
      <c r="AJ928" s="12">
        <v>1</v>
      </c>
      <c r="AK928" s="12" t="s">
        <v>1057</v>
      </c>
      <c r="AL928" s="12">
        <v>23</v>
      </c>
      <c r="AM928" s="12" t="s">
        <v>173</v>
      </c>
      <c r="AN928" s="128">
        <f t="shared" si="35"/>
        <v>6.620073206530356</v>
      </c>
      <c r="AO928" s="12">
        <v>1376.05</v>
      </c>
      <c r="AP928" s="12" t="s">
        <v>1075</v>
      </c>
      <c r="AQ928" s="12" t="s">
        <v>1071</v>
      </c>
      <c r="AR928" s="12" t="s">
        <v>1079</v>
      </c>
      <c r="AS928" s="12" t="s">
        <v>1088</v>
      </c>
      <c r="AT928" s="12" t="s">
        <v>17</v>
      </c>
    </row>
    <row r="929" spans="1:46" ht="15" customHeight="1" x14ac:dyDescent="0.3">
      <c r="A929" s="15">
        <v>1.2975040880409568E-3</v>
      </c>
      <c r="B929" s="12">
        <v>1.0048339929941244E-2</v>
      </c>
      <c r="C929" s="12">
        <v>0</v>
      </c>
      <c r="D929" s="12">
        <v>0</v>
      </c>
      <c r="E929" s="12">
        <v>1</v>
      </c>
      <c r="F929" s="12">
        <v>1</v>
      </c>
      <c r="G929" s="12">
        <v>1</v>
      </c>
      <c r="H929" s="12">
        <v>0</v>
      </c>
      <c r="I929" s="12">
        <v>0</v>
      </c>
      <c r="J929" s="12">
        <v>0</v>
      </c>
      <c r="K929" s="12">
        <v>0</v>
      </c>
      <c r="L929" s="12">
        <v>0</v>
      </c>
      <c r="M929" s="12">
        <v>0</v>
      </c>
      <c r="N929" s="12">
        <v>1</v>
      </c>
      <c r="O929" s="113">
        <v>7.60688453121963</v>
      </c>
      <c r="P929" s="12">
        <v>0</v>
      </c>
      <c r="Q929" s="12">
        <v>1</v>
      </c>
      <c r="R929" s="12">
        <v>4.2329999999999997</v>
      </c>
      <c r="S929" s="128">
        <v>5.4930614433405482</v>
      </c>
      <c r="T929" s="126">
        <v>1</v>
      </c>
      <c r="U929" s="128">
        <v>0.91602304274920765</v>
      </c>
      <c r="V929" s="12">
        <v>0</v>
      </c>
      <c r="W929" s="12">
        <v>1</v>
      </c>
      <c r="X929" s="12">
        <v>1</v>
      </c>
      <c r="Y929" s="12">
        <v>1</v>
      </c>
      <c r="Z929" s="12">
        <v>1</v>
      </c>
      <c r="AA929" s="12">
        <v>0</v>
      </c>
      <c r="AB929" s="12">
        <v>0</v>
      </c>
      <c r="AC929" s="12">
        <v>1</v>
      </c>
      <c r="AD929" s="12">
        <v>0</v>
      </c>
      <c r="AE929" s="12">
        <v>0</v>
      </c>
      <c r="AF929" s="12">
        <v>0.5</v>
      </c>
      <c r="AG929" s="113">
        <v>2.9957322735539909</v>
      </c>
      <c r="AH929" s="12">
        <v>1</v>
      </c>
      <c r="AI929" s="24">
        <v>60</v>
      </c>
      <c r="AJ929" s="12">
        <v>1</v>
      </c>
      <c r="AK929" s="12" t="s">
        <v>1057</v>
      </c>
      <c r="AL929" s="12">
        <v>23</v>
      </c>
      <c r="AM929" s="12" t="s">
        <v>173</v>
      </c>
      <c r="AN929" s="128">
        <f t="shared" si="35"/>
        <v>6.620073206530356</v>
      </c>
      <c r="AO929" s="12">
        <v>1376.05</v>
      </c>
      <c r="AP929" s="12" t="s">
        <v>1075</v>
      </c>
      <c r="AQ929" s="12" t="s">
        <v>1071</v>
      </c>
      <c r="AR929" s="12" t="s">
        <v>1080</v>
      </c>
      <c r="AS929" s="12" t="s">
        <v>1089</v>
      </c>
      <c r="AT929" s="12" t="s">
        <v>17</v>
      </c>
    </row>
    <row r="930" spans="1:46" ht="15" customHeight="1" x14ac:dyDescent="0.3">
      <c r="A930" s="15">
        <v>-3.7661902070161685E-3</v>
      </c>
      <c r="B930" s="12">
        <v>1.0048277124139346E-2</v>
      </c>
      <c r="C930" s="12">
        <v>0</v>
      </c>
      <c r="D930" s="12">
        <v>0</v>
      </c>
      <c r="E930" s="12">
        <v>1</v>
      </c>
      <c r="F930" s="12">
        <v>1</v>
      </c>
      <c r="G930" s="12">
        <v>1</v>
      </c>
      <c r="H930" s="12">
        <v>0</v>
      </c>
      <c r="I930" s="12">
        <v>0</v>
      </c>
      <c r="J930" s="12">
        <v>0</v>
      </c>
      <c r="K930" s="12">
        <v>0</v>
      </c>
      <c r="L930" s="12">
        <v>0</v>
      </c>
      <c r="M930" s="12">
        <v>0</v>
      </c>
      <c r="N930" s="12">
        <v>1</v>
      </c>
      <c r="O930" s="113">
        <v>7.60688453121963</v>
      </c>
      <c r="P930" s="12">
        <v>0</v>
      </c>
      <c r="Q930" s="12">
        <v>1</v>
      </c>
      <c r="R930" s="12">
        <v>4.2329999999999997</v>
      </c>
      <c r="S930" s="128">
        <v>5.4930614433405482</v>
      </c>
      <c r="T930" s="126">
        <v>1</v>
      </c>
      <c r="U930" s="128">
        <v>0.91602304274920765</v>
      </c>
      <c r="V930" s="12">
        <v>0</v>
      </c>
      <c r="W930" s="12">
        <v>1</v>
      </c>
      <c r="X930" s="12">
        <v>1</v>
      </c>
      <c r="Y930" s="12">
        <v>1</v>
      </c>
      <c r="Z930" s="12">
        <v>1</v>
      </c>
      <c r="AA930" s="12">
        <v>0</v>
      </c>
      <c r="AB930" s="12">
        <v>0</v>
      </c>
      <c r="AC930" s="12">
        <v>1</v>
      </c>
      <c r="AD930" s="12">
        <v>0</v>
      </c>
      <c r="AE930" s="12">
        <v>0</v>
      </c>
      <c r="AF930" s="12">
        <v>0.5</v>
      </c>
      <c r="AG930" s="113">
        <v>2.9957322735539909</v>
      </c>
      <c r="AH930" s="12">
        <v>1</v>
      </c>
      <c r="AI930" s="24">
        <v>60</v>
      </c>
      <c r="AJ930" s="12">
        <v>1</v>
      </c>
      <c r="AK930" s="12" t="s">
        <v>1057</v>
      </c>
      <c r="AL930" s="12">
        <v>23</v>
      </c>
      <c r="AM930" s="12" t="s">
        <v>173</v>
      </c>
      <c r="AN930" s="128">
        <f t="shared" si="35"/>
        <v>6.620073206530356</v>
      </c>
      <c r="AO930" s="12">
        <v>1376.05</v>
      </c>
      <c r="AP930" s="12" t="s">
        <v>1075</v>
      </c>
      <c r="AQ930" s="12" t="s">
        <v>1071</v>
      </c>
      <c r="AR930" s="12" t="s">
        <v>1081</v>
      </c>
      <c r="AS930" s="12" t="s">
        <v>1090</v>
      </c>
      <c r="AT930" s="12" t="s">
        <v>17</v>
      </c>
    </row>
    <row r="931" spans="1:46" ht="15" customHeight="1" x14ac:dyDescent="0.3">
      <c r="A931" s="15">
        <v>3.7601272363004022E-3</v>
      </c>
      <c r="B931" s="12">
        <v>1.0048277353403292E-2</v>
      </c>
      <c r="C931" s="12">
        <v>0</v>
      </c>
      <c r="D931" s="12">
        <v>0</v>
      </c>
      <c r="E931" s="12">
        <v>1</v>
      </c>
      <c r="F931" s="12">
        <v>1</v>
      </c>
      <c r="G931" s="12">
        <v>1</v>
      </c>
      <c r="H931" s="12">
        <v>0</v>
      </c>
      <c r="I931" s="12">
        <v>0</v>
      </c>
      <c r="J931" s="12">
        <v>0</v>
      </c>
      <c r="K931" s="12">
        <v>0</v>
      </c>
      <c r="L931" s="12">
        <v>0</v>
      </c>
      <c r="M931" s="12">
        <v>0</v>
      </c>
      <c r="N931" s="12">
        <v>1</v>
      </c>
      <c r="O931" s="113">
        <v>7.60688453121963</v>
      </c>
      <c r="P931" s="12">
        <v>0</v>
      </c>
      <c r="Q931" s="12">
        <v>1</v>
      </c>
      <c r="R931" s="12">
        <v>4.2329999999999997</v>
      </c>
      <c r="S931" s="128">
        <v>5.4930614433405482</v>
      </c>
      <c r="T931" s="126">
        <v>1</v>
      </c>
      <c r="U931" s="128">
        <v>0.91602304274920765</v>
      </c>
      <c r="V931" s="12">
        <v>0</v>
      </c>
      <c r="W931" s="12">
        <v>1</v>
      </c>
      <c r="X931" s="12">
        <v>1</v>
      </c>
      <c r="Y931" s="12">
        <v>1</v>
      </c>
      <c r="Z931" s="12">
        <v>1</v>
      </c>
      <c r="AA931" s="12">
        <v>0</v>
      </c>
      <c r="AB931" s="12">
        <v>0</v>
      </c>
      <c r="AC931" s="12">
        <v>1</v>
      </c>
      <c r="AD931" s="12">
        <v>0</v>
      </c>
      <c r="AE931" s="12">
        <v>0</v>
      </c>
      <c r="AF931" s="12">
        <v>0.5</v>
      </c>
      <c r="AG931" s="113">
        <v>2.9957322735539909</v>
      </c>
      <c r="AH931" s="12">
        <v>1</v>
      </c>
      <c r="AI931" s="24">
        <v>60</v>
      </c>
      <c r="AJ931" s="12">
        <v>1</v>
      </c>
      <c r="AK931" s="12" t="s">
        <v>1057</v>
      </c>
      <c r="AL931" s="12">
        <v>23</v>
      </c>
      <c r="AM931" s="12" t="s">
        <v>173</v>
      </c>
      <c r="AN931" s="128">
        <f t="shared" si="35"/>
        <v>6.620073206530356</v>
      </c>
      <c r="AO931" s="12">
        <v>1376.05</v>
      </c>
      <c r="AP931" s="12" t="s">
        <v>1075</v>
      </c>
      <c r="AQ931" s="12" t="s">
        <v>1071</v>
      </c>
      <c r="AR931" s="12" t="s">
        <v>1082</v>
      </c>
      <c r="AS931" s="12" t="s">
        <v>1091</v>
      </c>
      <c r="AT931" s="12" t="s">
        <v>17</v>
      </c>
    </row>
    <row r="932" spans="1:46" ht="15" customHeight="1" x14ac:dyDescent="0.3">
      <c r="A932" s="15">
        <v>-8.6669702321239966E-3</v>
      </c>
      <c r="B932" s="12">
        <v>1.0047970983396501E-2</v>
      </c>
      <c r="C932" s="12">
        <v>0</v>
      </c>
      <c r="D932" s="12">
        <v>0</v>
      </c>
      <c r="E932" s="12">
        <v>1</v>
      </c>
      <c r="F932" s="12">
        <v>1</v>
      </c>
      <c r="G932" s="12">
        <v>1</v>
      </c>
      <c r="H932" s="12">
        <v>0</v>
      </c>
      <c r="I932" s="12">
        <v>0</v>
      </c>
      <c r="J932" s="12">
        <v>0</v>
      </c>
      <c r="K932" s="12">
        <v>0</v>
      </c>
      <c r="L932" s="12">
        <v>0</v>
      </c>
      <c r="M932" s="12">
        <v>0</v>
      </c>
      <c r="N932" s="12">
        <v>1</v>
      </c>
      <c r="O932" s="113">
        <v>7.60688453121963</v>
      </c>
      <c r="P932" s="12">
        <v>0</v>
      </c>
      <c r="Q932" s="12">
        <v>1</v>
      </c>
      <c r="R932" s="12">
        <v>4.2329999999999997</v>
      </c>
      <c r="S932" s="128">
        <v>5.4930614433405482</v>
      </c>
      <c r="T932" s="126">
        <v>1</v>
      </c>
      <c r="U932" s="128">
        <v>0.91602304274920765</v>
      </c>
      <c r="V932" s="12">
        <v>0</v>
      </c>
      <c r="W932" s="12">
        <v>1</v>
      </c>
      <c r="X932" s="12">
        <v>1</v>
      </c>
      <c r="Y932" s="12">
        <v>1</v>
      </c>
      <c r="Z932" s="12">
        <v>1</v>
      </c>
      <c r="AA932" s="12">
        <v>0</v>
      </c>
      <c r="AB932" s="12">
        <v>0</v>
      </c>
      <c r="AC932" s="12">
        <v>1</v>
      </c>
      <c r="AD932" s="12">
        <v>0</v>
      </c>
      <c r="AE932" s="12">
        <v>0</v>
      </c>
      <c r="AF932" s="12">
        <v>0.5</v>
      </c>
      <c r="AG932" s="113">
        <v>2.9957322735539909</v>
      </c>
      <c r="AH932" s="12">
        <v>1</v>
      </c>
      <c r="AI932" s="24">
        <v>60</v>
      </c>
      <c r="AJ932" s="12">
        <v>1</v>
      </c>
      <c r="AK932" s="12" t="s">
        <v>1057</v>
      </c>
      <c r="AL932" s="12">
        <v>23</v>
      </c>
      <c r="AM932" s="12" t="s">
        <v>173</v>
      </c>
      <c r="AN932" s="128">
        <f t="shared" si="35"/>
        <v>6.620073206530356</v>
      </c>
      <c r="AO932" s="12">
        <v>1376.05</v>
      </c>
      <c r="AP932" s="12" t="s">
        <v>1075</v>
      </c>
      <c r="AQ932" s="12" t="s">
        <v>1072</v>
      </c>
      <c r="AR932" s="12" t="s">
        <v>1078</v>
      </c>
      <c r="AS932" s="12" t="s">
        <v>1087</v>
      </c>
      <c r="AT932" s="12" t="s">
        <v>17</v>
      </c>
    </row>
    <row r="933" spans="1:46" ht="15" customHeight="1" x14ac:dyDescent="0.3">
      <c r="A933" s="15">
        <v>-8.0233290651691158E-3</v>
      </c>
      <c r="B933" s="12">
        <v>1.0048024957790162E-2</v>
      </c>
      <c r="C933" s="12">
        <v>0</v>
      </c>
      <c r="D933" s="12">
        <v>0</v>
      </c>
      <c r="E933" s="12">
        <v>1</v>
      </c>
      <c r="F933" s="12">
        <v>1</v>
      </c>
      <c r="G933" s="12">
        <v>1</v>
      </c>
      <c r="H933" s="12">
        <v>0</v>
      </c>
      <c r="I933" s="12">
        <v>0</v>
      </c>
      <c r="J933" s="12">
        <v>0</v>
      </c>
      <c r="K933" s="12">
        <v>0</v>
      </c>
      <c r="L933" s="12">
        <v>0</v>
      </c>
      <c r="M933" s="12">
        <v>0</v>
      </c>
      <c r="N933" s="12">
        <v>1</v>
      </c>
      <c r="O933" s="113">
        <v>7.60688453121963</v>
      </c>
      <c r="P933" s="12">
        <v>0</v>
      </c>
      <c r="Q933" s="12">
        <v>1</v>
      </c>
      <c r="R933" s="12">
        <v>4.2329999999999997</v>
      </c>
      <c r="S933" s="128">
        <v>5.4930614433405482</v>
      </c>
      <c r="T933" s="126">
        <v>1</v>
      </c>
      <c r="U933" s="128">
        <v>0.91602304274920765</v>
      </c>
      <c r="V933" s="12">
        <v>0</v>
      </c>
      <c r="W933" s="12">
        <v>1</v>
      </c>
      <c r="X933" s="12">
        <v>1</v>
      </c>
      <c r="Y933" s="12">
        <v>1</v>
      </c>
      <c r="Z933" s="12">
        <v>1</v>
      </c>
      <c r="AA933" s="12">
        <v>0</v>
      </c>
      <c r="AB933" s="12">
        <v>0</v>
      </c>
      <c r="AC933" s="12">
        <v>1</v>
      </c>
      <c r="AD933" s="12">
        <v>0</v>
      </c>
      <c r="AE933" s="12">
        <v>0</v>
      </c>
      <c r="AF933" s="12">
        <v>0.5</v>
      </c>
      <c r="AG933" s="113">
        <v>2.9957322735539909</v>
      </c>
      <c r="AH933" s="12">
        <v>1</v>
      </c>
      <c r="AI933" s="24">
        <v>60</v>
      </c>
      <c r="AJ933" s="12">
        <v>1</v>
      </c>
      <c r="AK933" s="12" t="s">
        <v>1057</v>
      </c>
      <c r="AL933" s="12">
        <v>23</v>
      </c>
      <c r="AM933" s="12" t="s">
        <v>173</v>
      </c>
      <c r="AN933" s="128">
        <f t="shared" si="35"/>
        <v>6.620073206530356</v>
      </c>
      <c r="AO933" s="12">
        <v>1376.05</v>
      </c>
      <c r="AP933" s="12" t="s">
        <v>1075</v>
      </c>
      <c r="AQ933" s="12" t="s">
        <v>1072</v>
      </c>
      <c r="AR933" s="12" t="s">
        <v>1079</v>
      </c>
      <c r="AS933" s="12" t="s">
        <v>1088</v>
      </c>
      <c r="AT933" s="12" t="s">
        <v>17</v>
      </c>
    </row>
    <row r="934" spans="1:46" ht="15" customHeight="1" x14ac:dyDescent="0.3">
      <c r="A934" s="15">
        <v>-1.2894521118960221E-2</v>
      </c>
      <c r="B934" s="12">
        <v>1.0047512990714548E-2</v>
      </c>
      <c r="C934" s="12">
        <v>0</v>
      </c>
      <c r="D934" s="12">
        <v>0</v>
      </c>
      <c r="E934" s="12">
        <v>1</v>
      </c>
      <c r="F934" s="12">
        <v>1</v>
      </c>
      <c r="G934" s="12">
        <v>1</v>
      </c>
      <c r="H934" s="12">
        <v>0</v>
      </c>
      <c r="I934" s="12">
        <v>0</v>
      </c>
      <c r="J934" s="12">
        <v>0</v>
      </c>
      <c r="K934" s="12">
        <v>0</v>
      </c>
      <c r="L934" s="12">
        <v>0</v>
      </c>
      <c r="M934" s="12">
        <v>0</v>
      </c>
      <c r="N934" s="12">
        <v>1</v>
      </c>
      <c r="O934" s="113">
        <v>7.60688453121963</v>
      </c>
      <c r="P934" s="12">
        <v>0</v>
      </c>
      <c r="Q934" s="12">
        <v>1</v>
      </c>
      <c r="R934" s="12">
        <v>4.2329999999999997</v>
      </c>
      <c r="S934" s="128">
        <v>5.4930614433405482</v>
      </c>
      <c r="T934" s="126">
        <v>1</v>
      </c>
      <c r="U934" s="128">
        <v>0.91602304274920765</v>
      </c>
      <c r="V934" s="12">
        <v>0</v>
      </c>
      <c r="W934" s="12">
        <v>1</v>
      </c>
      <c r="X934" s="12">
        <v>1</v>
      </c>
      <c r="Y934" s="12">
        <v>1</v>
      </c>
      <c r="Z934" s="12">
        <v>1</v>
      </c>
      <c r="AA934" s="12">
        <v>0</v>
      </c>
      <c r="AB934" s="12">
        <v>0</v>
      </c>
      <c r="AC934" s="12">
        <v>1</v>
      </c>
      <c r="AD934" s="12">
        <v>0</v>
      </c>
      <c r="AE934" s="12">
        <v>0</v>
      </c>
      <c r="AF934" s="12">
        <v>0.5</v>
      </c>
      <c r="AG934" s="113">
        <v>2.9957322735539909</v>
      </c>
      <c r="AH934" s="12">
        <v>1</v>
      </c>
      <c r="AI934" s="24">
        <v>60</v>
      </c>
      <c r="AJ934" s="12">
        <v>1</v>
      </c>
      <c r="AK934" s="12" t="s">
        <v>1057</v>
      </c>
      <c r="AL934" s="12">
        <v>23</v>
      </c>
      <c r="AM934" s="12" t="s">
        <v>173</v>
      </c>
      <c r="AN934" s="128">
        <f t="shared" ref="AN934:AN961" si="36">LN(750)</f>
        <v>6.620073206530356</v>
      </c>
      <c r="AO934" s="12">
        <v>1376.05</v>
      </c>
      <c r="AP934" s="12" t="s">
        <v>1075</v>
      </c>
      <c r="AQ934" s="12" t="s">
        <v>1072</v>
      </c>
      <c r="AR934" s="12" t="s">
        <v>1080</v>
      </c>
      <c r="AS934" s="12" t="s">
        <v>1089</v>
      </c>
      <c r="AT934" s="12" t="s">
        <v>17</v>
      </c>
    </row>
    <row r="935" spans="1:46" ht="15" customHeight="1" x14ac:dyDescent="0.3">
      <c r="A935" s="15">
        <v>-1.3992179828386197E-2</v>
      </c>
      <c r="B935" s="12">
        <v>1.0047364701745623E-2</v>
      </c>
      <c r="C935" s="12">
        <v>0</v>
      </c>
      <c r="D935" s="12">
        <v>0</v>
      </c>
      <c r="E935" s="12">
        <v>1</v>
      </c>
      <c r="F935" s="12">
        <v>1</v>
      </c>
      <c r="G935" s="12">
        <v>1</v>
      </c>
      <c r="H935" s="12">
        <v>0</v>
      </c>
      <c r="I935" s="12">
        <v>0</v>
      </c>
      <c r="J935" s="12">
        <v>0</v>
      </c>
      <c r="K935" s="12">
        <v>0</v>
      </c>
      <c r="L935" s="12">
        <v>0</v>
      </c>
      <c r="M935" s="12">
        <v>0</v>
      </c>
      <c r="N935" s="12">
        <v>1</v>
      </c>
      <c r="O935" s="113">
        <v>7.60688453121963</v>
      </c>
      <c r="P935" s="12">
        <v>0</v>
      </c>
      <c r="Q935" s="12">
        <v>1</v>
      </c>
      <c r="R935" s="12">
        <v>4.2329999999999997</v>
      </c>
      <c r="S935" s="128">
        <v>5.4930614433405482</v>
      </c>
      <c r="T935" s="126">
        <v>1</v>
      </c>
      <c r="U935" s="128">
        <v>0.91602304274920765</v>
      </c>
      <c r="V935" s="12">
        <v>0</v>
      </c>
      <c r="W935" s="12">
        <v>1</v>
      </c>
      <c r="X935" s="12">
        <v>1</v>
      </c>
      <c r="Y935" s="12">
        <v>1</v>
      </c>
      <c r="Z935" s="12">
        <v>1</v>
      </c>
      <c r="AA935" s="12">
        <v>0</v>
      </c>
      <c r="AB935" s="12">
        <v>0</v>
      </c>
      <c r="AC935" s="12">
        <v>1</v>
      </c>
      <c r="AD935" s="12">
        <v>0</v>
      </c>
      <c r="AE935" s="12">
        <v>0</v>
      </c>
      <c r="AF935" s="12">
        <v>0.5</v>
      </c>
      <c r="AG935" s="113">
        <v>2.9957322735539909</v>
      </c>
      <c r="AH935" s="12">
        <v>1</v>
      </c>
      <c r="AI935" s="24">
        <v>60</v>
      </c>
      <c r="AJ935" s="12">
        <v>1</v>
      </c>
      <c r="AK935" s="12" t="s">
        <v>1057</v>
      </c>
      <c r="AL935" s="12">
        <v>23</v>
      </c>
      <c r="AM935" s="12" t="s">
        <v>173</v>
      </c>
      <c r="AN935" s="128">
        <f t="shared" si="36"/>
        <v>6.620073206530356</v>
      </c>
      <c r="AO935" s="12">
        <v>1376.05</v>
      </c>
      <c r="AP935" s="12" t="s">
        <v>1075</v>
      </c>
      <c r="AQ935" s="12" t="s">
        <v>1072</v>
      </c>
      <c r="AR935" s="12" t="s">
        <v>1081</v>
      </c>
      <c r="AS935" s="12" t="s">
        <v>1090</v>
      </c>
      <c r="AT935" s="12" t="s">
        <v>17</v>
      </c>
    </row>
    <row r="936" spans="1:46" ht="15" customHeight="1" x14ac:dyDescent="0.3">
      <c r="A936" s="15">
        <v>5.9397462440194141E-3</v>
      </c>
      <c r="B936" s="12">
        <v>1.0048171130856372E-2</v>
      </c>
      <c r="C936" s="12">
        <v>0</v>
      </c>
      <c r="D936" s="12">
        <v>0</v>
      </c>
      <c r="E936" s="12">
        <v>1</v>
      </c>
      <c r="F936" s="12">
        <v>1</v>
      </c>
      <c r="G936" s="12">
        <v>1</v>
      </c>
      <c r="H936" s="12">
        <v>0</v>
      </c>
      <c r="I936" s="12">
        <v>0</v>
      </c>
      <c r="J936" s="12">
        <v>0</v>
      </c>
      <c r="K936" s="12">
        <v>0</v>
      </c>
      <c r="L936" s="12">
        <v>0</v>
      </c>
      <c r="M936" s="12">
        <v>0</v>
      </c>
      <c r="N936" s="12">
        <v>1</v>
      </c>
      <c r="O936" s="113">
        <v>7.60688453121963</v>
      </c>
      <c r="P936" s="12">
        <v>0</v>
      </c>
      <c r="Q936" s="12">
        <v>1</v>
      </c>
      <c r="R936" s="12">
        <v>4.2329999999999997</v>
      </c>
      <c r="S936" s="128">
        <v>5.4930614433405482</v>
      </c>
      <c r="T936" s="126">
        <v>1</v>
      </c>
      <c r="U936" s="128">
        <v>0.91602304274920765</v>
      </c>
      <c r="V936" s="12">
        <v>0</v>
      </c>
      <c r="W936" s="12">
        <v>1</v>
      </c>
      <c r="X936" s="12">
        <v>1</v>
      </c>
      <c r="Y936" s="12">
        <v>1</v>
      </c>
      <c r="Z936" s="12">
        <v>1</v>
      </c>
      <c r="AA936" s="12">
        <v>0</v>
      </c>
      <c r="AB936" s="12">
        <v>0</v>
      </c>
      <c r="AC936" s="12">
        <v>1</v>
      </c>
      <c r="AD936" s="12">
        <v>0</v>
      </c>
      <c r="AE936" s="12">
        <v>0</v>
      </c>
      <c r="AF936" s="12">
        <v>0.5</v>
      </c>
      <c r="AG936" s="113">
        <v>2.9957322735539909</v>
      </c>
      <c r="AH936" s="12">
        <v>1</v>
      </c>
      <c r="AI936" s="24">
        <v>60</v>
      </c>
      <c r="AJ936" s="12">
        <v>1</v>
      </c>
      <c r="AK936" s="12" t="s">
        <v>1057</v>
      </c>
      <c r="AL936" s="12">
        <v>23</v>
      </c>
      <c r="AM936" s="12" t="s">
        <v>173</v>
      </c>
      <c r="AN936" s="128">
        <f t="shared" si="36"/>
        <v>6.620073206530356</v>
      </c>
      <c r="AO936" s="12">
        <v>1376.05</v>
      </c>
      <c r="AP936" s="12" t="s">
        <v>1075</v>
      </c>
      <c r="AQ936" s="12" t="s">
        <v>1072</v>
      </c>
      <c r="AR936" s="12" t="s">
        <v>1082</v>
      </c>
      <c r="AS936" s="12" t="s">
        <v>1091</v>
      </c>
      <c r="AT936" s="12" t="s">
        <v>17</v>
      </c>
    </row>
    <row r="937" spans="1:46" ht="15" customHeight="1" x14ac:dyDescent="0.3">
      <c r="A937" s="15">
        <v>-2.2683041707701912E-2</v>
      </c>
      <c r="B937" s="12">
        <v>1.0045763015606111E-2</v>
      </c>
      <c r="C937" s="12">
        <v>0</v>
      </c>
      <c r="D937" s="12">
        <v>0</v>
      </c>
      <c r="E937" s="12">
        <v>1</v>
      </c>
      <c r="F937" s="12">
        <v>1</v>
      </c>
      <c r="G937" s="12">
        <v>1</v>
      </c>
      <c r="H937" s="12">
        <v>0</v>
      </c>
      <c r="I937" s="12">
        <v>0</v>
      </c>
      <c r="J937" s="12">
        <v>0</v>
      </c>
      <c r="K937" s="12">
        <v>0</v>
      </c>
      <c r="L937" s="12">
        <v>0</v>
      </c>
      <c r="M937" s="12">
        <v>0</v>
      </c>
      <c r="N937" s="12">
        <v>1</v>
      </c>
      <c r="O937" s="113">
        <v>7.60688453121963</v>
      </c>
      <c r="P937" s="12">
        <v>0</v>
      </c>
      <c r="Q937" s="12">
        <v>1</v>
      </c>
      <c r="R937" s="12">
        <v>4.2329999999999997</v>
      </c>
      <c r="S937" s="128">
        <v>5.4930614433405482</v>
      </c>
      <c r="T937" s="126">
        <v>1</v>
      </c>
      <c r="U937" s="128">
        <v>0.91602304274920765</v>
      </c>
      <c r="V937" s="12">
        <v>0</v>
      </c>
      <c r="W937" s="12">
        <v>1</v>
      </c>
      <c r="X937" s="12">
        <v>1</v>
      </c>
      <c r="Y937" s="12">
        <v>1</v>
      </c>
      <c r="Z937" s="12">
        <v>1</v>
      </c>
      <c r="AA937" s="12">
        <v>0</v>
      </c>
      <c r="AB937" s="12">
        <v>0</v>
      </c>
      <c r="AC937" s="12">
        <v>1</v>
      </c>
      <c r="AD937" s="12">
        <v>0</v>
      </c>
      <c r="AE937" s="12">
        <v>0</v>
      </c>
      <c r="AF937" s="12">
        <v>0.5</v>
      </c>
      <c r="AG937" s="113">
        <v>2.9957322735539909</v>
      </c>
      <c r="AH937" s="12">
        <v>1</v>
      </c>
      <c r="AI937" s="24">
        <v>60</v>
      </c>
      <c r="AJ937" s="12">
        <v>1</v>
      </c>
      <c r="AK937" s="12" t="s">
        <v>1057</v>
      </c>
      <c r="AL937" s="12">
        <v>23</v>
      </c>
      <c r="AM937" s="12" t="s">
        <v>173</v>
      </c>
      <c r="AN937" s="128">
        <f t="shared" si="36"/>
        <v>6.620073206530356</v>
      </c>
      <c r="AO937" s="12">
        <v>1376.05</v>
      </c>
      <c r="AP937" s="12" t="s">
        <v>1075</v>
      </c>
      <c r="AQ937" s="12" t="s">
        <v>1073</v>
      </c>
      <c r="AR937" s="12" t="s">
        <v>1078</v>
      </c>
      <c r="AS937" s="12" t="s">
        <v>1087</v>
      </c>
      <c r="AT937" s="12" t="s">
        <v>17</v>
      </c>
    </row>
    <row r="938" spans="1:46" ht="15" customHeight="1" x14ac:dyDescent="0.3">
      <c r="A938" s="15">
        <v>-1.9741098171918648E-2</v>
      </c>
      <c r="B938" s="12">
        <v>1.0046390221694941E-2</v>
      </c>
      <c r="C938" s="12">
        <v>0</v>
      </c>
      <c r="D938" s="12">
        <v>0</v>
      </c>
      <c r="E938" s="12">
        <v>1</v>
      </c>
      <c r="F938" s="12">
        <v>1</v>
      </c>
      <c r="G938" s="12">
        <v>1</v>
      </c>
      <c r="H938" s="12">
        <v>0</v>
      </c>
      <c r="I938" s="12">
        <v>0</v>
      </c>
      <c r="J938" s="12">
        <v>0</v>
      </c>
      <c r="K938" s="12">
        <v>0</v>
      </c>
      <c r="L938" s="12">
        <v>0</v>
      </c>
      <c r="M938" s="12">
        <v>0</v>
      </c>
      <c r="N938" s="12">
        <v>1</v>
      </c>
      <c r="O938" s="113">
        <v>7.60688453121963</v>
      </c>
      <c r="P938" s="12">
        <v>0</v>
      </c>
      <c r="Q938" s="12">
        <v>1</v>
      </c>
      <c r="R938" s="12">
        <v>4.2329999999999997</v>
      </c>
      <c r="S938" s="128">
        <v>5.4930614433405482</v>
      </c>
      <c r="T938" s="126">
        <v>1</v>
      </c>
      <c r="U938" s="128">
        <v>0.91602304274920765</v>
      </c>
      <c r="V938" s="12">
        <v>0</v>
      </c>
      <c r="W938" s="12">
        <v>1</v>
      </c>
      <c r="X938" s="12">
        <v>1</v>
      </c>
      <c r="Y938" s="12">
        <v>1</v>
      </c>
      <c r="Z938" s="12">
        <v>1</v>
      </c>
      <c r="AA938" s="12">
        <v>0</v>
      </c>
      <c r="AB938" s="12">
        <v>0</v>
      </c>
      <c r="AC938" s="12">
        <v>1</v>
      </c>
      <c r="AD938" s="12">
        <v>0</v>
      </c>
      <c r="AE938" s="12">
        <v>0</v>
      </c>
      <c r="AF938" s="12">
        <v>0.5</v>
      </c>
      <c r="AG938" s="113">
        <v>2.9957322735539909</v>
      </c>
      <c r="AH938" s="12">
        <v>1</v>
      </c>
      <c r="AI938" s="24">
        <v>60</v>
      </c>
      <c r="AJ938" s="12">
        <v>1</v>
      </c>
      <c r="AK938" s="12" t="s">
        <v>1057</v>
      </c>
      <c r="AL938" s="12">
        <v>23</v>
      </c>
      <c r="AM938" s="12" t="s">
        <v>173</v>
      </c>
      <c r="AN938" s="128">
        <f t="shared" si="36"/>
        <v>6.620073206530356</v>
      </c>
      <c r="AO938" s="12">
        <v>1376.05</v>
      </c>
      <c r="AP938" s="12" t="s">
        <v>1075</v>
      </c>
      <c r="AQ938" s="12" t="s">
        <v>1073</v>
      </c>
      <c r="AR938" s="12" t="s">
        <v>1079</v>
      </c>
      <c r="AS938" s="12" t="s">
        <v>1088</v>
      </c>
      <c r="AT938" s="12" t="s">
        <v>17</v>
      </c>
    </row>
    <row r="939" spans="1:46" ht="15" customHeight="1" x14ac:dyDescent="0.3">
      <c r="A939" s="15">
        <v>-2.0683350494515685E-2</v>
      </c>
      <c r="B939" s="12">
        <v>1.0046198811621904E-2</v>
      </c>
      <c r="C939" s="12">
        <v>0</v>
      </c>
      <c r="D939" s="12">
        <v>0</v>
      </c>
      <c r="E939" s="12">
        <v>1</v>
      </c>
      <c r="F939" s="12">
        <v>1</v>
      </c>
      <c r="G939" s="12">
        <v>1</v>
      </c>
      <c r="H939" s="12">
        <v>0</v>
      </c>
      <c r="I939" s="12">
        <v>0</v>
      </c>
      <c r="J939" s="12">
        <v>0</v>
      </c>
      <c r="K939" s="12">
        <v>0</v>
      </c>
      <c r="L939" s="12">
        <v>0</v>
      </c>
      <c r="M939" s="12">
        <v>0</v>
      </c>
      <c r="N939" s="12">
        <v>1</v>
      </c>
      <c r="O939" s="113">
        <v>7.60688453121963</v>
      </c>
      <c r="P939" s="12">
        <v>0</v>
      </c>
      <c r="Q939" s="12">
        <v>1</v>
      </c>
      <c r="R939" s="12">
        <v>4.2329999999999997</v>
      </c>
      <c r="S939" s="128">
        <v>5.4930614433405482</v>
      </c>
      <c r="T939" s="126">
        <v>1</v>
      </c>
      <c r="U939" s="128">
        <v>0.91602304274920765</v>
      </c>
      <c r="V939" s="12">
        <v>0</v>
      </c>
      <c r="W939" s="12">
        <v>1</v>
      </c>
      <c r="X939" s="12">
        <v>1</v>
      </c>
      <c r="Y939" s="12">
        <v>1</v>
      </c>
      <c r="Z939" s="12">
        <v>1</v>
      </c>
      <c r="AA939" s="12">
        <v>0</v>
      </c>
      <c r="AB939" s="12">
        <v>0</v>
      </c>
      <c r="AC939" s="12">
        <v>1</v>
      </c>
      <c r="AD939" s="12">
        <v>0</v>
      </c>
      <c r="AE939" s="12">
        <v>0</v>
      </c>
      <c r="AF939" s="12">
        <v>0.5</v>
      </c>
      <c r="AG939" s="113">
        <v>2.9957322735539909</v>
      </c>
      <c r="AH939" s="12">
        <v>1</v>
      </c>
      <c r="AI939" s="24">
        <v>60</v>
      </c>
      <c r="AJ939" s="12">
        <v>1</v>
      </c>
      <c r="AK939" s="12" t="s">
        <v>1057</v>
      </c>
      <c r="AL939" s="12">
        <v>23</v>
      </c>
      <c r="AM939" s="12" t="s">
        <v>173</v>
      </c>
      <c r="AN939" s="128">
        <f t="shared" si="36"/>
        <v>6.620073206530356</v>
      </c>
      <c r="AO939" s="12">
        <v>1376.05</v>
      </c>
      <c r="AP939" s="12" t="s">
        <v>1075</v>
      </c>
      <c r="AQ939" s="12" t="s">
        <v>1073</v>
      </c>
      <c r="AR939" s="12" t="s">
        <v>1080</v>
      </c>
      <c r="AS939" s="12" t="s">
        <v>1089</v>
      </c>
      <c r="AT939" s="12" t="s">
        <v>17</v>
      </c>
    </row>
    <row r="940" spans="1:46" ht="15" customHeight="1" x14ac:dyDescent="0.3">
      <c r="A940" s="15">
        <v>-2.5582382353392434E-2</v>
      </c>
      <c r="B940" s="12">
        <v>1.0045059737631494E-2</v>
      </c>
      <c r="C940" s="12">
        <v>0</v>
      </c>
      <c r="D940" s="12">
        <v>0</v>
      </c>
      <c r="E940" s="12">
        <v>1</v>
      </c>
      <c r="F940" s="12">
        <v>1</v>
      </c>
      <c r="G940" s="12">
        <v>1</v>
      </c>
      <c r="H940" s="12">
        <v>0</v>
      </c>
      <c r="I940" s="12">
        <v>0</v>
      </c>
      <c r="J940" s="12">
        <v>0</v>
      </c>
      <c r="K940" s="12">
        <v>0</v>
      </c>
      <c r="L940" s="12">
        <v>0</v>
      </c>
      <c r="M940" s="12">
        <v>0</v>
      </c>
      <c r="N940" s="12">
        <v>1</v>
      </c>
      <c r="O940" s="113">
        <v>7.60688453121963</v>
      </c>
      <c r="P940" s="12">
        <v>0</v>
      </c>
      <c r="Q940" s="12">
        <v>1</v>
      </c>
      <c r="R940" s="12">
        <v>4.2329999999999997</v>
      </c>
      <c r="S940" s="128">
        <v>5.4930614433405482</v>
      </c>
      <c r="T940" s="126">
        <v>1</v>
      </c>
      <c r="U940" s="128">
        <v>0.91602304274920765</v>
      </c>
      <c r="V940" s="12">
        <v>0</v>
      </c>
      <c r="W940" s="12">
        <v>1</v>
      </c>
      <c r="X940" s="12">
        <v>1</v>
      </c>
      <c r="Y940" s="12">
        <v>1</v>
      </c>
      <c r="Z940" s="12">
        <v>1</v>
      </c>
      <c r="AA940" s="12">
        <v>0</v>
      </c>
      <c r="AB940" s="12">
        <v>0</v>
      </c>
      <c r="AC940" s="12">
        <v>1</v>
      </c>
      <c r="AD940" s="12">
        <v>0</v>
      </c>
      <c r="AE940" s="12">
        <v>0</v>
      </c>
      <c r="AF940" s="12">
        <v>0.5</v>
      </c>
      <c r="AG940" s="113">
        <v>2.9957322735539909</v>
      </c>
      <c r="AH940" s="12">
        <v>1</v>
      </c>
      <c r="AI940" s="24">
        <v>60</v>
      </c>
      <c r="AJ940" s="12">
        <v>1</v>
      </c>
      <c r="AK940" s="12" t="s">
        <v>1057</v>
      </c>
      <c r="AL940" s="12">
        <v>23</v>
      </c>
      <c r="AM940" s="12" t="s">
        <v>173</v>
      </c>
      <c r="AN940" s="128">
        <f t="shared" si="36"/>
        <v>6.620073206530356</v>
      </c>
      <c r="AO940" s="12">
        <v>1376.05</v>
      </c>
      <c r="AP940" s="12" t="s">
        <v>1075</v>
      </c>
      <c r="AQ940" s="12" t="s">
        <v>1073</v>
      </c>
      <c r="AR940" s="12" t="s">
        <v>1081</v>
      </c>
      <c r="AS940" s="12" t="s">
        <v>1090</v>
      </c>
      <c r="AT940" s="12" t="s">
        <v>17</v>
      </c>
    </row>
    <row r="941" spans="1:46" ht="15" customHeight="1" x14ac:dyDescent="0.3">
      <c r="A941" s="15">
        <v>-7.981005383947963E-3</v>
      </c>
      <c r="B941" s="12">
        <v>1.0048028361085565E-2</v>
      </c>
      <c r="C941" s="12">
        <v>0</v>
      </c>
      <c r="D941" s="12">
        <v>0</v>
      </c>
      <c r="E941" s="12">
        <v>1</v>
      </c>
      <c r="F941" s="12">
        <v>1</v>
      </c>
      <c r="G941" s="12">
        <v>1</v>
      </c>
      <c r="H941" s="12">
        <v>0</v>
      </c>
      <c r="I941" s="12">
        <v>0</v>
      </c>
      <c r="J941" s="12">
        <v>0</v>
      </c>
      <c r="K941" s="12">
        <v>0</v>
      </c>
      <c r="L941" s="12">
        <v>0</v>
      </c>
      <c r="M941" s="12">
        <v>0</v>
      </c>
      <c r="N941" s="12">
        <v>1</v>
      </c>
      <c r="O941" s="113">
        <v>7.60688453121963</v>
      </c>
      <c r="P941" s="12">
        <v>0</v>
      </c>
      <c r="Q941" s="12">
        <v>1</v>
      </c>
      <c r="R941" s="12">
        <v>4.2329999999999997</v>
      </c>
      <c r="S941" s="128">
        <v>5.4930614433405482</v>
      </c>
      <c r="T941" s="126">
        <v>1</v>
      </c>
      <c r="U941" s="128">
        <v>0.91602304274920765</v>
      </c>
      <c r="V941" s="12">
        <v>0</v>
      </c>
      <c r="W941" s="12">
        <v>1</v>
      </c>
      <c r="X941" s="12">
        <v>1</v>
      </c>
      <c r="Y941" s="12">
        <v>1</v>
      </c>
      <c r="Z941" s="12">
        <v>1</v>
      </c>
      <c r="AA941" s="12">
        <v>0</v>
      </c>
      <c r="AB941" s="12">
        <v>0</v>
      </c>
      <c r="AC941" s="12">
        <v>1</v>
      </c>
      <c r="AD941" s="12">
        <v>0</v>
      </c>
      <c r="AE941" s="12">
        <v>0</v>
      </c>
      <c r="AF941" s="12">
        <v>0.5</v>
      </c>
      <c r="AG941" s="113">
        <v>2.9957322735539909</v>
      </c>
      <c r="AH941" s="12">
        <v>1</v>
      </c>
      <c r="AI941" s="24">
        <v>60</v>
      </c>
      <c r="AJ941" s="12">
        <v>1</v>
      </c>
      <c r="AK941" s="12" t="s">
        <v>1057</v>
      </c>
      <c r="AL941" s="12">
        <v>23</v>
      </c>
      <c r="AM941" s="12" t="s">
        <v>173</v>
      </c>
      <c r="AN941" s="128">
        <f t="shared" si="36"/>
        <v>6.620073206530356</v>
      </c>
      <c r="AO941" s="12">
        <v>1376.05</v>
      </c>
      <c r="AP941" s="12" t="s">
        <v>1075</v>
      </c>
      <c r="AQ941" s="12" t="s">
        <v>1073</v>
      </c>
      <c r="AR941" s="12" t="s">
        <v>1082</v>
      </c>
      <c r="AS941" s="12" t="s">
        <v>1091</v>
      </c>
      <c r="AT941" s="12" t="s">
        <v>17</v>
      </c>
    </row>
    <row r="942" spans="1:46" ht="15" customHeight="1" x14ac:dyDescent="0.3">
      <c r="A942" s="15">
        <v>2.1853650219743895E-2</v>
      </c>
      <c r="B942" s="12">
        <v>2.8368441135767204E-2</v>
      </c>
      <c r="C942" s="12">
        <v>0</v>
      </c>
      <c r="D942" s="12">
        <v>0</v>
      </c>
      <c r="E942" s="12">
        <v>1</v>
      </c>
      <c r="F942" s="12">
        <v>0</v>
      </c>
      <c r="G942" s="12">
        <v>1</v>
      </c>
      <c r="H942" s="12">
        <v>0</v>
      </c>
      <c r="I942" s="12">
        <v>0</v>
      </c>
      <c r="J942" s="12">
        <v>0</v>
      </c>
      <c r="K942" s="12">
        <v>0</v>
      </c>
      <c r="L942" s="12">
        <v>0</v>
      </c>
      <c r="M942" s="12">
        <v>0</v>
      </c>
      <c r="N942" s="12">
        <v>1</v>
      </c>
      <c r="O942" s="113">
        <v>7.60688453121963</v>
      </c>
      <c r="P942" s="12">
        <v>0</v>
      </c>
      <c r="Q942" s="12">
        <v>1</v>
      </c>
      <c r="R942" s="12">
        <v>4.2329999999999997</v>
      </c>
      <c r="S942" s="128">
        <v>5.4930614433405482</v>
      </c>
      <c r="T942" s="126">
        <v>1</v>
      </c>
      <c r="U942" s="128">
        <v>0.91602304274920765</v>
      </c>
      <c r="V942" s="12">
        <v>0</v>
      </c>
      <c r="W942" s="12">
        <v>1</v>
      </c>
      <c r="X942" s="12">
        <v>1</v>
      </c>
      <c r="Y942" s="12">
        <v>1</v>
      </c>
      <c r="Z942" s="12">
        <v>1</v>
      </c>
      <c r="AA942" s="12">
        <v>0</v>
      </c>
      <c r="AB942" s="12">
        <v>0</v>
      </c>
      <c r="AC942" s="12">
        <v>1</v>
      </c>
      <c r="AD942" s="12">
        <v>0</v>
      </c>
      <c r="AE942" s="12">
        <v>0</v>
      </c>
      <c r="AF942" s="12">
        <v>0.5</v>
      </c>
      <c r="AG942" s="113">
        <v>2.9957322735539909</v>
      </c>
      <c r="AH942" s="12">
        <v>1</v>
      </c>
      <c r="AI942" s="24">
        <v>60</v>
      </c>
      <c r="AJ942" s="12">
        <v>1</v>
      </c>
      <c r="AK942" s="12" t="s">
        <v>1057</v>
      </c>
      <c r="AL942" s="12">
        <v>23</v>
      </c>
      <c r="AM942" s="12" t="s">
        <v>173</v>
      </c>
      <c r="AN942" s="128">
        <f t="shared" si="36"/>
        <v>6.620073206530356</v>
      </c>
      <c r="AO942" s="12">
        <v>1376.05</v>
      </c>
      <c r="AP942" s="12" t="s">
        <v>1076</v>
      </c>
      <c r="AQ942" s="12" t="s">
        <v>1070</v>
      </c>
      <c r="AR942" s="12" t="s">
        <v>1078</v>
      </c>
      <c r="AS942" s="12" t="s">
        <v>1092</v>
      </c>
      <c r="AT942" s="12" t="s">
        <v>17</v>
      </c>
    </row>
    <row r="943" spans="1:46" ht="15" customHeight="1" x14ac:dyDescent="0.3">
      <c r="A943" s="15">
        <v>1.7294436686674578E-2</v>
      </c>
      <c r="B943" s="12">
        <v>2.8370973895698596E-2</v>
      </c>
      <c r="C943" s="12">
        <v>0</v>
      </c>
      <c r="D943" s="12">
        <v>0</v>
      </c>
      <c r="E943" s="12">
        <v>1</v>
      </c>
      <c r="F943" s="12">
        <v>0</v>
      </c>
      <c r="G943" s="12">
        <v>1</v>
      </c>
      <c r="H943" s="12">
        <v>0</v>
      </c>
      <c r="I943" s="12">
        <v>0</v>
      </c>
      <c r="J943" s="12">
        <v>0</v>
      </c>
      <c r="K943" s="12">
        <v>0</v>
      </c>
      <c r="L943" s="12">
        <v>0</v>
      </c>
      <c r="M943" s="12">
        <v>0</v>
      </c>
      <c r="N943" s="12">
        <v>1</v>
      </c>
      <c r="O943" s="113">
        <v>7.60688453121963</v>
      </c>
      <c r="P943" s="12">
        <v>0</v>
      </c>
      <c r="Q943" s="12">
        <v>1</v>
      </c>
      <c r="R943" s="12">
        <v>4.2329999999999997</v>
      </c>
      <c r="S943" s="128">
        <v>5.4930614433405482</v>
      </c>
      <c r="T943" s="126">
        <v>1</v>
      </c>
      <c r="U943" s="128">
        <v>0.91602304274920765</v>
      </c>
      <c r="V943" s="12">
        <v>0</v>
      </c>
      <c r="W943" s="12">
        <v>1</v>
      </c>
      <c r="X943" s="12">
        <v>1</v>
      </c>
      <c r="Y943" s="12">
        <v>1</v>
      </c>
      <c r="Z943" s="12">
        <v>1</v>
      </c>
      <c r="AA943" s="12">
        <v>0</v>
      </c>
      <c r="AB943" s="12">
        <v>0</v>
      </c>
      <c r="AC943" s="12">
        <v>1</v>
      </c>
      <c r="AD943" s="12">
        <v>0</v>
      </c>
      <c r="AE943" s="12">
        <v>0</v>
      </c>
      <c r="AF943" s="12">
        <v>0.5</v>
      </c>
      <c r="AG943" s="113">
        <v>2.9957322735539909</v>
      </c>
      <c r="AH943" s="12">
        <v>1</v>
      </c>
      <c r="AI943" s="24">
        <v>60</v>
      </c>
      <c r="AJ943" s="12">
        <v>1</v>
      </c>
      <c r="AK943" s="12" t="s">
        <v>1057</v>
      </c>
      <c r="AL943" s="12">
        <v>23</v>
      </c>
      <c r="AM943" s="12" t="s">
        <v>173</v>
      </c>
      <c r="AN943" s="128">
        <f t="shared" si="36"/>
        <v>6.620073206530356</v>
      </c>
      <c r="AO943" s="12">
        <v>1376.05</v>
      </c>
      <c r="AP943" s="12" t="s">
        <v>1076</v>
      </c>
      <c r="AQ943" s="12" t="s">
        <v>1070</v>
      </c>
      <c r="AR943" s="12" t="s">
        <v>1079</v>
      </c>
      <c r="AS943" s="12" t="s">
        <v>1093</v>
      </c>
      <c r="AT943" s="12" t="s">
        <v>17</v>
      </c>
    </row>
    <row r="944" spans="1:46" ht="15" customHeight="1" x14ac:dyDescent="0.3">
      <c r="A944" s="15">
        <v>1.8345605269341574E-2</v>
      </c>
      <c r="B944" s="12">
        <v>2.8370442290998516E-2</v>
      </c>
      <c r="C944" s="12">
        <v>0</v>
      </c>
      <c r="D944" s="12">
        <v>0</v>
      </c>
      <c r="E944" s="12">
        <v>1</v>
      </c>
      <c r="F944" s="12">
        <v>0</v>
      </c>
      <c r="G944" s="12">
        <v>1</v>
      </c>
      <c r="H944" s="12">
        <v>0</v>
      </c>
      <c r="I944" s="12">
        <v>0</v>
      </c>
      <c r="J944" s="12">
        <v>0</v>
      </c>
      <c r="K944" s="12">
        <v>0</v>
      </c>
      <c r="L944" s="12">
        <v>0</v>
      </c>
      <c r="M944" s="12">
        <v>0</v>
      </c>
      <c r="N944" s="12">
        <v>1</v>
      </c>
      <c r="O944" s="113">
        <v>7.60688453121963</v>
      </c>
      <c r="P944" s="12">
        <v>0</v>
      </c>
      <c r="Q944" s="12">
        <v>1</v>
      </c>
      <c r="R944" s="12">
        <v>4.2329999999999997</v>
      </c>
      <c r="S944" s="128">
        <v>5.4930614433405482</v>
      </c>
      <c r="T944" s="126">
        <v>1</v>
      </c>
      <c r="U944" s="128">
        <v>0.91602304274920765</v>
      </c>
      <c r="V944" s="12">
        <v>0</v>
      </c>
      <c r="W944" s="12">
        <v>1</v>
      </c>
      <c r="X944" s="12">
        <v>1</v>
      </c>
      <c r="Y944" s="12">
        <v>1</v>
      </c>
      <c r="Z944" s="12">
        <v>1</v>
      </c>
      <c r="AA944" s="12">
        <v>0</v>
      </c>
      <c r="AB944" s="12">
        <v>0</v>
      </c>
      <c r="AC944" s="12">
        <v>1</v>
      </c>
      <c r="AD944" s="12">
        <v>0</v>
      </c>
      <c r="AE944" s="12">
        <v>0</v>
      </c>
      <c r="AF944" s="12">
        <v>0.5</v>
      </c>
      <c r="AG944" s="113">
        <v>2.9957322735539909</v>
      </c>
      <c r="AH944" s="12">
        <v>1</v>
      </c>
      <c r="AI944" s="24">
        <v>60</v>
      </c>
      <c r="AJ944" s="12">
        <v>1</v>
      </c>
      <c r="AK944" s="12" t="s">
        <v>1057</v>
      </c>
      <c r="AL944" s="12">
        <v>23</v>
      </c>
      <c r="AM944" s="12" t="s">
        <v>173</v>
      </c>
      <c r="AN944" s="128">
        <f t="shared" si="36"/>
        <v>6.620073206530356</v>
      </c>
      <c r="AO944" s="12">
        <v>1376.05</v>
      </c>
      <c r="AP944" s="12" t="s">
        <v>1076</v>
      </c>
      <c r="AQ944" s="12" t="s">
        <v>1070</v>
      </c>
      <c r="AR944" s="12" t="s">
        <v>1080</v>
      </c>
      <c r="AS944" s="12" t="s">
        <v>1094</v>
      </c>
      <c r="AT944" s="12" t="s">
        <v>17</v>
      </c>
    </row>
    <row r="945" spans="1:46" ht="15" customHeight="1" x14ac:dyDescent="0.3">
      <c r="A945" s="15">
        <v>6.706718796828437E-3</v>
      </c>
      <c r="B945" s="12">
        <v>2.8374579525043388E-2</v>
      </c>
      <c r="C945" s="12">
        <v>0</v>
      </c>
      <c r="D945" s="12">
        <v>0</v>
      </c>
      <c r="E945" s="12">
        <v>1</v>
      </c>
      <c r="F945" s="12">
        <v>0</v>
      </c>
      <c r="G945" s="12">
        <v>1</v>
      </c>
      <c r="H945" s="12">
        <v>0</v>
      </c>
      <c r="I945" s="12">
        <v>0</v>
      </c>
      <c r="J945" s="12">
        <v>0</v>
      </c>
      <c r="K945" s="12">
        <v>0</v>
      </c>
      <c r="L945" s="12">
        <v>0</v>
      </c>
      <c r="M945" s="12">
        <v>0</v>
      </c>
      <c r="N945" s="12">
        <v>1</v>
      </c>
      <c r="O945" s="113">
        <v>7.60688453121963</v>
      </c>
      <c r="P945" s="12">
        <v>0</v>
      </c>
      <c r="Q945" s="12">
        <v>1</v>
      </c>
      <c r="R945" s="12">
        <v>4.2329999999999997</v>
      </c>
      <c r="S945" s="128">
        <v>5.4930614433405482</v>
      </c>
      <c r="T945" s="126">
        <v>1</v>
      </c>
      <c r="U945" s="128">
        <v>0.91602304274920765</v>
      </c>
      <c r="V945" s="12">
        <v>0</v>
      </c>
      <c r="W945" s="12">
        <v>1</v>
      </c>
      <c r="X945" s="12">
        <v>1</v>
      </c>
      <c r="Y945" s="12">
        <v>1</v>
      </c>
      <c r="Z945" s="12">
        <v>1</v>
      </c>
      <c r="AA945" s="12">
        <v>0</v>
      </c>
      <c r="AB945" s="12">
        <v>0</v>
      </c>
      <c r="AC945" s="12">
        <v>1</v>
      </c>
      <c r="AD945" s="12">
        <v>0</v>
      </c>
      <c r="AE945" s="12">
        <v>0</v>
      </c>
      <c r="AF945" s="12">
        <v>0.5</v>
      </c>
      <c r="AG945" s="113">
        <v>2.9957322735539909</v>
      </c>
      <c r="AH945" s="12">
        <v>1</v>
      </c>
      <c r="AI945" s="24">
        <v>60</v>
      </c>
      <c r="AJ945" s="12">
        <v>1</v>
      </c>
      <c r="AK945" s="12" t="s">
        <v>1057</v>
      </c>
      <c r="AL945" s="12">
        <v>23</v>
      </c>
      <c r="AM945" s="12" t="s">
        <v>173</v>
      </c>
      <c r="AN945" s="128">
        <f t="shared" si="36"/>
        <v>6.620073206530356</v>
      </c>
      <c r="AO945" s="12">
        <v>1376.05</v>
      </c>
      <c r="AP945" s="12" t="s">
        <v>1076</v>
      </c>
      <c r="AQ945" s="12" t="s">
        <v>1070</v>
      </c>
      <c r="AR945" s="12" t="s">
        <v>1081</v>
      </c>
      <c r="AS945" s="12" t="s">
        <v>1095</v>
      </c>
      <c r="AT945" s="12" t="s">
        <v>17</v>
      </c>
    </row>
    <row r="946" spans="1:46" ht="15" customHeight="1" x14ac:dyDescent="0.3">
      <c r="A946" s="15">
        <v>2.6325116441375387E-2</v>
      </c>
      <c r="B946" s="12">
        <v>2.8365383808198887E-2</v>
      </c>
      <c r="C946" s="12">
        <v>0</v>
      </c>
      <c r="D946" s="12">
        <v>0</v>
      </c>
      <c r="E946" s="12">
        <v>1</v>
      </c>
      <c r="F946" s="12">
        <v>0</v>
      </c>
      <c r="G946" s="12">
        <v>1</v>
      </c>
      <c r="H946" s="12">
        <v>0</v>
      </c>
      <c r="I946" s="12">
        <v>0</v>
      </c>
      <c r="J946" s="12">
        <v>0</v>
      </c>
      <c r="K946" s="12">
        <v>0</v>
      </c>
      <c r="L946" s="12">
        <v>0</v>
      </c>
      <c r="M946" s="12">
        <v>0</v>
      </c>
      <c r="N946" s="12">
        <v>1</v>
      </c>
      <c r="O946" s="113">
        <v>7.60688453121963</v>
      </c>
      <c r="P946" s="12">
        <v>0</v>
      </c>
      <c r="Q946" s="12">
        <v>1</v>
      </c>
      <c r="R946" s="12">
        <v>4.2329999999999997</v>
      </c>
      <c r="S946" s="128">
        <v>5.4930614433405482</v>
      </c>
      <c r="T946" s="126">
        <v>1</v>
      </c>
      <c r="U946" s="128">
        <v>0.91602304274920765</v>
      </c>
      <c r="V946" s="12">
        <v>0</v>
      </c>
      <c r="W946" s="12">
        <v>1</v>
      </c>
      <c r="X946" s="12">
        <v>1</v>
      </c>
      <c r="Y946" s="12">
        <v>1</v>
      </c>
      <c r="Z946" s="12">
        <v>1</v>
      </c>
      <c r="AA946" s="12">
        <v>0</v>
      </c>
      <c r="AB946" s="12">
        <v>0</v>
      </c>
      <c r="AC946" s="12">
        <v>1</v>
      </c>
      <c r="AD946" s="12">
        <v>0</v>
      </c>
      <c r="AE946" s="12">
        <v>0</v>
      </c>
      <c r="AF946" s="12">
        <v>0.5</v>
      </c>
      <c r="AG946" s="113">
        <v>2.9957322735539909</v>
      </c>
      <c r="AH946" s="12">
        <v>1</v>
      </c>
      <c r="AI946" s="24">
        <v>60</v>
      </c>
      <c r="AJ946" s="12">
        <v>1</v>
      </c>
      <c r="AK946" s="12" t="s">
        <v>1057</v>
      </c>
      <c r="AL946" s="12">
        <v>23</v>
      </c>
      <c r="AM946" s="12" t="s">
        <v>173</v>
      </c>
      <c r="AN946" s="128">
        <f t="shared" si="36"/>
        <v>6.620073206530356</v>
      </c>
      <c r="AO946" s="12">
        <v>1376.05</v>
      </c>
      <c r="AP946" s="12" t="s">
        <v>1076</v>
      </c>
      <c r="AQ946" s="12" t="s">
        <v>1070</v>
      </c>
      <c r="AR946" s="12" t="s">
        <v>1082</v>
      </c>
      <c r="AS946" s="12" t="s">
        <v>1096</v>
      </c>
      <c r="AT946" s="12" t="s">
        <v>17</v>
      </c>
    </row>
    <row r="947" spans="1:46" ht="15" customHeight="1" x14ac:dyDescent="0.3">
      <c r="A947" s="15">
        <v>1.1578605549451726E-2</v>
      </c>
      <c r="B947" s="12">
        <v>2.8373315579102006E-2</v>
      </c>
      <c r="C947" s="12">
        <v>0</v>
      </c>
      <c r="D947" s="12">
        <v>0</v>
      </c>
      <c r="E947" s="12">
        <v>1</v>
      </c>
      <c r="F947" s="12">
        <v>1</v>
      </c>
      <c r="G947" s="12">
        <v>1</v>
      </c>
      <c r="H947" s="12">
        <v>0</v>
      </c>
      <c r="I947" s="12">
        <v>0</v>
      </c>
      <c r="J947" s="12">
        <v>0</v>
      </c>
      <c r="K947" s="12">
        <v>0</v>
      </c>
      <c r="L947" s="12">
        <v>0</v>
      </c>
      <c r="M947" s="12">
        <v>0</v>
      </c>
      <c r="N947" s="12">
        <v>1</v>
      </c>
      <c r="O947" s="113">
        <v>7.60688453121963</v>
      </c>
      <c r="P947" s="12">
        <v>0</v>
      </c>
      <c r="Q947" s="12">
        <v>1</v>
      </c>
      <c r="R947" s="12">
        <v>4.2329999999999997</v>
      </c>
      <c r="S947" s="128">
        <v>5.4930614433405482</v>
      </c>
      <c r="T947" s="126">
        <v>1</v>
      </c>
      <c r="U947" s="128">
        <v>0.91602304274920765</v>
      </c>
      <c r="V947" s="12">
        <v>0</v>
      </c>
      <c r="W947" s="12">
        <v>1</v>
      </c>
      <c r="X947" s="12">
        <v>1</v>
      </c>
      <c r="Y947" s="12">
        <v>1</v>
      </c>
      <c r="Z947" s="12">
        <v>1</v>
      </c>
      <c r="AA947" s="12">
        <v>0</v>
      </c>
      <c r="AB947" s="12">
        <v>0</v>
      </c>
      <c r="AC947" s="12">
        <v>1</v>
      </c>
      <c r="AD947" s="12">
        <v>0</v>
      </c>
      <c r="AE947" s="12">
        <v>0</v>
      </c>
      <c r="AF947" s="12">
        <v>0.5</v>
      </c>
      <c r="AG947" s="113">
        <v>2.9957322735539909</v>
      </c>
      <c r="AH947" s="12">
        <v>1</v>
      </c>
      <c r="AI947" s="24">
        <v>60</v>
      </c>
      <c r="AJ947" s="12">
        <v>1</v>
      </c>
      <c r="AK947" s="12" t="s">
        <v>1057</v>
      </c>
      <c r="AL947" s="12">
        <v>23</v>
      </c>
      <c r="AM947" s="12" t="s">
        <v>173</v>
      </c>
      <c r="AN947" s="128">
        <f t="shared" si="36"/>
        <v>6.620073206530356</v>
      </c>
      <c r="AO947" s="12">
        <v>1376.05</v>
      </c>
      <c r="AP947" s="12" t="s">
        <v>1076</v>
      </c>
      <c r="AQ947" s="12" t="s">
        <v>1071</v>
      </c>
      <c r="AR947" s="12" t="s">
        <v>1078</v>
      </c>
      <c r="AS947" s="12" t="s">
        <v>1092</v>
      </c>
      <c r="AT947" s="12" t="s">
        <v>17</v>
      </c>
    </row>
    <row r="948" spans="1:46" ht="15" customHeight="1" x14ac:dyDescent="0.3">
      <c r="A948" s="15">
        <v>1.416384520464244E-2</v>
      </c>
      <c r="B948" s="12">
        <v>2.8372371308984068E-2</v>
      </c>
      <c r="C948" s="12">
        <v>0</v>
      </c>
      <c r="D948" s="12">
        <v>0</v>
      </c>
      <c r="E948" s="12">
        <v>1</v>
      </c>
      <c r="F948" s="12">
        <v>1</v>
      </c>
      <c r="G948" s="12">
        <v>1</v>
      </c>
      <c r="H948" s="12">
        <v>0</v>
      </c>
      <c r="I948" s="12">
        <v>0</v>
      </c>
      <c r="J948" s="12">
        <v>0</v>
      </c>
      <c r="K948" s="12">
        <v>0</v>
      </c>
      <c r="L948" s="12">
        <v>0</v>
      </c>
      <c r="M948" s="12">
        <v>0</v>
      </c>
      <c r="N948" s="12">
        <v>1</v>
      </c>
      <c r="O948" s="113">
        <v>7.60688453121963</v>
      </c>
      <c r="P948" s="12">
        <v>0</v>
      </c>
      <c r="Q948" s="12">
        <v>1</v>
      </c>
      <c r="R948" s="12">
        <v>4.2329999999999997</v>
      </c>
      <c r="S948" s="128">
        <v>5.4930614433405482</v>
      </c>
      <c r="T948" s="126">
        <v>1</v>
      </c>
      <c r="U948" s="128">
        <v>0.91602304274920765</v>
      </c>
      <c r="V948" s="12">
        <v>0</v>
      </c>
      <c r="W948" s="12">
        <v>1</v>
      </c>
      <c r="X948" s="12">
        <v>1</v>
      </c>
      <c r="Y948" s="12">
        <v>1</v>
      </c>
      <c r="Z948" s="12">
        <v>1</v>
      </c>
      <c r="AA948" s="12">
        <v>0</v>
      </c>
      <c r="AB948" s="12">
        <v>0</v>
      </c>
      <c r="AC948" s="12">
        <v>1</v>
      </c>
      <c r="AD948" s="12">
        <v>0</v>
      </c>
      <c r="AE948" s="12">
        <v>0</v>
      </c>
      <c r="AF948" s="12">
        <v>0.5</v>
      </c>
      <c r="AG948" s="113">
        <v>2.9957322735539909</v>
      </c>
      <c r="AH948" s="12">
        <v>1</v>
      </c>
      <c r="AI948" s="24">
        <v>60</v>
      </c>
      <c r="AJ948" s="12">
        <v>1</v>
      </c>
      <c r="AK948" s="12" t="s">
        <v>1057</v>
      </c>
      <c r="AL948" s="12">
        <v>23</v>
      </c>
      <c r="AM948" s="12" t="s">
        <v>173</v>
      </c>
      <c r="AN948" s="128">
        <f t="shared" si="36"/>
        <v>6.620073206530356</v>
      </c>
      <c r="AO948" s="12">
        <v>1376.05</v>
      </c>
      <c r="AP948" s="12" t="s">
        <v>1076</v>
      </c>
      <c r="AQ948" s="12" t="s">
        <v>1071</v>
      </c>
      <c r="AR948" s="12" t="s">
        <v>1079</v>
      </c>
      <c r="AS948" s="12" t="s">
        <v>1093</v>
      </c>
      <c r="AT948" s="12" t="s">
        <v>17</v>
      </c>
    </row>
    <row r="949" spans="1:46" ht="15" customHeight="1" x14ac:dyDescent="0.3">
      <c r="A949" s="15">
        <v>-2.0468968955887679E-2</v>
      </c>
      <c r="B949" s="12">
        <v>2.8369272763423273E-2</v>
      </c>
      <c r="C949" s="12">
        <v>0</v>
      </c>
      <c r="D949" s="12">
        <v>0</v>
      </c>
      <c r="E949" s="12">
        <v>1</v>
      </c>
      <c r="F949" s="12">
        <v>1</v>
      </c>
      <c r="G949" s="12">
        <v>1</v>
      </c>
      <c r="H949" s="12">
        <v>0</v>
      </c>
      <c r="I949" s="12">
        <v>0</v>
      </c>
      <c r="J949" s="12">
        <v>0</v>
      </c>
      <c r="K949" s="12">
        <v>0</v>
      </c>
      <c r="L949" s="12">
        <v>0</v>
      </c>
      <c r="M949" s="12">
        <v>0</v>
      </c>
      <c r="N949" s="12">
        <v>1</v>
      </c>
      <c r="O949" s="113">
        <v>7.60688453121963</v>
      </c>
      <c r="P949" s="12">
        <v>0</v>
      </c>
      <c r="Q949" s="12">
        <v>1</v>
      </c>
      <c r="R949" s="12">
        <v>4.2329999999999997</v>
      </c>
      <c r="S949" s="128">
        <v>5.4930614433405482</v>
      </c>
      <c r="T949" s="126">
        <v>1</v>
      </c>
      <c r="U949" s="128">
        <v>0.91602304274920765</v>
      </c>
      <c r="V949" s="12">
        <v>0</v>
      </c>
      <c r="W949" s="12">
        <v>1</v>
      </c>
      <c r="X949" s="12">
        <v>1</v>
      </c>
      <c r="Y949" s="12">
        <v>1</v>
      </c>
      <c r="Z949" s="12">
        <v>1</v>
      </c>
      <c r="AA949" s="12">
        <v>0</v>
      </c>
      <c r="AB949" s="12">
        <v>0</v>
      </c>
      <c r="AC949" s="12">
        <v>1</v>
      </c>
      <c r="AD949" s="12">
        <v>0</v>
      </c>
      <c r="AE949" s="12">
        <v>0</v>
      </c>
      <c r="AF949" s="12">
        <v>0.5</v>
      </c>
      <c r="AG949" s="113">
        <v>2.9957322735539909</v>
      </c>
      <c r="AH949" s="12">
        <v>1</v>
      </c>
      <c r="AI949" s="24">
        <v>60</v>
      </c>
      <c r="AJ949" s="12">
        <v>1</v>
      </c>
      <c r="AK949" s="12" t="s">
        <v>1057</v>
      </c>
      <c r="AL949" s="12">
        <v>23</v>
      </c>
      <c r="AM949" s="12" t="s">
        <v>173</v>
      </c>
      <c r="AN949" s="128">
        <f t="shared" si="36"/>
        <v>6.620073206530356</v>
      </c>
      <c r="AO949" s="12">
        <v>1376.05</v>
      </c>
      <c r="AP949" s="12" t="s">
        <v>1076</v>
      </c>
      <c r="AQ949" s="12" t="s">
        <v>1071</v>
      </c>
      <c r="AR949" s="12" t="s">
        <v>1080</v>
      </c>
      <c r="AS949" s="12" t="s">
        <v>1094</v>
      </c>
      <c r="AT949" s="12" t="s">
        <v>17</v>
      </c>
    </row>
    <row r="950" spans="1:46" ht="15" customHeight="1" x14ac:dyDescent="0.3">
      <c r="A950" s="15">
        <v>1.2211208476130841E-2</v>
      </c>
      <c r="B950" s="12">
        <v>2.8373102047480482E-2</v>
      </c>
      <c r="C950" s="12">
        <v>0</v>
      </c>
      <c r="D950" s="12">
        <v>0</v>
      </c>
      <c r="E950" s="12">
        <v>1</v>
      </c>
      <c r="F950" s="12">
        <v>1</v>
      </c>
      <c r="G950" s="12">
        <v>1</v>
      </c>
      <c r="H950" s="12">
        <v>0</v>
      </c>
      <c r="I950" s="12">
        <v>0</v>
      </c>
      <c r="J950" s="12">
        <v>0</v>
      </c>
      <c r="K950" s="12">
        <v>0</v>
      </c>
      <c r="L950" s="12">
        <v>0</v>
      </c>
      <c r="M950" s="12">
        <v>0</v>
      </c>
      <c r="N950" s="12">
        <v>1</v>
      </c>
      <c r="O950" s="113">
        <v>7.60688453121963</v>
      </c>
      <c r="P950" s="12">
        <v>0</v>
      </c>
      <c r="Q950" s="12">
        <v>1</v>
      </c>
      <c r="R950" s="12">
        <v>4.2329999999999997</v>
      </c>
      <c r="S950" s="128">
        <v>5.4930614433405482</v>
      </c>
      <c r="T950" s="126">
        <v>1</v>
      </c>
      <c r="U950" s="128">
        <v>0.91602304274920765</v>
      </c>
      <c r="V950" s="12">
        <v>0</v>
      </c>
      <c r="W950" s="12">
        <v>1</v>
      </c>
      <c r="X950" s="12">
        <v>1</v>
      </c>
      <c r="Y950" s="12">
        <v>1</v>
      </c>
      <c r="Z950" s="12">
        <v>1</v>
      </c>
      <c r="AA950" s="12">
        <v>0</v>
      </c>
      <c r="AB950" s="12">
        <v>0</v>
      </c>
      <c r="AC950" s="12">
        <v>1</v>
      </c>
      <c r="AD950" s="12">
        <v>0</v>
      </c>
      <c r="AE950" s="12">
        <v>0</v>
      </c>
      <c r="AF950" s="12">
        <v>0.5</v>
      </c>
      <c r="AG950" s="113">
        <v>2.9957322735539909</v>
      </c>
      <c r="AH950" s="12">
        <v>1</v>
      </c>
      <c r="AI950" s="24">
        <v>60</v>
      </c>
      <c r="AJ950" s="12">
        <v>1</v>
      </c>
      <c r="AK950" s="12" t="s">
        <v>1057</v>
      </c>
      <c r="AL950" s="12">
        <v>23</v>
      </c>
      <c r="AM950" s="12" t="s">
        <v>173</v>
      </c>
      <c r="AN950" s="128">
        <f t="shared" si="36"/>
        <v>6.620073206530356</v>
      </c>
      <c r="AO950" s="12">
        <v>1376.05</v>
      </c>
      <c r="AP950" s="12" t="s">
        <v>1076</v>
      </c>
      <c r="AQ950" s="12" t="s">
        <v>1071</v>
      </c>
      <c r="AR950" s="12" t="s">
        <v>1081</v>
      </c>
      <c r="AS950" s="12" t="s">
        <v>1095</v>
      </c>
      <c r="AT950" s="12" t="s">
        <v>17</v>
      </c>
    </row>
    <row r="951" spans="1:46" ht="15" customHeight="1" x14ac:dyDescent="0.3">
      <c r="A951" s="15">
        <v>3.2856521528693367E-2</v>
      </c>
      <c r="B951" s="12">
        <v>2.835989730864184E-2</v>
      </c>
      <c r="C951" s="12">
        <v>0</v>
      </c>
      <c r="D951" s="12">
        <v>0</v>
      </c>
      <c r="E951" s="12">
        <v>1</v>
      </c>
      <c r="F951" s="12">
        <v>1</v>
      </c>
      <c r="G951" s="12">
        <v>1</v>
      </c>
      <c r="H951" s="12">
        <v>0</v>
      </c>
      <c r="I951" s="12">
        <v>0</v>
      </c>
      <c r="J951" s="12">
        <v>0</v>
      </c>
      <c r="K951" s="12">
        <v>0</v>
      </c>
      <c r="L951" s="12">
        <v>0</v>
      </c>
      <c r="M951" s="12">
        <v>0</v>
      </c>
      <c r="N951" s="12">
        <v>1</v>
      </c>
      <c r="O951" s="113">
        <v>7.60688453121963</v>
      </c>
      <c r="P951" s="12">
        <v>0</v>
      </c>
      <c r="Q951" s="12">
        <v>1</v>
      </c>
      <c r="R951" s="12">
        <v>4.2329999999999997</v>
      </c>
      <c r="S951" s="128">
        <v>5.4930614433405482</v>
      </c>
      <c r="T951" s="126">
        <v>1</v>
      </c>
      <c r="U951" s="128">
        <v>0.91602304274920765</v>
      </c>
      <c r="V951" s="12">
        <v>0</v>
      </c>
      <c r="W951" s="12">
        <v>1</v>
      </c>
      <c r="X951" s="12">
        <v>1</v>
      </c>
      <c r="Y951" s="12">
        <v>1</v>
      </c>
      <c r="Z951" s="12">
        <v>1</v>
      </c>
      <c r="AA951" s="12">
        <v>0</v>
      </c>
      <c r="AB951" s="12">
        <v>0</v>
      </c>
      <c r="AC951" s="12">
        <v>1</v>
      </c>
      <c r="AD951" s="12">
        <v>0</v>
      </c>
      <c r="AE951" s="12">
        <v>0</v>
      </c>
      <c r="AF951" s="12">
        <v>0.5</v>
      </c>
      <c r="AG951" s="113">
        <v>2.9957322735539909</v>
      </c>
      <c r="AH951" s="12">
        <v>1</v>
      </c>
      <c r="AI951" s="24">
        <v>60</v>
      </c>
      <c r="AJ951" s="12">
        <v>1</v>
      </c>
      <c r="AK951" s="12" t="s">
        <v>1057</v>
      </c>
      <c r="AL951" s="12">
        <v>23</v>
      </c>
      <c r="AM951" s="12" t="s">
        <v>173</v>
      </c>
      <c r="AN951" s="128">
        <f t="shared" si="36"/>
        <v>6.620073206530356</v>
      </c>
      <c r="AO951" s="12">
        <v>1376.05</v>
      </c>
      <c r="AP951" s="12" t="s">
        <v>1076</v>
      </c>
      <c r="AQ951" s="12" t="s">
        <v>1071</v>
      </c>
      <c r="AR951" s="12" t="s">
        <v>1082</v>
      </c>
      <c r="AS951" s="12" t="s">
        <v>1096</v>
      </c>
      <c r="AT951" s="12" t="s">
        <v>17</v>
      </c>
    </row>
    <row r="952" spans="1:46" ht="15" customHeight="1" x14ac:dyDescent="0.3">
      <c r="A952" s="15">
        <v>3.6056776213548657E-2</v>
      </c>
      <c r="B952" s="12">
        <v>2.8356766508807259E-2</v>
      </c>
      <c r="C952" s="12">
        <v>0</v>
      </c>
      <c r="D952" s="12">
        <v>1</v>
      </c>
      <c r="E952" s="12">
        <v>0</v>
      </c>
      <c r="F952" s="12">
        <v>1</v>
      </c>
      <c r="G952" s="12">
        <v>1</v>
      </c>
      <c r="H952" s="12">
        <v>0</v>
      </c>
      <c r="I952" s="12">
        <v>0</v>
      </c>
      <c r="J952" s="12">
        <v>0</v>
      </c>
      <c r="K952" s="12">
        <v>0</v>
      </c>
      <c r="L952" s="12">
        <v>0</v>
      </c>
      <c r="M952" s="12">
        <v>0</v>
      </c>
      <c r="N952" s="12">
        <v>1</v>
      </c>
      <c r="O952" s="113">
        <v>7.60688453121963</v>
      </c>
      <c r="P952" s="12">
        <v>0</v>
      </c>
      <c r="Q952" s="12">
        <v>1</v>
      </c>
      <c r="R952" s="12">
        <v>4.2329999999999997</v>
      </c>
      <c r="S952" s="128">
        <v>5.4930614433405482</v>
      </c>
      <c r="T952" s="126">
        <v>1</v>
      </c>
      <c r="U952" s="128">
        <v>0.91602304274920765</v>
      </c>
      <c r="V952" s="12">
        <v>0</v>
      </c>
      <c r="W952" s="12">
        <v>1</v>
      </c>
      <c r="X952" s="12">
        <v>1</v>
      </c>
      <c r="Y952" s="12">
        <v>1</v>
      </c>
      <c r="Z952" s="12">
        <v>0</v>
      </c>
      <c r="AA952" s="12">
        <v>0</v>
      </c>
      <c r="AB952" s="12">
        <v>0</v>
      </c>
      <c r="AC952" s="12">
        <v>1</v>
      </c>
      <c r="AD952" s="12">
        <v>0</v>
      </c>
      <c r="AE952" s="12">
        <v>0</v>
      </c>
      <c r="AF952" s="12">
        <v>0.5</v>
      </c>
      <c r="AG952" s="113">
        <v>2.9957322735539909</v>
      </c>
      <c r="AH952" s="12">
        <v>1</v>
      </c>
      <c r="AI952" s="24">
        <v>60</v>
      </c>
      <c r="AJ952" s="12">
        <v>1</v>
      </c>
      <c r="AK952" s="12" t="s">
        <v>1057</v>
      </c>
      <c r="AL952" s="12">
        <v>23</v>
      </c>
      <c r="AM952" s="12" t="s">
        <v>173</v>
      </c>
      <c r="AN952" s="128">
        <f t="shared" si="36"/>
        <v>6.620073206530356</v>
      </c>
      <c r="AO952" s="12">
        <v>1376.05</v>
      </c>
      <c r="AP952" s="12" t="s">
        <v>1076</v>
      </c>
      <c r="AQ952" s="12" t="s">
        <v>1072</v>
      </c>
      <c r="AR952" s="12" t="s">
        <v>1078</v>
      </c>
      <c r="AS952" s="12" t="s">
        <v>1092</v>
      </c>
      <c r="AT952" s="12" t="s">
        <v>17</v>
      </c>
    </row>
    <row r="953" spans="1:46" ht="15" customHeight="1" x14ac:dyDescent="0.3">
      <c r="A953" s="15">
        <v>2.1307020556265974E-2</v>
      </c>
      <c r="B953" s="12">
        <v>2.8368775940628407E-2</v>
      </c>
      <c r="C953" s="12">
        <v>0</v>
      </c>
      <c r="D953" s="12">
        <v>1</v>
      </c>
      <c r="E953" s="12">
        <v>0</v>
      </c>
      <c r="F953" s="12">
        <v>1</v>
      </c>
      <c r="G953" s="12">
        <v>1</v>
      </c>
      <c r="H953" s="12">
        <v>0</v>
      </c>
      <c r="I953" s="12">
        <v>0</v>
      </c>
      <c r="J953" s="12">
        <v>0</v>
      </c>
      <c r="K953" s="12">
        <v>0</v>
      </c>
      <c r="L953" s="12">
        <v>0</v>
      </c>
      <c r="M953" s="12">
        <v>0</v>
      </c>
      <c r="N953" s="12">
        <v>1</v>
      </c>
      <c r="O953" s="113">
        <v>7.60688453121963</v>
      </c>
      <c r="P953" s="12">
        <v>0</v>
      </c>
      <c r="Q953" s="12">
        <v>1</v>
      </c>
      <c r="R953" s="12">
        <v>4.2329999999999997</v>
      </c>
      <c r="S953" s="128">
        <v>5.4930614433405482</v>
      </c>
      <c r="T953" s="126">
        <v>1</v>
      </c>
      <c r="U953" s="128">
        <v>0.91602304274920765</v>
      </c>
      <c r="V953" s="12">
        <v>0</v>
      </c>
      <c r="W953" s="12">
        <v>1</v>
      </c>
      <c r="X953" s="12">
        <v>1</v>
      </c>
      <c r="Y953" s="12">
        <v>1</v>
      </c>
      <c r="Z953" s="12">
        <v>0</v>
      </c>
      <c r="AA953" s="12">
        <v>0</v>
      </c>
      <c r="AB953" s="12">
        <v>0</v>
      </c>
      <c r="AC953" s="12">
        <v>1</v>
      </c>
      <c r="AD953" s="12">
        <v>0</v>
      </c>
      <c r="AE953" s="12">
        <v>0</v>
      </c>
      <c r="AF953" s="12">
        <v>0.5</v>
      </c>
      <c r="AG953" s="113">
        <v>2.9957322735539909</v>
      </c>
      <c r="AH953" s="12">
        <v>1</v>
      </c>
      <c r="AI953" s="24">
        <v>60</v>
      </c>
      <c r="AJ953" s="12">
        <v>1</v>
      </c>
      <c r="AK953" s="12" t="s">
        <v>1057</v>
      </c>
      <c r="AL953" s="12">
        <v>23</v>
      </c>
      <c r="AM953" s="12" t="s">
        <v>173</v>
      </c>
      <c r="AN953" s="128">
        <f t="shared" si="36"/>
        <v>6.620073206530356</v>
      </c>
      <c r="AO953" s="12">
        <v>1376.05</v>
      </c>
      <c r="AP953" s="12" t="s">
        <v>1076</v>
      </c>
      <c r="AQ953" s="12" t="s">
        <v>1072</v>
      </c>
      <c r="AR953" s="12" t="s">
        <v>1079</v>
      </c>
      <c r="AS953" s="12" t="s">
        <v>1093</v>
      </c>
      <c r="AT953" s="12" t="s">
        <v>17</v>
      </c>
    </row>
    <row r="954" spans="1:46" ht="15" customHeight="1" x14ac:dyDescent="0.3">
      <c r="A954" s="15">
        <v>3.196011349535071E-2</v>
      </c>
      <c r="B954" s="12">
        <v>2.8360722072573345E-2</v>
      </c>
      <c r="C954" s="12">
        <v>0</v>
      </c>
      <c r="D954" s="12">
        <v>1</v>
      </c>
      <c r="E954" s="12">
        <v>0</v>
      </c>
      <c r="F954" s="12">
        <v>1</v>
      </c>
      <c r="G954" s="12">
        <v>1</v>
      </c>
      <c r="H954" s="12">
        <v>0</v>
      </c>
      <c r="I954" s="12">
        <v>0</v>
      </c>
      <c r="J954" s="12">
        <v>0</v>
      </c>
      <c r="K954" s="12">
        <v>0</v>
      </c>
      <c r="L954" s="12">
        <v>0</v>
      </c>
      <c r="M954" s="12">
        <v>0</v>
      </c>
      <c r="N954" s="12">
        <v>1</v>
      </c>
      <c r="O954" s="113">
        <v>7.60688453121963</v>
      </c>
      <c r="P954" s="12">
        <v>0</v>
      </c>
      <c r="Q954" s="12">
        <v>1</v>
      </c>
      <c r="R954" s="12">
        <v>4.2329999999999997</v>
      </c>
      <c r="S954" s="128">
        <v>5.4930614433405482</v>
      </c>
      <c r="T954" s="126">
        <v>1</v>
      </c>
      <c r="U954" s="128">
        <v>0.91602304274920765</v>
      </c>
      <c r="V954" s="12">
        <v>0</v>
      </c>
      <c r="W954" s="12">
        <v>1</v>
      </c>
      <c r="X954" s="12">
        <v>1</v>
      </c>
      <c r="Y954" s="12">
        <v>1</v>
      </c>
      <c r="Z954" s="12">
        <v>0</v>
      </c>
      <c r="AA954" s="12">
        <v>0</v>
      </c>
      <c r="AB954" s="12">
        <v>0</v>
      </c>
      <c r="AC954" s="12">
        <v>1</v>
      </c>
      <c r="AD954" s="12">
        <v>0</v>
      </c>
      <c r="AE954" s="12">
        <v>0</v>
      </c>
      <c r="AF954" s="12">
        <v>0.5</v>
      </c>
      <c r="AG954" s="113">
        <v>2.9957322735539909</v>
      </c>
      <c r="AH954" s="12">
        <v>1</v>
      </c>
      <c r="AI954" s="24">
        <v>60</v>
      </c>
      <c r="AJ954" s="12">
        <v>1</v>
      </c>
      <c r="AK954" s="12" t="s">
        <v>1057</v>
      </c>
      <c r="AL954" s="12">
        <v>23</v>
      </c>
      <c r="AM954" s="12" t="s">
        <v>173</v>
      </c>
      <c r="AN954" s="128">
        <f t="shared" si="36"/>
        <v>6.620073206530356</v>
      </c>
      <c r="AO954" s="12">
        <v>1376.05</v>
      </c>
      <c r="AP954" s="12" t="s">
        <v>1076</v>
      </c>
      <c r="AQ954" s="12" t="s">
        <v>1072</v>
      </c>
      <c r="AR954" s="12" t="s">
        <v>1080</v>
      </c>
      <c r="AS954" s="12" t="s">
        <v>1094</v>
      </c>
      <c r="AT954" s="12" t="s">
        <v>17</v>
      </c>
    </row>
    <row r="955" spans="1:46" ht="15" customHeight="1" x14ac:dyDescent="0.3">
      <c r="A955" s="15">
        <v>1.7647977082845656E-2</v>
      </c>
      <c r="B955" s="12">
        <v>2.8370798601536684E-2</v>
      </c>
      <c r="C955" s="12">
        <v>0</v>
      </c>
      <c r="D955" s="12">
        <v>1</v>
      </c>
      <c r="E955" s="12">
        <v>0</v>
      </c>
      <c r="F955" s="12">
        <v>1</v>
      </c>
      <c r="G955" s="12">
        <v>1</v>
      </c>
      <c r="H955" s="12">
        <v>0</v>
      </c>
      <c r="I955" s="12">
        <v>0</v>
      </c>
      <c r="J955" s="12">
        <v>0</v>
      </c>
      <c r="K955" s="12">
        <v>0</v>
      </c>
      <c r="L955" s="12">
        <v>0</v>
      </c>
      <c r="M955" s="12">
        <v>0</v>
      </c>
      <c r="N955" s="12">
        <v>1</v>
      </c>
      <c r="O955" s="113">
        <v>7.60688453121963</v>
      </c>
      <c r="P955" s="12">
        <v>0</v>
      </c>
      <c r="Q955" s="12">
        <v>1</v>
      </c>
      <c r="R955" s="12">
        <v>4.2329999999999997</v>
      </c>
      <c r="S955" s="128">
        <v>5.4930614433405482</v>
      </c>
      <c r="T955" s="126">
        <v>1</v>
      </c>
      <c r="U955" s="128">
        <v>0.91602304274920765</v>
      </c>
      <c r="V955" s="12">
        <v>0</v>
      </c>
      <c r="W955" s="12">
        <v>1</v>
      </c>
      <c r="X955" s="12">
        <v>1</v>
      </c>
      <c r="Y955" s="12">
        <v>1</v>
      </c>
      <c r="Z955" s="12">
        <v>0</v>
      </c>
      <c r="AA955" s="12">
        <v>0</v>
      </c>
      <c r="AB955" s="12">
        <v>0</v>
      </c>
      <c r="AC955" s="12">
        <v>1</v>
      </c>
      <c r="AD955" s="12">
        <v>0</v>
      </c>
      <c r="AE955" s="12">
        <v>0</v>
      </c>
      <c r="AF955" s="12">
        <v>0.5</v>
      </c>
      <c r="AG955" s="113">
        <v>2.9957322735539909</v>
      </c>
      <c r="AH955" s="12">
        <v>1</v>
      </c>
      <c r="AI955" s="24">
        <v>60</v>
      </c>
      <c r="AJ955" s="12">
        <v>1</v>
      </c>
      <c r="AK955" s="12" t="s">
        <v>1057</v>
      </c>
      <c r="AL955" s="12">
        <v>23</v>
      </c>
      <c r="AM955" s="12" t="s">
        <v>173</v>
      </c>
      <c r="AN955" s="128">
        <f t="shared" si="36"/>
        <v>6.620073206530356</v>
      </c>
      <c r="AO955" s="12">
        <v>1376.05</v>
      </c>
      <c r="AP955" s="12" t="s">
        <v>1076</v>
      </c>
      <c r="AQ955" s="12" t="s">
        <v>1072</v>
      </c>
      <c r="AR955" s="12" t="s">
        <v>1081</v>
      </c>
      <c r="AS955" s="12" t="s">
        <v>1095</v>
      </c>
      <c r="AT955" s="12" t="s">
        <v>17</v>
      </c>
    </row>
    <row r="956" spans="1:46" ht="15" customHeight="1" x14ac:dyDescent="0.3">
      <c r="A956" s="15">
        <v>4.2686336960954023E-2</v>
      </c>
      <c r="B956" s="12">
        <v>2.8349354331482775E-2</v>
      </c>
      <c r="C956" s="12">
        <v>0</v>
      </c>
      <c r="D956" s="12">
        <v>1</v>
      </c>
      <c r="E956" s="12">
        <v>0</v>
      </c>
      <c r="F956" s="12">
        <v>1</v>
      </c>
      <c r="G956" s="12">
        <v>1</v>
      </c>
      <c r="H956" s="12">
        <v>0</v>
      </c>
      <c r="I956" s="12">
        <v>0</v>
      </c>
      <c r="J956" s="12">
        <v>0</v>
      </c>
      <c r="K956" s="12">
        <v>0</v>
      </c>
      <c r="L956" s="12">
        <v>0</v>
      </c>
      <c r="M956" s="12">
        <v>0</v>
      </c>
      <c r="N956" s="12">
        <v>1</v>
      </c>
      <c r="O956" s="113">
        <v>7.60688453121963</v>
      </c>
      <c r="P956" s="12">
        <v>0</v>
      </c>
      <c r="Q956" s="12">
        <v>1</v>
      </c>
      <c r="R956" s="12">
        <v>4.2329999999999997</v>
      </c>
      <c r="S956" s="128">
        <v>5.4930614433405482</v>
      </c>
      <c r="T956" s="126">
        <v>1</v>
      </c>
      <c r="U956" s="128">
        <v>0.91602304274920765</v>
      </c>
      <c r="V956" s="12">
        <v>0</v>
      </c>
      <c r="W956" s="12">
        <v>1</v>
      </c>
      <c r="X956" s="12">
        <v>1</v>
      </c>
      <c r="Y956" s="12">
        <v>1</v>
      </c>
      <c r="Z956" s="12">
        <v>0</v>
      </c>
      <c r="AA956" s="12">
        <v>0</v>
      </c>
      <c r="AB956" s="12">
        <v>0</v>
      </c>
      <c r="AC956" s="12">
        <v>1</v>
      </c>
      <c r="AD956" s="12">
        <v>0</v>
      </c>
      <c r="AE956" s="12">
        <v>0</v>
      </c>
      <c r="AF956" s="12">
        <v>0.5</v>
      </c>
      <c r="AG956" s="113">
        <v>2.9957322735539909</v>
      </c>
      <c r="AH956" s="12">
        <v>1</v>
      </c>
      <c r="AI956" s="24">
        <v>60</v>
      </c>
      <c r="AJ956" s="12">
        <v>1</v>
      </c>
      <c r="AK956" s="12" t="s">
        <v>1057</v>
      </c>
      <c r="AL956" s="12">
        <v>23</v>
      </c>
      <c r="AM956" s="12" t="s">
        <v>173</v>
      </c>
      <c r="AN956" s="128">
        <f t="shared" si="36"/>
        <v>6.620073206530356</v>
      </c>
      <c r="AO956" s="12">
        <v>1376.05</v>
      </c>
      <c r="AP956" s="12" t="s">
        <v>1076</v>
      </c>
      <c r="AQ956" s="12" t="s">
        <v>1072</v>
      </c>
      <c r="AR956" s="12" t="s">
        <v>1082</v>
      </c>
      <c r="AS956" s="12" t="s">
        <v>1096</v>
      </c>
      <c r="AT956" s="12" t="s">
        <v>17</v>
      </c>
    </row>
    <row r="957" spans="1:46" ht="15" customHeight="1" x14ac:dyDescent="0.3">
      <c r="A957" s="15">
        <v>5.4200308654699651E-2</v>
      </c>
      <c r="B957" s="12">
        <v>2.8333508475470833E-2</v>
      </c>
      <c r="C957" s="12">
        <v>0</v>
      </c>
      <c r="D957" s="12">
        <v>1</v>
      </c>
      <c r="E957" s="12">
        <v>0</v>
      </c>
      <c r="F957" s="12">
        <v>1</v>
      </c>
      <c r="G957" s="12">
        <v>1</v>
      </c>
      <c r="H957" s="12">
        <v>0</v>
      </c>
      <c r="I957" s="12">
        <v>0</v>
      </c>
      <c r="J957" s="12">
        <v>0</v>
      </c>
      <c r="K957" s="12">
        <v>0</v>
      </c>
      <c r="L957" s="12">
        <v>0</v>
      </c>
      <c r="M957" s="12">
        <v>0</v>
      </c>
      <c r="N957" s="12">
        <v>1</v>
      </c>
      <c r="O957" s="113">
        <v>7.60688453121963</v>
      </c>
      <c r="P957" s="12">
        <v>0</v>
      </c>
      <c r="Q957" s="12">
        <v>1</v>
      </c>
      <c r="R957" s="12">
        <v>4.2329999999999997</v>
      </c>
      <c r="S957" s="128">
        <v>5.4930614433405482</v>
      </c>
      <c r="T957" s="126">
        <v>1</v>
      </c>
      <c r="U957" s="128">
        <v>0.91602304274920765</v>
      </c>
      <c r="V957" s="12">
        <v>0</v>
      </c>
      <c r="W957" s="12">
        <v>1</v>
      </c>
      <c r="X957" s="12">
        <v>1</v>
      </c>
      <c r="Y957" s="12">
        <v>1</v>
      </c>
      <c r="Z957" s="12">
        <v>0</v>
      </c>
      <c r="AA957" s="12">
        <v>0</v>
      </c>
      <c r="AB957" s="12">
        <v>0</v>
      </c>
      <c r="AC957" s="12">
        <v>1</v>
      </c>
      <c r="AD957" s="12">
        <v>0</v>
      </c>
      <c r="AE957" s="12">
        <v>0</v>
      </c>
      <c r="AF957" s="12">
        <v>0.5</v>
      </c>
      <c r="AG957" s="113">
        <v>2.9957322735539909</v>
      </c>
      <c r="AH957" s="12">
        <v>1</v>
      </c>
      <c r="AI957" s="24">
        <v>60</v>
      </c>
      <c r="AJ957" s="12">
        <v>1</v>
      </c>
      <c r="AK957" s="12" t="s">
        <v>1057</v>
      </c>
      <c r="AL957" s="12">
        <v>23</v>
      </c>
      <c r="AM957" s="12" t="s">
        <v>173</v>
      </c>
      <c r="AN957" s="128">
        <f t="shared" si="36"/>
        <v>6.620073206530356</v>
      </c>
      <c r="AO957" s="12">
        <v>1376.05</v>
      </c>
      <c r="AP957" s="12" t="s">
        <v>1076</v>
      </c>
      <c r="AQ957" s="12" t="s">
        <v>1073</v>
      </c>
      <c r="AR957" s="12" t="s">
        <v>1078</v>
      </c>
      <c r="AS957" s="12" t="s">
        <v>1092</v>
      </c>
      <c r="AT957" s="12" t="s">
        <v>17</v>
      </c>
    </row>
    <row r="958" spans="1:46" ht="15" customHeight="1" x14ac:dyDescent="0.3">
      <c r="A958" s="15">
        <v>3.4048846091711028E-2</v>
      </c>
      <c r="B958" s="12">
        <v>2.8358764887737788E-2</v>
      </c>
      <c r="C958" s="12">
        <v>0</v>
      </c>
      <c r="D958" s="12">
        <v>1</v>
      </c>
      <c r="E958" s="12">
        <v>0</v>
      </c>
      <c r="F958" s="12">
        <v>1</v>
      </c>
      <c r="G958" s="12">
        <v>1</v>
      </c>
      <c r="H958" s="12">
        <v>0</v>
      </c>
      <c r="I958" s="12">
        <v>0</v>
      </c>
      <c r="J958" s="12">
        <v>0</v>
      </c>
      <c r="K958" s="12">
        <v>0</v>
      </c>
      <c r="L958" s="12">
        <v>0</v>
      </c>
      <c r="M958" s="12">
        <v>0</v>
      </c>
      <c r="N958" s="12">
        <v>1</v>
      </c>
      <c r="O958" s="113">
        <v>7.60688453121963</v>
      </c>
      <c r="P958" s="12">
        <v>0</v>
      </c>
      <c r="Q958" s="12">
        <v>1</v>
      </c>
      <c r="R958" s="12">
        <v>4.2329999999999997</v>
      </c>
      <c r="S958" s="128">
        <v>5.4930614433405482</v>
      </c>
      <c r="T958" s="126">
        <v>1</v>
      </c>
      <c r="U958" s="128">
        <v>0.91602304274920765</v>
      </c>
      <c r="V958" s="12">
        <v>0</v>
      </c>
      <c r="W958" s="12">
        <v>1</v>
      </c>
      <c r="X958" s="12">
        <v>1</v>
      </c>
      <c r="Y958" s="12">
        <v>1</v>
      </c>
      <c r="Z958" s="12">
        <v>0</v>
      </c>
      <c r="AA958" s="12">
        <v>0</v>
      </c>
      <c r="AB958" s="12">
        <v>0</v>
      </c>
      <c r="AC958" s="12">
        <v>1</v>
      </c>
      <c r="AD958" s="12">
        <v>0</v>
      </c>
      <c r="AE958" s="12">
        <v>0</v>
      </c>
      <c r="AF958" s="12">
        <v>0.5</v>
      </c>
      <c r="AG958" s="113">
        <v>2.9957322735539909</v>
      </c>
      <c r="AH958" s="12">
        <v>1</v>
      </c>
      <c r="AI958" s="24">
        <v>60</v>
      </c>
      <c r="AJ958" s="12">
        <v>1</v>
      </c>
      <c r="AK958" s="12" t="s">
        <v>1057</v>
      </c>
      <c r="AL958" s="12">
        <v>23</v>
      </c>
      <c r="AM958" s="12" t="s">
        <v>173</v>
      </c>
      <c r="AN958" s="128">
        <f t="shared" si="36"/>
        <v>6.620073206530356</v>
      </c>
      <c r="AO958" s="12">
        <v>1376.05</v>
      </c>
      <c r="AP958" s="12" t="s">
        <v>1076</v>
      </c>
      <c r="AQ958" s="12" t="s">
        <v>1073</v>
      </c>
      <c r="AR958" s="12" t="s">
        <v>1079</v>
      </c>
      <c r="AS958" s="12" t="s">
        <v>1093</v>
      </c>
      <c r="AT958" s="12" t="s">
        <v>17</v>
      </c>
    </row>
    <row r="959" spans="1:46" ht="15" customHeight="1" x14ac:dyDescent="0.3">
      <c r="A959" s="15">
        <v>4.844768765580465E-2</v>
      </c>
      <c r="B959" s="12">
        <v>2.8341897278645719E-2</v>
      </c>
      <c r="C959" s="12">
        <v>0</v>
      </c>
      <c r="D959" s="12">
        <v>1</v>
      </c>
      <c r="E959" s="12">
        <v>0</v>
      </c>
      <c r="F959" s="12">
        <v>1</v>
      </c>
      <c r="G959" s="12">
        <v>1</v>
      </c>
      <c r="H959" s="12">
        <v>0</v>
      </c>
      <c r="I959" s="12">
        <v>0</v>
      </c>
      <c r="J959" s="12">
        <v>0</v>
      </c>
      <c r="K959" s="12">
        <v>0</v>
      </c>
      <c r="L959" s="12">
        <v>0</v>
      </c>
      <c r="M959" s="12">
        <v>0</v>
      </c>
      <c r="N959" s="12">
        <v>1</v>
      </c>
      <c r="O959" s="113">
        <v>7.60688453121963</v>
      </c>
      <c r="P959" s="12">
        <v>0</v>
      </c>
      <c r="Q959" s="12">
        <v>1</v>
      </c>
      <c r="R959" s="12">
        <v>4.2329999999999997</v>
      </c>
      <c r="S959" s="128">
        <v>5.4930614433405482</v>
      </c>
      <c r="T959" s="126">
        <v>1</v>
      </c>
      <c r="U959" s="128">
        <v>0.91602304274920765</v>
      </c>
      <c r="V959" s="12">
        <v>0</v>
      </c>
      <c r="W959" s="12">
        <v>1</v>
      </c>
      <c r="X959" s="12">
        <v>1</v>
      </c>
      <c r="Y959" s="12">
        <v>1</v>
      </c>
      <c r="Z959" s="12">
        <v>0</v>
      </c>
      <c r="AA959" s="12">
        <v>0</v>
      </c>
      <c r="AB959" s="12">
        <v>0</v>
      </c>
      <c r="AC959" s="12">
        <v>1</v>
      </c>
      <c r="AD959" s="12">
        <v>0</v>
      </c>
      <c r="AE959" s="12">
        <v>0</v>
      </c>
      <c r="AF959" s="12">
        <v>0.5</v>
      </c>
      <c r="AG959" s="113">
        <v>2.9957322735539909</v>
      </c>
      <c r="AH959" s="12">
        <v>1</v>
      </c>
      <c r="AI959" s="24">
        <v>60</v>
      </c>
      <c r="AJ959" s="12">
        <v>1</v>
      </c>
      <c r="AK959" s="12" t="s">
        <v>1057</v>
      </c>
      <c r="AL959" s="12">
        <v>23</v>
      </c>
      <c r="AM959" s="12" t="s">
        <v>173</v>
      </c>
      <c r="AN959" s="128">
        <f t="shared" si="36"/>
        <v>6.620073206530356</v>
      </c>
      <c r="AO959" s="12">
        <v>1376.05</v>
      </c>
      <c r="AP959" s="12" t="s">
        <v>1076</v>
      </c>
      <c r="AQ959" s="12" t="s">
        <v>1073</v>
      </c>
      <c r="AR959" s="12" t="s">
        <v>1080</v>
      </c>
      <c r="AS959" s="12" t="s">
        <v>1094</v>
      </c>
      <c r="AT959" s="12" t="s">
        <v>17</v>
      </c>
    </row>
    <row r="960" spans="1:46" ht="15" customHeight="1" x14ac:dyDescent="0.3">
      <c r="A960" s="15">
        <v>3.0656757820325238E-2</v>
      </c>
      <c r="B960" s="12">
        <v>2.8361880520632321E-2</v>
      </c>
      <c r="C960" s="12">
        <v>0</v>
      </c>
      <c r="D960" s="12">
        <v>1</v>
      </c>
      <c r="E960" s="12">
        <v>0</v>
      </c>
      <c r="F960" s="12">
        <v>1</v>
      </c>
      <c r="G960" s="12">
        <v>1</v>
      </c>
      <c r="H960" s="12">
        <v>0</v>
      </c>
      <c r="I960" s="12">
        <v>0</v>
      </c>
      <c r="J960" s="12">
        <v>0</v>
      </c>
      <c r="K960" s="12">
        <v>0</v>
      </c>
      <c r="L960" s="12">
        <v>0</v>
      </c>
      <c r="M960" s="12">
        <v>0</v>
      </c>
      <c r="N960" s="12">
        <v>1</v>
      </c>
      <c r="O960" s="113">
        <v>7.60688453121963</v>
      </c>
      <c r="P960" s="12">
        <v>0</v>
      </c>
      <c r="Q960" s="12">
        <v>1</v>
      </c>
      <c r="R960" s="12">
        <v>4.2329999999999997</v>
      </c>
      <c r="S960" s="128">
        <v>5.4930614433405482</v>
      </c>
      <c r="T960" s="126">
        <v>1</v>
      </c>
      <c r="U960" s="128">
        <v>0.91602304274920765</v>
      </c>
      <c r="V960" s="12">
        <v>0</v>
      </c>
      <c r="W960" s="12">
        <v>1</v>
      </c>
      <c r="X960" s="12">
        <v>1</v>
      </c>
      <c r="Y960" s="12">
        <v>1</v>
      </c>
      <c r="Z960" s="12">
        <v>0</v>
      </c>
      <c r="AA960" s="12">
        <v>0</v>
      </c>
      <c r="AB960" s="12">
        <v>0</v>
      </c>
      <c r="AC960" s="12">
        <v>1</v>
      </c>
      <c r="AD960" s="12">
        <v>0</v>
      </c>
      <c r="AE960" s="12">
        <v>0</v>
      </c>
      <c r="AF960" s="12">
        <v>0.5</v>
      </c>
      <c r="AG960" s="113">
        <v>2.9957322735539909</v>
      </c>
      <c r="AH960" s="12">
        <v>1</v>
      </c>
      <c r="AI960" s="24">
        <v>60</v>
      </c>
      <c r="AJ960" s="12">
        <v>1</v>
      </c>
      <c r="AK960" s="12" t="s">
        <v>1057</v>
      </c>
      <c r="AL960" s="12">
        <v>23</v>
      </c>
      <c r="AM960" s="12" t="s">
        <v>173</v>
      </c>
      <c r="AN960" s="128">
        <f t="shared" si="36"/>
        <v>6.620073206530356</v>
      </c>
      <c r="AO960" s="12">
        <v>1376.05</v>
      </c>
      <c r="AP960" s="12" t="s">
        <v>1076</v>
      </c>
      <c r="AQ960" s="12" t="s">
        <v>1073</v>
      </c>
      <c r="AR960" s="12" t="s">
        <v>1081</v>
      </c>
      <c r="AS960" s="12" t="s">
        <v>1095</v>
      </c>
      <c r="AT960" s="12" t="s">
        <v>17</v>
      </c>
    </row>
    <row r="961" spans="1:47" ht="15" customHeight="1" x14ac:dyDescent="0.3">
      <c r="A961" s="15">
        <v>5.0910873769039695E-2</v>
      </c>
      <c r="B961" s="12">
        <v>2.8338420727296872E-2</v>
      </c>
      <c r="C961" s="12">
        <v>0</v>
      </c>
      <c r="D961" s="12">
        <v>1</v>
      </c>
      <c r="E961" s="12">
        <v>0</v>
      </c>
      <c r="F961" s="12">
        <v>1</v>
      </c>
      <c r="G961" s="12">
        <v>1</v>
      </c>
      <c r="H961" s="12">
        <v>0</v>
      </c>
      <c r="I961" s="12">
        <v>0</v>
      </c>
      <c r="J961" s="12">
        <v>0</v>
      </c>
      <c r="K961" s="12">
        <v>0</v>
      </c>
      <c r="L961" s="12">
        <v>0</v>
      </c>
      <c r="M961" s="12">
        <v>0</v>
      </c>
      <c r="N961" s="12">
        <v>1</v>
      </c>
      <c r="O961" s="113">
        <v>7.60688453121963</v>
      </c>
      <c r="P961" s="12">
        <v>0</v>
      </c>
      <c r="Q961" s="12">
        <v>1</v>
      </c>
      <c r="R961" s="12">
        <v>4.2329999999999997</v>
      </c>
      <c r="S961" s="128">
        <v>5.4930614433405482</v>
      </c>
      <c r="T961" s="126">
        <v>1</v>
      </c>
      <c r="U961" s="128">
        <v>0.91602304274920765</v>
      </c>
      <c r="V961" s="12">
        <v>0</v>
      </c>
      <c r="W961" s="12">
        <v>1</v>
      </c>
      <c r="X961" s="12">
        <v>1</v>
      </c>
      <c r="Y961" s="12">
        <v>1</v>
      </c>
      <c r="Z961" s="12">
        <v>0</v>
      </c>
      <c r="AA961" s="12">
        <v>0</v>
      </c>
      <c r="AB961" s="12">
        <v>0</v>
      </c>
      <c r="AC961" s="12">
        <v>1</v>
      </c>
      <c r="AD961" s="12">
        <v>0</v>
      </c>
      <c r="AE961" s="12">
        <v>0</v>
      </c>
      <c r="AF961" s="12">
        <v>0.5</v>
      </c>
      <c r="AG961" s="113">
        <v>2.9957322735539909</v>
      </c>
      <c r="AH961" s="12">
        <v>1</v>
      </c>
      <c r="AI961" s="24">
        <v>60</v>
      </c>
      <c r="AJ961" s="12">
        <v>1</v>
      </c>
      <c r="AK961" s="12" t="s">
        <v>1057</v>
      </c>
      <c r="AL961" s="12">
        <v>23</v>
      </c>
      <c r="AM961" s="12" t="s">
        <v>173</v>
      </c>
      <c r="AN961" s="128">
        <f t="shared" si="36"/>
        <v>6.620073206530356</v>
      </c>
      <c r="AO961" s="12">
        <v>1376.05</v>
      </c>
      <c r="AP961" s="12" t="s">
        <v>1076</v>
      </c>
      <c r="AQ961" s="12" t="s">
        <v>1073</v>
      </c>
      <c r="AR961" s="12" t="s">
        <v>1082</v>
      </c>
      <c r="AS961" s="12" t="s">
        <v>1096</v>
      </c>
      <c r="AT961" s="12" t="s">
        <v>17</v>
      </c>
      <c r="AU961" s="12"/>
    </row>
    <row r="962" spans="1:47" ht="15" customHeight="1" x14ac:dyDescent="0.3">
      <c r="A962" s="15">
        <v>1.3144596201489142E-3</v>
      </c>
      <c r="B962" s="12">
        <v>1.2093028505370008E-2</v>
      </c>
      <c r="C962" s="12">
        <v>0</v>
      </c>
      <c r="D962" s="12">
        <v>1</v>
      </c>
      <c r="E962" s="12">
        <v>0</v>
      </c>
      <c r="F962" s="12">
        <v>1</v>
      </c>
      <c r="G962" s="12">
        <v>1</v>
      </c>
      <c r="H962" s="12">
        <v>0</v>
      </c>
      <c r="I962" s="12">
        <v>0</v>
      </c>
      <c r="J962" s="12">
        <v>0</v>
      </c>
      <c r="K962" s="12">
        <v>0</v>
      </c>
      <c r="L962" s="12">
        <v>0</v>
      </c>
      <c r="M962" s="12">
        <v>0</v>
      </c>
      <c r="N962" s="12">
        <v>0</v>
      </c>
      <c r="O962" s="113">
        <v>7.6058900010531216</v>
      </c>
      <c r="P962" s="12">
        <v>0</v>
      </c>
      <c r="Q962" s="12">
        <v>1</v>
      </c>
      <c r="R962" s="12">
        <v>4.2329999999999997</v>
      </c>
      <c r="S962" s="128">
        <v>5.7776523232226564</v>
      </c>
      <c r="T962" s="126">
        <v>0</v>
      </c>
      <c r="U962" s="128">
        <v>0.370759993063982</v>
      </c>
      <c r="V962" s="12">
        <v>0</v>
      </c>
      <c r="W962" s="12">
        <v>1</v>
      </c>
      <c r="X962" s="12">
        <v>0</v>
      </c>
      <c r="Y962" s="12">
        <v>1</v>
      </c>
      <c r="Z962" s="12">
        <v>0</v>
      </c>
      <c r="AA962" s="12">
        <v>0</v>
      </c>
      <c r="AB962" s="12">
        <v>0</v>
      </c>
      <c r="AC962" s="12">
        <v>0</v>
      </c>
      <c r="AD962" s="12">
        <v>1</v>
      </c>
      <c r="AE962" s="12">
        <v>0</v>
      </c>
      <c r="AF962" s="12">
        <v>0.48</v>
      </c>
      <c r="AG962" s="113">
        <v>2.0794415416798357</v>
      </c>
      <c r="AH962" s="12">
        <v>1</v>
      </c>
      <c r="AI962" s="24">
        <v>68</v>
      </c>
      <c r="AJ962" s="12">
        <v>1</v>
      </c>
      <c r="AK962" s="12" t="s">
        <v>1098</v>
      </c>
      <c r="AL962" s="12">
        <v>24</v>
      </c>
      <c r="AM962" s="12" t="s">
        <v>174</v>
      </c>
      <c r="AN962" s="128">
        <f t="shared" ref="AN962:AN993" si="37">LN(15)</f>
        <v>2.7080502011022101</v>
      </c>
      <c r="AO962" s="12">
        <v>1486.31</v>
      </c>
      <c r="AP962" s="12" t="s">
        <v>1116</v>
      </c>
      <c r="AQ962" s="12" t="s">
        <v>1109</v>
      </c>
      <c r="AR962" s="12" t="s">
        <v>1110</v>
      </c>
      <c r="AS962" s="12" t="s">
        <v>1117</v>
      </c>
      <c r="AT962" s="12" t="s">
        <v>17</v>
      </c>
    </row>
    <row r="963" spans="1:47" ht="15" customHeight="1" x14ac:dyDescent="0.3">
      <c r="A963" s="15">
        <v>3.5937649486786447E-2</v>
      </c>
      <c r="B963" s="12">
        <v>1.2085227261043229E-2</v>
      </c>
      <c r="C963" s="12">
        <v>0</v>
      </c>
      <c r="D963" s="12">
        <v>1</v>
      </c>
      <c r="E963" s="12">
        <v>0</v>
      </c>
      <c r="F963" s="12">
        <v>1</v>
      </c>
      <c r="G963" s="12">
        <v>1</v>
      </c>
      <c r="H963" s="12">
        <v>0</v>
      </c>
      <c r="I963" s="12">
        <v>0</v>
      </c>
      <c r="J963" s="12">
        <v>0</v>
      </c>
      <c r="K963" s="12">
        <v>0</v>
      </c>
      <c r="L963" s="12">
        <v>0</v>
      </c>
      <c r="M963" s="12">
        <v>0</v>
      </c>
      <c r="N963" s="12">
        <v>0</v>
      </c>
      <c r="O963" s="113">
        <v>7.6058900010531216</v>
      </c>
      <c r="P963" s="12">
        <v>0</v>
      </c>
      <c r="Q963" s="12">
        <v>1</v>
      </c>
      <c r="R963" s="12">
        <v>4.2329999999999997</v>
      </c>
      <c r="S963" s="128">
        <v>5.7776523232226564</v>
      </c>
      <c r="T963" s="126">
        <v>0</v>
      </c>
      <c r="U963" s="128">
        <v>0.370759993063982</v>
      </c>
      <c r="V963" s="12">
        <v>0</v>
      </c>
      <c r="W963" s="12">
        <v>1</v>
      </c>
      <c r="X963" s="12">
        <v>0</v>
      </c>
      <c r="Y963" s="12">
        <v>1</v>
      </c>
      <c r="Z963" s="12">
        <v>0</v>
      </c>
      <c r="AA963" s="12">
        <v>0</v>
      </c>
      <c r="AB963" s="12">
        <v>0</v>
      </c>
      <c r="AC963" s="12">
        <v>0</v>
      </c>
      <c r="AD963" s="12">
        <v>1</v>
      </c>
      <c r="AE963" s="12">
        <v>0</v>
      </c>
      <c r="AF963" s="12">
        <v>0.48</v>
      </c>
      <c r="AG963" s="113">
        <v>2.0794415416798357</v>
      </c>
      <c r="AH963" s="12">
        <v>1</v>
      </c>
      <c r="AI963" s="24">
        <v>68</v>
      </c>
      <c r="AJ963" s="12">
        <v>1</v>
      </c>
      <c r="AK963" s="12" t="s">
        <v>1098</v>
      </c>
      <c r="AL963" s="12">
        <v>24</v>
      </c>
      <c r="AM963" s="12" t="s">
        <v>174</v>
      </c>
      <c r="AN963" s="128">
        <f t="shared" si="37"/>
        <v>2.7080502011022101</v>
      </c>
      <c r="AO963" s="12">
        <v>1486.31</v>
      </c>
      <c r="AP963" s="12" t="s">
        <v>1116</v>
      </c>
      <c r="AQ963" s="12" t="s">
        <v>1109</v>
      </c>
      <c r="AR963" s="12" t="s">
        <v>1111</v>
      </c>
      <c r="AS963" s="12" t="s">
        <v>1117</v>
      </c>
      <c r="AT963" s="12" t="s">
        <v>17</v>
      </c>
    </row>
    <row r="964" spans="1:47" ht="15" customHeight="1" x14ac:dyDescent="0.3">
      <c r="A964" s="15">
        <v>1.3271678656601442E-2</v>
      </c>
      <c r="B964" s="12">
        <v>1.2091973887125759E-2</v>
      </c>
      <c r="C964" s="12">
        <v>0</v>
      </c>
      <c r="D964" s="12">
        <v>1</v>
      </c>
      <c r="E964" s="12">
        <v>0</v>
      </c>
      <c r="F964" s="12">
        <v>1</v>
      </c>
      <c r="G964" s="12">
        <v>1</v>
      </c>
      <c r="H964" s="12">
        <v>0</v>
      </c>
      <c r="I964" s="12">
        <v>0</v>
      </c>
      <c r="J964" s="12">
        <v>0</v>
      </c>
      <c r="K964" s="12">
        <v>0</v>
      </c>
      <c r="L964" s="12">
        <v>0</v>
      </c>
      <c r="M964" s="12">
        <v>0</v>
      </c>
      <c r="N964" s="12">
        <v>0</v>
      </c>
      <c r="O964" s="113">
        <v>7.6058900010531216</v>
      </c>
      <c r="P964" s="12">
        <v>0</v>
      </c>
      <c r="Q964" s="12">
        <v>1</v>
      </c>
      <c r="R964" s="12">
        <v>4.2329999999999997</v>
      </c>
      <c r="S964" s="128">
        <v>5.7776523232226564</v>
      </c>
      <c r="T964" s="126">
        <v>0</v>
      </c>
      <c r="U964" s="128">
        <v>0.370759993063982</v>
      </c>
      <c r="V964" s="12">
        <v>0</v>
      </c>
      <c r="W964" s="12">
        <v>1</v>
      </c>
      <c r="X964" s="12">
        <v>0</v>
      </c>
      <c r="Y964" s="12">
        <v>1</v>
      </c>
      <c r="Z964" s="12">
        <v>0</v>
      </c>
      <c r="AA964" s="12">
        <v>0</v>
      </c>
      <c r="AB964" s="12">
        <v>0</v>
      </c>
      <c r="AC964" s="12">
        <v>0</v>
      </c>
      <c r="AD964" s="12">
        <v>1</v>
      </c>
      <c r="AE964" s="12">
        <v>0</v>
      </c>
      <c r="AF964" s="12">
        <v>0.48</v>
      </c>
      <c r="AG964" s="113">
        <v>2.0794415416798357</v>
      </c>
      <c r="AH964" s="12">
        <v>1</v>
      </c>
      <c r="AI964" s="24">
        <v>68</v>
      </c>
      <c r="AJ964" s="12">
        <v>1</v>
      </c>
      <c r="AK964" s="12" t="s">
        <v>1098</v>
      </c>
      <c r="AL964" s="12">
        <v>24</v>
      </c>
      <c r="AM964" s="12" t="s">
        <v>174</v>
      </c>
      <c r="AN964" s="128">
        <f t="shared" si="37"/>
        <v>2.7080502011022101</v>
      </c>
      <c r="AO964" s="12">
        <v>1486.31</v>
      </c>
      <c r="AP964" s="12" t="s">
        <v>1116</v>
      </c>
      <c r="AQ964" s="12" t="s">
        <v>1109</v>
      </c>
      <c r="AR964" s="12" t="s">
        <v>1112</v>
      </c>
      <c r="AS964" s="12" t="s">
        <v>1117</v>
      </c>
      <c r="AT964" s="12" t="s">
        <v>17</v>
      </c>
    </row>
    <row r="965" spans="1:47" ht="15" customHeight="1" x14ac:dyDescent="0.3">
      <c r="A965" s="15">
        <v>3.7979273053130515E-2</v>
      </c>
      <c r="B965" s="12">
        <v>1.2084314153268799E-2</v>
      </c>
      <c r="C965" s="12">
        <v>0</v>
      </c>
      <c r="D965" s="12">
        <v>1</v>
      </c>
      <c r="E965" s="12">
        <v>0</v>
      </c>
      <c r="F965" s="12">
        <v>1</v>
      </c>
      <c r="G965" s="12">
        <v>1</v>
      </c>
      <c r="H965" s="12">
        <v>0</v>
      </c>
      <c r="I965" s="12">
        <v>0</v>
      </c>
      <c r="J965" s="12">
        <v>0</v>
      </c>
      <c r="K965" s="12">
        <v>0</v>
      </c>
      <c r="L965" s="12">
        <v>0</v>
      </c>
      <c r="M965" s="12">
        <v>0</v>
      </c>
      <c r="N965" s="12">
        <v>0</v>
      </c>
      <c r="O965" s="113">
        <v>7.6058900010531216</v>
      </c>
      <c r="P965" s="12">
        <v>0</v>
      </c>
      <c r="Q965" s="12">
        <v>1</v>
      </c>
      <c r="R965" s="12">
        <v>4.2329999999999997</v>
      </c>
      <c r="S965" s="128">
        <v>5.7776523232226564</v>
      </c>
      <c r="T965" s="126">
        <v>0</v>
      </c>
      <c r="U965" s="128">
        <v>0.370759993063982</v>
      </c>
      <c r="V965" s="12">
        <v>0</v>
      </c>
      <c r="W965" s="12">
        <v>1</v>
      </c>
      <c r="X965" s="12">
        <v>0</v>
      </c>
      <c r="Y965" s="12">
        <v>1</v>
      </c>
      <c r="Z965" s="12">
        <v>0</v>
      </c>
      <c r="AA965" s="12">
        <v>0</v>
      </c>
      <c r="AB965" s="12">
        <v>0</v>
      </c>
      <c r="AC965" s="12">
        <v>0</v>
      </c>
      <c r="AD965" s="12">
        <v>1</v>
      </c>
      <c r="AE965" s="12">
        <v>0</v>
      </c>
      <c r="AF965" s="12">
        <v>0.48</v>
      </c>
      <c r="AG965" s="113">
        <v>2.0794415416798357</v>
      </c>
      <c r="AH965" s="12">
        <v>1</v>
      </c>
      <c r="AI965" s="24">
        <v>68</v>
      </c>
      <c r="AJ965" s="12">
        <v>1</v>
      </c>
      <c r="AK965" s="12" t="s">
        <v>1098</v>
      </c>
      <c r="AL965" s="12">
        <v>24</v>
      </c>
      <c r="AM965" s="12" t="s">
        <v>174</v>
      </c>
      <c r="AN965" s="128">
        <f t="shared" si="37"/>
        <v>2.7080502011022101</v>
      </c>
      <c r="AO965" s="12">
        <v>1486.31</v>
      </c>
      <c r="AP965" s="12" t="s">
        <v>1116</v>
      </c>
      <c r="AQ965" s="12" t="s">
        <v>1109</v>
      </c>
      <c r="AR965" s="12" t="s">
        <v>1113</v>
      </c>
      <c r="AS965" s="12" t="s">
        <v>1117</v>
      </c>
      <c r="AT965" s="12" t="s">
        <v>17</v>
      </c>
    </row>
    <row r="966" spans="1:47" ht="15" customHeight="1" x14ac:dyDescent="0.3">
      <c r="A966" s="15">
        <v>2.6707648719587206E-2</v>
      </c>
      <c r="B966" s="12">
        <v>1.2088725209918418E-2</v>
      </c>
      <c r="C966" s="12">
        <v>0</v>
      </c>
      <c r="D966" s="12">
        <v>1</v>
      </c>
      <c r="E966" s="12">
        <v>0</v>
      </c>
      <c r="F966" s="12">
        <v>1</v>
      </c>
      <c r="G966" s="12">
        <v>1</v>
      </c>
      <c r="H966" s="12">
        <v>0</v>
      </c>
      <c r="I966" s="12">
        <v>0</v>
      </c>
      <c r="J966" s="12">
        <v>0</v>
      </c>
      <c r="K966" s="12">
        <v>0</v>
      </c>
      <c r="L966" s="12">
        <v>0</v>
      </c>
      <c r="M966" s="12">
        <v>0</v>
      </c>
      <c r="N966" s="12">
        <v>0</v>
      </c>
      <c r="O966" s="113">
        <v>7.6058900010531216</v>
      </c>
      <c r="P966" s="12">
        <v>0</v>
      </c>
      <c r="Q966" s="12">
        <v>1</v>
      </c>
      <c r="R966" s="12">
        <v>4.2329999999999997</v>
      </c>
      <c r="S966" s="128">
        <v>5.7776523232226564</v>
      </c>
      <c r="T966" s="126">
        <v>0</v>
      </c>
      <c r="U966" s="128">
        <v>0.370759993063982</v>
      </c>
      <c r="V966" s="12">
        <v>0</v>
      </c>
      <c r="W966" s="12">
        <v>1</v>
      </c>
      <c r="X966" s="12">
        <v>0</v>
      </c>
      <c r="Y966" s="12">
        <v>1</v>
      </c>
      <c r="Z966" s="12">
        <v>0</v>
      </c>
      <c r="AA966" s="12">
        <v>0</v>
      </c>
      <c r="AB966" s="12">
        <v>0</v>
      </c>
      <c r="AC966" s="12">
        <v>0</v>
      </c>
      <c r="AD966" s="12">
        <v>1</v>
      </c>
      <c r="AE966" s="12">
        <v>0</v>
      </c>
      <c r="AF966" s="12">
        <v>0.48</v>
      </c>
      <c r="AG966" s="113">
        <v>2.0794415416798357</v>
      </c>
      <c r="AH966" s="12">
        <v>1</v>
      </c>
      <c r="AI966" s="24">
        <v>68</v>
      </c>
      <c r="AJ966" s="12">
        <v>1</v>
      </c>
      <c r="AK966" s="12" t="s">
        <v>1098</v>
      </c>
      <c r="AL966" s="12">
        <v>24</v>
      </c>
      <c r="AM966" s="12" t="s">
        <v>174</v>
      </c>
      <c r="AN966" s="128">
        <f t="shared" si="37"/>
        <v>2.7080502011022101</v>
      </c>
      <c r="AO966" s="12">
        <v>1486.31</v>
      </c>
      <c r="AP966" s="12" t="s">
        <v>1116</v>
      </c>
      <c r="AQ966" s="12" t="s">
        <v>1109</v>
      </c>
      <c r="AR966" s="12" t="s">
        <v>1114</v>
      </c>
      <c r="AS966" s="12" t="s">
        <v>1117</v>
      </c>
      <c r="AT966" s="12" t="s">
        <v>17</v>
      </c>
    </row>
    <row r="967" spans="1:47" ht="15" customHeight="1" x14ac:dyDescent="0.3">
      <c r="A967" s="15">
        <v>1.612403097674605E-3</v>
      </c>
      <c r="B967" s="12">
        <v>1.2093023232559537E-2</v>
      </c>
      <c r="C967" s="12">
        <v>0</v>
      </c>
      <c r="D967" s="12">
        <v>1</v>
      </c>
      <c r="E967" s="12">
        <v>0</v>
      </c>
      <c r="F967" s="12">
        <v>1</v>
      </c>
      <c r="G967" s="12">
        <v>1</v>
      </c>
      <c r="H967" s="12">
        <v>0</v>
      </c>
      <c r="I967" s="12">
        <v>0</v>
      </c>
      <c r="J967" s="12">
        <v>0</v>
      </c>
      <c r="K967" s="12">
        <v>0</v>
      </c>
      <c r="L967" s="12">
        <v>0</v>
      </c>
      <c r="M967" s="12">
        <v>0</v>
      </c>
      <c r="N967" s="12">
        <v>0</v>
      </c>
      <c r="O967" s="113">
        <v>7.6058900010531216</v>
      </c>
      <c r="P967" s="12">
        <v>0</v>
      </c>
      <c r="Q967" s="12">
        <v>1</v>
      </c>
      <c r="R967" s="12">
        <v>4.2329999999999997</v>
      </c>
      <c r="S967" s="128">
        <v>5.7776523232226564</v>
      </c>
      <c r="T967" s="126">
        <v>0</v>
      </c>
      <c r="U967" s="128">
        <v>0.370759993063982</v>
      </c>
      <c r="V967" s="12">
        <v>0</v>
      </c>
      <c r="W967" s="12">
        <v>1</v>
      </c>
      <c r="X967" s="12">
        <v>0</v>
      </c>
      <c r="Y967" s="12">
        <v>1</v>
      </c>
      <c r="Z967" s="12">
        <v>0</v>
      </c>
      <c r="AA967" s="12">
        <v>0</v>
      </c>
      <c r="AB967" s="12">
        <v>0</v>
      </c>
      <c r="AC967" s="12">
        <v>0</v>
      </c>
      <c r="AD967" s="12">
        <v>1</v>
      </c>
      <c r="AE967" s="12">
        <v>0</v>
      </c>
      <c r="AF967" s="12">
        <v>0.48</v>
      </c>
      <c r="AG967" s="113">
        <v>2.0794415416798357</v>
      </c>
      <c r="AH967" s="12">
        <v>1</v>
      </c>
      <c r="AI967" s="24">
        <v>68</v>
      </c>
      <c r="AJ967" s="12">
        <v>1</v>
      </c>
      <c r="AK967" s="12" t="s">
        <v>1098</v>
      </c>
      <c r="AL967" s="12">
        <v>24</v>
      </c>
      <c r="AM967" s="12" t="s">
        <v>174</v>
      </c>
      <c r="AN967" s="128">
        <f t="shared" si="37"/>
        <v>2.7080502011022101</v>
      </c>
      <c r="AO967" s="12">
        <v>1486.31</v>
      </c>
      <c r="AP967" s="12" t="s">
        <v>1116</v>
      </c>
      <c r="AQ967" s="12" t="s">
        <v>1109</v>
      </c>
      <c r="AR967" s="12" t="s">
        <v>1110</v>
      </c>
      <c r="AS967" s="12" t="s">
        <v>1117</v>
      </c>
      <c r="AT967" s="12" t="s">
        <v>17</v>
      </c>
    </row>
    <row r="968" spans="1:47" ht="15" customHeight="1" x14ac:dyDescent="0.3">
      <c r="A968" s="15">
        <v>3.8815034358573301E-2</v>
      </c>
      <c r="B968" s="12">
        <v>1.2083925790876594E-2</v>
      </c>
      <c r="C968" s="12">
        <v>0</v>
      </c>
      <c r="D968" s="12">
        <v>1</v>
      </c>
      <c r="E968" s="12">
        <v>0</v>
      </c>
      <c r="F968" s="12">
        <v>1</v>
      </c>
      <c r="G968" s="12">
        <v>1</v>
      </c>
      <c r="H968" s="12">
        <v>0</v>
      </c>
      <c r="I968" s="12">
        <v>0</v>
      </c>
      <c r="J968" s="12">
        <v>0</v>
      </c>
      <c r="K968" s="12">
        <v>0</v>
      </c>
      <c r="L968" s="12">
        <v>0</v>
      </c>
      <c r="M968" s="12">
        <v>0</v>
      </c>
      <c r="N968" s="12">
        <v>0</v>
      </c>
      <c r="O968" s="113">
        <v>7.6058900010531216</v>
      </c>
      <c r="P968" s="12">
        <v>0</v>
      </c>
      <c r="Q968" s="12">
        <v>1</v>
      </c>
      <c r="R968" s="12">
        <v>4.2329999999999997</v>
      </c>
      <c r="S968" s="128">
        <v>5.7776523232226564</v>
      </c>
      <c r="T968" s="126">
        <v>0</v>
      </c>
      <c r="U968" s="128">
        <v>0.370759993063982</v>
      </c>
      <c r="V968" s="12">
        <v>0</v>
      </c>
      <c r="W968" s="12">
        <v>1</v>
      </c>
      <c r="X968" s="12">
        <v>0</v>
      </c>
      <c r="Y968" s="12">
        <v>1</v>
      </c>
      <c r="Z968" s="12">
        <v>0</v>
      </c>
      <c r="AA968" s="12">
        <v>0</v>
      </c>
      <c r="AB968" s="12">
        <v>0</v>
      </c>
      <c r="AC968" s="12">
        <v>0</v>
      </c>
      <c r="AD968" s="12">
        <v>1</v>
      </c>
      <c r="AE968" s="12">
        <v>0</v>
      </c>
      <c r="AF968" s="12">
        <v>0.48</v>
      </c>
      <c r="AG968" s="113">
        <v>2.0794415416798357</v>
      </c>
      <c r="AH968" s="12">
        <v>1</v>
      </c>
      <c r="AI968" s="24">
        <v>68</v>
      </c>
      <c r="AJ968" s="12">
        <v>1</v>
      </c>
      <c r="AK968" s="12" t="s">
        <v>1098</v>
      </c>
      <c r="AL968" s="12">
        <v>24</v>
      </c>
      <c r="AM968" s="12" t="s">
        <v>174</v>
      </c>
      <c r="AN968" s="128">
        <f t="shared" si="37"/>
        <v>2.7080502011022101</v>
      </c>
      <c r="AO968" s="12">
        <v>1486.31</v>
      </c>
      <c r="AP968" s="12" t="s">
        <v>1116</v>
      </c>
      <c r="AQ968" s="12" t="s">
        <v>1109</v>
      </c>
      <c r="AR968" s="12" t="s">
        <v>1111</v>
      </c>
      <c r="AS968" s="12" t="s">
        <v>1117</v>
      </c>
      <c r="AT968" s="12" t="s">
        <v>17</v>
      </c>
    </row>
    <row r="969" spans="1:47" ht="15" customHeight="1" x14ac:dyDescent="0.3">
      <c r="A969" s="15">
        <v>2.7831327837406005E-2</v>
      </c>
      <c r="B969" s="12">
        <v>1.2088354515236949E-2</v>
      </c>
      <c r="C969" s="12">
        <v>0</v>
      </c>
      <c r="D969" s="12">
        <v>1</v>
      </c>
      <c r="E969" s="12">
        <v>0</v>
      </c>
      <c r="F969" s="12">
        <v>1</v>
      </c>
      <c r="G969" s="12">
        <v>1</v>
      </c>
      <c r="H969" s="12">
        <v>0</v>
      </c>
      <c r="I969" s="12">
        <v>0</v>
      </c>
      <c r="J969" s="12">
        <v>0</v>
      </c>
      <c r="K969" s="12">
        <v>0</v>
      </c>
      <c r="L969" s="12">
        <v>0</v>
      </c>
      <c r="M969" s="12">
        <v>0</v>
      </c>
      <c r="N969" s="12">
        <v>0</v>
      </c>
      <c r="O969" s="113">
        <v>7.6058900010531216</v>
      </c>
      <c r="P969" s="12">
        <v>0</v>
      </c>
      <c r="Q969" s="12">
        <v>1</v>
      </c>
      <c r="R969" s="12">
        <v>4.2329999999999997</v>
      </c>
      <c r="S969" s="128">
        <v>5.7776523232226564</v>
      </c>
      <c r="T969" s="126">
        <v>0</v>
      </c>
      <c r="U969" s="128">
        <v>0.370759993063982</v>
      </c>
      <c r="V969" s="12">
        <v>0</v>
      </c>
      <c r="W969" s="12">
        <v>1</v>
      </c>
      <c r="X969" s="12">
        <v>0</v>
      </c>
      <c r="Y969" s="12">
        <v>1</v>
      </c>
      <c r="Z969" s="12">
        <v>0</v>
      </c>
      <c r="AA969" s="12">
        <v>0</v>
      </c>
      <c r="AB969" s="12">
        <v>0</v>
      </c>
      <c r="AC969" s="12">
        <v>0</v>
      </c>
      <c r="AD969" s="12">
        <v>1</v>
      </c>
      <c r="AE969" s="12">
        <v>0</v>
      </c>
      <c r="AF969" s="12">
        <v>0.48</v>
      </c>
      <c r="AG969" s="113">
        <v>2.0794415416798357</v>
      </c>
      <c r="AH969" s="12">
        <v>1</v>
      </c>
      <c r="AI969" s="24">
        <v>68</v>
      </c>
      <c r="AJ969" s="12">
        <v>1</v>
      </c>
      <c r="AK969" s="12" t="s">
        <v>1098</v>
      </c>
      <c r="AL969" s="12">
        <v>24</v>
      </c>
      <c r="AM969" s="12" t="s">
        <v>174</v>
      </c>
      <c r="AN969" s="128">
        <f t="shared" si="37"/>
        <v>2.7080502011022101</v>
      </c>
      <c r="AO969" s="12">
        <v>1486.31</v>
      </c>
      <c r="AP969" s="12" t="s">
        <v>1116</v>
      </c>
      <c r="AQ969" s="12" t="s">
        <v>1109</v>
      </c>
      <c r="AR969" s="12" t="s">
        <v>1112</v>
      </c>
      <c r="AS969" s="12" t="s">
        <v>1117</v>
      </c>
      <c r="AT969" s="12" t="s">
        <v>17</v>
      </c>
    </row>
    <row r="970" spans="1:47" ht="15" customHeight="1" x14ac:dyDescent="0.3">
      <c r="A970" s="15">
        <v>4.016873759446881E-2</v>
      </c>
      <c r="B970" s="12">
        <v>1.2083278788580048E-2</v>
      </c>
      <c r="C970" s="12">
        <v>0</v>
      </c>
      <c r="D970" s="12">
        <v>1</v>
      </c>
      <c r="E970" s="12">
        <v>0</v>
      </c>
      <c r="F970" s="12">
        <v>1</v>
      </c>
      <c r="G970" s="12">
        <v>1</v>
      </c>
      <c r="H970" s="12">
        <v>0</v>
      </c>
      <c r="I970" s="12">
        <v>0</v>
      </c>
      <c r="J970" s="12">
        <v>0</v>
      </c>
      <c r="K970" s="12">
        <v>0</v>
      </c>
      <c r="L970" s="12">
        <v>0</v>
      </c>
      <c r="M970" s="12">
        <v>0</v>
      </c>
      <c r="N970" s="12">
        <v>0</v>
      </c>
      <c r="O970" s="113">
        <v>7.6058900010531216</v>
      </c>
      <c r="P970" s="12">
        <v>0</v>
      </c>
      <c r="Q970" s="12">
        <v>1</v>
      </c>
      <c r="R970" s="12">
        <v>4.2329999999999997</v>
      </c>
      <c r="S970" s="128">
        <v>5.7776523232226564</v>
      </c>
      <c r="T970" s="126">
        <v>0</v>
      </c>
      <c r="U970" s="128">
        <v>0.370759993063982</v>
      </c>
      <c r="V970" s="12">
        <v>0</v>
      </c>
      <c r="W970" s="12">
        <v>1</v>
      </c>
      <c r="X970" s="12">
        <v>0</v>
      </c>
      <c r="Y970" s="12">
        <v>1</v>
      </c>
      <c r="Z970" s="12">
        <v>0</v>
      </c>
      <c r="AA970" s="12">
        <v>0</v>
      </c>
      <c r="AB970" s="12">
        <v>0</v>
      </c>
      <c r="AC970" s="12">
        <v>0</v>
      </c>
      <c r="AD970" s="12">
        <v>1</v>
      </c>
      <c r="AE970" s="12">
        <v>0</v>
      </c>
      <c r="AF970" s="12">
        <v>0.48</v>
      </c>
      <c r="AG970" s="113">
        <v>2.0794415416798357</v>
      </c>
      <c r="AH970" s="12">
        <v>1</v>
      </c>
      <c r="AI970" s="24">
        <v>68</v>
      </c>
      <c r="AJ970" s="12">
        <v>1</v>
      </c>
      <c r="AK970" s="12" t="s">
        <v>1098</v>
      </c>
      <c r="AL970" s="12">
        <v>24</v>
      </c>
      <c r="AM970" s="12" t="s">
        <v>174</v>
      </c>
      <c r="AN970" s="128">
        <f t="shared" si="37"/>
        <v>2.7080502011022101</v>
      </c>
      <c r="AO970" s="12">
        <v>1486.31</v>
      </c>
      <c r="AP970" s="12" t="s">
        <v>1116</v>
      </c>
      <c r="AQ970" s="12" t="s">
        <v>1109</v>
      </c>
      <c r="AR970" s="12" t="s">
        <v>1113</v>
      </c>
      <c r="AS970" s="12" t="s">
        <v>1117</v>
      </c>
      <c r="AT970" s="12" t="s">
        <v>17</v>
      </c>
    </row>
    <row r="971" spans="1:47" ht="15" customHeight="1" x14ac:dyDescent="0.3">
      <c r="A971" s="15">
        <v>3.1124488668786577E-2</v>
      </c>
      <c r="B971" s="12">
        <v>1.2087180065548188E-2</v>
      </c>
      <c r="C971" s="12">
        <v>0</v>
      </c>
      <c r="D971" s="12">
        <v>1</v>
      </c>
      <c r="E971" s="12">
        <v>0</v>
      </c>
      <c r="F971" s="12">
        <v>1</v>
      </c>
      <c r="G971" s="12">
        <v>1</v>
      </c>
      <c r="H971" s="12">
        <v>0</v>
      </c>
      <c r="I971" s="12">
        <v>0</v>
      </c>
      <c r="J971" s="12">
        <v>0</v>
      </c>
      <c r="K971" s="12">
        <v>0</v>
      </c>
      <c r="L971" s="12">
        <v>0</v>
      </c>
      <c r="M971" s="12">
        <v>0</v>
      </c>
      <c r="N971" s="12">
        <v>0</v>
      </c>
      <c r="O971" s="113">
        <v>7.6058900010531216</v>
      </c>
      <c r="P971" s="12">
        <v>0</v>
      </c>
      <c r="Q971" s="12">
        <v>1</v>
      </c>
      <c r="R971" s="12">
        <v>4.2329999999999997</v>
      </c>
      <c r="S971" s="128">
        <v>5.7776523232226564</v>
      </c>
      <c r="T971" s="126">
        <v>0</v>
      </c>
      <c r="U971" s="128">
        <v>0.370759993063982</v>
      </c>
      <c r="V971" s="12">
        <v>0</v>
      </c>
      <c r="W971" s="12">
        <v>1</v>
      </c>
      <c r="X971" s="12">
        <v>0</v>
      </c>
      <c r="Y971" s="12">
        <v>1</v>
      </c>
      <c r="Z971" s="12">
        <v>0</v>
      </c>
      <c r="AA971" s="12">
        <v>0</v>
      </c>
      <c r="AB971" s="12">
        <v>0</v>
      </c>
      <c r="AC971" s="12">
        <v>0</v>
      </c>
      <c r="AD971" s="12">
        <v>1</v>
      </c>
      <c r="AE971" s="12">
        <v>0</v>
      </c>
      <c r="AF971" s="12">
        <v>0.48</v>
      </c>
      <c r="AG971" s="113">
        <v>2.0794415416798357</v>
      </c>
      <c r="AH971" s="12">
        <v>1</v>
      </c>
      <c r="AI971" s="24">
        <v>68</v>
      </c>
      <c r="AJ971" s="12">
        <v>1</v>
      </c>
      <c r="AK971" s="12" t="s">
        <v>1098</v>
      </c>
      <c r="AL971" s="12">
        <v>24</v>
      </c>
      <c r="AM971" s="12" t="s">
        <v>174</v>
      </c>
      <c r="AN971" s="128">
        <f t="shared" si="37"/>
        <v>2.7080502011022101</v>
      </c>
      <c r="AO971" s="12">
        <v>1486.31</v>
      </c>
      <c r="AP971" s="12" t="s">
        <v>1116</v>
      </c>
      <c r="AQ971" s="12" t="s">
        <v>1109</v>
      </c>
      <c r="AR971" s="12" t="s">
        <v>1114</v>
      </c>
      <c r="AS971" s="12" t="s">
        <v>1117</v>
      </c>
      <c r="AT971" s="12" t="s">
        <v>17</v>
      </c>
    </row>
    <row r="972" spans="1:47" ht="15" customHeight="1" x14ac:dyDescent="0.3">
      <c r="A972" s="15">
        <v>-2.2282977740279972E-2</v>
      </c>
      <c r="B972" s="12">
        <v>2.7139524170853812E-2</v>
      </c>
      <c r="C972" s="12">
        <v>0</v>
      </c>
      <c r="D972" s="12">
        <v>1</v>
      </c>
      <c r="E972" s="12">
        <v>0</v>
      </c>
      <c r="F972" s="12">
        <v>1</v>
      </c>
      <c r="G972" s="12">
        <v>1</v>
      </c>
      <c r="H972" s="12">
        <v>0</v>
      </c>
      <c r="I972" s="12">
        <v>0</v>
      </c>
      <c r="J972" s="12">
        <v>0</v>
      </c>
      <c r="K972" s="12">
        <v>0</v>
      </c>
      <c r="L972" s="12">
        <v>0</v>
      </c>
      <c r="M972" s="12">
        <v>0</v>
      </c>
      <c r="N972" s="12">
        <v>0</v>
      </c>
      <c r="O972" s="113">
        <v>7.6058900010531216</v>
      </c>
      <c r="P972" s="12">
        <v>0</v>
      </c>
      <c r="Q972" s="12">
        <v>1</v>
      </c>
      <c r="R972" s="12">
        <v>4.2329999999999997</v>
      </c>
      <c r="S972" s="128">
        <v>5.7776523232226564</v>
      </c>
      <c r="T972" s="126">
        <v>0</v>
      </c>
      <c r="U972" s="128">
        <v>0.370759993063982</v>
      </c>
      <c r="V972" s="12">
        <v>0</v>
      </c>
      <c r="W972" s="12">
        <v>1</v>
      </c>
      <c r="X972" s="12">
        <v>0</v>
      </c>
      <c r="Y972" s="12">
        <v>1</v>
      </c>
      <c r="Z972" s="12">
        <v>0</v>
      </c>
      <c r="AA972" s="12">
        <v>0</v>
      </c>
      <c r="AB972" s="12">
        <v>0</v>
      </c>
      <c r="AC972" s="12">
        <v>0</v>
      </c>
      <c r="AD972" s="12">
        <v>1</v>
      </c>
      <c r="AE972" s="12">
        <v>0</v>
      </c>
      <c r="AF972" s="12">
        <v>0.48</v>
      </c>
      <c r="AG972" s="113">
        <v>2.0794415416798357</v>
      </c>
      <c r="AH972" s="12">
        <v>1</v>
      </c>
      <c r="AI972" s="24">
        <v>68</v>
      </c>
      <c r="AJ972" s="12">
        <v>1</v>
      </c>
      <c r="AK972" s="12" t="s">
        <v>1098</v>
      </c>
      <c r="AL972" s="12">
        <v>24</v>
      </c>
      <c r="AM972" s="12" t="s">
        <v>174</v>
      </c>
      <c r="AN972" s="128">
        <f t="shared" si="37"/>
        <v>2.7080502011022101</v>
      </c>
      <c r="AO972" s="12">
        <v>1486.31</v>
      </c>
      <c r="AP972" s="12" t="s">
        <v>1118</v>
      </c>
      <c r="AQ972" s="12" t="s">
        <v>1109</v>
      </c>
      <c r="AR972" s="12" t="s">
        <v>1120</v>
      </c>
      <c r="AS972" s="12" t="s">
        <v>1119</v>
      </c>
      <c r="AT972" s="12" t="s">
        <v>17</v>
      </c>
    </row>
    <row r="973" spans="1:47" ht="15" customHeight="1" x14ac:dyDescent="0.3">
      <c r="A973" s="15">
        <v>-4.9852036741772444E-2</v>
      </c>
      <c r="B973" s="12">
        <v>2.7112511210437642E-2</v>
      </c>
      <c r="C973" s="12">
        <v>0</v>
      </c>
      <c r="D973" s="12">
        <v>1</v>
      </c>
      <c r="E973" s="12">
        <v>0</v>
      </c>
      <c r="F973" s="12">
        <v>1</v>
      </c>
      <c r="G973" s="12">
        <v>1</v>
      </c>
      <c r="H973" s="12">
        <v>0</v>
      </c>
      <c r="I973" s="12">
        <v>0</v>
      </c>
      <c r="J973" s="12">
        <v>0</v>
      </c>
      <c r="K973" s="12">
        <v>0</v>
      </c>
      <c r="L973" s="12">
        <v>0</v>
      </c>
      <c r="M973" s="12">
        <v>0</v>
      </c>
      <c r="N973" s="12">
        <v>0</v>
      </c>
      <c r="O973" s="113">
        <v>7.6058900010531216</v>
      </c>
      <c r="P973" s="12">
        <v>0</v>
      </c>
      <c r="Q973" s="12">
        <v>1</v>
      </c>
      <c r="R973" s="12">
        <v>4.2329999999999997</v>
      </c>
      <c r="S973" s="128">
        <v>5.7776523232226564</v>
      </c>
      <c r="T973" s="126">
        <v>0</v>
      </c>
      <c r="U973" s="128">
        <v>0.370759993063982</v>
      </c>
      <c r="V973" s="12">
        <v>0</v>
      </c>
      <c r="W973" s="12">
        <v>1</v>
      </c>
      <c r="X973" s="12">
        <v>0</v>
      </c>
      <c r="Y973" s="12">
        <v>1</v>
      </c>
      <c r="Z973" s="12">
        <v>0</v>
      </c>
      <c r="AA973" s="12">
        <v>0</v>
      </c>
      <c r="AB973" s="12">
        <v>0</v>
      </c>
      <c r="AC973" s="12">
        <v>0</v>
      </c>
      <c r="AD973" s="12">
        <v>1</v>
      </c>
      <c r="AE973" s="12">
        <v>0</v>
      </c>
      <c r="AF973" s="12">
        <v>0.48</v>
      </c>
      <c r="AG973" s="113">
        <v>2.0794415416798357</v>
      </c>
      <c r="AH973" s="12">
        <v>1</v>
      </c>
      <c r="AI973" s="24">
        <v>68</v>
      </c>
      <c r="AJ973" s="12">
        <v>1</v>
      </c>
      <c r="AK973" s="12" t="s">
        <v>1098</v>
      </c>
      <c r="AL973" s="12">
        <v>24</v>
      </c>
      <c r="AM973" s="12" t="s">
        <v>174</v>
      </c>
      <c r="AN973" s="128">
        <f t="shared" si="37"/>
        <v>2.7080502011022101</v>
      </c>
      <c r="AO973" s="12">
        <v>1486.31</v>
      </c>
      <c r="AP973" s="12" t="s">
        <v>1118</v>
      </c>
      <c r="AQ973" s="12" t="s">
        <v>1109</v>
      </c>
      <c r="AR973" s="12" t="s">
        <v>1121</v>
      </c>
      <c r="AS973" s="12" t="s">
        <v>1119</v>
      </c>
      <c r="AT973" s="12" t="s">
        <v>17</v>
      </c>
    </row>
    <row r="974" spans="1:47" ht="15" customHeight="1" x14ac:dyDescent="0.3">
      <c r="A974" s="15">
        <v>-1.578269225587263E-3</v>
      </c>
      <c r="B974" s="12">
        <v>2.714623068010092E-2</v>
      </c>
      <c r="C974" s="12">
        <v>0</v>
      </c>
      <c r="D974" s="12">
        <v>1</v>
      </c>
      <c r="E974" s="12">
        <v>0</v>
      </c>
      <c r="F974" s="12">
        <v>1</v>
      </c>
      <c r="G974" s="12">
        <v>1</v>
      </c>
      <c r="H974" s="12">
        <v>0</v>
      </c>
      <c r="I974" s="12">
        <v>0</v>
      </c>
      <c r="J974" s="12">
        <v>0</v>
      </c>
      <c r="K974" s="12">
        <v>0</v>
      </c>
      <c r="L974" s="12">
        <v>0</v>
      </c>
      <c r="M974" s="12">
        <v>0</v>
      </c>
      <c r="N974" s="12">
        <v>0</v>
      </c>
      <c r="O974" s="113">
        <v>7.6058900010531216</v>
      </c>
      <c r="P974" s="12">
        <v>0</v>
      </c>
      <c r="Q974" s="12">
        <v>1</v>
      </c>
      <c r="R974" s="12">
        <v>4.2329999999999997</v>
      </c>
      <c r="S974" s="128">
        <v>5.7776523232226564</v>
      </c>
      <c r="T974" s="126">
        <v>0</v>
      </c>
      <c r="U974" s="128">
        <v>0.370759993063982</v>
      </c>
      <c r="V974" s="12">
        <v>0</v>
      </c>
      <c r="W974" s="12">
        <v>1</v>
      </c>
      <c r="X974" s="12">
        <v>0</v>
      </c>
      <c r="Y974" s="12">
        <v>1</v>
      </c>
      <c r="Z974" s="12">
        <v>0</v>
      </c>
      <c r="AA974" s="12">
        <v>0</v>
      </c>
      <c r="AB974" s="12">
        <v>0</v>
      </c>
      <c r="AC974" s="12">
        <v>0</v>
      </c>
      <c r="AD974" s="12">
        <v>1</v>
      </c>
      <c r="AE974" s="12">
        <v>0</v>
      </c>
      <c r="AF974" s="12">
        <v>0.48</v>
      </c>
      <c r="AG974" s="113">
        <v>2.0794415416798357</v>
      </c>
      <c r="AH974" s="12">
        <v>1</v>
      </c>
      <c r="AI974" s="24">
        <v>68</v>
      </c>
      <c r="AJ974" s="12">
        <v>1</v>
      </c>
      <c r="AK974" s="12" t="s">
        <v>1098</v>
      </c>
      <c r="AL974" s="12">
        <v>24</v>
      </c>
      <c r="AM974" s="12" t="s">
        <v>174</v>
      </c>
      <c r="AN974" s="128">
        <f t="shared" si="37"/>
        <v>2.7080502011022101</v>
      </c>
      <c r="AO974" s="12">
        <v>1486.31</v>
      </c>
      <c r="AP974" s="12" t="s">
        <v>1118</v>
      </c>
      <c r="AQ974" s="12" t="s">
        <v>1109</v>
      </c>
      <c r="AR974" s="12" t="s">
        <v>1122</v>
      </c>
      <c r="AS974" s="12" t="s">
        <v>1119</v>
      </c>
      <c r="AT974" s="12" t="s">
        <v>17</v>
      </c>
    </row>
    <row r="975" spans="1:47" ht="15" customHeight="1" x14ac:dyDescent="0.3">
      <c r="A975" s="15">
        <v>-4.8203924211480412E-2</v>
      </c>
      <c r="B975" s="12">
        <v>2.7114707368957731E-2</v>
      </c>
      <c r="C975" s="12">
        <v>0</v>
      </c>
      <c r="D975" s="12">
        <v>1</v>
      </c>
      <c r="E975" s="12">
        <v>0</v>
      </c>
      <c r="F975" s="12">
        <v>1</v>
      </c>
      <c r="G975" s="12">
        <v>1</v>
      </c>
      <c r="H975" s="12">
        <v>0</v>
      </c>
      <c r="I975" s="12">
        <v>0</v>
      </c>
      <c r="J975" s="12">
        <v>0</v>
      </c>
      <c r="K975" s="12">
        <v>0</v>
      </c>
      <c r="L975" s="12">
        <v>0</v>
      </c>
      <c r="M975" s="12">
        <v>0</v>
      </c>
      <c r="N975" s="12">
        <v>0</v>
      </c>
      <c r="O975" s="113">
        <v>7.6058900010531216</v>
      </c>
      <c r="P975" s="12">
        <v>0</v>
      </c>
      <c r="Q975" s="12">
        <v>1</v>
      </c>
      <c r="R975" s="12">
        <v>4.2329999999999997</v>
      </c>
      <c r="S975" s="128">
        <v>5.7776523232226564</v>
      </c>
      <c r="T975" s="126">
        <v>0</v>
      </c>
      <c r="U975" s="128">
        <v>0.370759993063982</v>
      </c>
      <c r="V975" s="12">
        <v>0</v>
      </c>
      <c r="W975" s="12">
        <v>1</v>
      </c>
      <c r="X975" s="12">
        <v>0</v>
      </c>
      <c r="Y975" s="12">
        <v>1</v>
      </c>
      <c r="Z975" s="12">
        <v>0</v>
      </c>
      <c r="AA975" s="12">
        <v>0</v>
      </c>
      <c r="AB975" s="12">
        <v>0</v>
      </c>
      <c r="AC975" s="12">
        <v>0</v>
      </c>
      <c r="AD975" s="12">
        <v>1</v>
      </c>
      <c r="AE975" s="12">
        <v>0</v>
      </c>
      <c r="AF975" s="12">
        <v>0.48</v>
      </c>
      <c r="AG975" s="113">
        <v>2.0794415416798357</v>
      </c>
      <c r="AH975" s="12">
        <v>1</v>
      </c>
      <c r="AI975" s="24">
        <v>68</v>
      </c>
      <c r="AJ975" s="12">
        <v>1</v>
      </c>
      <c r="AK975" s="12" t="s">
        <v>1098</v>
      </c>
      <c r="AL975" s="12">
        <v>24</v>
      </c>
      <c r="AM975" s="12" t="s">
        <v>174</v>
      </c>
      <c r="AN975" s="128">
        <f t="shared" si="37"/>
        <v>2.7080502011022101</v>
      </c>
      <c r="AO975" s="12">
        <v>1486.31</v>
      </c>
      <c r="AP975" s="12" t="s">
        <v>1118</v>
      </c>
      <c r="AQ975" s="12" t="s">
        <v>1109</v>
      </c>
      <c r="AR975" s="12" t="s">
        <v>1123</v>
      </c>
      <c r="AS975" s="12" t="s">
        <v>1119</v>
      </c>
      <c r="AT975" s="12" t="s">
        <v>17</v>
      </c>
    </row>
    <row r="976" spans="1:47" ht="15" customHeight="1" x14ac:dyDescent="0.3">
      <c r="A976" s="15">
        <v>-1.7518990767264059E-2</v>
      </c>
      <c r="B976" s="12">
        <v>2.7142098371817556E-2</v>
      </c>
      <c r="C976" s="12">
        <v>0</v>
      </c>
      <c r="D976" s="12">
        <v>1</v>
      </c>
      <c r="E976" s="12">
        <v>0</v>
      </c>
      <c r="F976" s="12">
        <v>1</v>
      </c>
      <c r="G976" s="12">
        <v>1</v>
      </c>
      <c r="H976" s="12">
        <v>0</v>
      </c>
      <c r="I976" s="12">
        <v>0</v>
      </c>
      <c r="J976" s="12">
        <v>0</v>
      </c>
      <c r="K976" s="12">
        <v>0</v>
      </c>
      <c r="L976" s="12">
        <v>0</v>
      </c>
      <c r="M976" s="12">
        <v>0</v>
      </c>
      <c r="N976" s="12">
        <v>0</v>
      </c>
      <c r="O976" s="113">
        <v>7.6058900010531216</v>
      </c>
      <c r="P976" s="12">
        <v>0</v>
      </c>
      <c r="Q976" s="12">
        <v>1</v>
      </c>
      <c r="R976" s="12">
        <v>4.2329999999999997</v>
      </c>
      <c r="S976" s="128">
        <v>5.7776523232226564</v>
      </c>
      <c r="T976" s="126">
        <v>0</v>
      </c>
      <c r="U976" s="128">
        <v>0.370759993063982</v>
      </c>
      <c r="V976" s="12">
        <v>0</v>
      </c>
      <c r="W976" s="12">
        <v>1</v>
      </c>
      <c r="X976" s="12">
        <v>0</v>
      </c>
      <c r="Y976" s="12">
        <v>1</v>
      </c>
      <c r="Z976" s="12">
        <v>0</v>
      </c>
      <c r="AA976" s="12">
        <v>0</v>
      </c>
      <c r="AB976" s="12">
        <v>0</v>
      </c>
      <c r="AC976" s="12">
        <v>0</v>
      </c>
      <c r="AD976" s="12">
        <v>1</v>
      </c>
      <c r="AE976" s="12">
        <v>0</v>
      </c>
      <c r="AF976" s="12">
        <v>0.48</v>
      </c>
      <c r="AG976" s="113">
        <v>2.0794415416798357</v>
      </c>
      <c r="AH976" s="12">
        <v>1</v>
      </c>
      <c r="AI976" s="24">
        <v>68</v>
      </c>
      <c r="AJ976" s="12">
        <v>1</v>
      </c>
      <c r="AK976" s="12" t="s">
        <v>1098</v>
      </c>
      <c r="AL976" s="12">
        <v>24</v>
      </c>
      <c r="AM976" s="12" t="s">
        <v>174</v>
      </c>
      <c r="AN976" s="128">
        <f t="shared" si="37"/>
        <v>2.7080502011022101</v>
      </c>
      <c r="AO976" s="12">
        <v>1486.31</v>
      </c>
      <c r="AP976" s="12" t="s">
        <v>1118</v>
      </c>
      <c r="AQ976" s="12" t="s">
        <v>1109</v>
      </c>
      <c r="AR976" s="12" t="s">
        <v>1120</v>
      </c>
      <c r="AS976" s="12" t="s">
        <v>1119</v>
      </c>
      <c r="AT976" s="12" t="s">
        <v>17</v>
      </c>
    </row>
    <row r="977" spans="1:46" ht="15" customHeight="1" x14ac:dyDescent="0.3">
      <c r="A977" s="15">
        <v>-3.7728269133348286E-2</v>
      </c>
      <c r="B977" s="12">
        <v>2.7126937310754558E-2</v>
      </c>
      <c r="C977" s="12">
        <v>0</v>
      </c>
      <c r="D977" s="12">
        <v>1</v>
      </c>
      <c r="E977" s="12">
        <v>0</v>
      </c>
      <c r="F977" s="12">
        <v>1</v>
      </c>
      <c r="G977" s="12">
        <v>1</v>
      </c>
      <c r="H977" s="12">
        <v>0</v>
      </c>
      <c r="I977" s="12">
        <v>0</v>
      </c>
      <c r="J977" s="12">
        <v>0</v>
      </c>
      <c r="K977" s="12">
        <v>0</v>
      </c>
      <c r="L977" s="12">
        <v>0</v>
      </c>
      <c r="M977" s="12">
        <v>0</v>
      </c>
      <c r="N977" s="12">
        <v>0</v>
      </c>
      <c r="O977" s="113">
        <v>7.6058900010531216</v>
      </c>
      <c r="P977" s="12">
        <v>0</v>
      </c>
      <c r="Q977" s="12">
        <v>1</v>
      </c>
      <c r="R977" s="12">
        <v>4.2329999999999997</v>
      </c>
      <c r="S977" s="128">
        <v>5.7776523232226564</v>
      </c>
      <c r="T977" s="126">
        <v>0</v>
      </c>
      <c r="U977" s="128">
        <v>0.370759993063982</v>
      </c>
      <c r="V977" s="12">
        <v>0</v>
      </c>
      <c r="W977" s="12">
        <v>1</v>
      </c>
      <c r="X977" s="12">
        <v>0</v>
      </c>
      <c r="Y977" s="12">
        <v>1</v>
      </c>
      <c r="Z977" s="12">
        <v>0</v>
      </c>
      <c r="AA977" s="12">
        <v>0</v>
      </c>
      <c r="AB977" s="12">
        <v>0</v>
      </c>
      <c r="AC977" s="12">
        <v>0</v>
      </c>
      <c r="AD977" s="12">
        <v>1</v>
      </c>
      <c r="AE977" s="12">
        <v>0</v>
      </c>
      <c r="AF977" s="12">
        <v>0.48</v>
      </c>
      <c r="AG977" s="113">
        <v>2.0794415416798357</v>
      </c>
      <c r="AH977" s="12">
        <v>1</v>
      </c>
      <c r="AI977" s="24">
        <v>68</v>
      </c>
      <c r="AJ977" s="12">
        <v>1</v>
      </c>
      <c r="AK977" s="12" t="s">
        <v>1098</v>
      </c>
      <c r="AL977" s="12">
        <v>24</v>
      </c>
      <c r="AM977" s="12" t="s">
        <v>174</v>
      </c>
      <c r="AN977" s="128">
        <f t="shared" si="37"/>
        <v>2.7080502011022101</v>
      </c>
      <c r="AO977" s="12">
        <v>1486.31</v>
      </c>
      <c r="AP977" s="12" t="s">
        <v>1118</v>
      </c>
      <c r="AQ977" s="12" t="s">
        <v>1109</v>
      </c>
      <c r="AR977" s="12" t="s">
        <v>1121</v>
      </c>
      <c r="AS977" s="12" t="s">
        <v>1119</v>
      </c>
      <c r="AT977" s="12" t="s">
        <v>17</v>
      </c>
    </row>
    <row r="978" spans="1:46" ht="15" customHeight="1" x14ac:dyDescent="0.3">
      <c r="A978" s="15">
        <v>2.8046176058513603E-2</v>
      </c>
      <c r="B978" s="12">
        <v>2.7135585926743679E-2</v>
      </c>
      <c r="C978" s="12">
        <v>0</v>
      </c>
      <c r="D978" s="12">
        <v>1</v>
      </c>
      <c r="E978" s="12">
        <v>0</v>
      </c>
      <c r="F978" s="12">
        <v>1</v>
      </c>
      <c r="G978" s="12">
        <v>1</v>
      </c>
      <c r="H978" s="12">
        <v>0</v>
      </c>
      <c r="I978" s="12">
        <v>0</v>
      </c>
      <c r="J978" s="12">
        <v>0</v>
      </c>
      <c r="K978" s="12">
        <v>0</v>
      </c>
      <c r="L978" s="12">
        <v>0</v>
      </c>
      <c r="M978" s="12">
        <v>0</v>
      </c>
      <c r="N978" s="12">
        <v>0</v>
      </c>
      <c r="O978" s="113">
        <v>7.6058900010531216</v>
      </c>
      <c r="P978" s="12">
        <v>0</v>
      </c>
      <c r="Q978" s="12">
        <v>1</v>
      </c>
      <c r="R978" s="12">
        <v>4.2329999999999997</v>
      </c>
      <c r="S978" s="128">
        <v>5.7776523232226564</v>
      </c>
      <c r="T978" s="126">
        <v>0</v>
      </c>
      <c r="U978" s="128">
        <v>0.370759993063982</v>
      </c>
      <c r="V978" s="12">
        <v>0</v>
      </c>
      <c r="W978" s="12">
        <v>1</v>
      </c>
      <c r="X978" s="12">
        <v>0</v>
      </c>
      <c r="Y978" s="12">
        <v>1</v>
      </c>
      <c r="Z978" s="12">
        <v>0</v>
      </c>
      <c r="AA978" s="12">
        <v>0</v>
      </c>
      <c r="AB978" s="12">
        <v>0</v>
      </c>
      <c r="AC978" s="12">
        <v>0</v>
      </c>
      <c r="AD978" s="12">
        <v>1</v>
      </c>
      <c r="AE978" s="12">
        <v>0</v>
      </c>
      <c r="AF978" s="12">
        <v>0.48</v>
      </c>
      <c r="AG978" s="113">
        <v>2.0794415416798357</v>
      </c>
      <c r="AH978" s="12">
        <v>1</v>
      </c>
      <c r="AI978" s="24">
        <v>68</v>
      </c>
      <c r="AJ978" s="12">
        <v>1</v>
      </c>
      <c r="AK978" s="12" t="s">
        <v>1098</v>
      </c>
      <c r="AL978" s="12">
        <v>24</v>
      </c>
      <c r="AM978" s="12" t="s">
        <v>174</v>
      </c>
      <c r="AN978" s="128">
        <f t="shared" si="37"/>
        <v>2.7080502011022101</v>
      </c>
      <c r="AO978" s="12">
        <v>1486.31</v>
      </c>
      <c r="AP978" s="12" t="s">
        <v>1118</v>
      </c>
      <c r="AQ978" s="12" t="s">
        <v>1109</v>
      </c>
      <c r="AR978" s="12" t="s">
        <v>1122</v>
      </c>
      <c r="AS978" s="12" t="s">
        <v>1119</v>
      </c>
      <c r="AT978" s="12" t="s">
        <v>17</v>
      </c>
    </row>
    <row r="979" spans="1:46" ht="15" customHeight="1" x14ac:dyDescent="0.3">
      <c r="A979" s="15">
        <v>-2.5957242983641157E-2</v>
      </c>
      <c r="B979" s="12">
        <v>2.7137117664715757E-2</v>
      </c>
      <c r="C979" s="12">
        <v>0</v>
      </c>
      <c r="D979" s="12">
        <v>1</v>
      </c>
      <c r="E979" s="12">
        <v>0</v>
      </c>
      <c r="F979" s="12">
        <v>1</v>
      </c>
      <c r="G979" s="12">
        <v>1</v>
      </c>
      <c r="H979" s="12">
        <v>0</v>
      </c>
      <c r="I979" s="12">
        <v>0</v>
      </c>
      <c r="J979" s="12">
        <v>0</v>
      </c>
      <c r="K979" s="12">
        <v>0</v>
      </c>
      <c r="L979" s="12">
        <v>0</v>
      </c>
      <c r="M979" s="12">
        <v>0</v>
      </c>
      <c r="N979" s="12">
        <v>0</v>
      </c>
      <c r="O979" s="113">
        <v>7.6058900010531216</v>
      </c>
      <c r="P979" s="12">
        <v>0</v>
      </c>
      <c r="Q979" s="12">
        <v>1</v>
      </c>
      <c r="R979" s="12">
        <v>4.2329999999999997</v>
      </c>
      <c r="S979" s="128">
        <v>5.7776523232226564</v>
      </c>
      <c r="T979" s="126">
        <v>0</v>
      </c>
      <c r="U979" s="128">
        <v>0.370759993063982</v>
      </c>
      <c r="V979" s="12">
        <v>0</v>
      </c>
      <c r="W979" s="12">
        <v>1</v>
      </c>
      <c r="X979" s="12">
        <v>0</v>
      </c>
      <c r="Y979" s="12">
        <v>1</v>
      </c>
      <c r="Z979" s="12">
        <v>0</v>
      </c>
      <c r="AA979" s="12">
        <v>0</v>
      </c>
      <c r="AB979" s="12">
        <v>0</v>
      </c>
      <c r="AC979" s="12">
        <v>0</v>
      </c>
      <c r="AD979" s="12">
        <v>1</v>
      </c>
      <c r="AE979" s="12">
        <v>0</v>
      </c>
      <c r="AF979" s="12">
        <v>0.48</v>
      </c>
      <c r="AG979" s="113">
        <v>2.0794415416798357</v>
      </c>
      <c r="AH979" s="12">
        <v>1</v>
      </c>
      <c r="AI979" s="24">
        <v>68</v>
      </c>
      <c r="AJ979" s="12">
        <v>1</v>
      </c>
      <c r="AK979" s="12" t="s">
        <v>1098</v>
      </c>
      <c r="AL979" s="12">
        <v>24</v>
      </c>
      <c r="AM979" s="12" t="s">
        <v>174</v>
      </c>
      <c r="AN979" s="128">
        <f t="shared" si="37"/>
        <v>2.7080502011022101</v>
      </c>
      <c r="AO979" s="12">
        <v>1486.31</v>
      </c>
      <c r="AP979" s="12" t="s">
        <v>1118</v>
      </c>
      <c r="AQ979" s="12" t="s">
        <v>1109</v>
      </c>
      <c r="AR979" s="12" t="s">
        <v>1123</v>
      </c>
      <c r="AS979" s="12" t="s">
        <v>1119</v>
      </c>
      <c r="AT979" s="12" t="s">
        <v>17</v>
      </c>
    </row>
    <row r="980" spans="1:46" ht="15" customHeight="1" x14ac:dyDescent="0.3">
      <c r="A980" s="15">
        <v>2.4251097379320883E-2</v>
      </c>
      <c r="B980" s="12">
        <v>1.7005342674523791E-2</v>
      </c>
      <c r="C980" s="12">
        <v>0</v>
      </c>
      <c r="D980" s="12">
        <v>1</v>
      </c>
      <c r="E980" s="12">
        <v>0</v>
      </c>
      <c r="F980" s="12">
        <v>1</v>
      </c>
      <c r="G980" s="12">
        <v>1</v>
      </c>
      <c r="H980" s="12">
        <v>0</v>
      </c>
      <c r="I980" s="12">
        <v>0</v>
      </c>
      <c r="J980" s="12">
        <v>0</v>
      </c>
      <c r="K980" s="12">
        <v>0</v>
      </c>
      <c r="L980" s="12">
        <v>0</v>
      </c>
      <c r="M980" s="12">
        <v>0</v>
      </c>
      <c r="N980" s="12">
        <v>0</v>
      </c>
      <c r="O980" s="113">
        <v>7.6058900010531216</v>
      </c>
      <c r="P980" s="12">
        <v>0</v>
      </c>
      <c r="Q980" s="12">
        <v>1</v>
      </c>
      <c r="R980" s="12">
        <v>4.2329999999999997</v>
      </c>
      <c r="S980" s="128">
        <v>5.7776523232226564</v>
      </c>
      <c r="T980" s="126">
        <v>0</v>
      </c>
      <c r="U980" s="128">
        <v>0.370759993063982</v>
      </c>
      <c r="V980" s="12">
        <v>0</v>
      </c>
      <c r="W980" s="12">
        <v>1</v>
      </c>
      <c r="X980" s="12">
        <v>0</v>
      </c>
      <c r="Y980" s="12">
        <v>1</v>
      </c>
      <c r="Z980" s="12">
        <v>0</v>
      </c>
      <c r="AA980" s="12">
        <v>0</v>
      </c>
      <c r="AB980" s="12">
        <v>0</v>
      </c>
      <c r="AC980" s="12">
        <v>0</v>
      </c>
      <c r="AD980" s="12">
        <v>1</v>
      </c>
      <c r="AE980" s="12">
        <v>0</v>
      </c>
      <c r="AF980" s="12">
        <v>0.48</v>
      </c>
      <c r="AG980" s="113">
        <v>2.0794415416798357</v>
      </c>
      <c r="AH980" s="12">
        <v>1</v>
      </c>
      <c r="AI980" s="24">
        <v>68</v>
      </c>
      <c r="AJ980" s="12">
        <v>1</v>
      </c>
      <c r="AK980" s="12" t="s">
        <v>1098</v>
      </c>
      <c r="AL980" s="12">
        <v>24</v>
      </c>
      <c r="AM980" s="12" t="s">
        <v>174</v>
      </c>
      <c r="AN980" s="128">
        <f t="shared" si="37"/>
        <v>2.7080502011022101</v>
      </c>
      <c r="AO980" s="12">
        <v>1486.31</v>
      </c>
      <c r="AP980" s="12" t="s">
        <v>1126</v>
      </c>
      <c r="AQ980" s="12" t="s">
        <v>1109</v>
      </c>
      <c r="AR980" s="12" t="s">
        <v>1110</v>
      </c>
      <c r="AS980" s="12" t="s">
        <v>1132</v>
      </c>
      <c r="AT980" s="12" t="s">
        <v>17</v>
      </c>
    </row>
    <row r="981" spans="1:46" ht="15" customHeight="1" x14ac:dyDescent="0.3">
      <c r="A981" s="15">
        <v>4.6342009266619535E-2</v>
      </c>
      <c r="B981" s="12">
        <v>1.6992070064427163E-2</v>
      </c>
      <c r="C981" s="12">
        <v>0</v>
      </c>
      <c r="D981" s="12">
        <v>1</v>
      </c>
      <c r="E981" s="12">
        <v>0</v>
      </c>
      <c r="F981" s="12">
        <v>1</v>
      </c>
      <c r="G981" s="12">
        <v>1</v>
      </c>
      <c r="H981" s="12">
        <v>0</v>
      </c>
      <c r="I981" s="12">
        <v>0</v>
      </c>
      <c r="J981" s="12">
        <v>0</v>
      </c>
      <c r="K981" s="12">
        <v>0</v>
      </c>
      <c r="L981" s="12">
        <v>0</v>
      </c>
      <c r="M981" s="12">
        <v>0</v>
      </c>
      <c r="N981" s="12">
        <v>0</v>
      </c>
      <c r="O981" s="113">
        <v>7.6058900010531216</v>
      </c>
      <c r="P981" s="12">
        <v>0</v>
      </c>
      <c r="Q981" s="12">
        <v>1</v>
      </c>
      <c r="R981" s="12">
        <v>4.2329999999999997</v>
      </c>
      <c r="S981" s="128">
        <v>5.7776523232226564</v>
      </c>
      <c r="T981" s="126">
        <v>0</v>
      </c>
      <c r="U981" s="128">
        <v>0.370759993063982</v>
      </c>
      <c r="V981" s="12">
        <v>0</v>
      </c>
      <c r="W981" s="12">
        <v>1</v>
      </c>
      <c r="X981" s="12">
        <v>0</v>
      </c>
      <c r="Y981" s="12">
        <v>1</v>
      </c>
      <c r="Z981" s="12">
        <v>0</v>
      </c>
      <c r="AA981" s="12">
        <v>0</v>
      </c>
      <c r="AB981" s="12">
        <v>0</v>
      </c>
      <c r="AC981" s="12">
        <v>0</v>
      </c>
      <c r="AD981" s="12">
        <v>1</v>
      </c>
      <c r="AE981" s="12">
        <v>0</v>
      </c>
      <c r="AF981" s="12">
        <v>0.48</v>
      </c>
      <c r="AG981" s="113">
        <v>2.0794415416798357</v>
      </c>
      <c r="AH981" s="12">
        <v>1</v>
      </c>
      <c r="AI981" s="24">
        <v>68</v>
      </c>
      <c r="AJ981" s="12">
        <v>1</v>
      </c>
      <c r="AK981" s="12" t="s">
        <v>1098</v>
      </c>
      <c r="AL981" s="12">
        <v>24</v>
      </c>
      <c r="AM981" s="12" t="s">
        <v>174</v>
      </c>
      <c r="AN981" s="128">
        <f t="shared" si="37"/>
        <v>2.7080502011022101</v>
      </c>
      <c r="AO981" s="12">
        <v>1486.31</v>
      </c>
      <c r="AP981" s="12" t="s">
        <v>1126</v>
      </c>
      <c r="AQ981" s="12" t="s">
        <v>1109</v>
      </c>
      <c r="AR981" s="12" t="s">
        <v>1111</v>
      </c>
      <c r="AS981" s="12" t="s">
        <v>1132</v>
      </c>
      <c r="AT981" s="12" t="s">
        <v>17</v>
      </c>
    </row>
    <row r="982" spans="1:46" ht="15" customHeight="1" x14ac:dyDescent="0.3">
      <c r="A982" s="15">
        <v>3.5675043520156421E-2</v>
      </c>
      <c r="B982" s="12">
        <v>1.6999517382087957E-2</v>
      </c>
      <c r="C982" s="12">
        <v>0</v>
      </c>
      <c r="D982" s="12">
        <v>1</v>
      </c>
      <c r="E982" s="12">
        <v>0</v>
      </c>
      <c r="F982" s="12">
        <v>1</v>
      </c>
      <c r="G982" s="12">
        <v>1</v>
      </c>
      <c r="H982" s="12">
        <v>0</v>
      </c>
      <c r="I982" s="12">
        <v>0</v>
      </c>
      <c r="J982" s="12">
        <v>0</v>
      </c>
      <c r="K982" s="12">
        <v>0</v>
      </c>
      <c r="L982" s="12">
        <v>0</v>
      </c>
      <c r="M982" s="12">
        <v>0</v>
      </c>
      <c r="N982" s="12">
        <v>0</v>
      </c>
      <c r="O982" s="113">
        <v>7.6058900010531216</v>
      </c>
      <c r="P982" s="12">
        <v>0</v>
      </c>
      <c r="Q982" s="12">
        <v>1</v>
      </c>
      <c r="R982" s="12">
        <v>4.2329999999999997</v>
      </c>
      <c r="S982" s="128">
        <v>5.7776523232226564</v>
      </c>
      <c r="T982" s="126">
        <v>0</v>
      </c>
      <c r="U982" s="128">
        <v>0.370759993063982</v>
      </c>
      <c r="V982" s="12">
        <v>0</v>
      </c>
      <c r="W982" s="12">
        <v>1</v>
      </c>
      <c r="X982" s="12">
        <v>0</v>
      </c>
      <c r="Y982" s="12">
        <v>1</v>
      </c>
      <c r="Z982" s="12">
        <v>0</v>
      </c>
      <c r="AA982" s="12">
        <v>0</v>
      </c>
      <c r="AB982" s="12">
        <v>0</v>
      </c>
      <c r="AC982" s="12">
        <v>0</v>
      </c>
      <c r="AD982" s="12">
        <v>1</v>
      </c>
      <c r="AE982" s="12">
        <v>0</v>
      </c>
      <c r="AF982" s="12">
        <v>0.48</v>
      </c>
      <c r="AG982" s="113">
        <v>2.0794415416798357</v>
      </c>
      <c r="AH982" s="12">
        <v>1</v>
      </c>
      <c r="AI982" s="24">
        <v>68</v>
      </c>
      <c r="AJ982" s="12">
        <v>1</v>
      </c>
      <c r="AK982" s="12" t="s">
        <v>1098</v>
      </c>
      <c r="AL982" s="12">
        <v>24</v>
      </c>
      <c r="AM982" s="12" t="s">
        <v>174</v>
      </c>
      <c r="AN982" s="128">
        <f t="shared" si="37"/>
        <v>2.7080502011022101</v>
      </c>
      <c r="AO982" s="12">
        <v>1486.31</v>
      </c>
      <c r="AP982" s="12" t="s">
        <v>1126</v>
      </c>
      <c r="AQ982" s="12" t="s">
        <v>1109</v>
      </c>
      <c r="AR982" s="12" t="s">
        <v>1112</v>
      </c>
      <c r="AS982" s="12" t="s">
        <v>1132</v>
      </c>
      <c r="AT982" s="12" t="s">
        <v>17</v>
      </c>
    </row>
    <row r="983" spans="1:46" ht="15" customHeight="1" x14ac:dyDescent="0.3">
      <c r="A983" s="15">
        <v>3.9556728753495779E-2</v>
      </c>
      <c r="B983" s="12">
        <v>1.6997031886267718E-2</v>
      </c>
      <c r="C983" s="12">
        <v>0</v>
      </c>
      <c r="D983" s="12">
        <v>1</v>
      </c>
      <c r="E983" s="12">
        <v>0</v>
      </c>
      <c r="F983" s="12">
        <v>1</v>
      </c>
      <c r="G983" s="12">
        <v>1</v>
      </c>
      <c r="H983" s="12">
        <v>0</v>
      </c>
      <c r="I983" s="12">
        <v>0</v>
      </c>
      <c r="J983" s="12">
        <v>0</v>
      </c>
      <c r="K983" s="12">
        <v>0</v>
      </c>
      <c r="L983" s="12">
        <v>0</v>
      </c>
      <c r="M983" s="12">
        <v>0</v>
      </c>
      <c r="N983" s="12">
        <v>0</v>
      </c>
      <c r="O983" s="113">
        <v>7.6058900010531216</v>
      </c>
      <c r="P983" s="12">
        <v>0</v>
      </c>
      <c r="Q983" s="12">
        <v>1</v>
      </c>
      <c r="R983" s="12">
        <v>4.2329999999999997</v>
      </c>
      <c r="S983" s="128">
        <v>5.7776523232226564</v>
      </c>
      <c r="T983" s="126">
        <v>0</v>
      </c>
      <c r="U983" s="128">
        <v>0.370759993063982</v>
      </c>
      <c r="V983" s="12">
        <v>0</v>
      </c>
      <c r="W983" s="12">
        <v>1</v>
      </c>
      <c r="X983" s="12">
        <v>0</v>
      </c>
      <c r="Y983" s="12">
        <v>1</v>
      </c>
      <c r="Z983" s="12">
        <v>0</v>
      </c>
      <c r="AA983" s="12">
        <v>0</v>
      </c>
      <c r="AB983" s="12">
        <v>0</v>
      </c>
      <c r="AC983" s="12">
        <v>0</v>
      </c>
      <c r="AD983" s="12">
        <v>1</v>
      </c>
      <c r="AE983" s="12">
        <v>0</v>
      </c>
      <c r="AF983" s="12">
        <v>0.48</v>
      </c>
      <c r="AG983" s="113">
        <v>2.0794415416798357</v>
      </c>
      <c r="AH983" s="12">
        <v>1</v>
      </c>
      <c r="AI983" s="24">
        <v>68</v>
      </c>
      <c r="AJ983" s="12">
        <v>1</v>
      </c>
      <c r="AK983" s="12" t="s">
        <v>1098</v>
      </c>
      <c r="AL983" s="12">
        <v>24</v>
      </c>
      <c r="AM983" s="12" t="s">
        <v>174</v>
      </c>
      <c r="AN983" s="128">
        <f t="shared" si="37"/>
        <v>2.7080502011022101</v>
      </c>
      <c r="AO983" s="12">
        <v>1486.31</v>
      </c>
      <c r="AP983" s="12" t="s">
        <v>1126</v>
      </c>
      <c r="AQ983" s="12" t="s">
        <v>1109</v>
      </c>
      <c r="AR983" s="12" t="s">
        <v>1113</v>
      </c>
      <c r="AS983" s="12" t="s">
        <v>1132</v>
      </c>
      <c r="AT983" s="12" t="s">
        <v>17</v>
      </c>
    </row>
    <row r="984" spans="1:46" ht="15" customHeight="1" x14ac:dyDescent="0.3">
      <c r="A984" s="15">
        <v>9.0827425323322275E-2</v>
      </c>
      <c r="B984" s="12">
        <v>1.6940035675381535E-2</v>
      </c>
      <c r="C984" s="12">
        <v>0</v>
      </c>
      <c r="D984" s="12">
        <v>1</v>
      </c>
      <c r="E984" s="12">
        <v>0</v>
      </c>
      <c r="F984" s="12">
        <v>1</v>
      </c>
      <c r="G984" s="12">
        <v>1</v>
      </c>
      <c r="H984" s="12">
        <v>0</v>
      </c>
      <c r="I984" s="12">
        <v>0</v>
      </c>
      <c r="J984" s="12">
        <v>0</v>
      </c>
      <c r="K984" s="12">
        <v>0</v>
      </c>
      <c r="L984" s="12">
        <v>0</v>
      </c>
      <c r="M984" s="12">
        <v>0</v>
      </c>
      <c r="N984" s="12">
        <v>0</v>
      </c>
      <c r="O984" s="113">
        <v>7.6058900010531216</v>
      </c>
      <c r="P984" s="12">
        <v>0</v>
      </c>
      <c r="Q984" s="12">
        <v>1</v>
      </c>
      <c r="R984" s="12">
        <v>4.2329999999999997</v>
      </c>
      <c r="S984" s="128">
        <v>5.7776523232226564</v>
      </c>
      <c r="T984" s="126">
        <v>0</v>
      </c>
      <c r="U984" s="128">
        <v>0.370759993063982</v>
      </c>
      <c r="V984" s="12">
        <v>0</v>
      </c>
      <c r="W984" s="12">
        <v>1</v>
      </c>
      <c r="X984" s="12">
        <v>0</v>
      </c>
      <c r="Y984" s="12">
        <v>1</v>
      </c>
      <c r="Z984" s="12">
        <v>0</v>
      </c>
      <c r="AA984" s="12">
        <v>0</v>
      </c>
      <c r="AB984" s="12">
        <v>0</v>
      </c>
      <c r="AC984" s="12">
        <v>0</v>
      </c>
      <c r="AD984" s="12">
        <v>1</v>
      </c>
      <c r="AE984" s="12">
        <v>0</v>
      </c>
      <c r="AF984" s="12">
        <v>0.48</v>
      </c>
      <c r="AG984" s="113">
        <v>2.0794415416798357</v>
      </c>
      <c r="AH984" s="12">
        <v>1</v>
      </c>
      <c r="AI984" s="24">
        <v>68</v>
      </c>
      <c r="AJ984" s="12">
        <v>1</v>
      </c>
      <c r="AK984" s="12" t="s">
        <v>1098</v>
      </c>
      <c r="AL984" s="12">
        <v>24</v>
      </c>
      <c r="AM984" s="12" t="s">
        <v>174</v>
      </c>
      <c r="AN984" s="128">
        <f t="shared" si="37"/>
        <v>2.7080502011022101</v>
      </c>
      <c r="AO984" s="12">
        <v>1486.31</v>
      </c>
      <c r="AP984" s="12" t="s">
        <v>1126</v>
      </c>
      <c r="AQ984" s="12" t="s">
        <v>1109</v>
      </c>
      <c r="AR984" s="12" t="s">
        <v>1114</v>
      </c>
      <c r="AS984" s="12" t="s">
        <v>1132</v>
      </c>
      <c r="AT984" s="12" t="s">
        <v>17</v>
      </c>
    </row>
    <row r="985" spans="1:46" ht="15" customHeight="1" x14ac:dyDescent="0.3">
      <c r="A985" s="15">
        <v>-3.5088227938360333E-2</v>
      </c>
      <c r="B985" s="12">
        <v>1.7200111734490365E-2</v>
      </c>
      <c r="C985" s="12">
        <v>0</v>
      </c>
      <c r="D985" s="12">
        <v>1</v>
      </c>
      <c r="E985" s="12">
        <v>0</v>
      </c>
      <c r="F985" s="12">
        <v>1</v>
      </c>
      <c r="G985" s="12">
        <v>1</v>
      </c>
      <c r="H985" s="12">
        <v>0</v>
      </c>
      <c r="I985" s="12">
        <v>0</v>
      </c>
      <c r="J985" s="12">
        <v>0</v>
      </c>
      <c r="K985" s="12">
        <v>0</v>
      </c>
      <c r="L985" s="12">
        <v>0</v>
      </c>
      <c r="M985" s="12">
        <v>0</v>
      </c>
      <c r="N985" s="12">
        <v>0</v>
      </c>
      <c r="O985" s="113">
        <v>7.6058900010531216</v>
      </c>
      <c r="P985" s="12">
        <v>0</v>
      </c>
      <c r="Q985" s="12">
        <v>1</v>
      </c>
      <c r="R985" s="12">
        <v>4.2329999999999997</v>
      </c>
      <c r="S985" s="128">
        <v>5.7776523232226564</v>
      </c>
      <c r="T985" s="126">
        <v>0</v>
      </c>
      <c r="U985" s="128">
        <v>0.370759993063982</v>
      </c>
      <c r="V985" s="12">
        <v>0</v>
      </c>
      <c r="W985" s="12">
        <v>1</v>
      </c>
      <c r="X985" s="12">
        <v>0</v>
      </c>
      <c r="Y985" s="12">
        <v>1</v>
      </c>
      <c r="Z985" s="12">
        <v>0</v>
      </c>
      <c r="AA985" s="12">
        <v>0</v>
      </c>
      <c r="AB985" s="12">
        <v>0</v>
      </c>
      <c r="AC985" s="12">
        <v>0</v>
      </c>
      <c r="AD985" s="12">
        <v>1</v>
      </c>
      <c r="AE985" s="12">
        <v>0</v>
      </c>
      <c r="AF985" s="12">
        <v>0.48</v>
      </c>
      <c r="AG985" s="113">
        <v>2.0794415416798357</v>
      </c>
      <c r="AH985" s="12">
        <v>1</v>
      </c>
      <c r="AI985" s="24">
        <v>68</v>
      </c>
      <c r="AJ985" s="12">
        <v>1</v>
      </c>
      <c r="AK985" s="12" t="s">
        <v>1098</v>
      </c>
      <c r="AL985" s="12">
        <v>24</v>
      </c>
      <c r="AM985" s="12" t="s">
        <v>174</v>
      </c>
      <c r="AN985" s="128">
        <f t="shared" si="37"/>
        <v>2.7080502011022101</v>
      </c>
      <c r="AO985" s="12">
        <v>1486.31</v>
      </c>
      <c r="AP985" s="12" t="s">
        <v>1127</v>
      </c>
      <c r="AQ985" s="12" t="s">
        <v>1109</v>
      </c>
      <c r="AR985" s="12" t="s">
        <v>1110</v>
      </c>
      <c r="AS985" s="12" t="s">
        <v>1133</v>
      </c>
      <c r="AT985" s="12" t="s">
        <v>17</v>
      </c>
    </row>
    <row r="986" spans="1:46" ht="15" customHeight="1" x14ac:dyDescent="0.3">
      <c r="A986" s="15">
        <v>3.1235776513084099E-2</v>
      </c>
      <c r="B986" s="12">
        <v>1.7202311702857909E-2</v>
      </c>
      <c r="C986" s="12">
        <v>0</v>
      </c>
      <c r="D986" s="12">
        <v>1</v>
      </c>
      <c r="E986" s="12">
        <v>0</v>
      </c>
      <c r="F986" s="12">
        <v>1</v>
      </c>
      <c r="G986" s="12">
        <v>1</v>
      </c>
      <c r="H986" s="12">
        <v>0</v>
      </c>
      <c r="I986" s="12">
        <v>0</v>
      </c>
      <c r="J986" s="12">
        <v>0</v>
      </c>
      <c r="K986" s="12">
        <v>0</v>
      </c>
      <c r="L986" s="12">
        <v>0</v>
      </c>
      <c r="M986" s="12">
        <v>0</v>
      </c>
      <c r="N986" s="12">
        <v>0</v>
      </c>
      <c r="O986" s="113">
        <v>7.6058900010531216</v>
      </c>
      <c r="P986" s="12">
        <v>0</v>
      </c>
      <c r="Q986" s="12">
        <v>1</v>
      </c>
      <c r="R986" s="12">
        <v>4.2329999999999997</v>
      </c>
      <c r="S986" s="128">
        <v>5.7776523232226564</v>
      </c>
      <c r="T986" s="126">
        <v>0</v>
      </c>
      <c r="U986" s="128">
        <v>0.370759993063982</v>
      </c>
      <c r="V986" s="12">
        <v>0</v>
      </c>
      <c r="W986" s="12">
        <v>1</v>
      </c>
      <c r="X986" s="12">
        <v>0</v>
      </c>
      <c r="Y986" s="12">
        <v>1</v>
      </c>
      <c r="Z986" s="12">
        <v>0</v>
      </c>
      <c r="AA986" s="12">
        <v>0</v>
      </c>
      <c r="AB986" s="12">
        <v>0</v>
      </c>
      <c r="AC986" s="12">
        <v>0</v>
      </c>
      <c r="AD986" s="12">
        <v>1</v>
      </c>
      <c r="AE986" s="12">
        <v>0</v>
      </c>
      <c r="AF986" s="12">
        <v>0.48</v>
      </c>
      <c r="AG986" s="113">
        <v>2.0794415416798357</v>
      </c>
      <c r="AH986" s="12">
        <v>1</v>
      </c>
      <c r="AI986" s="24">
        <v>68</v>
      </c>
      <c r="AJ986" s="12">
        <v>1</v>
      </c>
      <c r="AK986" s="12" t="s">
        <v>1098</v>
      </c>
      <c r="AL986" s="12">
        <v>24</v>
      </c>
      <c r="AM986" s="12" t="s">
        <v>174</v>
      </c>
      <c r="AN986" s="128">
        <f t="shared" si="37"/>
        <v>2.7080502011022101</v>
      </c>
      <c r="AO986" s="12">
        <v>1486.31</v>
      </c>
      <c r="AP986" s="12" t="s">
        <v>1127</v>
      </c>
      <c r="AQ986" s="12" t="s">
        <v>1109</v>
      </c>
      <c r="AR986" s="12" t="s">
        <v>1111</v>
      </c>
      <c r="AS986" s="12" t="s">
        <v>1133</v>
      </c>
      <c r="AT986" s="12" t="s">
        <v>17</v>
      </c>
    </row>
    <row r="987" spans="1:46" ht="15" customHeight="1" x14ac:dyDescent="0.3">
      <c r="A987" s="15">
        <v>1.8928388967554961E-2</v>
      </c>
      <c r="B987" s="12">
        <v>1.7207626334140875E-2</v>
      </c>
      <c r="C987" s="12">
        <v>0</v>
      </c>
      <c r="D987" s="12">
        <v>1</v>
      </c>
      <c r="E987" s="12">
        <v>0</v>
      </c>
      <c r="F987" s="12">
        <v>1</v>
      </c>
      <c r="G987" s="12">
        <v>1</v>
      </c>
      <c r="H987" s="12">
        <v>0</v>
      </c>
      <c r="I987" s="12">
        <v>0</v>
      </c>
      <c r="J987" s="12">
        <v>0</v>
      </c>
      <c r="K987" s="12">
        <v>0</v>
      </c>
      <c r="L987" s="12">
        <v>0</v>
      </c>
      <c r="M987" s="12">
        <v>0</v>
      </c>
      <c r="N987" s="12">
        <v>0</v>
      </c>
      <c r="O987" s="113">
        <v>7.6058900010531216</v>
      </c>
      <c r="P987" s="12">
        <v>0</v>
      </c>
      <c r="Q987" s="12">
        <v>1</v>
      </c>
      <c r="R987" s="12">
        <v>4.2329999999999997</v>
      </c>
      <c r="S987" s="128">
        <v>5.7776523232226564</v>
      </c>
      <c r="T987" s="126">
        <v>0</v>
      </c>
      <c r="U987" s="128">
        <v>0.370759993063982</v>
      </c>
      <c r="V987" s="12">
        <v>0</v>
      </c>
      <c r="W987" s="12">
        <v>1</v>
      </c>
      <c r="X987" s="12">
        <v>0</v>
      </c>
      <c r="Y987" s="12">
        <v>1</v>
      </c>
      <c r="Z987" s="12">
        <v>0</v>
      </c>
      <c r="AA987" s="12">
        <v>0</v>
      </c>
      <c r="AB987" s="12">
        <v>0</v>
      </c>
      <c r="AC987" s="12">
        <v>0</v>
      </c>
      <c r="AD987" s="12">
        <v>1</v>
      </c>
      <c r="AE987" s="12">
        <v>0</v>
      </c>
      <c r="AF987" s="12">
        <v>0.48</v>
      </c>
      <c r="AG987" s="113">
        <v>2.0794415416798357</v>
      </c>
      <c r="AH987" s="12">
        <v>1</v>
      </c>
      <c r="AI987" s="24">
        <v>68</v>
      </c>
      <c r="AJ987" s="12">
        <v>1</v>
      </c>
      <c r="AK987" s="12" t="s">
        <v>1098</v>
      </c>
      <c r="AL987" s="12">
        <v>24</v>
      </c>
      <c r="AM987" s="12" t="s">
        <v>174</v>
      </c>
      <c r="AN987" s="128">
        <f t="shared" si="37"/>
        <v>2.7080502011022101</v>
      </c>
      <c r="AO987" s="12">
        <v>1486.31</v>
      </c>
      <c r="AP987" s="12" t="s">
        <v>1127</v>
      </c>
      <c r="AQ987" s="12" t="s">
        <v>1109</v>
      </c>
      <c r="AR987" s="12" t="s">
        <v>1112</v>
      </c>
      <c r="AS987" s="12" t="s">
        <v>1133</v>
      </c>
      <c r="AT987" s="12" t="s">
        <v>17</v>
      </c>
    </row>
    <row r="988" spans="1:46" ht="15" customHeight="1" x14ac:dyDescent="0.3">
      <c r="A988" s="15">
        <v>6.8680281974344518E-2</v>
      </c>
      <c r="B988" s="12">
        <v>1.7170070493586129E-2</v>
      </c>
      <c r="C988" s="12">
        <v>0</v>
      </c>
      <c r="D988" s="12">
        <v>1</v>
      </c>
      <c r="E988" s="12">
        <v>0</v>
      </c>
      <c r="F988" s="12">
        <v>1</v>
      </c>
      <c r="G988" s="12">
        <v>1</v>
      </c>
      <c r="H988" s="12">
        <v>0</v>
      </c>
      <c r="I988" s="12">
        <v>0</v>
      </c>
      <c r="J988" s="12">
        <v>0</v>
      </c>
      <c r="K988" s="12">
        <v>0</v>
      </c>
      <c r="L988" s="12">
        <v>0</v>
      </c>
      <c r="M988" s="12">
        <v>0</v>
      </c>
      <c r="N988" s="12">
        <v>0</v>
      </c>
      <c r="O988" s="113">
        <v>7.6058900010531216</v>
      </c>
      <c r="P988" s="12">
        <v>0</v>
      </c>
      <c r="Q988" s="12">
        <v>1</v>
      </c>
      <c r="R988" s="12">
        <v>4.2329999999999997</v>
      </c>
      <c r="S988" s="128">
        <v>5.7776523232226564</v>
      </c>
      <c r="T988" s="126">
        <v>0</v>
      </c>
      <c r="U988" s="128">
        <v>0.370759993063982</v>
      </c>
      <c r="V988" s="12">
        <v>0</v>
      </c>
      <c r="W988" s="12">
        <v>1</v>
      </c>
      <c r="X988" s="12">
        <v>0</v>
      </c>
      <c r="Y988" s="12">
        <v>1</v>
      </c>
      <c r="Z988" s="12">
        <v>0</v>
      </c>
      <c r="AA988" s="12">
        <v>0</v>
      </c>
      <c r="AB988" s="12">
        <v>0</v>
      </c>
      <c r="AC988" s="12">
        <v>0</v>
      </c>
      <c r="AD988" s="12">
        <v>1</v>
      </c>
      <c r="AE988" s="12">
        <v>0</v>
      </c>
      <c r="AF988" s="12">
        <v>0.48</v>
      </c>
      <c r="AG988" s="113">
        <v>2.0794415416798357</v>
      </c>
      <c r="AH988" s="12">
        <v>1</v>
      </c>
      <c r="AI988" s="24">
        <v>68</v>
      </c>
      <c r="AJ988" s="12">
        <v>1</v>
      </c>
      <c r="AK988" s="12" t="s">
        <v>1098</v>
      </c>
      <c r="AL988" s="12">
        <v>24</v>
      </c>
      <c r="AM988" s="12" t="s">
        <v>174</v>
      </c>
      <c r="AN988" s="128">
        <f t="shared" si="37"/>
        <v>2.7080502011022101</v>
      </c>
      <c r="AO988" s="12">
        <v>1486.31</v>
      </c>
      <c r="AP988" s="12" t="s">
        <v>1127</v>
      </c>
      <c r="AQ988" s="12" t="s">
        <v>1109</v>
      </c>
      <c r="AR988" s="12" t="s">
        <v>1113</v>
      </c>
      <c r="AS988" s="12" t="s">
        <v>1133</v>
      </c>
      <c r="AT988" s="12" t="s">
        <v>17</v>
      </c>
    </row>
    <row r="989" spans="1:46" ht="15" customHeight="1" x14ac:dyDescent="0.3">
      <c r="A989" s="15">
        <v>-2.0648448496587236E-2</v>
      </c>
      <c r="B989" s="12">
        <v>1.7207040413822698E-2</v>
      </c>
      <c r="C989" s="12">
        <v>0</v>
      </c>
      <c r="D989" s="12">
        <v>1</v>
      </c>
      <c r="E989" s="12">
        <v>0</v>
      </c>
      <c r="F989" s="12">
        <v>1</v>
      </c>
      <c r="G989" s="12">
        <v>1</v>
      </c>
      <c r="H989" s="12">
        <v>0</v>
      </c>
      <c r="I989" s="12">
        <v>0</v>
      </c>
      <c r="J989" s="12">
        <v>0</v>
      </c>
      <c r="K989" s="12">
        <v>0</v>
      </c>
      <c r="L989" s="12">
        <v>0</v>
      </c>
      <c r="M989" s="12">
        <v>0</v>
      </c>
      <c r="N989" s="12">
        <v>0</v>
      </c>
      <c r="O989" s="113">
        <v>7.6058900010531216</v>
      </c>
      <c r="P989" s="12">
        <v>0</v>
      </c>
      <c r="Q989" s="12">
        <v>1</v>
      </c>
      <c r="R989" s="12">
        <v>4.2329999999999997</v>
      </c>
      <c r="S989" s="128">
        <v>5.7776523232226564</v>
      </c>
      <c r="T989" s="126">
        <v>0</v>
      </c>
      <c r="U989" s="128">
        <v>0.370759993063982</v>
      </c>
      <c r="V989" s="12">
        <v>0</v>
      </c>
      <c r="W989" s="12">
        <v>1</v>
      </c>
      <c r="X989" s="12">
        <v>0</v>
      </c>
      <c r="Y989" s="12">
        <v>1</v>
      </c>
      <c r="Z989" s="12">
        <v>0</v>
      </c>
      <c r="AA989" s="12">
        <v>0</v>
      </c>
      <c r="AB989" s="12">
        <v>0</v>
      </c>
      <c r="AC989" s="12">
        <v>0</v>
      </c>
      <c r="AD989" s="12">
        <v>1</v>
      </c>
      <c r="AE989" s="12">
        <v>0</v>
      </c>
      <c r="AF989" s="12">
        <v>0.48</v>
      </c>
      <c r="AG989" s="113">
        <v>2.0794415416798357</v>
      </c>
      <c r="AH989" s="12">
        <v>1</v>
      </c>
      <c r="AI989" s="24">
        <v>68</v>
      </c>
      <c r="AJ989" s="12">
        <v>1</v>
      </c>
      <c r="AK989" s="12" t="s">
        <v>1098</v>
      </c>
      <c r="AL989" s="12">
        <v>24</v>
      </c>
      <c r="AM989" s="12" t="s">
        <v>174</v>
      </c>
      <c r="AN989" s="128">
        <f t="shared" si="37"/>
        <v>2.7080502011022101</v>
      </c>
      <c r="AO989" s="12">
        <v>1486.31</v>
      </c>
      <c r="AP989" s="12" t="s">
        <v>1127</v>
      </c>
      <c r="AQ989" s="12" t="s">
        <v>1109</v>
      </c>
      <c r="AR989" s="12" t="s">
        <v>1114</v>
      </c>
      <c r="AS989" s="12" t="s">
        <v>1133</v>
      </c>
      <c r="AT989" s="12" t="s">
        <v>17</v>
      </c>
    </row>
    <row r="990" spans="1:46" ht="15" customHeight="1" x14ac:dyDescent="0.3">
      <c r="A990" s="15">
        <v>5.4026715651742323E-2</v>
      </c>
      <c r="B990" s="12">
        <v>2.2086393190963845E-2</v>
      </c>
      <c r="C990" s="12">
        <v>0</v>
      </c>
      <c r="D990" s="12">
        <v>1</v>
      </c>
      <c r="E990" s="12">
        <v>0</v>
      </c>
      <c r="F990" s="12">
        <v>1</v>
      </c>
      <c r="G990" s="12">
        <v>1</v>
      </c>
      <c r="H990" s="12">
        <v>0</v>
      </c>
      <c r="I990" s="12">
        <v>0</v>
      </c>
      <c r="J990" s="12">
        <v>0</v>
      </c>
      <c r="K990" s="12">
        <v>0</v>
      </c>
      <c r="L990" s="12">
        <v>0</v>
      </c>
      <c r="M990" s="12">
        <v>0</v>
      </c>
      <c r="N990" s="12">
        <v>0</v>
      </c>
      <c r="O990" s="113">
        <v>7.6058900010531216</v>
      </c>
      <c r="P990" s="12">
        <v>0</v>
      </c>
      <c r="Q990" s="12">
        <v>1</v>
      </c>
      <c r="R990" s="12">
        <v>4.2329999999999997</v>
      </c>
      <c r="S990" s="128">
        <v>5.7776523232226564</v>
      </c>
      <c r="T990" s="126">
        <v>0</v>
      </c>
      <c r="U990" s="128">
        <v>0.370759993063982</v>
      </c>
      <c r="V990" s="12">
        <v>0</v>
      </c>
      <c r="W990" s="12">
        <v>1</v>
      </c>
      <c r="X990" s="12">
        <v>0</v>
      </c>
      <c r="Y990" s="12">
        <v>1</v>
      </c>
      <c r="Z990" s="12">
        <v>0</v>
      </c>
      <c r="AA990" s="12">
        <v>0</v>
      </c>
      <c r="AB990" s="12">
        <v>0</v>
      </c>
      <c r="AC990" s="12">
        <v>0</v>
      </c>
      <c r="AD990" s="12">
        <v>1</v>
      </c>
      <c r="AE990" s="12">
        <v>0</v>
      </c>
      <c r="AF990" s="12">
        <v>0.48</v>
      </c>
      <c r="AG990" s="113">
        <v>2.0794415416798357</v>
      </c>
      <c r="AH990" s="12">
        <v>1</v>
      </c>
      <c r="AI990" s="24">
        <v>68</v>
      </c>
      <c r="AJ990" s="12">
        <v>1</v>
      </c>
      <c r="AK990" s="12" t="s">
        <v>1098</v>
      </c>
      <c r="AL990" s="12">
        <v>24</v>
      </c>
      <c r="AM990" s="12" t="s">
        <v>174</v>
      </c>
      <c r="AN990" s="128">
        <f t="shared" si="37"/>
        <v>2.7080502011022101</v>
      </c>
      <c r="AO990" s="12">
        <v>1486.31</v>
      </c>
      <c r="AP990" s="12" t="s">
        <v>1128</v>
      </c>
      <c r="AQ990" s="12" t="s">
        <v>1109</v>
      </c>
      <c r="AR990" s="12" t="s">
        <v>1110</v>
      </c>
      <c r="AS990" s="12" t="s">
        <v>1134</v>
      </c>
      <c r="AT990" s="12" t="s">
        <v>17</v>
      </c>
    </row>
    <row r="991" spans="1:46" ht="15" customHeight="1" x14ac:dyDescent="0.3">
      <c r="A991" s="15">
        <v>9.4898252464507657E-2</v>
      </c>
      <c r="B991" s="12">
        <v>2.2018875571830205E-2</v>
      </c>
      <c r="C991" s="12">
        <v>0</v>
      </c>
      <c r="D991" s="12">
        <v>1</v>
      </c>
      <c r="E991" s="12">
        <v>0</v>
      </c>
      <c r="F991" s="12">
        <v>1</v>
      </c>
      <c r="G991" s="12">
        <v>1</v>
      </c>
      <c r="H991" s="12">
        <v>0</v>
      </c>
      <c r="I991" s="12">
        <v>0</v>
      </c>
      <c r="J991" s="12">
        <v>0</v>
      </c>
      <c r="K991" s="12">
        <v>0</v>
      </c>
      <c r="L991" s="12">
        <v>0</v>
      </c>
      <c r="M991" s="12">
        <v>0</v>
      </c>
      <c r="N991" s="12">
        <v>0</v>
      </c>
      <c r="O991" s="113">
        <v>7.6058900010531216</v>
      </c>
      <c r="P991" s="12">
        <v>0</v>
      </c>
      <c r="Q991" s="12">
        <v>1</v>
      </c>
      <c r="R991" s="12">
        <v>4.2329999999999997</v>
      </c>
      <c r="S991" s="128">
        <v>5.7776523232226564</v>
      </c>
      <c r="T991" s="126">
        <v>0</v>
      </c>
      <c r="U991" s="128">
        <v>0.370759993063982</v>
      </c>
      <c r="V991" s="12">
        <v>0</v>
      </c>
      <c r="W991" s="12">
        <v>1</v>
      </c>
      <c r="X991" s="12">
        <v>0</v>
      </c>
      <c r="Y991" s="12">
        <v>1</v>
      </c>
      <c r="Z991" s="12">
        <v>0</v>
      </c>
      <c r="AA991" s="12">
        <v>0</v>
      </c>
      <c r="AB991" s="12">
        <v>0</v>
      </c>
      <c r="AC991" s="12">
        <v>0</v>
      </c>
      <c r="AD991" s="12">
        <v>1</v>
      </c>
      <c r="AE991" s="12">
        <v>0</v>
      </c>
      <c r="AF991" s="12">
        <v>0.48</v>
      </c>
      <c r="AG991" s="113">
        <v>2.0794415416798357</v>
      </c>
      <c r="AH991" s="12">
        <v>1</v>
      </c>
      <c r="AI991" s="24">
        <v>68</v>
      </c>
      <c r="AJ991" s="12">
        <v>1</v>
      </c>
      <c r="AK991" s="12" t="s">
        <v>1098</v>
      </c>
      <c r="AL991" s="12">
        <v>24</v>
      </c>
      <c r="AM991" s="12" t="s">
        <v>174</v>
      </c>
      <c r="AN991" s="128">
        <f t="shared" si="37"/>
        <v>2.7080502011022101</v>
      </c>
      <c r="AO991" s="12">
        <v>1486.31</v>
      </c>
      <c r="AP991" s="12" t="s">
        <v>1128</v>
      </c>
      <c r="AQ991" s="12" t="s">
        <v>1109</v>
      </c>
      <c r="AR991" s="12" t="s">
        <v>1111</v>
      </c>
      <c r="AS991" s="12" t="s">
        <v>1134</v>
      </c>
      <c r="AT991" s="12" t="s">
        <v>17</v>
      </c>
    </row>
    <row r="992" spans="1:46" ht="15" customHeight="1" x14ac:dyDescent="0.3">
      <c r="A992" s="15">
        <v>2.0842979352524878E-2</v>
      </c>
      <c r="B992" s="12">
        <v>2.2113892727678833E-2</v>
      </c>
      <c r="C992" s="12">
        <v>0</v>
      </c>
      <c r="D992" s="12">
        <v>1</v>
      </c>
      <c r="E992" s="12">
        <v>0</v>
      </c>
      <c r="F992" s="12">
        <v>1</v>
      </c>
      <c r="G992" s="12">
        <v>1</v>
      </c>
      <c r="H992" s="12">
        <v>0</v>
      </c>
      <c r="I992" s="12">
        <v>0</v>
      </c>
      <c r="J992" s="12">
        <v>0</v>
      </c>
      <c r="K992" s="12">
        <v>0</v>
      </c>
      <c r="L992" s="12">
        <v>0</v>
      </c>
      <c r="M992" s="12">
        <v>0</v>
      </c>
      <c r="N992" s="12">
        <v>0</v>
      </c>
      <c r="O992" s="113">
        <v>7.6058900010531216</v>
      </c>
      <c r="P992" s="12">
        <v>0</v>
      </c>
      <c r="Q992" s="12">
        <v>1</v>
      </c>
      <c r="R992" s="12">
        <v>4.2329999999999997</v>
      </c>
      <c r="S992" s="128">
        <v>5.7776523232226564</v>
      </c>
      <c r="T992" s="126">
        <v>0</v>
      </c>
      <c r="U992" s="128">
        <v>0.370759993063982</v>
      </c>
      <c r="V992" s="12">
        <v>0</v>
      </c>
      <c r="W992" s="12">
        <v>1</v>
      </c>
      <c r="X992" s="12">
        <v>0</v>
      </c>
      <c r="Y992" s="12">
        <v>1</v>
      </c>
      <c r="Z992" s="12">
        <v>0</v>
      </c>
      <c r="AA992" s="12">
        <v>0</v>
      </c>
      <c r="AB992" s="12">
        <v>0</v>
      </c>
      <c r="AC992" s="12">
        <v>0</v>
      </c>
      <c r="AD992" s="12">
        <v>1</v>
      </c>
      <c r="AE992" s="12">
        <v>0</v>
      </c>
      <c r="AF992" s="12">
        <v>0.48</v>
      </c>
      <c r="AG992" s="113">
        <v>2.0794415416798357</v>
      </c>
      <c r="AH992" s="12">
        <v>1</v>
      </c>
      <c r="AI992" s="24">
        <v>68</v>
      </c>
      <c r="AJ992" s="12">
        <v>1</v>
      </c>
      <c r="AK992" s="12" t="s">
        <v>1098</v>
      </c>
      <c r="AL992" s="12">
        <v>24</v>
      </c>
      <c r="AM992" s="12" t="s">
        <v>174</v>
      </c>
      <c r="AN992" s="128">
        <f t="shared" si="37"/>
        <v>2.7080502011022101</v>
      </c>
      <c r="AO992" s="12">
        <v>1486.31</v>
      </c>
      <c r="AP992" s="12" t="s">
        <v>1128</v>
      </c>
      <c r="AQ992" s="12" t="s">
        <v>1109</v>
      </c>
      <c r="AR992" s="12" t="s">
        <v>1112</v>
      </c>
      <c r="AS992" s="12" t="s">
        <v>1134</v>
      </c>
      <c r="AT992" s="12" t="s">
        <v>17</v>
      </c>
    </row>
    <row r="993" spans="1:46" ht="15" customHeight="1" x14ac:dyDescent="0.3">
      <c r="A993" s="15">
        <v>8.0129890955162986E-2</v>
      </c>
      <c r="B993" s="12">
        <v>2.2047573546834783E-2</v>
      </c>
      <c r="C993" s="12">
        <v>1</v>
      </c>
      <c r="D993" s="12">
        <v>0</v>
      </c>
      <c r="E993" s="12">
        <v>0</v>
      </c>
      <c r="F993" s="12">
        <v>1</v>
      </c>
      <c r="G993" s="12">
        <v>1</v>
      </c>
      <c r="H993" s="12">
        <v>0</v>
      </c>
      <c r="I993" s="12">
        <v>0</v>
      </c>
      <c r="J993" s="12">
        <v>0</v>
      </c>
      <c r="K993" s="12">
        <v>0</v>
      </c>
      <c r="L993" s="12">
        <v>0</v>
      </c>
      <c r="M993" s="12">
        <v>0</v>
      </c>
      <c r="N993" s="12">
        <v>0</v>
      </c>
      <c r="O993" s="113">
        <v>7.6058900010531216</v>
      </c>
      <c r="P993" s="12">
        <v>0</v>
      </c>
      <c r="Q993" s="12">
        <v>1</v>
      </c>
      <c r="R993" s="12">
        <v>4.2329999999999997</v>
      </c>
      <c r="S993" s="128">
        <v>5.7776523232226564</v>
      </c>
      <c r="T993" s="126">
        <v>0</v>
      </c>
      <c r="U993" s="128">
        <v>0.370759993063982</v>
      </c>
      <c r="V993" s="12">
        <v>0</v>
      </c>
      <c r="W993" s="12">
        <v>1</v>
      </c>
      <c r="X993" s="12">
        <v>0</v>
      </c>
      <c r="Y993" s="12">
        <v>1</v>
      </c>
      <c r="Z993" s="12">
        <v>0</v>
      </c>
      <c r="AA993" s="12">
        <v>0</v>
      </c>
      <c r="AB993" s="12">
        <v>0</v>
      </c>
      <c r="AC993" s="12">
        <v>0</v>
      </c>
      <c r="AD993" s="12">
        <v>1</v>
      </c>
      <c r="AE993" s="12">
        <v>0</v>
      </c>
      <c r="AF993" s="12">
        <v>0.48</v>
      </c>
      <c r="AG993" s="113">
        <v>2.0794415416798357</v>
      </c>
      <c r="AH993" s="12">
        <v>1</v>
      </c>
      <c r="AI993" s="24">
        <v>68</v>
      </c>
      <c r="AJ993" s="12">
        <v>1</v>
      </c>
      <c r="AK993" s="12" t="s">
        <v>1098</v>
      </c>
      <c r="AL993" s="12">
        <v>24</v>
      </c>
      <c r="AM993" s="12" t="s">
        <v>174</v>
      </c>
      <c r="AN993" s="128">
        <f t="shared" si="37"/>
        <v>2.7080502011022101</v>
      </c>
      <c r="AO993" s="12">
        <v>1486.31</v>
      </c>
      <c r="AP993" s="12" t="s">
        <v>1128</v>
      </c>
      <c r="AQ993" s="12" t="s">
        <v>1109</v>
      </c>
      <c r="AR993" s="12" t="s">
        <v>1113</v>
      </c>
      <c r="AS993" s="12" t="s">
        <v>1134</v>
      </c>
      <c r="AT993" s="12" t="s">
        <v>17</v>
      </c>
    </row>
    <row r="994" spans="1:46" ht="15" customHeight="1" x14ac:dyDescent="0.3">
      <c r="A994" s="15">
        <v>3.970041147423907E-2</v>
      </c>
      <c r="B994" s="12">
        <v>2.2101259995968139E-2</v>
      </c>
      <c r="C994" s="12">
        <v>1</v>
      </c>
      <c r="D994" s="12">
        <v>0</v>
      </c>
      <c r="E994" s="12">
        <v>0</v>
      </c>
      <c r="F994" s="12">
        <v>1</v>
      </c>
      <c r="G994" s="12">
        <v>1</v>
      </c>
      <c r="H994" s="12">
        <v>0</v>
      </c>
      <c r="I994" s="12">
        <v>0</v>
      </c>
      <c r="J994" s="12">
        <v>0</v>
      </c>
      <c r="K994" s="12">
        <v>0</v>
      </c>
      <c r="L994" s="12">
        <v>0</v>
      </c>
      <c r="M994" s="12">
        <v>0</v>
      </c>
      <c r="N994" s="12">
        <v>0</v>
      </c>
      <c r="O994" s="113">
        <v>7.6058900010531216</v>
      </c>
      <c r="P994" s="12">
        <v>0</v>
      </c>
      <c r="Q994" s="12">
        <v>1</v>
      </c>
      <c r="R994" s="12">
        <v>4.2329999999999997</v>
      </c>
      <c r="S994" s="128">
        <v>5.7776523232226564</v>
      </c>
      <c r="T994" s="126">
        <v>0</v>
      </c>
      <c r="U994" s="128">
        <v>0.370759993063982</v>
      </c>
      <c r="V994" s="12">
        <v>0</v>
      </c>
      <c r="W994" s="12">
        <v>1</v>
      </c>
      <c r="X994" s="12">
        <v>0</v>
      </c>
      <c r="Y994" s="12">
        <v>1</v>
      </c>
      <c r="Z994" s="12">
        <v>0</v>
      </c>
      <c r="AA994" s="12">
        <v>0</v>
      </c>
      <c r="AB994" s="12">
        <v>0</v>
      </c>
      <c r="AC994" s="12">
        <v>0</v>
      </c>
      <c r="AD994" s="12">
        <v>1</v>
      </c>
      <c r="AE994" s="12">
        <v>0</v>
      </c>
      <c r="AF994" s="12">
        <v>0.48</v>
      </c>
      <c r="AG994" s="113">
        <v>2.0794415416798357</v>
      </c>
      <c r="AH994" s="12">
        <v>1</v>
      </c>
      <c r="AI994" s="24">
        <v>68</v>
      </c>
      <c r="AJ994" s="12">
        <v>1</v>
      </c>
      <c r="AK994" s="12" t="s">
        <v>1098</v>
      </c>
      <c r="AL994" s="12">
        <v>24</v>
      </c>
      <c r="AM994" s="12" t="s">
        <v>174</v>
      </c>
      <c r="AN994" s="128">
        <f t="shared" ref="AN994:AN1029" si="38">LN(15)</f>
        <v>2.7080502011022101</v>
      </c>
      <c r="AO994" s="12">
        <v>1486.31</v>
      </c>
      <c r="AP994" s="12" t="s">
        <v>1128</v>
      </c>
      <c r="AQ994" s="12" t="s">
        <v>1109</v>
      </c>
      <c r="AR994" s="12" t="s">
        <v>1114</v>
      </c>
      <c r="AS994" s="12" t="s">
        <v>1134</v>
      </c>
      <c r="AT994" s="12" t="s">
        <v>17</v>
      </c>
    </row>
    <row r="995" spans="1:46" ht="15" customHeight="1" x14ac:dyDescent="0.3">
      <c r="A995" s="15">
        <v>-4.0373200494656154E-2</v>
      </c>
      <c r="B995" s="12">
        <v>1.4440049811957309E-2</v>
      </c>
      <c r="C995" s="12">
        <v>1</v>
      </c>
      <c r="D995" s="12">
        <v>0</v>
      </c>
      <c r="E995" s="12">
        <v>0</v>
      </c>
      <c r="F995" s="12">
        <v>1</v>
      </c>
      <c r="G995" s="12">
        <v>1</v>
      </c>
      <c r="H995" s="12">
        <v>0</v>
      </c>
      <c r="I995" s="12">
        <v>0</v>
      </c>
      <c r="J995" s="12">
        <v>0</v>
      </c>
      <c r="K995" s="12">
        <v>0</v>
      </c>
      <c r="L995" s="12">
        <v>0</v>
      </c>
      <c r="M995" s="12">
        <v>0</v>
      </c>
      <c r="N995" s="12">
        <v>0</v>
      </c>
      <c r="O995" s="113">
        <v>7.6058900010531216</v>
      </c>
      <c r="P995" s="12">
        <v>0</v>
      </c>
      <c r="Q995" s="12">
        <v>1</v>
      </c>
      <c r="R995" s="12">
        <v>4.2329999999999997</v>
      </c>
      <c r="S995" s="128">
        <v>5.7776523232226564</v>
      </c>
      <c r="T995" s="126">
        <v>0</v>
      </c>
      <c r="U995" s="128">
        <v>0.370759993063982</v>
      </c>
      <c r="V995" s="12">
        <v>0</v>
      </c>
      <c r="W995" s="12">
        <v>1</v>
      </c>
      <c r="X995" s="12">
        <v>0</v>
      </c>
      <c r="Y995" s="12">
        <v>1</v>
      </c>
      <c r="Z995" s="12">
        <v>0</v>
      </c>
      <c r="AA995" s="12">
        <v>0</v>
      </c>
      <c r="AB995" s="12">
        <v>0</v>
      </c>
      <c r="AC995" s="12">
        <v>0</v>
      </c>
      <c r="AD995" s="12">
        <v>1</v>
      </c>
      <c r="AE995" s="12">
        <v>0</v>
      </c>
      <c r="AF995" s="12">
        <v>0.48</v>
      </c>
      <c r="AG995" s="113">
        <v>2.0794415416798357</v>
      </c>
      <c r="AH995" s="12">
        <v>1</v>
      </c>
      <c r="AI995" s="24">
        <v>68</v>
      </c>
      <c r="AJ995" s="12">
        <v>1</v>
      </c>
      <c r="AK995" s="12" t="s">
        <v>1098</v>
      </c>
      <c r="AL995" s="12">
        <v>24</v>
      </c>
      <c r="AM995" s="12" t="s">
        <v>174</v>
      </c>
      <c r="AN995" s="128">
        <f t="shared" si="38"/>
        <v>2.7080502011022101</v>
      </c>
      <c r="AO995" s="12">
        <v>1486.31</v>
      </c>
      <c r="AP995" s="12" t="s">
        <v>1129</v>
      </c>
      <c r="AQ995" s="12" t="s">
        <v>1109</v>
      </c>
      <c r="AR995" s="12" t="s">
        <v>1110</v>
      </c>
      <c r="AS995" s="12" t="s">
        <v>1135</v>
      </c>
      <c r="AT995" s="12" t="s">
        <v>17</v>
      </c>
    </row>
    <row r="996" spans="1:46" ht="15" customHeight="1" x14ac:dyDescent="0.3">
      <c r="A996" s="15">
        <v>2.3941886676252369E-2</v>
      </c>
      <c r="B996" s="12">
        <v>1.4447690235669533E-2</v>
      </c>
      <c r="C996" s="12">
        <v>1</v>
      </c>
      <c r="D996" s="12">
        <v>0</v>
      </c>
      <c r="E996" s="12">
        <v>0</v>
      </c>
      <c r="F996" s="12">
        <v>1</v>
      </c>
      <c r="G996" s="12">
        <v>1</v>
      </c>
      <c r="H996" s="12">
        <v>0</v>
      </c>
      <c r="I996" s="12">
        <v>0</v>
      </c>
      <c r="J996" s="12">
        <v>0</v>
      </c>
      <c r="K996" s="12">
        <v>0</v>
      </c>
      <c r="L996" s="12">
        <v>0</v>
      </c>
      <c r="M996" s="12">
        <v>0</v>
      </c>
      <c r="N996" s="12">
        <v>0</v>
      </c>
      <c r="O996" s="113">
        <v>7.6058900010531216</v>
      </c>
      <c r="P996" s="12">
        <v>0</v>
      </c>
      <c r="Q996" s="12">
        <v>1</v>
      </c>
      <c r="R996" s="12">
        <v>4.2329999999999997</v>
      </c>
      <c r="S996" s="128">
        <v>5.7776523232226564</v>
      </c>
      <c r="T996" s="126">
        <v>0</v>
      </c>
      <c r="U996" s="128">
        <v>0.370759993063982</v>
      </c>
      <c r="V996" s="12">
        <v>0</v>
      </c>
      <c r="W996" s="12">
        <v>1</v>
      </c>
      <c r="X996" s="12">
        <v>0</v>
      </c>
      <c r="Y996" s="12">
        <v>1</v>
      </c>
      <c r="Z996" s="12">
        <v>0</v>
      </c>
      <c r="AA996" s="12">
        <v>0</v>
      </c>
      <c r="AB996" s="12">
        <v>0</v>
      </c>
      <c r="AC996" s="12">
        <v>0</v>
      </c>
      <c r="AD996" s="12">
        <v>1</v>
      </c>
      <c r="AE996" s="12">
        <v>0</v>
      </c>
      <c r="AF996" s="12">
        <v>0.48</v>
      </c>
      <c r="AG996" s="113">
        <v>2.0794415416798357</v>
      </c>
      <c r="AH996" s="12">
        <v>1</v>
      </c>
      <c r="AI996" s="24">
        <v>68</v>
      </c>
      <c r="AJ996" s="12">
        <v>1</v>
      </c>
      <c r="AK996" s="12" t="s">
        <v>1098</v>
      </c>
      <c r="AL996" s="12">
        <v>24</v>
      </c>
      <c r="AM996" s="12" t="s">
        <v>174</v>
      </c>
      <c r="AN996" s="128">
        <f t="shared" si="38"/>
        <v>2.7080502011022101</v>
      </c>
      <c r="AO996" s="12">
        <v>1486.31</v>
      </c>
      <c r="AP996" s="12" t="s">
        <v>1129</v>
      </c>
      <c r="AQ996" s="12" t="s">
        <v>1109</v>
      </c>
      <c r="AR996" s="12" t="s">
        <v>1111</v>
      </c>
      <c r="AS996" s="12" t="s">
        <v>1135</v>
      </c>
      <c r="AT996" s="12" t="s">
        <v>17</v>
      </c>
    </row>
    <row r="997" spans="1:46" ht="15" customHeight="1" x14ac:dyDescent="0.3">
      <c r="A997" s="15">
        <v>1.8915378182054642E-2</v>
      </c>
      <c r="B997" s="12">
        <v>1.4449247222402851E-2</v>
      </c>
      <c r="C997" s="12">
        <v>1</v>
      </c>
      <c r="D997" s="12">
        <v>0</v>
      </c>
      <c r="E997" s="12">
        <v>0</v>
      </c>
      <c r="F997" s="12">
        <v>1</v>
      </c>
      <c r="G997" s="12">
        <v>1</v>
      </c>
      <c r="H997" s="12">
        <v>0</v>
      </c>
      <c r="I997" s="12">
        <v>0</v>
      </c>
      <c r="J997" s="12">
        <v>0</v>
      </c>
      <c r="K997" s="12">
        <v>0</v>
      </c>
      <c r="L997" s="12">
        <v>0</v>
      </c>
      <c r="M997" s="12">
        <v>0</v>
      </c>
      <c r="N997" s="12">
        <v>0</v>
      </c>
      <c r="O997" s="113">
        <v>7.6058900010531216</v>
      </c>
      <c r="P997" s="12">
        <v>0</v>
      </c>
      <c r="Q997" s="12">
        <v>1</v>
      </c>
      <c r="R997" s="12">
        <v>4.2329999999999997</v>
      </c>
      <c r="S997" s="128">
        <v>5.7776523232226564</v>
      </c>
      <c r="T997" s="126">
        <v>0</v>
      </c>
      <c r="U997" s="128">
        <v>0.370759993063982</v>
      </c>
      <c r="V997" s="12">
        <v>0</v>
      </c>
      <c r="W997" s="12">
        <v>1</v>
      </c>
      <c r="X997" s="12">
        <v>0</v>
      </c>
      <c r="Y997" s="12">
        <v>1</v>
      </c>
      <c r="Z997" s="12">
        <v>0</v>
      </c>
      <c r="AA997" s="12">
        <v>0</v>
      </c>
      <c r="AB997" s="12">
        <v>0</v>
      </c>
      <c r="AC997" s="12">
        <v>0</v>
      </c>
      <c r="AD997" s="12">
        <v>1</v>
      </c>
      <c r="AE997" s="12">
        <v>0</v>
      </c>
      <c r="AF997" s="12">
        <v>0.48</v>
      </c>
      <c r="AG997" s="113">
        <v>2.0794415416798357</v>
      </c>
      <c r="AH997" s="12">
        <v>1</v>
      </c>
      <c r="AI997" s="24">
        <v>68</v>
      </c>
      <c r="AJ997" s="12">
        <v>1</v>
      </c>
      <c r="AK997" s="12" t="s">
        <v>1098</v>
      </c>
      <c r="AL997" s="12">
        <v>24</v>
      </c>
      <c r="AM997" s="12" t="s">
        <v>174</v>
      </c>
      <c r="AN997" s="128">
        <f t="shared" si="38"/>
        <v>2.7080502011022101</v>
      </c>
      <c r="AO997" s="12">
        <v>1486.31</v>
      </c>
      <c r="AP997" s="12" t="s">
        <v>1129</v>
      </c>
      <c r="AQ997" s="12" t="s">
        <v>1109</v>
      </c>
      <c r="AR997" s="12" t="s">
        <v>1112</v>
      </c>
      <c r="AS997" s="12" t="s">
        <v>1135</v>
      </c>
      <c r="AT997" s="12" t="s">
        <v>17</v>
      </c>
    </row>
    <row r="998" spans="1:46" ht="15" customHeight="1" x14ac:dyDescent="0.3">
      <c r="A998" s="15">
        <v>2.9716355284546313E-2</v>
      </c>
      <c r="B998" s="12">
        <v>1.4445450485543349E-2</v>
      </c>
      <c r="C998" s="12">
        <v>1</v>
      </c>
      <c r="D998" s="12">
        <v>0</v>
      </c>
      <c r="E998" s="12">
        <v>0</v>
      </c>
      <c r="F998" s="12">
        <v>1</v>
      </c>
      <c r="G998" s="12">
        <v>1</v>
      </c>
      <c r="H998" s="12">
        <v>0</v>
      </c>
      <c r="I998" s="12">
        <v>0</v>
      </c>
      <c r="J998" s="12">
        <v>0</v>
      </c>
      <c r="K998" s="12">
        <v>0</v>
      </c>
      <c r="L998" s="12">
        <v>0</v>
      </c>
      <c r="M998" s="12">
        <v>0</v>
      </c>
      <c r="N998" s="12">
        <v>0</v>
      </c>
      <c r="O998" s="113">
        <v>7.6058900010531216</v>
      </c>
      <c r="P998" s="12">
        <v>0</v>
      </c>
      <c r="Q998" s="12">
        <v>1</v>
      </c>
      <c r="R998" s="12">
        <v>4.2329999999999997</v>
      </c>
      <c r="S998" s="128">
        <v>5.7776523232226564</v>
      </c>
      <c r="T998" s="126">
        <v>0</v>
      </c>
      <c r="U998" s="128">
        <v>0.370759993063982</v>
      </c>
      <c r="V998" s="12">
        <v>0</v>
      </c>
      <c r="W998" s="12">
        <v>1</v>
      </c>
      <c r="X998" s="12">
        <v>0</v>
      </c>
      <c r="Y998" s="12">
        <v>1</v>
      </c>
      <c r="Z998" s="12">
        <v>0</v>
      </c>
      <c r="AA998" s="12">
        <v>0</v>
      </c>
      <c r="AB998" s="12">
        <v>0</v>
      </c>
      <c r="AC998" s="12">
        <v>0</v>
      </c>
      <c r="AD998" s="12">
        <v>1</v>
      </c>
      <c r="AE998" s="12">
        <v>0</v>
      </c>
      <c r="AF998" s="12">
        <v>0.48</v>
      </c>
      <c r="AG998" s="113">
        <v>2.0794415416798357</v>
      </c>
      <c r="AH998" s="12">
        <v>1</v>
      </c>
      <c r="AI998" s="24">
        <v>68</v>
      </c>
      <c r="AJ998" s="12">
        <v>1</v>
      </c>
      <c r="AK998" s="12" t="s">
        <v>1098</v>
      </c>
      <c r="AL998" s="12">
        <v>24</v>
      </c>
      <c r="AM998" s="12" t="s">
        <v>174</v>
      </c>
      <c r="AN998" s="128">
        <f t="shared" si="38"/>
        <v>2.7080502011022101</v>
      </c>
      <c r="AO998" s="12">
        <v>1486.31</v>
      </c>
      <c r="AP998" s="12" t="s">
        <v>1129</v>
      </c>
      <c r="AQ998" s="12" t="s">
        <v>1109</v>
      </c>
      <c r="AR998" s="12" t="s">
        <v>1113</v>
      </c>
      <c r="AS998" s="12" t="s">
        <v>1135</v>
      </c>
      <c r="AT998" s="12" t="s">
        <v>17</v>
      </c>
    </row>
    <row r="999" spans="1:46" ht="15" customHeight="1" x14ac:dyDescent="0.3">
      <c r="A999" s="15">
        <v>2.5356286051659065E-2</v>
      </c>
      <c r="B999" s="12">
        <v>1.4447186238735981E-2</v>
      </c>
      <c r="C999" s="12">
        <v>1</v>
      </c>
      <c r="D999" s="12">
        <v>0</v>
      </c>
      <c r="E999" s="12">
        <v>0</v>
      </c>
      <c r="F999" s="12">
        <v>1</v>
      </c>
      <c r="G999" s="12">
        <v>1</v>
      </c>
      <c r="H999" s="12">
        <v>0</v>
      </c>
      <c r="I999" s="12">
        <v>0</v>
      </c>
      <c r="J999" s="12">
        <v>0</v>
      </c>
      <c r="K999" s="12">
        <v>0</v>
      </c>
      <c r="L999" s="12">
        <v>0</v>
      </c>
      <c r="M999" s="12">
        <v>0</v>
      </c>
      <c r="N999" s="12">
        <v>0</v>
      </c>
      <c r="O999" s="113">
        <v>7.6058900010531216</v>
      </c>
      <c r="P999" s="12">
        <v>0</v>
      </c>
      <c r="Q999" s="12">
        <v>1</v>
      </c>
      <c r="R999" s="12">
        <v>4.2329999999999997</v>
      </c>
      <c r="S999" s="128">
        <v>5.7776523232226564</v>
      </c>
      <c r="T999" s="126">
        <v>0</v>
      </c>
      <c r="U999" s="128">
        <v>0.370759993063982</v>
      </c>
      <c r="V999" s="12">
        <v>0</v>
      </c>
      <c r="W999" s="12">
        <v>1</v>
      </c>
      <c r="X999" s="12">
        <v>0</v>
      </c>
      <c r="Y999" s="12">
        <v>1</v>
      </c>
      <c r="Z999" s="12">
        <v>0</v>
      </c>
      <c r="AA999" s="12">
        <v>0</v>
      </c>
      <c r="AB999" s="12">
        <v>0</v>
      </c>
      <c r="AC999" s="12">
        <v>0</v>
      </c>
      <c r="AD999" s="12">
        <v>1</v>
      </c>
      <c r="AE999" s="12">
        <v>0</v>
      </c>
      <c r="AF999" s="12">
        <v>0.48</v>
      </c>
      <c r="AG999" s="113">
        <v>2.0794415416798357</v>
      </c>
      <c r="AH999" s="12">
        <v>1</v>
      </c>
      <c r="AI999" s="24">
        <v>68</v>
      </c>
      <c r="AJ999" s="12">
        <v>1</v>
      </c>
      <c r="AK999" s="12" t="s">
        <v>1098</v>
      </c>
      <c r="AL999" s="12">
        <v>24</v>
      </c>
      <c r="AM999" s="12" t="s">
        <v>174</v>
      </c>
      <c r="AN999" s="128">
        <f t="shared" si="38"/>
        <v>2.7080502011022101</v>
      </c>
      <c r="AO999" s="12">
        <v>1486.31</v>
      </c>
      <c r="AP999" s="12" t="s">
        <v>1129</v>
      </c>
      <c r="AQ999" s="12" t="s">
        <v>1109</v>
      </c>
      <c r="AR999" s="12" t="s">
        <v>1114</v>
      </c>
      <c r="AS999" s="12" t="s">
        <v>1135</v>
      </c>
      <c r="AT999" s="12" t="s">
        <v>17</v>
      </c>
    </row>
    <row r="1000" spans="1:46" ht="15" customHeight="1" x14ac:dyDescent="0.3">
      <c r="A1000" s="15">
        <v>2.2136513294461143E-2</v>
      </c>
      <c r="B1000" s="12">
        <v>1.7414057124976099E-2</v>
      </c>
      <c r="C1000" s="12">
        <v>1</v>
      </c>
      <c r="D1000" s="12">
        <v>0</v>
      </c>
      <c r="E1000" s="12">
        <v>0</v>
      </c>
      <c r="F1000" s="12">
        <v>1</v>
      </c>
      <c r="G1000" s="12">
        <v>1</v>
      </c>
      <c r="H1000" s="12">
        <v>0</v>
      </c>
      <c r="I1000" s="12">
        <v>0</v>
      </c>
      <c r="J1000" s="12">
        <v>0</v>
      </c>
      <c r="K1000" s="12">
        <v>0</v>
      </c>
      <c r="L1000" s="12">
        <v>0</v>
      </c>
      <c r="M1000" s="12">
        <v>0</v>
      </c>
      <c r="N1000" s="12">
        <v>0</v>
      </c>
      <c r="O1000" s="113">
        <v>7.6058900010531216</v>
      </c>
      <c r="P1000" s="12">
        <v>0</v>
      </c>
      <c r="Q1000" s="12">
        <v>1</v>
      </c>
      <c r="R1000" s="12">
        <v>4.2329999999999997</v>
      </c>
      <c r="S1000" s="128">
        <v>5.7776523232226564</v>
      </c>
      <c r="T1000" s="126">
        <v>0</v>
      </c>
      <c r="U1000" s="128">
        <v>0.370759993063982</v>
      </c>
      <c r="V1000" s="12">
        <v>0</v>
      </c>
      <c r="W1000" s="12">
        <v>1</v>
      </c>
      <c r="X1000" s="12">
        <v>0</v>
      </c>
      <c r="Y1000" s="12">
        <v>1</v>
      </c>
      <c r="Z1000" s="12">
        <v>0</v>
      </c>
      <c r="AA1000" s="12">
        <v>0</v>
      </c>
      <c r="AB1000" s="12">
        <v>0</v>
      </c>
      <c r="AC1000" s="12">
        <v>0</v>
      </c>
      <c r="AD1000" s="12">
        <v>1</v>
      </c>
      <c r="AE1000" s="12">
        <v>0</v>
      </c>
      <c r="AF1000" s="12">
        <v>1</v>
      </c>
      <c r="AG1000" s="113">
        <v>2.0794415416798357</v>
      </c>
      <c r="AH1000" s="12">
        <v>1</v>
      </c>
      <c r="AI1000" s="24">
        <v>68</v>
      </c>
      <c r="AJ1000" s="12">
        <v>1</v>
      </c>
      <c r="AK1000" s="12" t="s">
        <v>1098</v>
      </c>
      <c r="AL1000" s="12">
        <v>24</v>
      </c>
      <c r="AM1000" s="12" t="s">
        <v>174</v>
      </c>
      <c r="AN1000" s="128">
        <f t="shared" si="38"/>
        <v>2.7080502011022101</v>
      </c>
      <c r="AO1000" s="12">
        <v>1486.31</v>
      </c>
      <c r="AP1000" s="12" t="s">
        <v>1130</v>
      </c>
      <c r="AQ1000" s="12" t="s">
        <v>1109</v>
      </c>
      <c r="AR1000" s="12" t="s">
        <v>1110</v>
      </c>
      <c r="AS1000" s="12" t="s">
        <v>1136</v>
      </c>
      <c r="AT1000" s="12" t="s">
        <v>17</v>
      </c>
    </row>
    <row r="1001" spans="1:46" ht="15" customHeight="1" x14ac:dyDescent="0.3">
      <c r="A1001" s="15">
        <v>4.5627151395874921E-2</v>
      </c>
      <c r="B1001" s="12">
        <v>1.7400184854359079E-2</v>
      </c>
      <c r="C1001" s="12">
        <v>1</v>
      </c>
      <c r="D1001" s="12">
        <v>0</v>
      </c>
      <c r="E1001" s="12">
        <v>0</v>
      </c>
      <c r="F1001" s="12">
        <v>1</v>
      </c>
      <c r="G1001" s="12">
        <v>1</v>
      </c>
      <c r="H1001" s="12">
        <v>0</v>
      </c>
      <c r="I1001" s="12">
        <v>0</v>
      </c>
      <c r="J1001" s="12">
        <v>0</v>
      </c>
      <c r="K1001" s="12">
        <v>0</v>
      </c>
      <c r="L1001" s="12">
        <v>0</v>
      </c>
      <c r="M1001" s="12">
        <v>0</v>
      </c>
      <c r="N1001" s="12">
        <v>0</v>
      </c>
      <c r="O1001" s="113">
        <v>7.6058900010531216</v>
      </c>
      <c r="P1001" s="12">
        <v>0</v>
      </c>
      <c r="Q1001" s="12">
        <v>1</v>
      </c>
      <c r="R1001" s="12">
        <v>4.2329999999999997</v>
      </c>
      <c r="S1001" s="128">
        <v>5.7776523232226564</v>
      </c>
      <c r="T1001" s="126">
        <v>0</v>
      </c>
      <c r="U1001" s="128">
        <v>0.370759993063982</v>
      </c>
      <c r="V1001" s="12">
        <v>0</v>
      </c>
      <c r="W1001" s="12">
        <v>1</v>
      </c>
      <c r="X1001" s="12">
        <v>0</v>
      </c>
      <c r="Y1001" s="12">
        <v>1</v>
      </c>
      <c r="Z1001" s="12">
        <v>0</v>
      </c>
      <c r="AA1001" s="12">
        <v>0</v>
      </c>
      <c r="AB1001" s="12">
        <v>0</v>
      </c>
      <c r="AC1001" s="12">
        <v>0</v>
      </c>
      <c r="AD1001" s="12">
        <v>1</v>
      </c>
      <c r="AE1001" s="12">
        <v>0</v>
      </c>
      <c r="AF1001" s="12">
        <v>1</v>
      </c>
      <c r="AG1001" s="113">
        <v>2.0794415416798357</v>
      </c>
      <c r="AH1001" s="12">
        <v>1</v>
      </c>
      <c r="AI1001" s="24">
        <v>68</v>
      </c>
      <c r="AJ1001" s="12">
        <v>1</v>
      </c>
      <c r="AK1001" s="12" t="s">
        <v>1098</v>
      </c>
      <c r="AL1001" s="12">
        <v>24</v>
      </c>
      <c r="AM1001" s="12" t="s">
        <v>174</v>
      </c>
      <c r="AN1001" s="128">
        <f t="shared" si="38"/>
        <v>2.7080502011022101</v>
      </c>
      <c r="AO1001" s="12">
        <v>1486.31</v>
      </c>
      <c r="AP1001" s="12" t="s">
        <v>1130</v>
      </c>
      <c r="AQ1001" s="12" t="s">
        <v>1109</v>
      </c>
      <c r="AR1001" s="12" t="s">
        <v>1111</v>
      </c>
      <c r="AS1001" s="12" t="s">
        <v>1136</v>
      </c>
      <c r="AT1001" s="12" t="s">
        <v>17</v>
      </c>
    </row>
    <row r="1002" spans="1:46" ht="15" customHeight="1" x14ac:dyDescent="0.3">
      <c r="A1002" s="15">
        <v>4.9291930339253741E-2</v>
      </c>
      <c r="B1002" s="12">
        <v>1.7397151884442495E-2</v>
      </c>
      <c r="C1002" s="12">
        <v>1</v>
      </c>
      <c r="D1002" s="12">
        <v>0</v>
      </c>
      <c r="E1002" s="12">
        <v>0</v>
      </c>
      <c r="F1002" s="12">
        <v>1</v>
      </c>
      <c r="G1002" s="12">
        <v>1</v>
      </c>
      <c r="H1002" s="12">
        <v>0</v>
      </c>
      <c r="I1002" s="12">
        <v>0</v>
      </c>
      <c r="J1002" s="12">
        <v>0</v>
      </c>
      <c r="K1002" s="12">
        <v>0</v>
      </c>
      <c r="L1002" s="12">
        <v>0</v>
      </c>
      <c r="M1002" s="12">
        <v>0</v>
      </c>
      <c r="N1002" s="12">
        <v>0</v>
      </c>
      <c r="O1002" s="113">
        <v>7.6058900010531216</v>
      </c>
      <c r="P1002" s="12">
        <v>0</v>
      </c>
      <c r="Q1002" s="12">
        <v>1</v>
      </c>
      <c r="R1002" s="12">
        <v>4.2329999999999997</v>
      </c>
      <c r="S1002" s="128">
        <v>5.7776523232226564</v>
      </c>
      <c r="T1002" s="126">
        <v>0</v>
      </c>
      <c r="U1002" s="128">
        <v>0.370759993063982</v>
      </c>
      <c r="V1002" s="12">
        <v>0</v>
      </c>
      <c r="W1002" s="12">
        <v>1</v>
      </c>
      <c r="X1002" s="12">
        <v>0</v>
      </c>
      <c r="Y1002" s="12">
        <v>1</v>
      </c>
      <c r="Z1002" s="12">
        <v>0</v>
      </c>
      <c r="AA1002" s="12">
        <v>0</v>
      </c>
      <c r="AB1002" s="12">
        <v>0</v>
      </c>
      <c r="AC1002" s="12">
        <v>0</v>
      </c>
      <c r="AD1002" s="12">
        <v>1</v>
      </c>
      <c r="AE1002" s="12">
        <v>0</v>
      </c>
      <c r="AF1002" s="12">
        <v>1</v>
      </c>
      <c r="AG1002" s="113">
        <v>2.0794415416798357</v>
      </c>
      <c r="AH1002" s="12">
        <v>1</v>
      </c>
      <c r="AI1002" s="24">
        <v>68</v>
      </c>
      <c r="AJ1002" s="12">
        <v>1</v>
      </c>
      <c r="AK1002" s="12" t="s">
        <v>1098</v>
      </c>
      <c r="AL1002" s="12">
        <v>24</v>
      </c>
      <c r="AM1002" s="12" t="s">
        <v>174</v>
      </c>
      <c r="AN1002" s="128">
        <f t="shared" si="38"/>
        <v>2.7080502011022101</v>
      </c>
      <c r="AO1002" s="12">
        <v>1486.31</v>
      </c>
      <c r="AP1002" s="12" t="s">
        <v>1130</v>
      </c>
      <c r="AQ1002" s="12" t="s">
        <v>1109</v>
      </c>
      <c r="AR1002" s="12" t="s">
        <v>1112</v>
      </c>
      <c r="AS1002" s="12" t="s">
        <v>1136</v>
      </c>
      <c r="AT1002" s="12" t="s">
        <v>17</v>
      </c>
    </row>
    <row r="1003" spans="1:46" ht="15" customHeight="1" x14ac:dyDescent="0.3">
      <c r="A1003" s="15">
        <v>5.418506301362358E-2</v>
      </c>
      <c r="B1003" s="12">
        <v>1.7392736275977941E-2</v>
      </c>
      <c r="C1003" s="12">
        <v>1</v>
      </c>
      <c r="D1003" s="12">
        <v>0</v>
      </c>
      <c r="E1003" s="12">
        <v>0</v>
      </c>
      <c r="F1003" s="12">
        <v>1</v>
      </c>
      <c r="G1003" s="12">
        <v>1</v>
      </c>
      <c r="H1003" s="12">
        <v>0</v>
      </c>
      <c r="I1003" s="12">
        <v>0</v>
      </c>
      <c r="J1003" s="12">
        <v>0</v>
      </c>
      <c r="K1003" s="12">
        <v>0</v>
      </c>
      <c r="L1003" s="12">
        <v>0</v>
      </c>
      <c r="M1003" s="12">
        <v>0</v>
      </c>
      <c r="N1003" s="12">
        <v>0</v>
      </c>
      <c r="O1003" s="113">
        <v>7.6058900010531216</v>
      </c>
      <c r="P1003" s="12">
        <v>0</v>
      </c>
      <c r="Q1003" s="12">
        <v>1</v>
      </c>
      <c r="R1003" s="12">
        <v>4.2329999999999997</v>
      </c>
      <c r="S1003" s="128">
        <v>5.7776523232226564</v>
      </c>
      <c r="T1003" s="126">
        <v>0</v>
      </c>
      <c r="U1003" s="128">
        <v>0.370759993063982</v>
      </c>
      <c r="V1003" s="12">
        <v>0</v>
      </c>
      <c r="W1003" s="12">
        <v>1</v>
      </c>
      <c r="X1003" s="12">
        <v>0</v>
      </c>
      <c r="Y1003" s="12">
        <v>1</v>
      </c>
      <c r="Z1003" s="12">
        <v>0</v>
      </c>
      <c r="AA1003" s="12">
        <v>0</v>
      </c>
      <c r="AB1003" s="12">
        <v>0</v>
      </c>
      <c r="AC1003" s="12">
        <v>0</v>
      </c>
      <c r="AD1003" s="12">
        <v>1</v>
      </c>
      <c r="AE1003" s="12">
        <v>0</v>
      </c>
      <c r="AF1003" s="12">
        <v>1</v>
      </c>
      <c r="AG1003" s="113">
        <v>2.0794415416798357</v>
      </c>
      <c r="AH1003" s="12">
        <v>1</v>
      </c>
      <c r="AI1003" s="24">
        <v>68</v>
      </c>
      <c r="AJ1003" s="12">
        <v>1</v>
      </c>
      <c r="AK1003" s="12" t="s">
        <v>1098</v>
      </c>
      <c r="AL1003" s="12">
        <v>24</v>
      </c>
      <c r="AM1003" s="12" t="s">
        <v>174</v>
      </c>
      <c r="AN1003" s="128">
        <f t="shared" si="38"/>
        <v>2.7080502011022101</v>
      </c>
      <c r="AO1003" s="12">
        <v>1486.31</v>
      </c>
      <c r="AP1003" s="12" t="s">
        <v>1130</v>
      </c>
      <c r="AQ1003" s="12" t="s">
        <v>1109</v>
      </c>
      <c r="AR1003" s="12" t="s">
        <v>1113</v>
      </c>
      <c r="AS1003" s="12" t="s">
        <v>1136</v>
      </c>
      <c r="AT1003" s="12" t="s">
        <v>17</v>
      </c>
    </row>
    <row r="1004" spans="1:46" ht="15" customHeight="1" x14ac:dyDescent="0.3">
      <c r="A1004" s="15">
        <v>4.6094237073475729E-2</v>
      </c>
      <c r="B1004" s="12">
        <v>1.7399811345616665E-2</v>
      </c>
      <c r="C1004" s="12">
        <v>1</v>
      </c>
      <c r="D1004" s="12">
        <v>0</v>
      </c>
      <c r="E1004" s="12">
        <v>0</v>
      </c>
      <c r="F1004" s="12">
        <v>1</v>
      </c>
      <c r="G1004" s="12">
        <v>1</v>
      </c>
      <c r="H1004" s="12">
        <v>0</v>
      </c>
      <c r="I1004" s="12">
        <v>0</v>
      </c>
      <c r="J1004" s="12">
        <v>0</v>
      </c>
      <c r="K1004" s="12">
        <v>0</v>
      </c>
      <c r="L1004" s="12">
        <v>0</v>
      </c>
      <c r="M1004" s="12">
        <v>0</v>
      </c>
      <c r="N1004" s="12">
        <v>0</v>
      </c>
      <c r="O1004" s="113">
        <v>7.6058900010531216</v>
      </c>
      <c r="P1004" s="12">
        <v>0</v>
      </c>
      <c r="Q1004" s="12">
        <v>1</v>
      </c>
      <c r="R1004" s="12">
        <v>4.2329999999999997</v>
      </c>
      <c r="S1004" s="128">
        <v>5.7776523232226564</v>
      </c>
      <c r="T1004" s="126">
        <v>0</v>
      </c>
      <c r="U1004" s="128">
        <v>0.370759993063982</v>
      </c>
      <c r="V1004" s="12">
        <v>0</v>
      </c>
      <c r="W1004" s="12">
        <v>1</v>
      </c>
      <c r="X1004" s="12">
        <v>0</v>
      </c>
      <c r="Y1004" s="12">
        <v>1</v>
      </c>
      <c r="Z1004" s="12">
        <v>0</v>
      </c>
      <c r="AA1004" s="12">
        <v>0</v>
      </c>
      <c r="AB1004" s="12">
        <v>0</v>
      </c>
      <c r="AC1004" s="12">
        <v>0</v>
      </c>
      <c r="AD1004" s="12">
        <v>1</v>
      </c>
      <c r="AE1004" s="12">
        <v>0</v>
      </c>
      <c r="AF1004" s="12">
        <v>1</v>
      </c>
      <c r="AG1004" s="113">
        <v>2.0794415416798357</v>
      </c>
      <c r="AH1004" s="12">
        <v>1</v>
      </c>
      <c r="AI1004" s="24">
        <v>68</v>
      </c>
      <c r="AJ1004" s="12">
        <v>1</v>
      </c>
      <c r="AK1004" s="12" t="s">
        <v>1098</v>
      </c>
      <c r="AL1004" s="12">
        <v>24</v>
      </c>
      <c r="AM1004" s="12" t="s">
        <v>174</v>
      </c>
      <c r="AN1004" s="128">
        <f t="shared" si="38"/>
        <v>2.7080502011022101</v>
      </c>
      <c r="AO1004" s="12">
        <v>1486.31</v>
      </c>
      <c r="AP1004" s="12" t="s">
        <v>1130</v>
      </c>
      <c r="AQ1004" s="12" t="s">
        <v>1109</v>
      </c>
      <c r="AR1004" s="12" t="s">
        <v>1114</v>
      </c>
      <c r="AS1004" s="12" t="s">
        <v>1136</v>
      </c>
      <c r="AT1004" s="12" t="s">
        <v>17</v>
      </c>
    </row>
    <row r="1005" spans="1:46" ht="15" customHeight="1" x14ac:dyDescent="0.3">
      <c r="A1005" s="15">
        <v>-1.6218673577717415E-2</v>
      </c>
      <c r="B1005" s="12">
        <v>1.6819365191706945E-2</v>
      </c>
      <c r="C1005" s="12">
        <v>1</v>
      </c>
      <c r="D1005" s="12">
        <v>0</v>
      </c>
      <c r="E1005" s="12">
        <v>0</v>
      </c>
      <c r="F1005" s="12">
        <v>1</v>
      </c>
      <c r="G1005" s="12">
        <v>1</v>
      </c>
      <c r="H1005" s="12">
        <v>0</v>
      </c>
      <c r="I1005" s="12">
        <v>0</v>
      </c>
      <c r="J1005" s="12">
        <v>0</v>
      </c>
      <c r="K1005" s="12">
        <v>0</v>
      </c>
      <c r="L1005" s="12">
        <v>0</v>
      </c>
      <c r="M1005" s="12">
        <v>0</v>
      </c>
      <c r="N1005" s="12">
        <v>0</v>
      </c>
      <c r="O1005" s="113">
        <v>7.6058900010531216</v>
      </c>
      <c r="P1005" s="12">
        <v>0</v>
      </c>
      <c r="Q1005" s="12">
        <v>1</v>
      </c>
      <c r="R1005" s="12">
        <v>4.2329999999999997</v>
      </c>
      <c r="S1005" s="128">
        <v>5.7776523232226564</v>
      </c>
      <c r="T1005" s="126">
        <v>0</v>
      </c>
      <c r="U1005" s="128">
        <v>0.370759993063982</v>
      </c>
      <c r="V1005" s="12">
        <v>0</v>
      </c>
      <c r="W1005" s="12">
        <v>1</v>
      </c>
      <c r="X1005" s="12">
        <v>0</v>
      </c>
      <c r="Y1005" s="12">
        <v>1</v>
      </c>
      <c r="Z1005" s="12">
        <v>0</v>
      </c>
      <c r="AA1005" s="12">
        <v>0</v>
      </c>
      <c r="AB1005" s="12">
        <v>0</v>
      </c>
      <c r="AC1005" s="12">
        <v>0</v>
      </c>
      <c r="AD1005" s="12">
        <v>1</v>
      </c>
      <c r="AE1005" s="12">
        <v>0</v>
      </c>
      <c r="AF1005" s="12">
        <v>0</v>
      </c>
      <c r="AG1005" s="113">
        <v>2.0794415416798357</v>
      </c>
      <c r="AH1005" s="12">
        <v>1</v>
      </c>
      <c r="AI1005" s="24">
        <v>68</v>
      </c>
      <c r="AJ1005" s="12">
        <v>1</v>
      </c>
      <c r="AK1005" s="12" t="s">
        <v>1098</v>
      </c>
      <c r="AL1005" s="12">
        <v>24</v>
      </c>
      <c r="AM1005" s="12" t="s">
        <v>174</v>
      </c>
      <c r="AN1005" s="128">
        <f t="shared" si="38"/>
        <v>2.7080502011022101</v>
      </c>
      <c r="AO1005" s="12">
        <v>1486.31</v>
      </c>
      <c r="AP1005" s="12" t="s">
        <v>1131</v>
      </c>
      <c r="AQ1005" s="12" t="s">
        <v>1109</v>
      </c>
      <c r="AR1005" s="12" t="s">
        <v>1110</v>
      </c>
      <c r="AS1005" s="12" t="s">
        <v>1137</v>
      </c>
      <c r="AT1005" s="12" t="s">
        <v>17</v>
      </c>
    </row>
    <row r="1006" spans="1:46" ht="15" customHeight="1" x14ac:dyDescent="0.3">
      <c r="A1006" s="15">
        <v>4.1084693837745503E-2</v>
      </c>
      <c r="B1006" s="12">
        <v>1.6807374751804976E-2</v>
      </c>
      <c r="C1006" s="12">
        <v>1</v>
      </c>
      <c r="D1006" s="12">
        <v>0</v>
      </c>
      <c r="E1006" s="12">
        <v>0</v>
      </c>
      <c r="F1006" s="12">
        <v>1</v>
      </c>
      <c r="G1006" s="12">
        <v>1</v>
      </c>
      <c r="H1006" s="12">
        <v>0</v>
      </c>
      <c r="I1006" s="12">
        <v>0</v>
      </c>
      <c r="J1006" s="12">
        <v>0</v>
      </c>
      <c r="K1006" s="12">
        <v>0</v>
      </c>
      <c r="L1006" s="12">
        <v>0</v>
      </c>
      <c r="M1006" s="12">
        <v>0</v>
      </c>
      <c r="N1006" s="12">
        <v>0</v>
      </c>
      <c r="O1006" s="113">
        <v>7.6058900010531216</v>
      </c>
      <c r="P1006" s="12">
        <v>0</v>
      </c>
      <c r="Q1006" s="12">
        <v>1</v>
      </c>
      <c r="R1006" s="12">
        <v>4.2329999999999997</v>
      </c>
      <c r="S1006" s="128">
        <v>5.7776523232226564</v>
      </c>
      <c r="T1006" s="126">
        <v>0</v>
      </c>
      <c r="U1006" s="128">
        <v>0.370759993063982</v>
      </c>
      <c r="V1006" s="12">
        <v>0</v>
      </c>
      <c r="W1006" s="12">
        <v>1</v>
      </c>
      <c r="X1006" s="12">
        <v>0</v>
      </c>
      <c r="Y1006" s="12">
        <v>1</v>
      </c>
      <c r="Z1006" s="12">
        <v>0</v>
      </c>
      <c r="AA1006" s="12">
        <v>0</v>
      </c>
      <c r="AB1006" s="12">
        <v>0</v>
      </c>
      <c r="AC1006" s="12">
        <v>0</v>
      </c>
      <c r="AD1006" s="12">
        <v>1</v>
      </c>
      <c r="AE1006" s="12">
        <v>0</v>
      </c>
      <c r="AF1006" s="12">
        <v>0</v>
      </c>
      <c r="AG1006" s="113">
        <v>2.0794415416798357</v>
      </c>
      <c r="AH1006" s="12">
        <v>1</v>
      </c>
      <c r="AI1006" s="24">
        <v>68</v>
      </c>
      <c r="AJ1006" s="12">
        <v>1</v>
      </c>
      <c r="AK1006" s="12" t="s">
        <v>1098</v>
      </c>
      <c r="AL1006" s="12">
        <v>24</v>
      </c>
      <c r="AM1006" s="12" t="s">
        <v>174</v>
      </c>
      <c r="AN1006" s="128">
        <f t="shared" si="38"/>
        <v>2.7080502011022101</v>
      </c>
      <c r="AO1006" s="12">
        <v>1486.31</v>
      </c>
      <c r="AP1006" s="12" t="s">
        <v>1131</v>
      </c>
      <c r="AQ1006" s="12" t="s">
        <v>1109</v>
      </c>
      <c r="AR1006" s="12" t="s">
        <v>1111</v>
      </c>
      <c r="AS1006" s="12" t="s">
        <v>1137</v>
      </c>
      <c r="AT1006" s="12" t="s">
        <v>17</v>
      </c>
    </row>
    <row r="1007" spans="1:46" ht="15" customHeight="1" x14ac:dyDescent="0.3">
      <c r="A1007" s="15">
        <v>1.583008936482307E-2</v>
      </c>
      <c r="B1007" s="12">
        <v>1.681946995012451E-2</v>
      </c>
      <c r="C1007" s="12">
        <v>1</v>
      </c>
      <c r="D1007" s="12">
        <v>0</v>
      </c>
      <c r="E1007" s="12">
        <v>0</v>
      </c>
      <c r="F1007" s="12">
        <v>1</v>
      </c>
      <c r="G1007" s="12">
        <v>1</v>
      </c>
      <c r="H1007" s="12">
        <v>0</v>
      </c>
      <c r="I1007" s="12">
        <v>0</v>
      </c>
      <c r="J1007" s="12">
        <v>0</v>
      </c>
      <c r="K1007" s="12">
        <v>0</v>
      </c>
      <c r="L1007" s="12">
        <v>0</v>
      </c>
      <c r="M1007" s="12">
        <v>0</v>
      </c>
      <c r="N1007" s="12">
        <v>0</v>
      </c>
      <c r="O1007" s="113">
        <v>7.6058900010531216</v>
      </c>
      <c r="P1007" s="12">
        <v>0</v>
      </c>
      <c r="Q1007" s="12">
        <v>1</v>
      </c>
      <c r="R1007" s="12">
        <v>4.2329999999999997</v>
      </c>
      <c r="S1007" s="128">
        <v>5.7776523232226564</v>
      </c>
      <c r="T1007" s="126">
        <v>0</v>
      </c>
      <c r="U1007" s="128">
        <v>0.370759993063982</v>
      </c>
      <c r="V1007" s="12">
        <v>0</v>
      </c>
      <c r="W1007" s="12">
        <v>1</v>
      </c>
      <c r="X1007" s="12">
        <v>0</v>
      </c>
      <c r="Y1007" s="12">
        <v>1</v>
      </c>
      <c r="Z1007" s="12">
        <v>0</v>
      </c>
      <c r="AA1007" s="12">
        <v>0</v>
      </c>
      <c r="AB1007" s="12">
        <v>0</v>
      </c>
      <c r="AC1007" s="12">
        <v>0</v>
      </c>
      <c r="AD1007" s="12">
        <v>1</v>
      </c>
      <c r="AE1007" s="12">
        <v>0</v>
      </c>
      <c r="AF1007" s="12">
        <v>0</v>
      </c>
      <c r="AG1007" s="113">
        <v>2.0794415416798357</v>
      </c>
      <c r="AH1007" s="12">
        <v>1</v>
      </c>
      <c r="AI1007" s="24">
        <v>68</v>
      </c>
      <c r="AJ1007" s="12">
        <v>1</v>
      </c>
      <c r="AK1007" s="12" t="s">
        <v>1098</v>
      </c>
      <c r="AL1007" s="12">
        <v>24</v>
      </c>
      <c r="AM1007" s="12" t="s">
        <v>174</v>
      </c>
      <c r="AN1007" s="128">
        <f t="shared" si="38"/>
        <v>2.7080502011022101</v>
      </c>
      <c r="AO1007" s="12">
        <v>1486.31</v>
      </c>
      <c r="AP1007" s="12" t="s">
        <v>1131</v>
      </c>
      <c r="AQ1007" s="12" t="s">
        <v>1109</v>
      </c>
      <c r="AR1007" s="12" t="s">
        <v>1112</v>
      </c>
      <c r="AS1007" s="12" t="s">
        <v>1137</v>
      </c>
      <c r="AT1007" s="12" t="s">
        <v>17</v>
      </c>
    </row>
    <row r="1008" spans="1:46" ht="15" customHeight="1" x14ac:dyDescent="0.3">
      <c r="A1008" s="15">
        <v>3.362413195695433E-2</v>
      </c>
      <c r="B1008" s="12">
        <v>1.6812065978477165E-2</v>
      </c>
      <c r="C1008" s="12">
        <v>1</v>
      </c>
      <c r="D1008" s="12">
        <v>0</v>
      </c>
      <c r="E1008" s="12">
        <v>0</v>
      </c>
      <c r="F1008" s="12">
        <v>1</v>
      </c>
      <c r="G1008" s="12">
        <v>1</v>
      </c>
      <c r="H1008" s="12">
        <v>0</v>
      </c>
      <c r="I1008" s="12">
        <v>0</v>
      </c>
      <c r="J1008" s="12">
        <v>0</v>
      </c>
      <c r="K1008" s="12">
        <v>0</v>
      </c>
      <c r="L1008" s="12">
        <v>0</v>
      </c>
      <c r="M1008" s="12">
        <v>0</v>
      </c>
      <c r="N1008" s="12">
        <v>0</v>
      </c>
      <c r="O1008" s="113">
        <v>7.6058900010531216</v>
      </c>
      <c r="P1008" s="12">
        <v>0</v>
      </c>
      <c r="Q1008" s="12">
        <v>1</v>
      </c>
      <c r="R1008" s="12">
        <v>4.2329999999999997</v>
      </c>
      <c r="S1008" s="128">
        <v>5.7776523232226564</v>
      </c>
      <c r="T1008" s="126">
        <v>0</v>
      </c>
      <c r="U1008" s="128">
        <v>0.370759993063982</v>
      </c>
      <c r="V1008" s="12">
        <v>0</v>
      </c>
      <c r="W1008" s="12">
        <v>1</v>
      </c>
      <c r="X1008" s="12">
        <v>0</v>
      </c>
      <c r="Y1008" s="12">
        <v>1</v>
      </c>
      <c r="Z1008" s="12">
        <v>0</v>
      </c>
      <c r="AA1008" s="12">
        <v>0</v>
      </c>
      <c r="AB1008" s="12">
        <v>0</v>
      </c>
      <c r="AC1008" s="12">
        <v>0</v>
      </c>
      <c r="AD1008" s="12">
        <v>1</v>
      </c>
      <c r="AE1008" s="12">
        <v>0</v>
      </c>
      <c r="AF1008" s="12">
        <v>0</v>
      </c>
      <c r="AG1008" s="113">
        <v>2.0794415416798357</v>
      </c>
      <c r="AH1008" s="12">
        <v>1</v>
      </c>
      <c r="AI1008" s="24">
        <v>68</v>
      </c>
      <c r="AJ1008" s="12">
        <v>1</v>
      </c>
      <c r="AK1008" s="12" t="s">
        <v>1098</v>
      </c>
      <c r="AL1008" s="12">
        <v>24</v>
      </c>
      <c r="AM1008" s="12" t="s">
        <v>174</v>
      </c>
      <c r="AN1008" s="128">
        <f t="shared" si="38"/>
        <v>2.7080502011022101</v>
      </c>
      <c r="AO1008" s="12">
        <v>1486.31</v>
      </c>
      <c r="AP1008" s="12" t="s">
        <v>1131</v>
      </c>
      <c r="AQ1008" s="12" t="s">
        <v>1109</v>
      </c>
      <c r="AR1008" s="12" t="s">
        <v>1113</v>
      </c>
      <c r="AS1008" s="12" t="s">
        <v>1137</v>
      </c>
      <c r="AT1008" s="12" t="s">
        <v>17</v>
      </c>
    </row>
    <row r="1009" spans="1:46" ht="15" customHeight="1" x14ac:dyDescent="0.3">
      <c r="A1009" s="15">
        <v>2.2149813245331954E-2</v>
      </c>
      <c r="B1009" s="12">
        <v>1.6817450797381669E-2</v>
      </c>
      <c r="C1009" s="12">
        <v>1</v>
      </c>
      <c r="D1009" s="12">
        <v>0</v>
      </c>
      <c r="E1009" s="12">
        <v>0</v>
      </c>
      <c r="F1009" s="12">
        <v>1</v>
      </c>
      <c r="G1009" s="12">
        <v>1</v>
      </c>
      <c r="H1009" s="12">
        <v>0</v>
      </c>
      <c r="I1009" s="12">
        <v>0</v>
      </c>
      <c r="J1009" s="12">
        <v>0</v>
      </c>
      <c r="K1009" s="12">
        <v>0</v>
      </c>
      <c r="L1009" s="12">
        <v>0</v>
      </c>
      <c r="M1009" s="12">
        <v>0</v>
      </c>
      <c r="N1009" s="12">
        <v>0</v>
      </c>
      <c r="O1009" s="113">
        <v>7.6058900010531216</v>
      </c>
      <c r="P1009" s="12">
        <v>0</v>
      </c>
      <c r="Q1009" s="12">
        <v>1</v>
      </c>
      <c r="R1009" s="12">
        <v>4.2329999999999997</v>
      </c>
      <c r="S1009" s="128">
        <v>5.7776523232226564</v>
      </c>
      <c r="T1009" s="126">
        <v>0</v>
      </c>
      <c r="U1009" s="128">
        <v>0.370759993063982</v>
      </c>
      <c r="V1009" s="12">
        <v>0</v>
      </c>
      <c r="W1009" s="12">
        <v>1</v>
      </c>
      <c r="X1009" s="12">
        <v>0</v>
      </c>
      <c r="Y1009" s="12">
        <v>1</v>
      </c>
      <c r="Z1009" s="12">
        <v>0</v>
      </c>
      <c r="AA1009" s="12">
        <v>0</v>
      </c>
      <c r="AB1009" s="12">
        <v>0</v>
      </c>
      <c r="AC1009" s="12">
        <v>0</v>
      </c>
      <c r="AD1009" s="12">
        <v>1</v>
      </c>
      <c r="AE1009" s="12">
        <v>0</v>
      </c>
      <c r="AF1009" s="12">
        <v>0</v>
      </c>
      <c r="AG1009" s="113">
        <v>2.0794415416798357</v>
      </c>
      <c r="AH1009" s="12">
        <v>1</v>
      </c>
      <c r="AI1009" s="24">
        <v>68</v>
      </c>
      <c r="AJ1009" s="12">
        <v>1</v>
      </c>
      <c r="AK1009" s="12" t="s">
        <v>1098</v>
      </c>
      <c r="AL1009" s="12">
        <v>24</v>
      </c>
      <c r="AM1009" s="12" t="s">
        <v>174</v>
      </c>
      <c r="AN1009" s="128">
        <f t="shared" si="38"/>
        <v>2.7080502011022101</v>
      </c>
      <c r="AO1009" s="12">
        <v>1486.31</v>
      </c>
      <c r="AP1009" s="12" t="s">
        <v>1131</v>
      </c>
      <c r="AQ1009" s="12" t="s">
        <v>1109</v>
      </c>
      <c r="AR1009" s="12" t="s">
        <v>1114</v>
      </c>
      <c r="AS1009" s="12" t="s">
        <v>1137</v>
      </c>
      <c r="AT1009" s="12" t="s">
        <v>17</v>
      </c>
    </row>
    <row r="1010" spans="1:46" ht="15" customHeight="1" x14ac:dyDescent="0.3">
      <c r="A1010" s="15">
        <v>1.1216616953894075E-2</v>
      </c>
      <c r="B1010" s="12">
        <v>1.5370919529410399E-2</v>
      </c>
      <c r="C1010" s="12">
        <v>1</v>
      </c>
      <c r="D1010" s="12">
        <v>0</v>
      </c>
      <c r="E1010" s="12">
        <v>0</v>
      </c>
      <c r="F1010" s="12">
        <v>1</v>
      </c>
      <c r="G1010" s="12">
        <v>1</v>
      </c>
      <c r="H1010" s="12">
        <v>0</v>
      </c>
      <c r="I1010" s="12">
        <v>0</v>
      </c>
      <c r="J1010" s="12">
        <v>0</v>
      </c>
      <c r="K1010" s="12">
        <v>0</v>
      </c>
      <c r="L1010" s="12">
        <v>0</v>
      </c>
      <c r="M1010" s="12">
        <v>0</v>
      </c>
      <c r="N1010" s="12">
        <v>0</v>
      </c>
      <c r="O1010" s="113">
        <v>7.6058900010531216</v>
      </c>
      <c r="P1010" s="12">
        <v>0</v>
      </c>
      <c r="Q1010" s="12">
        <v>1</v>
      </c>
      <c r="R1010" s="12">
        <v>4.2329999999999997</v>
      </c>
      <c r="S1010" s="128">
        <v>5.7776523232226564</v>
      </c>
      <c r="T1010" s="126">
        <v>0</v>
      </c>
      <c r="U1010" s="128">
        <v>0.370759993063982</v>
      </c>
      <c r="V1010" s="12">
        <v>0</v>
      </c>
      <c r="W1010" s="12">
        <v>1</v>
      </c>
      <c r="X1010" s="12">
        <v>0</v>
      </c>
      <c r="Y1010" s="12">
        <v>1</v>
      </c>
      <c r="Z1010" s="12">
        <v>0</v>
      </c>
      <c r="AA1010" s="12">
        <v>0</v>
      </c>
      <c r="AB1010" s="12">
        <v>0</v>
      </c>
      <c r="AC1010" s="12">
        <v>0</v>
      </c>
      <c r="AD1010" s="12">
        <v>1</v>
      </c>
      <c r="AE1010" s="12">
        <v>0</v>
      </c>
      <c r="AF1010" s="12">
        <v>0.48</v>
      </c>
      <c r="AG1010" s="113">
        <v>2.0794415416798357</v>
      </c>
      <c r="AH1010" s="12">
        <v>1</v>
      </c>
      <c r="AI1010" s="24">
        <v>68</v>
      </c>
      <c r="AJ1010" s="12">
        <v>1</v>
      </c>
      <c r="AK1010" s="12" t="s">
        <v>1098</v>
      </c>
      <c r="AL1010" s="12">
        <v>24</v>
      </c>
      <c r="AM1010" s="12" t="s">
        <v>174</v>
      </c>
      <c r="AN1010" s="128">
        <f t="shared" si="38"/>
        <v>2.7080502011022101</v>
      </c>
      <c r="AO1010" s="12">
        <v>1486.31</v>
      </c>
      <c r="AP1010" s="12" t="s">
        <v>1139</v>
      </c>
      <c r="AQ1010" s="12" t="s">
        <v>1109</v>
      </c>
      <c r="AR1010" s="12" t="s">
        <v>1110</v>
      </c>
      <c r="AS1010" s="12" t="s">
        <v>1141</v>
      </c>
      <c r="AT1010" s="12" t="s">
        <v>17</v>
      </c>
    </row>
    <row r="1011" spans="1:46" ht="15" customHeight="1" x14ac:dyDescent="0.3">
      <c r="A1011" s="15">
        <v>1.9759995284143513E-2</v>
      </c>
      <c r="B1011" s="12">
        <v>1.5368885221000512E-2</v>
      </c>
      <c r="C1011" s="12">
        <v>1</v>
      </c>
      <c r="D1011" s="12">
        <v>0</v>
      </c>
      <c r="E1011" s="12">
        <v>0</v>
      </c>
      <c r="F1011" s="12">
        <v>1</v>
      </c>
      <c r="G1011" s="12">
        <v>1</v>
      </c>
      <c r="H1011" s="12">
        <v>0</v>
      </c>
      <c r="I1011" s="12">
        <v>0</v>
      </c>
      <c r="J1011" s="12">
        <v>0</v>
      </c>
      <c r="K1011" s="12">
        <v>0</v>
      </c>
      <c r="L1011" s="12">
        <v>0</v>
      </c>
      <c r="M1011" s="12">
        <v>0</v>
      </c>
      <c r="N1011" s="12">
        <v>0</v>
      </c>
      <c r="O1011" s="113">
        <v>7.6058900010531216</v>
      </c>
      <c r="P1011" s="12">
        <v>0</v>
      </c>
      <c r="Q1011" s="12">
        <v>1</v>
      </c>
      <c r="R1011" s="12">
        <v>4.2329999999999997</v>
      </c>
      <c r="S1011" s="128">
        <v>5.7776523232226564</v>
      </c>
      <c r="T1011" s="126">
        <v>0</v>
      </c>
      <c r="U1011" s="128">
        <v>0.370759993063982</v>
      </c>
      <c r="V1011" s="12">
        <v>0</v>
      </c>
      <c r="W1011" s="12">
        <v>1</v>
      </c>
      <c r="X1011" s="12">
        <v>0</v>
      </c>
      <c r="Y1011" s="12">
        <v>1</v>
      </c>
      <c r="Z1011" s="12">
        <v>0</v>
      </c>
      <c r="AA1011" s="12">
        <v>0</v>
      </c>
      <c r="AB1011" s="12">
        <v>0</v>
      </c>
      <c r="AC1011" s="12">
        <v>0</v>
      </c>
      <c r="AD1011" s="12">
        <v>1</v>
      </c>
      <c r="AE1011" s="12">
        <v>0</v>
      </c>
      <c r="AF1011" s="12">
        <v>0.48</v>
      </c>
      <c r="AG1011" s="113">
        <v>2.0794415416798357</v>
      </c>
      <c r="AH1011" s="12">
        <v>1</v>
      </c>
      <c r="AI1011" s="24">
        <v>68</v>
      </c>
      <c r="AJ1011" s="12">
        <v>1</v>
      </c>
      <c r="AK1011" s="12" t="s">
        <v>1098</v>
      </c>
      <c r="AL1011" s="12">
        <v>24</v>
      </c>
      <c r="AM1011" s="12" t="s">
        <v>174</v>
      </c>
      <c r="AN1011" s="128">
        <f t="shared" si="38"/>
        <v>2.7080502011022101</v>
      </c>
      <c r="AO1011" s="12">
        <v>1486.31</v>
      </c>
      <c r="AP1011" s="12" t="s">
        <v>1139</v>
      </c>
      <c r="AQ1011" s="12" t="s">
        <v>1109</v>
      </c>
      <c r="AR1011" s="12" t="s">
        <v>1111</v>
      </c>
      <c r="AS1011" s="12" t="s">
        <v>1141</v>
      </c>
      <c r="AT1011" s="12" t="s">
        <v>17</v>
      </c>
    </row>
    <row r="1012" spans="1:46" ht="15" customHeight="1" x14ac:dyDescent="0.3">
      <c r="A1012" s="15">
        <v>8.3444478851836812E-3</v>
      </c>
      <c r="B1012" s="12">
        <v>1.5371351367443626E-2</v>
      </c>
      <c r="C1012" s="12">
        <v>1</v>
      </c>
      <c r="D1012" s="12">
        <v>0</v>
      </c>
      <c r="E1012" s="12">
        <v>0</v>
      </c>
      <c r="F1012" s="12">
        <v>1</v>
      </c>
      <c r="G1012" s="12">
        <v>1</v>
      </c>
      <c r="H1012" s="12">
        <v>0</v>
      </c>
      <c r="I1012" s="12">
        <v>0</v>
      </c>
      <c r="J1012" s="12">
        <v>0</v>
      </c>
      <c r="K1012" s="12">
        <v>0</v>
      </c>
      <c r="L1012" s="12">
        <v>0</v>
      </c>
      <c r="M1012" s="12">
        <v>0</v>
      </c>
      <c r="N1012" s="12">
        <v>0</v>
      </c>
      <c r="O1012" s="113">
        <v>7.6058900010531216</v>
      </c>
      <c r="P1012" s="12">
        <v>0</v>
      </c>
      <c r="Q1012" s="12">
        <v>1</v>
      </c>
      <c r="R1012" s="12">
        <v>4.2329999999999997</v>
      </c>
      <c r="S1012" s="128">
        <v>5.7776523232226564</v>
      </c>
      <c r="T1012" s="126">
        <v>0</v>
      </c>
      <c r="U1012" s="128">
        <v>0.370759993063982</v>
      </c>
      <c r="V1012" s="12">
        <v>0</v>
      </c>
      <c r="W1012" s="12">
        <v>1</v>
      </c>
      <c r="X1012" s="12">
        <v>0</v>
      </c>
      <c r="Y1012" s="12">
        <v>1</v>
      </c>
      <c r="Z1012" s="12">
        <v>0</v>
      </c>
      <c r="AA1012" s="12">
        <v>0</v>
      </c>
      <c r="AB1012" s="12">
        <v>0</v>
      </c>
      <c r="AC1012" s="12">
        <v>0</v>
      </c>
      <c r="AD1012" s="12">
        <v>1</v>
      </c>
      <c r="AE1012" s="12">
        <v>0</v>
      </c>
      <c r="AF1012" s="12">
        <v>0.48</v>
      </c>
      <c r="AG1012" s="113">
        <v>2.0794415416798357</v>
      </c>
      <c r="AH1012" s="12">
        <v>1</v>
      </c>
      <c r="AI1012" s="24">
        <v>68</v>
      </c>
      <c r="AJ1012" s="12">
        <v>1</v>
      </c>
      <c r="AK1012" s="12" t="s">
        <v>1098</v>
      </c>
      <c r="AL1012" s="12">
        <v>24</v>
      </c>
      <c r="AM1012" s="12" t="s">
        <v>174</v>
      </c>
      <c r="AN1012" s="128">
        <f t="shared" si="38"/>
        <v>2.7080502011022101</v>
      </c>
      <c r="AO1012" s="12">
        <v>1486.31</v>
      </c>
      <c r="AP1012" s="12" t="s">
        <v>1139</v>
      </c>
      <c r="AQ1012" s="12" t="s">
        <v>1109</v>
      </c>
      <c r="AR1012" s="12" t="s">
        <v>1112</v>
      </c>
      <c r="AS1012" s="12" t="s">
        <v>1141</v>
      </c>
      <c r="AT1012" s="12" t="s">
        <v>17</v>
      </c>
    </row>
    <row r="1013" spans="1:46" ht="15" customHeight="1" x14ac:dyDescent="0.3">
      <c r="A1013" s="15">
        <v>1.5370070720163592E-2</v>
      </c>
      <c r="B1013" s="12">
        <v>1.5370070720163592E-2</v>
      </c>
      <c r="C1013" s="12">
        <v>1</v>
      </c>
      <c r="D1013" s="12">
        <v>0</v>
      </c>
      <c r="E1013" s="12">
        <v>0</v>
      </c>
      <c r="F1013" s="12">
        <v>1</v>
      </c>
      <c r="G1013" s="12">
        <v>1</v>
      </c>
      <c r="H1013" s="12">
        <v>0</v>
      </c>
      <c r="I1013" s="12">
        <v>0</v>
      </c>
      <c r="J1013" s="12">
        <v>0</v>
      </c>
      <c r="K1013" s="12">
        <v>0</v>
      </c>
      <c r="L1013" s="12">
        <v>0</v>
      </c>
      <c r="M1013" s="12">
        <v>0</v>
      </c>
      <c r="N1013" s="12">
        <v>0</v>
      </c>
      <c r="O1013" s="113">
        <v>7.6058900010531216</v>
      </c>
      <c r="P1013" s="12">
        <v>0</v>
      </c>
      <c r="Q1013" s="12">
        <v>1</v>
      </c>
      <c r="R1013" s="12">
        <v>4.2329999999999997</v>
      </c>
      <c r="S1013" s="128">
        <v>5.7776523232226564</v>
      </c>
      <c r="T1013" s="126">
        <v>0</v>
      </c>
      <c r="U1013" s="128">
        <v>0.370759993063982</v>
      </c>
      <c r="V1013" s="12">
        <v>0</v>
      </c>
      <c r="W1013" s="12">
        <v>1</v>
      </c>
      <c r="X1013" s="12">
        <v>0</v>
      </c>
      <c r="Y1013" s="12">
        <v>1</v>
      </c>
      <c r="Z1013" s="12">
        <v>0</v>
      </c>
      <c r="AA1013" s="12">
        <v>0</v>
      </c>
      <c r="AB1013" s="12">
        <v>0</v>
      </c>
      <c r="AC1013" s="12">
        <v>0</v>
      </c>
      <c r="AD1013" s="12">
        <v>1</v>
      </c>
      <c r="AE1013" s="12">
        <v>0</v>
      </c>
      <c r="AF1013" s="12">
        <v>0.48</v>
      </c>
      <c r="AG1013" s="113">
        <v>2.0794415416798357</v>
      </c>
      <c r="AH1013" s="12">
        <v>1</v>
      </c>
      <c r="AI1013" s="24">
        <v>68</v>
      </c>
      <c r="AJ1013" s="12">
        <v>1</v>
      </c>
      <c r="AK1013" s="12" t="s">
        <v>1098</v>
      </c>
      <c r="AL1013" s="12">
        <v>24</v>
      </c>
      <c r="AM1013" s="12" t="s">
        <v>174</v>
      </c>
      <c r="AN1013" s="128">
        <f t="shared" si="38"/>
        <v>2.7080502011022101</v>
      </c>
      <c r="AO1013" s="12">
        <v>1486.31</v>
      </c>
      <c r="AP1013" s="12" t="s">
        <v>1139</v>
      </c>
      <c r="AQ1013" s="12" t="s">
        <v>1109</v>
      </c>
      <c r="AR1013" s="12" t="s">
        <v>1113</v>
      </c>
      <c r="AS1013" s="12" t="s">
        <v>1141</v>
      </c>
      <c r="AT1013" s="12" t="s">
        <v>17</v>
      </c>
    </row>
    <row r="1014" spans="1:46" ht="15" customHeight="1" x14ac:dyDescent="0.3">
      <c r="A1014" s="15">
        <v>1.0430355596818578E-2</v>
      </c>
      <c r="B1014" s="12">
        <v>1.5371050353206326E-2</v>
      </c>
      <c r="C1014" s="12">
        <v>1</v>
      </c>
      <c r="D1014" s="12">
        <v>0</v>
      </c>
      <c r="E1014" s="12">
        <v>0</v>
      </c>
      <c r="F1014" s="12">
        <v>1</v>
      </c>
      <c r="G1014" s="12">
        <v>1</v>
      </c>
      <c r="H1014" s="12">
        <v>0</v>
      </c>
      <c r="I1014" s="12">
        <v>0</v>
      </c>
      <c r="J1014" s="12">
        <v>0</v>
      </c>
      <c r="K1014" s="12">
        <v>0</v>
      </c>
      <c r="L1014" s="12">
        <v>0</v>
      </c>
      <c r="M1014" s="12">
        <v>0</v>
      </c>
      <c r="N1014" s="12">
        <v>0</v>
      </c>
      <c r="O1014" s="113">
        <v>7.6058900010531216</v>
      </c>
      <c r="P1014" s="12">
        <v>0</v>
      </c>
      <c r="Q1014" s="12">
        <v>1</v>
      </c>
      <c r="R1014" s="12">
        <v>4.2329999999999997</v>
      </c>
      <c r="S1014" s="128">
        <v>5.7776523232226564</v>
      </c>
      <c r="T1014" s="126">
        <v>0</v>
      </c>
      <c r="U1014" s="128">
        <v>0.370759993063982</v>
      </c>
      <c r="V1014" s="12">
        <v>0</v>
      </c>
      <c r="W1014" s="12">
        <v>1</v>
      </c>
      <c r="X1014" s="12">
        <v>0</v>
      </c>
      <c r="Y1014" s="12">
        <v>1</v>
      </c>
      <c r="Z1014" s="12">
        <v>0</v>
      </c>
      <c r="AA1014" s="12">
        <v>0</v>
      </c>
      <c r="AB1014" s="12">
        <v>0</v>
      </c>
      <c r="AC1014" s="12">
        <v>0</v>
      </c>
      <c r="AD1014" s="12">
        <v>1</v>
      </c>
      <c r="AE1014" s="12">
        <v>0</v>
      </c>
      <c r="AF1014" s="12">
        <v>0.48</v>
      </c>
      <c r="AG1014" s="113">
        <v>2.0794415416798357</v>
      </c>
      <c r="AH1014" s="12">
        <v>1</v>
      </c>
      <c r="AI1014" s="24">
        <v>68</v>
      </c>
      <c r="AJ1014" s="12">
        <v>1</v>
      </c>
      <c r="AK1014" s="12" t="s">
        <v>1098</v>
      </c>
      <c r="AL1014" s="12">
        <v>24</v>
      </c>
      <c r="AM1014" s="12" t="s">
        <v>174</v>
      </c>
      <c r="AN1014" s="128">
        <f t="shared" si="38"/>
        <v>2.7080502011022101</v>
      </c>
      <c r="AO1014" s="12">
        <v>1486.31</v>
      </c>
      <c r="AP1014" s="12" t="s">
        <v>1139</v>
      </c>
      <c r="AQ1014" s="12" t="s">
        <v>1109</v>
      </c>
      <c r="AR1014" s="12" t="s">
        <v>1114</v>
      </c>
      <c r="AS1014" s="12" t="s">
        <v>1141</v>
      </c>
      <c r="AT1014" s="12" t="s">
        <v>17</v>
      </c>
    </row>
    <row r="1015" spans="1:46" ht="15" customHeight="1" x14ac:dyDescent="0.3">
      <c r="A1015" s="15">
        <v>-1.8662611358038494E-2</v>
      </c>
      <c r="B1015" s="12">
        <v>1.5369209353678762E-2</v>
      </c>
      <c r="C1015" s="12">
        <v>1</v>
      </c>
      <c r="D1015" s="12">
        <v>0</v>
      </c>
      <c r="E1015" s="12">
        <v>0</v>
      </c>
      <c r="F1015" s="12">
        <v>1</v>
      </c>
      <c r="G1015" s="12">
        <v>1</v>
      </c>
      <c r="H1015" s="12">
        <v>0</v>
      </c>
      <c r="I1015" s="12">
        <v>0</v>
      </c>
      <c r="J1015" s="12">
        <v>0</v>
      </c>
      <c r="K1015" s="12">
        <v>0</v>
      </c>
      <c r="L1015" s="12">
        <v>0</v>
      </c>
      <c r="M1015" s="12">
        <v>0</v>
      </c>
      <c r="N1015" s="12">
        <v>0</v>
      </c>
      <c r="O1015" s="113">
        <v>7.6058900010531216</v>
      </c>
      <c r="P1015" s="12">
        <v>0</v>
      </c>
      <c r="Q1015" s="12">
        <v>1</v>
      </c>
      <c r="R1015" s="12">
        <v>4.2329999999999997</v>
      </c>
      <c r="S1015" s="128">
        <v>5.7776523232226564</v>
      </c>
      <c r="T1015" s="126">
        <v>0</v>
      </c>
      <c r="U1015" s="128">
        <v>0.370759993063982</v>
      </c>
      <c r="V1015" s="12">
        <v>0</v>
      </c>
      <c r="W1015" s="12">
        <v>1</v>
      </c>
      <c r="X1015" s="12">
        <v>0</v>
      </c>
      <c r="Y1015" s="12">
        <v>1</v>
      </c>
      <c r="Z1015" s="12">
        <v>0</v>
      </c>
      <c r="AA1015" s="12">
        <v>0</v>
      </c>
      <c r="AB1015" s="12">
        <v>0</v>
      </c>
      <c r="AC1015" s="12">
        <v>0</v>
      </c>
      <c r="AD1015" s="12">
        <v>1</v>
      </c>
      <c r="AE1015" s="12">
        <v>0</v>
      </c>
      <c r="AF1015" s="12">
        <v>0.48</v>
      </c>
      <c r="AG1015" s="113">
        <v>2.0794415416798357</v>
      </c>
      <c r="AH1015" s="12">
        <v>1</v>
      </c>
      <c r="AI1015" s="24">
        <v>68</v>
      </c>
      <c r="AJ1015" s="12">
        <v>1</v>
      </c>
      <c r="AK1015" s="12" t="s">
        <v>1098</v>
      </c>
      <c r="AL1015" s="12">
        <v>24</v>
      </c>
      <c r="AM1015" s="12" t="s">
        <v>174</v>
      </c>
      <c r="AN1015" s="128">
        <f t="shared" si="38"/>
        <v>2.7080502011022101</v>
      </c>
      <c r="AO1015" s="12">
        <v>1486.31</v>
      </c>
      <c r="AP1015" s="12" t="s">
        <v>1139</v>
      </c>
      <c r="AQ1015" s="12" t="s">
        <v>1109</v>
      </c>
      <c r="AR1015" s="12" t="s">
        <v>1110</v>
      </c>
      <c r="AS1015" s="12" t="s">
        <v>1141</v>
      </c>
      <c r="AT1015" s="12" t="s">
        <v>17</v>
      </c>
    </row>
    <row r="1016" spans="1:46" ht="15" customHeight="1" x14ac:dyDescent="0.3">
      <c r="A1016" s="15">
        <v>-5.4654780286393723E-3</v>
      </c>
      <c r="B1016" s="12">
        <v>1.5371656955548235E-2</v>
      </c>
      <c r="C1016" s="12">
        <v>1</v>
      </c>
      <c r="D1016" s="12">
        <v>0</v>
      </c>
      <c r="E1016" s="12">
        <v>0</v>
      </c>
      <c r="F1016" s="12">
        <v>1</v>
      </c>
      <c r="G1016" s="12">
        <v>1</v>
      </c>
      <c r="H1016" s="12">
        <v>0</v>
      </c>
      <c r="I1016" s="12">
        <v>0</v>
      </c>
      <c r="J1016" s="12">
        <v>0</v>
      </c>
      <c r="K1016" s="12">
        <v>0</v>
      </c>
      <c r="L1016" s="12">
        <v>0</v>
      </c>
      <c r="M1016" s="12">
        <v>0</v>
      </c>
      <c r="N1016" s="12">
        <v>0</v>
      </c>
      <c r="O1016" s="113">
        <v>7.6058900010531216</v>
      </c>
      <c r="P1016" s="12">
        <v>0</v>
      </c>
      <c r="Q1016" s="12">
        <v>1</v>
      </c>
      <c r="R1016" s="12">
        <v>4.2329999999999997</v>
      </c>
      <c r="S1016" s="128">
        <v>5.7776523232226564</v>
      </c>
      <c r="T1016" s="126">
        <v>0</v>
      </c>
      <c r="U1016" s="128">
        <v>0.370759993063982</v>
      </c>
      <c r="V1016" s="12">
        <v>0</v>
      </c>
      <c r="W1016" s="12">
        <v>1</v>
      </c>
      <c r="X1016" s="12">
        <v>0</v>
      </c>
      <c r="Y1016" s="12">
        <v>1</v>
      </c>
      <c r="Z1016" s="12">
        <v>0</v>
      </c>
      <c r="AA1016" s="12">
        <v>0</v>
      </c>
      <c r="AB1016" s="12">
        <v>0</v>
      </c>
      <c r="AC1016" s="12">
        <v>0</v>
      </c>
      <c r="AD1016" s="12">
        <v>1</v>
      </c>
      <c r="AE1016" s="12">
        <v>0</v>
      </c>
      <c r="AF1016" s="12">
        <v>0.48</v>
      </c>
      <c r="AG1016" s="113">
        <v>2.0794415416798357</v>
      </c>
      <c r="AH1016" s="12">
        <v>1</v>
      </c>
      <c r="AI1016" s="24">
        <v>68</v>
      </c>
      <c r="AJ1016" s="12">
        <v>1</v>
      </c>
      <c r="AK1016" s="12" t="s">
        <v>1098</v>
      </c>
      <c r="AL1016" s="12">
        <v>24</v>
      </c>
      <c r="AM1016" s="12" t="s">
        <v>174</v>
      </c>
      <c r="AN1016" s="128">
        <f t="shared" si="38"/>
        <v>2.7080502011022101</v>
      </c>
      <c r="AO1016" s="12">
        <v>1486.31</v>
      </c>
      <c r="AP1016" s="12" t="s">
        <v>1139</v>
      </c>
      <c r="AQ1016" s="12" t="s">
        <v>1109</v>
      </c>
      <c r="AR1016" s="12" t="s">
        <v>1111</v>
      </c>
      <c r="AS1016" s="12" t="s">
        <v>1141</v>
      </c>
      <c r="AT1016" s="12" t="s">
        <v>17</v>
      </c>
    </row>
    <row r="1017" spans="1:46" ht="15" customHeight="1" x14ac:dyDescent="0.3">
      <c r="A1017" s="15">
        <v>-1.106708050245094E-2</v>
      </c>
      <c r="B1017" s="12">
        <v>1.5370945142292975E-2</v>
      </c>
      <c r="C1017" s="12">
        <v>1</v>
      </c>
      <c r="D1017" s="12">
        <v>0</v>
      </c>
      <c r="E1017" s="12">
        <v>0</v>
      </c>
      <c r="F1017" s="12">
        <v>1</v>
      </c>
      <c r="G1017" s="12">
        <v>1</v>
      </c>
      <c r="H1017" s="12">
        <v>0</v>
      </c>
      <c r="I1017" s="12">
        <v>0</v>
      </c>
      <c r="J1017" s="12">
        <v>0</v>
      </c>
      <c r="K1017" s="12">
        <v>0</v>
      </c>
      <c r="L1017" s="12">
        <v>0</v>
      </c>
      <c r="M1017" s="12">
        <v>0</v>
      </c>
      <c r="N1017" s="12">
        <v>0</v>
      </c>
      <c r="O1017" s="113">
        <v>7.6058900010531216</v>
      </c>
      <c r="P1017" s="12">
        <v>0</v>
      </c>
      <c r="Q1017" s="12">
        <v>1</v>
      </c>
      <c r="R1017" s="12">
        <v>4.2329999999999997</v>
      </c>
      <c r="S1017" s="128">
        <v>5.7776523232226564</v>
      </c>
      <c r="T1017" s="126">
        <v>0</v>
      </c>
      <c r="U1017" s="128">
        <v>0.370759993063982</v>
      </c>
      <c r="V1017" s="12">
        <v>0</v>
      </c>
      <c r="W1017" s="12">
        <v>1</v>
      </c>
      <c r="X1017" s="12">
        <v>0</v>
      </c>
      <c r="Y1017" s="12">
        <v>1</v>
      </c>
      <c r="Z1017" s="12">
        <v>0</v>
      </c>
      <c r="AA1017" s="12">
        <v>0</v>
      </c>
      <c r="AB1017" s="12">
        <v>0</v>
      </c>
      <c r="AC1017" s="12">
        <v>0</v>
      </c>
      <c r="AD1017" s="12">
        <v>1</v>
      </c>
      <c r="AE1017" s="12">
        <v>0</v>
      </c>
      <c r="AF1017" s="12">
        <v>0.48</v>
      </c>
      <c r="AG1017" s="113">
        <v>2.0794415416798357</v>
      </c>
      <c r="AH1017" s="12">
        <v>1</v>
      </c>
      <c r="AI1017" s="24">
        <v>68</v>
      </c>
      <c r="AJ1017" s="12">
        <v>1</v>
      </c>
      <c r="AK1017" s="12" t="s">
        <v>1098</v>
      </c>
      <c r="AL1017" s="12">
        <v>24</v>
      </c>
      <c r="AM1017" s="12" t="s">
        <v>174</v>
      </c>
      <c r="AN1017" s="128">
        <f t="shared" si="38"/>
        <v>2.7080502011022101</v>
      </c>
      <c r="AO1017" s="12">
        <v>1486.31</v>
      </c>
      <c r="AP1017" s="12" t="s">
        <v>1139</v>
      </c>
      <c r="AQ1017" s="12" t="s">
        <v>1109</v>
      </c>
      <c r="AR1017" s="12" t="s">
        <v>1112</v>
      </c>
      <c r="AS1017" s="12" t="s">
        <v>1141</v>
      </c>
      <c r="AT1017" s="12" t="s">
        <v>17</v>
      </c>
    </row>
    <row r="1018" spans="1:46" ht="15" customHeight="1" x14ac:dyDescent="0.3">
      <c r="A1018" s="15">
        <v>1.47428601510705E-2</v>
      </c>
      <c r="B1018" s="12">
        <v>1.5370215902179882E-2</v>
      </c>
      <c r="C1018" s="12">
        <v>1</v>
      </c>
      <c r="D1018" s="12">
        <v>0</v>
      </c>
      <c r="E1018" s="12">
        <v>0</v>
      </c>
      <c r="F1018" s="12">
        <v>1</v>
      </c>
      <c r="G1018" s="12">
        <v>1</v>
      </c>
      <c r="H1018" s="12">
        <v>0</v>
      </c>
      <c r="I1018" s="12">
        <v>0</v>
      </c>
      <c r="J1018" s="12">
        <v>0</v>
      </c>
      <c r="K1018" s="12">
        <v>0</v>
      </c>
      <c r="L1018" s="12">
        <v>0</v>
      </c>
      <c r="M1018" s="12">
        <v>0</v>
      </c>
      <c r="N1018" s="12">
        <v>0</v>
      </c>
      <c r="O1018" s="113">
        <v>7.6058900010531216</v>
      </c>
      <c r="P1018" s="12">
        <v>0</v>
      </c>
      <c r="Q1018" s="12">
        <v>1</v>
      </c>
      <c r="R1018" s="12">
        <v>4.2329999999999997</v>
      </c>
      <c r="S1018" s="128">
        <v>5.7776523232226564</v>
      </c>
      <c r="T1018" s="126">
        <v>0</v>
      </c>
      <c r="U1018" s="128">
        <v>0.370759993063982</v>
      </c>
      <c r="V1018" s="12">
        <v>0</v>
      </c>
      <c r="W1018" s="12">
        <v>1</v>
      </c>
      <c r="X1018" s="12">
        <v>0</v>
      </c>
      <c r="Y1018" s="12">
        <v>1</v>
      </c>
      <c r="Z1018" s="12">
        <v>0</v>
      </c>
      <c r="AA1018" s="12">
        <v>0</v>
      </c>
      <c r="AB1018" s="12">
        <v>0</v>
      </c>
      <c r="AC1018" s="12">
        <v>0</v>
      </c>
      <c r="AD1018" s="12">
        <v>1</v>
      </c>
      <c r="AE1018" s="12">
        <v>0</v>
      </c>
      <c r="AF1018" s="12">
        <v>0.48</v>
      </c>
      <c r="AG1018" s="113">
        <v>2.0794415416798357</v>
      </c>
      <c r="AH1018" s="12">
        <v>1</v>
      </c>
      <c r="AI1018" s="24">
        <v>68</v>
      </c>
      <c r="AJ1018" s="12">
        <v>1</v>
      </c>
      <c r="AK1018" s="12" t="s">
        <v>1098</v>
      </c>
      <c r="AL1018" s="12">
        <v>24</v>
      </c>
      <c r="AM1018" s="12" t="s">
        <v>174</v>
      </c>
      <c r="AN1018" s="128">
        <f t="shared" si="38"/>
        <v>2.7080502011022101</v>
      </c>
      <c r="AO1018" s="12">
        <v>1486.31</v>
      </c>
      <c r="AP1018" s="12" t="s">
        <v>1139</v>
      </c>
      <c r="AQ1018" s="12" t="s">
        <v>1109</v>
      </c>
      <c r="AR1018" s="12" t="s">
        <v>1113</v>
      </c>
      <c r="AS1018" s="12" t="s">
        <v>1141</v>
      </c>
      <c r="AT1018" s="12" t="s">
        <v>17</v>
      </c>
    </row>
    <row r="1019" spans="1:46" ht="15" customHeight="1" x14ac:dyDescent="0.3">
      <c r="A1019" s="15">
        <v>3.0729254193150105E-2</v>
      </c>
      <c r="B1019" s="12">
        <v>1.5364627096575052E-2</v>
      </c>
      <c r="C1019" s="12">
        <v>1</v>
      </c>
      <c r="D1019" s="12">
        <v>0</v>
      </c>
      <c r="E1019" s="12">
        <v>0</v>
      </c>
      <c r="F1019" s="12">
        <v>1</v>
      </c>
      <c r="G1019" s="12">
        <v>1</v>
      </c>
      <c r="H1019" s="12">
        <v>0</v>
      </c>
      <c r="I1019" s="12">
        <v>0</v>
      </c>
      <c r="J1019" s="12">
        <v>0</v>
      </c>
      <c r="K1019" s="12">
        <v>0</v>
      </c>
      <c r="L1019" s="12">
        <v>0</v>
      </c>
      <c r="M1019" s="12">
        <v>0</v>
      </c>
      <c r="N1019" s="12">
        <v>0</v>
      </c>
      <c r="O1019" s="113">
        <v>7.6058900010531216</v>
      </c>
      <c r="P1019" s="12">
        <v>0</v>
      </c>
      <c r="Q1019" s="12">
        <v>1</v>
      </c>
      <c r="R1019" s="12">
        <v>4.2329999999999997</v>
      </c>
      <c r="S1019" s="128">
        <v>5.7776523232226564</v>
      </c>
      <c r="T1019" s="126">
        <v>0</v>
      </c>
      <c r="U1019" s="128">
        <v>0.370759993063982</v>
      </c>
      <c r="V1019" s="12">
        <v>0</v>
      </c>
      <c r="W1019" s="12">
        <v>1</v>
      </c>
      <c r="X1019" s="12">
        <v>0</v>
      </c>
      <c r="Y1019" s="12">
        <v>1</v>
      </c>
      <c r="Z1019" s="12">
        <v>0</v>
      </c>
      <c r="AA1019" s="12">
        <v>0</v>
      </c>
      <c r="AB1019" s="12">
        <v>0</v>
      </c>
      <c r="AC1019" s="12">
        <v>0</v>
      </c>
      <c r="AD1019" s="12">
        <v>1</v>
      </c>
      <c r="AE1019" s="12">
        <v>0</v>
      </c>
      <c r="AF1019" s="12">
        <v>0.48</v>
      </c>
      <c r="AG1019" s="113">
        <v>2.0794415416798357</v>
      </c>
      <c r="AH1019" s="12">
        <v>1</v>
      </c>
      <c r="AI1019" s="24">
        <v>68</v>
      </c>
      <c r="AJ1019" s="12">
        <v>1</v>
      </c>
      <c r="AK1019" s="12" t="s">
        <v>1098</v>
      </c>
      <c r="AL1019" s="12">
        <v>24</v>
      </c>
      <c r="AM1019" s="12" t="s">
        <v>174</v>
      </c>
      <c r="AN1019" s="128">
        <f t="shared" si="38"/>
        <v>2.7080502011022101</v>
      </c>
      <c r="AO1019" s="12">
        <v>1486.31</v>
      </c>
      <c r="AP1019" s="12" t="s">
        <v>1139</v>
      </c>
      <c r="AQ1019" s="12" t="s">
        <v>1109</v>
      </c>
      <c r="AR1019" s="12" t="s">
        <v>1114</v>
      </c>
      <c r="AS1019" s="12" t="s">
        <v>1141</v>
      </c>
      <c r="AT1019" s="12" t="s">
        <v>17</v>
      </c>
    </row>
    <row r="1020" spans="1:46" ht="15" customHeight="1" x14ac:dyDescent="0.3">
      <c r="A1020" s="15">
        <v>-2.1833970373475932E-2</v>
      </c>
      <c r="B1020" s="12">
        <v>1.3485687583617489E-2</v>
      </c>
      <c r="C1020" s="12">
        <v>1</v>
      </c>
      <c r="D1020" s="12">
        <v>0</v>
      </c>
      <c r="E1020" s="12">
        <v>0</v>
      </c>
      <c r="F1020" s="12">
        <v>1</v>
      </c>
      <c r="G1020" s="12">
        <v>1</v>
      </c>
      <c r="H1020" s="12">
        <v>0</v>
      </c>
      <c r="I1020" s="12">
        <v>0</v>
      </c>
      <c r="J1020" s="12">
        <v>0</v>
      </c>
      <c r="K1020" s="12">
        <v>0</v>
      </c>
      <c r="L1020" s="12">
        <v>0</v>
      </c>
      <c r="M1020" s="12">
        <v>0</v>
      </c>
      <c r="N1020" s="12">
        <v>0</v>
      </c>
      <c r="O1020" s="113">
        <v>7.6058900010531216</v>
      </c>
      <c r="P1020" s="12">
        <v>0</v>
      </c>
      <c r="Q1020" s="12">
        <v>1</v>
      </c>
      <c r="R1020" s="12">
        <v>4.2329999999999997</v>
      </c>
      <c r="S1020" s="128">
        <v>5.7776523232226564</v>
      </c>
      <c r="T1020" s="126">
        <v>0</v>
      </c>
      <c r="U1020" s="128">
        <v>0.370759993063982</v>
      </c>
      <c r="V1020" s="12">
        <v>0</v>
      </c>
      <c r="W1020" s="12">
        <v>1</v>
      </c>
      <c r="X1020" s="12">
        <v>0</v>
      </c>
      <c r="Y1020" s="12">
        <v>1</v>
      </c>
      <c r="Z1020" s="12">
        <v>0</v>
      </c>
      <c r="AA1020" s="12">
        <v>0</v>
      </c>
      <c r="AB1020" s="12">
        <v>0</v>
      </c>
      <c r="AC1020" s="12">
        <v>0</v>
      </c>
      <c r="AD1020" s="12">
        <v>1</v>
      </c>
      <c r="AE1020" s="12">
        <v>0</v>
      </c>
      <c r="AF1020" s="12">
        <v>0.48</v>
      </c>
      <c r="AG1020" s="113">
        <v>2.0794415416798357</v>
      </c>
      <c r="AH1020" s="12">
        <v>1</v>
      </c>
      <c r="AI1020" s="24">
        <v>68</v>
      </c>
      <c r="AJ1020" s="12">
        <v>1</v>
      </c>
      <c r="AK1020" s="12" t="s">
        <v>1098</v>
      </c>
      <c r="AL1020" s="12">
        <v>24</v>
      </c>
      <c r="AM1020" s="12" t="s">
        <v>174</v>
      </c>
      <c r="AN1020" s="128">
        <f t="shared" si="38"/>
        <v>2.7080502011022101</v>
      </c>
      <c r="AO1020" s="12">
        <v>1486.31</v>
      </c>
      <c r="AP1020" s="12" t="s">
        <v>1140</v>
      </c>
      <c r="AQ1020" s="12" t="s">
        <v>1109</v>
      </c>
      <c r="AR1020" s="12" t="s">
        <v>1110</v>
      </c>
      <c r="AS1020" s="12" t="s">
        <v>1142</v>
      </c>
      <c r="AT1020" s="12" t="s">
        <v>17</v>
      </c>
    </row>
    <row r="1021" spans="1:46" ht="15" customHeight="1" x14ac:dyDescent="0.3">
      <c r="A1021" s="15">
        <v>-5.3070347177266771E-3</v>
      </c>
      <c r="B1021" s="12">
        <v>1.3488713240888638E-2</v>
      </c>
      <c r="C1021" s="12">
        <v>1</v>
      </c>
      <c r="D1021" s="12">
        <v>0</v>
      </c>
      <c r="E1021" s="12">
        <v>0</v>
      </c>
      <c r="F1021" s="12">
        <v>1</v>
      </c>
      <c r="G1021" s="12">
        <v>1</v>
      </c>
      <c r="H1021" s="12">
        <v>0</v>
      </c>
      <c r="I1021" s="12">
        <v>0</v>
      </c>
      <c r="J1021" s="12">
        <v>0</v>
      </c>
      <c r="K1021" s="12">
        <v>0</v>
      </c>
      <c r="L1021" s="12">
        <v>0</v>
      </c>
      <c r="M1021" s="12">
        <v>0</v>
      </c>
      <c r="N1021" s="12">
        <v>0</v>
      </c>
      <c r="O1021" s="113">
        <v>7.6058900010531216</v>
      </c>
      <c r="P1021" s="12">
        <v>0</v>
      </c>
      <c r="Q1021" s="12">
        <v>1</v>
      </c>
      <c r="R1021" s="12">
        <v>4.2329999999999997</v>
      </c>
      <c r="S1021" s="128">
        <v>5.7776523232226564</v>
      </c>
      <c r="T1021" s="126">
        <v>0</v>
      </c>
      <c r="U1021" s="128">
        <v>0.370759993063982</v>
      </c>
      <c r="V1021" s="12">
        <v>0</v>
      </c>
      <c r="W1021" s="12">
        <v>1</v>
      </c>
      <c r="X1021" s="12">
        <v>0</v>
      </c>
      <c r="Y1021" s="12">
        <v>1</v>
      </c>
      <c r="Z1021" s="12">
        <v>0</v>
      </c>
      <c r="AA1021" s="12">
        <v>0</v>
      </c>
      <c r="AB1021" s="12">
        <v>0</v>
      </c>
      <c r="AC1021" s="12">
        <v>0</v>
      </c>
      <c r="AD1021" s="12">
        <v>1</v>
      </c>
      <c r="AE1021" s="12">
        <v>0</v>
      </c>
      <c r="AF1021" s="12">
        <v>0.48</v>
      </c>
      <c r="AG1021" s="113">
        <v>2.0794415416798357</v>
      </c>
      <c r="AH1021" s="12">
        <v>1</v>
      </c>
      <c r="AI1021" s="24">
        <v>68</v>
      </c>
      <c r="AJ1021" s="12">
        <v>1</v>
      </c>
      <c r="AK1021" s="12" t="s">
        <v>1098</v>
      </c>
      <c r="AL1021" s="12">
        <v>24</v>
      </c>
      <c r="AM1021" s="12" t="s">
        <v>174</v>
      </c>
      <c r="AN1021" s="128">
        <f t="shared" si="38"/>
        <v>2.7080502011022101</v>
      </c>
      <c r="AO1021" s="12">
        <v>1486.31</v>
      </c>
      <c r="AP1021" s="12" t="s">
        <v>1140</v>
      </c>
      <c r="AQ1021" s="12" t="s">
        <v>1109</v>
      </c>
      <c r="AR1021" s="12" t="s">
        <v>1111</v>
      </c>
      <c r="AS1021" s="12" t="s">
        <v>1142</v>
      </c>
      <c r="AT1021" s="12" t="s">
        <v>17</v>
      </c>
    </row>
    <row r="1022" spans="1:46" ht="15" customHeight="1" x14ac:dyDescent="0.3">
      <c r="A1022" s="15">
        <v>-1.1107823189498727E-2</v>
      </c>
      <c r="B1022" s="12">
        <v>1.3488071015819883E-2</v>
      </c>
      <c r="C1022" s="12">
        <v>1</v>
      </c>
      <c r="D1022" s="12">
        <v>0</v>
      </c>
      <c r="E1022" s="12">
        <v>0</v>
      </c>
      <c r="F1022" s="12">
        <v>1</v>
      </c>
      <c r="G1022" s="12">
        <v>1</v>
      </c>
      <c r="H1022" s="12">
        <v>0</v>
      </c>
      <c r="I1022" s="12">
        <v>0</v>
      </c>
      <c r="J1022" s="12">
        <v>0</v>
      </c>
      <c r="K1022" s="12">
        <v>0</v>
      </c>
      <c r="L1022" s="12">
        <v>0</v>
      </c>
      <c r="M1022" s="12">
        <v>0</v>
      </c>
      <c r="N1022" s="12">
        <v>0</v>
      </c>
      <c r="O1022" s="113">
        <v>7.6058900010531216</v>
      </c>
      <c r="P1022" s="12">
        <v>0</v>
      </c>
      <c r="Q1022" s="12">
        <v>1</v>
      </c>
      <c r="R1022" s="12">
        <v>4.2329999999999997</v>
      </c>
      <c r="S1022" s="128">
        <v>5.7776523232226564</v>
      </c>
      <c r="T1022" s="126">
        <v>0</v>
      </c>
      <c r="U1022" s="128">
        <v>0.370759993063982</v>
      </c>
      <c r="V1022" s="12">
        <v>0</v>
      </c>
      <c r="W1022" s="12">
        <v>1</v>
      </c>
      <c r="X1022" s="12">
        <v>0</v>
      </c>
      <c r="Y1022" s="12">
        <v>1</v>
      </c>
      <c r="Z1022" s="12">
        <v>0</v>
      </c>
      <c r="AA1022" s="12">
        <v>0</v>
      </c>
      <c r="AB1022" s="12">
        <v>0</v>
      </c>
      <c r="AC1022" s="12">
        <v>0</v>
      </c>
      <c r="AD1022" s="12">
        <v>1</v>
      </c>
      <c r="AE1022" s="12">
        <v>0</v>
      </c>
      <c r="AF1022" s="12">
        <v>0.48</v>
      </c>
      <c r="AG1022" s="113">
        <v>2.0794415416798357</v>
      </c>
      <c r="AH1022" s="12">
        <v>1</v>
      </c>
      <c r="AI1022" s="24">
        <v>68</v>
      </c>
      <c r="AJ1022" s="12">
        <v>1</v>
      </c>
      <c r="AK1022" s="12" t="s">
        <v>1098</v>
      </c>
      <c r="AL1022" s="12">
        <v>24</v>
      </c>
      <c r="AM1022" s="12" t="s">
        <v>174</v>
      </c>
      <c r="AN1022" s="128">
        <f t="shared" si="38"/>
        <v>2.7080502011022101</v>
      </c>
      <c r="AO1022" s="12">
        <v>1486.31</v>
      </c>
      <c r="AP1022" s="12" t="s">
        <v>1140</v>
      </c>
      <c r="AQ1022" s="12" t="s">
        <v>1109</v>
      </c>
      <c r="AR1022" s="12" t="s">
        <v>1112</v>
      </c>
      <c r="AS1022" s="12" t="s">
        <v>1142</v>
      </c>
      <c r="AT1022" s="12" t="s">
        <v>17</v>
      </c>
    </row>
    <row r="1023" spans="1:46" ht="15" customHeight="1" x14ac:dyDescent="0.3">
      <c r="A1023" s="15">
        <v>1.7558317724458115E-2</v>
      </c>
      <c r="B1023" s="12">
        <v>1.3486823759366377E-2</v>
      </c>
      <c r="C1023" s="12">
        <v>1</v>
      </c>
      <c r="D1023" s="12">
        <v>0</v>
      </c>
      <c r="E1023" s="12">
        <v>0</v>
      </c>
      <c r="F1023" s="12">
        <v>1</v>
      </c>
      <c r="G1023" s="12">
        <v>1</v>
      </c>
      <c r="H1023" s="12">
        <v>0</v>
      </c>
      <c r="I1023" s="12">
        <v>0</v>
      </c>
      <c r="J1023" s="12">
        <v>0</v>
      </c>
      <c r="K1023" s="12">
        <v>0</v>
      </c>
      <c r="L1023" s="12">
        <v>0</v>
      </c>
      <c r="M1023" s="12">
        <v>0</v>
      </c>
      <c r="N1023" s="12">
        <v>0</v>
      </c>
      <c r="O1023" s="113">
        <v>7.6058900010531216</v>
      </c>
      <c r="P1023" s="12">
        <v>0</v>
      </c>
      <c r="Q1023" s="12">
        <v>1</v>
      </c>
      <c r="R1023" s="12">
        <v>4.2329999999999997</v>
      </c>
      <c r="S1023" s="128">
        <v>5.7776523232226564</v>
      </c>
      <c r="T1023" s="126">
        <v>0</v>
      </c>
      <c r="U1023" s="128">
        <v>0.370759993063982</v>
      </c>
      <c r="V1023" s="12">
        <v>0</v>
      </c>
      <c r="W1023" s="12">
        <v>1</v>
      </c>
      <c r="X1023" s="12">
        <v>0</v>
      </c>
      <c r="Y1023" s="12">
        <v>1</v>
      </c>
      <c r="Z1023" s="12">
        <v>0</v>
      </c>
      <c r="AA1023" s="12">
        <v>0</v>
      </c>
      <c r="AB1023" s="12">
        <v>0</v>
      </c>
      <c r="AC1023" s="12">
        <v>0</v>
      </c>
      <c r="AD1023" s="12">
        <v>1</v>
      </c>
      <c r="AE1023" s="12">
        <v>0</v>
      </c>
      <c r="AF1023" s="12">
        <v>0.48</v>
      </c>
      <c r="AG1023" s="113">
        <v>2.0794415416798357</v>
      </c>
      <c r="AH1023" s="12">
        <v>1</v>
      </c>
      <c r="AI1023" s="24">
        <v>68</v>
      </c>
      <c r="AJ1023" s="12">
        <v>1</v>
      </c>
      <c r="AK1023" s="12" t="s">
        <v>1098</v>
      </c>
      <c r="AL1023" s="12">
        <v>24</v>
      </c>
      <c r="AM1023" s="12" t="s">
        <v>174</v>
      </c>
      <c r="AN1023" s="128">
        <f t="shared" si="38"/>
        <v>2.7080502011022101</v>
      </c>
      <c r="AO1023" s="12">
        <v>1486.31</v>
      </c>
      <c r="AP1023" s="12" t="s">
        <v>1140</v>
      </c>
      <c r="AQ1023" s="12" t="s">
        <v>1109</v>
      </c>
      <c r="AR1023" s="12" t="s">
        <v>1113</v>
      </c>
      <c r="AS1023" s="12" t="s">
        <v>1142</v>
      </c>
      <c r="AT1023" s="12" t="s">
        <v>17</v>
      </c>
    </row>
    <row r="1024" spans="1:46" ht="15" customHeight="1" x14ac:dyDescent="0.3">
      <c r="A1024" s="15">
        <v>7.448889132484985E-3</v>
      </c>
      <c r="B1024" s="12">
        <v>1.3488528969634974E-2</v>
      </c>
      <c r="C1024" s="12">
        <v>1</v>
      </c>
      <c r="D1024" s="12">
        <v>0</v>
      </c>
      <c r="E1024" s="12">
        <v>0</v>
      </c>
      <c r="F1024" s="12">
        <v>1</v>
      </c>
      <c r="G1024" s="12">
        <v>1</v>
      </c>
      <c r="H1024" s="12">
        <v>0</v>
      </c>
      <c r="I1024" s="12">
        <v>0</v>
      </c>
      <c r="J1024" s="12">
        <v>0</v>
      </c>
      <c r="K1024" s="12">
        <v>0</v>
      </c>
      <c r="L1024" s="12">
        <v>0</v>
      </c>
      <c r="M1024" s="12">
        <v>0</v>
      </c>
      <c r="N1024" s="12">
        <v>0</v>
      </c>
      <c r="O1024" s="113">
        <v>7.6058900010531216</v>
      </c>
      <c r="P1024" s="12">
        <v>0</v>
      </c>
      <c r="Q1024" s="12">
        <v>1</v>
      </c>
      <c r="R1024" s="12">
        <v>4.2329999999999997</v>
      </c>
      <c r="S1024" s="128">
        <v>5.7776523232226564</v>
      </c>
      <c r="T1024" s="126">
        <v>0</v>
      </c>
      <c r="U1024" s="128">
        <v>0.370759993063982</v>
      </c>
      <c r="V1024" s="12">
        <v>0</v>
      </c>
      <c r="W1024" s="12">
        <v>1</v>
      </c>
      <c r="X1024" s="12">
        <v>0</v>
      </c>
      <c r="Y1024" s="12">
        <v>1</v>
      </c>
      <c r="Z1024" s="12">
        <v>0</v>
      </c>
      <c r="AA1024" s="12">
        <v>0</v>
      </c>
      <c r="AB1024" s="12">
        <v>0</v>
      </c>
      <c r="AC1024" s="12">
        <v>0</v>
      </c>
      <c r="AD1024" s="12">
        <v>1</v>
      </c>
      <c r="AE1024" s="12">
        <v>0</v>
      </c>
      <c r="AF1024" s="12">
        <v>0.48</v>
      </c>
      <c r="AG1024" s="113">
        <v>2.0794415416798357</v>
      </c>
      <c r="AH1024" s="12">
        <v>1</v>
      </c>
      <c r="AI1024" s="24">
        <v>68</v>
      </c>
      <c r="AJ1024" s="12">
        <v>1</v>
      </c>
      <c r="AK1024" s="12" t="s">
        <v>1098</v>
      </c>
      <c r="AL1024" s="12">
        <v>24</v>
      </c>
      <c r="AM1024" s="12" t="s">
        <v>174</v>
      </c>
      <c r="AN1024" s="128">
        <f t="shared" si="38"/>
        <v>2.7080502011022101</v>
      </c>
      <c r="AO1024" s="12">
        <v>1486.31</v>
      </c>
      <c r="AP1024" s="12" t="s">
        <v>1140</v>
      </c>
      <c r="AQ1024" s="12" t="s">
        <v>1109</v>
      </c>
      <c r="AR1024" s="12" t="s">
        <v>1114</v>
      </c>
      <c r="AS1024" s="12" t="s">
        <v>1142</v>
      </c>
      <c r="AT1024" s="12" t="s">
        <v>17</v>
      </c>
    </row>
    <row r="1025" spans="1:47" ht="15" customHeight="1" x14ac:dyDescent="0.3">
      <c r="A1025" s="15">
        <v>-9.0967908621010108E-3</v>
      </c>
      <c r="B1025" s="12">
        <v>1.3488345071391152E-2</v>
      </c>
      <c r="C1025" s="12">
        <v>1</v>
      </c>
      <c r="D1025" s="12">
        <v>0</v>
      </c>
      <c r="E1025" s="12">
        <v>0</v>
      </c>
      <c r="F1025" s="12">
        <v>1</v>
      </c>
      <c r="G1025" s="12">
        <v>1</v>
      </c>
      <c r="H1025" s="12">
        <v>0</v>
      </c>
      <c r="I1025" s="12">
        <v>0</v>
      </c>
      <c r="J1025" s="12">
        <v>0</v>
      </c>
      <c r="K1025" s="12">
        <v>0</v>
      </c>
      <c r="L1025" s="12">
        <v>0</v>
      </c>
      <c r="M1025" s="12">
        <v>0</v>
      </c>
      <c r="N1025" s="12">
        <v>0</v>
      </c>
      <c r="O1025" s="113">
        <v>7.6058900010531216</v>
      </c>
      <c r="P1025" s="12">
        <v>0</v>
      </c>
      <c r="Q1025" s="12">
        <v>1</v>
      </c>
      <c r="R1025" s="12">
        <v>4.2329999999999997</v>
      </c>
      <c r="S1025" s="128">
        <v>5.7776523232226564</v>
      </c>
      <c r="T1025" s="126">
        <v>0</v>
      </c>
      <c r="U1025" s="128">
        <v>0.370759993063982</v>
      </c>
      <c r="V1025" s="12">
        <v>0</v>
      </c>
      <c r="W1025" s="12">
        <v>1</v>
      </c>
      <c r="X1025" s="12">
        <v>0</v>
      </c>
      <c r="Y1025" s="12">
        <v>1</v>
      </c>
      <c r="Z1025" s="12">
        <v>0</v>
      </c>
      <c r="AA1025" s="12">
        <v>0</v>
      </c>
      <c r="AB1025" s="12">
        <v>0</v>
      </c>
      <c r="AC1025" s="12">
        <v>0</v>
      </c>
      <c r="AD1025" s="12">
        <v>1</v>
      </c>
      <c r="AE1025" s="12">
        <v>0</v>
      </c>
      <c r="AF1025" s="12">
        <v>0.48</v>
      </c>
      <c r="AG1025" s="113">
        <v>2.0794415416798357</v>
      </c>
      <c r="AH1025" s="12">
        <v>1</v>
      </c>
      <c r="AI1025" s="24">
        <v>68</v>
      </c>
      <c r="AJ1025" s="12">
        <v>1</v>
      </c>
      <c r="AK1025" s="12" t="s">
        <v>1098</v>
      </c>
      <c r="AL1025" s="12">
        <v>24</v>
      </c>
      <c r="AM1025" s="12" t="s">
        <v>174</v>
      </c>
      <c r="AN1025" s="128">
        <f t="shared" si="38"/>
        <v>2.7080502011022101</v>
      </c>
      <c r="AO1025" s="12">
        <v>1486.31</v>
      </c>
      <c r="AP1025" s="12" t="s">
        <v>1140</v>
      </c>
      <c r="AQ1025" s="12" t="s">
        <v>1109</v>
      </c>
      <c r="AR1025" s="12" t="s">
        <v>1110</v>
      </c>
      <c r="AS1025" s="12" t="s">
        <v>1142</v>
      </c>
      <c r="AT1025" s="12" t="s">
        <v>17</v>
      </c>
    </row>
    <row r="1026" spans="1:47" ht="15" customHeight="1" x14ac:dyDescent="0.3">
      <c r="A1026" s="15">
        <v>1.2043654834214791E-3</v>
      </c>
      <c r="B1026" s="12">
        <v>1.3488893414320566E-2</v>
      </c>
      <c r="C1026" s="12">
        <v>1</v>
      </c>
      <c r="D1026" s="12">
        <v>0</v>
      </c>
      <c r="E1026" s="12">
        <v>0</v>
      </c>
      <c r="F1026" s="12">
        <v>1</v>
      </c>
      <c r="G1026" s="12">
        <v>1</v>
      </c>
      <c r="H1026" s="12">
        <v>0</v>
      </c>
      <c r="I1026" s="12">
        <v>0</v>
      </c>
      <c r="J1026" s="12">
        <v>0</v>
      </c>
      <c r="K1026" s="12">
        <v>0</v>
      </c>
      <c r="L1026" s="12">
        <v>0</v>
      </c>
      <c r="M1026" s="12">
        <v>0</v>
      </c>
      <c r="N1026" s="12">
        <v>0</v>
      </c>
      <c r="O1026" s="113">
        <v>7.6058900010531216</v>
      </c>
      <c r="P1026" s="12">
        <v>0</v>
      </c>
      <c r="Q1026" s="12">
        <v>1</v>
      </c>
      <c r="R1026" s="12">
        <v>4.2329999999999997</v>
      </c>
      <c r="S1026" s="128">
        <v>5.7776523232226564</v>
      </c>
      <c r="T1026" s="126">
        <v>0</v>
      </c>
      <c r="U1026" s="128">
        <v>0.370759993063982</v>
      </c>
      <c r="V1026" s="12">
        <v>0</v>
      </c>
      <c r="W1026" s="12">
        <v>1</v>
      </c>
      <c r="X1026" s="12">
        <v>0</v>
      </c>
      <c r="Y1026" s="12">
        <v>1</v>
      </c>
      <c r="Z1026" s="12">
        <v>0</v>
      </c>
      <c r="AA1026" s="12">
        <v>0</v>
      </c>
      <c r="AB1026" s="12">
        <v>0</v>
      </c>
      <c r="AC1026" s="12">
        <v>0</v>
      </c>
      <c r="AD1026" s="12">
        <v>1</v>
      </c>
      <c r="AE1026" s="12">
        <v>0</v>
      </c>
      <c r="AF1026" s="12">
        <v>0.48</v>
      </c>
      <c r="AG1026" s="113">
        <v>2.0794415416798357</v>
      </c>
      <c r="AH1026" s="12">
        <v>1</v>
      </c>
      <c r="AI1026" s="24">
        <v>68</v>
      </c>
      <c r="AJ1026" s="12">
        <v>1</v>
      </c>
      <c r="AK1026" s="12" t="s">
        <v>1098</v>
      </c>
      <c r="AL1026" s="12">
        <v>24</v>
      </c>
      <c r="AM1026" s="12" t="s">
        <v>174</v>
      </c>
      <c r="AN1026" s="128">
        <f t="shared" si="38"/>
        <v>2.7080502011022101</v>
      </c>
      <c r="AO1026" s="12">
        <v>1486.31</v>
      </c>
      <c r="AP1026" s="12" t="s">
        <v>1140</v>
      </c>
      <c r="AQ1026" s="12" t="s">
        <v>1109</v>
      </c>
      <c r="AR1026" s="12" t="s">
        <v>1111</v>
      </c>
      <c r="AS1026" s="12" t="s">
        <v>1142</v>
      </c>
      <c r="AT1026" s="12" t="s">
        <v>17</v>
      </c>
    </row>
    <row r="1027" spans="1:47" ht="15" customHeight="1" x14ac:dyDescent="0.3">
      <c r="A1027" s="15">
        <v>-2.8699675840197446E-3</v>
      </c>
      <c r="B1027" s="12">
        <v>1.3488847644892799E-2</v>
      </c>
      <c r="C1027" s="12">
        <v>1</v>
      </c>
      <c r="D1027" s="12">
        <v>0</v>
      </c>
      <c r="E1027" s="12">
        <v>0</v>
      </c>
      <c r="F1027" s="12">
        <v>1</v>
      </c>
      <c r="G1027" s="12">
        <v>1</v>
      </c>
      <c r="H1027" s="12">
        <v>0</v>
      </c>
      <c r="I1027" s="12">
        <v>0</v>
      </c>
      <c r="J1027" s="12">
        <v>0</v>
      </c>
      <c r="K1027" s="12">
        <v>0</v>
      </c>
      <c r="L1027" s="12">
        <v>0</v>
      </c>
      <c r="M1027" s="12">
        <v>0</v>
      </c>
      <c r="N1027" s="12">
        <v>0</v>
      </c>
      <c r="O1027" s="113">
        <v>7.6058900010531216</v>
      </c>
      <c r="P1027" s="12">
        <v>0</v>
      </c>
      <c r="Q1027" s="12">
        <v>1</v>
      </c>
      <c r="R1027" s="12">
        <v>4.2329999999999997</v>
      </c>
      <c r="S1027" s="128">
        <v>5.7776523232226564</v>
      </c>
      <c r="T1027" s="126">
        <v>0</v>
      </c>
      <c r="U1027" s="128">
        <v>0.370759993063982</v>
      </c>
      <c r="V1027" s="12">
        <v>0</v>
      </c>
      <c r="W1027" s="12">
        <v>1</v>
      </c>
      <c r="X1027" s="12">
        <v>0</v>
      </c>
      <c r="Y1027" s="12">
        <v>1</v>
      </c>
      <c r="Z1027" s="12">
        <v>0</v>
      </c>
      <c r="AA1027" s="12">
        <v>0</v>
      </c>
      <c r="AB1027" s="12">
        <v>0</v>
      </c>
      <c r="AC1027" s="12">
        <v>0</v>
      </c>
      <c r="AD1027" s="12">
        <v>1</v>
      </c>
      <c r="AE1027" s="12">
        <v>0</v>
      </c>
      <c r="AF1027" s="12">
        <v>0.48</v>
      </c>
      <c r="AG1027" s="113">
        <v>2.0794415416798357</v>
      </c>
      <c r="AH1027" s="12">
        <v>1</v>
      </c>
      <c r="AI1027" s="24">
        <v>68</v>
      </c>
      <c r="AJ1027" s="12">
        <v>1</v>
      </c>
      <c r="AK1027" s="12" t="s">
        <v>1098</v>
      </c>
      <c r="AL1027" s="12">
        <v>24</v>
      </c>
      <c r="AM1027" s="12" t="s">
        <v>174</v>
      </c>
      <c r="AN1027" s="128">
        <f t="shared" si="38"/>
        <v>2.7080502011022101</v>
      </c>
      <c r="AO1027" s="12">
        <v>1486.31</v>
      </c>
      <c r="AP1027" s="12" t="s">
        <v>1140</v>
      </c>
      <c r="AQ1027" s="12" t="s">
        <v>1109</v>
      </c>
      <c r="AR1027" s="12" t="s">
        <v>1112</v>
      </c>
      <c r="AS1027" s="12" t="s">
        <v>1142</v>
      </c>
      <c r="AT1027" s="12" t="s">
        <v>17</v>
      </c>
    </row>
    <row r="1028" spans="1:47" ht="15" customHeight="1" x14ac:dyDescent="0.3">
      <c r="A1028" s="15">
        <v>9.8096393960068508E-3</v>
      </c>
      <c r="B1028" s="12">
        <v>1.348825416950942E-2</v>
      </c>
      <c r="C1028" s="12">
        <v>1</v>
      </c>
      <c r="D1028" s="12">
        <v>0</v>
      </c>
      <c r="E1028" s="12">
        <v>0</v>
      </c>
      <c r="F1028" s="12">
        <v>1</v>
      </c>
      <c r="G1028" s="12">
        <v>1</v>
      </c>
      <c r="H1028" s="12">
        <v>0</v>
      </c>
      <c r="I1028" s="12">
        <v>0</v>
      </c>
      <c r="J1028" s="12">
        <v>0</v>
      </c>
      <c r="K1028" s="12">
        <v>0</v>
      </c>
      <c r="L1028" s="12">
        <v>0</v>
      </c>
      <c r="M1028" s="12">
        <v>0</v>
      </c>
      <c r="N1028" s="12">
        <v>0</v>
      </c>
      <c r="O1028" s="113">
        <v>7.6058900010531216</v>
      </c>
      <c r="P1028" s="12">
        <v>0</v>
      </c>
      <c r="Q1028" s="12">
        <v>1</v>
      </c>
      <c r="R1028" s="12">
        <v>4.2329999999999997</v>
      </c>
      <c r="S1028" s="128">
        <v>5.7776523232226564</v>
      </c>
      <c r="T1028" s="126">
        <v>0</v>
      </c>
      <c r="U1028" s="128">
        <v>0.370759993063982</v>
      </c>
      <c r="V1028" s="12">
        <v>0</v>
      </c>
      <c r="W1028" s="12">
        <v>1</v>
      </c>
      <c r="X1028" s="12">
        <v>0</v>
      </c>
      <c r="Y1028" s="12">
        <v>1</v>
      </c>
      <c r="Z1028" s="12">
        <v>0</v>
      </c>
      <c r="AA1028" s="12">
        <v>0</v>
      </c>
      <c r="AB1028" s="12">
        <v>0</v>
      </c>
      <c r="AC1028" s="12">
        <v>0</v>
      </c>
      <c r="AD1028" s="12">
        <v>1</v>
      </c>
      <c r="AE1028" s="12">
        <v>0</v>
      </c>
      <c r="AF1028" s="12">
        <v>0.48</v>
      </c>
      <c r="AG1028" s="113">
        <v>2.0794415416798357</v>
      </c>
      <c r="AH1028" s="12">
        <v>1</v>
      </c>
      <c r="AI1028" s="24">
        <v>68</v>
      </c>
      <c r="AJ1028" s="12">
        <v>1</v>
      </c>
      <c r="AK1028" s="12" t="s">
        <v>1098</v>
      </c>
      <c r="AL1028" s="12">
        <v>24</v>
      </c>
      <c r="AM1028" s="12" t="s">
        <v>174</v>
      </c>
      <c r="AN1028" s="128">
        <f t="shared" si="38"/>
        <v>2.7080502011022101</v>
      </c>
      <c r="AO1028" s="12">
        <v>1486.31</v>
      </c>
      <c r="AP1028" s="12" t="s">
        <v>1140</v>
      </c>
      <c r="AQ1028" s="12" t="s">
        <v>1109</v>
      </c>
      <c r="AR1028" s="12" t="s">
        <v>1113</v>
      </c>
      <c r="AS1028" s="12" t="s">
        <v>1142</v>
      </c>
      <c r="AT1028" s="12" t="s">
        <v>17</v>
      </c>
    </row>
    <row r="1029" spans="1:47" ht="15" customHeight="1" x14ac:dyDescent="0.3">
      <c r="A1029" s="15">
        <v>2.1467183441577838E-2</v>
      </c>
      <c r="B1029" s="12">
        <v>1.3485794726119412E-2</v>
      </c>
      <c r="C1029" s="12">
        <v>1</v>
      </c>
      <c r="D1029" s="12">
        <v>0</v>
      </c>
      <c r="E1029" s="12">
        <v>0</v>
      </c>
      <c r="F1029" s="12">
        <v>1</v>
      </c>
      <c r="G1029" s="12">
        <v>1</v>
      </c>
      <c r="H1029" s="12">
        <v>0</v>
      </c>
      <c r="I1029" s="12">
        <v>0</v>
      </c>
      <c r="J1029" s="12">
        <v>0</v>
      </c>
      <c r="K1029" s="12">
        <v>0</v>
      </c>
      <c r="L1029" s="12">
        <v>0</v>
      </c>
      <c r="M1029" s="12">
        <v>0</v>
      </c>
      <c r="N1029" s="12">
        <v>0</v>
      </c>
      <c r="O1029" s="113">
        <v>7.6058900010531216</v>
      </c>
      <c r="P1029" s="12">
        <v>0</v>
      </c>
      <c r="Q1029" s="12">
        <v>1</v>
      </c>
      <c r="R1029" s="12">
        <v>4.2329999999999997</v>
      </c>
      <c r="S1029" s="128">
        <v>5.7776523232226564</v>
      </c>
      <c r="T1029" s="126">
        <v>0</v>
      </c>
      <c r="U1029" s="128">
        <v>0.370759993063982</v>
      </c>
      <c r="V1029" s="12">
        <v>0</v>
      </c>
      <c r="W1029" s="12">
        <v>1</v>
      </c>
      <c r="X1029" s="12">
        <v>0</v>
      </c>
      <c r="Y1029" s="12">
        <v>1</v>
      </c>
      <c r="Z1029" s="12">
        <v>0</v>
      </c>
      <c r="AA1029" s="12">
        <v>0</v>
      </c>
      <c r="AB1029" s="12">
        <v>0</v>
      </c>
      <c r="AC1029" s="12">
        <v>0</v>
      </c>
      <c r="AD1029" s="12">
        <v>1</v>
      </c>
      <c r="AE1029" s="12">
        <v>0</v>
      </c>
      <c r="AF1029" s="12">
        <v>0.48</v>
      </c>
      <c r="AG1029" s="113">
        <v>2.0794415416798357</v>
      </c>
      <c r="AH1029" s="12">
        <v>1</v>
      </c>
      <c r="AI1029" s="24">
        <v>68</v>
      </c>
      <c r="AJ1029" s="12">
        <v>1</v>
      </c>
      <c r="AK1029" s="12" t="s">
        <v>1098</v>
      </c>
      <c r="AL1029" s="12">
        <v>24</v>
      </c>
      <c r="AM1029" s="12" t="s">
        <v>174</v>
      </c>
      <c r="AN1029" s="128">
        <f t="shared" si="38"/>
        <v>2.7080502011022101</v>
      </c>
      <c r="AO1029" s="12">
        <v>1486.31</v>
      </c>
      <c r="AP1029" s="12" t="s">
        <v>1140</v>
      </c>
      <c r="AQ1029" s="12" t="s">
        <v>1109</v>
      </c>
      <c r="AR1029" s="12" t="s">
        <v>1114</v>
      </c>
      <c r="AS1029" s="12" t="s">
        <v>1142</v>
      </c>
      <c r="AT1029" s="12" t="s">
        <v>17</v>
      </c>
      <c r="AU1029" s="12"/>
    </row>
    <row r="1030" spans="1:47" ht="15" customHeight="1" x14ac:dyDescent="0.3">
      <c r="A1030" s="15">
        <v>0.11469312576487456</v>
      </c>
      <c r="B1030" s="12">
        <v>8.4856489229382139E-3</v>
      </c>
      <c r="C1030" s="12">
        <v>0</v>
      </c>
      <c r="D1030" s="12">
        <v>0</v>
      </c>
      <c r="E1030" s="12">
        <v>1</v>
      </c>
      <c r="F1030" s="12">
        <v>1</v>
      </c>
      <c r="G1030" s="12">
        <v>1</v>
      </c>
      <c r="H1030" s="12">
        <v>0</v>
      </c>
      <c r="I1030" s="12">
        <v>0</v>
      </c>
      <c r="J1030" s="12">
        <v>0</v>
      </c>
      <c r="K1030" s="12">
        <v>0</v>
      </c>
      <c r="L1030" s="12">
        <v>0</v>
      </c>
      <c r="M1030" s="12">
        <v>0</v>
      </c>
      <c r="N1030" s="12">
        <v>0</v>
      </c>
      <c r="O1030" s="113">
        <v>7.604396348796338</v>
      </c>
      <c r="P1030" s="12">
        <v>0</v>
      </c>
      <c r="Q1030" s="12">
        <v>0</v>
      </c>
      <c r="R1030" s="12">
        <v>4.2329999999999997</v>
      </c>
      <c r="S1030" s="128">
        <v>5.1590552992145291</v>
      </c>
      <c r="T1030" s="126">
        <v>1</v>
      </c>
      <c r="U1030" s="128">
        <v>0.3444526917684117</v>
      </c>
      <c r="V1030" s="12">
        <v>1</v>
      </c>
      <c r="W1030" s="12">
        <v>1</v>
      </c>
      <c r="X1030" s="12">
        <v>1</v>
      </c>
      <c r="Y1030" s="12">
        <v>0</v>
      </c>
      <c r="Z1030" s="12">
        <v>1</v>
      </c>
      <c r="AA1030" s="12">
        <v>1</v>
      </c>
      <c r="AB1030" s="12">
        <v>0</v>
      </c>
      <c r="AC1030" s="12">
        <v>0</v>
      </c>
      <c r="AD1030" s="12">
        <v>0</v>
      </c>
      <c r="AE1030" s="12">
        <v>0</v>
      </c>
      <c r="AF1030" s="12">
        <v>0.5</v>
      </c>
      <c r="AG1030" s="113">
        <v>3.044522437723423</v>
      </c>
      <c r="AH1030" s="12">
        <v>1</v>
      </c>
      <c r="AI1030" s="24">
        <v>66</v>
      </c>
      <c r="AJ1030" s="12">
        <v>1</v>
      </c>
      <c r="AK1030" s="12" t="s">
        <v>1144</v>
      </c>
      <c r="AL1030" s="12">
        <v>25</v>
      </c>
      <c r="AM1030" s="12" t="s">
        <v>175</v>
      </c>
      <c r="AN1030" s="128">
        <f t="shared" ref="AN1030:AN1061" si="39">LN(12.5)</f>
        <v>2.5257286443082556</v>
      </c>
      <c r="AO1030" s="12">
        <v>1529.33</v>
      </c>
      <c r="AP1030" s="12" t="s">
        <v>1157</v>
      </c>
      <c r="AQ1030" s="12" t="s">
        <v>1163</v>
      </c>
      <c r="AR1030" s="12" t="s">
        <v>1154</v>
      </c>
      <c r="AS1030" s="12" t="s">
        <v>1155</v>
      </c>
      <c r="AT1030" s="12" t="s">
        <v>17</v>
      </c>
    </row>
    <row r="1031" spans="1:47" ht="15" customHeight="1" x14ac:dyDescent="0.3">
      <c r="A1031" s="15">
        <v>0.14153380513336788</v>
      </c>
      <c r="B1031" s="12">
        <v>8.5114831265771067E-3</v>
      </c>
      <c r="C1031" s="12">
        <v>0</v>
      </c>
      <c r="D1031" s="12">
        <v>0</v>
      </c>
      <c r="E1031" s="12">
        <v>1</v>
      </c>
      <c r="F1031" s="12">
        <v>1</v>
      </c>
      <c r="G1031" s="12">
        <v>1</v>
      </c>
      <c r="H1031" s="12">
        <v>0</v>
      </c>
      <c r="I1031" s="12">
        <v>0</v>
      </c>
      <c r="J1031" s="12">
        <v>0</v>
      </c>
      <c r="K1031" s="12">
        <v>0</v>
      </c>
      <c r="L1031" s="12">
        <v>0</v>
      </c>
      <c r="M1031" s="12">
        <v>0</v>
      </c>
      <c r="N1031" s="12">
        <v>0</v>
      </c>
      <c r="O1031" s="113">
        <v>7.604396348796338</v>
      </c>
      <c r="P1031" s="12">
        <v>0</v>
      </c>
      <c r="Q1031" s="12">
        <v>0</v>
      </c>
      <c r="R1031" s="12">
        <v>4.2329999999999997</v>
      </c>
      <c r="S1031" s="128">
        <v>5.1590552992145291</v>
      </c>
      <c r="T1031" s="126">
        <v>1</v>
      </c>
      <c r="U1031" s="128">
        <v>0.3444526917684117</v>
      </c>
      <c r="V1031" s="12">
        <v>1</v>
      </c>
      <c r="W1031" s="12">
        <v>1</v>
      </c>
      <c r="X1031" s="12">
        <v>1</v>
      </c>
      <c r="Y1031" s="12">
        <v>0</v>
      </c>
      <c r="Z1031" s="12">
        <v>1</v>
      </c>
      <c r="AA1031" s="12">
        <v>1</v>
      </c>
      <c r="AB1031" s="12">
        <v>0</v>
      </c>
      <c r="AC1031" s="12">
        <v>0</v>
      </c>
      <c r="AD1031" s="12">
        <v>0</v>
      </c>
      <c r="AE1031" s="12">
        <v>0</v>
      </c>
      <c r="AF1031" s="12">
        <v>0.5</v>
      </c>
      <c r="AG1031" s="113">
        <v>3.044522437723423</v>
      </c>
      <c r="AH1031" s="12">
        <v>1</v>
      </c>
      <c r="AI1031" s="24">
        <v>66</v>
      </c>
      <c r="AJ1031" s="12">
        <v>1</v>
      </c>
      <c r="AK1031" s="12" t="s">
        <v>1144</v>
      </c>
      <c r="AL1031" s="12">
        <v>25</v>
      </c>
      <c r="AM1031" s="12" t="s">
        <v>175</v>
      </c>
      <c r="AN1031" s="128">
        <f t="shared" si="39"/>
        <v>2.5257286443082556</v>
      </c>
      <c r="AO1031" s="12">
        <v>1529.33</v>
      </c>
      <c r="AP1031" s="12" t="s">
        <v>1157</v>
      </c>
      <c r="AQ1031" s="12" t="s">
        <v>1163</v>
      </c>
      <c r="AR1031" s="12" t="s">
        <v>1154</v>
      </c>
      <c r="AS1031" s="12" t="s">
        <v>1155</v>
      </c>
      <c r="AT1031" s="12" t="s">
        <v>17</v>
      </c>
    </row>
    <row r="1032" spans="1:47" ht="15" customHeight="1" x14ac:dyDescent="0.3">
      <c r="A1032" s="15">
        <v>0.14363732389439787</v>
      </c>
      <c r="B1032" s="12">
        <v>8.5088776828807656E-3</v>
      </c>
      <c r="C1032" s="12">
        <v>0</v>
      </c>
      <c r="D1032" s="12">
        <v>0</v>
      </c>
      <c r="E1032" s="12">
        <v>1</v>
      </c>
      <c r="F1032" s="12">
        <v>1</v>
      </c>
      <c r="G1032" s="12">
        <v>0</v>
      </c>
      <c r="H1032" s="12">
        <v>0</v>
      </c>
      <c r="I1032" s="12">
        <v>0</v>
      </c>
      <c r="J1032" s="12">
        <v>0</v>
      </c>
      <c r="K1032" s="12">
        <v>1</v>
      </c>
      <c r="L1032" s="12">
        <v>0</v>
      </c>
      <c r="M1032" s="12">
        <v>0</v>
      </c>
      <c r="N1032" s="12">
        <v>0</v>
      </c>
      <c r="O1032" s="113">
        <v>7.604396348796338</v>
      </c>
      <c r="P1032" s="12">
        <v>0</v>
      </c>
      <c r="Q1032" s="12">
        <v>0</v>
      </c>
      <c r="R1032" s="12">
        <v>4.2329999999999997</v>
      </c>
      <c r="S1032" s="128">
        <v>5.1590552992145291</v>
      </c>
      <c r="T1032" s="126">
        <v>1</v>
      </c>
      <c r="U1032" s="128">
        <v>0.3444526917684117</v>
      </c>
      <c r="V1032" s="12">
        <v>1</v>
      </c>
      <c r="W1032" s="12">
        <v>1</v>
      </c>
      <c r="X1032" s="12">
        <v>1</v>
      </c>
      <c r="Y1032" s="12">
        <v>0</v>
      </c>
      <c r="Z1032" s="12">
        <v>1</v>
      </c>
      <c r="AA1032" s="12">
        <v>1</v>
      </c>
      <c r="AB1032" s="12">
        <v>0</v>
      </c>
      <c r="AC1032" s="12">
        <v>0</v>
      </c>
      <c r="AD1032" s="12">
        <v>0</v>
      </c>
      <c r="AE1032" s="12">
        <v>0</v>
      </c>
      <c r="AF1032" s="12">
        <v>0.5</v>
      </c>
      <c r="AG1032" s="113">
        <v>3.044522437723423</v>
      </c>
      <c r="AH1032" s="12">
        <v>1</v>
      </c>
      <c r="AI1032" s="24">
        <v>66</v>
      </c>
      <c r="AJ1032" s="12">
        <v>1</v>
      </c>
      <c r="AK1032" s="12" t="s">
        <v>1144</v>
      </c>
      <c r="AL1032" s="12">
        <v>25</v>
      </c>
      <c r="AM1032" s="12" t="s">
        <v>175</v>
      </c>
      <c r="AN1032" s="128">
        <f t="shared" si="39"/>
        <v>2.5257286443082556</v>
      </c>
      <c r="AO1032" s="12">
        <v>1529.33</v>
      </c>
      <c r="AP1032" s="12" t="s">
        <v>1157</v>
      </c>
      <c r="AQ1032" s="12" t="s">
        <v>1163</v>
      </c>
      <c r="AR1032" s="12" t="s">
        <v>1154</v>
      </c>
      <c r="AS1032" s="12" t="s">
        <v>1155</v>
      </c>
      <c r="AT1032" s="12" t="s">
        <v>17</v>
      </c>
    </row>
    <row r="1033" spans="1:47" ht="15" customHeight="1" x14ac:dyDescent="0.3">
      <c r="A1033" s="15">
        <v>5.3628034548406978E-2</v>
      </c>
      <c r="B1033" s="12">
        <v>8.5859805553005087E-3</v>
      </c>
      <c r="C1033" s="12">
        <v>0</v>
      </c>
      <c r="D1033" s="12">
        <v>0</v>
      </c>
      <c r="E1033" s="12">
        <v>1</v>
      </c>
      <c r="F1033" s="12">
        <v>1</v>
      </c>
      <c r="G1033" s="12">
        <v>0</v>
      </c>
      <c r="H1033" s="12">
        <v>0</v>
      </c>
      <c r="I1033" s="12">
        <v>0</v>
      </c>
      <c r="J1033" s="12">
        <v>0</v>
      </c>
      <c r="K1033" s="12">
        <v>1</v>
      </c>
      <c r="L1033" s="12">
        <v>0</v>
      </c>
      <c r="M1033" s="12">
        <v>0</v>
      </c>
      <c r="N1033" s="12">
        <v>0</v>
      </c>
      <c r="O1033" s="113">
        <v>7.604396348796338</v>
      </c>
      <c r="P1033" s="12">
        <v>0</v>
      </c>
      <c r="Q1033" s="12">
        <v>0</v>
      </c>
      <c r="R1033" s="12">
        <v>4.2329999999999997</v>
      </c>
      <c r="S1033" s="128">
        <v>5.1590552992145291</v>
      </c>
      <c r="T1033" s="126">
        <v>1</v>
      </c>
      <c r="U1033" s="128">
        <v>0.3444526917684117</v>
      </c>
      <c r="V1033" s="12">
        <v>1</v>
      </c>
      <c r="W1033" s="12">
        <v>1</v>
      </c>
      <c r="X1033" s="12">
        <v>1</v>
      </c>
      <c r="Y1033" s="12">
        <v>0</v>
      </c>
      <c r="Z1033" s="12">
        <v>1</v>
      </c>
      <c r="AA1033" s="12">
        <v>1</v>
      </c>
      <c r="AB1033" s="12">
        <v>0</v>
      </c>
      <c r="AC1033" s="12">
        <v>0</v>
      </c>
      <c r="AD1033" s="12">
        <v>0</v>
      </c>
      <c r="AE1033" s="12">
        <v>0</v>
      </c>
      <c r="AF1033" s="12">
        <v>0.5</v>
      </c>
      <c r="AG1033" s="113">
        <v>3.044522437723423</v>
      </c>
      <c r="AH1033" s="12">
        <v>1</v>
      </c>
      <c r="AI1033" s="24">
        <v>66</v>
      </c>
      <c r="AJ1033" s="12">
        <v>1</v>
      </c>
      <c r="AK1033" s="12" t="s">
        <v>1144</v>
      </c>
      <c r="AL1033" s="12">
        <v>25</v>
      </c>
      <c r="AM1033" s="12" t="s">
        <v>175</v>
      </c>
      <c r="AN1033" s="128">
        <f t="shared" si="39"/>
        <v>2.5257286443082556</v>
      </c>
      <c r="AO1033" s="12">
        <v>1529.33</v>
      </c>
      <c r="AP1033" s="12" t="s">
        <v>1157</v>
      </c>
      <c r="AQ1033" s="12" t="s">
        <v>1163</v>
      </c>
      <c r="AR1033" s="12" t="s">
        <v>1154</v>
      </c>
      <c r="AS1033" s="12" t="s">
        <v>1155</v>
      </c>
      <c r="AT1033" s="12" t="s">
        <v>17</v>
      </c>
    </row>
    <row r="1034" spans="1:47" ht="15" customHeight="1" x14ac:dyDescent="0.3">
      <c r="A1034" s="15">
        <v>4.3755066473772281E-2</v>
      </c>
      <c r="B1034" s="12">
        <v>8.5901190023298657E-3</v>
      </c>
      <c r="C1034" s="12">
        <v>0</v>
      </c>
      <c r="D1034" s="12">
        <v>0</v>
      </c>
      <c r="E1034" s="12">
        <v>1</v>
      </c>
      <c r="F1034" s="12">
        <v>1</v>
      </c>
      <c r="G1034" s="12">
        <v>0</v>
      </c>
      <c r="H1034" s="12">
        <v>0</v>
      </c>
      <c r="I1034" s="12">
        <v>0</v>
      </c>
      <c r="J1034" s="12">
        <v>0</v>
      </c>
      <c r="K1034" s="12">
        <v>1</v>
      </c>
      <c r="L1034" s="12">
        <v>0</v>
      </c>
      <c r="M1034" s="12">
        <v>0</v>
      </c>
      <c r="N1034" s="12">
        <v>0</v>
      </c>
      <c r="O1034" s="113">
        <v>7.604396348796338</v>
      </c>
      <c r="P1034" s="12">
        <v>0</v>
      </c>
      <c r="Q1034" s="12">
        <v>0</v>
      </c>
      <c r="R1034" s="12">
        <v>4.2329999999999997</v>
      </c>
      <c r="S1034" s="128">
        <v>5.1590552992145291</v>
      </c>
      <c r="T1034" s="126">
        <v>1</v>
      </c>
      <c r="U1034" s="128">
        <v>0.3444526917684117</v>
      </c>
      <c r="V1034" s="12">
        <v>1</v>
      </c>
      <c r="W1034" s="12">
        <v>1</v>
      </c>
      <c r="X1034" s="12">
        <v>1</v>
      </c>
      <c r="Y1034" s="12">
        <v>0</v>
      </c>
      <c r="Z1034" s="12">
        <v>1</v>
      </c>
      <c r="AA1034" s="12">
        <v>1</v>
      </c>
      <c r="AB1034" s="12">
        <v>0</v>
      </c>
      <c r="AC1034" s="12">
        <v>0</v>
      </c>
      <c r="AD1034" s="12">
        <v>0</v>
      </c>
      <c r="AE1034" s="12">
        <v>0</v>
      </c>
      <c r="AF1034" s="12">
        <v>0.5</v>
      </c>
      <c r="AG1034" s="113">
        <v>3.044522437723423</v>
      </c>
      <c r="AH1034" s="12">
        <v>1</v>
      </c>
      <c r="AI1034" s="24">
        <v>66</v>
      </c>
      <c r="AJ1034" s="12">
        <v>1</v>
      </c>
      <c r="AK1034" s="12" t="s">
        <v>1144</v>
      </c>
      <c r="AL1034" s="12">
        <v>25</v>
      </c>
      <c r="AM1034" s="12" t="s">
        <v>175</v>
      </c>
      <c r="AN1034" s="128">
        <f t="shared" si="39"/>
        <v>2.5257286443082556</v>
      </c>
      <c r="AO1034" s="12">
        <v>1529.33</v>
      </c>
      <c r="AP1034" s="12" t="s">
        <v>1157</v>
      </c>
      <c r="AQ1034" s="12" t="s">
        <v>1163</v>
      </c>
      <c r="AR1034" s="12" t="s">
        <v>1156</v>
      </c>
      <c r="AS1034" s="12" t="s">
        <v>1155</v>
      </c>
      <c r="AT1034" s="12" t="s">
        <v>17</v>
      </c>
    </row>
    <row r="1035" spans="1:47" ht="15" customHeight="1" x14ac:dyDescent="0.3">
      <c r="A1035" s="15">
        <v>6.055061335859057E-2</v>
      </c>
      <c r="B1035" s="12">
        <v>8.5825768682997201E-3</v>
      </c>
      <c r="C1035" s="12">
        <v>0</v>
      </c>
      <c r="D1035" s="12">
        <v>0</v>
      </c>
      <c r="E1035" s="12">
        <v>1</v>
      </c>
      <c r="F1035" s="12">
        <v>1</v>
      </c>
      <c r="G1035" s="12">
        <v>0</v>
      </c>
      <c r="H1035" s="12">
        <v>0</v>
      </c>
      <c r="I1035" s="12">
        <v>0</v>
      </c>
      <c r="J1035" s="12">
        <v>0</v>
      </c>
      <c r="K1035" s="12">
        <v>1</v>
      </c>
      <c r="L1035" s="12">
        <v>0</v>
      </c>
      <c r="M1035" s="12">
        <v>0</v>
      </c>
      <c r="N1035" s="12">
        <v>0</v>
      </c>
      <c r="O1035" s="113">
        <v>7.604396348796338</v>
      </c>
      <c r="P1035" s="12">
        <v>0</v>
      </c>
      <c r="Q1035" s="12">
        <v>0</v>
      </c>
      <c r="R1035" s="12">
        <v>4.2329999999999997</v>
      </c>
      <c r="S1035" s="128">
        <v>5.1590552992145291</v>
      </c>
      <c r="T1035" s="126">
        <v>1</v>
      </c>
      <c r="U1035" s="128">
        <v>0.3444526917684117</v>
      </c>
      <c r="V1035" s="12">
        <v>1</v>
      </c>
      <c r="W1035" s="12">
        <v>1</v>
      </c>
      <c r="X1035" s="12">
        <v>1</v>
      </c>
      <c r="Y1035" s="12">
        <v>0</v>
      </c>
      <c r="Z1035" s="12">
        <v>1</v>
      </c>
      <c r="AA1035" s="12">
        <v>1</v>
      </c>
      <c r="AB1035" s="12">
        <v>0</v>
      </c>
      <c r="AC1035" s="12">
        <v>0</v>
      </c>
      <c r="AD1035" s="12">
        <v>0</v>
      </c>
      <c r="AE1035" s="12">
        <v>0</v>
      </c>
      <c r="AF1035" s="12">
        <v>0.5</v>
      </c>
      <c r="AG1035" s="113">
        <v>3.044522437723423</v>
      </c>
      <c r="AH1035" s="12">
        <v>1</v>
      </c>
      <c r="AI1035" s="24">
        <v>66</v>
      </c>
      <c r="AJ1035" s="12">
        <v>1</v>
      </c>
      <c r="AK1035" s="12" t="s">
        <v>1144</v>
      </c>
      <c r="AL1035" s="12">
        <v>25</v>
      </c>
      <c r="AM1035" s="12" t="s">
        <v>175</v>
      </c>
      <c r="AN1035" s="128">
        <f t="shared" si="39"/>
        <v>2.5257286443082556</v>
      </c>
      <c r="AO1035" s="12">
        <v>1529.33</v>
      </c>
      <c r="AP1035" s="12" t="s">
        <v>1157</v>
      </c>
      <c r="AQ1035" s="12" t="s">
        <v>1163</v>
      </c>
      <c r="AR1035" s="12" t="s">
        <v>1154</v>
      </c>
      <c r="AS1035" s="12" t="s">
        <v>1155</v>
      </c>
      <c r="AT1035" s="12" t="s">
        <v>17</v>
      </c>
    </row>
    <row r="1036" spans="1:47" ht="15" customHeight="1" x14ac:dyDescent="0.3">
      <c r="A1036" s="15">
        <v>2.2837045312606816E-2</v>
      </c>
      <c r="B1036" s="12">
        <v>8.5961112999485018E-3</v>
      </c>
      <c r="C1036" s="12">
        <v>0</v>
      </c>
      <c r="D1036" s="12">
        <v>0</v>
      </c>
      <c r="E1036" s="12">
        <v>1</v>
      </c>
      <c r="F1036" s="12">
        <v>1</v>
      </c>
      <c r="G1036" s="12">
        <v>0</v>
      </c>
      <c r="H1036" s="12">
        <v>0</v>
      </c>
      <c r="I1036" s="12">
        <v>0</v>
      </c>
      <c r="J1036" s="12">
        <v>0</v>
      </c>
      <c r="K1036" s="12">
        <v>1</v>
      </c>
      <c r="L1036" s="12">
        <v>0</v>
      </c>
      <c r="M1036" s="12">
        <v>0</v>
      </c>
      <c r="N1036" s="12">
        <v>0</v>
      </c>
      <c r="O1036" s="113">
        <v>7.604396348796338</v>
      </c>
      <c r="P1036" s="12">
        <v>0</v>
      </c>
      <c r="Q1036" s="12">
        <v>0</v>
      </c>
      <c r="R1036" s="12">
        <v>4.2329999999999997</v>
      </c>
      <c r="S1036" s="128">
        <v>5.1590552992145291</v>
      </c>
      <c r="T1036" s="126">
        <v>1</v>
      </c>
      <c r="U1036" s="128">
        <v>0.3444526917684117</v>
      </c>
      <c r="V1036" s="12">
        <v>1</v>
      </c>
      <c r="W1036" s="12">
        <v>1</v>
      </c>
      <c r="X1036" s="12">
        <v>1</v>
      </c>
      <c r="Y1036" s="12">
        <v>0</v>
      </c>
      <c r="Z1036" s="12">
        <v>1</v>
      </c>
      <c r="AA1036" s="12">
        <v>1</v>
      </c>
      <c r="AB1036" s="12">
        <v>0</v>
      </c>
      <c r="AC1036" s="12">
        <v>0</v>
      </c>
      <c r="AD1036" s="12">
        <v>0</v>
      </c>
      <c r="AE1036" s="12">
        <v>0</v>
      </c>
      <c r="AF1036" s="12">
        <v>0.5</v>
      </c>
      <c r="AG1036" s="113">
        <v>3.044522437723423</v>
      </c>
      <c r="AH1036" s="12">
        <v>1</v>
      </c>
      <c r="AI1036" s="24">
        <v>66</v>
      </c>
      <c r="AJ1036" s="12">
        <v>1</v>
      </c>
      <c r="AK1036" s="12" t="s">
        <v>1144</v>
      </c>
      <c r="AL1036" s="12">
        <v>25</v>
      </c>
      <c r="AM1036" s="12" t="s">
        <v>175</v>
      </c>
      <c r="AN1036" s="128">
        <f t="shared" si="39"/>
        <v>2.5257286443082556</v>
      </c>
      <c r="AO1036" s="12">
        <v>1529.33</v>
      </c>
      <c r="AP1036" s="12" t="s">
        <v>1157</v>
      </c>
      <c r="AQ1036" s="12" t="s">
        <v>1163</v>
      </c>
      <c r="AR1036" s="12" t="s">
        <v>1161</v>
      </c>
      <c r="AS1036" s="12" t="s">
        <v>1155</v>
      </c>
      <c r="AT1036" s="12" t="s">
        <v>17</v>
      </c>
    </row>
    <row r="1037" spans="1:47" ht="15" customHeight="1" x14ac:dyDescent="0.3">
      <c r="A1037" s="15">
        <v>6.8223126856745725E-2</v>
      </c>
      <c r="B1037" s="12">
        <v>8.5783203392857995E-3</v>
      </c>
      <c r="C1037" s="12">
        <v>0</v>
      </c>
      <c r="D1037" s="12">
        <v>0</v>
      </c>
      <c r="E1037" s="12">
        <v>1</v>
      </c>
      <c r="F1037" s="12">
        <v>1</v>
      </c>
      <c r="G1037" s="12">
        <v>0</v>
      </c>
      <c r="H1037" s="12">
        <v>0</v>
      </c>
      <c r="I1037" s="12">
        <v>0</v>
      </c>
      <c r="J1037" s="12">
        <v>0</v>
      </c>
      <c r="K1037" s="12">
        <v>1</v>
      </c>
      <c r="L1037" s="12">
        <v>0</v>
      </c>
      <c r="M1037" s="12">
        <v>0</v>
      </c>
      <c r="N1037" s="12">
        <v>0</v>
      </c>
      <c r="O1037" s="113">
        <v>7.604396348796338</v>
      </c>
      <c r="P1037" s="12">
        <v>0</v>
      </c>
      <c r="Q1037" s="12">
        <v>0</v>
      </c>
      <c r="R1037" s="12">
        <v>4.2329999999999997</v>
      </c>
      <c r="S1037" s="128">
        <v>5.1590552992145291</v>
      </c>
      <c r="T1037" s="126">
        <v>1</v>
      </c>
      <c r="U1037" s="128">
        <v>0.3444526917684117</v>
      </c>
      <c r="V1037" s="12">
        <v>1</v>
      </c>
      <c r="W1037" s="12">
        <v>1</v>
      </c>
      <c r="X1037" s="12">
        <v>1</v>
      </c>
      <c r="Y1037" s="12">
        <v>0</v>
      </c>
      <c r="Z1037" s="12">
        <v>1</v>
      </c>
      <c r="AA1037" s="12">
        <v>1</v>
      </c>
      <c r="AB1037" s="12">
        <v>0</v>
      </c>
      <c r="AC1037" s="12">
        <v>0</v>
      </c>
      <c r="AD1037" s="12">
        <v>0</v>
      </c>
      <c r="AE1037" s="12">
        <v>0</v>
      </c>
      <c r="AF1037" s="12">
        <v>0.5</v>
      </c>
      <c r="AG1037" s="113">
        <v>3.044522437723423</v>
      </c>
      <c r="AH1037" s="12">
        <v>1</v>
      </c>
      <c r="AI1037" s="24">
        <v>66</v>
      </c>
      <c r="AJ1037" s="12">
        <v>1</v>
      </c>
      <c r="AK1037" s="12" t="s">
        <v>1144</v>
      </c>
      <c r="AL1037" s="12">
        <v>25</v>
      </c>
      <c r="AM1037" s="12" t="s">
        <v>175</v>
      </c>
      <c r="AN1037" s="128">
        <f t="shared" si="39"/>
        <v>2.5257286443082556</v>
      </c>
      <c r="AO1037" s="12">
        <v>1529.33</v>
      </c>
      <c r="AP1037" s="12" t="s">
        <v>1157</v>
      </c>
      <c r="AQ1037" s="12" t="s">
        <v>1163</v>
      </c>
      <c r="AR1037" s="12" t="s">
        <v>1154</v>
      </c>
      <c r="AS1037" s="12" t="s">
        <v>1155</v>
      </c>
      <c r="AT1037" s="12" t="s">
        <v>17</v>
      </c>
    </row>
    <row r="1038" spans="1:47" ht="15" customHeight="1" x14ac:dyDescent="0.3">
      <c r="A1038" s="15">
        <v>4.9788496614870212E-2</v>
      </c>
      <c r="B1038" s="12">
        <v>8.5876899266490881E-3</v>
      </c>
      <c r="C1038" s="12">
        <v>0</v>
      </c>
      <c r="D1038" s="12">
        <v>0</v>
      </c>
      <c r="E1038" s="12">
        <v>1</v>
      </c>
      <c r="F1038" s="12">
        <v>1</v>
      </c>
      <c r="G1038" s="12">
        <v>0</v>
      </c>
      <c r="H1038" s="12">
        <v>0</v>
      </c>
      <c r="I1038" s="12">
        <v>0</v>
      </c>
      <c r="J1038" s="12">
        <v>0</v>
      </c>
      <c r="K1038" s="12">
        <v>1</v>
      </c>
      <c r="L1038" s="12">
        <v>0</v>
      </c>
      <c r="M1038" s="12">
        <v>0</v>
      </c>
      <c r="N1038" s="12">
        <v>0</v>
      </c>
      <c r="O1038" s="113">
        <v>7.604396348796338</v>
      </c>
      <c r="P1038" s="12">
        <v>0</v>
      </c>
      <c r="Q1038" s="12">
        <v>0</v>
      </c>
      <c r="R1038" s="12">
        <v>4.2329999999999997</v>
      </c>
      <c r="S1038" s="128">
        <v>5.1590552992145291</v>
      </c>
      <c r="T1038" s="126">
        <v>1</v>
      </c>
      <c r="U1038" s="128">
        <v>0.3444526917684117</v>
      </c>
      <c r="V1038" s="12">
        <v>1</v>
      </c>
      <c r="W1038" s="12">
        <v>1</v>
      </c>
      <c r="X1038" s="12">
        <v>1</v>
      </c>
      <c r="Y1038" s="12">
        <v>0</v>
      </c>
      <c r="Z1038" s="12">
        <v>1</v>
      </c>
      <c r="AA1038" s="12">
        <v>1</v>
      </c>
      <c r="AB1038" s="12">
        <v>0</v>
      </c>
      <c r="AC1038" s="12">
        <v>0</v>
      </c>
      <c r="AD1038" s="12">
        <v>0</v>
      </c>
      <c r="AE1038" s="12">
        <v>0</v>
      </c>
      <c r="AF1038" s="12">
        <v>0.5</v>
      </c>
      <c r="AG1038" s="113">
        <v>3.044522437723423</v>
      </c>
      <c r="AH1038" s="12">
        <v>1</v>
      </c>
      <c r="AI1038" s="24">
        <v>66</v>
      </c>
      <c r="AJ1038" s="12">
        <v>1</v>
      </c>
      <c r="AK1038" s="12" t="s">
        <v>1144</v>
      </c>
      <c r="AL1038" s="12">
        <v>25</v>
      </c>
      <c r="AM1038" s="12" t="s">
        <v>175</v>
      </c>
      <c r="AN1038" s="128">
        <f t="shared" si="39"/>
        <v>2.5257286443082556</v>
      </c>
      <c r="AO1038" s="12">
        <v>1529.33</v>
      </c>
      <c r="AP1038" s="12" t="s">
        <v>1157</v>
      </c>
      <c r="AQ1038" s="12" t="s">
        <v>1163</v>
      </c>
      <c r="AR1038" s="12" t="s">
        <v>1162</v>
      </c>
      <c r="AS1038" s="12" t="s">
        <v>1155</v>
      </c>
      <c r="AT1038" s="12" t="s">
        <v>17</v>
      </c>
    </row>
    <row r="1039" spans="1:47" ht="15" customHeight="1" x14ac:dyDescent="0.3">
      <c r="A1039" s="15">
        <v>7.7399966099357911E-2</v>
      </c>
      <c r="B1039" s="12">
        <v>1.8211756729260686E-2</v>
      </c>
      <c r="C1039" s="12">
        <v>0</v>
      </c>
      <c r="D1039" s="12">
        <v>0</v>
      </c>
      <c r="E1039" s="12">
        <v>1</v>
      </c>
      <c r="F1039" s="12">
        <v>1</v>
      </c>
      <c r="G1039" s="12">
        <v>0</v>
      </c>
      <c r="H1039" s="12">
        <v>0</v>
      </c>
      <c r="I1039" s="12">
        <v>0</v>
      </c>
      <c r="J1039" s="12">
        <v>0</v>
      </c>
      <c r="K1039" s="12">
        <v>1</v>
      </c>
      <c r="L1039" s="12">
        <v>0</v>
      </c>
      <c r="M1039" s="12">
        <v>0</v>
      </c>
      <c r="N1039" s="12">
        <v>0</v>
      </c>
      <c r="O1039" s="113">
        <v>7.604396348796338</v>
      </c>
      <c r="P1039" s="12">
        <v>0</v>
      </c>
      <c r="Q1039" s="12">
        <v>0</v>
      </c>
      <c r="R1039" s="12">
        <v>4.2329999999999997</v>
      </c>
      <c r="S1039" s="128">
        <v>5.1590552992145291</v>
      </c>
      <c r="T1039" s="126">
        <v>1</v>
      </c>
      <c r="U1039" s="128">
        <v>0.3444526917684117</v>
      </c>
      <c r="V1039" s="12">
        <v>1</v>
      </c>
      <c r="W1039" s="12">
        <v>1</v>
      </c>
      <c r="X1039" s="12">
        <v>1</v>
      </c>
      <c r="Y1039" s="12">
        <v>0</v>
      </c>
      <c r="Z1039" s="12">
        <v>1</v>
      </c>
      <c r="AA1039" s="12">
        <v>1</v>
      </c>
      <c r="AB1039" s="12">
        <v>0</v>
      </c>
      <c r="AC1039" s="12">
        <v>0</v>
      </c>
      <c r="AD1039" s="12">
        <v>0</v>
      </c>
      <c r="AE1039" s="12">
        <v>0</v>
      </c>
      <c r="AF1039" s="12">
        <v>0.5</v>
      </c>
      <c r="AG1039" s="113">
        <v>3.044522437723423</v>
      </c>
      <c r="AH1039" s="12">
        <v>1</v>
      </c>
      <c r="AI1039" s="24">
        <v>66</v>
      </c>
      <c r="AJ1039" s="12">
        <v>1</v>
      </c>
      <c r="AK1039" s="12" t="s">
        <v>1144</v>
      </c>
      <c r="AL1039" s="12">
        <v>25</v>
      </c>
      <c r="AM1039" s="12" t="s">
        <v>175</v>
      </c>
      <c r="AN1039" s="128">
        <f t="shared" si="39"/>
        <v>2.5257286443082556</v>
      </c>
      <c r="AO1039" s="12">
        <v>1529.33</v>
      </c>
      <c r="AP1039" s="12" t="s">
        <v>1158</v>
      </c>
      <c r="AQ1039" s="12" t="s">
        <v>1163</v>
      </c>
      <c r="AR1039" s="12" t="s">
        <v>1154</v>
      </c>
      <c r="AS1039" s="12" t="s">
        <v>1155</v>
      </c>
      <c r="AT1039" s="12" t="s">
        <v>17</v>
      </c>
    </row>
    <row r="1040" spans="1:47" ht="15" customHeight="1" x14ac:dyDescent="0.3">
      <c r="A1040" s="15">
        <v>0.15884553772471527</v>
      </c>
      <c r="B1040" s="12">
        <v>9.6222738962253845E-3</v>
      </c>
      <c r="C1040" s="12">
        <v>0</v>
      </c>
      <c r="D1040" s="12">
        <v>0</v>
      </c>
      <c r="E1040" s="12">
        <v>1</v>
      </c>
      <c r="F1040" s="12">
        <v>1</v>
      </c>
      <c r="G1040" s="12">
        <v>0</v>
      </c>
      <c r="H1040" s="12">
        <v>0</v>
      </c>
      <c r="I1040" s="12">
        <v>0</v>
      </c>
      <c r="J1040" s="12">
        <v>0</v>
      </c>
      <c r="K1040" s="12">
        <v>1</v>
      </c>
      <c r="L1040" s="12">
        <v>0</v>
      </c>
      <c r="M1040" s="12">
        <v>0</v>
      </c>
      <c r="N1040" s="12">
        <v>0</v>
      </c>
      <c r="O1040" s="113">
        <v>7.604396348796338</v>
      </c>
      <c r="P1040" s="12">
        <v>0</v>
      </c>
      <c r="Q1040" s="12">
        <v>0</v>
      </c>
      <c r="R1040" s="12">
        <v>4.2329999999999997</v>
      </c>
      <c r="S1040" s="128">
        <v>5.1590552992145291</v>
      </c>
      <c r="T1040" s="126">
        <v>1</v>
      </c>
      <c r="U1040" s="128">
        <v>0.3444526917684117</v>
      </c>
      <c r="V1040" s="12">
        <v>1</v>
      </c>
      <c r="W1040" s="12">
        <v>1</v>
      </c>
      <c r="X1040" s="12">
        <v>1</v>
      </c>
      <c r="Y1040" s="12">
        <v>0</v>
      </c>
      <c r="Z1040" s="12">
        <v>1</v>
      </c>
      <c r="AA1040" s="12">
        <v>1</v>
      </c>
      <c r="AB1040" s="12">
        <v>0</v>
      </c>
      <c r="AC1040" s="12">
        <v>0</v>
      </c>
      <c r="AD1040" s="12">
        <v>0</v>
      </c>
      <c r="AE1040" s="12">
        <v>0</v>
      </c>
      <c r="AF1040" s="12">
        <v>0.5</v>
      </c>
      <c r="AG1040" s="113">
        <v>3.044522437723423</v>
      </c>
      <c r="AH1040" s="12">
        <v>1</v>
      </c>
      <c r="AI1040" s="24">
        <v>66</v>
      </c>
      <c r="AJ1040" s="12">
        <v>1</v>
      </c>
      <c r="AK1040" s="12" t="s">
        <v>1144</v>
      </c>
      <c r="AL1040" s="12">
        <v>25</v>
      </c>
      <c r="AM1040" s="12" t="s">
        <v>175</v>
      </c>
      <c r="AN1040" s="128">
        <f t="shared" si="39"/>
        <v>2.5257286443082556</v>
      </c>
      <c r="AO1040" s="12">
        <v>1529.33</v>
      </c>
      <c r="AP1040" s="12" t="s">
        <v>1159</v>
      </c>
      <c r="AQ1040" s="12" t="s">
        <v>1163</v>
      </c>
      <c r="AR1040" s="12" t="s">
        <v>1154</v>
      </c>
      <c r="AS1040" s="12" t="s">
        <v>1155</v>
      </c>
      <c r="AT1040" s="12" t="s">
        <v>17</v>
      </c>
    </row>
    <row r="1041" spans="1:46" ht="15" customHeight="1" x14ac:dyDescent="0.3">
      <c r="A1041" s="15">
        <v>0.16386716041572016</v>
      </c>
      <c r="B1041" s="12">
        <v>1.0803348903643522E-2</v>
      </c>
      <c r="C1041" s="12">
        <v>0</v>
      </c>
      <c r="D1041" s="12">
        <v>0</v>
      </c>
      <c r="E1041" s="12">
        <v>1</v>
      </c>
      <c r="F1041" s="12">
        <v>1</v>
      </c>
      <c r="G1041" s="12">
        <v>0</v>
      </c>
      <c r="H1041" s="12">
        <v>0</v>
      </c>
      <c r="I1041" s="12">
        <v>0</v>
      </c>
      <c r="J1041" s="12">
        <v>0</v>
      </c>
      <c r="K1041" s="12">
        <v>1</v>
      </c>
      <c r="L1041" s="12">
        <v>0</v>
      </c>
      <c r="M1041" s="12">
        <v>0</v>
      </c>
      <c r="N1041" s="12">
        <v>0</v>
      </c>
      <c r="O1041" s="113">
        <v>7.604396348796338</v>
      </c>
      <c r="P1041" s="12">
        <v>0</v>
      </c>
      <c r="Q1041" s="12">
        <v>0</v>
      </c>
      <c r="R1041" s="12">
        <v>4.2329999999999997</v>
      </c>
      <c r="S1041" s="128">
        <v>5.1590552992145291</v>
      </c>
      <c r="T1041" s="126">
        <v>1</v>
      </c>
      <c r="U1041" s="128">
        <v>0.3444526917684117</v>
      </c>
      <c r="V1041" s="12">
        <v>1</v>
      </c>
      <c r="W1041" s="12">
        <v>1</v>
      </c>
      <c r="X1041" s="12">
        <v>1</v>
      </c>
      <c r="Y1041" s="12">
        <v>0</v>
      </c>
      <c r="Z1041" s="12">
        <v>1</v>
      </c>
      <c r="AA1041" s="12">
        <v>1</v>
      </c>
      <c r="AB1041" s="12">
        <v>0</v>
      </c>
      <c r="AC1041" s="12">
        <v>0</v>
      </c>
      <c r="AD1041" s="12">
        <v>0</v>
      </c>
      <c r="AE1041" s="12">
        <v>0</v>
      </c>
      <c r="AF1041" s="12">
        <v>0.5</v>
      </c>
      <c r="AG1041" s="113">
        <v>3.044522437723423</v>
      </c>
      <c r="AH1041" s="12">
        <v>1</v>
      </c>
      <c r="AI1041" s="24">
        <v>66</v>
      </c>
      <c r="AJ1041" s="12">
        <v>1</v>
      </c>
      <c r="AK1041" s="12" t="s">
        <v>1144</v>
      </c>
      <c r="AL1041" s="12">
        <v>25</v>
      </c>
      <c r="AM1041" s="12" t="s">
        <v>175</v>
      </c>
      <c r="AN1041" s="128">
        <f t="shared" si="39"/>
        <v>2.5257286443082556</v>
      </c>
      <c r="AO1041" s="12">
        <v>1529.33</v>
      </c>
      <c r="AP1041" s="12" t="s">
        <v>1160</v>
      </c>
      <c r="AQ1041" s="12" t="s">
        <v>1163</v>
      </c>
      <c r="AR1041" s="12" t="s">
        <v>1154</v>
      </c>
      <c r="AS1041" s="12" t="s">
        <v>1155</v>
      </c>
      <c r="AT1041" s="12" t="s">
        <v>17</v>
      </c>
    </row>
    <row r="1042" spans="1:46" ht="15" customHeight="1" x14ac:dyDescent="0.3">
      <c r="A1042" s="15">
        <v>0.15041912527928294</v>
      </c>
      <c r="B1042" s="12">
        <v>1.9467255959058544E-2</v>
      </c>
      <c r="C1042" s="12">
        <v>0</v>
      </c>
      <c r="D1042" s="12">
        <v>0</v>
      </c>
      <c r="E1042" s="12">
        <v>1</v>
      </c>
      <c r="F1042" s="12">
        <v>1</v>
      </c>
      <c r="G1042" s="12">
        <v>1</v>
      </c>
      <c r="H1042" s="12">
        <v>0</v>
      </c>
      <c r="I1042" s="12">
        <v>0</v>
      </c>
      <c r="J1042" s="12">
        <v>0</v>
      </c>
      <c r="K1042" s="12">
        <v>0</v>
      </c>
      <c r="L1042" s="12">
        <v>0</v>
      </c>
      <c r="M1042" s="12">
        <v>0</v>
      </c>
      <c r="N1042" s="12">
        <v>0</v>
      </c>
      <c r="O1042" s="113">
        <v>7.604396348796338</v>
      </c>
      <c r="P1042" s="12">
        <v>0</v>
      </c>
      <c r="Q1042" s="12">
        <v>0</v>
      </c>
      <c r="R1042" s="12">
        <v>4.2329999999999997</v>
      </c>
      <c r="S1042" s="128">
        <v>5.1590552992145291</v>
      </c>
      <c r="T1042" s="126">
        <v>1</v>
      </c>
      <c r="U1042" s="128">
        <v>0.3444526917684117</v>
      </c>
      <c r="V1042" s="12">
        <v>1</v>
      </c>
      <c r="W1042" s="12">
        <v>1</v>
      </c>
      <c r="X1042" s="12">
        <v>1</v>
      </c>
      <c r="Y1042" s="12">
        <v>0</v>
      </c>
      <c r="Z1042" s="12">
        <v>1</v>
      </c>
      <c r="AA1042" s="12">
        <v>1</v>
      </c>
      <c r="AB1042" s="12">
        <v>0</v>
      </c>
      <c r="AC1042" s="12">
        <v>0</v>
      </c>
      <c r="AD1042" s="12">
        <v>0</v>
      </c>
      <c r="AE1042" s="12">
        <v>0</v>
      </c>
      <c r="AF1042" s="12">
        <v>0.5</v>
      </c>
      <c r="AG1042" s="113">
        <v>3.044522437723423</v>
      </c>
      <c r="AH1042" s="12">
        <v>1</v>
      </c>
      <c r="AI1042" s="24">
        <v>66</v>
      </c>
      <c r="AJ1042" s="12">
        <v>1</v>
      </c>
      <c r="AK1042" s="12" t="s">
        <v>1144</v>
      </c>
      <c r="AL1042" s="12">
        <v>25</v>
      </c>
      <c r="AM1042" s="12" t="s">
        <v>175</v>
      </c>
      <c r="AN1042" s="128">
        <f t="shared" si="39"/>
        <v>2.5257286443082556</v>
      </c>
      <c r="AO1042" s="12">
        <v>1529.33</v>
      </c>
      <c r="AP1042" s="12" t="s">
        <v>1157</v>
      </c>
      <c r="AQ1042" s="12" t="s">
        <v>1166</v>
      </c>
      <c r="AR1042" s="12" t="s">
        <v>1154</v>
      </c>
      <c r="AS1042" s="12" t="s">
        <v>1167</v>
      </c>
      <c r="AT1042" s="12" t="s">
        <v>17</v>
      </c>
    </row>
    <row r="1043" spans="1:46" ht="15" customHeight="1" x14ac:dyDescent="0.3">
      <c r="A1043" s="15">
        <v>0.11004468079959802</v>
      </c>
      <c r="B1043" s="12">
        <v>1.957170497442515E-2</v>
      </c>
      <c r="C1043" s="12">
        <v>0</v>
      </c>
      <c r="D1043" s="12">
        <v>0</v>
      </c>
      <c r="E1043" s="12">
        <v>1</v>
      </c>
      <c r="F1043" s="12">
        <v>1</v>
      </c>
      <c r="G1043" s="12">
        <v>1</v>
      </c>
      <c r="H1043" s="12">
        <v>0</v>
      </c>
      <c r="I1043" s="12">
        <v>0</v>
      </c>
      <c r="J1043" s="12">
        <v>0</v>
      </c>
      <c r="K1043" s="12">
        <v>0</v>
      </c>
      <c r="L1043" s="12">
        <v>0</v>
      </c>
      <c r="M1043" s="12">
        <v>0</v>
      </c>
      <c r="N1043" s="12">
        <v>0</v>
      </c>
      <c r="O1043" s="113">
        <v>7.604396348796338</v>
      </c>
      <c r="P1043" s="12">
        <v>0</v>
      </c>
      <c r="Q1043" s="12">
        <v>0</v>
      </c>
      <c r="R1043" s="12">
        <v>4.2329999999999997</v>
      </c>
      <c r="S1043" s="128">
        <v>5.1590552992145291</v>
      </c>
      <c r="T1043" s="126">
        <v>1</v>
      </c>
      <c r="U1043" s="128">
        <v>0.3444526917684117</v>
      </c>
      <c r="V1043" s="12">
        <v>1</v>
      </c>
      <c r="W1043" s="12">
        <v>1</v>
      </c>
      <c r="X1043" s="12">
        <v>1</v>
      </c>
      <c r="Y1043" s="12">
        <v>0</v>
      </c>
      <c r="Z1043" s="12">
        <v>1</v>
      </c>
      <c r="AA1043" s="12">
        <v>1</v>
      </c>
      <c r="AB1043" s="12">
        <v>0</v>
      </c>
      <c r="AC1043" s="12">
        <v>0</v>
      </c>
      <c r="AD1043" s="12">
        <v>0</v>
      </c>
      <c r="AE1043" s="12">
        <v>0</v>
      </c>
      <c r="AF1043" s="12">
        <v>0.5</v>
      </c>
      <c r="AG1043" s="113">
        <v>3.044522437723423</v>
      </c>
      <c r="AH1043" s="12">
        <v>1</v>
      </c>
      <c r="AI1043" s="24">
        <v>66</v>
      </c>
      <c r="AJ1043" s="12">
        <v>1</v>
      </c>
      <c r="AK1043" s="12" t="s">
        <v>1144</v>
      </c>
      <c r="AL1043" s="12">
        <v>25</v>
      </c>
      <c r="AM1043" s="12" t="s">
        <v>175</v>
      </c>
      <c r="AN1043" s="128">
        <f t="shared" si="39"/>
        <v>2.5257286443082556</v>
      </c>
      <c r="AO1043" s="12">
        <v>1529.33</v>
      </c>
      <c r="AP1043" s="12" t="s">
        <v>1157</v>
      </c>
      <c r="AQ1043" s="12" t="s">
        <v>1166</v>
      </c>
      <c r="AR1043" s="12" t="s">
        <v>1162</v>
      </c>
      <c r="AS1043" s="12" t="s">
        <v>1167</v>
      </c>
      <c r="AT1043" s="12" t="s">
        <v>17</v>
      </c>
    </row>
    <row r="1044" spans="1:46" ht="15" customHeight="1" x14ac:dyDescent="0.3">
      <c r="A1044" s="15">
        <v>0.14214058087329912</v>
      </c>
      <c r="B1044" s="12">
        <v>3.5217157341650727E-2</v>
      </c>
      <c r="C1044" s="12">
        <v>0</v>
      </c>
      <c r="D1044" s="12">
        <v>0</v>
      </c>
      <c r="E1044" s="12">
        <v>1</v>
      </c>
      <c r="F1044" s="12">
        <v>1</v>
      </c>
      <c r="G1044" s="12">
        <v>1</v>
      </c>
      <c r="H1044" s="12">
        <v>0</v>
      </c>
      <c r="I1044" s="12">
        <v>0</v>
      </c>
      <c r="J1044" s="12">
        <v>0</v>
      </c>
      <c r="K1044" s="12">
        <v>0</v>
      </c>
      <c r="L1044" s="12">
        <v>0</v>
      </c>
      <c r="M1044" s="12">
        <v>0</v>
      </c>
      <c r="N1044" s="12">
        <v>0</v>
      </c>
      <c r="O1044" s="113">
        <v>7.604396348796338</v>
      </c>
      <c r="P1044" s="12">
        <v>0</v>
      </c>
      <c r="Q1044" s="12">
        <v>0</v>
      </c>
      <c r="R1044" s="12">
        <v>4.2329999999999997</v>
      </c>
      <c r="S1044" s="128">
        <v>5.1590552992145291</v>
      </c>
      <c r="T1044" s="126">
        <v>1</v>
      </c>
      <c r="U1044" s="128">
        <v>0.3444526917684117</v>
      </c>
      <c r="V1044" s="12">
        <v>1</v>
      </c>
      <c r="W1044" s="12">
        <v>1</v>
      </c>
      <c r="X1044" s="12">
        <v>1</v>
      </c>
      <c r="Y1044" s="12">
        <v>0</v>
      </c>
      <c r="Z1044" s="12">
        <v>1</v>
      </c>
      <c r="AA1044" s="12">
        <v>1</v>
      </c>
      <c r="AB1044" s="12">
        <v>0</v>
      </c>
      <c r="AC1044" s="12">
        <v>0</v>
      </c>
      <c r="AD1044" s="12">
        <v>0</v>
      </c>
      <c r="AE1044" s="12">
        <v>0</v>
      </c>
      <c r="AF1044" s="12">
        <v>0.5</v>
      </c>
      <c r="AG1044" s="113">
        <v>3.044522437723423</v>
      </c>
      <c r="AH1044" s="12">
        <v>1</v>
      </c>
      <c r="AI1044" s="24">
        <v>66</v>
      </c>
      <c r="AJ1044" s="12">
        <v>1</v>
      </c>
      <c r="AK1044" s="12" t="s">
        <v>1144</v>
      </c>
      <c r="AL1044" s="12">
        <v>25</v>
      </c>
      <c r="AM1044" s="12" t="s">
        <v>175</v>
      </c>
      <c r="AN1044" s="128">
        <f t="shared" si="39"/>
        <v>2.5257286443082556</v>
      </c>
      <c r="AO1044" s="12">
        <v>1529.33</v>
      </c>
      <c r="AP1044" s="12" t="s">
        <v>1158</v>
      </c>
      <c r="AQ1044" s="12" t="s">
        <v>1166</v>
      </c>
      <c r="AR1044" s="12" t="s">
        <v>1154</v>
      </c>
      <c r="AS1044" s="12" t="s">
        <v>1167</v>
      </c>
      <c r="AT1044" s="12" t="s">
        <v>17</v>
      </c>
    </row>
    <row r="1045" spans="1:46" ht="15" customHeight="1" x14ac:dyDescent="0.3">
      <c r="A1045" s="15">
        <v>0.36289841585382637</v>
      </c>
      <c r="B1045" s="12">
        <v>2.2036992741497306E-2</v>
      </c>
      <c r="C1045" s="12">
        <v>0</v>
      </c>
      <c r="D1045" s="12">
        <v>0</v>
      </c>
      <c r="E1045" s="12">
        <v>1</v>
      </c>
      <c r="F1045" s="12">
        <v>1</v>
      </c>
      <c r="G1045" s="12">
        <v>0</v>
      </c>
      <c r="H1045" s="12">
        <v>0</v>
      </c>
      <c r="I1045" s="12">
        <v>0</v>
      </c>
      <c r="J1045" s="12">
        <v>0</v>
      </c>
      <c r="K1045" s="12">
        <v>1</v>
      </c>
      <c r="L1045" s="12">
        <v>0</v>
      </c>
      <c r="M1045" s="12">
        <v>0</v>
      </c>
      <c r="N1045" s="12">
        <v>0</v>
      </c>
      <c r="O1045" s="113">
        <v>7.604396348796338</v>
      </c>
      <c r="P1045" s="12">
        <v>0</v>
      </c>
      <c r="Q1045" s="12">
        <v>0</v>
      </c>
      <c r="R1045" s="12">
        <v>4.2329999999999997</v>
      </c>
      <c r="S1045" s="128">
        <v>5.1590552992145291</v>
      </c>
      <c r="T1045" s="126">
        <v>1</v>
      </c>
      <c r="U1045" s="128">
        <v>0.3444526917684117</v>
      </c>
      <c r="V1045" s="12">
        <v>1</v>
      </c>
      <c r="W1045" s="12">
        <v>1</v>
      </c>
      <c r="X1045" s="12">
        <v>1</v>
      </c>
      <c r="Y1045" s="12">
        <v>0</v>
      </c>
      <c r="Z1045" s="12">
        <v>1</v>
      </c>
      <c r="AA1045" s="12">
        <v>1</v>
      </c>
      <c r="AB1045" s="12">
        <v>0</v>
      </c>
      <c r="AC1045" s="12">
        <v>0</v>
      </c>
      <c r="AD1045" s="12">
        <v>0</v>
      </c>
      <c r="AE1045" s="12">
        <v>0</v>
      </c>
      <c r="AF1045" s="12">
        <v>0.5</v>
      </c>
      <c r="AG1045" s="113">
        <v>3.044522437723423</v>
      </c>
      <c r="AH1045" s="12">
        <v>1</v>
      </c>
      <c r="AI1045" s="24">
        <v>66</v>
      </c>
      <c r="AJ1045" s="12">
        <v>1</v>
      </c>
      <c r="AK1045" s="12" t="s">
        <v>1144</v>
      </c>
      <c r="AL1045" s="12">
        <v>25</v>
      </c>
      <c r="AM1045" s="12" t="s">
        <v>175</v>
      </c>
      <c r="AN1045" s="128">
        <f t="shared" si="39"/>
        <v>2.5257286443082556</v>
      </c>
      <c r="AO1045" s="12">
        <v>1529.33</v>
      </c>
      <c r="AP1045" s="12" t="s">
        <v>1159</v>
      </c>
      <c r="AQ1045" s="12" t="s">
        <v>1166</v>
      </c>
      <c r="AR1045" s="12" t="s">
        <v>1154</v>
      </c>
      <c r="AS1045" s="12" t="s">
        <v>1167</v>
      </c>
      <c r="AT1045" s="12" t="s">
        <v>17</v>
      </c>
    </row>
    <row r="1046" spans="1:46" ht="15" customHeight="1" x14ac:dyDescent="0.3">
      <c r="A1046" s="15">
        <v>0.3672860254388618</v>
      </c>
      <c r="B1046" s="12">
        <v>2.4283894864152802E-2</v>
      </c>
      <c r="C1046" s="12">
        <v>0</v>
      </c>
      <c r="D1046" s="12">
        <v>0</v>
      </c>
      <c r="E1046" s="12">
        <v>0</v>
      </c>
      <c r="F1046" s="12">
        <v>1</v>
      </c>
      <c r="G1046" s="12">
        <v>0</v>
      </c>
      <c r="H1046" s="12">
        <v>0</v>
      </c>
      <c r="I1046" s="12">
        <v>0</v>
      </c>
      <c r="J1046" s="12">
        <v>0</v>
      </c>
      <c r="K1046" s="12">
        <v>1</v>
      </c>
      <c r="L1046" s="12">
        <v>0</v>
      </c>
      <c r="M1046" s="12">
        <v>0</v>
      </c>
      <c r="N1046" s="12">
        <v>0</v>
      </c>
      <c r="O1046" s="113">
        <v>7.604396348796338</v>
      </c>
      <c r="P1046" s="12">
        <v>0</v>
      </c>
      <c r="Q1046" s="12">
        <v>0</v>
      </c>
      <c r="R1046" s="12">
        <v>4.2329999999999997</v>
      </c>
      <c r="S1046" s="128">
        <v>5.1590552992145291</v>
      </c>
      <c r="T1046" s="126">
        <v>1</v>
      </c>
      <c r="U1046" s="128">
        <v>0.3444526917684117</v>
      </c>
      <c r="V1046" s="12">
        <v>1</v>
      </c>
      <c r="W1046" s="12">
        <v>1</v>
      </c>
      <c r="X1046" s="12">
        <v>1</v>
      </c>
      <c r="Y1046" s="12">
        <v>0</v>
      </c>
      <c r="Z1046" s="12">
        <v>1</v>
      </c>
      <c r="AA1046" s="12">
        <v>1</v>
      </c>
      <c r="AB1046" s="12">
        <v>0</v>
      </c>
      <c r="AC1046" s="12">
        <v>0</v>
      </c>
      <c r="AD1046" s="12">
        <v>0</v>
      </c>
      <c r="AE1046" s="12">
        <v>0</v>
      </c>
      <c r="AF1046" s="12">
        <v>0.5</v>
      </c>
      <c r="AG1046" s="113">
        <v>3.044522437723423</v>
      </c>
      <c r="AH1046" s="12">
        <v>1</v>
      </c>
      <c r="AI1046" s="24">
        <v>66</v>
      </c>
      <c r="AJ1046" s="12">
        <v>1</v>
      </c>
      <c r="AK1046" s="12" t="s">
        <v>1144</v>
      </c>
      <c r="AL1046" s="12">
        <v>25</v>
      </c>
      <c r="AM1046" s="12" t="s">
        <v>175</v>
      </c>
      <c r="AN1046" s="128">
        <f t="shared" si="39"/>
        <v>2.5257286443082556</v>
      </c>
      <c r="AO1046" s="12">
        <v>1529.33</v>
      </c>
      <c r="AP1046" s="12" t="s">
        <v>1160</v>
      </c>
      <c r="AQ1046" s="12" t="s">
        <v>1166</v>
      </c>
      <c r="AR1046" s="12" t="s">
        <v>1154</v>
      </c>
      <c r="AS1046" s="12" t="s">
        <v>1167</v>
      </c>
      <c r="AT1046" s="12" t="s">
        <v>17</v>
      </c>
    </row>
    <row r="1047" spans="1:46" ht="15" customHeight="1" x14ac:dyDescent="0.3">
      <c r="A1047" s="15">
        <v>4.5540640337324769E-3</v>
      </c>
      <c r="B1047" s="12">
        <v>8.5985824413130699E-3</v>
      </c>
      <c r="C1047" s="12">
        <v>0</v>
      </c>
      <c r="D1047" s="12">
        <v>0</v>
      </c>
      <c r="E1047" s="12">
        <v>0</v>
      </c>
      <c r="F1047" s="12">
        <v>1</v>
      </c>
      <c r="G1047" s="12">
        <v>0</v>
      </c>
      <c r="H1047" s="12">
        <v>0</v>
      </c>
      <c r="I1047" s="12">
        <v>0</v>
      </c>
      <c r="J1047" s="12">
        <v>0</v>
      </c>
      <c r="K1047" s="12">
        <v>1</v>
      </c>
      <c r="L1047" s="12">
        <v>0</v>
      </c>
      <c r="M1047" s="12">
        <v>0</v>
      </c>
      <c r="N1047" s="12">
        <v>0</v>
      </c>
      <c r="O1047" s="113">
        <v>7.604396348796338</v>
      </c>
      <c r="P1047" s="12">
        <v>0</v>
      </c>
      <c r="Q1047" s="12">
        <v>0</v>
      </c>
      <c r="R1047" s="12">
        <v>4.2329999999999997</v>
      </c>
      <c r="S1047" s="128">
        <v>5.1590552992145291</v>
      </c>
      <c r="T1047" s="126">
        <v>1</v>
      </c>
      <c r="U1047" s="128">
        <v>0.3444526917684117</v>
      </c>
      <c r="V1047" s="12">
        <v>1</v>
      </c>
      <c r="W1047" s="12">
        <v>1</v>
      </c>
      <c r="X1047" s="12">
        <v>1</v>
      </c>
      <c r="Y1047" s="12">
        <v>0</v>
      </c>
      <c r="Z1047" s="12">
        <v>1</v>
      </c>
      <c r="AA1047" s="12">
        <v>1</v>
      </c>
      <c r="AB1047" s="12">
        <v>0</v>
      </c>
      <c r="AC1047" s="12">
        <v>0</v>
      </c>
      <c r="AD1047" s="12">
        <v>0</v>
      </c>
      <c r="AE1047" s="12">
        <v>0</v>
      </c>
      <c r="AF1047" s="12">
        <v>0.5</v>
      </c>
      <c r="AG1047" s="113">
        <v>3.044522437723423</v>
      </c>
      <c r="AH1047" s="12">
        <v>1</v>
      </c>
      <c r="AI1047" s="24">
        <v>66</v>
      </c>
      <c r="AJ1047" s="12">
        <v>1</v>
      </c>
      <c r="AK1047" s="12" t="s">
        <v>1144</v>
      </c>
      <c r="AL1047" s="12">
        <v>25</v>
      </c>
      <c r="AM1047" s="12" t="s">
        <v>175</v>
      </c>
      <c r="AN1047" s="128">
        <f t="shared" si="39"/>
        <v>2.5257286443082556</v>
      </c>
      <c r="AO1047" s="12">
        <v>1529.33</v>
      </c>
      <c r="AP1047" s="12" t="s">
        <v>1157</v>
      </c>
      <c r="AQ1047" s="12" t="s">
        <v>1168</v>
      </c>
      <c r="AR1047" s="12" t="s">
        <v>1154</v>
      </c>
      <c r="AS1047" s="12" t="s">
        <v>1172</v>
      </c>
      <c r="AT1047" s="12" t="s">
        <v>17</v>
      </c>
    </row>
    <row r="1048" spans="1:46" ht="15" customHeight="1" x14ac:dyDescent="0.3">
      <c r="A1048" s="15">
        <v>3.8927718417260671E-2</v>
      </c>
      <c r="B1048" s="12">
        <v>8.5921540650710487E-3</v>
      </c>
      <c r="C1048" s="12">
        <v>0</v>
      </c>
      <c r="D1048" s="12">
        <v>0</v>
      </c>
      <c r="E1048" s="12">
        <v>0</v>
      </c>
      <c r="F1048" s="12">
        <v>1</v>
      </c>
      <c r="G1048" s="12">
        <v>0</v>
      </c>
      <c r="H1048" s="12">
        <v>0</v>
      </c>
      <c r="I1048" s="12">
        <v>0</v>
      </c>
      <c r="J1048" s="12">
        <v>0</v>
      </c>
      <c r="K1048" s="12">
        <v>1</v>
      </c>
      <c r="L1048" s="12">
        <v>0</v>
      </c>
      <c r="M1048" s="12">
        <v>0</v>
      </c>
      <c r="N1048" s="12">
        <v>0</v>
      </c>
      <c r="O1048" s="113">
        <v>7.604396348796338</v>
      </c>
      <c r="P1048" s="12">
        <v>0</v>
      </c>
      <c r="Q1048" s="12">
        <v>0</v>
      </c>
      <c r="R1048" s="12">
        <v>4.2329999999999997</v>
      </c>
      <c r="S1048" s="128">
        <v>5.1590552992145291</v>
      </c>
      <c r="T1048" s="126">
        <v>1</v>
      </c>
      <c r="U1048" s="128">
        <v>0.3444526917684117</v>
      </c>
      <c r="V1048" s="12">
        <v>1</v>
      </c>
      <c r="W1048" s="12">
        <v>1</v>
      </c>
      <c r="X1048" s="12">
        <v>1</v>
      </c>
      <c r="Y1048" s="12">
        <v>0</v>
      </c>
      <c r="Z1048" s="12">
        <v>1</v>
      </c>
      <c r="AA1048" s="12">
        <v>1</v>
      </c>
      <c r="AB1048" s="12">
        <v>0</v>
      </c>
      <c r="AC1048" s="12">
        <v>0</v>
      </c>
      <c r="AD1048" s="12">
        <v>0</v>
      </c>
      <c r="AE1048" s="12">
        <v>0</v>
      </c>
      <c r="AF1048" s="12">
        <v>0.5</v>
      </c>
      <c r="AG1048" s="113">
        <v>3.044522437723423</v>
      </c>
      <c r="AH1048" s="12">
        <v>1</v>
      </c>
      <c r="AI1048" s="24">
        <v>66</v>
      </c>
      <c r="AJ1048" s="12">
        <v>1</v>
      </c>
      <c r="AK1048" s="12" t="s">
        <v>1144</v>
      </c>
      <c r="AL1048" s="12">
        <v>25</v>
      </c>
      <c r="AM1048" s="12" t="s">
        <v>175</v>
      </c>
      <c r="AN1048" s="128">
        <f t="shared" si="39"/>
        <v>2.5257286443082556</v>
      </c>
      <c r="AO1048" s="12">
        <v>1529.33</v>
      </c>
      <c r="AP1048" s="12" t="s">
        <v>1157</v>
      </c>
      <c r="AQ1048" s="12" t="s">
        <v>1168</v>
      </c>
      <c r="AR1048" s="12" t="s">
        <v>1170</v>
      </c>
      <c r="AS1048" s="12" t="s">
        <v>1173</v>
      </c>
      <c r="AT1048" s="12" t="s">
        <v>17</v>
      </c>
    </row>
    <row r="1049" spans="1:46" ht="15" customHeight="1" x14ac:dyDescent="0.3">
      <c r="A1049" s="15">
        <v>-1.9389103160925774E-2</v>
      </c>
      <c r="B1049" s="12">
        <v>8.5970551751274674E-3</v>
      </c>
      <c r="C1049" s="12">
        <v>0</v>
      </c>
      <c r="D1049" s="12">
        <v>0</v>
      </c>
      <c r="E1049" s="12">
        <v>0</v>
      </c>
      <c r="F1049" s="12">
        <v>1</v>
      </c>
      <c r="G1049" s="12">
        <v>0</v>
      </c>
      <c r="H1049" s="12">
        <v>0</v>
      </c>
      <c r="I1049" s="12">
        <v>0</v>
      </c>
      <c r="J1049" s="12">
        <v>0</v>
      </c>
      <c r="K1049" s="12">
        <v>1</v>
      </c>
      <c r="L1049" s="12">
        <v>0</v>
      </c>
      <c r="M1049" s="12">
        <v>0</v>
      </c>
      <c r="N1049" s="12">
        <v>0</v>
      </c>
      <c r="O1049" s="113">
        <v>7.604396348796338</v>
      </c>
      <c r="P1049" s="12">
        <v>0</v>
      </c>
      <c r="Q1049" s="12">
        <v>0</v>
      </c>
      <c r="R1049" s="12">
        <v>4.2329999999999997</v>
      </c>
      <c r="S1049" s="128">
        <v>5.1590552992145291</v>
      </c>
      <c r="T1049" s="126">
        <v>1</v>
      </c>
      <c r="U1049" s="128">
        <v>0.3444526917684117</v>
      </c>
      <c r="V1049" s="12">
        <v>1</v>
      </c>
      <c r="W1049" s="12">
        <v>1</v>
      </c>
      <c r="X1049" s="12">
        <v>1</v>
      </c>
      <c r="Y1049" s="12">
        <v>0</v>
      </c>
      <c r="Z1049" s="12">
        <v>1</v>
      </c>
      <c r="AA1049" s="12">
        <v>1</v>
      </c>
      <c r="AB1049" s="12">
        <v>0</v>
      </c>
      <c r="AC1049" s="12">
        <v>0</v>
      </c>
      <c r="AD1049" s="12">
        <v>0</v>
      </c>
      <c r="AE1049" s="12">
        <v>0</v>
      </c>
      <c r="AF1049" s="12">
        <v>0.5</v>
      </c>
      <c r="AG1049" s="113">
        <v>3.044522437723423</v>
      </c>
      <c r="AH1049" s="12">
        <v>1</v>
      </c>
      <c r="AI1049" s="24">
        <v>66</v>
      </c>
      <c r="AJ1049" s="12">
        <v>1</v>
      </c>
      <c r="AK1049" s="12" t="s">
        <v>1144</v>
      </c>
      <c r="AL1049" s="12">
        <v>25</v>
      </c>
      <c r="AM1049" s="12" t="s">
        <v>175</v>
      </c>
      <c r="AN1049" s="128">
        <f t="shared" si="39"/>
        <v>2.5257286443082556</v>
      </c>
      <c r="AO1049" s="12">
        <v>1529.33</v>
      </c>
      <c r="AP1049" s="12" t="s">
        <v>1157</v>
      </c>
      <c r="AQ1049" s="12" t="s">
        <v>1168</v>
      </c>
      <c r="AR1049" s="12" t="s">
        <v>1171</v>
      </c>
      <c r="AS1049" s="12" t="s">
        <v>1174</v>
      </c>
      <c r="AT1049" s="12" t="s">
        <v>17</v>
      </c>
    </row>
    <row r="1050" spans="1:46" ht="15" customHeight="1" x14ac:dyDescent="0.3">
      <c r="A1050" s="15">
        <v>3.8286436123922485E-3</v>
      </c>
      <c r="B1050" s="12">
        <v>8.598608585750912E-3</v>
      </c>
      <c r="C1050" s="12">
        <v>0</v>
      </c>
      <c r="D1050" s="12">
        <v>0</v>
      </c>
      <c r="E1050" s="12">
        <v>0</v>
      </c>
      <c r="F1050" s="12">
        <v>1</v>
      </c>
      <c r="G1050" s="12">
        <v>0</v>
      </c>
      <c r="H1050" s="12">
        <v>0</v>
      </c>
      <c r="I1050" s="12">
        <v>0</v>
      </c>
      <c r="J1050" s="12">
        <v>0</v>
      </c>
      <c r="K1050" s="12">
        <v>1</v>
      </c>
      <c r="L1050" s="12">
        <v>0</v>
      </c>
      <c r="M1050" s="12">
        <v>0</v>
      </c>
      <c r="N1050" s="12">
        <v>0</v>
      </c>
      <c r="O1050" s="113">
        <v>7.604396348796338</v>
      </c>
      <c r="P1050" s="12">
        <v>0</v>
      </c>
      <c r="Q1050" s="12">
        <v>0</v>
      </c>
      <c r="R1050" s="12">
        <v>4.2329999999999997</v>
      </c>
      <c r="S1050" s="128">
        <v>5.1590552992145291</v>
      </c>
      <c r="T1050" s="126">
        <v>1</v>
      </c>
      <c r="U1050" s="128">
        <v>0.3444526917684117</v>
      </c>
      <c r="V1050" s="12">
        <v>1</v>
      </c>
      <c r="W1050" s="12">
        <v>1</v>
      </c>
      <c r="X1050" s="12">
        <v>1</v>
      </c>
      <c r="Y1050" s="12">
        <v>0</v>
      </c>
      <c r="Z1050" s="12">
        <v>1</v>
      </c>
      <c r="AA1050" s="12">
        <v>1</v>
      </c>
      <c r="AB1050" s="12">
        <v>0</v>
      </c>
      <c r="AC1050" s="12">
        <v>0</v>
      </c>
      <c r="AD1050" s="12">
        <v>0</v>
      </c>
      <c r="AE1050" s="12">
        <v>0</v>
      </c>
      <c r="AF1050" s="12">
        <v>0.5</v>
      </c>
      <c r="AG1050" s="113">
        <v>3.044522437723423</v>
      </c>
      <c r="AH1050" s="12">
        <v>1</v>
      </c>
      <c r="AI1050" s="24">
        <v>66</v>
      </c>
      <c r="AJ1050" s="12">
        <v>1</v>
      </c>
      <c r="AK1050" s="12" t="s">
        <v>1144</v>
      </c>
      <c r="AL1050" s="12">
        <v>25</v>
      </c>
      <c r="AM1050" s="12" t="s">
        <v>175</v>
      </c>
      <c r="AN1050" s="128">
        <f t="shared" si="39"/>
        <v>2.5257286443082556</v>
      </c>
      <c r="AO1050" s="12">
        <v>1529.33</v>
      </c>
      <c r="AP1050" s="12" t="s">
        <v>1157</v>
      </c>
      <c r="AQ1050" s="12" t="s">
        <v>1169</v>
      </c>
      <c r="AR1050" s="12" t="s">
        <v>1154</v>
      </c>
      <c r="AS1050" s="12" t="s">
        <v>1175</v>
      </c>
      <c r="AT1050" s="12" t="s">
        <v>17</v>
      </c>
    </row>
    <row r="1051" spans="1:46" ht="15" customHeight="1" x14ac:dyDescent="0.3">
      <c r="A1051" s="15">
        <v>3.9682583503331766E-2</v>
      </c>
      <c r="B1051" s="12">
        <v>8.5918987444273207E-3</v>
      </c>
      <c r="C1051" s="12">
        <v>0</v>
      </c>
      <c r="D1051" s="12">
        <v>0</v>
      </c>
      <c r="E1051" s="12">
        <v>0</v>
      </c>
      <c r="F1051" s="12">
        <v>1</v>
      </c>
      <c r="G1051" s="12">
        <v>0</v>
      </c>
      <c r="H1051" s="12">
        <v>0</v>
      </c>
      <c r="I1051" s="12">
        <v>0</v>
      </c>
      <c r="J1051" s="12">
        <v>0</v>
      </c>
      <c r="K1051" s="12">
        <v>1</v>
      </c>
      <c r="L1051" s="12">
        <v>0</v>
      </c>
      <c r="M1051" s="12">
        <v>0</v>
      </c>
      <c r="N1051" s="12">
        <v>0</v>
      </c>
      <c r="O1051" s="113">
        <v>7.604396348796338</v>
      </c>
      <c r="P1051" s="12">
        <v>0</v>
      </c>
      <c r="Q1051" s="12">
        <v>0</v>
      </c>
      <c r="R1051" s="12">
        <v>4.2329999999999997</v>
      </c>
      <c r="S1051" s="128">
        <v>5.1590552992145291</v>
      </c>
      <c r="T1051" s="126">
        <v>1</v>
      </c>
      <c r="U1051" s="128">
        <v>0.3444526917684117</v>
      </c>
      <c r="V1051" s="12">
        <v>1</v>
      </c>
      <c r="W1051" s="12">
        <v>1</v>
      </c>
      <c r="X1051" s="12">
        <v>1</v>
      </c>
      <c r="Y1051" s="12">
        <v>0</v>
      </c>
      <c r="Z1051" s="12">
        <v>1</v>
      </c>
      <c r="AA1051" s="12">
        <v>1</v>
      </c>
      <c r="AB1051" s="12">
        <v>0</v>
      </c>
      <c r="AC1051" s="12">
        <v>0</v>
      </c>
      <c r="AD1051" s="12">
        <v>0</v>
      </c>
      <c r="AE1051" s="12">
        <v>0</v>
      </c>
      <c r="AF1051" s="12">
        <v>0.5</v>
      </c>
      <c r="AG1051" s="113">
        <v>3.044522437723423</v>
      </c>
      <c r="AH1051" s="12">
        <v>1</v>
      </c>
      <c r="AI1051" s="24">
        <v>66</v>
      </c>
      <c r="AJ1051" s="12">
        <v>1</v>
      </c>
      <c r="AK1051" s="12" t="s">
        <v>1144</v>
      </c>
      <c r="AL1051" s="12">
        <v>25</v>
      </c>
      <c r="AM1051" s="12" t="s">
        <v>175</v>
      </c>
      <c r="AN1051" s="128">
        <f t="shared" si="39"/>
        <v>2.5257286443082556</v>
      </c>
      <c r="AO1051" s="12">
        <v>1529.33</v>
      </c>
      <c r="AP1051" s="12" t="s">
        <v>1157</v>
      </c>
      <c r="AQ1051" s="12" t="s">
        <v>1169</v>
      </c>
      <c r="AR1051" s="12" t="s">
        <v>1170</v>
      </c>
      <c r="AS1051" s="12" t="s">
        <v>1176</v>
      </c>
      <c r="AT1051" s="12" t="s">
        <v>17</v>
      </c>
    </row>
    <row r="1052" spans="1:46" ht="15" customHeight="1" x14ac:dyDescent="0.3">
      <c r="A1052" s="15">
        <v>-1.9856918255422941E-2</v>
      </c>
      <c r="B1052" s="12">
        <v>8.596976224628728E-3</v>
      </c>
      <c r="C1052" s="12">
        <v>0</v>
      </c>
      <c r="D1052" s="12">
        <v>0</v>
      </c>
      <c r="E1052" s="12">
        <v>0</v>
      </c>
      <c r="F1052" s="12">
        <v>1</v>
      </c>
      <c r="G1052" s="12">
        <v>0</v>
      </c>
      <c r="H1052" s="12">
        <v>0</v>
      </c>
      <c r="I1052" s="12">
        <v>0</v>
      </c>
      <c r="J1052" s="12">
        <v>0</v>
      </c>
      <c r="K1052" s="12">
        <v>1</v>
      </c>
      <c r="L1052" s="12">
        <v>0</v>
      </c>
      <c r="M1052" s="12">
        <v>0</v>
      </c>
      <c r="N1052" s="12">
        <v>0</v>
      </c>
      <c r="O1052" s="113">
        <v>7.604396348796338</v>
      </c>
      <c r="P1052" s="12">
        <v>0</v>
      </c>
      <c r="Q1052" s="12">
        <v>0</v>
      </c>
      <c r="R1052" s="12">
        <v>4.2329999999999997</v>
      </c>
      <c r="S1052" s="128">
        <v>5.1590552992145291</v>
      </c>
      <c r="T1052" s="126">
        <v>1</v>
      </c>
      <c r="U1052" s="128">
        <v>0.3444526917684117</v>
      </c>
      <c r="V1052" s="12">
        <v>1</v>
      </c>
      <c r="W1052" s="12">
        <v>1</v>
      </c>
      <c r="X1052" s="12">
        <v>1</v>
      </c>
      <c r="Y1052" s="12">
        <v>0</v>
      </c>
      <c r="Z1052" s="12">
        <v>1</v>
      </c>
      <c r="AA1052" s="12">
        <v>1</v>
      </c>
      <c r="AB1052" s="12">
        <v>0</v>
      </c>
      <c r="AC1052" s="12">
        <v>0</v>
      </c>
      <c r="AD1052" s="12">
        <v>0</v>
      </c>
      <c r="AE1052" s="12">
        <v>0</v>
      </c>
      <c r="AF1052" s="12">
        <v>0.5</v>
      </c>
      <c r="AG1052" s="113">
        <v>3.044522437723423</v>
      </c>
      <c r="AH1052" s="12">
        <v>1</v>
      </c>
      <c r="AI1052" s="24">
        <v>66</v>
      </c>
      <c r="AJ1052" s="12">
        <v>1</v>
      </c>
      <c r="AK1052" s="12" t="s">
        <v>1144</v>
      </c>
      <c r="AL1052" s="12">
        <v>25</v>
      </c>
      <c r="AM1052" s="12" t="s">
        <v>175</v>
      </c>
      <c r="AN1052" s="128">
        <f t="shared" si="39"/>
        <v>2.5257286443082556</v>
      </c>
      <c r="AO1052" s="12">
        <v>1529.33</v>
      </c>
      <c r="AP1052" s="12" t="s">
        <v>1157</v>
      </c>
      <c r="AQ1052" s="12" t="s">
        <v>1169</v>
      </c>
      <c r="AR1052" s="12" t="s">
        <v>1171</v>
      </c>
      <c r="AS1052" s="12" t="s">
        <v>1177</v>
      </c>
      <c r="AT1052" s="12" t="s">
        <v>17</v>
      </c>
    </row>
    <row r="1053" spans="1:46" ht="15" customHeight="1" x14ac:dyDescent="0.3">
      <c r="A1053" s="15">
        <v>1.2089210999114195E-2</v>
      </c>
      <c r="B1053" s="12">
        <v>1.0951898466096484E-2</v>
      </c>
      <c r="C1053" s="12">
        <v>0</v>
      </c>
      <c r="D1053" s="12">
        <v>0</v>
      </c>
      <c r="E1053" s="12">
        <v>0</v>
      </c>
      <c r="F1053" s="12">
        <v>1</v>
      </c>
      <c r="G1053" s="12">
        <v>0</v>
      </c>
      <c r="H1053" s="12">
        <v>0</v>
      </c>
      <c r="I1053" s="12">
        <v>0</v>
      </c>
      <c r="J1053" s="12">
        <v>0</v>
      </c>
      <c r="K1053" s="12">
        <v>1</v>
      </c>
      <c r="L1053" s="12">
        <v>0</v>
      </c>
      <c r="M1053" s="12">
        <v>0</v>
      </c>
      <c r="N1053" s="12">
        <v>0</v>
      </c>
      <c r="O1053" s="113">
        <v>7.604396348796338</v>
      </c>
      <c r="P1053" s="12">
        <v>0</v>
      </c>
      <c r="Q1053" s="12">
        <v>0</v>
      </c>
      <c r="R1053" s="12">
        <v>4.2329999999999997</v>
      </c>
      <c r="S1053" s="128">
        <v>5.1590552992145291</v>
      </c>
      <c r="T1053" s="126">
        <v>1</v>
      </c>
      <c r="U1053" s="128">
        <v>0.3444526917684117</v>
      </c>
      <c r="V1053" s="12">
        <v>1</v>
      </c>
      <c r="W1053" s="12">
        <v>1</v>
      </c>
      <c r="X1053" s="12">
        <v>1</v>
      </c>
      <c r="Y1053" s="12">
        <v>0</v>
      </c>
      <c r="Z1053" s="12">
        <v>1</v>
      </c>
      <c r="AA1053" s="12">
        <v>1</v>
      </c>
      <c r="AB1053" s="12">
        <v>0</v>
      </c>
      <c r="AC1053" s="12">
        <v>0</v>
      </c>
      <c r="AD1053" s="12">
        <v>0</v>
      </c>
      <c r="AE1053" s="12">
        <v>0</v>
      </c>
      <c r="AF1053" s="12">
        <v>0.5</v>
      </c>
      <c r="AG1053" s="113">
        <v>3.044522437723423</v>
      </c>
      <c r="AH1053" s="12">
        <v>1</v>
      </c>
      <c r="AI1053" s="24">
        <v>66</v>
      </c>
      <c r="AJ1053" s="12">
        <v>1</v>
      </c>
      <c r="AK1053" s="12" t="s">
        <v>1144</v>
      </c>
      <c r="AL1053" s="12">
        <v>25</v>
      </c>
      <c r="AM1053" s="12" t="s">
        <v>175</v>
      </c>
      <c r="AN1053" s="128">
        <f t="shared" si="39"/>
        <v>2.5257286443082556</v>
      </c>
      <c r="AO1053" s="12">
        <v>1529.33</v>
      </c>
      <c r="AP1053" s="12" t="s">
        <v>1160</v>
      </c>
      <c r="AQ1053" s="12" t="s">
        <v>1168</v>
      </c>
      <c r="AR1053" s="12" t="s">
        <v>1154</v>
      </c>
      <c r="AS1053" s="12" t="s">
        <v>1172</v>
      </c>
      <c r="AT1053" s="12" t="s">
        <v>17</v>
      </c>
    </row>
    <row r="1054" spans="1:46" ht="15" customHeight="1" x14ac:dyDescent="0.3">
      <c r="A1054" s="15">
        <v>4.5952740078815689E-2</v>
      </c>
      <c r="B1054" s="12">
        <v>1.0941128590194211E-2</v>
      </c>
      <c r="C1054" s="12">
        <v>0</v>
      </c>
      <c r="D1054" s="12">
        <v>0</v>
      </c>
      <c r="E1054" s="12">
        <v>0</v>
      </c>
      <c r="F1054" s="12">
        <v>1</v>
      </c>
      <c r="G1054" s="12">
        <v>0</v>
      </c>
      <c r="H1054" s="12">
        <v>0</v>
      </c>
      <c r="I1054" s="12">
        <v>0</v>
      </c>
      <c r="J1054" s="12">
        <v>0</v>
      </c>
      <c r="K1054" s="12">
        <v>1</v>
      </c>
      <c r="L1054" s="12">
        <v>0</v>
      </c>
      <c r="M1054" s="12">
        <v>0</v>
      </c>
      <c r="N1054" s="12">
        <v>0</v>
      </c>
      <c r="O1054" s="113">
        <v>7.604396348796338</v>
      </c>
      <c r="P1054" s="12">
        <v>0</v>
      </c>
      <c r="Q1054" s="12">
        <v>0</v>
      </c>
      <c r="R1054" s="12">
        <v>4.2329999999999997</v>
      </c>
      <c r="S1054" s="128">
        <v>5.1590552992145291</v>
      </c>
      <c r="T1054" s="126">
        <v>1</v>
      </c>
      <c r="U1054" s="128">
        <v>0.3444526917684117</v>
      </c>
      <c r="V1054" s="12">
        <v>1</v>
      </c>
      <c r="W1054" s="12">
        <v>1</v>
      </c>
      <c r="X1054" s="12">
        <v>1</v>
      </c>
      <c r="Y1054" s="12">
        <v>0</v>
      </c>
      <c r="Z1054" s="12">
        <v>1</v>
      </c>
      <c r="AA1054" s="12">
        <v>1</v>
      </c>
      <c r="AB1054" s="12">
        <v>0</v>
      </c>
      <c r="AC1054" s="12">
        <v>0</v>
      </c>
      <c r="AD1054" s="12">
        <v>0</v>
      </c>
      <c r="AE1054" s="12">
        <v>0</v>
      </c>
      <c r="AF1054" s="12">
        <v>0.5</v>
      </c>
      <c r="AG1054" s="113">
        <v>3.044522437723423</v>
      </c>
      <c r="AH1054" s="12">
        <v>1</v>
      </c>
      <c r="AI1054" s="24">
        <v>66</v>
      </c>
      <c r="AJ1054" s="12">
        <v>1</v>
      </c>
      <c r="AK1054" s="12" t="s">
        <v>1144</v>
      </c>
      <c r="AL1054" s="12">
        <v>25</v>
      </c>
      <c r="AM1054" s="12" t="s">
        <v>175</v>
      </c>
      <c r="AN1054" s="128">
        <f t="shared" si="39"/>
        <v>2.5257286443082556</v>
      </c>
      <c r="AO1054" s="12">
        <v>1529.33</v>
      </c>
      <c r="AP1054" s="12" t="s">
        <v>1160</v>
      </c>
      <c r="AQ1054" s="12" t="s">
        <v>1168</v>
      </c>
      <c r="AR1054" s="12" t="s">
        <v>1170</v>
      </c>
      <c r="AS1054" s="12" t="s">
        <v>1173</v>
      </c>
      <c r="AT1054" s="12" t="s">
        <v>17</v>
      </c>
    </row>
    <row r="1055" spans="1:46" ht="15" customHeight="1" x14ac:dyDescent="0.3">
      <c r="A1055" s="15">
        <v>-2.1697460793058589E-2</v>
      </c>
      <c r="B1055" s="12">
        <v>1.0950120400235176E-2</v>
      </c>
      <c r="C1055" s="12">
        <v>0</v>
      </c>
      <c r="D1055" s="12">
        <v>0</v>
      </c>
      <c r="E1055" s="12">
        <v>0</v>
      </c>
      <c r="F1055" s="12">
        <v>1</v>
      </c>
      <c r="G1055" s="12">
        <v>0</v>
      </c>
      <c r="H1055" s="12">
        <v>0</v>
      </c>
      <c r="I1055" s="12">
        <v>0</v>
      </c>
      <c r="J1055" s="12">
        <v>0</v>
      </c>
      <c r="K1055" s="12">
        <v>1</v>
      </c>
      <c r="L1055" s="12">
        <v>0</v>
      </c>
      <c r="M1055" s="12">
        <v>0</v>
      </c>
      <c r="N1055" s="12">
        <v>0</v>
      </c>
      <c r="O1055" s="113">
        <v>7.604396348796338</v>
      </c>
      <c r="P1055" s="12">
        <v>0</v>
      </c>
      <c r="Q1055" s="12">
        <v>0</v>
      </c>
      <c r="R1055" s="12">
        <v>4.2329999999999997</v>
      </c>
      <c r="S1055" s="128">
        <v>5.1590552992145291</v>
      </c>
      <c r="T1055" s="126">
        <v>1</v>
      </c>
      <c r="U1055" s="128">
        <v>0.3444526917684117</v>
      </c>
      <c r="V1055" s="12">
        <v>1</v>
      </c>
      <c r="W1055" s="12">
        <v>1</v>
      </c>
      <c r="X1055" s="12">
        <v>1</v>
      </c>
      <c r="Y1055" s="12">
        <v>0</v>
      </c>
      <c r="Z1055" s="12">
        <v>1</v>
      </c>
      <c r="AA1055" s="12">
        <v>1</v>
      </c>
      <c r="AB1055" s="12">
        <v>0</v>
      </c>
      <c r="AC1055" s="12">
        <v>0</v>
      </c>
      <c r="AD1055" s="12">
        <v>0</v>
      </c>
      <c r="AE1055" s="12">
        <v>0</v>
      </c>
      <c r="AF1055" s="12">
        <v>0.5</v>
      </c>
      <c r="AG1055" s="113">
        <v>3.044522437723423</v>
      </c>
      <c r="AH1055" s="12">
        <v>1</v>
      </c>
      <c r="AI1055" s="24">
        <v>66</v>
      </c>
      <c r="AJ1055" s="12">
        <v>1</v>
      </c>
      <c r="AK1055" s="12" t="s">
        <v>1144</v>
      </c>
      <c r="AL1055" s="12">
        <v>25</v>
      </c>
      <c r="AM1055" s="12" t="s">
        <v>175</v>
      </c>
      <c r="AN1055" s="128">
        <f t="shared" si="39"/>
        <v>2.5257286443082556</v>
      </c>
      <c r="AO1055" s="12">
        <v>1529.33</v>
      </c>
      <c r="AP1055" s="12" t="s">
        <v>1160</v>
      </c>
      <c r="AQ1055" s="12" t="s">
        <v>1168</v>
      </c>
      <c r="AR1055" s="12" t="s">
        <v>1171</v>
      </c>
      <c r="AS1055" s="12" t="s">
        <v>1174</v>
      </c>
      <c r="AT1055" s="12" t="s">
        <v>17</v>
      </c>
    </row>
    <row r="1056" spans="1:46" ht="15" customHeight="1" x14ac:dyDescent="0.3">
      <c r="A1056" s="15">
        <v>9.2570149038307698E-3</v>
      </c>
      <c r="B1056" s="12">
        <v>1.0952229567289492E-2</v>
      </c>
      <c r="C1056" s="12">
        <v>0</v>
      </c>
      <c r="D1056" s="12">
        <v>0</v>
      </c>
      <c r="E1056" s="12">
        <v>0</v>
      </c>
      <c r="F1056" s="12">
        <v>1</v>
      </c>
      <c r="G1056" s="12">
        <v>0</v>
      </c>
      <c r="H1056" s="12">
        <v>0</v>
      </c>
      <c r="I1056" s="12">
        <v>0</v>
      </c>
      <c r="J1056" s="12">
        <v>0</v>
      </c>
      <c r="K1056" s="12">
        <v>1</v>
      </c>
      <c r="L1056" s="12">
        <v>0</v>
      </c>
      <c r="M1056" s="12">
        <v>0</v>
      </c>
      <c r="N1056" s="12">
        <v>0</v>
      </c>
      <c r="O1056" s="113">
        <v>7.604396348796338</v>
      </c>
      <c r="P1056" s="12">
        <v>0</v>
      </c>
      <c r="Q1056" s="12">
        <v>0</v>
      </c>
      <c r="R1056" s="12">
        <v>4.2329999999999997</v>
      </c>
      <c r="S1056" s="128">
        <v>5.1590552992145291</v>
      </c>
      <c r="T1056" s="126">
        <v>1</v>
      </c>
      <c r="U1056" s="128">
        <v>0.3444526917684117</v>
      </c>
      <c r="V1056" s="12">
        <v>1</v>
      </c>
      <c r="W1056" s="12">
        <v>1</v>
      </c>
      <c r="X1056" s="12">
        <v>1</v>
      </c>
      <c r="Y1056" s="12">
        <v>0</v>
      </c>
      <c r="Z1056" s="12">
        <v>1</v>
      </c>
      <c r="AA1056" s="12">
        <v>1</v>
      </c>
      <c r="AB1056" s="12">
        <v>0</v>
      </c>
      <c r="AC1056" s="12">
        <v>0</v>
      </c>
      <c r="AD1056" s="12">
        <v>0</v>
      </c>
      <c r="AE1056" s="12">
        <v>0</v>
      </c>
      <c r="AF1056" s="12">
        <v>0.5</v>
      </c>
      <c r="AG1056" s="113">
        <v>3.044522437723423</v>
      </c>
      <c r="AH1056" s="12">
        <v>1</v>
      </c>
      <c r="AI1056" s="24">
        <v>66</v>
      </c>
      <c r="AJ1056" s="12">
        <v>1</v>
      </c>
      <c r="AK1056" s="12" t="s">
        <v>1144</v>
      </c>
      <c r="AL1056" s="12">
        <v>25</v>
      </c>
      <c r="AM1056" s="12" t="s">
        <v>175</v>
      </c>
      <c r="AN1056" s="128">
        <f t="shared" si="39"/>
        <v>2.5257286443082556</v>
      </c>
      <c r="AO1056" s="12">
        <v>1529.33</v>
      </c>
      <c r="AP1056" s="12" t="s">
        <v>1160</v>
      </c>
      <c r="AQ1056" s="12" t="s">
        <v>1169</v>
      </c>
      <c r="AR1056" s="12" t="s">
        <v>1154</v>
      </c>
      <c r="AS1056" s="12" t="s">
        <v>1175</v>
      </c>
      <c r="AT1056" s="12" t="s">
        <v>17</v>
      </c>
    </row>
    <row r="1057" spans="1:46" ht="15" customHeight="1" x14ac:dyDescent="0.3">
      <c r="A1057" s="15">
        <v>4.7800166853121995E-2</v>
      </c>
      <c r="B1057" s="12">
        <v>1.0940179033284965E-2</v>
      </c>
      <c r="C1057" s="12">
        <v>0</v>
      </c>
      <c r="D1057" s="12">
        <v>0</v>
      </c>
      <c r="E1057" s="12">
        <v>0</v>
      </c>
      <c r="F1057" s="12">
        <v>1</v>
      </c>
      <c r="G1057" s="12">
        <v>0</v>
      </c>
      <c r="H1057" s="12">
        <v>0</v>
      </c>
      <c r="I1057" s="12">
        <v>0</v>
      </c>
      <c r="J1057" s="12">
        <v>0</v>
      </c>
      <c r="K1057" s="12">
        <v>1</v>
      </c>
      <c r="L1057" s="12">
        <v>0</v>
      </c>
      <c r="M1057" s="12">
        <v>0</v>
      </c>
      <c r="N1057" s="12">
        <v>0</v>
      </c>
      <c r="O1057" s="113">
        <v>7.604396348796338</v>
      </c>
      <c r="P1057" s="12">
        <v>0</v>
      </c>
      <c r="Q1057" s="12">
        <v>0</v>
      </c>
      <c r="R1057" s="12">
        <v>4.2329999999999997</v>
      </c>
      <c r="S1057" s="128">
        <v>5.1590552992145291</v>
      </c>
      <c r="T1057" s="126">
        <v>1</v>
      </c>
      <c r="U1057" s="128">
        <v>0.3444526917684117</v>
      </c>
      <c r="V1057" s="12">
        <v>1</v>
      </c>
      <c r="W1057" s="12">
        <v>1</v>
      </c>
      <c r="X1057" s="12">
        <v>1</v>
      </c>
      <c r="Y1057" s="12">
        <v>0</v>
      </c>
      <c r="Z1057" s="12">
        <v>1</v>
      </c>
      <c r="AA1057" s="12">
        <v>1</v>
      </c>
      <c r="AB1057" s="12">
        <v>0</v>
      </c>
      <c r="AC1057" s="12">
        <v>0</v>
      </c>
      <c r="AD1057" s="12">
        <v>0</v>
      </c>
      <c r="AE1057" s="12">
        <v>0</v>
      </c>
      <c r="AF1057" s="12">
        <v>0.5</v>
      </c>
      <c r="AG1057" s="113">
        <v>3.044522437723423</v>
      </c>
      <c r="AH1057" s="12">
        <v>1</v>
      </c>
      <c r="AI1057" s="24">
        <v>66</v>
      </c>
      <c r="AJ1057" s="12">
        <v>1</v>
      </c>
      <c r="AK1057" s="12" t="s">
        <v>1144</v>
      </c>
      <c r="AL1057" s="12">
        <v>25</v>
      </c>
      <c r="AM1057" s="12" t="s">
        <v>175</v>
      </c>
      <c r="AN1057" s="128">
        <f t="shared" si="39"/>
        <v>2.5257286443082556</v>
      </c>
      <c r="AO1057" s="12">
        <v>1529.33</v>
      </c>
      <c r="AP1057" s="12" t="s">
        <v>1160</v>
      </c>
      <c r="AQ1057" s="12" t="s">
        <v>1169</v>
      </c>
      <c r="AR1057" s="12" t="s">
        <v>1170</v>
      </c>
      <c r="AS1057" s="12" t="s">
        <v>1176</v>
      </c>
      <c r="AT1057" s="12" t="s">
        <v>17</v>
      </c>
    </row>
    <row r="1058" spans="1:46" ht="15" customHeight="1" x14ac:dyDescent="0.3">
      <c r="A1058" s="15">
        <v>-2.3724168297134703E-2</v>
      </c>
      <c r="B1058" s="12">
        <v>1.0949616137139096E-2</v>
      </c>
      <c r="C1058" s="12">
        <v>0</v>
      </c>
      <c r="D1058" s="12">
        <v>0</v>
      </c>
      <c r="E1058" s="12">
        <v>0</v>
      </c>
      <c r="F1058" s="12">
        <v>1</v>
      </c>
      <c r="G1058" s="12">
        <v>0</v>
      </c>
      <c r="H1058" s="12">
        <v>0</v>
      </c>
      <c r="I1058" s="12">
        <v>0</v>
      </c>
      <c r="J1058" s="12">
        <v>0</v>
      </c>
      <c r="K1058" s="12">
        <v>1</v>
      </c>
      <c r="L1058" s="12">
        <v>0</v>
      </c>
      <c r="M1058" s="12">
        <v>0</v>
      </c>
      <c r="N1058" s="12">
        <v>0</v>
      </c>
      <c r="O1058" s="113">
        <v>7.604396348796338</v>
      </c>
      <c r="P1058" s="12">
        <v>0</v>
      </c>
      <c r="Q1058" s="12">
        <v>0</v>
      </c>
      <c r="R1058" s="12">
        <v>4.2329999999999997</v>
      </c>
      <c r="S1058" s="128">
        <v>5.1590552992145291</v>
      </c>
      <c r="T1058" s="126">
        <v>1</v>
      </c>
      <c r="U1058" s="128">
        <v>0.3444526917684117</v>
      </c>
      <c r="V1058" s="12">
        <v>1</v>
      </c>
      <c r="W1058" s="12">
        <v>1</v>
      </c>
      <c r="X1058" s="12">
        <v>1</v>
      </c>
      <c r="Y1058" s="12">
        <v>0</v>
      </c>
      <c r="Z1058" s="12">
        <v>1</v>
      </c>
      <c r="AA1058" s="12">
        <v>1</v>
      </c>
      <c r="AB1058" s="12">
        <v>0</v>
      </c>
      <c r="AC1058" s="12">
        <v>0</v>
      </c>
      <c r="AD1058" s="12">
        <v>0</v>
      </c>
      <c r="AE1058" s="12">
        <v>0</v>
      </c>
      <c r="AF1058" s="12">
        <v>0.5</v>
      </c>
      <c r="AG1058" s="113">
        <v>3.044522437723423</v>
      </c>
      <c r="AH1058" s="12">
        <v>1</v>
      </c>
      <c r="AI1058" s="24">
        <v>66</v>
      </c>
      <c r="AJ1058" s="12">
        <v>1</v>
      </c>
      <c r="AK1058" s="12" t="s">
        <v>1144</v>
      </c>
      <c r="AL1058" s="12">
        <v>25</v>
      </c>
      <c r="AM1058" s="12" t="s">
        <v>175</v>
      </c>
      <c r="AN1058" s="128">
        <f t="shared" si="39"/>
        <v>2.5257286443082556</v>
      </c>
      <c r="AO1058" s="12">
        <v>1529.33</v>
      </c>
      <c r="AP1058" s="12" t="s">
        <v>1160</v>
      </c>
      <c r="AQ1058" s="12" t="s">
        <v>1169</v>
      </c>
      <c r="AR1058" s="12" t="s">
        <v>1171</v>
      </c>
      <c r="AS1058" s="12" t="s">
        <v>1177</v>
      </c>
      <c r="AT1058" s="12" t="s">
        <v>17</v>
      </c>
    </row>
    <row r="1059" spans="1:46" ht="15" customHeight="1" x14ac:dyDescent="0.3">
      <c r="A1059" s="15">
        <v>4.1810185866779405E-3</v>
      </c>
      <c r="B1059" s="12">
        <v>9.5384454448926397E-3</v>
      </c>
      <c r="C1059" s="12">
        <v>0</v>
      </c>
      <c r="D1059" s="12">
        <v>0</v>
      </c>
      <c r="E1059" s="12">
        <v>0</v>
      </c>
      <c r="F1059" s="12">
        <v>1</v>
      </c>
      <c r="G1059" s="12">
        <v>0</v>
      </c>
      <c r="H1059" s="12">
        <v>0</v>
      </c>
      <c r="I1059" s="12">
        <v>0</v>
      </c>
      <c r="J1059" s="12">
        <v>0</v>
      </c>
      <c r="K1059" s="12">
        <v>1</v>
      </c>
      <c r="L1059" s="12">
        <v>0</v>
      </c>
      <c r="M1059" s="12">
        <v>0</v>
      </c>
      <c r="N1059" s="12">
        <v>0</v>
      </c>
      <c r="O1059" s="113">
        <v>7.604396348796338</v>
      </c>
      <c r="P1059" s="12">
        <v>0</v>
      </c>
      <c r="Q1059" s="12">
        <v>0</v>
      </c>
      <c r="R1059" s="12">
        <v>4.2329999999999997</v>
      </c>
      <c r="S1059" s="128">
        <v>5.1590552992145291</v>
      </c>
      <c r="T1059" s="126">
        <v>1</v>
      </c>
      <c r="U1059" s="128">
        <v>0.3444526917684117</v>
      </c>
      <c r="V1059" s="12">
        <v>1</v>
      </c>
      <c r="W1059" s="12">
        <v>1</v>
      </c>
      <c r="X1059" s="12">
        <v>1</v>
      </c>
      <c r="Y1059" s="12">
        <v>0</v>
      </c>
      <c r="Z1059" s="12">
        <v>1</v>
      </c>
      <c r="AA1059" s="12">
        <v>1</v>
      </c>
      <c r="AB1059" s="12">
        <v>0</v>
      </c>
      <c r="AC1059" s="12">
        <v>0</v>
      </c>
      <c r="AD1059" s="12">
        <v>0</v>
      </c>
      <c r="AE1059" s="12">
        <v>0</v>
      </c>
      <c r="AF1059" s="12">
        <v>0.5</v>
      </c>
      <c r="AG1059" s="113">
        <v>3.044522437723423</v>
      </c>
      <c r="AH1059" s="12">
        <v>1</v>
      </c>
      <c r="AI1059" s="24">
        <v>66</v>
      </c>
      <c r="AJ1059" s="12">
        <v>1</v>
      </c>
      <c r="AK1059" s="12" t="s">
        <v>1144</v>
      </c>
      <c r="AL1059" s="12">
        <v>25</v>
      </c>
      <c r="AM1059" s="12" t="s">
        <v>175</v>
      </c>
      <c r="AN1059" s="128">
        <f t="shared" si="39"/>
        <v>2.5257286443082556</v>
      </c>
      <c r="AO1059" s="12">
        <v>1529.33</v>
      </c>
      <c r="AP1059" s="12" t="s">
        <v>1157</v>
      </c>
      <c r="AQ1059" s="12" t="s">
        <v>1168</v>
      </c>
      <c r="AR1059" s="12" t="s">
        <v>1180</v>
      </c>
      <c r="AS1059" s="12" t="s">
        <v>1185</v>
      </c>
      <c r="AT1059" s="12" t="s">
        <v>17</v>
      </c>
    </row>
    <row r="1060" spans="1:46" ht="15" customHeight="1" x14ac:dyDescent="0.3">
      <c r="A1060" s="15">
        <v>4.1188803982872606E-2</v>
      </c>
      <c r="B1060" s="12">
        <v>9.5304342408834408E-3</v>
      </c>
      <c r="C1060" s="12">
        <v>0</v>
      </c>
      <c r="D1060" s="12">
        <v>0</v>
      </c>
      <c r="E1060" s="12">
        <v>0</v>
      </c>
      <c r="F1060" s="12">
        <v>1</v>
      </c>
      <c r="G1060" s="12">
        <v>0</v>
      </c>
      <c r="H1060" s="12">
        <v>0</v>
      </c>
      <c r="I1060" s="12">
        <v>0</v>
      </c>
      <c r="J1060" s="12">
        <v>0</v>
      </c>
      <c r="K1060" s="12">
        <v>1</v>
      </c>
      <c r="L1060" s="12">
        <v>0</v>
      </c>
      <c r="M1060" s="12">
        <v>0</v>
      </c>
      <c r="N1060" s="12">
        <v>0</v>
      </c>
      <c r="O1060" s="113">
        <v>7.604396348796338</v>
      </c>
      <c r="P1060" s="12">
        <v>0</v>
      </c>
      <c r="Q1060" s="12">
        <v>0</v>
      </c>
      <c r="R1060" s="12">
        <v>4.2329999999999997</v>
      </c>
      <c r="S1060" s="128">
        <v>5.1590552992145291</v>
      </c>
      <c r="T1060" s="126">
        <v>1</v>
      </c>
      <c r="U1060" s="128">
        <v>0.3444526917684117</v>
      </c>
      <c r="V1060" s="12">
        <v>1</v>
      </c>
      <c r="W1060" s="12">
        <v>1</v>
      </c>
      <c r="X1060" s="12">
        <v>1</v>
      </c>
      <c r="Y1060" s="12">
        <v>0</v>
      </c>
      <c r="Z1060" s="12">
        <v>1</v>
      </c>
      <c r="AA1060" s="12">
        <v>1</v>
      </c>
      <c r="AB1060" s="12">
        <v>0</v>
      </c>
      <c r="AC1060" s="12">
        <v>0</v>
      </c>
      <c r="AD1060" s="12">
        <v>0</v>
      </c>
      <c r="AE1060" s="12">
        <v>0</v>
      </c>
      <c r="AF1060" s="12">
        <v>0.5</v>
      </c>
      <c r="AG1060" s="113">
        <v>3.044522437723423</v>
      </c>
      <c r="AH1060" s="12">
        <v>1</v>
      </c>
      <c r="AI1060" s="24">
        <v>66</v>
      </c>
      <c r="AJ1060" s="12">
        <v>1</v>
      </c>
      <c r="AK1060" s="12" t="s">
        <v>1144</v>
      </c>
      <c r="AL1060" s="12">
        <v>25</v>
      </c>
      <c r="AM1060" s="12" t="s">
        <v>175</v>
      </c>
      <c r="AN1060" s="128">
        <f t="shared" si="39"/>
        <v>2.5257286443082556</v>
      </c>
      <c r="AO1060" s="12">
        <v>1529.33</v>
      </c>
      <c r="AP1060" s="12" t="s">
        <v>1157</v>
      </c>
      <c r="AQ1060" s="12" t="s">
        <v>1168</v>
      </c>
      <c r="AR1060" s="12" t="s">
        <v>1170</v>
      </c>
      <c r="AS1060" s="12" t="s">
        <v>1186</v>
      </c>
      <c r="AT1060" s="12" t="s">
        <v>17</v>
      </c>
    </row>
    <row r="1061" spans="1:46" ht="15" customHeight="1" x14ac:dyDescent="0.3">
      <c r="A1061" s="15">
        <v>-2.2562231888417325E-3</v>
      </c>
      <c r="B1061" s="12">
        <v>9.5385045381926915E-3</v>
      </c>
      <c r="C1061" s="12">
        <v>0</v>
      </c>
      <c r="D1061" s="12">
        <v>0</v>
      </c>
      <c r="E1061" s="12">
        <v>0</v>
      </c>
      <c r="F1061" s="12">
        <v>1</v>
      </c>
      <c r="G1061" s="12">
        <v>0</v>
      </c>
      <c r="H1061" s="12">
        <v>0</v>
      </c>
      <c r="I1061" s="12">
        <v>0</v>
      </c>
      <c r="J1061" s="12">
        <v>0</v>
      </c>
      <c r="K1061" s="12">
        <v>1</v>
      </c>
      <c r="L1061" s="12">
        <v>0</v>
      </c>
      <c r="M1061" s="12">
        <v>0</v>
      </c>
      <c r="N1061" s="12">
        <v>0</v>
      </c>
      <c r="O1061" s="113">
        <v>7.604396348796338</v>
      </c>
      <c r="P1061" s="12">
        <v>0</v>
      </c>
      <c r="Q1061" s="12">
        <v>0</v>
      </c>
      <c r="R1061" s="12">
        <v>4.2329999999999997</v>
      </c>
      <c r="S1061" s="128">
        <v>5.1590552992145291</v>
      </c>
      <c r="T1061" s="126">
        <v>1</v>
      </c>
      <c r="U1061" s="128">
        <v>0.3444526917684117</v>
      </c>
      <c r="V1061" s="12">
        <v>1</v>
      </c>
      <c r="W1061" s="12">
        <v>1</v>
      </c>
      <c r="X1061" s="12">
        <v>1</v>
      </c>
      <c r="Y1061" s="12">
        <v>0</v>
      </c>
      <c r="Z1061" s="12">
        <v>1</v>
      </c>
      <c r="AA1061" s="12">
        <v>1</v>
      </c>
      <c r="AB1061" s="12">
        <v>0</v>
      </c>
      <c r="AC1061" s="12">
        <v>0</v>
      </c>
      <c r="AD1061" s="12">
        <v>0</v>
      </c>
      <c r="AE1061" s="12">
        <v>0</v>
      </c>
      <c r="AF1061" s="12">
        <v>0.5</v>
      </c>
      <c r="AG1061" s="113">
        <v>3.044522437723423</v>
      </c>
      <c r="AH1061" s="12">
        <v>1</v>
      </c>
      <c r="AI1061" s="24">
        <v>66</v>
      </c>
      <c r="AJ1061" s="12">
        <v>1</v>
      </c>
      <c r="AK1061" s="12" t="s">
        <v>1144</v>
      </c>
      <c r="AL1061" s="12">
        <v>25</v>
      </c>
      <c r="AM1061" s="12" t="s">
        <v>175</v>
      </c>
      <c r="AN1061" s="128">
        <f t="shared" si="39"/>
        <v>2.5257286443082556</v>
      </c>
      <c r="AO1061" s="12">
        <v>1529.33</v>
      </c>
      <c r="AP1061" s="12" t="s">
        <v>1157</v>
      </c>
      <c r="AQ1061" s="12" t="s">
        <v>1168</v>
      </c>
      <c r="AR1061" s="12" t="s">
        <v>1171</v>
      </c>
      <c r="AS1061" s="12" t="s">
        <v>1187</v>
      </c>
      <c r="AT1061" s="12" t="s">
        <v>17</v>
      </c>
    </row>
    <row r="1062" spans="1:46" ht="15" customHeight="1" x14ac:dyDescent="0.3">
      <c r="A1062" s="15">
        <v>-3.7376459974505317E-2</v>
      </c>
      <c r="B1062" s="12">
        <v>9.531863826574E-3</v>
      </c>
      <c r="C1062" s="12">
        <v>0</v>
      </c>
      <c r="D1062" s="12">
        <v>0</v>
      </c>
      <c r="E1062" s="12">
        <v>0</v>
      </c>
      <c r="F1062" s="12">
        <v>1</v>
      </c>
      <c r="G1062" s="12">
        <v>0</v>
      </c>
      <c r="H1062" s="12">
        <v>0</v>
      </c>
      <c r="I1062" s="12">
        <v>0</v>
      </c>
      <c r="J1062" s="12">
        <v>0</v>
      </c>
      <c r="K1062" s="12">
        <v>1</v>
      </c>
      <c r="L1062" s="12">
        <v>0</v>
      </c>
      <c r="M1062" s="12">
        <v>0</v>
      </c>
      <c r="N1062" s="12">
        <v>0</v>
      </c>
      <c r="O1062" s="113">
        <v>7.604396348796338</v>
      </c>
      <c r="P1062" s="12">
        <v>0</v>
      </c>
      <c r="Q1062" s="12">
        <v>0</v>
      </c>
      <c r="R1062" s="12">
        <v>4.2329999999999997</v>
      </c>
      <c r="S1062" s="128">
        <v>5.1590552992145291</v>
      </c>
      <c r="T1062" s="126">
        <v>1</v>
      </c>
      <c r="U1062" s="128">
        <v>0.3444526917684117</v>
      </c>
      <c r="V1062" s="12">
        <v>1</v>
      </c>
      <c r="W1062" s="12">
        <v>1</v>
      </c>
      <c r="X1062" s="12">
        <v>1</v>
      </c>
      <c r="Y1062" s="12">
        <v>0</v>
      </c>
      <c r="Z1062" s="12">
        <v>1</v>
      </c>
      <c r="AA1062" s="12">
        <v>1</v>
      </c>
      <c r="AB1062" s="12">
        <v>0</v>
      </c>
      <c r="AC1062" s="12">
        <v>0</v>
      </c>
      <c r="AD1062" s="12">
        <v>0</v>
      </c>
      <c r="AE1062" s="12">
        <v>0</v>
      </c>
      <c r="AF1062" s="12">
        <v>0.5</v>
      </c>
      <c r="AG1062" s="113">
        <v>3.044522437723423</v>
      </c>
      <c r="AH1062" s="12">
        <v>1</v>
      </c>
      <c r="AI1062" s="24">
        <v>66</v>
      </c>
      <c r="AJ1062" s="12">
        <v>1</v>
      </c>
      <c r="AK1062" s="12" t="s">
        <v>1144</v>
      </c>
      <c r="AL1062" s="12">
        <v>25</v>
      </c>
      <c r="AM1062" s="12" t="s">
        <v>175</v>
      </c>
      <c r="AN1062" s="128">
        <f t="shared" ref="AN1062:AN1095" si="40">LN(12.5)</f>
        <v>2.5257286443082556</v>
      </c>
      <c r="AO1062" s="12">
        <v>1529.33</v>
      </c>
      <c r="AP1062" s="12" t="s">
        <v>1157</v>
      </c>
      <c r="AQ1062" s="12" t="s">
        <v>1168</v>
      </c>
      <c r="AR1062" s="12" t="s">
        <v>1181</v>
      </c>
      <c r="AS1062" s="12" t="s">
        <v>1188</v>
      </c>
      <c r="AT1062" s="12" t="s">
        <v>17</v>
      </c>
    </row>
    <row r="1063" spans="1:46" ht="15" customHeight="1" x14ac:dyDescent="0.3">
      <c r="A1063" s="15">
        <v>4.1812087982516458E-3</v>
      </c>
      <c r="B1063" s="12">
        <v>9.5388793876463387E-3</v>
      </c>
      <c r="C1063" s="12">
        <v>0</v>
      </c>
      <c r="D1063" s="12">
        <v>0</v>
      </c>
      <c r="E1063" s="12">
        <v>0</v>
      </c>
      <c r="F1063" s="12">
        <v>1</v>
      </c>
      <c r="G1063" s="12">
        <v>0</v>
      </c>
      <c r="H1063" s="12">
        <v>0</v>
      </c>
      <c r="I1063" s="12">
        <v>0</v>
      </c>
      <c r="J1063" s="12">
        <v>0</v>
      </c>
      <c r="K1063" s="12">
        <v>1</v>
      </c>
      <c r="L1063" s="12">
        <v>0</v>
      </c>
      <c r="M1063" s="12">
        <v>0</v>
      </c>
      <c r="N1063" s="12">
        <v>0</v>
      </c>
      <c r="O1063" s="113">
        <v>7.604396348796338</v>
      </c>
      <c r="P1063" s="12">
        <v>0</v>
      </c>
      <c r="Q1063" s="12">
        <v>0</v>
      </c>
      <c r="R1063" s="12">
        <v>4.2329999999999997</v>
      </c>
      <c r="S1063" s="128">
        <v>5.1590552992145291</v>
      </c>
      <c r="T1063" s="126">
        <v>1</v>
      </c>
      <c r="U1063" s="128">
        <v>0.3444526917684117</v>
      </c>
      <c r="V1063" s="12">
        <v>1</v>
      </c>
      <c r="W1063" s="12">
        <v>1</v>
      </c>
      <c r="X1063" s="12">
        <v>1</v>
      </c>
      <c r="Y1063" s="12">
        <v>0</v>
      </c>
      <c r="Z1063" s="12">
        <v>1</v>
      </c>
      <c r="AA1063" s="12">
        <v>1</v>
      </c>
      <c r="AB1063" s="12">
        <v>0</v>
      </c>
      <c r="AC1063" s="12">
        <v>0</v>
      </c>
      <c r="AD1063" s="12">
        <v>0</v>
      </c>
      <c r="AE1063" s="12">
        <v>0</v>
      </c>
      <c r="AF1063" s="12">
        <v>0.5</v>
      </c>
      <c r="AG1063" s="113">
        <v>3.044522437723423</v>
      </c>
      <c r="AH1063" s="12">
        <v>1</v>
      </c>
      <c r="AI1063" s="24">
        <v>66</v>
      </c>
      <c r="AJ1063" s="12">
        <v>1</v>
      </c>
      <c r="AK1063" s="12" t="s">
        <v>1144</v>
      </c>
      <c r="AL1063" s="12">
        <v>25</v>
      </c>
      <c r="AM1063" s="12" t="s">
        <v>175</v>
      </c>
      <c r="AN1063" s="128">
        <f t="shared" si="40"/>
        <v>2.5257286443082556</v>
      </c>
      <c r="AO1063" s="12">
        <v>1529.33</v>
      </c>
      <c r="AP1063" s="12" t="s">
        <v>1157</v>
      </c>
      <c r="AQ1063" s="12" t="s">
        <v>1168</v>
      </c>
      <c r="AR1063" s="12" t="s">
        <v>1180</v>
      </c>
      <c r="AS1063" s="12" t="s">
        <v>1185</v>
      </c>
      <c r="AT1063" s="12" t="s">
        <v>17</v>
      </c>
    </row>
    <row r="1064" spans="1:46" ht="15" customHeight="1" x14ac:dyDescent="0.3">
      <c r="A1064" s="15">
        <v>4.1190674682889158E-2</v>
      </c>
      <c r="B1064" s="12">
        <v>9.5308670911186527E-3</v>
      </c>
      <c r="C1064" s="12">
        <v>0</v>
      </c>
      <c r="D1064" s="12">
        <v>0</v>
      </c>
      <c r="E1064" s="12">
        <v>0</v>
      </c>
      <c r="F1064" s="12">
        <v>1</v>
      </c>
      <c r="G1064" s="12">
        <v>0</v>
      </c>
      <c r="H1064" s="12">
        <v>0</v>
      </c>
      <c r="I1064" s="12">
        <v>0</v>
      </c>
      <c r="J1064" s="12">
        <v>0</v>
      </c>
      <c r="K1064" s="12">
        <v>1</v>
      </c>
      <c r="L1064" s="12">
        <v>0</v>
      </c>
      <c r="M1064" s="12">
        <v>0</v>
      </c>
      <c r="N1064" s="12">
        <v>0</v>
      </c>
      <c r="O1064" s="113">
        <v>7.604396348796338</v>
      </c>
      <c r="P1064" s="12">
        <v>0</v>
      </c>
      <c r="Q1064" s="12">
        <v>0</v>
      </c>
      <c r="R1064" s="12">
        <v>4.2329999999999997</v>
      </c>
      <c r="S1064" s="128">
        <v>5.1590552992145291</v>
      </c>
      <c r="T1064" s="126">
        <v>1</v>
      </c>
      <c r="U1064" s="128">
        <v>0.3444526917684117</v>
      </c>
      <c r="V1064" s="12">
        <v>1</v>
      </c>
      <c r="W1064" s="12">
        <v>1</v>
      </c>
      <c r="X1064" s="12">
        <v>1</v>
      </c>
      <c r="Y1064" s="12">
        <v>0</v>
      </c>
      <c r="Z1064" s="12">
        <v>1</v>
      </c>
      <c r="AA1064" s="12">
        <v>1</v>
      </c>
      <c r="AB1064" s="12">
        <v>0</v>
      </c>
      <c r="AC1064" s="12">
        <v>0</v>
      </c>
      <c r="AD1064" s="12">
        <v>0</v>
      </c>
      <c r="AE1064" s="12">
        <v>0</v>
      </c>
      <c r="AF1064" s="12">
        <v>0.5</v>
      </c>
      <c r="AG1064" s="113">
        <v>3.044522437723423</v>
      </c>
      <c r="AH1064" s="12">
        <v>1</v>
      </c>
      <c r="AI1064" s="24">
        <v>66</v>
      </c>
      <c r="AJ1064" s="12">
        <v>1</v>
      </c>
      <c r="AK1064" s="12" t="s">
        <v>1144</v>
      </c>
      <c r="AL1064" s="12">
        <v>25</v>
      </c>
      <c r="AM1064" s="12" t="s">
        <v>175</v>
      </c>
      <c r="AN1064" s="128">
        <f t="shared" si="40"/>
        <v>2.5257286443082556</v>
      </c>
      <c r="AO1064" s="12">
        <v>1529.33</v>
      </c>
      <c r="AP1064" s="12" t="s">
        <v>1157</v>
      </c>
      <c r="AQ1064" s="12" t="s">
        <v>1168</v>
      </c>
      <c r="AR1064" s="12" t="s">
        <v>1170</v>
      </c>
      <c r="AS1064" s="12" t="s">
        <v>1186</v>
      </c>
      <c r="AT1064" s="12" t="s">
        <v>17</v>
      </c>
    </row>
    <row r="1065" spans="1:46" ht="15" customHeight="1" x14ac:dyDescent="0.3">
      <c r="A1065" s="15">
        <v>-2.25575744478295E-2</v>
      </c>
      <c r="B1065" s="12">
        <v>9.5365355389197878E-3</v>
      </c>
      <c r="C1065" s="12">
        <v>0</v>
      </c>
      <c r="D1065" s="12">
        <v>0</v>
      </c>
      <c r="E1065" s="12">
        <v>0</v>
      </c>
      <c r="F1065" s="12">
        <v>1</v>
      </c>
      <c r="G1065" s="12">
        <v>0</v>
      </c>
      <c r="H1065" s="12">
        <v>0</v>
      </c>
      <c r="I1065" s="12">
        <v>0</v>
      </c>
      <c r="J1065" s="12">
        <v>0</v>
      </c>
      <c r="K1065" s="12">
        <v>1</v>
      </c>
      <c r="L1065" s="12">
        <v>0</v>
      </c>
      <c r="M1065" s="12">
        <v>0</v>
      </c>
      <c r="N1065" s="12">
        <v>0</v>
      </c>
      <c r="O1065" s="113">
        <v>7.604396348796338</v>
      </c>
      <c r="P1065" s="12">
        <v>0</v>
      </c>
      <c r="Q1065" s="12">
        <v>0</v>
      </c>
      <c r="R1065" s="12">
        <v>4.2329999999999997</v>
      </c>
      <c r="S1065" s="128">
        <v>5.1590552992145291</v>
      </c>
      <c r="T1065" s="126">
        <v>1</v>
      </c>
      <c r="U1065" s="128">
        <v>0.3444526917684117</v>
      </c>
      <c r="V1065" s="12">
        <v>1</v>
      </c>
      <c r="W1065" s="12">
        <v>1</v>
      </c>
      <c r="X1065" s="12">
        <v>1</v>
      </c>
      <c r="Y1065" s="12">
        <v>0</v>
      </c>
      <c r="Z1065" s="12">
        <v>1</v>
      </c>
      <c r="AA1065" s="12">
        <v>1</v>
      </c>
      <c r="AB1065" s="12">
        <v>0</v>
      </c>
      <c r="AC1065" s="12">
        <v>0</v>
      </c>
      <c r="AD1065" s="12">
        <v>0</v>
      </c>
      <c r="AE1065" s="12">
        <v>0</v>
      </c>
      <c r="AF1065" s="12">
        <v>0.5</v>
      </c>
      <c r="AG1065" s="113">
        <v>3.044522437723423</v>
      </c>
      <c r="AH1065" s="12">
        <v>1</v>
      </c>
      <c r="AI1065" s="24">
        <v>66</v>
      </c>
      <c r="AJ1065" s="12">
        <v>1</v>
      </c>
      <c r="AK1065" s="12" t="s">
        <v>1144</v>
      </c>
      <c r="AL1065" s="12">
        <v>25</v>
      </c>
      <c r="AM1065" s="12" t="s">
        <v>175</v>
      </c>
      <c r="AN1065" s="128">
        <f t="shared" si="40"/>
        <v>2.5257286443082556</v>
      </c>
      <c r="AO1065" s="12">
        <v>1529.33</v>
      </c>
      <c r="AP1065" s="12" t="s">
        <v>1157</v>
      </c>
      <c r="AQ1065" s="12" t="s">
        <v>1168</v>
      </c>
      <c r="AR1065" s="12" t="s">
        <v>1171</v>
      </c>
      <c r="AS1065" s="12" t="s">
        <v>1187</v>
      </c>
      <c r="AT1065" s="12" t="s">
        <v>17</v>
      </c>
    </row>
    <row r="1066" spans="1:46" ht="15" customHeight="1" x14ac:dyDescent="0.3">
      <c r="A1066" s="15">
        <v>-3.7378158036038493E-2</v>
      </c>
      <c r="B1066" s="12">
        <v>9.5322968716326905E-3</v>
      </c>
      <c r="C1066" s="12">
        <v>0</v>
      </c>
      <c r="D1066" s="12">
        <v>0</v>
      </c>
      <c r="E1066" s="12">
        <v>0</v>
      </c>
      <c r="F1066" s="12">
        <v>1</v>
      </c>
      <c r="G1066" s="12">
        <v>0</v>
      </c>
      <c r="H1066" s="12">
        <v>0</v>
      </c>
      <c r="I1066" s="12">
        <v>0</v>
      </c>
      <c r="J1066" s="12">
        <v>0</v>
      </c>
      <c r="K1066" s="12">
        <v>1</v>
      </c>
      <c r="L1066" s="12">
        <v>0</v>
      </c>
      <c r="M1066" s="12">
        <v>0</v>
      </c>
      <c r="N1066" s="12">
        <v>0</v>
      </c>
      <c r="O1066" s="113">
        <v>7.604396348796338</v>
      </c>
      <c r="P1066" s="12">
        <v>0</v>
      </c>
      <c r="Q1066" s="12">
        <v>0</v>
      </c>
      <c r="R1066" s="12">
        <v>4.2329999999999997</v>
      </c>
      <c r="S1066" s="128">
        <v>5.1590552992145291</v>
      </c>
      <c r="T1066" s="126">
        <v>1</v>
      </c>
      <c r="U1066" s="128">
        <v>0.3444526917684117</v>
      </c>
      <c r="V1066" s="12">
        <v>1</v>
      </c>
      <c r="W1066" s="12">
        <v>1</v>
      </c>
      <c r="X1066" s="12">
        <v>1</v>
      </c>
      <c r="Y1066" s="12">
        <v>0</v>
      </c>
      <c r="Z1066" s="12">
        <v>1</v>
      </c>
      <c r="AA1066" s="12">
        <v>1</v>
      </c>
      <c r="AB1066" s="12">
        <v>0</v>
      </c>
      <c r="AC1066" s="12">
        <v>0</v>
      </c>
      <c r="AD1066" s="12">
        <v>0</v>
      </c>
      <c r="AE1066" s="12">
        <v>0</v>
      </c>
      <c r="AF1066" s="12">
        <v>0.5</v>
      </c>
      <c r="AG1066" s="113">
        <v>3.044522437723423</v>
      </c>
      <c r="AH1066" s="12">
        <v>1</v>
      </c>
      <c r="AI1066" s="24">
        <v>66</v>
      </c>
      <c r="AJ1066" s="12">
        <v>1</v>
      </c>
      <c r="AK1066" s="12" t="s">
        <v>1144</v>
      </c>
      <c r="AL1066" s="12">
        <v>25</v>
      </c>
      <c r="AM1066" s="12" t="s">
        <v>175</v>
      </c>
      <c r="AN1066" s="128">
        <f t="shared" si="40"/>
        <v>2.5257286443082556</v>
      </c>
      <c r="AO1066" s="12">
        <v>1529.33</v>
      </c>
      <c r="AP1066" s="12" t="s">
        <v>1157</v>
      </c>
      <c r="AQ1066" s="12" t="s">
        <v>1168</v>
      </c>
      <c r="AR1066" s="12" t="s">
        <v>1181</v>
      </c>
      <c r="AS1066" s="12" t="s">
        <v>1188</v>
      </c>
      <c r="AT1066" s="12" t="s">
        <v>17</v>
      </c>
    </row>
    <row r="1067" spans="1:46" ht="15" customHeight="1" x14ac:dyDescent="0.3">
      <c r="A1067" s="15">
        <v>-1.1006495437758057E-4</v>
      </c>
      <c r="B1067" s="12">
        <v>9.5389627127236472E-3</v>
      </c>
      <c r="C1067" s="12">
        <v>0</v>
      </c>
      <c r="D1067" s="12">
        <v>0</v>
      </c>
      <c r="E1067" s="12">
        <v>0</v>
      </c>
      <c r="F1067" s="12">
        <v>1</v>
      </c>
      <c r="G1067" s="12">
        <v>0</v>
      </c>
      <c r="H1067" s="12">
        <v>0</v>
      </c>
      <c r="I1067" s="12">
        <v>0</v>
      </c>
      <c r="J1067" s="12">
        <v>0</v>
      </c>
      <c r="K1067" s="12">
        <v>1</v>
      </c>
      <c r="L1067" s="12">
        <v>0</v>
      </c>
      <c r="M1067" s="12">
        <v>0</v>
      </c>
      <c r="N1067" s="12">
        <v>0</v>
      </c>
      <c r="O1067" s="113">
        <v>7.604396348796338</v>
      </c>
      <c r="P1067" s="12">
        <v>0</v>
      </c>
      <c r="Q1067" s="12">
        <v>0</v>
      </c>
      <c r="R1067" s="12">
        <v>4.2329999999999997</v>
      </c>
      <c r="S1067" s="128">
        <v>5.1590552992145291</v>
      </c>
      <c r="T1067" s="126">
        <v>1</v>
      </c>
      <c r="U1067" s="128">
        <v>0.3444526917684117</v>
      </c>
      <c r="V1067" s="12">
        <v>1</v>
      </c>
      <c r="W1067" s="12">
        <v>1</v>
      </c>
      <c r="X1067" s="12">
        <v>1</v>
      </c>
      <c r="Y1067" s="12">
        <v>0</v>
      </c>
      <c r="Z1067" s="12">
        <v>1</v>
      </c>
      <c r="AA1067" s="12">
        <v>1</v>
      </c>
      <c r="AB1067" s="12">
        <v>0</v>
      </c>
      <c r="AC1067" s="12">
        <v>0</v>
      </c>
      <c r="AD1067" s="12">
        <v>0</v>
      </c>
      <c r="AE1067" s="12">
        <v>0</v>
      </c>
      <c r="AF1067" s="12">
        <v>0.5</v>
      </c>
      <c r="AG1067" s="113">
        <v>3.044522437723423</v>
      </c>
      <c r="AH1067" s="12">
        <v>1</v>
      </c>
      <c r="AI1067" s="24">
        <v>66</v>
      </c>
      <c r="AJ1067" s="12">
        <v>1</v>
      </c>
      <c r="AK1067" s="12" t="s">
        <v>1144</v>
      </c>
      <c r="AL1067" s="12">
        <v>25</v>
      </c>
      <c r="AM1067" s="12" t="s">
        <v>175</v>
      </c>
      <c r="AN1067" s="128">
        <f t="shared" si="40"/>
        <v>2.5257286443082556</v>
      </c>
      <c r="AO1067" s="12">
        <v>1529.33</v>
      </c>
      <c r="AP1067" s="12" t="s">
        <v>1157</v>
      </c>
      <c r="AQ1067" s="12" t="s">
        <v>1168</v>
      </c>
      <c r="AR1067" s="12" t="s">
        <v>1182</v>
      </c>
      <c r="AS1067" s="12" t="s">
        <v>1189</v>
      </c>
      <c r="AT1067" s="12" t="s">
        <v>17</v>
      </c>
    </row>
    <row r="1068" spans="1:46" ht="15" customHeight="1" x14ac:dyDescent="0.3">
      <c r="A1068" s="15">
        <v>4.3087836053430388E-3</v>
      </c>
      <c r="B1068" s="12">
        <v>9.5397422996524855E-3</v>
      </c>
      <c r="C1068" s="12">
        <v>0</v>
      </c>
      <c r="D1068" s="12">
        <v>1</v>
      </c>
      <c r="E1068" s="12">
        <v>0</v>
      </c>
      <c r="F1068" s="12">
        <v>1</v>
      </c>
      <c r="G1068" s="12">
        <v>0</v>
      </c>
      <c r="H1068" s="12">
        <v>0</v>
      </c>
      <c r="I1068" s="12">
        <v>0</v>
      </c>
      <c r="J1068" s="12">
        <v>0</v>
      </c>
      <c r="K1068" s="12">
        <v>1</v>
      </c>
      <c r="L1068" s="12">
        <v>0</v>
      </c>
      <c r="M1068" s="12">
        <v>0</v>
      </c>
      <c r="N1068" s="12">
        <v>0</v>
      </c>
      <c r="O1068" s="113">
        <v>7.604396348796338</v>
      </c>
      <c r="P1068" s="12">
        <v>0</v>
      </c>
      <c r="Q1068" s="12">
        <v>0</v>
      </c>
      <c r="R1068" s="12">
        <v>4.2329999999999997</v>
      </c>
      <c r="S1068" s="128">
        <v>5.1590552992145291</v>
      </c>
      <c r="T1068" s="126">
        <v>1</v>
      </c>
      <c r="U1068" s="128">
        <v>0.3444526917684117</v>
      </c>
      <c r="V1068" s="12">
        <v>1</v>
      </c>
      <c r="W1068" s="12">
        <v>1</v>
      </c>
      <c r="X1068" s="12">
        <v>1</v>
      </c>
      <c r="Y1068" s="12">
        <v>0</v>
      </c>
      <c r="Z1068" s="12">
        <v>1</v>
      </c>
      <c r="AA1068" s="12">
        <v>1</v>
      </c>
      <c r="AB1068" s="12">
        <v>0</v>
      </c>
      <c r="AC1068" s="12">
        <v>0</v>
      </c>
      <c r="AD1068" s="12">
        <v>0</v>
      </c>
      <c r="AE1068" s="12">
        <v>0</v>
      </c>
      <c r="AF1068" s="12">
        <v>0.5</v>
      </c>
      <c r="AG1068" s="113">
        <v>3.044522437723423</v>
      </c>
      <c r="AH1068" s="12">
        <v>1</v>
      </c>
      <c r="AI1068" s="24">
        <v>66</v>
      </c>
      <c r="AJ1068" s="12">
        <v>1</v>
      </c>
      <c r="AK1068" s="12" t="s">
        <v>1144</v>
      </c>
      <c r="AL1068" s="12">
        <v>25</v>
      </c>
      <c r="AM1068" s="12" t="s">
        <v>175</v>
      </c>
      <c r="AN1068" s="128">
        <f t="shared" si="40"/>
        <v>2.5257286443082556</v>
      </c>
      <c r="AO1068" s="12">
        <v>1529.33</v>
      </c>
      <c r="AP1068" s="12" t="s">
        <v>1157</v>
      </c>
      <c r="AQ1068" s="12" t="s">
        <v>1168</v>
      </c>
      <c r="AR1068" s="12" t="s">
        <v>1180</v>
      </c>
      <c r="AS1068" s="12" t="s">
        <v>1185</v>
      </c>
      <c r="AT1068" s="12" t="s">
        <v>17</v>
      </c>
    </row>
    <row r="1069" spans="1:46" ht="15" customHeight="1" x14ac:dyDescent="0.3">
      <c r="A1069" s="15">
        <v>4.1090610096107733E-2</v>
      </c>
      <c r="B1069" s="12">
        <v>9.5317737464610929E-3</v>
      </c>
      <c r="C1069" s="12">
        <v>0</v>
      </c>
      <c r="D1069" s="12">
        <v>1</v>
      </c>
      <c r="E1069" s="12">
        <v>0</v>
      </c>
      <c r="F1069" s="12">
        <v>1</v>
      </c>
      <c r="G1069" s="12">
        <v>0</v>
      </c>
      <c r="H1069" s="12">
        <v>0</v>
      </c>
      <c r="I1069" s="12">
        <v>0</v>
      </c>
      <c r="J1069" s="12">
        <v>0</v>
      </c>
      <c r="K1069" s="12">
        <v>1</v>
      </c>
      <c r="L1069" s="12">
        <v>0</v>
      </c>
      <c r="M1069" s="12">
        <v>0</v>
      </c>
      <c r="N1069" s="12">
        <v>0</v>
      </c>
      <c r="O1069" s="113">
        <v>7.604396348796338</v>
      </c>
      <c r="P1069" s="12">
        <v>0</v>
      </c>
      <c r="Q1069" s="12">
        <v>0</v>
      </c>
      <c r="R1069" s="12">
        <v>4.2329999999999997</v>
      </c>
      <c r="S1069" s="128">
        <v>5.1590552992145291</v>
      </c>
      <c r="T1069" s="126">
        <v>1</v>
      </c>
      <c r="U1069" s="128">
        <v>0.3444526917684117</v>
      </c>
      <c r="V1069" s="12">
        <v>1</v>
      </c>
      <c r="W1069" s="12">
        <v>1</v>
      </c>
      <c r="X1069" s="12">
        <v>1</v>
      </c>
      <c r="Y1069" s="12">
        <v>0</v>
      </c>
      <c r="Z1069" s="12">
        <v>1</v>
      </c>
      <c r="AA1069" s="12">
        <v>1</v>
      </c>
      <c r="AB1069" s="12">
        <v>0</v>
      </c>
      <c r="AC1069" s="12">
        <v>0</v>
      </c>
      <c r="AD1069" s="12">
        <v>0</v>
      </c>
      <c r="AE1069" s="12">
        <v>0</v>
      </c>
      <c r="AF1069" s="12">
        <v>0.5</v>
      </c>
      <c r="AG1069" s="113">
        <v>3.044522437723423</v>
      </c>
      <c r="AH1069" s="12">
        <v>1</v>
      </c>
      <c r="AI1069" s="24">
        <v>66</v>
      </c>
      <c r="AJ1069" s="12">
        <v>1</v>
      </c>
      <c r="AK1069" s="12" t="s">
        <v>1144</v>
      </c>
      <c r="AL1069" s="12">
        <v>25</v>
      </c>
      <c r="AM1069" s="12" t="s">
        <v>175</v>
      </c>
      <c r="AN1069" s="128">
        <f t="shared" si="40"/>
        <v>2.5257286443082556</v>
      </c>
      <c r="AO1069" s="12">
        <v>1529.33</v>
      </c>
      <c r="AP1069" s="12" t="s">
        <v>1157</v>
      </c>
      <c r="AQ1069" s="12" t="s">
        <v>1168</v>
      </c>
      <c r="AR1069" s="12" t="s">
        <v>1170</v>
      </c>
      <c r="AS1069" s="12" t="s">
        <v>1186</v>
      </c>
      <c r="AT1069" s="12" t="s">
        <v>17</v>
      </c>
    </row>
    <row r="1070" spans="1:46" ht="15" customHeight="1" x14ac:dyDescent="0.3">
      <c r="A1070" s="15">
        <v>-2.1774450082054534E-2</v>
      </c>
      <c r="B1070" s="12">
        <v>9.5375690442057043E-3</v>
      </c>
      <c r="C1070" s="12">
        <v>0</v>
      </c>
      <c r="D1070" s="12">
        <v>1</v>
      </c>
      <c r="E1070" s="12">
        <v>0</v>
      </c>
      <c r="F1070" s="12">
        <v>1</v>
      </c>
      <c r="G1070" s="12">
        <v>0</v>
      </c>
      <c r="H1070" s="12">
        <v>0</v>
      </c>
      <c r="I1070" s="12">
        <v>0</v>
      </c>
      <c r="J1070" s="12">
        <v>0</v>
      </c>
      <c r="K1070" s="12">
        <v>1</v>
      </c>
      <c r="L1070" s="12">
        <v>0</v>
      </c>
      <c r="M1070" s="12">
        <v>0</v>
      </c>
      <c r="N1070" s="12">
        <v>0</v>
      </c>
      <c r="O1070" s="113">
        <v>7.604396348796338</v>
      </c>
      <c r="P1070" s="12">
        <v>0</v>
      </c>
      <c r="Q1070" s="12">
        <v>0</v>
      </c>
      <c r="R1070" s="12">
        <v>4.2329999999999997</v>
      </c>
      <c r="S1070" s="128">
        <v>5.1590552992145291</v>
      </c>
      <c r="T1070" s="126">
        <v>1</v>
      </c>
      <c r="U1070" s="128">
        <v>0.3444526917684117</v>
      </c>
      <c r="V1070" s="12">
        <v>1</v>
      </c>
      <c r="W1070" s="12">
        <v>1</v>
      </c>
      <c r="X1070" s="12">
        <v>1</v>
      </c>
      <c r="Y1070" s="12">
        <v>0</v>
      </c>
      <c r="Z1070" s="12">
        <v>1</v>
      </c>
      <c r="AA1070" s="12">
        <v>1</v>
      </c>
      <c r="AB1070" s="12">
        <v>0</v>
      </c>
      <c r="AC1070" s="12">
        <v>0</v>
      </c>
      <c r="AD1070" s="12">
        <v>0</v>
      </c>
      <c r="AE1070" s="12">
        <v>0</v>
      </c>
      <c r="AF1070" s="12">
        <v>0.5</v>
      </c>
      <c r="AG1070" s="113">
        <v>3.044522437723423</v>
      </c>
      <c r="AH1070" s="12">
        <v>1</v>
      </c>
      <c r="AI1070" s="24">
        <v>66</v>
      </c>
      <c r="AJ1070" s="12">
        <v>1</v>
      </c>
      <c r="AK1070" s="12" t="s">
        <v>1144</v>
      </c>
      <c r="AL1070" s="12">
        <v>25</v>
      </c>
      <c r="AM1070" s="12" t="s">
        <v>175</v>
      </c>
      <c r="AN1070" s="128">
        <f t="shared" si="40"/>
        <v>2.5257286443082556</v>
      </c>
      <c r="AO1070" s="12">
        <v>1529.33</v>
      </c>
      <c r="AP1070" s="12" t="s">
        <v>1157</v>
      </c>
      <c r="AQ1070" s="12" t="s">
        <v>1168</v>
      </c>
      <c r="AR1070" s="12" t="s">
        <v>1171</v>
      </c>
      <c r="AS1070" s="12" t="s">
        <v>1187</v>
      </c>
      <c r="AT1070" s="12" t="s">
        <v>17</v>
      </c>
    </row>
    <row r="1071" spans="1:46" ht="15" customHeight="1" x14ac:dyDescent="0.3">
      <c r="A1071" s="15">
        <v>-3.7727724165015838E-2</v>
      </c>
      <c r="B1071" s="12">
        <v>9.5330390309764368E-3</v>
      </c>
      <c r="C1071" s="12">
        <v>0</v>
      </c>
      <c r="D1071" s="12">
        <v>1</v>
      </c>
      <c r="E1071" s="12">
        <v>0</v>
      </c>
      <c r="F1071" s="12">
        <v>1</v>
      </c>
      <c r="G1071" s="12">
        <v>0</v>
      </c>
      <c r="H1071" s="12">
        <v>0</v>
      </c>
      <c r="I1071" s="12">
        <v>0</v>
      </c>
      <c r="J1071" s="12">
        <v>0</v>
      </c>
      <c r="K1071" s="12">
        <v>1</v>
      </c>
      <c r="L1071" s="12">
        <v>0</v>
      </c>
      <c r="M1071" s="12">
        <v>0</v>
      </c>
      <c r="N1071" s="12">
        <v>0</v>
      </c>
      <c r="O1071" s="113">
        <v>7.604396348796338</v>
      </c>
      <c r="P1071" s="12">
        <v>0</v>
      </c>
      <c r="Q1071" s="12">
        <v>0</v>
      </c>
      <c r="R1071" s="12">
        <v>4.2329999999999997</v>
      </c>
      <c r="S1071" s="128">
        <v>5.1590552992145291</v>
      </c>
      <c r="T1071" s="126">
        <v>1</v>
      </c>
      <c r="U1071" s="128">
        <v>0.3444526917684117</v>
      </c>
      <c r="V1071" s="12">
        <v>1</v>
      </c>
      <c r="W1071" s="12">
        <v>1</v>
      </c>
      <c r="X1071" s="12">
        <v>1</v>
      </c>
      <c r="Y1071" s="12">
        <v>0</v>
      </c>
      <c r="Z1071" s="12">
        <v>1</v>
      </c>
      <c r="AA1071" s="12">
        <v>1</v>
      </c>
      <c r="AB1071" s="12">
        <v>0</v>
      </c>
      <c r="AC1071" s="12">
        <v>0</v>
      </c>
      <c r="AD1071" s="12">
        <v>0</v>
      </c>
      <c r="AE1071" s="12">
        <v>0</v>
      </c>
      <c r="AF1071" s="12">
        <v>0.5</v>
      </c>
      <c r="AG1071" s="113">
        <v>3.044522437723423</v>
      </c>
      <c r="AH1071" s="12">
        <v>1</v>
      </c>
      <c r="AI1071" s="24">
        <v>66</v>
      </c>
      <c r="AJ1071" s="12">
        <v>1</v>
      </c>
      <c r="AK1071" s="12" t="s">
        <v>1144</v>
      </c>
      <c r="AL1071" s="12">
        <v>25</v>
      </c>
      <c r="AM1071" s="12" t="s">
        <v>175</v>
      </c>
      <c r="AN1071" s="128">
        <f t="shared" si="40"/>
        <v>2.5257286443082556</v>
      </c>
      <c r="AO1071" s="12">
        <v>1529.33</v>
      </c>
      <c r="AP1071" s="12" t="s">
        <v>1157</v>
      </c>
      <c r="AQ1071" s="12" t="s">
        <v>1168</v>
      </c>
      <c r="AR1071" s="12" t="s">
        <v>1181</v>
      </c>
      <c r="AS1071" s="12" t="s">
        <v>1188</v>
      </c>
      <c r="AT1071" s="12" t="s">
        <v>17</v>
      </c>
    </row>
    <row r="1072" spans="1:46" ht="15" customHeight="1" x14ac:dyDescent="0.3">
      <c r="A1072" s="15">
        <v>-8.0555957806031121E-3</v>
      </c>
      <c r="B1072" s="12">
        <v>9.5395213191352638E-3</v>
      </c>
      <c r="C1072" s="12">
        <v>0</v>
      </c>
      <c r="D1072" s="12">
        <v>1</v>
      </c>
      <c r="E1072" s="12">
        <v>0</v>
      </c>
      <c r="F1072" s="12">
        <v>1</v>
      </c>
      <c r="G1072" s="12">
        <v>0</v>
      </c>
      <c r="H1072" s="12">
        <v>0</v>
      </c>
      <c r="I1072" s="12">
        <v>0</v>
      </c>
      <c r="J1072" s="12">
        <v>0</v>
      </c>
      <c r="K1072" s="12">
        <v>1</v>
      </c>
      <c r="L1072" s="12">
        <v>0</v>
      </c>
      <c r="M1072" s="12">
        <v>0</v>
      </c>
      <c r="N1072" s="12">
        <v>0</v>
      </c>
      <c r="O1072" s="113">
        <v>7.604396348796338</v>
      </c>
      <c r="P1072" s="12">
        <v>0</v>
      </c>
      <c r="Q1072" s="12">
        <v>0</v>
      </c>
      <c r="R1072" s="12">
        <v>4.2329999999999997</v>
      </c>
      <c r="S1072" s="128">
        <v>5.1590552992145291</v>
      </c>
      <c r="T1072" s="126">
        <v>1</v>
      </c>
      <c r="U1072" s="128">
        <v>0.3444526917684117</v>
      </c>
      <c r="V1072" s="12">
        <v>1</v>
      </c>
      <c r="W1072" s="12">
        <v>1</v>
      </c>
      <c r="X1072" s="12">
        <v>1</v>
      </c>
      <c r="Y1072" s="12">
        <v>0</v>
      </c>
      <c r="Z1072" s="12">
        <v>1</v>
      </c>
      <c r="AA1072" s="12">
        <v>1</v>
      </c>
      <c r="AB1072" s="12">
        <v>0</v>
      </c>
      <c r="AC1072" s="12">
        <v>0</v>
      </c>
      <c r="AD1072" s="12">
        <v>0</v>
      </c>
      <c r="AE1072" s="12">
        <v>0</v>
      </c>
      <c r="AF1072" s="12">
        <v>0.5</v>
      </c>
      <c r="AG1072" s="113">
        <v>3.044522437723423</v>
      </c>
      <c r="AH1072" s="12">
        <v>1</v>
      </c>
      <c r="AI1072" s="24">
        <v>66</v>
      </c>
      <c r="AJ1072" s="12">
        <v>1</v>
      </c>
      <c r="AK1072" s="12" t="s">
        <v>1144</v>
      </c>
      <c r="AL1072" s="12">
        <v>25</v>
      </c>
      <c r="AM1072" s="12" t="s">
        <v>175</v>
      </c>
      <c r="AN1072" s="128">
        <f t="shared" si="40"/>
        <v>2.5257286443082556</v>
      </c>
      <c r="AO1072" s="12">
        <v>1529.33</v>
      </c>
      <c r="AP1072" s="12" t="s">
        <v>1157</v>
      </c>
      <c r="AQ1072" s="12" t="s">
        <v>1168</v>
      </c>
      <c r="AR1072" s="12" t="s">
        <v>1182</v>
      </c>
      <c r="AS1072" s="12" t="s">
        <v>1189</v>
      </c>
      <c r="AT1072" s="12" t="s">
        <v>17</v>
      </c>
    </row>
    <row r="1073" spans="1:46" ht="15" customHeight="1" x14ac:dyDescent="0.3">
      <c r="A1073" s="15">
        <v>6.1385581089973594E-3</v>
      </c>
      <c r="B1073" s="12">
        <v>9.5396511153337353E-3</v>
      </c>
      <c r="C1073" s="12">
        <v>0</v>
      </c>
      <c r="D1073" s="12">
        <v>1</v>
      </c>
      <c r="E1073" s="12">
        <v>0</v>
      </c>
      <c r="F1073" s="12">
        <v>1</v>
      </c>
      <c r="G1073" s="12">
        <v>0</v>
      </c>
      <c r="H1073" s="12">
        <v>0</v>
      </c>
      <c r="I1073" s="12">
        <v>0</v>
      </c>
      <c r="J1073" s="12">
        <v>0</v>
      </c>
      <c r="K1073" s="12">
        <v>1</v>
      </c>
      <c r="L1073" s="12">
        <v>0</v>
      </c>
      <c r="M1073" s="12">
        <v>0</v>
      </c>
      <c r="N1073" s="12">
        <v>0</v>
      </c>
      <c r="O1073" s="113">
        <v>7.604396348796338</v>
      </c>
      <c r="P1073" s="12">
        <v>0</v>
      </c>
      <c r="Q1073" s="12">
        <v>0</v>
      </c>
      <c r="R1073" s="12">
        <v>4.2329999999999997</v>
      </c>
      <c r="S1073" s="128">
        <v>5.1590552992145291</v>
      </c>
      <c r="T1073" s="126">
        <v>1</v>
      </c>
      <c r="U1073" s="128">
        <v>0.3444526917684117</v>
      </c>
      <c r="V1073" s="12">
        <v>1</v>
      </c>
      <c r="W1073" s="12">
        <v>1</v>
      </c>
      <c r="X1073" s="12">
        <v>1</v>
      </c>
      <c r="Y1073" s="12">
        <v>0</v>
      </c>
      <c r="Z1073" s="12">
        <v>1</v>
      </c>
      <c r="AA1073" s="12">
        <v>1</v>
      </c>
      <c r="AB1073" s="12">
        <v>0</v>
      </c>
      <c r="AC1073" s="12">
        <v>0</v>
      </c>
      <c r="AD1073" s="12">
        <v>0</v>
      </c>
      <c r="AE1073" s="12">
        <v>0</v>
      </c>
      <c r="AF1073" s="12">
        <v>0.5</v>
      </c>
      <c r="AG1073" s="113">
        <v>3.044522437723423</v>
      </c>
      <c r="AH1073" s="12">
        <v>1</v>
      </c>
      <c r="AI1073" s="24">
        <v>66</v>
      </c>
      <c r="AJ1073" s="12">
        <v>1</v>
      </c>
      <c r="AK1073" s="12" t="s">
        <v>1144</v>
      </c>
      <c r="AL1073" s="12">
        <v>25</v>
      </c>
      <c r="AM1073" s="12" t="s">
        <v>175</v>
      </c>
      <c r="AN1073" s="128">
        <f t="shared" si="40"/>
        <v>2.5257286443082556</v>
      </c>
      <c r="AO1073" s="12">
        <v>1529.33</v>
      </c>
      <c r="AP1073" s="12" t="s">
        <v>1157</v>
      </c>
      <c r="AQ1073" s="12" t="s">
        <v>1168</v>
      </c>
      <c r="AR1073" s="12" t="s">
        <v>1183</v>
      </c>
      <c r="AS1073" s="12" t="s">
        <v>1190</v>
      </c>
      <c r="AT1073" s="12" t="s">
        <v>17</v>
      </c>
    </row>
    <row r="1074" spans="1:46" ht="15" customHeight="1" x14ac:dyDescent="0.3">
      <c r="A1074" s="15">
        <v>0</v>
      </c>
      <c r="B1074" s="12">
        <v>9.5398308564824605E-3</v>
      </c>
      <c r="C1074" s="12">
        <v>0</v>
      </c>
      <c r="D1074" s="12">
        <v>1</v>
      </c>
      <c r="E1074" s="12">
        <v>0</v>
      </c>
      <c r="F1074" s="12">
        <v>1</v>
      </c>
      <c r="G1074" s="12">
        <v>0</v>
      </c>
      <c r="H1074" s="12">
        <v>0</v>
      </c>
      <c r="I1074" s="12">
        <v>0</v>
      </c>
      <c r="J1074" s="12">
        <v>0</v>
      </c>
      <c r="K1074" s="12">
        <v>1</v>
      </c>
      <c r="L1074" s="12">
        <v>0</v>
      </c>
      <c r="M1074" s="12">
        <v>0</v>
      </c>
      <c r="N1074" s="12">
        <v>0</v>
      </c>
      <c r="O1074" s="113">
        <v>7.604396348796338</v>
      </c>
      <c r="P1074" s="12">
        <v>0</v>
      </c>
      <c r="Q1074" s="12">
        <v>0</v>
      </c>
      <c r="R1074" s="12">
        <v>4.2329999999999997</v>
      </c>
      <c r="S1074" s="128">
        <v>5.1590552992145291</v>
      </c>
      <c r="T1074" s="126">
        <v>1</v>
      </c>
      <c r="U1074" s="128">
        <v>0.3444526917684117</v>
      </c>
      <c r="V1074" s="12">
        <v>1</v>
      </c>
      <c r="W1074" s="12">
        <v>1</v>
      </c>
      <c r="X1074" s="12">
        <v>1</v>
      </c>
      <c r="Y1074" s="12">
        <v>0</v>
      </c>
      <c r="Z1074" s="12">
        <v>1</v>
      </c>
      <c r="AA1074" s="12">
        <v>1</v>
      </c>
      <c r="AB1074" s="12">
        <v>0</v>
      </c>
      <c r="AC1074" s="12">
        <v>0</v>
      </c>
      <c r="AD1074" s="12">
        <v>0</v>
      </c>
      <c r="AE1074" s="12">
        <v>0</v>
      </c>
      <c r="AF1074" s="12">
        <v>0.5</v>
      </c>
      <c r="AG1074" s="113">
        <v>3.044522437723423</v>
      </c>
      <c r="AH1074" s="12">
        <v>1</v>
      </c>
      <c r="AI1074" s="24">
        <v>66</v>
      </c>
      <c r="AJ1074" s="12">
        <v>1</v>
      </c>
      <c r="AK1074" s="12" t="s">
        <v>1144</v>
      </c>
      <c r="AL1074" s="12">
        <v>25</v>
      </c>
      <c r="AM1074" s="12" t="s">
        <v>175</v>
      </c>
      <c r="AN1074" s="128">
        <f t="shared" si="40"/>
        <v>2.5257286443082556</v>
      </c>
      <c r="AO1074" s="12">
        <v>1529.33</v>
      </c>
      <c r="AP1074" s="12" t="s">
        <v>1157</v>
      </c>
      <c r="AQ1074" s="12" t="s">
        <v>1168</v>
      </c>
      <c r="AR1074" s="12" t="s">
        <v>1184</v>
      </c>
      <c r="AS1074" s="12" t="s">
        <v>1191</v>
      </c>
      <c r="AT1074" s="12" t="s">
        <v>17</v>
      </c>
    </row>
    <row r="1075" spans="1:46" ht="15" customHeight="1" x14ac:dyDescent="0.3">
      <c r="A1075" s="15">
        <v>1.0699829201579251E-2</v>
      </c>
      <c r="B1075" s="12">
        <v>1.2050127135963852E-2</v>
      </c>
      <c r="C1075" s="12">
        <v>0</v>
      </c>
      <c r="D1075" s="12">
        <v>1</v>
      </c>
      <c r="E1075" s="12">
        <v>0</v>
      </c>
      <c r="F1075" s="12">
        <v>1</v>
      </c>
      <c r="G1075" s="12">
        <v>0</v>
      </c>
      <c r="H1075" s="12">
        <v>0</v>
      </c>
      <c r="I1075" s="12">
        <v>0</v>
      </c>
      <c r="J1075" s="12">
        <v>0</v>
      </c>
      <c r="K1075" s="12">
        <v>1</v>
      </c>
      <c r="L1075" s="12">
        <v>0</v>
      </c>
      <c r="M1075" s="12">
        <v>0</v>
      </c>
      <c r="N1075" s="12">
        <v>0</v>
      </c>
      <c r="O1075" s="113">
        <v>7.604396348796338</v>
      </c>
      <c r="P1075" s="12">
        <v>0</v>
      </c>
      <c r="Q1075" s="12">
        <v>0</v>
      </c>
      <c r="R1075" s="12">
        <v>4.2329999999999997</v>
      </c>
      <c r="S1075" s="128">
        <v>5.1590552992145291</v>
      </c>
      <c r="T1075" s="126">
        <v>1</v>
      </c>
      <c r="U1075" s="128">
        <v>0.3444526917684117</v>
      </c>
      <c r="V1075" s="12">
        <v>1</v>
      </c>
      <c r="W1075" s="12">
        <v>1</v>
      </c>
      <c r="X1075" s="12">
        <v>1</v>
      </c>
      <c r="Y1075" s="12">
        <v>0</v>
      </c>
      <c r="Z1075" s="12">
        <v>1</v>
      </c>
      <c r="AA1075" s="12">
        <v>1</v>
      </c>
      <c r="AB1075" s="12">
        <v>0</v>
      </c>
      <c r="AC1075" s="12">
        <v>0</v>
      </c>
      <c r="AD1075" s="12">
        <v>0</v>
      </c>
      <c r="AE1075" s="12">
        <v>0</v>
      </c>
      <c r="AF1075" s="12">
        <v>0.5</v>
      </c>
      <c r="AG1075" s="113">
        <v>3.044522437723423</v>
      </c>
      <c r="AH1075" s="12">
        <v>1</v>
      </c>
      <c r="AI1075" s="24">
        <v>66</v>
      </c>
      <c r="AJ1075" s="12">
        <v>1</v>
      </c>
      <c r="AK1075" s="12" t="s">
        <v>1144</v>
      </c>
      <c r="AL1075" s="12">
        <v>25</v>
      </c>
      <c r="AM1075" s="12" t="s">
        <v>175</v>
      </c>
      <c r="AN1075" s="128">
        <f t="shared" si="40"/>
        <v>2.5257286443082556</v>
      </c>
      <c r="AO1075" s="12">
        <v>1529.33</v>
      </c>
      <c r="AP1075" s="12" t="s">
        <v>1160</v>
      </c>
      <c r="AQ1075" s="12" t="s">
        <v>1168</v>
      </c>
      <c r="AR1075" s="12" t="s">
        <v>1180</v>
      </c>
      <c r="AS1075" s="12" t="s">
        <v>1192</v>
      </c>
      <c r="AT1075" s="12" t="s">
        <v>17</v>
      </c>
    </row>
    <row r="1076" spans="1:46" ht="15" customHeight="1" x14ac:dyDescent="0.3">
      <c r="A1076" s="15">
        <v>4.8572282387891026E-2</v>
      </c>
      <c r="B1076" s="12">
        <v>1.2036593043129687E-2</v>
      </c>
      <c r="C1076" s="12">
        <v>0</v>
      </c>
      <c r="D1076" s="12">
        <v>1</v>
      </c>
      <c r="E1076" s="12">
        <v>0</v>
      </c>
      <c r="F1076" s="12">
        <v>1</v>
      </c>
      <c r="G1076" s="12">
        <v>0</v>
      </c>
      <c r="H1076" s="12">
        <v>0</v>
      </c>
      <c r="I1076" s="12">
        <v>0</v>
      </c>
      <c r="J1076" s="12">
        <v>0</v>
      </c>
      <c r="K1076" s="12">
        <v>1</v>
      </c>
      <c r="L1076" s="12">
        <v>0</v>
      </c>
      <c r="M1076" s="12">
        <v>0</v>
      </c>
      <c r="N1076" s="12">
        <v>0</v>
      </c>
      <c r="O1076" s="113">
        <v>7.604396348796338</v>
      </c>
      <c r="P1076" s="12">
        <v>0</v>
      </c>
      <c r="Q1076" s="12">
        <v>0</v>
      </c>
      <c r="R1076" s="12">
        <v>4.2329999999999997</v>
      </c>
      <c r="S1076" s="128">
        <v>5.1590552992145291</v>
      </c>
      <c r="T1076" s="126">
        <v>1</v>
      </c>
      <c r="U1076" s="128">
        <v>0.3444526917684117</v>
      </c>
      <c r="V1076" s="12">
        <v>1</v>
      </c>
      <c r="W1076" s="12">
        <v>1</v>
      </c>
      <c r="X1076" s="12">
        <v>1</v>
      </c>
      <c r="Y1076" s="12">
        <v>0</v>
      </c>
      <c r="Z1076" s="12">
        <v>1</v>
      </c>
      <c r="AA1076" s="12">
        <v>1</v>
      </c>
      <c r="AB1076" s="12">
        <v>0</v>
      </c>
      <c r="AC1076" s="12">
        <v>0</v>
      </c>
      <c r="AD1076" s="12">
        <v>0</v>
      </c>
      <c r="AE1076" s="12">
        <v>0</v>
      </c>
      <c r="AF1076" s="12">
        <v>0.5</v>
      </c>
      <c r="AG1076" s="113">
        <v>3.044522437723423</v>
      </c>
      <c r="AH1076" s="12">
        <v>1</v>
      </c>
      <c r="AI1076" s="24">
        <v>66</v>
      </c>
      <c r="AJ1076" s="12">
        <v>1</v>
      </c>
      <c r="AK1076" s="12" t="s">
        <v>1144</v>
      </c>
      <c r="AL1076" s="12">
        <v>25</v>
      </c>
      <c r="AM1076" s="12" t="s">
        <v>175</v>
      </c>
      <c r="AN1076" s="128">
        <f t="shared" si="40"/>
        <v>2.5257286443082556</v>
      </c>
      <c r="AO1076" s="12">
        <v>1529.33</v>
      </c>
      <c r="AP1076" s="12" t="s">
        <v>1160</v>
      </c>
      <c r="AQ1076" s="12" t="s">
        <v>1168</v>
      </c>
      <c r="AR1076" s="12" t="s">
        <v>1170</v>
      </c>
      <c r="AS1076" s="12" t="s">
        <v>1193</v>
      </c>
      <c r="AT1076" s="12" t="s">
        <v>17</v>
      </c>
    </row>
    <row r="1077" spans="1:46" ht="15" customHeight="1" x14ac:dyDescent="0.3">
      <c r="A1077" s="15">
        <v>-2.4495975116447018E-2</v>
      </c>
      <c r="B1077" s="12">
        <v>1.204720087694116E-2</v>
      </c>
      <c r="C1077" s="12">
        <v>0</v>
      </c>
      <c r="D1077" s="12">
        <v>1</v>
      </c>
      <c r="E1077" s="12">
        <v>0</v>
      </c>
      <c r="F1077" s="12">
        <v>1</v>
      </c>
      <c r="G1077" s="12">
        <v>0</v>
      </c>
      <c r="H1077" s="12">
        <v>0</v>
      </c>
      <c r="I1077" s="12">
        <v>0</v>
      </c>
      <c r="J1077" s="12">
        <v>0</v>
      </c>
      <c r="K1077" s="12">
        <v>1</v>
      </c>
      <c r="L1077" s="12">
        <v>0</v>
      </c>
      <c r="M1077" s="12">
        <v>0</v>
      </c>
      <c r="N1077" s="12">
        <v>0</v>
      </c>
      <c r="O1077" s="113">
        <v>7.604396348796338</v>
      </c>
      <c r="P1077" s="12">
        <v>0</v>
      </c>
      <c r="Q1077" s="12">
        <v>0</v>
      </c>
      <c r="R1077" s="12">
        <v>4.2329999999999997</v>
      </c>
      <c r="S1077" s="128">
        <v>5.1590552992145291</v>
      </c>
      <c r="T1077" s="126">
        <v>1</v>
      </c>
      <c r="U1077" s="128">
        <v>0.3444526917684117</v>
      </c>
      <c r="V1077" s="12">
        <v>1</v>
      </c>
      <c r="W1077" s="12">
        <v>1</v>
      </c>
      <c r="X1077" s="12">
        <v>1</v>
      </c>
      <c r="Y1077" s="12">
        <v>0</v>
      </c>
      <c r="Z1077" s="12">
        <v>1</v>
      </c>
      <c r="AA1077" s="12">
        <v>1</v>
      </c>
      <c r="AB1077" s="12">
        <v>0</v>
      </c>
      <c r="AC1077" s="12">
        <v>0</v>
      </c>
      <c r="AD1077" s="12">
        <v>0</v>
      </c>
      <c r="AE1077" s="12">
        <v>0</v>
      </c>
      <c r="AF1077" s="12">
        <v>0.5</v>
      </c>
      <c r="AG1077" s="113">
        <v>3.044522437723423</v>
      </c>
      <c r="AH1077" s="12">
        <v>1</v>
      </c>
      <c r="AI1077" s="24">
        <v>66</v>
      </c>
      <c r="AJ1077" s="12">
        <v>1</v>
      </c>
      <c r="AK1077" s="12" t="s">
        <v>1144</v>
      </c>
      <c r="AL1077" s="12">
        <v>25</v>
      </c>
      <c r="AM1077" s="12" t="s">
        <v>175</v>
      </c>
      <c r="AN1077" s="128">
        <f t="shared" si="40"/>
        <v>2.5257286443082556</v>
      </c>
      <c r="AO1077" s="12">
        <v>1529.33</v>
      </c>
      <c r="AP1077" s="12" t="s">
        <v>1160</v>
      </c>
      <c r="AQ1077" s="12" t="s">
        <v>1168</v>
      </c>
      <c r="AR1077" s="12" t="s">
        <v>1171</v>
      </c>
      <c r="AS1077" s="12" t="s">
        <v>1194</v>
      </c>
      <c r="AT1077" s="12" t="s">
        <v>17</v>
      </c>
    </row>
    <row r="1078" spans="1:46" ht="15" customHeight="1" x14ac:dyDescent="0.3">
      <c r="A1078" s="15">
        <v>-4.6045484691513573E-2</v>
      </c>
      <c r="B1078" s="12">
        <v>1.2038035213467602E-2</v>
      </c>
      <c r="C1078" s="12">
        <v>0</v>
      </c>
      <c r="D1078" s="12">
        <v>1</v>
      </c>
      <c r="E1078" s="12">
        <v>0</v>
      </c>
      <c r="F1078" s="12">
        <v>1</v>
      </c>
      <c r="G1078" s="12">
        <v>0</v>
      </c>
      <c r="H1078" s="12">
        <v>0</v>
      </c>
      <c r="I1078" s="12">
        <v>0</v>
      </c>
      <c r="J1078" s="12">
        <v>0</v>
      </c>
      <c r="K1078" s="12">
        <v>1</v>
      </c>
      <c r="L1078" s="12">
        <v>0</v>
      </c>
      <c r="M1078" s="12">
        <v>0</v>
      </c>
      <c r="N1078" s="12">
        <v>0</v>
      </c>
      <c r="O1078" s="113">
        <v>7.604396348796338</v>
      </c>
      <c r="P1078" s="12">
        <v>0</v>
      </c>
      <c r="Q1078" s="12">
        <v>0</v>
      </c>
      <c r="R1078" s="12">
        <v>4.2329999999999997</v>
      </c>
      <c r="S1078" s="128">
        <v>5.1590552992145291</v>
      </c>
      <c r="T1078" s="126">
        <v>1</v>
      </c>
      <c r="U1078" s="128">
        <v>0.3444526917684117</v>
      </c>
      <c r="V1078" s="12">
        <v>1</v>
      </c>
      <c r="W1078" s="12">
        <v>1</v>
      </c>
      <c r="X1078" s="12">
        <v>1</v>
      </c>
      <c r="Y1078" s="12">
        <v>0</v>
      </c>
      <c r="Z1078" s="12">
        <v>1</v>
      </c>
      <c r="AA1078" s="12">
        <v>1</v>
      </c>
      <c r="AB1078" s="12">
        <v>0</v>
      </c>
      <c r="AC1078" s="12">
        <v>0</v>
      </c>
      <c r="AD1078" s="12">
        <v>0</v>
      </c>
      <c r="AE1078" s="12">
        <v>0</v>
      </c>
      <c r="AF1078" s="12">
        <v>0.5</v>
      </c>
      <c r="AG1078" s="113">
        <v>3.044522437723423</v>
      </c>
      <c r="AH1078" s="12">
        <v>1</v>
      </c>
      <c r="AI1078" s="24">
        <v>66</v>
      </c>
      <c r="AJ1078" s="12">
        <v>1</v>
      </c>
      <c r="AK1078" s="12" t="s">
        <v>1144</v>
      </c>
      <c r="AL1078" s="12">
        <v>25</v>
      </c>
      <c r="AM1078" s="12" t="s">
        <v>175</v>
      </c>
      <c r="AN1078" s="128">
        <f t="shared" si="40"/>
        <v>2.5257286443082556</v>
      </c>
      <c r="AO1078" s="12">
        <v>1529.33</v>
      </c>
      <c r="AP1078" s="12" t="s">
        <v>1160</v>
      </c>
      <c r="AQ1078" s="12" t="s">
        <v>1168</v>
      </c>
      <c r="AR1078" s="12" t="s">
        <v>1181</v>
      </c>
      <c r="AS1078" s="12" t="s">
        <v>1195</v>
      </c>
      <c r="AT1078" s="12" t="s">
        <v>17</v>
      </c>
    </row>
    <row r="1079" spans="1:46" ht="15" customHeight="1" x14ac:dyDescent="0.3">
      <c r="A1079" s="15">
        <v>-8.7053465288298316E-3</v>
      </c>
      <c r="B1079" s="12">
        <v>1.2050360350170172E-2</v>
      </c>
      <c r="C1079" s="12">
        <v>0</v>
      </c>
      <c r="D1079" s="12">
        <v>1</v>
      </c>
      <c r="E1079" s="12">
        <v>0</v>
      </c>
      <c r="F1079" s="12">
        <v>1</v>
      </c>
      <c r="G1079" s="12">
        <v>0</v>
      </c>
      <c r="H1079" s="12">
        <v>0</v>
      </c>
      <c r="I1079" s="12">
        <v>0</v>
      </c>
      <c r="J1079" s="12">
        <v>0</v>
      </c>
      <c r="K1079" s="12">
        <v>1</v>
      </c>
      <c r="L1079" s="12">
        <v>0</v>
      </c>
      <c r="M1079" s="12">
        <v>0</v>
      </c>
      <c r="N1079" s="12">
        <v>0</v>
      </c>
      <c r="O1079" s="113">
        <v>7.604396348796338</v>
      </c>
      <c r="P1079" s="12">
        <v>0</v>
      </c>
      <c r="Q1079" s="12">
        <v>0</v>
      </c>
      <c r="R1079" s="12">
        <v>4.2329999999999997</v>
      </c>
      <c r="S1079" s="128">
        <v>5.1590552992145291</v>
      </c>
      <c r="T1079" s="126">
        <v>1</v>
      </c>
      <c r="U1079" s="128">
        <v>0.3444526917684117</v>
      </c>
      <c r="V1079" s="12">
        <v>1</v>
      </c>
      <c r="W1079" s="12">
        <v>1</v>
      </c>
      <c r="X1079" s="12">
        <v>1</v>
      </c>
      <c r="Y1079" s="12">
        <v>0</v>
      </c>
      <c r="Z1079" s="12">
        <v>1</v>
      </c>
      <c r="AA1079" s="12">
        <v>1</v>
      </c>
      <c r="AB1079" s="12">
        <v>0</v>
      </c>
      <c r="AC1079" s="12">
        <v>0</v>
      </c>
      <c r="AD1079" s="12">
        <v>0</v>
      </c>
      <c r="AE1079" s="12">
        <v>0</v>
      </c>
      <c r="AF1079" s="12">
        <v>0.5</v>
      </c>
      <c r="AG1079" s="113">
        <v>3.044522437723423</v>
      </c>
      <c r="AH1079" s="12">
        <v>1</v>
      </c>
      <c r="AI1079" s="24">
        <v>66</v>
      </c>
      <c r="AJ1079" s="12">
        <v>1</v>
      </c>
      <c r="AK1079" s="12" t="s">
        <v>1144</v>
      </c>
      <c r="AL1079" s="12">
        <v>25</v>
      </c>
      <c r="AM1079" s="12" t="s">
        <v>175</v>
      </c>
      <c r="AN1079" s="128">
        <f t="shared" si="40"/>
        <v>2.5257286443082556</v>
      </c>
      <c r="AO1079" s="12">
        <v>1529.33</v>
      </c>
      <c r="AP1079" s="12" t="s">
        <v>1160</v>
      </c>
      <c r="AQ1079" s="12" t="s">
        <v>1168</v>
      </c>
      <c r="AR1079" s="12" t="s">
        <v>1182</v>
      </c>
      <c r="AS1079" s="12" t="s">
        <v>1196</v>
      </c>
      <c r="AT1079" s="12" t="s">
        <v>17</v>
      </c>
    </row>
    <row r="1080" spans="1:46" ht="15" customHeight="1" x14ac:dyDescent="0.3">
      <c r="A1080" s="15">
        <v>-1.2466362299030589E-4</v>
      </c>
      <c r="B1080" s="12">
        <v>1.20508168890629E-2</v>
      </c>
      <c r="C1080" s="12">
        <v>0</v>
      </c>
      <c r="D1080" s="12">
        <v>1</v>
      </c>
      <c r="E1080" s="12">
        <v>0</v>
      </c>
      <c r="F1080" s="12">
        <v>1</v>
      </c>
      <c r="G1080" s="12">
        <v>0</v>
      </c>
      <c r="H1080" s="12">
        <v>0</v>
      </c>
      <c r="I1080" s="12">
        <v>0</v>
      </c>
      <c r="J1080" s="12">
        <v>0</v>
      </c>
      <c r="K1080" s="12">
        <v>1</v>
      </c>
      <c r="L1080" s="12">
        <v>0</v>
      </c>
      <c r="M1080" s="12">
        <v>0</v>
      </c>
      <c r="N1080" s="12">
        <v>0</v>
      </c>
      <c r="O1080" s="113">
        <v>7.604396348796338</v>
      </c>
      <c r="P1080" s="12">
        <v>0</v>
      </c>
      <c r="Q1080" s="12">
        <v>0</v>
      </c>
      <c r="R1080" s="12">
        <v>4.2329999999999997</v>
      </c>
      <c r="S1080" s="128">
        <v>5.1590552992145291</v>
      </c>
      <c r="T1080" s="126">
        <v>1</v>
      </c>
      <c r="U1080" s="128">
        <v>0.3444526917684117</v>
      </c>
      <c r="V1080" s="12">
        <v>1</v>
      </c>
      <c r="W1080" s="12">
        <v>1</v>
      </c>
      <c r="X1080" s="12">
        <v>1</v>
      </c>
      <c r="Y1080" s="12">
        <v>0</v>
      </c>
      <c r="Z1080" s="12">
        <v>1</v>
      </c>
      <c r="AA1080" s="12">
        <v>1</v>
      </c>
      <c r="AB1080" s="12">
        <v>0</v>
      </c>
      <c r="AC1080" s="12">
        <v>0</v>
      </c>
      <c r="AD1080" s="12">
        <v>0</v>
      </c>
      <c r="AE1080" s="12">
        <v>0</v>
      </c>
      <c r="AF1080" s="12">
        <v>0.5</v>
      </c>
      <c r="AG1080" s="113">
        <v>3.044522437723423</v>
      </c>
      <c r="AH1080" s="12">
        <v>1</v>
      </c>
      <c r="AI1080" s="24">
        <v>66</v>
      </c>
      <c r="AJ1080" s="12">
        <v>1</v>
      </c>
      <c r="AK1080" s="12" t="s">
        <v>1144</v>
      </c>
      <c r="AL1080" s="12">
        <v>25</v>
      </c>
      <c r="AM1080" s="12" t="s">
        <v>175</v>
      </c>
      <c r="AN1080" s="128">
        <f t="shared" si="40"/>
        <v>2.5257286443082556</v>
      </c>
      <c r="AO1080" s="12">
        <v>1529.33</v>
      </c>
      <c r="AP1080" s="12" t="s">
        <v>1160</v>
      </c>
      <c r="AQ1080" s="12" t="s">
        <v>1168</v>
      </c>
      <c r="AR1080" s="12" t="s">
        <v>1183</v>
      </c>
      <c r="AS1080" s="12" t="s">
        <v>1197</v>
      </c>
      <c r="AT1080" s="12" t="s">
        <v>17</v>
      </c>
    </row>
    <row r="1081" spans="1:46" ht="15" customHeight="1" x14ac:dyDescent="0.3">
      <c r="A1081" s="15">
        <v>6.1974439995659885E-3</v>
      </c>
      <c r="B1081" s="12">
        <v>1.2050585554711645E-2</v>
      </c>
      <c r="C1081" s="12">
        <v>0</v>
      </c>
      <c r="D1081" s="12">
        <v>1</v>
      </c>
      <c r="E1081" s="12">
        <v>0</v>
      </c>
      <c r="F1081" s="12">
        <v>1</v>
      </c>
      <c r="G1081" s="12">
        <v>0</v>
      </c>
      <c r="H1081" s="12">
        <v>0</v>
      </c>
      <c r="I1081" s="12">
        <v>0</v>
      </c>
      <c r="J1081" s="12">
        <v>0</v>
      </c>
      <c r="K1081" s="12">
        <v>1</v>
      </c>
      <c r="L1081" s="12">
        <v>0</v>
      </c>
      <c r="M1081" s="12">
        <v>0</v>
      </c>
      <c r="N1081" s="12">
        <v>0</v>
      </c>
      <c r="O1081" s="113">
        <v>7.604396348796338</v>
      </c>
      <c r="P1081" s="12">
        <v>0</v>
      </c>
      <c r="Q1081" s="12">
        <v>0</v>
      </c>
      <c r="R1081" s="12">
        <v>4.2329999999999997</v>
      </c>
      <c r="S1081" s="128">
        <v>5.1590552992145291</v>
      </c>
      <c r="T1081" s="126">
        <v>1</v>
      </c>
      <c r="U1081" s="128">
        <v>0.3444526917684117</v>
      </c>
      <c r="V1081" s="12">
        <v>1</v>
      </c>
      <c r="W1081" s="12">
        <v>1</v>
      </c>
      <c r="X1081" s="12">
        <v>1</v>
      </c>
      <c r="Y1081" s="12">
        <v>0</v>
      </c>
      <c r="Z1081" s="12">
        <v>1</v>
      </c>
      <c r="AA1081" s="12">
        <v>1</v>
      </c>
      <c r="AB1081" s="12">
        <v>0</v>
      </c>
      <c r="AC1081" s="12">
        <v>0</v>
      </c>
      <c r="AD1081" s="12">
        <v>0</v>
      </c>
      <c r="AE1081" s="12">
        <v>0</v>
      </c>
      <c r="AF1081" s="12">
        <v>0.5</v>
      </c>
      <c r="AG1081" s="113">
        <v>3.044522437723423</v>
      </c>
      <c r="AH1081" s="12">
        <v>1</v>
      </c>
      <c r="AI1081" s="24">
        <v>66</v>
      </c>
      <c r="AJ1081" s="12">
        <v>1</v>
      </c>
      <c r="AK1081" s="12" t="s">
        <v>1144</v>
      </c>
      <c r="AL1081" s="12">
        <v>25</v>
      </c>
      <c r="AM1081" s="12" t="s">
        <v>175</v>
      </c>
      <c r="AN1081" s="128">
        <f t="shared" si="40"/>
        <v>2.5257286443082556</v>
      </c>
      <c r="AO1081" s="12">
        <v>1529.33</v>
      </c>
      <c r="AP1081" s="12" t="s">
        <v>1160</v>
      </c>
      <c r="AQ1081" s="12" t="s">
        <v>1168</v>
      </c>
      <c r="AR1081" s="12" t="s">
        <v>1184</v>
      </c>
      <c r="AS1081" s="12" t="s">
        <v>1198</v>
      </c>
      <c r="AT1081" s="12" t="s">
        <v>17</v>
      </c>
    </row>
    <row r="1082" spans="1:46" ht="15" customHeight="1" x14ac:dyDescent="0.3">
      <c r="A1082" s="15">
        <v>3.3979772784303373E-3</v>
      </c>
      <c r="B1082" s="12">
        <v>9.5397757816894496E-3</v>
      </c>
      <c r="C1082" s="12">
        <v>0</v>
      </c>
      <c r="D1082" s="12">
        <v>1</v>
      </c>
      <c r="E1082" s="12">
        <v>0</v>
      </c>
      <c r="F1082" s="12">
        <v>1</v>
      </c>
      <c r="G1082" s="12">
        <v>0</v>
      </c>
      <c r="H1082" s="12">
        <v>0</v>
      </c>
      <c r="I1082" s="12">
        <v>0</v>
      </c>
      <c r="J1082" s="12">
        <v>0</v>
      </c>
      <c r="K1082" s="12">
        <v>1</v>
      </c>
      <c r="L1082" s="12">
        <v>0</v>
      </c>
      <c r="M1082" s="12">
        <v>0</v>
      </c>
      <c r="N1082" s="12">
        <v>0</v>
      </c>
      <c r="O1082" s="113">
        <v>7.604396348796338</v>
      </c>
      <c r="P1082" s="12">
        <v>0</v>
      </c>
      <c r="Q1082" s="12">
        <v>0</v>
      </c>
      <c r="R1082" s="12">
        <v>4.2329999999999997</v>
      </c>
      <c r="S1082" s="128">
        <v>5.1590552992145291</v>
      </c>
      <c r="T1082" s="126">
        <v>1</v>
      </c>
      <c r="U1082" s="128">
        <v>0.3444526917684117</v>
      </c>
      <c r="V1082" s="12">
        <v>1</v>
      </c>
      <c r="W1082" s="12">
        <v>1</v>
      </c>
      <c r="X1082" s="12">
        <v>1</v>
      </c>
      <c r="Y1082" s="12">
        <v>0</v>
      </c>
      <c r="Z1082" s="12">
        <v>1</v>
      </c>
      <c r="AA1082" s="12">
        <v>1</v>
      </c>
      <c r="AB1082" s="12">
        <v>0</v>
      </c>
      <c r="AC1082" s="12">
        <v>0</v>
      </c>
      <c r="AD1082" s="12">
        <v>0</v>
      </c>
      <c r="AE1082" s="12">
        <v>0</v>
      </c>
      <c r="AF1082" s="12">
        <v>0.5</v>
      </c>
      <c r="AG1082" s="113">
        <v>3.044522437723423</v>
      </c>
      <c r="AH1082" s="12">
        <v>1</v>
      </c>
      <c r="AI1082" s="24">
        <v>66</v>
      </c>
      <c r="AJ1082" s="12">
        <v>1</v>
      </c>
      <c r="AK1082" s="12" t="s">
        <v>1144</v>
      </c>
      <c r="AL1082" s="12">
        <v>25</v>
      </c>
      <c r="AM1082" s="12" t="s">
        <v>175</v>
      </c>
      <c r="AN1082" s="128">
        <f t="shared" si="40"/>
        <v>2.5257286443082556</v>
      </c>
      <c r="AO1082" s="12">
        <v>1529.33</v>
      </c>
      <c r="AP1082" s="12" t="s">
        <v>1157</v>
      </c>
      <c r="AQ1082" s="12" t="s">
        <v>1169</v>
      </c>
      <c r="AR1082" s="12" t="s">
        <v>1180</v>
      </c>
      <c r="AS1082" s="12" t="s">
        <v>1199</v>
      </c>
      <c r="AT1082" s="12" t="s">
        <v>17</v>
      </c>
    </row>
    <row r="1083" spans="1:46" ht="15" customHeight="1" x14ac:dyDescent="0.3">
      <c r="A1083" s="15">
        <v>4.1779746520288347E-2</v>
      </c>
      <c r="B1083" s="12">
        <v>9.5315011072901155E-3</v>
      </c>
      <c r="C1083" s="12">
        <v>0</v>
      </c>
      <c r="D1083" s="12">
        <v>1</v>
      </c>
      <c r="E1083" s="12">
        <v>0</v>
      </c>
      <c r="F1083" s="12">
        <v>1</v>
      </c>
      <c r="G1083" s="12">
        <v>0</v>
      </c>
      <c r="H1083" s="12">
        <v>0</v>
      </c>
      <c r="I1083" s="12">
        <v>0</v>
      </c>
      <c r="J1083" s="12">
        <v>0</v>
      </c>
      <c r="K1083" s="12">
        <v>1</v>
      </c>
      <c r="L1083" s="12">
        <v>0</v>
      </c>
      <c r="M1083" s="12">
        <v>0</v>
      </c>
      <c r="N1083" s="12">
        <v>0</v>
      </c>
      <c r="O1083" s="113">
        <v>7.604396348796338</v>
      </c>
      <c r="P1083" s="12">
        <v>0</v>
      </c>
      <c r="Q1083" s="12">
        <v>0</v>
      </c>
      <c r="R1083" s="12">
        <v>4.2329999999999997</v>
      </c>
      <c r="S1083" s="128">
        <v>5.1590552992145291</v>
      </c>
      <c r="T1083" s="126">
        <v>1</v>
      </c>
      <c r="U1083" s="128">
        <v>0.3444526917684117</v>
      </c>
      <c r="V1083" s="12">
        <v>1</v>
      </c>
      <c r="W1083" s="12">
        <v>1</v>
      </c>
      <c r="X1083" s="12">
        <v>1</v>
      </c>
      <c r="Y1083" s="12">
        <v>0</v>
      </c>
      <c r="Z1083" s="12">
        <v>1</v>
      </c>
      <c r="AA1083" s="12">
        <v>1</v>
      </c>
      <c r="AB1083" s="12">
        <v>0</v>
      </c>
      <c r="AC1083" s="12">
        <v>0</v>
      </c>
      <c r="AD1083" s="12">
        <v>0</v>
      </c>
      <c r="AE1083" s="12">
        <v>0</v>
      </c>
      <c r="AF1083" s="12">
        <v>0.5</v>
      </c>
      <c r="AG1083" s="113">
        <v>3.044522437723423</v>
      </c>
      <c r="AH1083" s="12">
        <v>1</v>
      </c>
      <c r="AI1083" s="24">
        <v>66</v>
      </c>
      <c r="AJ1083" s="12">
        <v>1</v>
      </c>
      <c r="AK1083" s="12" t="s">
        <v>1144</v>
      </c>
      <c r="AL1083" s="12">
        <v>25</v>
      </c>
      <c r="AM1083" s="12" t="s">
        <v>175</v>
      </c>
      <c r="AN1083" s="128">
        <f t="shared" si="40"/>
        <v>2.5257286443082556</v>
      </c>
      <c r="AO1083" s="12">
        <v>1529.33</v>
      </c>
      <c r="AP1083" s="12" t="s">
        <v>1157</v>
      </c>
      <c r="AQ1083" s="12" t="s">
        <v>1169</v>
      </c>
      <c r="AR1083" s="12" t="s">
        <v>1170</v>
      </c>
      <c r="AS1083" s="12" t="s">
        <v>1200</v>
      </c>
      <c r="AT1083" s="12" t="s">
        <v>17</v>
      </c>
    </row>
    <row r="1084" spans="1:46" ht="15" customHeight="1" x14ac:dyDescent="0.3">
      <c r="A1084" s="15">
        <v>-2.2185014653197499E-2</v>
      </c>
      <c r="B1084" s="12">
        <v>9.5374829350194854E-3</v>
      </c>
      <c r="C1084" s="12">
        <v>0</v>
      </c>
      <c r="D1084" s="12">
        <v>1</v>
      </c>
      <c r="E1084" s="12">
        <v>0</v>
      </c>
      <c r="F1084" s="12">
        <v>1</v>
      </c>
      <c r="G1084" s="12">
        <v>0</v>
      </c>
      <c r="H1084" s="12">
        <v>0</v>
      </c>
      <c r="I1084" s="12">
        <v>0</v>
      </c>
      <c r="J1084" s="12">
        <v>0</v>
      </c>
      <c r="K1084" s="12">
        <v>1</v>
      </c>
      <c r="L1084" s="12">
        <v>0</v>
      </c>
      <c r="M1084" s="12">
        <v>0</v>
      </c>
      <c r="N1084" s="12">
        <v>0</v>
      </c>
      <c r="O1084" s="113">
        <v>7.604396348796338</v>
      </c>
      <c r="P1084" s="12">
        <v>0</v>
      </c>
      <c r="Q1084" s="12">
        <v>0</v>
      </c>
      <c r="R1084" s="12">
        <v>4.2329999999999997</v>
      </c>
      <c r="S1084" s="128">
        <v>5.1590552992145291</v>
      </c>
      <c r="T1084" s="126">
        <v>1</v>
      </c>
      <c r="U1084" s="128">
        <v>0.3444526917684117</v>
      </c>
      <c r="V1084" s="12">
        <v>1</v>
      </c>
      <c r="W1084" s="12">
        <v>1</v>
      </c>
      <c r="X1084" s="12">
        <v>1</v>
      </c>
      <c r="Y1084" s="12">
        <v>0</v>
      </c>
      <c r="Z1084" s="12">
        <v>1</v>
      </c>
      <c r="AA1084" s="12">
        <v>1</v>
      </c>
      <c r="AB1084" s="12">
        <v>0</v>
      </c>
      <c r="AC1084" s="12">
        <v>0</v>
      </c>
      <c r="AD1084" s="12">
        <v>0</v>
      </c>
      <c r="AE1084" s="12">
        <v>0</v>
      </c>
      <c r="AF1084" s="12">
        <v>0.5</v>
      </c>
      <c r="AG1084" s="113">
        <v>3.044522437723423</v>
      </c>
      <c r="AH1084" s="12">
        <v>1</v>
      </c>
      <c r="AI1084" s="24">
        <v>66</v>
      </c>
      <c r="AJ1084" s="12">
        <v>1</v>
      </c>
      <c r="AK1084" s="12" t="s">
        <v>1144</v>
      </c>
      <c r="AL1084" s="12">
        <v>25</v>
      </c>
      <c r="AM1084" s="12" t="s">
        <v>175</v>
      </c>
      <c r="AN1084" s="128">
        <f t="shared" si="40"/>
        <v>2.5257286443082556</v>
      </c>
      <c r="AO1084" s="12">
        <v>1529.33</v>
      </c>
      <c r="AP1084" s="12" t="s">
        <v>1157</v>
      </c>
      <c r="AQ1084" s="12" t="s">
        <v>1169</v>
      </c>
      <c r="AR1084" s="12" t="s">
        <v>1171</v>
      </c>
      <c r="AS1084" s="12" t="s">
        <v>1201</v>
      </c>
      <c r="AT1084" s="12" t="s">
        <v>17</v>
      </c>
    </row>
    <row r="1085" spans="1:46" ht="15" customHeight="1" x14ac:dyDescent="0.3">
      <c r="A1085" s="15">
        <v>-4.3967859235716396E-2</v>
      </c>
      <c r="B1085" s="12">
        <v>9.5306053256610686E-3</v>
      </c>
      <c r="C1085" s="12">
        <v>0</v>
      </c>
      <c r="D1085" s="12">
        <v>1</v>
      </c>
      <c r="E1085" s="12">
        <v>0</v>
      </c>
      <c r="F1085" s="12">
        <v>1</v>
      </c>
      <c r="G1085" s="12">
        <v>0</v>
      </c>
      <c r="H1085" s="12">
        <v>0</v>
      </c>
      <c r="I1085" s="12">
        <v>0</v>
      </c>
      <c r="J1085" s="12">
        <v>0</v>
      </c>
      <c r="K1085" s="12">
        <v>1</v>
      </c>
      <c r="L1085" s="12">
        <v>0</v>
      </c>
      <c r="M1085" s="12">
        <v>0</v>
      </c>
      <c r="N1085" s="12">
        <v>0</v>
      </c>
      <c r="O1085" s="113">
        <v>7.604396348796338</v>
      </c>
      <c r="P1085" s="12">
        <v>0</v>
      </c>
      <c r="Q1085" s="12">
        <v>0</v>
      </c>
      <c r="R1085" s="12">
        <v>4.2329999999999997</v>
      </c>
      <c r="S1085" s="128">
        <v>5.1590552992145291</v>
      </c>
      <c r="T1085" s="126">
        <v>1</v>
      </c>
      <c r="U1085" s="128">
        <v>0.3444526917684117</v>
      </c>
      <c r="V1085" s="12">
        <v>1</v>
      </c>
      <c r="W1085" s="12">
        <v>1</v>
      </c>
      <c r="X1085" s="12">
        <v>1</v>
      </c>
      <c r="Y1085" s="12">
        <v>0</v>
      </c>
      <c r="Z1085" s="12">
        <v>1</v>
      </c>
      <c r="AA1085" s="12">
        <v>1</v>
      </c>
      <c r="AB1085" s="12">
        <v>0</v>
      </c>
      <c r="AC1085" s="12">
        <v>0</v>
      </c>
      <c r="AD1085" s="12">
        <v>0</v>
      </c>
      <c r="AE1085" s="12">
        <v>0</v>
      </c>
      <c r="AF1085" s="12">
        <v>0.5</v>
      </c>
      <c r="AG1085" s="113">
        <v>3.044522437723423</v>
      </c>
      <c r="AH1085" s="12">
        <v>1</v>
      </c>
      <c r="AI1085" s="24">
        <v>66</v>
      </c>
      <c r="AJ1085" s="12">
        <v>1</v>
      </c>
      <c r="AK1085" s="12" t="s">
        <v>1144</v>
      </c>
      <c r="AL1085" s="12">
        <v>25</v>
      </c>
      <c r="AM1085" s="12" t="s">
        <v>175</v>
      </c>
      <c r="AN1085" s="128">
        <f t="shared" si="40"/>
        <v>2.5257286443082556</v>
      </c>
      <c r="AO1085" s="12">
        <v>1529.33</v>
      </c>
      <c r="AP1085" s="12" t="s">
        <v>1157</v>
      </c>
      <c r="AQ1085" s="12" t="s">
        <v>1169</v>
      </c>
      <c r="AR1085" s="12" t="s">
        <v>1181</v>
      </c>
      <c r="AS1085" s="12" t="s">
        <v>1202</v>
      </c>
      <c r="AT1085" s="12" t="s">
        <v>17</v>
      </c>
    </row>
    <row r="1086" spans="1:46" ht="15" customHeight="1" x14ac:dyDescent="0.3">
      <c r="A1086" s="15">
        <v>-7.8121095779115175E-3</v>
      </c>
      <c r="B1086" s="12">
        <v>9.5395397486048236E-3</v>
      </c>
      <c r="C1086" s="12">
        <v>0</v>
      </c>
      <c r="D1086" s="12">
        <v>1</v>
      </c>
      <c r="E1086" s="12">
        <v>0</v>
      </c>
      <c r="F1086" s="12">
        <v>1</v>
      </c>
      <c r="G1086" s="12">
        <v>0</v>
      </c>
      <c r="H1086" s="12">
        <v>0</v>
      </c>
      <c r="I1086" s="12">
        <v>0</v>
      </c>
      <c r="J1086" s="12">
        <v>0</v>
      </c>
      <c r="K1086" s="12">
        <v>1</v>
      </c>
      <c r="L1086" s="12">
        <v>0</v>
      </c>
      <c r="M1086" s="12">
        <v>0</v>
      </c>
      <c r="N1086" s="12">
        <v>0</v>
      </c>
      <c r="O1086" s="113">
        <v>7.604396348796338</v>
      </c>
      <c r="P1086" s="12">
        <v>0</v>
      </c>
      <c r="Q1086" s="12">
        <v>0</v>
      </c>
      <c r="R1086" s="12">
        <v>4.2329999999999997</v>
      </c>
      <c r="S1086" s="128">
        <v>5.1590552992145291</v>
      </c>
      <c r="T1086" s="126">
        <v>1</v>
      </c>
      <c r="U1086" s="128">
        <v>0.3444526917684117</v>
      </c>
      <c r="V1086" s="12">
        <v>1</v>
      </c>
      <c r="W1086" s="12">
        <v>1</v>
      </c>
      <c r="X1086" s="12">
        <v>1</v>
      </c>
      <c r="Y1086" s="12">
        <v>0</v>
      </c>
      <c r="Z1086" s="12">
        <v>1</v>
      </c>
      <c r="AA1086" s="12">
        <v>1</v>
      </c>
      <c r="AB1086" s="12">
        <v>0</v>
      </c>
      <c r="AC1086" s="12">
        <v>0</v>
      </c>
      <c r="AD1086" s="12">
        <v>0</v>
      </c>
      <c r="AE1086" s="12">
        <v>0</v>
      </c>
      <c r="AF1086" s="12">
        <v>0.5</v>
      </c>
      <c r="AG1086" s="113">
        <v>3.044522437723423</v>
      </c>
      <c r="AH1086" s="12">
        <v>1</v>
      </c>
      <c r="AI1086" s="24">
        <v>66</v>
      </c>
      <c r="AJ1086" s="12">
        <v>1</v>
      </c>
      <c r="AK1086" s="12" t="s">
        <v>1144</v>
      </c>
      <c r="AL1086" s="12">
        <v>25</v>
      </c>
      <c r="AM1086" s="12" t="s">
        <v>175</v>
      </c>
      <c r="AN1086" s="128">
        <f t="shared" si="40"/>
        <v>2.5257286443082556</v>
      </c>
      <c r="AO1086" s="12">
        <v>1529.33</v>
      </c>
      <c r="AP1086" s="12" t="s">
        <v>1157</v>
      </c>
      <c r="AQ1086" s="12" t="s">
        <v>1169</v>
      </c>
      <c r="AR1086" s="12" t="s">
        <v>1182</v>
      </c>
      <c r="AS1086" s="12" t="s">
        <v>1203</v>
      </c>
      <c r="AT1086" s="12" t="s">
        <v>17</v>
      </c>
    </row>
    <row r="1087" spans="1:46" ht="15" customHeight="1" x14ac:dyDescent="0.3">
      <c r="A1087" s="15">
        <v>7.8701167127301821E-3</v>
      </c>
      <c r="B1087" s="12">
        <v>9.5395354093699182E-3</v>
      </c>
      <c r="C1087" s="12">
        <v>0</v>
      </c>
      <c r="D1087" s="12">
        <v>1</v>
      </c>
      <c r="E1087" s="12">
        <v>0</v>
      </c>
      <c r="F1087" s="12">
        <v>1</v>
      </c>
      <c r="G1087" s="12">
        <v>0</v>
      </c>
      <c r="H1087" s="12">
        <v>0</v>
      </c>
      <c r="I1087" s="12">
        <v>0</v>
      </c>
      <c r="J1087" s="12">
        <v>0</v>
      </c>
      <c r="K1087" s="12">
        <v>1</v>
      </c>
      <c r="L1087" s="12">
        <v>0</v>
      </c>
      <c r="M1087" s="12">
        <v>0</v>
      </c>
      <c r="N1087" s="12">
        <v>0</v>
      </c>
      <c r="O1087" s="113">
        <v>7.604396348796338</v>
      </c>
      <c r="P1087" s="12">
        <v>0</v>
      </c>
      <c r="Q1087" s="12">
        <v>0</v>
      </c>
      <c r="R1087" s="12">
        <v>4.2329999999999997</v>
      </c>
      <c r="S1087" s="128">
        <v>5.1590552992145291</v>
      </c>
      <c r="T1087" s="126">
        <v>1</v>
      </c>
      <c r="U1087" s="128">
        <v>0.3444526917684117</v>
      </c>
      <c r="V1087" s="12">
        <v>1</v>
      </c>
      <c r="W1087" s="12">
        <v>1</v>
      </c>
      <c r="X1087" s="12">
        <v>1</v>
      </c>
      <c r="Y1087" s="12">
        <v>0</v>
      </c>
      <c r="Z1087" s="12">
        <v>1</v>
      </c>
      <c r="AA1087" s="12">
        <v>1</v>
      </c>
      <c r="AB1087" s="12">
        <v>0</v>
      </c>
      <c r="AC1087" s="12">
        <v>0</v>
      </c>
      <c r="AD1087" s="12">
        <v>0</v>
      </c>
      <c r="AE1087" s="12">
        <v>0</v>
      </c>
      <c r="AF1087" s="12">
        <v>0.5</v>
      </c>
      <c r="AG1087" s="113">
        <v>3.044522437723423</v>
      </c>
      <c r="AH1087" s="12">
        <v>1</v>
      </c>
      <c r="AI1087" s="24">
        <v>66</v>
      </c>
      <c r="AJ1087" s="12">
        <v>1</v>
      </c>
      <c r="AK1087" s="12" t="s">
        <v>1144</v>
      </c>
      <c r="AL1087" s="12">
        <v>25</v>
      </c>
      <c r="AM1087" s="12" t="s">
        <v>175</v>
      </c>
      <c r="AN1087" s="128">
        <f t="shared" si="40"/>
        <v>2.5257286443082556</v>
      </c>
      <c r="AO1087" s="12">
        <v>1529.33</v>
      </c>
      <c r="AP1087" s="12" t="s">
        <v>1157</v>
      </c>
      <c r="AQ1087" s="12" t="s">
        <v>1169</v>
      </c>
      <c r="AR1087" s="12" t="s">
        <v>1183</v>
      </c>
      <c r="AS1087" s="12" t="s">
        <v>1204</v>
      </c>
      <c r="AT1087" s="12" t="s">
        <v>17</v>
      </c>
    </row>
    <row r="1088" spans="1:46" ht="15" customHeight="1" x14ac:dyDescent="0.3">
      <c r="A1088" s="15">
        <v>-2.7824398956259443E-3</v>
      </c>
      <c r="B1088" s="12">
        <v>9.5397939278603801E-3</v>
      </c>
      <c r="C1088" s="12">
        <v>0</v>
      </c>
      <c r="D1088" s="12">
        <v>1</v>
      </c>
      <c r="E1088" s="12">
        <v>0</v>
      </c>
      <c r="F1088" s="12">
        <v>1</v>
      </c>
      <c r="G1088" s="12">
        <v>0</v>
      </c>
      <c r="H1088" s="12">
        <v>0</v>
      </c>
      <c r="I1088" s="12">
        <v>0</v>
      </c>
      <c r="J1088" s="12">
        <v>0</v>
      </c>
      <c r="K1088" s="12">
        <v>1</v>
      </c>
      <c r="L1088" s="12">
        <v>0</v>
      </c>
      <c r="M1088" s="12">
        <v>0</v>
      </c>
      <c r="N1088" s="12">
        <v>0</v>
      </c>
      <c r="O1088" s="113">
        <v>7.604396348796338</v>
      </c>
      <c r="P1088" s="12">
        <v>0</v>
      </c>
      <c r="Q1088" s="12">
        <v>0</v>
      </c>
      <c r="R1088" s="12">
        <v>4.2329999999999997</v>
      </c>
      <c r="S1088" s="128">
        <v>5.1590552992145291</v>
      </c>
      <c r="T1088" s="126">
        <v>1</v>
      </c>
      <c r="U1088" s="128">
        <v>0.3444526917684117</v>
      </c>
      <c r="V1088" s="12">
        <v>1</v>
      </c>
      <c r="W1088" s="12">
        <v>1</v>
      </c>
      <c r="X1088" s="12">
        <v>1</v>
      </c>
      <c r="Y1088" s="12">
        <v>0</v>
      </c>
      <c r="Z1088" s="12">
        <v>1</v>
      </c>
      <c r="AA1088" s="12">
        <v>1</v>
      </c>
      <c r="AB1088" s="12">
        <v>0</v>
      </c>
      <c r="AC1088" s="12">
        <v>0</v>
      </c>
      <c r="AD1088" s="12">
        <v>0</v>
      </c>
      <c r="AE1088" s="12">
        <v>0</v>
      </c>
      <c r="AF1088" s="12">
        <v>0.5</v>
      </c>
      <c r="AG1088" s="113">
        <v>3.044522437723423</v>
      </c>
      <c r="AH1088" s="12">
        <v>1</v>
      </c>
      <c r="AI1088" s="24">
        <v>66</v>
      </c>
      <c r="AJ1088" s="12">
        <v>1</v>
      </c>
      <c r="AK1088" s="12" t="s">
        <v>1144</v>
      </c>
      <c r="AL1088" s="12">
        <v>25</v>
      </c>
      <c r="AM1088" s="12" t="s">
        <v>175</v>
      </c>
      <c r="AN1088" s="128">
        <f t="shared" si="40"/>
        <v>2.5257286443082556</v>
      </c>
      <c r="AO1088" s="12">
        <v>1529.33</v>
      </c>
      <c r="AP1088" s="12" t="s">
        <v>1157</v>
      </c>
      <c r="AQ1088" s="12" t="s">
        <v>1169</v>
      </c>
      <c r="AR1088" s="12" t="s">
        <v>1184</v>
      </c>
      <c r="AS1088" s="12" t="s">
        <v>1205</v>
      </c>
      <c r="AT1088" s="12" t="s">
        <v>17</v>
      </c>
    </row>
    <row r="1089" spans="1:47" ht="15" customHeight="1" x14ac:dyDescent="0.3">
      <c r="A1089" s="15">
        <v>8.0111260481404191E-3</v>
      </c>
      <c r="B1089" s="12">
        <v>1.2050430276986192E-2</v>
      </c>
      <c r="C1089" s="12">
        <v>0</v>
      </c>
      <c r="D1089" s="12">
        <v>1</v>
      </c>
      <c r="E1089" s="12">
        <v>0</v>
      </c>
      <c r="F1089" s="12">
        <v>1</v>
      </c>
      <c r="G1089" s="12">
        <v>0</v>
      </c>
      <c r="H1089" s="12">
        <v>0</v>
      </c>
      <c r="I1089" s="12">
        <v>0</v>
      </c>
      <c r="J1089" s="12">
        <v>0</v>
      </c>
      <c r="K1089" s="12">
        <v>1</v>
      </c>
      <c r="L1089" s="12">
        <v>0</v>
      </c>
      <c r="M1089" s="12">
        <v>0</v>
      </c>
      <c r="N1089" s="12">
        <v>0</v>
      </c>
      <c r="O1089" s="113">
        <v>7.604396348796338</v>
      </c>
      <c r="P1089" s="12">
        <v>0</v>
      </c>
      <c r="Q1089" s="12">
        <v>0</v>
      </c>
      <c r="R1089" s="12">
        <v>4.2329999999999997</v>
      </c>
      <c r="S1089" s="128">
        <v>5.1590552992145291</v>
      </c>
      <c r="T1089" s="126">
        <v>1</v>
      </c>
      <c r="U1089" s="128">
        <v>0.3444526917684117</v>
      </c>
      <c r="V1089" s="12">
        <v>1</v>
      </c>
      <c r="W1089" s="12">
        <v>1</v>
      </c>
      <c r="X1089" s="12">
        <v>1</v>
      </c>
      <c r="Y1089" s="12">
        <v>0</v>
      </c>
      <c r="Z1089" s="12">
        <v>1</v>
      </c>
      <c r="AA1089" s="12">
        <v>1</v>
      </c>
      <c r="AB1089" s="12">
        <v>0</v>
      </c>
      <c r="AC1089" s="12">
        <v>0</v>
      </c>
      <c r="AD1089" s="12">
        <v>0</v>
      </c>
      <c r="AE1089" s="12">
        <v>0</v>
      </c>
      <c r="AF1089" s="12">
        <v>0.5</v>
      </c>
      <c r="AG1089" s="113">
        <v>3.044522437723423</v>
      </c>
      <c r="AH1089" s="12">
        <v>1</v>
      </c>
      <c r="AI1089" s="24">
        <v>66</v>
      </c>
      <c r="AJ1089" s="12">
        <v>1</v>
      </c>
      <c r="AK1089" s="12" t="s">
        <v>1144</v>
      </c>
      <c r="AL1089" s="12">
        <v>25</v>
      </c>
      <c r="AM1089" s="12" t="s">
        <v>175</v>
      </c>
      <c r="AN1089" s="128">
        <f t="shared" si="40"/>
        <v>2.5257286443082556</v>
      </c>
      <c r="AO1089" s="12">
        <v>1529.33</v>
      </c>
      <c r="AP1089" s="12" t="s">
        <v>1160</v>
      </c>
      <c r="AQ1089" s="12" t="s">
        <v>1169</v>
      </c>
      <c r="AR1089" s="12" t="s">
        <v>1180</v>
      </c>
      <c r="AS1089" s="12" t="s">
        <v>1206</v>
      </c>
      <c r="AT1089" s="12" t="s">
        <v>17</v>
      </c>
    </row>
    <row r="1090" spans="1:47" ht="15" customHeight="1" x14ac:dyDescent="0.3">
      <c r="A1090" s="15">
        <v>5.0969929478535667E-2</v>
      </c>
      <c r="B1090" s="12">
        <v>1.2035153190872132E-2</v>
      </c>
      <c r="C1090" s="12">
        <v>0</v>
      </c>
      <c r="D1090" s="12">
        <v>1</v>
      </c>
      <c r="E1090" s="12">
        <v>0</v>
      </c>
      <c r="F1090" s="12">
        <v>1</v>
      </c>
      <c r="G1090" s="12">
        <v>0</v>
      </c>
      <c r="H1090" s="12">
        <v>0</v>
      </c>
      <c r="I1090" s="12">
        <v>0</v>
      </c>
      <c r="J1090" s="12">
        <v>0</v>
      </c>
      <c r="K1090" s="12">
        <v>1</v>
      </c>
      <c r="L1090" s="12">
        <v>0</v>
      </c>
      <c r="M1090" s="12">
        <v>0</v>
      </c>
      <c r="N1090" s="12">
        <v>0</v>
      </c>
      <c r="O1090" s="113">
        <v>7.604396348796338</v>
      </c>
      <c r="P1090" s="12">
        <v>0</v>
      </c>
      <c r="Q1090" s="12">
        <v>0</v>
      </c>
      <c r="R1090" s="12">
        <v>4.2329999999999997</v>
      </c>
      <c r="S1090" s="128">
        <v>5.1590552992145291</v>
      </c>
      <c r="T1090" s="126">
        <v>1</v>
      </c>
      <c r="U1090" s="128">
        <v>0.3444526917684117</v>
      </c>
      <c r="V1090" s="12">
        <v>1</v>
      </c>
      <c r="W1090" s="12">
        <v>1</v>
      </c>
      <c r="X1090" s="12">
        <v>1</v>
      </c>
      <c r="Y1090" s="12">
        <v>0</v>
      </c>
      <c r="Z1090" s="12">
        <v>1</v>
      </c>
      <c r="AA1090" s="12">
        <v>1</v>
      </c>
      <c r="AB1090" s="12">
        <v>0</v>
      </c>
      <c r="AC1090" s="12">
        <v>0</v>
      </c>
      <c r="AD1090" s="12">
        <v>0</v>
      </c>
      <c r="AE1090" s="12">
        <v>0</v>
      </c>
      <c r="AF1090" s="12">
        <v>0.5</v>
      </c>
      <c r="AG1090" s="113">
        <v>3.044522437723423</v>
      </c>
      <c r="AH1090" s="12">
        <v>1</v>
      </c>
      <c r="AI1090" s="24">
        <v>66</v>
      </c>
      <c r="AJ1090" s="12">
        <v>1</v>
      </c>
      <c r="AK1090" s="12" t="s">
        <v>1144</v>
      </c>
      <c r="AL1090" s="12">
        <v>25</v>
      </c>
      <c r="AM1090" s="12" t="s">
        <v>175</v>
      </c>
      <c r="AN1090" s="128">
        <f t="shared" si="40"/>
        <v>2.5257286443082556</v>
      </c>
      <c r="AO1090" s="12">
        <v>1529.33</v>
      </c>
      <c r="AP1090" s="12" t="s">
        <v>1160</v>
      </c>
      <c r="AQ1090" s="12" t="s">
        <v>1169</v>
      </c>
      <c r="AR1090" s="12" t="s">
        <v>1170</v>
      </c>
      <c r="AS1090" s="12" t="s">
        <v>1207</v>
      </c>
      <c r="AT1090" s="12" t="s">
        <v>17</v>
      </c>
    </row>
    <row r="1091" spans="1:47" ht="15" customHeight="1" x14ac:dyDescent="0.3">
      <c r="A1091" s="15">
        <v>-2.6593338453890399E-2</v>
      </c>
      <c r="B1091" s="12">
        <v>1.204655502612129E-2</v>
      </c>
      <c r="C1091" s="12">
        <v>0</v>
      </c>
      <c r="D1091" s="12">
        <v>1</v>
      </c>
      <c r="E1091" s="12">
        <v>0</v>
      </c>
      <c r="F1091" s="12">
        <v>1</v>
      </c>
      <c r="G1091" s="12">
        <v>0</v>
      </c>
      <c r="H1091" s="12">
        <v>0</v>
      </c>
      <c r="I1091" s="12">
        <v>0</v>
      </c>
      <c r="J1091" s="12">
        <v>0</v>
      </c>
      <c r="K1091" s="12">
        <v>1</v>
      </c>
      <c r="L1091" s="12">
        <v>0</v>
      </c>
      <c r="M1091" s="12">
        <v>0</v>
      </c>
      <c r="N1091" s="12">
        <v>0</v>
      </c>
      <c r="O1091" s="113">
        <v>7.604396348796338</v>
      </c>
      <c r="P1091" s="12">
        <v>0</v>
      </c>
      <c r="Q1091" s="12">
        <v>0</v>
      </c>
      <c r="R1091" s="12">
        <v>4.2329999999999997</v>
      </c>
      <c r="S1091" s="128">
        <v>5.1590552992145291</v>
      </c>
      <c r="T1091" s="126">
        <v>1</v>
      </c>
      <c r="U1091" s="128">
        <v>0.3444526917684117</v>
      </c>
      <c r="V1091" s="12">
        <v>1</v>
      </c>
      <c r="W1091" s="12">
        <v>1</v>
      </c>
      <c r="X1091" s="12">
        <v>1</v>
      </c>
      <c r="Y1091" s="12">
        <v>0</v>
      </c>
      <c r="Z1091" s="12">
        <v>1</v>
      </c>
      <c r="AA1091" s="12">
        <v>1</v>
      </c>
      <c r="AB1091" s="12">
        <v>0</v>
      </c>
      <c r="AC1091" s="12">
        <v>0</v>
      </c>
      <c r="AD1091" s="12">
        <v>0</v>
      </c>
      <c r="AE1091" s="12">
        <v>0</v>
      </c>
      <c r="AF1091" s="12">
        <v>0.5</v>
      </c>
      <c r="AG1091" s="113">
        <v>3.044522437723423</v>
      </c>
      <c r="AH1091" s="12">
        <v>1</v>
      </c>
      <c r="AI1091" s="24">
        <v>66</v>
      </c>
      <c r="AJ1091" s="12">
        <v>1</v>
      </c>
      <c r="AK1091" s="12" t="s">
        <v>1144</v>
      </c>
      <c r="AL1091" s="12">
        <v>25</v>
      </c>
      <c r="AM1091" s="12" t="s">
        <v>175</v>
      </c>
      <c r="AN1091" s="128">
        <f t="shared" si="40"/>
        <v>2.5257286443082556</v>
      </c>
      <c r="AO1091" s="12">
        <v>1529.33</v>
      </c>
      <c r="AP1091" s="12" t="s">
        <v>1160</v>
      </c>
      <c r="AQ1091" s="12" t="s">
        <v>1169</v>
      </c>
      <c r="AR1091" s="12" t="s">
        <v>1171</v>
      </c>
      <c r="AS1091" s="12" t="s">
        <v>1208</v>
      </c>
      <c r="AT1091" s="12" t="s">
        <v>17</v>
      </c>
    </row>
    <row r="1092" spans="1:47" ht="15" customHeight="1" x14ac:dyDescent="0.3">
      <c r="A1092" s="15">
        <v>-5.3849161716264846E-2</v>
      </c>
      <c r="B1092" s="12">
        <v>1.2033332227098289E-2</v>
      </c>
      <c r="C1092" s="12">
        <v>0</v>
      </c>
      <c r="D1092" s="12">
        <v>1</v>
      </c>
      <c r="E1092" s="12">
        <v>0</v>
      </c>
      <c r="F1092" s="12">
        <v>1</v>
      </c>
      <c r="G1092" s="12">
        <v>0</v>
      </c>
      <c r="H1092" s="12">
        <v>0</v>
      </c>
      <c r="I1092" s="12">
        <v>0</v>
      </c>
      <c r="J1092" s="12">
        <v>0</v>
      </c>
      <c r="K1092" s="12">
        <v>1</v>
      </c>
      <c r="L1092" s="12">
        <v>0</v>
      </c>
      <c r="M1092" s="12">
        <v>0</v>
      </c>
      <c r="N1092" s="12">
        <v>0</v>
      </c>
      <c r="O1092" s="113">
        <v>7.604396348796338</v>
      </c>
      <c r="P1092" s="12">
        <v>0</v>
      </c>
      <c r="Q1092" s="12">
        <v>0</v>
      </c>
      <c r="R1092" s="12">
        <v>4.2329999999999997</v>
      </c>
      <c r="S1092" s="128">
        <v>5.1590552992145291</v>
      </c>
      <c r="T1092" s="126">
        <v>1</v>
      </c>
      <c r="U1092" s="128">
        <v>0.3444526917684117</v>
      </c>
      <c r="V1092" s="12">
        <v>1</v>
      </c>
      <c r="W1092" s="12">
        <v>1</v>
      </c>
      <c r="X1092" s="12">
        <v>1</v>
      </c>
      <c r="Y1092" s="12">
        <v>0</v>
      </c>
      <c r="Z1092" s="12">
        <v>1</v>
      </c>
      <c r="AA1092" s="12">
        <v>1</v>
      </c>
      <c r="AB1092" s="12">
        <v>0</v>
      </c>
      <c r="AC1092" s="12">
        <v>0</v>
      </c>
      <c r="AD1092" s="12">
        <v>0</v>
      </c>
      <c r="AE1092" s="12">
        <v>0</v>
      </c>
      <c r="AF1092" s="12">
        <v>0.5</v>
      </c>
      <c r="AG1092" s="113">
        <v>3.044522437723423</v>
      </c>
      <c r="AH1092" s="12">
        <v>1</v>
      </c>
      <c r="AI1092" s="24">
        <v>66</v>
      </c>
      <c r="AJ1092" s="12">
        <v>1</v>
      </c>
      <c r="AK1092" s="12" t="s">
        <v>1144</v>
      </c>
      <c r="AL1092" s="12">
        <v>25</v>
      </c>
      <c r="AM1092" s="12" t="s">
        <v>175</v>
      </c>
      <c r="AN1092" s="128">
        <f t="shared" si="40"/>
        <v>2.5257286443082556</v>
      </c>
      <c r="AO1092" s="12">
        <v>1529.33</v>
      </c>
      <c r="AP1092" s="12" t="s">
        <v>1160</v>
      </c>
      <c r="AQ1092" s="12" t="s">
        <v>1169</v>
      </c>
      <c r="AR1092" s="12" t="s">
        <v>1181</v>
      </c>
      <c r="AS1092" s="12" t="s">
        <v>1209</v>
      </c>
      <c r="AT1092" s="12" t="s">
        <v>17</v>
      </c>
    </row>
    <row r="1093" spans="1:47" ht="15" customHeight="1" x14ac:dyDescent="0.3">
      <c r="A1093" s="15">
        <v>-7.1047815219652142E-3</v>
      </c>
      <c r="B1093" s="12">
        <v>1.2050512828774921E-2</v>
      </c>
      <c r="C1093" s="12">
        <v>0</v>
      </c>
      <c r="D1093" s="12">
        <v>1</v>
      </c>
      <c r="E1093" s="12">
        <v>0</v>
      </c>
      <c r="F1093" s="12">
        <v>1</v>
      </c>
      <c r="G1093" s="12">
        <v>0</v>
      </c>
      <c r="H1093" s="12">
        <v>0</v>
      </c>
      <c r="I1093" s="12">
        <v>0</v>
      </c>
      <c r="J1093" s="12">
        <v>0</v>
      </c>
      <c r="K1093" s="12">
        <v>1</v>
      </c>
      <c r="L1093" s="12">
        <v>0</v>
      </c>
      <c r="M1093" s="12">
        <v>0</v>
      </c>
      <c r="N1093" s="12">
        <v>0</v>
      </c>
      <c r="O1093" s="113">
        <v>7.604396348796338</v>
      </c>
      <c r="P1093" s="12">
        <v>0</v>
      </c>
      <c r="Q1093" s="12">
        <v>0</v>
      </c>
      <c r="R1093" s="12">
        <v>4.2329999999999997</v>
      </c>
      <c r="S1093" s="128">
        <v>5.1590552992145291</v>
      </c>
      <c r="T1093" s="126">
        <v>1</v>
      </c>
      <c r="U1093" s="128">
        <v>0.3444526917684117</v>
      </c>
      <c r="V1093" s="12">
        <v>1</v>
      </c>
      <c r="W1093" s="12">
        <v>1</v>
      </c>
      <c r="X1093" s="12">
        <v>1</v>
      </c>
      <c r="Y1093" s="12">
        <v>0</v>
      </c>
      <c r="Z1093" s="12">
        <v>1</v>
      </c>
      <c r="AA1093" s="12">
        <v>1</v>
      </c>
      <c r="AB1093" s="12">
        <v>0</v>
      </c>
      <c r="AC1093" s="12">
        <v>0</v>
      </c>
      <c r="AD1093" s="12">
        <v>0</v>
      </c>
      <c r="AE1093" s="12">
        <v>0</v>
      </c>
      <c r="AF1093" s="12">
        <v>0.5</v>
      </c>
      <c r="AG1093" s="113">
        <v>3.044522437723423</v>
      </c>
      <c r="AH1093" s="12">
        <v>1</v>
      </c>
      <c r="AI1093" s="24">
        <v>66</v>
      </c>
      <c r="AJ1093" s="12">
        <v>1</v>
      </c>
      <c r="AK1093" s="12" t="s">
        <v>1144</v>
      </c>
      <c r="AL1093" s="12">
        <v>25</v>
      </c>
      <c r="AM1093" s="12" t="s">
        <v>175</v>
      </c>
      <c r="AN1093" s="128">
        <f t="shared" si="40"/>
        <v>2.5257286443082556</v>
      </c>
      <c r="AO1093" s="12">
        <v>1529.33</v>
      </c>
      <c r="AP1093" s="12" t="s">
        <v>1160</v>
      </c>
      <c r="AQ1093" s="12" t="s">
        <v>1169</v>
      </c>
      <c r="AR1093" s="12" t="s">
        <v>1182</v>
      </c>
      <c r="AS1093" s="12" t="s">
        <v>1210</v>
      </c>
      <c r="AT1093" s="12" t="s">
        <v>17</v>
      </c>
    </row>
    <row r="1094" spans="1:47" ht="15" customHeight="1" x14ac:dyDescent="0.3">
      <c r="A1094" s="15">
        <v>2.008469456606991E-4</v>
      </c>
      <c r="B1094" s="12">
        <v>1.2050816739641946E-2</v>
      </c>
      <c r="C1094" s="12">
        <v>0</v>
      </c>
      <c r="D1094" s="12">
        <v>1</v>
      </c>
      <c r="E1094" s="12">
        <v>0</v>
      </c>
      <c r="F1094" s="12">
        <v>1</v>
      </c>
      <c r="G1094" s="12">
        <v>0</v>
      </c>
      <c r="H1094" s="12">
        <v>0</v>
      </c>
      <c r="I1094" s="12">
        <v>0</v>
      </c>
      <c r="J1094" s="12">
        <v>0</v>
      </c>
      <c r="K1094" s="12">
        <v>1</v>
      </c>
      <c r="L1094" s="12">
        <v>0</v>
      </c>
      <c r="M1094" s="12">
        <v>0</v>
      </c>
      <c r="N1094" s="12">
        <v>0</v>
      </c>
      <c r="O1094" s="113">
        <v>7.604396348796338</v>
      </c>
      <c r="P1094" s="12">
        <v>0</v>
      </c>
      <c r="Q1094" s="12">
        <v>0</v>
      </c>
      <c r="R1094" s="12">
        <v>4.2329999999999997</v>
      </c>
      <c r="S1094" s="128">
        <v>5.1590552992145291</v>
      </c>
      <c r="T1094" s="126">
        <v>1</v>
      </c>
      <c r="U1094" s="128">
        <v>0.3444526917684117</v>
      </c>
      <c r="V1094" s="12">
        <v>1</v>
      </c>
      <c r="W1094" s="12">
        <v>1</v>
      </c>
      <c r="X1094" s="12">
        <v>1</v>
      </c>
      <c r="Y1094" s="12">
        <v>0</v>
      </c>
      <c r="Z1094" s="12">
        <v>1</v>
      </c>
      <c r="AA1094" s="12">
        <v>1</v>
      </c>
      <c r="AB1094" s="12">
        <v>0</v>
      </c>
      <c r="AC1094" s="12">
        <v>0</v>
      </c>
      <c r="AD1094" s="12">
        <v>0</v>
      </c>
      <c r="AE1094" s="12">
        <v>0</v>
      </c>
      <c r="AF1094" s="12">
        <v>0.5</v>
      </c>
      <c r="AG1094" s="113">
        <v>3.044522437723423</v>
      </c>
      <c r="AH1094" s="12">
        <v>1</v>
      </c>
      <c r="AI1094" s="24">
        <v>66</v>
      </c>
      <c r="AJ1094" s="12">
        <v>1</v>
      </c>
      <c r="AK1094" s="12" t="s">
        <v>1144</v>
      </c>
      <c r="AL1094" s="12">
        <v>25</v>
      </c>
      <c r="AM1094" s="12" t="s">
        <v>175</v>
      </c>
      <c r="AN1094" s="128">
        <f t="shared" si="40"/>
        <v>2.5257286443082556</v>
      </c>
      <c r="AO1094" s="12">
        <v>1529.33</v>
      </c>
      <c r="AP1094" s="12" t="s">
        <v>1160</v>
      </c>
      <c r="AQ1094" s="12" t="s">
        <v>1169</v>
      </c>
      <c r="AR1094" s="12" t="s">
        <v>1183</v>
      </c>
      <c r="AS1094" s="12" t="s">
        <v>1211</v>
      </c>
      <c r="AT1094" s="12" t="s">
        <v>17</v>
      </c>
    </row>
    <row r="1095" spans="1:47" ht="15" customHeight="1" x14ac:dyDescent="0.3">
      <c r="A1095" s="15">
        <v>4.1554182546580578E-3</v>
      </c>
      <c r="B1095" s="12">
        <v>1.2050712938508368E-2</v>
      </c>
      <c r="C1095" s="12">
        <v>0</v>
      </c>
      <c r="D1095" s="12">
        <v>1</v>
      </c>
      <c r="E1095" s="12">
        <v>0</v>
      </c>
      <c r="F1095" s="12">
        <v>1</v>
      </c>
      <c r="G1095" s="12">
        <v>0</v>
      </c>
      <c r="H1095" s="12">
        <v>0</v>
      </c>
      <c r="I1095" s="12">
        <v>0</v>
      </c>
      <c r="J1095" s="12">
        <v>0</v>
      </c>
      <c r="K1095" s="12">
        <v>1</v>
      </c>
      <c r="L1095" s="12">
        <v>0</v>
      </c>
      <c r="M1095" s="12">
        <v>0</v>
      </c>
      <c r="N1095" s="12">
        <v>0</v>
      </c>
      <c r="O1095" s="113">
        <v>7.604396348796338</v>
      </c>
      <c r="P1095" s="12">
        <v>0</v>
      </c>
      <c r="Q1095" s="12">
        <v>0</v>
      </c>
      <c r="R1095" s="12">
        <v>4.2329999999999997</v>
      </c>
      <c r="S1095" s="128">
        <v>5.1590552992145291</v>
      </c>
      <c r="T1095" s="126">
        <v>1</v>
      </c>
      <c r="U1095" s="128">
        <v>0.3444526917684117</v>
      </c>
      <c r="V1095" s="12">
        <v>1</v>
      </c>
      <c r="W1095" s="12">
        <v>1</v>
      </c>
      <c r="X1095" s="12">
        <v>1</v>
      </c>
      <c r="Y1095" s="12">
        <v>0</v>
      </c>
      <c r="Z1095" s="12">
        <v>1</v>
      </c>
      <c r="AA1095" s="12">
        <v>1</v>
      </c>
      <c r="AB1095" s="12">
        <v>0</v>
      </c>
      <c r="AC1095" s="12">
        <v>0</v>
      </c>
      <c r="AD1095" s="12">
        <v>0</v>
      </c>
      <c r="AE1095" s="12">
        <v>0</v>
      </c>
      <c r="AF1095" s="12">
        <v>0.5</v>
      </c>
      <c r="AG1095" s="113">
        <v>3.044522437723423</v>
      </c>
      <c r="AH1095" s="12">
        <v>1</v>
      </c>
      <c r="AI1095" s="24">
        <v>66</v>
      </c>
      <c r="AJ1095" s="12">
        <v>1</v>
      </c>
      <c r="AK1095" s="12" t="s">
        <v>1144</v>
      </c>
      <c r="AL1095" s="12">
        <v>25</v>
      </c>
      <c r="AM1095" s="12" t="s">
        <v>175</v>
      </c>
      <c r="AN1095" s="128">
        <f t="shared" si="40"/>
        <v>2.5257286443082556</v>
      </c>
      <c r="AO1095" s="12">
        <v>1529.33</v>
      </c>
      <c r="AP1095" s="12" t="s">
        <v>1160</v>
      </c>
      <c r="AQ1095" s="12" t="s">
        <v>1169</v>
      </c>
      <c r="AR1095" s="12" t="s">
        <v>1184</v>
      </c>
      <c r="AS1095" s="12" t="s">
        <v>1212</v>
      </c>
      <c r="AT1095" s="12" t="s">
        <v>17</v>
      </c>
      <c r="AU1095" s="12"/>
    </row>
    <row r="1096" spans="1:47" ht="15" customHeight="1" x14ac:dyDescent="0.3">
      <c r="A1096" s="15">
        <v>3.1256332790052029E-2</v>
      </c>
      <c r="B1096" s="12">
        <v>2.8259150193745669E-2</v>
      </c>
      <c r="C1096" s="12">
        <v>0</v>
      </c>
      <c r="D1096" s="12">
        <v>1</v>
      </c>
      <c r="E1096" s="12">
        <v>0</v>
      </c>
      <c r="F1096" s="12">
        <v>1</v>
      </c>
      <c r="G1096" s="12">
        <v>1</v>
      </c>
      <c r="H1096" s="12">
        <v>0</v>
      </c>
      <c r="I1096" s="12">
        <v>0</v>
      </c>
      <c r="J1096" s="12">
        <v>0</v>
      </c>
      <c r="K1096" s="12">
        <v>0</v>
      </c>
      <c r="L1096" s="12">
        <v>0</v>
      </c>
      <c r="M1096" s="12">
        <v>0</v>
      </c>
      <c r="N1096" s="12">
        <v>0</v>
      </c>
      <c r="O1096" s="113">
        <v>7.6036486852101079</v>
      </c>
      <c r="P1096" s="12">
        <v>0</v>
      </c>
      <c r="Q1096" s="12">
        <v>0</v>
      </c>
      <c r="R1096" s="12">
        <v>4.2329999999999997</v>
      </c>
      <c r="S1096" s="128">
        <v>6.3350542514980592</v>
      </c>
      <c r="T1096" s="126">
        <v>1</v>
      </c>
      <c r="U1096" s="128">
        <v>1.1202848355460455</v>
      </c>
      <c r="V1096" s="12">
        <v>0</v>
      </c>
      <c r="W1096" s="12">
        <v>1</v>
      </c>
      <c r="X1096" s="12">
        <v>0</v>
      </c>
      <c r="Y1096" s="12">
        <v>1</v>
      </c>
      <c r="Z1096" s="12">
        <v>1</v>
      </c>
      <c r="AA1096" s="12">
        <v>0</v>
      </c>
      <c r="AB1096" s="12">
        <v>0</v>
      </c>
      <c r="AC1096" s="12">
        <v>0</v>
      </c>
      <c r="AD1096" s="12">
        <v>1</v>
      </c>
      <c r="AE1096" s="12">
        <v>0</v>
      </c>
      <c r="AF1096" s="12">
        <v>0.42599999999999999</v>
      </c>
      <c r="AG1096" s="113">
        <v>2.917770732084279</v>
      </c>
      <c r="AH1096" s="12">
        <v>1</v>
      </c>
      <c r="AI1096" s="24">
        <v>91</v>
      </c>
      <c r="AJ1096" s="12">
        <v>1</v>
      </c>
      <c r="AK1096" s="12" t="s">
        <v>1213</v>
      </c>
      <c r="AL1096" s="12">
        <v>26</v>
      </c>
      <c r="AM1096" s="12" t="s">
        <v>176</v>
      </c>
      <c r="AN1096" s="128">
        <f t="shared" ref="AN1096:AN1127" si="41">LN(3000)</f>
        <v>8.0063675676502459</v>
      </c>
      <c r="AO1096" s="12">
        <v>1269.94</v>
      </c>
      <c r="AP1096" s="12" t="s">
        <v>1233</v>
      </c>
      <c r="AQ1096" s="12" t="s">
        <v>1232</v>
      </c>
      <c r="AR1096" s="12" t="s">
        <v>1228</v>
      </c>
      <c r="AS1096" s="12" t="s">
        <v>1247</v>
      </c>
      <c r="AT1096" s="12" t="s">
        <v>17</v>
      </c>
    </row>
    <row r="1097" spans="1:47" ht="15" customHeight="1" x14ac:dyDescent="0.3">
      <c r="A1097" s="15">
        <v>4.4176075694128758E-3</v>
      </c>
      <c r="B1097" s="12">
        <v>2.8272688444242404E-2</v>
      </c>
      <c r="C1097" s="12">
        <v>0</v>
      </c>
      <c r="D1097" s="12">
        <v>1</v>
      </c>
      <c r="E1097" s="12">
        <v>0</v>
      </c>
      <c r="F1097" s="12">
        <v>1</v>
      </c>
      <c r="G1097" s="12">
        <v>1</v>
      </c>
      <c r="H1097" s="12">
        <v>0</v>
      </c>
      <c r="I1097" s="12">
        <v>0</v>
      </c>
      <c r="J1097" s="12">
        <v>0</v>
      </c>
      <c r="K1097" s="12">
        <v>0</v>
      </c>
      <c r="L1097" s="12">
        <v>0</v>
      </c>
      <c r="M1097" s="12">
        <v>0</v>
      </c>
      <c r="N1097" s="12">
        <v>0</v>
      </c>
      <c r="O1097" s="113">
        <v>7.6036486852101079</v>
      </c>
      <c r="P1097" s="12">
        <v>0</v>
      </c>
      <c r="Q1097" s="12">
        <v>0</v>
      </c>
      <c r="R1097" s="12">
        <v>4.2329999999999997</v>
      </c>
      <c r="S1097" s="128">
        <v>6.3350542514980592</v>
      </c>
      <c r="T1097" s="126">
        <v>1</v>
      </c>
      <c r="U1097" s="128">
        <v>1.1202848355460455</v>
      </c>
      <c r="V1097" s="12">
        <v>0</v>
      </c>
      <c r="W1097" s="12">
        <v>1</v>
      </c>
      <c r="X1097" s="12">
        <v>0</v>
      </c>
      <c r="Y1097" s="12">
        <v>1</v>
      </c>
      <c r="Z1097" s="12">
        <v>1</v>
      </c>
      <c r="AA1097" s="12">
        <v>0</v>
      </c>
      <c r="AB1097" s="12">
        <v>0</v>
      </c>
      <c r="AC1097" s="12">
        <v>0</v>
      </c>
      <c r="AD1097" s="12">
        <v>1</v>
      </c>
      <c r="AE1097" s="12">
        <v>0</v>
      </c>
      <c r="AF1097" s="12">
        <v>0.42599999999999999</v>
      </c>
      <c r="AG1097" s="113">
        <v>2.917770732084279</v>
      </c>
      <c r="AH1097" s="12">
        <v>1</v>
      </c>
      <c r="AI1097" s="24">
        <v>91</v>
      </c>
      <c r="AJ1097" s="12">
        <v>1</v>
      </c>
      <c r="AK1097" s="12" t="s">
        <v>1213</v>
      </c>
      <c r="AL1097" s="12">
        <v>26</v>
      </c>
      <c r="AM1097" s="12" t="s">
        <v>176</v>
      </c>
      <c r="AN1097" s="128">
        <f t="shared" si="41"/>
        <v>8.0063675676502459</v>
      </c>
      <c r="AO1097" s="12">
        <v>1269.94</v>
      </c>
      <c r="AP1097" s="12" t="s">
        <v>1233</v>
      </c>
      <c r="AQ1097" s="12" t="s">
        <v>1232</v>
      </c>
      <c r="AR1097" s="12" t="s">
        <v>1229</v>
      </c>
      <c r="AS1097" s="12" t="s">
        <v>1248</v>
      </c>
      <c r="AT1097" s="12" t="s">
        <v>17</v>
      </c>
    </row>
    <row r="1098" spans="1:47" ht="15" customHeight="1" x14ac:dyDescent="0.3">
      <c r="A1098" s="15">
        <v>6.4402139010884402E-2</v>
      </c>
      <c r="B1098" s="12">
        <v>2.8214270423816024E-2</v>
      </c>
      <c r="C1098" s="12">
        <v>0</v>
      </c>
      <c r="D1098" s="12">
        <v>1</v>
      </c>
      <c r="E1098" s="12">
        <v>0</v>
      </c>
      <c r="F1098" s="12">
        <v>1</v>
      </c>
      <c r="G1098" s="12">
        <v>1</v>
      </c>
      <c r="H1098" s="12">
        <v>0</v>
      </c>
      <c r="I1098" s="12">
        <v>0</v>
      </c>
      <c r="J1098" s="12">
        <v>0</v>
      </c>
      <c r="K1098" s="12">
        <v>0</v>
      </c>
      <c r="L1098" s="12">
        <v>0</v>
      </c>
      <c r="M1098" s="12">
        <v>0</v>
      </c>
      <c r="N1098" s="12">
        <v>0</v>
      </c>
      <c r="O1098" s="113">
        <v>7.6036486852101079</v>
      </c>
      <c r="P1098" s="12">
        <v>0</v>
      </c>
      <c r="Q1098" s="12">
        <v>0</v>
      </c>
      <c r="R1098" s="12">
        <v>4.2329999999999997</v>
      </c>
      <c r="S1098" s="128">
        <v>6.3350542514980592</v>
      </c>
      <c r="T1098" s="126">
        <v>1</v>
      </c>
      <c r="U1098" s="128">
        <v>1.1202848355460455</v>
      </c>
      <c r="V1098" s="12">
        <v>0</v>
      </c>
      <c r="W1098" s="12">
        <v>1</v>
      </c>
      <c r="X1098" s="12">
        <v>0</v>
      </c>
      <c r="Y1098" s="12">
        <v>1</v>
      </c>
      <c r="Z1098" s="12">
        <v>1</v>
      </c>
      <c r="AA1098" s="12">
        <v>0</v>
      </c>
      <c r="AB1098" s="12">
        <v>0</v>
      </c>
      <c r="AC1098" s="12">
        <v>0</v>
      </c>
      <c r="AD1098" s="12">
        <v>1</v>
      </c>
      <c r="AE1098" s="12">
        <v>0</v>
      </c>
      <c r="AF1098" s="12">
        <v>0.42599999999999999</v>
      </c>
      <c r="AG1098" s="113">
        <v>2.917770732084279</v>
      </c>
      <c r="AH1098" s="12">
        <v>1</v>
      </c>
      <c r="AI1098" s="24">
        <v>91</v>
      </c>
      <c r="AJ1098" s="12">
        <v>1</v>
      </c>
      <c r="AK1098" s="12" t="s">
        <v>1213</v>
      </c>
      <c r="AL1098" s="12">
        <v>26</v>
      </c>
      <c r="AM1098" s="12" t="s">
        <v>176</v>
      </c>
      <c r="AN1098" s="128">
        <f t="shared" si="41"/>
        <v>8.0063675676502459</v>
      </c>
      <c r="AO1098" s="12">
        <v>1269.94</v>
      </c>
      <c r="AP1098" s="12" t="s">
        <v>1233</v>
      </c>
      <c r="AQ1098" s="12" t="s">
        <v>1232</v>
      </c>
      <c r="AR1098" s="12" t="s">
        <v>1230</v>
      </c>
      <c r="AS1098" s="12" t="s">
        <v>1249</v>
      </c>
      <c r="AT1098" s="12" t="s">
        <v>17</v>
      </c>
    </row>
    <row r="1099" spans="1:47" ht="15" customHeight="1" x14ac:dyDescent="0.3">
      <c r="A1099" s="15">
        <v>4.4995518381362627E-3</v>
      </c>
      <c r="B1099" s="12">
        <v>4.3768367880052735E-2</v>
      </c>
      <c r="C1099" s="12">
        <v>0</v>
      </c>
      <c r="D1099" s="12">
        <v>1</v>
      </c>
      <c r="E1099" s="12">
        <v>0</v>
      </c>
      <c r="F1099" s="12">
        <v>1</v>
      </c>
      <c r="G1099" s="12">
        <v>1</v>
      </c>
      <c r="H1099" s="12">
        <v>0</v>
      </c>
      <c r="I1099" s="12">
        <v>0</v>
      </c>
      <c r="J1099" s="12">
        <v>0</v>
      </c>
      <c r="K1099" s="12">
        <v>0</v>
      </c>
      <c r="L1099" s="12">
        <v>0</v>
      </c>
      <c r="M1099" s="12">
        <v>0</v>
      </c>
      <c r="N1099" s="12">
        <v>0</v>
      </c>
      <c r="O1099" s="113">
        <v>7.6036486852101079</v>
      </c>
      <c r="P1099" s="12">
        <v>0</v>
      </c>
      <c r="Q1099" s="12">
        <v>0</v>
      </c>
      <c r="R1099" s="12">
        <v>4.2329999999999997</v>
      </c>
      <c r="S1099" s="128">
        <v>6.3350542514980592</v>
      </c>
      <c r="T1099" s="126">
        <v>1</v>
      </c>
      <c r="U1099" s="128">
        <v>1.1202848355460455</v>
      </c>
      <c r="V1099" s="12">
        <v>0</v>
      </c>
      <c r="W1099" s="12">
        <v>1</v>
      </c>
      <c r="X1099" s="12">
        <v>0</v>
      </c>
      <c r="Y1099" s="12">
        <v>1</v>
      </c>
      <c r="Z1099" s="12">
        <v>1</v>
      </c>
      <c r="AA1099" s="12">
        <v>0</v>
      </c>
      <c r="AB1099" s="12">
        <v>0</v>
      </c>
      <c r="AC1099" s="12">
        <v>0</v>
      </c>
      <c r="AD1099" s="12">
        <v>1</v>
      </c>
      <c r="AE1099" s="12">
        <v>0</v>
      </c>
      <c r="AF1099" s="12">
        <v>1</v>
      </c>
      <c r="AG1099" s="113">
        <v>2.917770732084279</v>
      </c>
      <c r="AH1099" s="12">
        <v>1</v>
      </c>
      <c r="AI1099" s="24">
        <v>91</v>
      </c>
      <c r="AJ1099" s="12">
        <v>1</v>
      </c>
      <c r="AK1099" s="12" t="s">
        <v>1213</v>
      </c>
      <c r="AL1099" s="12">
        <v>26</v>
      </c>
      <c r="AM1099" s="12" t="s">
        <v>176</v>
      </c>
      <c r="AN1099" s="128">
        <f t="shared" si="41"/>
        <v>8.0063675676502459</v>
      </c>
      <c r="AO1099" s="12">
        <v>1269.94</v>
      </c>
      <c r="AP1099" s="12" t="s">
        <v>1234</v>
      </c>
      <c r="AQ1099" s="12" t="s">
        <v>1232</v>
      </c>
      <c r="AR1099" s="12" t="s">
        <v>1228</v>
      </c>
      <c r="AS1099" s="12" t="s">
        <v>1247</v>
      </c>
      <c r="AT1099" s="12" t="s">
        <v>17</v>
      </c>
    </row>
    <row r="1100" spans="1:47" ht="15" customHeight="1" x14ac:dyDescent="0.3">
      <c r="A1100" s="15">
        <v>-4.6692408010628218E-2</v>
      </c>
      <c r="B1100" s="12">
        <v>4.3721072955406427E-2</v>
      </c>
      <c r="C1100" s="12">
        <v>0</v>
      </c>
      <c r="D1100" s="12">
        <v>1</v>
      </c>
      <c r="E1100" s="12">
        <v>0</v>
      </c>
      <c r="F1100" s="12">
        <v>1</v>
      </c>
      <c r="G1100" s="12">
        <v>1</v>
      </c>
      <c r="H1100" s="12">
        <v>0</v>
      </c>
      <c r="I1100" s="12">
        <v>0</v>
      </c>
      <c r="J1100" s="12">
        <v>0</v>
      </c>
      <c r="K1100" s="12">
        <v>0</v>
      </c>
      <c r="L1100" s="12">
        <v>0</v>
      </c>
      <c r="M1100" s="12">
        <v>0</v>
      </c>
      <c r="N1100" s="12">
        <v>0</v>
      </c>
      <c r="O1100" s="113">
        <v>7.6036486852101079</v>
      </c>
      <c r="P1100" s="12">
        <v>0</v>
      </c>
      <c r="Q1100" s="12">
        <v>0</v>
      </c>
      <c r="R1100" s="12">
        <v>4.2329999999999997</v>
      </c>
      <c r="S1100" s="128">
        <v>6.3350542514980592</v>
      </c>
      <c r="T1100" s="126">
        <v>1</v>
      </c>
      <c r="U1100" s="128">
        <v>1.1202848355460455</v>
      </c>
      <c r="V1100" s="12">
        <v>0</v>
      </c>
      <c r="W1100" s="12">
        <v>1</v>
      </c>
      <c r="X1100" s="12">
        <v>0</v>
      </c>
      <c r="Y1100" s="12">
        <v>1</v>
      </c>
      <c r="Z1100" s="12">
        <v>1</v>
      </c>
      <c r="AA1100" s="12">
        <v>0</v>
      </c>
      <c r="AB1100" s="12">
        <v>0</v>
      </c>
      <c r="AC1100" s="12">
        <v>0</v>
      </c>
      <c r="AD1100" s="12">
        <v>1</v>
      </c>
      <c r="AE1100" s="12">
        <v>0</v>
      </c>
      <c r="AF1100" s="12">
        <v>1</v>
      </c>
      <c r="AG1100" s="113">
        <v>2.917770732084279</v>
      </c>
      <c r="AH1100" s="12">
        <v>1</v>
      </c>
      <c r="AI1100" s="24">
        <v>91</v>
      </c>
      <c r="AJ1100" s="12">
        <v>1</v>
      </c>
      <c r="AK1100" s="12" t="s">
        <v>1213</v>
      </c>
      <c r="AL1100" s="12">
        <v>26</v>
      </c>
      <c r="AM1100" s="12" t="s">
        <v>176</v>
      </c>
      <c r="AN1100" s="128">
        <f t="shared" si="41"/>
        <v>8.0063675676502459</v>
      </c>
      <c r="AO1100" s="12">
        <v>1269.94</v>
      </c>
      <c r="AP1100" s="12" t="s">
        <v>1234</v>
      </c>
      <c r="AQ1100" s="12" t="s">
        <v>1232</v>
      </c>
      <c r="AR1100" s="12" t="s">
        <v>1229</v>
      </c>
      <c r="AS1100" s="12" t="s">
        <v>1248</v>
      </c>
      <c r="AT1100" s="12" t="s">
        <v>17</v>
      </c>
    </row>
    <row r="1101" spans="1:47" ht="15" customHeight="1" x14ac:dyDescent="0.3">
      <c r="A1101" s="15">
        <v>2.2689096639017678E-2</v>
      </c>
      <c r="B1101" s="12">
        <v>4.3757543518105527E-2</v>
      </c>
      <c r="C1101" s="12">
        <v>0</v>
      </c>
      <c r="D1101" s="12">
        <v>1</v>
      </c>
      <c r="E1101" s="12">
        <v>0</v>
      </c>
      <c r="F1101" s="12">
        <v>1</v>
      </c>
      <c r="G1101" s="12">
        <v>1</v>
      </c>
      <c r="H1101" s="12">
        <v>0</v>
      </c>
      <c r="I1101" s="12">
        <v>0</v>
      </c>
      <c r="J1101" s="12">
        <v>0</v>
      </c>
      <c r="K1101" s="12">
        <v>0</v>
      </c>
      <c r="L1101" s="12">
        <v>0</v>
      </c>
      <c r="M1101" s="12">
        <v>0</v>
      </c>
      <c r="N1101" s="12">
        <v>0</v>
      </c>
      <c r="O1101" s="113">
        <v>7.6036486852101079</v>
      </c>
      <c r="P1101" s="12">
        <v>0</v>
      </c>
      <c r="Q1101" s="12">
        <v>0</v>
      </c>
      <c r="R1101" s="12">
        <v>4.2329999999999997</v>
      </c>
      <c r="S1101" s="128">
        <v>6.3350542514980592</v>
      </c>
      <c r="T1101" s="126">
        <v>1</v>
      </c>
      <c r="U1101" s="128">
        <v>1.1202848355460455</v>
      </c>
      <c r="V1101" s="12">
        <v>0</v>
      </c>
      <c r="W1101" s="12">
        <v>1</v>
      </c>
      <c r="X1101" s="12">
        <v>0</v>
      </c>
      <c r="Y1101" s="12">
        <v>1</v>
      </c>
      <c r="Z1101" s="12">
        <v>1</v>
      </c>
      <c r="AA1101" s="12">
        <v>0</v>
      </c>
      <c r="AB1101" s="12">
        <v>0</v>
      </c>
      <c r="AC1101" s="12">
        <v>0</v>
      </c>
      <c r="AD1101" s="12">
        <v>1</v>
      </c>
      <c r="AE1101" s="12">
        <v>0</v>
      </c>
      <c r="AF1101" s="12">
        <v>1</v>
      </c>
      <c r="AG1101" s="113">
        <v>2.917770732084279</v>
      </c>
      <c r="AH1101" s="12">
        <v>1</v>
      </c>
      <c r="AI1101" s="24">
        <v>91</v>
      </c>
      <c r="AJ1101" s="12">
        <v>1</v>
      </c>
      <c r="AK1101" s="12" t="s">
        <v>1213</v>
      </c>
      <c r="AL1101" s="12">
        <v>26</v>
      </c>
      <c r="AM1101" s="12" t="s">
        <v>176</v>
      </c>
      <c r="AN1101" s="128">
        <f t="shared" si="41"/>
        <v>8.0063675676502459</v>
      </c>
      <c r="AO1101" s="12">
        <v>1269.94</v>
      </c>
      <c r="AP1101" s="12" t="s">
        <v>1234</v>
      </c>
      <c r="AQ1101" s="12" t="s">
        <v>1232</v>
      </c>
      <c r="AR1101" s="12" t="s">
        <v>1230</v>
      </c>
      <c r="AS1101" s="12" t="s">
        <v>1249</v>
      </c>
      <c r="AT1101" s="12" t="s">
        <v>17</v>
      </c>
    </row>
    <row r="1102" spans="1:47" ht="15" customHeight="1" x14ac:dyDescent="0.3">
      <c r="A1102" s="15">
        <v>5.2465833422374951E-2</v>
      </c>
      <c r="B1102" s="12">
        <v>3.7087916729609885E-2</v>
      </c>
      <c r="C1102" s="12">
        <v>0</v>
      </c>
      <c r="D1102" s="12">
        <v>1</v>
      </c>
      <c r="E1102" s="12">
        <v>0</v>
      </c>
      <c r="F1102" s="12">
        <v>1</v>
      </c>
      <c r="G1102" s="12">
        <v>1</v>
      </c>
      <c r="H1102" s="12">
        <v>0</v>
      </c>
      <c r="I1102" s="12">
        <v>0</v>
      </c>
      <c r="J1102" s="12">
        <v>0</v>
      </c>
      <c r="K1102" s="12">
        <v>0</v>
      </c>
      <c r="L1102" s="12">
        <v>0</v>
      </c>
      <c r="M1102" s="12">
        <v>0</v>
      </c>
      <c r="N1102" s="12">
        <v>0</v>
      </c>
      <c r="O1102" s="113">
        <v>7.6036486852101079</v>
      </c>
      <c r="P1102" s="12">
        <v>0</v>
      </c>
      <c r="Q1102" s="12">
        <v>0</v>
      </c>
      <c r="R1102" s="12">
        <v>4.2329999999999997</v>
      </c>
      <c r="S1102" s="128">
        <v>6.3350542514980592</v>
      </c>
      <c r="T1102" s="126">
        <v>1</v>
      </c>
      <c r="U1102" s="128">
        <v>1.1202848355460455</v>
      </c>
      <c r="V1102" s="12">
        <v>0</v>
      </c>
      <c r="W1102" s="12">
        <v>1</v>
      </c>
      <c r="X1102" s="12">
        <v>0</v>
      </c>
      <c r="Y1102" s="12">
        <v>1</v>
      </c>
      <c r="Z1102" s="12">
        <v>1</v>
      </c>
      <c r="AA1102" s="12">
        <v>0</v>
      </c>
      <c r="AB1102" s="12">
        <v>0</v>
      </c>
      <c r="AC1102" s="12">
        <v>0</v>
      </c>
      <c r="AD1102" s="12">
        <v>1</v>
      </c>
      <c r="AE1102" s="12">
        <v>0</v>
      </c>
      <c r="AF1102" s="12">
        <v>0</v>
      </c>
      <c r="AG1102" s="113">
        <v>2.917770732084279</v>
      </c>
      <c r="AH1102" s="12">
        <v>1</v>
      </c>
      <c r="AI1102" s="24">
        <v>91</v>
      </c>
      <c r="AJ1102" s="12">
        <v>1</v>
      </c>
      <c r="AK1102" s="12" t="s">
        <v>1213</v>
      </c>
      <c r="AL1102" s="12">
        <v>26</v>
      </c>
      <c r="AM1102" s="12" t="s">
        <v>176</v>
      </c>
      <c r="AN1102" s="128">
        <f t="shared" si="41"/>
        <v>8.0063675676502459</v>
      </c>
      <c r="AO1102" s="12">
        <v>1269.94</v>
      </c>
      <c r="AP1102" s="12" t="s">
        <v>1235</v>
      </c>
      <c r="AQ1102" s="12" t="s">
        <v>1232</v>
      </c>
      <c r="AR1102" s="12" t="s">
        <v>1228</v>
      </c>
      <c r="AS1102" s="12" t="s">
        <v>1247</v>
      </c>
      <c r="AT1102" s="12" t="s">
        <v>17</v>
      </c>
    </row>
    <row r="1103" spans="1:47" ht="15" customHeight="1" x14ac:dyDescent="0.3">
      <c r="A1103" s="15">
        <v>3.7995874352886032E-2</v>
      </c>
      <c r="B1103" s="12">
        <v>3.7112249367935196E-2</v>
      </c>
      <c r="C1103" s="12">
        <v>0</v>
      </c>
      <c r="D1103" s="12">
        <v>1</v>
      </c>
      <c r="E1103" s="12">
        <v>0</v>
      </c>
      <c r="F1103" s="12">
        <v>1</v>
      </c>
      <c r="G1103" s="12">
        <v>1</v>
      </c>
      <c r="H1103" s="12">
        <v>0</v>
      </c>
      <c r="I1103" s="12">
        <v>0</v>
      </c>
      <c r="J1103" s="12">
        <v>0</v>
      </c>
      <c r="K1103" s="12">
        <v>0</v>
      </c>
      <c r="L1103" s="12">
        <v>0</v>
      </c>
      <c r="M1103" s="12">
        <v>0</v>
      </c>
      <c r="N1103" s="12">
        <v>0</v>
      </c>
      <c r="O1103" s="113">
        <v>7.6036486852101079</v>
      </c>
      <c r="P1103" s="12">
        <v>0</v>
      </c>
      <c r="Q1103" s="12">
        <v>0</v>
      </c>
      <c r="R1103" s="12">
        <v>4.2329999999999997</v>
      </c>
      <c r="S1103" s="128">
        <v>6.3350542514980592</v>
      </c>
      <c r="T1103" s="126">
        <v>1</v>
      </c>
      <c r="U1103" s="128">
        <v>1.1202848355460455</v>
      </c>
      <c r="V1103" s="12">
        <v>0</v>
      </c>
      <c r="W1103" s="12">
        <v>1</v>
      </c>
      <c r="X1103" s="12">
        <v>0</v>
      </c>
      <c r="Y1103" s="12">
        <v>1</v>
      </c>
      <c r="Z1103" s="12">
        <v>1</v>
      </c>
      <c r="AA1103" s="12">
        <v>0</v>
      </c>
      <c r="AB1103" s="12">
        <v>0</v>
      </c>
      <c r="AC1103" s="12">
        <v>0</v>
      </c>
      <c r="AD1103" s="12">
        <v>1</v>
      </c>
      <c r="AE1103" s="12">
        <v>0</v>
      </c>
      <c r="AF1103" s="12">
        <v>0</v>
      </c>
      <c r="AG1103" s="113">
        <v>2.917770732084279</v>
      </c>
      <c r="AH1103" s="12">
        <v>1</v>
      </c>
      <c r="AI1103" s="24">
        <v>91</v>
      </c>
      <c r="AJ1103" s="12">
        <v>1</v>
      </c>
      <c r="AK1103" s="12" t="s">
        <v>1213</v>
      </c>
      <c r="AL1103" s="12">
        <v>26</v>
      </c>
      <c r="AM1103" s="12" t="s">
        <v>176</v>
      </c>
      <c r="AN1103" s="128">
        <f t="shared" si="41"/>
        <v>8.0063675676502459</v>
      </c>
      <c r="AO1103" s="12">
        <v>1269.94</v>
      </c>
      <c r="AP1103" s="12" t="s">
        <v>1235</v>
      </c>
      <c r="AQ1103" s="12" t="s">
        <v>1232</v>
      </c>
      <c r="AR1103" s="12" t="s">
        <v>1229</v>
      </c>
      <c r="AS1103" s="12" t="s">
        <v>1248</v>
      </c>
      <c r="AT1103" s="12" t="s">
        <v>17</v>
      </c>
    </row>
    <row r="1104" spans="1:47" ht="15" customHeight="1" x14ac:dyDescent="0.3">
      <c r="A1104" s="15">
        <v>8.4450490864360683E-2</v>
      </c>
      <c r="B1104" s="12">
        <v>3.7006394873146817E-2</v>
      </c>
      <c r="C1104" s="12">
        <v>0</v>
      </c>
      <c r="D1104" s="12">
        <v>1</v>
      </c>
      <c r="E1104" s="12">
        <v>0</v>
      </c>
      <c r="F1104" s="12">
        <v>1</v>
      </c>
      <c r="G1104" s="12">
        <v>1</v>
      </c>
      <c r="H1104" s="12">
        <v>0</v>
      </c>
      <c r="I1104" s="12">
        <v>0</v>
      </c>
      <c r="J1104" s="12">
        <v>0</v>
      </c>
      <c r="K1104" s="12">
        <v>0</v>
      </c>
      <c r="L1104" s="12">
        <v>0</v>
      </c>
      <c r="M1104" s="12">
        <v>0</v>
      </c>
      <c r="N1104" s="12">
        <v>0</v>
      </c>
      <c r="O1104" s="113">
        <v>7.6036486852101079</v>
      </c>
      <c r="P1104" s="12">
        <v>0</v>
      </c>
      <c r="Q1104" s="12">
        <v>0</v>
      </c>
      <c r="R1104" s="12">
        <v>4.2329999999999997</v>
      </c>
      <c r="S1104" s="128">
        <v>6.3350542514980592</v>
      </c>
      <c r="T1104" s="126">
        <v>1</v>
      </c>
      <c r="U1104" s="128">
        <v>1.1202848355460455</v>
      </c>
      <c r="V1104" s="12">
        <v>0</v>
      </c>
      <c r="W1104" s="12">
        <v>1</v>
      </c>
      <c r="X1104" s="12">
        <v>0</v>
      </c>
      <c r="Y1104" s="12">
        <v>1</v>
      </c>
      <c r="Z1104" s="12">
        <v>1</v>
      </c>
      <c r="AA1104" s="12">
        <v>0</v>
      </c>
      <c r="AB1104" s="12">
        <v>0</v>
      </c>
      <c r="AC1104" s="12">
        <v>0</v>
      </c>
      <c r="AD1104" s="12">
        <v>1</v>
      </c>
      <c r="AE1104" s="12">
        <v>0</v>
      </c>
      <c r="AF1104" s="12">
        <v>0</v>
      </c>
      <c r="AG1104" s="113">
        <v>2.917770732084279</v>
      </c>
      <c r="AH1104" s="12">
        <v>1</v>
      </c>
      <c r="AI1104" s="24">
        <v>91</v>
      </c>
      <c r="AJ1104" s="12">
        <v>1</v>
      </c>
      <c r="AK1104" s="12" t="s">
        <v>1213</v>
      </c>
      <c r="AL1104" s="12">
        <v>26</v>
      </c>
      <c r="AM1104" s="12" t="s">
        <v>176</v>
      </c>
      <c r="AN1104" s="128">
        <f t="shared" si="41"/>
        <v>8.0063675676502459</v>
      </c>
      <c r="AO1104" s="12">
        <v>1269.94</v>
      </c>
      <c r="AP1104" s="12" t="s">
        <v>1235</v>
      </c>
      <c r="AQ1104" s="12" t="s">
        <v>1232</v>
      </c>
      <c r="AR1104" s="12" t="s">
        <v>1230</v>
      </c>
      <c r="AS1104" s="12" t="s">
        <v>1249</v>
      </c>
      <c r="AT1104" s="12" t="s">
        <v>17</v>
      </c>
    </row>
    <row r="1105" spans="1:46" ht="15" customHeight="1" x14ac:dyDescent="0.3">
      <c r="A1105" s="15">
        <v>3.040079747650808E-2</v>
      </c>
      <c r="B1105" s="12">
        <v>2.8259896245768076E-2</v>
      </c>
      <c r="C1105" s="12">
        <v>0</v>
      </c>
      <c r="D1105" s="12">
        <v>1</v>
      </c>
      <c r="E1105" s="12">
        <v>0</v>
      </c>
      <c r="F1105" s="12">
        <v>1</v>
      </c>
      <c r="G1105" s="12">
        <v>1</v>
      </c>
      <c r="H1105" s="12">
        <v>0</v>
      </c>
      <c r="I1105" s="12">
        <v>0</v>
      </c>
      <c r="J1105" s="12">
        <v>0</v>
      </c>
      <c r="K1105" s="12">
        <v>0</v>
      </c>
      <c r="L1105" s="12">
        <v>0</v>
      </c>
      <c r="M1105" s="12">
        <v>0</v>
      </c>
      <c r="N1105" s="12">
        <v>0</v>
      </c>
      <c r="O1105" s="113">
        <v>7.6036486852101079</v>
      </c>
      <c r="P1105" s="12">
        <v>0</v>
      </c>
      <c r="Q1105" s="12">
        <v>0</v>
      </c>
      <c r="R1105" s="12">
        <v>4.2329999999999997</v>
      </c>
      <c r="S1105" s="128">
        <v>6.3350542514980592</v>
      </c>
      <c r="T1105" s="126">
        <v>1</v>
      </c>
      <c r="U1105" s="128">
        <v>1.1202848355460455</v>
      </c>
      <c r="V1105" s="12">
        <v>0</v>
      </c>
      <c r="W1105" s="12">
        <v>1</v>
      </c>
      <c r="X1105" s="12">
        <v>0</v>
      </c>
      <c r="Y1105" s="12">
        <v>1</v>
      </c>
      <c r="Z1105" s="12">
        <v>1</v>
      </c>
      <c r="AA1105" s="12">
        <v>0</v>
      </c>
      <c r="AB1105" s="12">
        <v>0</v>
      </c>
      <c r="AC1105" s="12">
        <v>0</v>
      </c>
      <c r="AD1105" s="12">
        <v>1</v>
      </c>
      <c r="AE1105" s="12">
        <v>0</v>
      </c>
      <c r="AF1105" s="12">
        <v>0.42599999999999999</v>
      </c>
      <c r="AG1105" s="113">
        <v>2.917770732084279</v>
      </c>
      <c r="AH1105" s="12">
        <v>1</v>
      </c>
      <c r="AI1105" s="24">
        <v>91</v>
      </c>
      <c r="AJ1105" s="12">
        <v>1</v>
      </c>
      <c r="AK1105" s="12" t="s">
        <v>1213</v>
      </c>
      <c r="AL1105" s="12">
        <v>26</v>
      </c>
      <c r="AM1105" s="12" t="s">
        <v>176</v>
      </c>
      <c r="AN1105" s="128">
        <f t="shared" si="41"/>
        <v>8.0063675676502459</v>
      </c>
      <c r="AO1105" s="12">
        <v>1269.94</v>
      </c>
      <c r="AP1105" s="12" t="s">
        <v>1236</v>
      </c>
      <c r="AQ1105" s="12" t="s">
        <v>1232</v>
      </c>
      <c r="AR1105" s="12" t="s">
        <v>1228</v>
      </c>
      <c r="AS1105" s="12" t="s">
        <v>1247</v>
      </c>
      <c r="AT1105" s="12" t="s">
        <v>17</v>
      </c>
    </row>
    <row r="1106" spans="1:46" ht="15" customHeight="1" x14ac:dyDescent="0.3">
      <c r="A1106" s="15">
        <v>3.9853387499966988E-2</v>
      </c>
      <c r="B1106" s="12">
        <v>2.825050253162217E-2</v>
      </c>
      <c r="C1106" s="12">
        <v>0</v>
      </c>
      <c r="D1106" s="12">
        <v>1</v>
      </c>
      <c r="E1106" s="12">
        <v>0</v>
      </c>
      <c r="F1106" s="12">
        <v>1</v>
      </c>
      <c r="G1106" s="12">
        <v>1</v>
      </c>
      <c r="H1106" s="12">
        <v>0</v>
      </c>
      <c r="I1106" s="12">
        <v>0</v>
      </c>
      <c r="J1106" s="12">
        <v>0</v>
      </c>
      <c r="K1106" s="12">
        <v>0</v>
      </c>
      <c r="L1106" s="12">
        <v>0</v>
      </c>
      <c r="M1106" s="12">
        <v>0</v>
      </c>
      <c r="N1106" s="12">
        <v>0</v>
      </c>
      <c r="O1106" s="113">
        <v>7.6036486852101079</v>
      </c>
      <c r="P1106" s="12">
        <v>0</v>
      </c>
      <c r="Q1106" s="12">
        <v>0</v>
      </c>
      <c r="R1106" s="12">
        <v>4.2329999999999997</v>
      </c>
      <c r="S1106" s="128">
        <v>6.3350542514980592</v>
      </c>
      <c r="T1106" s="126">
        <v>1</v>
      </c>
      <c r="U1106" s="128">
        <v>1.1202848355460455</v>
      </c>
      <c r="V1106" s="12">
        <v>0</v>
      </c>
      <c r="W1106" s="12">
        <v>1</v>
      </c>
      <c r="X1106" s="12">
        <v>0</v>
      </c>
      <c r="Y1106" s="12">
        <v>1</v>
      </c>
      <c r="Z1106" s="12">
        <v>1</v>
      </c>
      <c r="AA1106" s="12">
        <v>0</v>
      </c>
      <c r="AB1106" s="12">
        <v>0</v>
      </c>
      <c r="AC1106" s="12">
        <v>0</v>
      </c>
      <c r="AD1106" s="12">
        <v>1</v>
      </c>
      <c r="AE1106" s="12">
        <v>0</v>
      </c>
      <c r="AF1106" s="12">
        <v>0.42599999999999999</v>
      </c>
      <c r="AG1106" s="113">
        <v>2.917770732084279</v>
      </c>
      <c r="AH1106" s="12">
        <v>1</v>
      </c>
      <c r="AI1106" s="24">
        <v>91</v>
      </c>
      <c r="AJ1106" s="12">
        <v>1</v>
      </c>
      <c r="AK1106" s="12" t="s">
        <v>1213</v>
      </c>
      <c r="AL1106" s="12">
        <v>26</v>
      </c>
      <c r="AM1106" s="12" t="s">
        <v>176</v>
      </c>
      <c r="AN1106" s="128">
        <f t="shared" si="41"/>
        <v>8.0063675676502459</v>
      </c>
      <c r="AO1106" s="12">
        <v>1269.94</v>
      </c>
      <c r="AP1106" s="12" t="s">
        <v>1236</v>
      </c>
      <c r="AQ1106" s="12" t="s">
        <v>1232</v>
      </c>
      <c r="AR1106" s="12" t="s">
        <v>1231</v>
      </c>
      <c r="AS1106" s="12" t="s">
        <v>1250</v>
      </c>
      <c r="AT1106" s="12" t="s">
        <v>17</v>
      </c>
    </row>
    <row r="1107" spans="1:46" ht="15" customHeight="1" x14ac:dyDescent="0.3">
      <c r="A1107" s="15">
        <v>3.2724169419666434E-3</v>
      </c>
      <c r="B1107" s="12">
        <v>4.376857659880385E-2</v>
      </c>
      <c r="C1107" s="12">
        <v>0</v>
      </c>
      <c r="D1107" s="12">
        <v>1</v>
      </c>
      <c r="E1107" s="12">
        <v>0</v>
      </c>
      <c r="F1107" s="12">
        <v>1</v>
      </c>
      <c r="G1107" s="12">
        <v>1</v>
      </c>
      <c r="H1107" s="12">
        <v>0</v>
      </c>
      <c r="I1107" s="12">
        <v>0</v>
      </c>
      <c r="J1107" s="12">
        <v>0</v>
      </c>
      <c r="K1107" s="12">
        <v>0</v>
      </c>
      <c r="L1107" s="12">
        <v>0</v>
      </c>
      <c r="M1107" s="12">
        <v>0</v>
      </c>
      <c r="N1107" s="12">
        <v>0</v>
      </c>
      <c r="O1107" s="113">
        <v>7.6036486852101079</v>
      </c>
      <c r="P1107" s="12">
        <v>0</v>
      </c>
      <c r="Q1107" s="12">
        <v>0</v>
      </c>
      <c r="R1107" s="12">
        <v>4.2329999999999997</v>
      </c>
      <c r="S1107" s="128">
        <v>6.3350542514980592</v>
      </c>
      <c r="T1107" s="126">
        <v>1</v>
      </c>
      <c r="U1107" s="128">
        <v>1.1202848355460455</v>
      </c>
      <c r="V1107" s="12">
        <v>0</v>
      </c>
      <c r="W1107" s="12">
        <v>1</v>
      </c>
      <c r="X1107" s="12">
        <v>0</v>
      </c>
      <c r="Y1107" s="12">
        <v>1</v>
      </c>
      <c r="Z1107" s="12">
        <v>1</v>
      </c>
      <c r="AA1107" s="12">
        <v>0</v>
      </c>
      <c r="AB1107" s="12">
        <v>0</v>
      </c>
      <c r="AC1107" s="12">
        <v>0</v>
      </c>
      <c r="AD1107" s="12">
        <v>1</v>
      </c>
      <c r="AE1107" s="12">
        <v>0</v>
      </c>
      <c r="AF1107" s="12">
        <v>1</v>
      </c>
      <c r="AG1107" s="113">
        <v>2.917770732084279</v>
      </c>
      <c r="AH1107" s="12">
        <v>1</v>
      </c>
      <c r="AI1107" s="24">
        <v>91</v>
      </c>
      <c r="AJ1107" s="12">
        <v>1</v>
      </c>
      <c r="AK1107" s="12" t="s">
        <v>1213</v>
      </c>
      <c r="AL1107" s="12">
        <v>26</v>
      </c>
      <c r="AM1107" s="12" t="s">
        <v>176</v>
      </c>
      <c r="AN1107" s="128">
        <f t="shared" si="41"/>
        <v>8.0063675676502459</v>
      </c>
      <c r="AO1107" s="12">
        <v>1269.94</v>
      </c>
      <c r="AP1107" s="12" t="s">
        <v>1237</v>
      </c>
      <c r="AQ1107" s="12" t="s">
        <v>1232</v>
      </c>
      <c r="AR1107" s="12" t="s">
        <v>1228</v>
      </c>
      <c r="AS1107" s="12" t="s">
        <v>1247</v>
      </c>
      <c r="AT1107" s="12" t="s">
        <v>17</v>
      </c>
    </row>
    <row r="1108" spans="1:46" ht="15" customHeight="1" x14ac:dyDescent="0.3">
      <c r="A1108" s="15">
        <v>-1.9346799927128944E-2</v>
      </c>
      <c r="B1108" s="12">
        <v>4.376061888279166E-2</v>
      </c>
      <c r="C1108" s="12">
        <v>0</v>
      </c>
      <c r="D1108" s="12">
        <v>1</v>
      </c>
      <c r="E1108" s="12">
        <v>0</v>
      </c>
      <c r="F1108" s="12">
        <v>1</v>
      </c>
      <c r="G1108" s="12">
        <v>1</v>
      </c>
      <c r="H1108" s="12">
        <v>0</v>
      </c>
      <c r="I1108" s="12">
        <v>0</v>
      </c>
      <c r="J1108" s="12">
        <v>0</v>
      </c>
      <c r="K1108" s="12">
        <v>0</v>
      </c>
      <c r="L1108" s="12">
        <v>0</v>
      </c>
      <c r="M1108" s="12">
        <v>0</v>
      </c>
      <c r="N1108" s="12">
        <v>0</v>
      </c>
      <c r="O1108" s="113">
        <v>7.6036486852101079</v>
      </c>
      <c r="P1108" s="12">
        <v>0</v>
      </c>
      <c r="Q1108" s="12">
        <v>0</v>
      </c>
      <c r="R1108" s="12">
        <v>4.2329999999999997</v>
      </c>
      <c r="S1108" s="128">
        <v>6.3350542514980592</v>
      </c>
      <c r="T1108" s="126">
        <v>1</v>
      </c>
      <c r="U1108" s="128">
        <v>1.1202848355460455</v>
      </c>
      <c r="V1108" s="12">
        <v>0</v>
      </c>
      <c r="W1108" s="12">
        <v>1</v>
      </c>
      <c r="X1108" s="12">
        <v>0</v>
      </c>
      <c r="Y1108" s="12">
        <v>1</v>
      </c>
      <c r="Z1108" s="12">
        <v>1</v>
      </c>
      <c r="AA1108" s="12">
        <v>0</v>
      </c>
      <c r="AB1108" s="12">
        <v>0</v>
      </c>
      <c r="AC1108" s="12">
        <v>0</v>
      </c>
      <c r="AD1108" s="12">
        <v>1</v>
      </c>
      <c r="AE1108" s="12">
        <v>0</v>
      </c>
      <c r="AF1108" s="12">
        <v>1</v>
      </c>
      <c r="AG1108" s="113">
        <v>2.917770732084279</v>
      </c>
      <c r="AH1108" s="12">
        <v>1</v>
      </c>
      <c r="AI1108" s="24">
        <v>91</v>
      </c>
      <c r="AJ1108" s="12">
        <v>1</v>
      </c>
      <c r="AK1108" s="12" t="s">
        <v>1213</v>
      </c>
      <c r="AL1108" s="12">
        <v>26</v>
      </c>
      <c r="AM1108" s="12" t="s">
        <v>176</v>
      </c>
      <c r="AN1108" s="128">
        <f t="shared" si="41"/>
        <v>8.0063675676502459</v>
      </c>
      <c r="AO1108" s="12">
        <v>1269.94</v>
      </c>
      <c r="AP1108" s="12" t="s">
        <v>1237</v>
      </c>
      <c r="AQ1108" s="12" t="s">
        <v>1232</v>
      </c>
      <c r="AR1108" s="12" t="s">
        <v>1231</v>
      </c>
      <c r="AS1108" s="12" t="s">
        <v>1250</v>
      </c>
      <c r="AT1108" s="12" t="s">
        <v>17</v>
      </c>
    </row>
    <row r="1109" spans="1:46" ht="15" customHeight="1" x14ac:dyDescent="0.3">
      <c r="A1109" s="15">
        <v>5.2465833422374951E-2</v>
      </c>
      <c r="B1109" s="12">
        <v>3.7087916729609885E-2</v>
      </c>
      <c r="C1109" s="12">
        <v>0</v>
      </c>
      <c r="D1109" s="12">
        <v>1</v>
      </c>
      <c r="E1109" s="12">
        <v>0</v>
      </c>
      <c r="F1109" s="12">
        <v>1</v>
      </c>
      <c r="G1109" s="12">
        <v>1</v>
      </c>
      <c r="H1109" s="12">
        <v>0</v>
      </c>
      <c r="I1109" s="12">
        <v>0</v>
      </c>
      <c r="J1109" s="12">
        <v>0</v>
      </c>
      <c r="K1109" s="12">
        <v>0</v>
      </c>
      <c r="L1109" s="12">
        <v>0</v>
      </c>
      <c r="M1109" s="12">
        <v>0</v>
      </c>
      <c r="N1109" s="12">
        <v>0</v>
      </c>
      <c r="O1109" s="113">
        <v>7.6036486852101079</v>
      </c>
      <c r="P1109" s="12">
        <v>0</v>
      </c>
      <c r="Q1109" s="12">
        <v>0</v>
      </c>
      <c r="R1109" s="12">
        <v>4.2329999999999997</v>
      </c>
      <c r="S1109" s="128">
        <v>6.3350542514980592</v>
      </c>
      <c r="T1109" s="126">
        <v>1</v>
      </c>
      <c r="U1109" s="128">
        <v>1.1202848355460455</v>
      </c>
      <c r="V1109" s="12">
        <v>0</v>
      </c>
      <c r="W1109" s="12">
        <v>1</v>
      </c>
      <c r="X1109" s="12">
        <v>0</v>
      </c>
      <c r="Y1109" s="12">
        <v>1</v>
      </c>
      <c r="Z1109" s="12">
        <v>1</v>
      </c>
      <c r="AA1109" s="12">
        <v>0</v>
      </c>
      <c r="AB1109" s="12">
        <v>0</v>
      </c>
      <c r="AC1109" s="12">
        <v>0</v>
      </c>
      <c r="AD1109" s="12">
        <v>1</v>
      </c>
      <c r="AE1109" s="12">
        <v>0</v>
      </c>
      <c r="AF1109" s="12">
        <v>0</v>
      </c>
      <c r="AG1109" s="113">
        <v>2.917770732084279</v>
      </c>
      <c r="AH1109" s="12">
        <v>1</v>
      </c>
      <c r="AI1109" s="24">
        <v>91</v>
      </c>
      <c r="AJ1109" s="12">
        <v>1</v>
      </c>
      <c r="AK1109" s="12" t="s">
        <v>1213</v>
      </c>
      <c r="AL1109" s="12">
        <v>26</v>
      </c>
      <c r="AM1109" s="12" t="s">
        <v>176</v>
      </c>
      <c r="AN1109" s="128">
        <f t="shared" si="41"/>
        <v>8.0063675676502459</v>
      </c>
      <c r="AO1109" s="12">
        <v>1269.94</v>
      </c>
      <c r="AP1109" s="12" t="s">
        <v>1238</v>
      </c>
      <c r="AQ1109" s="12" t="s">
        <v>1232</v>
      </c>
      <c r="AR1109" s="12" t="s">
        <v>1228</v>
      </c>
      <c r="AS1109" s="12" t="s">
        <v>1247</v>
      </c>
      <c r="AT1109" s="12" t="s">
        <v>17</v>
      </c>
    </row>
    <row r="1110" spans="1:46" ht="15" customHeight="1" x14ac:dyDescent="0.3">
      <c r="A1110" s="15">
        <v>7.4578618388347784E-2</v>
      </c>
      <c r="B1110" s="12">
        <v>3.7035640424145498E-2</v>
      </c>
      <c r="C1110" s="12">
        <v>0</v>
      </c>
      <c r="D1110" s="12">
        <v>1</v>
      </c>
      <c r="E1110" s="12">
        <v>0</v>
      </c>
      <c r="F1110" s="12">
        <v>1</v>
      </c>
      <c r="G1110" s="12">
        <v>1</v>
      </c>
      <c r="H1110" s="12">
        <v>0</v>
      </c>
      <c r="I1110" s="12">
        <v>0</v>
      </c>
      <c r="J1110" s="12">
        <v>0</v>
      </c>
      <c r="K1110" s="12">
        <v>0</v>
      </c>
      <c r="L1110" s="12">
        <v>0</v>
      </c>
      <c r="M1110" s="12">
        <v>0</v>
      </c>
      <c r="N1110" s="12">
        <v>0</v>
      </c>
      <c r="O1110" s="113">
        <v>7.6036486852101079</v>
      </c>
      <c r="P1110" s="12">
        <v>0</v>
      </c>
      <c r="Q1110" s="12">
        <v>0</v>
      </c>
      <c r="R1110" s="12">
        <v>4.2329999999999997</v>
      </c>
      <c r="S1110" s="128">
        <v>6.3350542514980592</v>
      </c>
      <c r="T1110" s="126">
        <v>1</v>
      </c>
      <c r="U1110" s="128">
        <v>1.1202848355460455</v>
      </c>
      <c r="V1110" s="12">
        <v>0</v>
      </c>
      <c r="W1110" s="12">
        <v>1</v>
      </c>
      <c r="X1110" s="12">
        <v>0</v>
      </c>
      <c r="Y1110" s="12">
        <v>1</v>
      </c>
      <c r="Z1110" s="12">
        <v>1</v>
      </c>
      <c r="AA1110" s="12">
        <v>0</v>
      </c>
      <c r="AB1110" s="12">
        <v>0</v>
      </c>
      <c r="AC1110" s="12">
        <v>0</v>
      </c>
      <c r="AD1110" s="12">
        <v>1</v>
      </c>
      <c r="AE1110" s="12">
        <v>0</v>
      </c>
      <c r="AF1110" s="12">
        <v>0</v>
      </c>
      <c r="AG1110" s="113">
        <v>2.917770732084279</v>
      </c>
      <c r="AH1110" s="12">
        <v>1</v>
      </c>
      <c r="AI1110" s="24">
        <v>91</v>
      </c>
      <c r="AJ1110" s="12">
        <v>1</v>
      </c>
      <c r="AK1110" s="12" t="s">
        <v>1213</v>
      </c>
      <c r="AL1110" s="12">
        <v>26</v>
      </c>
      <c r="AM1110" s="12" t="s">
        <v>176</v>
      </c>
      <c r="AN1110" s="128">
        <f t="shared" si="41"/>
        <v>8.0063675676502459</v>
      </c>
      <c r="AO1110" s="12">
        <v>1269.94</v>
      </c>
      <c r="AP1110" s="12" t="s">
        <v>1238</v>
      </c>
      <c r="AQ1110" s="12" t="s">
        <v>1232</v>
      </c>
      <c r="AR1110" s="12" t="s">
        <v>1231</v>
      </c>
      <c r="AS1110" s="12" t="s">
        <v>1250</v>
      </c>
      <c r="AT1110" s="12" t="s">
        <v>17</v>
      </c>
    </row>
    <row r="1111" spans="1:46" ht="15" customHeight="1" x14ac:dyDescent="0.3">
      <c r="A1111" s="15">
        <v>4.6747704101326405E-3</v>
      </c>
      <c r="B1111" s="12">
        <v>2.6773685076214214E-2</v>
      </c>
      <c r="C1111" s="12">
        <v>0</v>
      </c>
      <c r="D1111" s="12">
        <v>1</v>
      </c>
      <c r="E1111" s="12">
        <v>0</v>
      </c>
      <c r="F1111" s="12">
        <v>1</v>
      </c>
      <c r="G1111" s="12">
        <v>1</v>
      </c>
      <c r="H1111" s="12">
        <v>0</v>
      </c>
      <c r="I1111" s="12">
        <v>0</v>
      </c>
      <c r="J1111" s="12">
        <v>0</v>
      </c>
      <c r="K1111" s="12">
        <v>0</v>
      </c>
      <c r="L1111" s="12">
        <v>0</v>
      </c>
      <c r="M1111" s="12">
        <v>0</v>
      </c>
      <c r="N1111" s="12">
        <v>0</v>
      </c>
      <c r="O1111" s="113">
        <v>7.6036486852101079</v>
      </c>
      <c r="P1111" s="12">
        <v>0</v>
      </c>
      <c r="Q1111" s="12">
        <v>0</v>
      </c>
      <c r="R1111" s="12">
        <v>4.2329999999999997</v>
      </c>
      <c r="S1111" s="128">
        <v>6.3350542514980592</v>
      </c>
      <c r="T1111" s="126">
        <v>1</v>
      </c>
      <c r="U1111" s="128">
        <v>1.1202848355460455</v>
      </c>
      <c r="V1111" s="12">
        <v>0</v>
      </c>
      <c r="W1111" s="12">
        <v>1</v>
      </c>
      <c r="X1111" s="12">
        <v>0</v>
      </c>
      <c r="Y1111" s="12">
        <v>1</v>
      </c>
      <c r="Z1111" s="12">
        <v>1</v>
      </c>
      <c r="AA1111" s="12">
        <v>0</v>
      </c>
      <c r="AB1111" s="12">
        <v>0</v>
      </c>
      <c r="AC1111" s="12">
        <v>0</v>
      </c>
      <c r="AD1111" s="12">
        <v>1</v>
      </c>
      <c r="AE1111" s="12">
        <v>0</v>
      </c>
      <c r="AF1111" s="12">
        <v>0.42599999999999999</v>
      </c>
      <c r="AG1111" s="113">
        <v>2.917770732084279</v>
      </c>
      <c r="AH1111" s="12">
        <v>1</v>
      </c>
      <c r="AI1111" s="24">
        <v>91</v>
      </c>
      <c r="AJ1111" s="12">
        <v>1</v>
      </c>
      <c r="AK1111" s="12" t="s">
        <v>1213</v>
      </c>
      <c r="AL1111" s="12">
        <v>26</v>
      </c>
      <c r="AM1111" s="12" t="s">
        <v>176</v>
      </c>
      <c r="AN1111" s="128">
        <f t="shared" si="41"/>
        <v>8.0063675676502459</v>
      </c>
      <c r="AO1111" s="12">
        <v>1269.94</v>
      </c>
      <c r="AP1111" s="12" t="s">
        <v>1241</v>
      </c>
      <c r="AQ1111" s="12" t="s">
        <v>626</v>
      </c>
      <c r="AR1111" s="12" t="s">
        <v>1228</v>
      </c>
      <c r="AS1111" s="12" t="s">
        <v>1251</v>
      </c>
      <c r="AT1111" s="12" t="s">
        <v>17</v>
      </c>
    </row>
    <row r="1112" spans="1:46" ht="15" customHeight="1" x14ac:dyDescent="0.3">
      <c r="A1112" s="15">
        <v>-1.7554001446428824E-2</v>
      </c>
      <c r="B1112" s="12">
        <v>2.6769852205803954E-2</v>
      </c>
      <c r="C1112" s="12">
        <v>0</v>
      </c>
      <c r="D1112" s="12">
        <v>1</v>
      </c>
      <c r="E1112" s="12">
        <v>0</v>
      </c>
      <c r="F1112" s="12">
        <v>1</v>
      </c>
      <c r="G1112" s="12">
        <v>1</v>
      </c>
      <c r="H1112" s="12">
        <v>0</v>
      </c>
      <c r="I1112" s="12">
        <v>0</v>
      </c>
      <c r="J1112" s="12">
        <v>0</v>
      </c>
      <c r="K1112" s="12">
        <v>0</v>
      </c>
      <c r="L1112" s="12">
        <v>0</v>
      </c>
      <c r="M1112" s="12">
        <v>0</v>
      </c>
      <c r="N1112" s="12">
        <v>0</v>
      </c>
      <c r="O1112" s="113">
        <v>7.6036486852101079</v>
      </c>
      <c r="P1112" s="12">
        <v>0</v>
      </c>
      <c r="Q1112" s="12">
        <v>0</v>
      </c>
      <c r="R1112" s="12">
        <v>4.2329999999999997</v>
      </c>
      <c r="S1112" s="128">
        <v>6.3350542514980592</v>
      </c>
      <c r="T1112" s="126">
        <v>1</v>
      </c>
      <c r="U1112" s="128">
        <v>1.1202848355460455</v>
      </c>
      <c r="V1112" s="12">
        <v>0</v>
      </c>
      <c r="W1112" s="12">
        <v>1</v>
      </c>
      <c r="X1112" s="12">
        <v>0</v>
      </c>
      <c r="Y1112" s="12">
        <v>1</v>
      </c>
      <c r="Z1112" s="12">
        <v>1</v>
      </c>
      <c r="AA1112" s="12">
        <v>0</v>
      </c>
      <c r="AB1112" s="12">
        <v>0</v>
      </c>
      <c r="AC1112" s="12">
        <v>0</v>
      </c>
      <c r="AD1112" s="12">
        <v>1</v>
      </c>
      <c r="AE1112" s="12">
        <v>0</v>
      </c>
      <c r="AF1112" s="12">
        <v>0.42599999999999999</v>
      </c>
      <c r="AG1112" s="113">
        <v>2.917770732084279</v>
      </c>
      <c r="AH1112" s="12">
        <v>1</v>
      </c>
      <c r="AI1112" s="24">
        <v>91</v>
      </c>
      <c r="AJ1112" s="12">
        <v>1</v>
      </c>
      <c r="AK1112" s="12" t="s">
        <v>1213</v>
      </c>
      <c r="AL1112" s="12">
        <v>26</v>
      </c>
      <c r="AM1112" s="12" t="s">
        <v>176</v>
      </c>
      <c r="AN1112" s="128">
        <f t="shared" si="41"/>
        <v>8.0063675676502459</v>
      </c>
      <c r="AO1112" s="12">
        <v>1269.94</v>
      </c>
      <c r="AP1112" s="12" t="s">
        <v>1241</v>
      </c>
      <c r="AQ1112" s="12" t="s">
        <v>626</v>
      </c>
      <c r="AR1112" s="12" t="s">
        <v>1229</v>
      </c>
      <c r="AS1112" s="12" t="s">
        <v>1252</v>
      </c>
      <c r="AT1112" s="12" t="s">
        <v>17</v>
      </c>
    </row>
    <row r="1113" spans="1:46" ht="15" customHeight="1" x14ac:dyDescent="0.3">
      <c r="A1113" s="15">
        <v>5.2231261692373819E-2</v>
      </c>
      <c r="B1113" s="12">
        <v>2.6737431580619926E-2</v>
      </c>
      <c r="C1113" s="12">
        <v>0</v>
      </c>
      <c r="D1113" s="12">
        <v>1</v>
      </c>
      <c r="E1113" s="12">
        <v>0</v>
      </c>
      <c r="F1113" s="12">
        <v>1</v>
      </c>
      <c r="G1113" s="12">
        <v>1</v>
      </c>
      <c r="H1113" s="12">
        <v>0</v>
      </c>
      <c r="I1113" s="12">
        <v>0</v>
      </c>
      <c r="J1113" s="12">
        <v>0</v>
      </c>
      <c r="K1113" s="12">
        <v>0</v>
      </c>
      <c r="L1113" s="12">
        <v>0</v>
      </c>
      <c r="M1113" s="12">
        <v>0</v>
      </c>
      <c r="N1113" s="12">
        <v>0</v>
      </c>
      <c r="O1113" s="113">
        <v>7.6036486852101079</v>
      </c>
      <c r="P1113" s="12">
        <v>0</v>
      </c>
      <c r="Q1113" s="12">
        <v>0</v>
      </c>
      <c r="R1113" s="12">
        <v>4.2329999999999997</v>
      </c>
      <c r="S1113" s="128">
        <v>6.3350542514980592</v>
      </c>
      <c r="T1113" s="126">
        <v>1</v>
      </c>
      <c r="U1113" s="128">
        <v>1.1202848355460455</v>
      </c>
      <c r="V1113" s="12">
        <v>0</v>
      </c>
      <c r="W1113" s="12">
        <v>1</v>
      </c>
      <c r="X1113" s="12">
        <v>0</v>
      </c>
      <c r="Y1113" s="12">
        <v>1</v>
      </c>
      <c r="Z1113" s="12">
        <v>1</v>
      </c>
      <c r="AA1113" s="12">
        <v>0</v>
      </c>
      <c r="AB1113" s="12">
        <v>0</v>
      </c>
      <c r="AC1113" s="12">
        <v>0</v>
      </c>
      <c r="AD1113" s="12">
        <v>1</v>
      </c>
      <c r="AE1113" s="12">
        <v>0</v>
      </c>
      <c r="AF1113" s="12">
        <v>0.42599999999999999</v>
      </c>
      <c r="AG1113" s="113">
        <v>2.917770732084279</v>
      </c>
      <c r="AH1113" s="12">
        <v>1</v>
      </c>
      <c r="AI1113" s="24">
        <v>91</v>
      </c>
      <c r="AJ1113" s="12">
        <v>1</v>
      </c>
      <c r="AK1113" s="12" t="s">
        <v>1213</v>
      </c>
      <c r="AL1113" s="12">
        <v>26</v>
      </c>
      <c r="AM1113" s="12" t="s">
        <v>176</v>
      </c>
      <c r="AN1113" s="128">
        <f t="shared" si="41"/>
        <v>8.0063675676502459</v>
      </c>
      <c r="AO1113" s="12">
        <v>1269.94</v>
      </c>
      <c r="AP1113" s="12" t="s">
        <v>1241</v>
      </c>
      <c r="AQ1113" s="12" t="s">
        <v>626</v>
      </c>
      <c r="AR1113" s="12" t="s">
        <v>1230</v>
      </c>
      <c r="AS1113" s="12" t="s">
        <v>1253</v>
      </c>
      <c r="AT1113" s="12" t="s">
        <v>17</v>
      </c>
    </row>
    <row r="1114" spans="1:46" ht="15" customHeight="1" x14ac:dyDescent="0.3">
      <c r="A1114" s="15">
        <v>6.9624311261225627E-3</v>
      </c>
      <c r="B1114" s="12">
        <v>4.1774586756735371E-2</v>
      </c>
      <c r="C1114" s="12">
        <v>0</v>
      </c>
      <c r="D1114" s="12">
        <v>1</v>
      </c>
      <c r="E1114" s="12">
        <v>0</v>
      </c>
      <c r="F1114" s="12">
        <v>1</v>
      </c>
      <c r="G1114" s="12">
        <v>1</v>
      </c>
      <c r="H1114" s="12">
        <v>0</v>
      </c>
      <c r="I1114" s="12">
        <v>0</v>
      </c>
      <c r="J1114" s="12">
        <v>0</v>
      </c>
      <c r="K1114" s="12">
        <v>0</v>
      </c>
      <c r="L1114" s="12">
        <v>0</v>
      </c>
      <c r="M1114" s="12">
        <v>0</v>
      </c>
      <c r="N1114" s="12">
        <v>0</v>
      </c>
      <c r="O1114" s="113">
        <v>7.6036486852101079</v>
      </c>
      <c r="P1114" s="12">
        <v>0</v>
      </c>
      <c r="Q1114" s="12">
        <v>0</v>
      </c>
      <c r="R1114" s="12">
        <v>4.2329999999999997</v>
      </c>
      <c r="S1114" s="128">
        <v>6.3350542514980592</v>
      </c>
      <c r="T1114" s="126">
        <v>1</v>
      </c>
      <c r="U1114" s="128">
        <v>1.1202848355460455</v>
      </c>
      <c r="V1114" s="12">
        <v>0</v>
      </c>
      <c r="W1114" s="12">
        <v>1</v>
      </c>
      <c r="X1114" s="12">
        <v>0</v>
      </c>
      <c r="Y1114" s="12">
        <v>1</v>
      </c>
      <c r="Z1114" s="12">
        <v>1</v>
      </c>
      <c r="AA1114" s="12">
        <v>0</v>
      </c>
      <c r="AB1114" s="12">
        <v>0</v>
      </c>
      <c r="AC1114" s="12">
        <v>0</v>
      </c>
      <c r="AD1114" s="12">
        <v>1</v>
      </c>
      <c r="AE1114" s="12">
        <v>0</v>
      </c>
      <c r="AF1114" s="12">
        <v>1</v>
      </c>
      <c r="AG1114" s="113">
        <v>2.917770732084279</v>
      </c>
      <c r="AH1114" s="12">
        <v>1</v>
      </c>
      <c r="AI1114" s="24">
        <v>91</v>
      </c>
      <c r="AJ1114" s="12">
        <v>1</v>
      </c>
      <c r="AK1114" s="12" t="s">
        <v>1213</v>
      </c>
      <c r="AL1114" s="12">
        <v>26</v>
      </c>
      <c r="AM1114" s="12" t="s">
        <v>176</v>
      </c>
      <c r="AN1114" s="128">
        <f t="shared" si="41"/>
        <v>8.0063675676502459</v>
      </c>
      <c r="AO1114" s="12">
        <v>1269.94</v>
      </c>
      <c r="AP1114" s="12" t="s">
        <v>1242</v>
      </c>
      <c r="AQ1114" s="12" t="s">
        <v>626</v>
      </c>
      <c r="AR1114" s="12" t="s">
        <v>1228</v>
      </c>
      <c r="AS1114" s="12" t="s">
        <v>1251</v>
      </c>
      <c r="AT1114" s="12" t="s">
        <v>17</v>
      </c>
    </row>
    <row r="1115" spans="1:46" ht="15" customHeight="1" x14ac:dyDescent="0.3">
      <c r="A1115" s="15">
        <v>-6.1269229457148189E-2</v>
      </c>
      <c r="B1115" s="12">
        <v>4.1697114491670302E-2</v>
      </c>
      <c r="C1115" s="12">
        <v>0</v>
      </c>
      <c r="D1115" s="12">
        <v>1</v>
      </c>
      <c r="E1115" s="12">
        <v>0</v>
      </c>
      <c r="F1115" s="12">
        <v>1</v>
      </c>
      <c r="G1115" s="12">
        <v>1</v>
      </c>
      <c r="H1115" s="12">
        <v>0</v>
      </c>
      <c r="I1115" s="12">
        <v>0</v>
      </c>
      <c r="J1115" s="12">
        <v>0</v>
      </c>
      <c r="K1115" s="12">
        <v>0</v>
      </c>
      <c r="L1115" s="12">
        <v>0</v>
      </c>
      <c r="M1115" s="12">
        <v>0</v>
      </c>
      <c r="N1115" s="12">
        <v>0</v>
      </c>
      <c r="O1115" s="113">
        <v>7.6036486852101079</v>
      </c>
      <c r="P1115" s="12">
        <v>0</v>
      </c>
      <c r="Q1115" s="12">
        <v>0</v>
      </c>
      <c r="R1115" s="12">
        <v>4.2329999999999997</v>
      </c>
      <c r="S1115" s="128">
        <v>6.3350542514980592</v>
      </c>
      <c r="T1115" s="126">
        <v>1</v>
      </c>
      <c r="U1115" s="128">
        <v>1.1202848355460455</v>
      </c>
      <c r="V1115" s="12">
        <v>0</v>
      </c>
      <c r="W1115" s="12">
        <v>1</v>
      </c>
      <c r="X1115" s="12">
        <v>0</v>
      </c>
      <c r="Y1115" s="12">
        <v>1</v>
      </c>
      <c r="Z1115" s="12">
        <v>1</v>
      </c>
      <c r="AA1115" s="12">
        <v>0</v>
      </c>
      <c r="AB1115" s="12">
        <v>0</v>
      </c>
      <c r="AC1115" s="12">
        <v>0</v>
      </c>
      <c r="AD1115" s="12">
        <v>1</v>
      </c>
      <c r="AE1115" s="12">
        <v>0</v>
      </c>
      <c r="AF1115" s="12">
        <v>1</v>
      </c>
      <c r="AG1115" s="113">
        <v>2.917770732084279</v>
      </c>
      <c r="AH1115" s="12">
        <v>1</v>
      </c>
      <c r="AI1115" s="24">
        <v>91</v>
      </c>
      <c r="AJ1115" s="12">
        <v>1</v>
      </c>
      <c r="AK1115" s="12" t="s">
        <v>1213</v>
      </c>
      <c r="AL1115" s="12">
        <v>26</v>
      </c>
      <c r="AM1115" s="12" t="s">
        <v>176</v>
      </c>
      <c r="AN1115" s="128">
        <f t="shared" si="41"/>
        <v>8.0063675676502459</v>
      </c>
      <c r="AO1115" s="12">
        <v>1269.94</v>
      </c>
      <c r="AP1115" s="12" t="s">
        <v>1242</v>
      </c>
      <c r="AQ1115" s="12" t="s">
        <v>626</v>
      </c>
      <c r="AR1115" s="12" t="s">
        <v>1229</v>
      </c>
      <c r="AS1115" s="12" t="s">
        <v>1252</v>
      </c>
      <c r="AT1115" s="12" t="s">
        <v>17</v>
      </c>
    </row>
    <row r="1116" spans="1:46" ht="15" customHeight="1" x14ac:dyDescent="0.3">
      <c r="A1116" s="15">
        <v>4.5780998931262834E-3</v>
      </c>
      <c r="B1116" s="12">
        <v>4.1775161524777338E-2</v>
      </c>
      <c r="C1116" s="12">
        <v>0</v>
      </c>
      <c r="D1116" s="12">
        <v>1</v>
      </c>
      <c r="E1116" s="12">
        <v>0</v>
      </c>
      <c r="F1116" s="12">
        <v>1</v>
      </c>
      <c r="G1116" s="12">
        <v>1</v>
      </c>
      <c r="H1116" s="12">
        <v>0</v>
      </c>
      <c r="I1116" s="12">
        <v>0</v>
      </c>
      <c r="J1116" s="12">
        <v>0</v>
      </c>
      <c r="K1116" s="12">
        <v>0</v>
      </c>
      <c r="L1116" s="12">
        <v>0</v>
      </c>
      <c r="M1116" s="12">
        <v>0</v>
      </c>
      <c r="N1116" s="12">
        <v>0</v>
      </c>
      <c r="O1116" s="113">
        <v>7.6036486852101079</v>
      </c>
      <c r="P1116" s="12">
        <v>0</v>
      </c>
      <c r="Q1116" s="12">
        <v>0</v>
      </c>
      <c r="R1116" s="12">
        <v>4.2329999999999997</v>
      </c>
      <c r="S1116" s="128">
        <v>6.3350542514980592</v>
      </c>
      <c r="T1116" s="126">
        <v>1</v>
      </c>
      <c r="U1116" s="128">
        <v>1.1202848355460455</v>
      </c>
      <c r="V1116" s="12">
        <v>0</v>
      </c>
      <c r="W1116" s="12">
        <v>1</v>
      </c>
      <c r="X1116" s="12">
        <v>0</v>
      </c>
      <c r="Y1116" s="12">
        <v>1</v>
      </c>
      <c r="Z1116" s="12">
        <v>1</v>
      </c>
      <c r="AA1116" s="12">
        <v>0</v>
      </c>
      <c r="AB1116" s="12">
        <v>0</v>
      </c>
      <c r="AC1116" s="12">
        <v>0</v>
      </c>
      <c r="AD1116" s="12">
        <v>1</v>
      </c>
      <c r="AE1116" s="12">
        <v>0</v>
      </c>
      <c r="AF1116" s="12">
        <v>1</v>
      </c>
      <c r="AG1116" s="113">
        <v>2.917770732084279</v>
      </c>
      <c r="AH1116" s="12">
        <v>1</v>
      </c>
      <c r="AI1116" s="24">
        <v>91</v>
      </c>
      <c r="AJ1116" s="12">
        <v>1</v>
      </c>
      <c r="AK1116" s="12" t="s">
        <v>1213</v>
      </c>
      <c r="AL1116" s="12">
        <v>26</v>
      </c>
      <c r="AM1116" s="12" t="s">
        <v>176</v>
      </c>
      <c r="AN1116" s="128">
        <f t="shared" si="41"/>
        <v>8.0063675676502459</v>
      </c>
      <c r="AO1116" s="12">
        <v>1269.94</v>
      </c>
      <c r="AP1116" s="12" t="s">
        <v>1242</v>
      </c>
      <c r="AQ1116" s="12" t="s">
        <v>626</v>
      </c>
      <c r="AR1116" s="12" t="s">
        <v>1230</v>
      </c>
      <c r="AS1116" s="12" t="s">
        <v>1253</v>
      </c>
      <c r="AT1116" s="12" t="s">
        <v>17</v>
      </c>
    </row>
    <row r="1117" spans="1:46" ht="15" customHeight="1" x14ac:dyDescent="0.3">
      <c r="A1117" s="15">
        <v>8.7410416766045768E-4</v>
      </c>
      <c r="B1117" s="12">
        <v>3.4964166706418304E-2</v>
      </c>
      <c r="C1117" s="12">
        <v>0</v>
      </c>
      <c r="D1117" s="12">
        <v>1</v>
      </c>
      <c r="E1117" s="12">
        <v>0</v>
      </c>
      <c r="F1117" s="12">
        <v>1</v>
      </c>
      <c r="G1117" s="12">
        <v>1</v>
      </c>
      <c r="H1117" s="12">
        <v>0</v>
      </c>
      <c r="I1117" s="12">
        <v>0</v>
      </c>
      <c r="J1117" s="12">
        <v>0</v>
      </c>
      <c r="K1117" s="12">
        <v>0</v>
      </c>
      <c r="L1117" s="12">
        <v>0</v>
      </c>
      <c r="M1117" s="12">
        <v>0</v>
      </c>
      <c r="N1117" s="12">
        <v>0</v>
      </c>
      <c r="O1117" s="113">
        <v>7.6036486852101079</v>
      </c>
      <c r="P1117" s="12">
        <v>0</v>
      </c>
      <c r="Q1117" s="12">
        <v>0</v>
      </c>
      <c r="R1117" s="12">
        <v>4.2329999999999997</v>
      </c>
      <c r="S1117" s="128">
        <v>6.3350542514980592</v>
      </c>
      <c r="T1117" s="126">
        <v>1</v>
      </c>
      <c r="U1117" s="128">
        <v>1.1202848355460455</v>
      </c>
      <c r="V1117" s="12">
        <v>0</v>
      </c>
      <c r="W1117" s="12">
        <v>1</v>
      </c>
      <c r="X1117" s="12">
        <v>0</v>
      </c>
      <c r="Y1117" s="12">
        <v>1</v>
      </c>
      <c r="Z1117" s="12">
        <v>1</v>
      </c>
      <c r="AA1117" s="12">
        <v>0</v>
      </c>
      <c r="AB1117" s="12">
        <v>0</v>
      </c>
      <c r="AC1117" s="12">
        <v>0</v>
      </c>
      <c r="AD1117" s="12">
        <v>1</v>
      </c>
      <c r="AE1117" s="12">
        <v>0</v>
      </c>
      <c r="AF1117" s="12">
        <v>0</v>
      </c>
      <c r="AG1117" s="113">
        <v>2.917770732084279</v>
      </c>
      <c r="AH1117" s="12">
        <v>1</v>
      </c>
      <c r="AI1117" s="24">
        <v>91</v>
      </c>
      <c r="AJ1117" s="12">
        <v>1</v>
      </c>
      <c r="AK1117" s="12" t="s">
        <v>1213</v>
      </c>
      <c r="AL1117" s="12">
        <v>26</v>
      </c>
      <c r="AM1117" s="12" t="s">
        <v>176</v>
      </c>
      <c r="AN1117" s="128">
        <f t="shared" si="41"/>
        <v>8.0063675676502459</v>
      </c>
      <c r="AO1117" s="12">
        <v>1269.94</v>
      </c>
      <c r="AP1117" s="12" t="s">
        <v>1243</v>
      </c>
      <c r="AQ1117" s="12" t="s">
        <v>626</v>
      </c>
      <c r="AR1117" s="12" t="s">
        <v>1228</v>
      </c>
      <c r="AS1117" s="12" t="s">
        <v>1251</v>
      </c>
      <c r="AT1117" s="12" t="s">
        <v>17</v>
      </c>
    </row>
    <row r="1118" spans="1:46" ht="15" customHeight="1" x14ac:dyDescent="0.3">
      <c r="A1118" s="15">
        <v>1.6605695553669652E-2</v>
      </c>
      <c r="B1118" s="12">
        <v>3.4959359060357166E-2</v>
      </c>
      <c r="C1118" s="12">
        <v>0</v>
      </c>
      <c r="D1118" s="12">
        <v>1</v>
      </c>
      <c r="E1118" s="12">
        <v>0</v>
      </c>
      <c r="F1118" s="12">
        <v>1</v>
      </c>
      <c r="G1118" s="12">
        <v>1</v>
      </c>
      <c r="H1118" s="12">
        <v>0</v>
      </c>
      <c r="I1118" s="12">
        <v>0</v>
      </c>
      <c r="J1118" s="12">
        <v>0</v>
      </c>
      <c r="K1118" s="12">
        <v>0</v>
      </c>
      <c r="L1118" s="12">
        <v>0</v>
      </c>
      <c r="M1118" s="12">
        <v>0</v>
      </c>
      <c r="N1118" s="12">
        <v>0</v>
      </c>
      <c r="O1118" s="113">
        <v>7.6036486852101079</v>
      </c>
      <c r="P1118" s="12">
        <v>0</v>
      </c>
      <c r="Q1118" s="12">
        <v>0</v>
      </c>
      <c r="R1118" s="12">
        <v>4.2329999999999997</v>
      </c>
      <c r="S1118" s="128">
        <v>6.3350542514980592</v>
      </c>
      <c r="T1118" s="126">
        <v>1</v>
      </c>
      <c r="U1118" s="128">
        <v>1.1202848355460455</v>
      </c>
      <c r="V1118" s="12">
        <v>0</v>
      </c>
      <c r="W1118" s="12">
        <v>1</v>
      </c>
      <c r="X1118" s="12">
        <v>0</v>
      </c>
      <c r="Y1118" s="12">
        <v>1</v>
      </c>
      <c r="Z1118" s="12">
        <v>1</v>
      </c>
      <c r="AA1118" s="12">
        <v>0</v>
      </c>
      <c r="AB1118" s="12">
        <v>0</v>
      </c>
      <c r="AC1118" s="12">
        <v>0</v>
      </c>
      <c r="AD1118" s="12">
        <v>1</v>
      </c>
      <c r="AE1118" s="12">
        <v>0</v>
      </c>
      <c r="AF1118" s="12">
        <v>0</v>
      </c>
      <c r="AG1118" s="113">
        <v>2.917770732084279</v>
      </c>
      <c r="AH1118" s="12">
        <v>1</v>
      </c>
      <c r="AI1118" s="24">
        <v>91</v>
      </c>
      <c r="AJ1118" s="12">
        <v>1</v>
      </c>
      <c r="AK1118" s="12" t="s">
        <v>1213</v>
      </c>
      <c r="AL1118" s="12">
        <v>26</v>
      </c>
      <c r="AM1118" s="12" t="s">
        <v>176</v>
      </c>
      <c r="AN1118" s="128">
        <f t="shared" si="41"/>
        <v>8.0063675676502459</v>
      </c>
      <c r="AO1118" s="12">
        <v>1269.94</v>
      </c>
      <c r="AP1118" s="12" t="s">
        <v>1243</v>
      </c>
      <c r="AQ1118" s="12" t="s">
        <v>626</v>
      </c>
      <c r="AR1118" s="12" t="s">
        <v>1229</v>
      </c>
      <c r="AS1118" s="12" t="s">
        <v>1252</v>
      </c>
      <c r="AT1118" s="12" t="s">
        <v>17</v>
      </c>
    </row>
    <row r="1119" spans="1:46" ht="15" customHeight="1" x14ac:dyDescent="0.3">
      <c r="A1119" s="15">
        <v>7.6632190722603549E-2</v>
      </c>
      <c r="B1119" s="12">
        <v>3.4861365451676209E-2</v>
      </c>
      <c r="C1119" s="12">
        <v>0</v>
      </c>
      <c r="D1119" s="12">
        <v>1</v>
      </c>
      <c r="E1119" s="12">
        <v>0</v>
      </c>
      <c r="F1119" s="12">
        <v>1</v>
      </c>
      <c r="G1119" s="12">
        <v>1</v>
      </c>
      <c r="H1119" s="12">
        <v>0</v>
      </c>
      <c r="I1119" s="12">
        <v>0</v>
      </c>
      <c r="J1119" s="12">
        <v>0</v>
      </c>
      <c r="K1119" s="12">
        <v>0</v>
      </c>
      <c r="L1119" s="12">
        <v>0</v>
      </c>
      <c r="M1119" s="12">
        <v>0</v>
      </c>
      <c r="N1119" s="12">
        <v>0</v>
      </c>
      <c r="O1119" s="113">
        <v>7.6036486852101079</v>
      </c>
      <c r="P1119" s="12">
        <v>0</v>
      </c>
      <c r="Q1119" s="12">
        <v>0</v>
      </c>
      <c r="R1119" s="12">
        <v>4.2329999999999997</v>
      </c>
      <c r="S1119" s="128">
        <v>6.3350542514980592</v>
      </c>
      <c r="T1119" s="126">
        <v>1</v>
      </c>
      <c r="U1119" s="128">
        <v>1.1202848355460455</v>
      </c>
      <c r="V1119" s="12">
        <v>0</v>
      </c>
      <c r="W1119" s="12">
        <v>1</v>
      </c>
      <c r="X1119" s="12">
        <v>0</v>
      </c>
      <c r="Y1119" s="12">
        <v>1</v>
      </c>
      <c r="Z1119" s="12">
        <v>1</v>
      </c>
      <c r="AA1119" s="12">
        <v>0</v>
      </c>
      <c r="AB1119" s="12">
        <v>0</v>
      </c>
      <c r="AC1119" s="12">
        <v>0</v>
      </c>
      <c r="AD1119" s="12">
        <v>1</v>
      </c>
      <c r="AE1119" s="12">
        <v>0</v>
      </c>
      <c r="AF1119" s="12">
        <v>0</v>
      </c>
      <c r="AG1119" s="113">
        <v>2.917770732084279</v>
      </c>
      <c r="AH1119" s="12">
        <v>1</v>
      </c>
      <c r="AI1119" s="24">
        <v>91</v>
      </c>
      <c r="AJ1119" s="12">
        <v>1</v>
      </c>
      <c r="AK1119" s="12" t="s">
        <v>1213</v>
      </c>
      <c r="AL1119" s="12">
        <v>26</v>
      </c>
      <c r="AM1119" s="12" t="s">
        <v>176</v>
      </c>
      <c r="AN1119" s="128">
        <f t="shared" si="41"/>
        <v>8.0063675676502459</v>
      </c>
      <c r="AO1119" s="12">
        <v>1269.94</v>
      </c>
      <c r="AP1119" s="12" t="s">
        <v>1243</v>
      </c>
      <c r="AQ1119" s="12" t="s">
        <v>626</v>
      </c>
      <c r="AR1119" s="12" t="s">
        <v>1230</v>
      </c>
      <c r="AS1119" s="12" t="s">
        <v>1253</v>
      </c>
      <c r="AT1119" s="12" t="s">
        <v>17</v>
      </c>
    </row>
    <row r="1120" spans="1:46" ht="15" customHeight="1" x14ac:dyDescent="0.3">
      <c r="A1120" s="15">
        <v>1.9207609043044881E-2</v>
      </c>
      <c r="B1120" s="12">
        <v>2.8427261383706423E-2</v>
      </c>
      <c r="C1120" s="12">
        <v>0</v>
      </c>
      <c r="D1120" s="12">
        <v>1</v>
      </c>
      <c r="E1120" s="12">
        <v>0</v>
      </c>
      <c r="F1120" s="12">
        <v>1</v>
      </c>
      <c r="G1120" s="12">
        <v>1</v>
      </c>
      <c r="H1120" s="12">
        <v>0</v>
      </c>
      <c r="I1120" s="12">
        <v>0</v>
      </c>
      <c r="J1120" s="12">
        <v>0</v>
      </c>
      <c r="K1120" s="12">
        <v>0</v>
      </c>
      <c r="L1120" s="12">
        <v>0</v>
      </c>
      <c r="M1120" s="12">
        <v>0</v>
      </c>
      <c r="N1120" s="12">
        <v>0</v>
      </c>
      <c r="O1120" s="113">
        <v>7.6036486852101079</v>
      </c>
      <c r="P1120" s="12">
        <v>0</v>
      </c>
      <c r="Q1120" s="12">
        <v>0</v>
      </c>
      <c r="R1120" s="12">
        <v>4.2329999999999997</v>
      </c>
      <c r="S1120" s="128">
        <v>6.3350542514980592</v>
      </c>
      <c r="T1120" s="126">
        <v>1</v>
      </c>
      <c r="U1120" s="128">
        <v>1.1202848355460455</v>
      </c>
      <c r="V1120" s="12">
        <v>0</v>
      </c>
      <c r="W1120" s="12">
        <v>1</v>
      </c>
      <c r="X1120" s="12">
        <v>0</v>
      </c>
      <c r="Y1120" s="12">
        <v>1</v>
      </c>
      <c r="Z1120" s="12">
        <v>1</v>
      </c>
      <c r="AA1120" s="12">
        <v>0</v>
      </c>
      <c r="AB1120" s="12">
        <v>0</v>
      </c>
      <c r="AC1120" s="12">
        <v>0</v>
      </c>
      <c r="AD1120" s="12">
        <v>1</v>
      </c>
      <c r="AE1120" s="12">
        <v>0</v>
      </c>
      <c r="AF1120" s="12">
        <v>0.42599999999999999</v>
      </c>
      <c r="AG1120" s="113">
        <v>2.917770732084279</v>
      </c>
      <c r="AH1120" s="12">
        <v>1</v>
      </c>
      <c r="AI1120" s="24">
        <v>91</v>
      </c>
      <c r="AJ1120" s="12">
        <v>1</v>
      </c>
      <c r="AK1120" s="12" t="s">
        <v>1213</v>
      </c>
      <c r="AL1120" s="12">
        <v>26</v>
      </c>
      <c r="AM1120" s="12" t="s">
        <v>176</v>
      </c>
      <c r="AN1120" s="128">
        <f t="shared" si="41"/>
        <v>8.0063675676502459</v>
      </c>
      <c r="AO1120" s="12">
        <v>1269.94</v>
      </c>
      <c r="AP1120" s="12" t="s">
        <v>1244</v>
      </c>
      <c r="AQ1120" s="12" t="s">
        <v>626</v>
      </c>
      <c r="AR1120" s="12" t="s">
        <v>1228</v>
      </c>
      <c r="AS1120" s="12" t="s">
        <v>1254</v>
      </c>
      <c r="AT1120" s="12" t="s">
        <v>17</v>
      </c>
    </row>
    <row r="1121" spans="1:46" ht="15" customHeight="1" x14ac:dyDescent="0.3">
      <c r="A1121" s="15">
        <v>-7.7540868884869987E-3</v>
      </c>
      <c r="B1121" s="12">
        <v>2.8431651924452333E-2</v>
      </c>
      <c r="C1121" s="12">
        <v>0</v>
      </c>
      <c r="D1121" s="12">
        <v>1</v>
      </c>
      <c r="E1121" s="12">
        <v>0</v>
      </c>
      <c r="F1121" s="12">
        <v>1</v>
      </c>
      <c r="G1121" s="12">
        <v>1</v>
      </c>
      <c r="H1121" s="12">
        <v>0</v>
      </c>
      <c r="I1121" s="12">
        <v>0</v>
      </c>
      <c r="J1121" s="12">
        <v>0</v>
      </c>
      <c r="K1121" s="12">
        <v>0</v>
      </c>
      <c r="L1121" s="12">
        <v>0</v>
      </c>
      <c r="M1121" s="12">
        <v>0</v>
      </c>
      <c r="N1121" s="12">
        <v>0</v>
      </c>
      <c r="O1121" s="113">
        <v>7.6036486852101079</v>
      </c>
      <c r="P1121" s="12">
        <v>0</v>
      </c>
      <c r="Q1121" s="12">
        <v>0</v>
      </c>
      <c r="R1121" s="12">
        <v>4.2329999999999997</v>
      </c>
      <c r="S1121" s="128">
        <v>6.3350542514980592</v>
      </c>
      <c r="T1121" s="126">
        <v>1</v>
      </c>
      <c r="U1121" s="128">
        <v>1.1202848355460455</v>
      </c>
      <c r="V1121" s="12">
        <v>0</v>
      </c>
      <c r="W1121" s="12">
        <v>1</v>
      </c>
      <c r="X1121" s="12">
        <v>0</v>
      </c>
      <c r="Y1121" s="12">
        <v>1</v>
      </c>
      <c r="Z1121" s="12">
        <v>1</v>
      </c>
      <c r="AA1121" s="12">
        <v>0</v>
      </c>
      <c r="AB1121" s="12">
        <v>0</v>
      </c>
      <c r="AC1121" s="12">
        <v>0</v>
      </c>
      <c r="AD1121" s="12">
        <v>1</v>
      </c>
      <c r="AE1121" s="12">
        <v>0</v>
      </c>
      <c r="AF1121" s="12">
        <v>0.42599999999999999</v>
      </c>
      <c r="AG1121" s="113">
        <v>2.917770732084279</v>
      </c>
      <c r="AH1121" s="12">
        <v>1</v>
      </c>
      <c r="AI1121" s="24">
        <v>91</v>
      </c>
      <c r="AJ1121" s="12">
        <v>1</v>
      </c>
      <c r="AK1121" s="12" t="s">
        <v>1213</v>
      </c>
      <c r="AL1121" s="12">
        <v>26</v>
      </c>
      <c r="AM1121" s="12" t="s">
        <v>176</v>
      </c>
      <c r="AN1121" s="128">
        <f t="shared" si="41"/>
        <v>8.0063675676502459</v>
      </c>
      <c r="AO1121" s="12">
        <v>1269.94</v>
      </c>
      <c r="AP1121" s="12" t="s">
        <v>1244</v>
      </c>
      <c r="AQ1121" s="12" t="s">
        <v>626</v>
      </c>
      <c r="AR1121" s="12" t="s">
        <v>1229</v>
      </c>
      <c r="AS1121" s="12" t="s">
        <v>1255</v>
      </c>
      <c r="AT1121" s="12" t="s">
        <v>17</v>
      </c>
    </row>
    <row r="1122" spans="1:46" ht="15" customHeight="1" x14ac:dyDescent="0.3">
      <c r="A1122" s="15">
        <v>2.2490359105272188E-2</v>
      </c>
      <c r="B1122" s="12">
        <v>2.8425314980274573E-2</v>
      </c>
      <c r="C1122" s="12">
        <v>0</v>
      </c>
      <c r="D1122" s="12">
        <v>1</v>
      </c>
      <c r="E1122" s="12">
        <v>0</v>
      </c>
      <c r="F1122" s="12">
        <v>1</v>
      </c>
      <c r="G1122" s="12">
        <v>1</v>
      </c>
      <c r="H1122" s="12">
        <v>0</v>
      </c>
      <c r="I1122" s="12">
        <v>0</v>
      </c>
      <c r="J1122" s="12">
        <v>0</v>
      </c>
      <c r="K1122" s="12">
        <v>0</v>
      </c>
      <c r="L1122" s="12">
        <v>0</v>
      </c>
      <c r="M1122" s="12">
        <v>0</v>
      </c>
      <c r="N1122" s="12">
        <v>0</v>
      </c>
      <c r="O1122" s="113">
        <v>7.6036486852101079</v>
      </c>
      <c r="P1122" s="12">
        <v>0</v>
      </c>
      <c r="Q1122" s="12">
        <v>0</v>
      </c>
      <c r="R1122" s="12">
        <v>4.2329999999999997</v>
      </c>
      <c r="S1122" s="128">
        <v>6.3350542514980592</v>
      </c>
      <c r="T1122" s="126">
        <v>1</v>
      </c>
      <c r="U1122" s="128">
        <v>1.1202848355460455</v>
      </c>
      <c r="V1122" s="12">
        <v>0</v>
      </c>
      <c r="W1122" s="12">
        <v>1</v>
      </c>
      <c r="X1122" s="12">
        <v>0</v>
      </c>
      <c r="Y1122" s="12">
        <v>1</v>
      </c>
      <c r="Z1122" s="12">
        <v>1</v>
      </c>
      <c r="AA1122" s="12">
        <v>0</v>
      </c>
      <c r="AB1122" s="12">
        <v>0</v>
      </c>
      <c r="AC1122" s="12">
        <v>0</v>
      </c>
      <c r="AD1122" s="12">
        <v>1</v>
      </c>
      <c r="AE1122" s="12">
        <v>0</v>
      </c>
      <c r="AF1122" s="12">
        <v>0.42599999999999999</v>
      </c>
      <c r="AG1122" s="113">
        <v>2.917770732084279</v>
      </c>
      <c r="AH1122" s="12">
        <v>1</v>
      </c>
      <c r="AI1122" s="24">
        <v>91</v>
      </c>
      <c r="AJ1122" s="12">
        <v>1</v>
      </c>
      <c r="AK1122" s="12" t="s">
        <v>1213</v>
      </c>
      <c r="AL1122" s="12">
        <v>26</v>
      </c>
      <c r="AM1122" s="12" t="s">
        <v>176</v>
      </c>
      <c r="AN1122" s="128">
        <f t="shared" si="41"/>
        <v>8.0063675676502459</v>
      </c>
      <c r="AO1122" s="12">
        <v>1269.94</v>
      </c>
      <c r="AP1122" s="12" t="s">
        <v>1244</v>
      </c>
      <c r="AQ1122" s="12" t="s">
        <v>626</v>
      </c>
      <c r="AR1122" s="12" t="s">
        <v>1230</v>
      </c>
      <c r="AS1122" s="12" t="s">
        <v>1256</v>
      </c>
      <c r="AT1122" s="12" t="s">
        <v>17</v>
      </c>
    </row>
    <row r="1123" spans="1:46" ht="15" customHeight="1" x14ac:dyDescent="0.3">
      <c r="A1123" s="15">
        <v>-7.6326614948637669E-3</v>
      </c>
      <c r="B1123" s="12">
        <v>4.3978668613262654E-2</v>
      </c>
      <c r="C1123" s="12">
        <v>0</v>
      </c>
      <c r="D1123" s="12">
        <v>1</v>
      </c>
      <c r="E1123" s="12">
        <v>0</v>
      </c>
      <c r="F1123" s="12">
        <v>1</v>
      </c>
      <c r="G1123" s="12">
        <v>1</v>
      </c>
      <c r="H1123" s="12">
        <v>0</v>
      </c>
      <c r="I1123" s="12">
        <v>0</v>
      </c>
      <c r="J1123" s="12">
        <v>0</v>
      </c>
      <c r="K1123" s="12">
        <v>0</v>
      </c>
      <c r="L1123" s="12">
        <v>0</v>
      </c>
      <c r="M1123" s="12">
        <v>0</v>
      </c>
      <c r="N1123" s="12">
        <v>0</v>
      </c>
      <c r="O1123" s="113">
        <v>7.6036486852101079</v>
      </c>
      <c r="P1123" s="12">
        <v>0</v>
      </c>
      <c r="Q1123" s="12">
        <v>0</v>
      </c>
      <c r="R1123" s="12">
        <v>4.2329999999999997</v>
      </c>
      <c r="S1123" s="128">
        <v>6.3350542514980592</v>
      </c>
      <c r="T1123" s="126">
        <v>1</v>
      </c>
      <c r="U1123" s="128">
        <v>1.1202848355460455</v>
      </c>
      <c r="V1123" s="12">
        <v>0</v>
      </c>
      <c r="W1123" s="12">
        <v>1</v>
      </c>
      <c r="X1123" s="12">
        <v>0</v>
      </c>
      <c r="Y1123" s="12">
        <v>1</v>
      </c>
      <c r="Z1123" s="12">
        <v>1</v>
      </c>
      <c r="AA1123" s="12">
        <v>0</v>
      </c>
      <c r="AB1123" s="12">
        <v>0</v>
      </c>
      <c r="AC1123" s="12">
        <v>0</v>
      </c>
      <c r="AD1123" s="12">
        <v>1</v>
      </c>
      <c r="AE1123" s="12">
        <v>0</v>
      </c>
      <c r="AF1123" s="12">
        <v>1</v>
      </c>
      <c r="AG1123" s="113">
        <v>2.917770732084279</v>
      </c>
      <c r="AH1123" s="12">
        <v>1</v>
      </c>
      <c r="AI1123" s="24">
        <v>91</v>
      </c>
      <c r="AJ1123" s="12">
        <v>1</v>
      </c>
      <c r="AK1123" s="12" t="s">
        <v>1213</v>
      </c>
      <c r="AL1123" s="12">
        <v>26</v>
      </c>
      <c r="AM1123" s="12" t="s">
        <v>176</v>
      </c>
      <c r="AN1123" s="128">
        <f t="shared" si="41"/>
        <v>8.0063675676502459</v>
      </c>
      <c r="AO1123" s="12">
        <v>1269.94</v>
      </c>
      <c r="AP1123" s="12" t="s">
        <v>1245</v>
      </c>
      <c r="AQ1123" s="12" t="s">
        <v>626</v>
      </c>
      <c r="AR1123" s="12" t="s">
        <v>1228</v>
      </c>
      <c r="AS1123" s="12" t="s">
        <v>1254</v>
      </c>
      <c r="AT1123" s="12" t="s">
        <v>17</v>
      </c>
    </row>
    <row r="1124" spans="1:46" ht="15" customHeight="1" x14ac:dyDescent="0.3">
      <c r="A1124" s="15">
        <v>-3.2967032967032968E-2</v>
      </c>
      <c r="B1124" s="12">
        <v>4.3956043956043953E-2</v>
      </c>
      <c r="C1124" s="12">
        <v>0</v>
      </c>
      <c r="D1124" s="12">
        <v>1</v>
      </c>
      <c r="E1124" s="12">
        <v>0</v>
      </c>
      <c r="F1124" s="12">
        <v>1</v>
      </c>
      <c r="G1124" s="12">
        <v>1</v>
      </c>
      <c r="H1124" s="12">
        <v>0</v>
      </c>
      <c r="I1124" s="12">
        <v>0</v>
      </c>
      <c r="J1124" s="12">
        <v>0</v>
      </c>
      <c r="K1124" s="12">
        <v>0</v>
      </c>
      <c r="L1124" s="12">
        <v>0</v>
      </c>
      <c r="M1124" s="12">
        <v>0</v>
      </c>
      <c r="N1124" s="12">
        <v>0</v>
      </c>
      <c r="O1124" s="113">
        <v>7.6036486852101079</v>
      </c>
      <c r="P1124" s="12">
        <v>0</v>
      </c>
      <c r="Q1124" s="12">
        <v>0</v>
      </c>
      <c r="R1124" s="12">
        <v>4.2329999999999997</v>
      </c>
      <c r="S1124" s="128">
        <v>6.3350542514980592</v>
      </c>
      <c r="T1124" s="126">
        <v>1</v>
      </c>
      <c r="U1124" s="128">
        <v>1.1202848355460455</v>
      </c>
      <c r="V1124" s="12">
        <v>0</v>
      </c>
      <c r="W1124" s="12">
        <v>1</v>
      </c>
      <c r="X1124" s="12">
        <v>0</v>
      </c>
      <c r="Y1124" s="12">
        <v>1</v>
      </c>
      <c r="Z1124" s="12">
        <v>1</v>
      </c>
      <c r="AA1124" s="12">
        <v>0</v>
      </c>
      <c r="AB1124" s="12">
        <v>0</v>
      </c>
      <c r="AC1124" s="12">
        <v>0</v>
      </c>
      <c r="AD1124" s="12">
        <v>1</v>
      </c>
      <c r="AE1124" s="12">
        <v>0</v>
      </c>
      <c r="AF1124" s="12">
        <v>1</v>
      </c>
      <c r="AG1124" s="113">
        <v>2.917770732084279</v>
      </c>
      <c r="AH1124" s="12">
        <v>1</v>
      </c>
      <c r="AI1124" s="24">
        <v>91</v>
      </c>
      <c r="AJ1124" s="12">
        <v>1</v>
      </c>
      <c r="AK1124" s="12" t="s">
        <v>1213</v>
      </c>
      <c r="AL1124" s="12">
        <v>26</v>
      </c>
      <c r="AM1124" s="12" t="s">
        <v>176</v>
      </c>
      <c r="AN1124" s="128">
        <f t="shared" si="41"/>
        <v>8.0063675676502459</v>
      </c>
      <c r="AO1124" s="12">
        <v>1269.94</v>
      </c>
      <c r="AP1124" s="12" t="s">
        <v>1245</v>
      </c>
      <c r="AQ1124" s="12" t="s">
        <v>626</v>
      </c>
      <c r="AR1124" s="12" t="s">
        <v>1229</v>
      </c>
      <c r="AS1124" s="12" t="s">
        <v>1255</v>
      </c>
      <c r="AT1124" s="12" t="s">
        <v>17</v>
      </c>
    </row>
    <row r="1125" spans="1:46" ht="15" customHeight="1" x14ac:dyDescent="0.3">
      <c r="A1125" s="15">
        <v>-4.6388464094688879E-2</v>
      </c>
      <c r="B1125" s="12">
        <v>4.3932604230852414E-2</v>
      </c>
      <c r="C1125" s="12">
        <v>0</v>
      </c>
      <c r="D1125" s="12">
        <v>1</v>
      </c>
      <c r="E1125" s="12">
        <v>0</v>
      </c>
      <c r="F1125" s="12">
        <v>1</v>
      </c>
      <c r="G1125" s="12">
        <v>1</v>
      </c>
      <c r="H1125" s="12">
        <v>0</v>
      </c>
      <c r="I1125" s="12">
        <v>0</v>
      </c>
      <c r="J1125" s="12">
        <v>0</v>
      </c>
      <c r="K1125" s="12">
        <v>0</v>
      </c>
      <c r="L1125" s="12">
        <v>0</v>
      </c>
      <c r="M1125" s="12">
        <v>0</v>
      </c>
      <c r="N1125" s="12">
        <v>0</v>
      </c>
      <c r="O1125" s="113">
        <v>7.6036486852101079</v>
      </c>
      <c r="P1125" s="12">
        <v>0</v>
      </c>
      <c r="Q1125" s="12">
        <v>0</v>
      </c>
      <c r="R1125" s="12">
        <v>4.2329999999999997</v>
      </c>
      <c r="S1125" s="128">
        <v>6.3350542514980592</v>
      </c>
      <c r="T1125" s="126">
        <v>1</v>
      </c>
      <c r="U1125" s="128">
        <v>1.1202848355460455</v>
      </c>
      <c r="V1125" s="12">
        <v>0</v>
      </c>
      <c r="W1125" s="12">
        <v>1</v>
      </c>
      <c r="X1125" s="12">
        <v>0</v>
      </c>
      <c r="Y1125" s="12">
        <v>1</v>
      </c>
      <c r="Z1125" s="12">
        <v>1</v>
      </c>
      <c r="AA1125" s="12">
        <v>0</v>
      </c>
      <c r="AB1125" s="12">
        <v>0</v>
      </c>
      <c r="AC1125" s="12">
        <v>0</v>
      </c>
      <c r="AD1125" s="12">
        <v>1</v>
      </c>
      <c r="AE1125" s="12">
        <v>0</v>
      </c>
      <c r="AF1125" s="12">
        <v>1</v>
      </c>
      <c r="AG1125" s="113">
        <v>2.917770732084279</v>
      </c>
      <c r="AH1125" s="12">
        <v>1</v>
      </c>
      <c r="AI1125" s="24">
        <v>91</v>
      </c>
      <c r="AJ1125" s="12">
        <v>1</v>
      </c>
      <c r="AK1125" s="12" t="s">
        <v>1213</v>
      </c>
      <c r="AL1125" s="12">
        <v>26</v>
      </c>
      <c r="AM1125" s="12" t="s">
        <v>176</v>
      </c>
      <c r="AN1125" s="128">
        <f t="shared" si="41"/>
        <v>8.0063675676502459</v>
      </c>
      <c r="AO1125" s="12">
        <v>1269.94</v>
      </c>
      <c r="AP1125" s="12" t="s">
        <v>1245</v>
      </c>
      <c r="AQ1125" s="12" t="s">
        <v>626</v>
      </c>
      <c r="AR1125" s="12" t="s">
        <v>1230</v>
      </c>
      <c r="AS1125" s="12" t="s">
        <v>1256</v>
      </c>
      <c r="AT1125" s="12" t="s">
        <v>17</v>
      </c>
    </row>
    <row r="1126" spans="1:46" ht="15" customHeight="1" x14ac:dyDescent="0.3">
      <c r="A1126" s="15">
        <v>3.6534917344315375E-2</v>
      </c>
      <c r="B1126" s="12">
        <v>3.7346804396411276E-2</v>
      </c>
      <c r="C1126" s="12">
        <v>0</v>
      </c>
      <c r="D1126" s="12">
        <v>1</v>
      </c>
      <c r="E1126" s="12">
        <v>0</v>
      </c>
      <c r="F1126" s="12">
        <v>1</v>
      </c>
      <c r="G1126" s="12">
        <v>1</v>
      </c>
      <c r="H1126" s="12">
        <v>0</v>
      </c>
      <c r="I1126" s="12">
        <v>0</v>
      </c>
      <c r="J1126" s="12">
        <v>0</v>
      </c>
      <c r="K1126" s="12">
        <v>0</v>
      </c>
      <c r="L1126" s="12">
        <v>0</v>
      </c>
      <c r="M1126" s="12">
        <v>0</v>
      </c>
      <c r="N1126" s="12">
        <v>0</v>
      </c>
      <c r="O1126" s="113">
        <v>7.6036486852101079</v>
      </c>
      <c r="P1126" s="12">
        <v>0</v>
      </c>
      <c r="Q1126" s="12">
        <v>0</v>
      </c>
      <c r="R1126" s="12">
        <v>4.2329999999999997</v>
      </c>
      <c r="S1126" s="128">
        <v>6.3350542514980592</v>
      </c>
      <c r="T1126" s="126">
        <v>1</v>
      </c>
      <c r="U1126" s="128">
        <v>1.1202848355460455</v>
      </c>
      <c r="V1126" s="12">
        <v>0</v>
      </c>
      <c r="W1126" s="12">
        <v>1</v>
      </c>
      <c r="X1126" s="12">
        <v>0</v>
      </c>
      <c r="Y1126" s="12">
        <v>1</v>
      </c>
      <c r="Z1126" s="12">
        <v>1</v>
      </c>
      <c r="AA1126" s="12">
        <v>0</v>
      </c>
      <c r="AB1126" s="12">
        <v>0</v>
      </c>
      <c r="AC1126" s="12">
        <v>0</v>
      </c>
      <c r="AD1126" s="12">
        <v>1</v>
      </c>
      <c r="AE1126" s="12">
        <v>0</v>
      </c>
      <c r="AF1126" s="12">
        <v>0</v>
      </c>
      <c r="AG1126" s="113">
        <v>2.917770732084279</v>
      </c>
      <c r="AH1126" s="12">
        <v>1</v>
      </c>
      <c r="AI1126" s="24">
        <v>91</v>
      </c>
      <c r="AJ1126" s="12">
        <v>1</v>
      </c>
      <c r="AK1126" s="12" t="s">
        <v>1213</v>
      </c>
      <c r="AL1126" s="12">
        <v>26</v>
      </c>
      <c r="AM1126" s="12" t="s">
        <v>176</v>
      </c>
      <c r="AN1126" s="128">
        <f t="shared" si="41"/>
        <v>8.0063675676502459</v>
      </c>
      <c r="AO1126" s="12">
        <v>1269.94</v>
      </c>
      <c r="AP1126" s="12" t="s">
        <v>1246</v>
      </c>
      <c r="AQ1126" s="12" t="s">
        <v>626</v>
      </c>
      <c r="AR1126" s="12" t="s">
        <v>1228</v>
      </c>
      <c r="AS1126" s="12" t="s">
        <v>1254</v>
      </c>
      <c r="AT1126" s="12" t="s">
        <v>17</v>
      </c>
    </row>
    <row r="1127" spans="1:46" ht="15" customHeight="1" x14ac:dyDescent="0.3">
      <c r="A1127" s="15">
        <v>1.318888381777308E-2</v>
      </c>
      <c r="B1127" s="12">
        <v>3.7368504150357064E-2</v>
      </c>
      <c r="C1127" s="12">
        <v>0</v>
      </c>
      <c r="D1127" s="12">
        <v>1</v>
      </c>
      <c r="E1127" s="12">
        <v>0</v>
      </c>
      <c r="F1127" s="12">
        <v>1</v>
      </c>
      <c r="G1127" s="12">
        <v>1</v>
      </c>
      <c r="H1127" s="12">
        <v>0</v>
      </c>
      <c r="I1127" s="12">
        <v>0</v>
      </c>
      <c r="J1127" s="12">
        <v>0</v>
      </c>
      <c r="K1127" s="12">
        <v>0</v>
      </c>
      <c r="L1127" s="12">
        <v>0</v>
      </c>
      <c r="M1127" s="12">
        <v>0</v>
      </c>
      <c r="N1127" s="12">
        <v>0</v>
      </c>
      <c r="O1127" s="113">
        <v>7.6036486852101079</v>
      </c>
      <c r="P1127" s="12">
        <v>0</v>
      </c>
      <c r="Q1127" s="12">
        <v>0</v>
      </c>
      <c r="R1127" s="12">
        <v>4.2329999999999997</v>
      </c>
      <c r="S1127" s="128">
        <v>6.3350542514980592</v>
      </c>
      <c r="T1127" s="126">
        <v>1</v>
      </c>
      <c r="U1127" s="128">
        <v>1.1202848355460455</v>
      </c>
      <c r="V1127" s="12">
        <v>0</v>
      </c>
      <c r="W1127" s="12">
        <v>1</v>
      </c>
      <c r="X1127" s="12">
        <v>0</v>
      </c>
      <c r="Y1127" s="12">
        <v>1</v>
      </c>
      <c r="Z1127" s="12">
        <v>1</v>
      </c>
      <c r="AA1127" s="12">
        <v>0</v>
      </c>
      <c r="AB1127" s="12">
        <v>0</v>
      </c>
      <c r="AC1127" s="12">
        <v>0</v>
      </c>
      <c r="AD1127" s="12">
        <v>1</v>
      </c>
      <c r="AE1127" s="12">
        <v>0</v>
      </c>
      <c r="AF1127" s="12">
        <v>0</v>
      </c>
      <c r="AG1127" s="113">
        <v>2.917770732084279</v>
      </c>
      <c r="AH1127" s="12">
        <v>1</v>
      </c>
      <c r="AI1127" s="24">
        <v>91</v>
      </c>
      <c r="AJ1127" s="12">
        <v>1</v>
      </c>
      <c r="AK1127" s="12" t="s">
        <v>1213</v>
      </c>
      <c r="AL1127" s="12">
        <v>26</v>
      </c>
      <c r="AM1127" s="12" t="s">
        <v>176</v>
      </c>
      <c r="AN1127" s="128">
        <f t="shared" si="41"/>
        <v>8.0063675676502459</v>
      </c>
      <c r="AO1127" s="12">
        <v>1269.94</v>
      </c>
      <c r="AP1127" s="12" t="s">
        <v>1246</v>
      </c>
      <c r="AQ1127" s="12" t="s">
        <v>626</v>
      </c>
      <c r="AR1127" s="12" t="s">
        <v>1229</v>
      </c>
      <c r="AS1127" s="12" t="s">
        <v>1255</v>
      </c>
      <c r="AT1127" s="12" t="s">
        <v>17</v>
      </c>
    </row>
    <row r="1128" spans="1:46" ht="15" customHeight="1" x14ac:dyDescent="0.3">
      <c r="A1128" s="15">
        <v>9.6850142161202066E-2</v>
      </c>
      <c r="B1128" s="12">
        <v>3.7196069090896441E-2</v>
      </c>
      <c r="C1128" s="12">
        <v>0</v>
      </c>
      <c r="D1128" s="12">
        <v>1</v>
      </c>
      <c r="E1128" s="12">
        <v>0</v>
      </c>
      <c r="F1128" s="12">
        <v>1</v>
      </c>
      <c r="G1128" s="12">
        <v>1</v>
      </c>
      <c r="H1128" s="12">
        <v>0</v>
      </c>
      <c r="I1128" s="12">
        <v>0</v>
      </c>
      <c r="J1128" s="12">
        <v>0</v>
      </c>
      <c r="K1128" s="12">
        <v>0</v>
      </c>
      <c r="L1128" s="12">
        <v>0</v>
      </c>
      <c r="M1128" s="12">
        <v>0</v>
      </c>
      <c r="N1128" s="12">
        <v>0</v>
      </c>
      <c r="O1128" s="113">
        <v>7.6036486852101079</v>
      </c>
      <c r="P1128" s="12">
        <v>0</v>
      </c>
      <c r="Q1128" s="12">
        <v>0</v>
      </c>
      <c r="R1128" s="12">
        <v>4.2329999999999997</v>
      </c>
      <c r="S1128" s="128">
        <v>6.3350542514980592</v>
      </c>
      <c r="T1128" s="126">
        <v>1</v>
      </c>
      <c r="U1128" s="128">
        <v>1.1202848355460455</v>
      </c>
      <c r="V1128" s="12">
        <v>0</v>
      </c>
      <c r="W1128" s="12">
        <v>1</v>
      </c>
      <c r="X1128" s="12">
        <v>0</v>
      </c>
      <c r="Y1128" s="12">
        <v>1</v>
      </c>
      <c r="Z1128" s="12">
        <v>1</v>
      </c>
      <c r="AA1128" s="12">
        <v>0</v>
      </c>
      <c r="AB1128" s="12">
        <v>0</v>
      </c>
      <c r="AC1128" s="12">
        <v>0</v>
      </c>
      <c r="AD1128" s="12">
        <v>1</v>
      </c>
      <c r="AE1128" s="12">
        <v>0</v>
      </c>
      <c r="AF1128" s="12">
        <v>0</v>
      </c>
      <c r="AG1128" s="113">
        <v>2.917770732084279</v>
      </c>
      <c r="AH1128" s="12">
        <v>1</v>
      </c>
      <c r="AI1128" s="24">
        <v>91</v>
      </c>
      <c r="AJ1128" s="12">
        <v>1</v>
      </c>
      <c r="AK1128" s="12" t="s">
        <v>1213</v>
      </c>
      <c r="AL1128" s="12">
        <v>26</v>
      </c>
      <c r="AM1128" s="12" t="s">
        <v>176</v>
      </c>
      <c r="AN1128" s="128">
        <f t="shared" ref="AN1128:AN1159" si="42">LN(3000)</f>
        <v>8.0063675676502459</v>
      </c>
      <c r="AO1128" s="12">
        <v>1269.94</v>
      </c>
      <c r="AP1128" s="12" t="s">
        <v>1246</v>
      </c>
      <c r="AQ1128" s="12" t="s">
        <v>626</v>
      </c>
      <c r="AR1128" s="12" t="s">
        <v>1230</v>
      </c>
      <c r="AS1128" s="12" t="s">
        <v>1256</v>
      </c>
      <c r="AT1128" s="12" t="s">
        <v>17</v>
      </c>
    </row>
    <row r="1129" spans="1:46" ht="15" customHeight="1" x14ac:dyDescent="0.3">
      <c r="A1129" s="15">
        <v>1.9668089633680434E-2</v>
      </c>
      <c r="B1129" s="12">
        <v>2.65883433936791E-2</v>
      </c>
      <c r="C1129" s="12">
        <v>0</v>
      </c>
      <c r="D1129" s="12">
        <v>1</v>
      </c>
      <c r="E1129" s="12">
        <v>0</v>
      </c>
      <c r="F1129" s="12">
        <v>1</v>
      </c>
      <c r="G1129" s="12">
        <v>1</v>
      </c>
      <c r="H1129" s="12">
        <v>0</v>
      </c>
      <c r="I1129" s="12">
        <v>0</v>
      </c>
      <c r="J1129" s="12">
        <v>0</v>
      </c>
      <c r="K1129" s="12">
        <v>0</v>
      </c>
      <c r="L1129" s="12">
        <v>0</v>
      </c>
      <c r="M1129" s="12">
        <v>0</v>
      </c>
      <c r="N1129" s="12">
        <v>0</v>
      </c>
      <c r="O1129" s="113">
        <v>7.6036486852101079</v>
      </c>
      <c r="P1129" s="12">
        <v>0</v>
      </c>
      <c r="Q1129" s="12">
        <v>0</v>
      </c>
      <c r="R1129" s="12">
        <v>4.2329999999999997</v>
      </c>
      <c r="S1129" s="128">
        <v>6.3350542514980592</v>
      </c>
      <c r="T1129" s="126">
        <v>1</v>
      </c>
      <c r="U1129" s="128">
        <v>1.1202848355460455</v>
      </c>
      <c r="V1129" s="12">
        <v>0</v>
      </c>
      <c r="W1129" s="12">
        <v>1</v>
      </c>
      <c r="X1129" s="12">
        <v>0</v>
      </c>
      <c r="Y1129" s="12">
        <v>1</v>
      </c>
      <c r="Z1129" s="12">
        <v>1</v>
      </c>
      <c r="AA1129" s="12">
        <v>0</v>
      </c>
      <c r="AB1129" s="12">
        <v>0</v>
      </c>
      <c r="AC1129" s="12">
        <v>0</v>
      </c>
      <c r="AD1129" s="12">
        <v>1</v>
      </c>
      <c r="AE1129" s="12">
        <v>0</v>
      </c>
      <c r="AF1129" s="12">
        <v>0.42599999999999999</v>
      </c>
      <c r="AG1129" s="113">
        <v>2.917770732084279</v>
      </c>
      <c r="AH1129" s="12">
        <v>1</v>
      </c>
      <c r="AI1129" s="24">
        <v>91</v>
      </c>
      <c r="AJ1129" s="12">
        <v>1</v>
      </c>
      <c r="AK1129" s="12" t="s">
        <v>1213</v>
      </c>
      <c r="AL1129" s="12">
        <v>26</v>
      </c>
      <c r="AM1129" s="12" t="s">
        <v>176</v>
      </c>
      <c r="AN1129" s="128">
        <f t="shared" si="42"/>
        <v>8.0063675676502459</v>
      </c>
      <c r="AO1129" s="12">
        <v>1269.94</v>
      </c>
      <c r="AP1129" s="12" t="s">
        <v>1241</v>
      </c>
      <c r="AQ1129" s="12" t="s">
        <v>628</v>
      </c>
      <c r="AR1129" s="12" t="s">
        <v>1228</v>
      </c>
      <c r="AS1129" s="12" t="s">
        <v>1257</v>
      </c>
      <c r="AT1129" s="12" t="s">
        <v>17</v>
      </c>
    </row>
    <row r="1130" spans="1:46" ht="15" customHeight="1" x14ac:dyDescent="0.3">
      <c r="A1130" s="15">
        <v>-4.9862169243717154E-3</v>
      </c>
      <c r="B1130" s="12">
        <v>2.6593156929982487E-2</v>
      </c>
      <c r="C1130" s="12">
        <v>0</v>
      </c>
      <c r="D1130" s="12">
        <v>1</v>
      </c>
      <c r="E1130" s="12">
        <v>0</v>
      </c>
      <c r="F1130" s="12">
        <v>1</v>
      </c>
      <c r="G1130" s="12">
        <v>1</v>
      </c>
      <c r="H1130" s="12">
        <v>0</v>
      </c>
      <c r="I1130" s="12">
        <v>0</v>
      </c>
      <c r="J1130" s="12">
        <v>0</v>
      </c>
      <c r="K1130" s="12">
        <v>0</v>
      </c>
      <c r="L1130" s="12">
        <v>0</v>
      </c>
      <c r="M1130" s="12">
        <v>0</v>
      </c>
      <c r="N1130" s="12">
        <v>0</v>
      </c>
      <c r="O1130" s="113">
        <v>7.6036486852101079</v>
      </c>
      <c r="P1130" s="12">
        <v>0</v>
      </c>
      <c r="Q1130" s="12">
        <v>0</v>
      </c>
      <c r="R1130" s="12">
        <v>4.2329999999999997</v>
      </c>
      <c r="S1130" s="128">
        <v>6.3350542514980592</v>
      </c>
      <c r="T1130" s="126">
        <v>1</v>
      </c>
      <c r="U1130" s="128">
        <v>1.1202848355460455</v>
      </c>
      <c r="V1130" s="12">
        <v>0</v>
      </c>
      <c r="W1130" s="12">
        <v>1</v>
      </c>
      <c r="X1130" s="12">
        <v>0</v>
      </c>
      <c r="Y1130" s="12">
        <v>1</v>
      </c>
      <c r="Z1130" s="12">
        <v>1</v>
      </c>
      <c r="AA1130" s="12">
        <v>0</v>
      </c>
      <c r="AB1130" s="12">
        <v>0</v>
      </c>
      <c r="AC1130" s="12">
        <v>0</v>
      </c>
      <c r="AD1130" s="12">
        <v>1</v>
      </c>
      <c r="AE1130" s="12">
        <v>0</v>
      </c>
      <c r="AF1130" s="12">
        <v>0.42599999999999999</v>
      </c>
      <c r="AG1130" s="113">
        <v>2.917770732084279</v>
      </c>
      <c r="AH1130" s="12">
        <v>1</v>
      </c>
      <c r="AI1130" s="24">
        <v>91</v>
      </c>
      <c r="AJ1130" s="12">
        <v>1</v>
      </c>
      <c r="AK1130" s="12" t="s">
        <v>1213</v>
      </c>
      <c r="AL1130" s="12">
        <v>26</v>
      </c>
      <c r="AM1130" s="12" t="s">
        <v>176</v>
      </c>
      <c r="AN1130" s="128">
        <f t="shared" si="42"/>
        <v>8.0063675676502459</v>
      </c>
      <c r="AO1130" s="12">
        <v>1269.94</v>
      </c>
      <c r="AP1130" s="12" t="s">
        <v>1241</v>
      </c>
      <c r="AQ1130" s="12" t="s">
        <v>628</v>
      </c>
      <c r="AR1130" s="12" t="s">
        <v>1229</v>
      </c>
      <c r="AS1130" s="12" t="s">
        <v>1258</v>
      </c>
      <c r="AT1130" s="12" t="s">
        <v>17</v>
      </c>
    </row>
    <row r="1131" spans="1:46" ht="15" customHeight="1" x14ac:dyDescent="0.3">
      <c r="A1131" s="15">
        <v>2.8110735544649299E-2</v>
      </c>
      <c r="B1131" s="12">
        <v>2.658297817809227E-2</v>
      </c>
      <c r="C1131" s="12">
        <v>0</v>
      </c>
      <c r="D1131" s="12">
        <v>1</v>
      </c>
      <c r="E1131" s="12">
        <v>0</v>
      </c>
      <c r="F1131" s="12">
        <v>1</v>
      </c>
      <c r="G1131" s="12">
        <v>1</v>
      </c>
      <c r="H1131" s="12">
        <v>0</v>
      </c>
      <c r="I1131" s="12">
        <v>0</v>
      </c>
      <c r="J1131" s="12">
        <v>0</v>
      </c>
      <c r="K1131" s="12">
        <v>0</v>
      </c>
      <c r="L1131" s="12">
        <v>0</v>
      </c>
      <c r="M1131" s="12">
        <v>0</v>
      </c>
      <c r="N1131" s="12">
        <v>0</v>
      </c>
      <c r="O1131" s="113">
        <v>7.6036486852101079</v>
      </c>
      <c r="P1131" s="12">
        <v>0</v>
      </c>
      <c r="Q1131" s="12">
        <v>0</v>
      </c>
      <c r="R1131" s="12">
        <v>4.2329999999999997</v>
      </c>
      <c r="S1131" s="128">
        <v>6.3350542514980592</v>
      </c>
      <c r="T1131" s="126">
        <v>1</v>
      </c>
      <c r="U1131" s="128">
        <v>1.1202848355460455</v>
      </c>
      <c r="V1131" s="12">
        <v>0</v>
      </c>
      <c r="W1131" s="12">
        <v>1</v>
      </c>
      <c r="X1131" s="12">
        <v>0</v>
      </c>
      <c r="Y1131" s="12">
        <v>1</v>
      </c>
      <c r="Z1131" s="12">
        <v>1</v>
      </c>
      <c r="AA1131" s="12">
        <v>0</v>
      </c>
      <c r="AB1131" s="12">
        <v>0</v>
      </c>
      <c r="AC1131" s="12">
        <v>0</v>
      </c>
      <c r="AD1131" s="12">
        <v>1</v>
      </c>
      <c r="AE1131" s="12">
        <v>0</v>
      </c>
      <c r="AF1131" s="12">
        <v>0.42599999999999999</v>
      </c>
      <c r="AG1131" s="113">
        <v>2.917770732084279</v>
      </c>
      <c r="AH1131" s="12">
        <v>1</v>
      </c>
      <c r="AI1131" s="24">
        <v>91</v>
      </c>
      <c r="AJ1131" s="12">
        <v>1</v>
      </c>
      <c r="AK1131" s="12" t="s">
        <v>1213</v>
      </c>
      <c r="AL1131" s="12">
        <v>26</v>
      </c>
      <c r="AM1131" s="12" t="s">
        <v>176</v>
      </c>
      <c r="AN1131" s="128">
        <f t="shared" si="42"/>
        <v>8.0063675676502459</v>
      </c>
      <c r="AO1131" s="12">
        <v>1269.94</v>
      </c>
      <c r="AP1131" s="12" t="s">
        <v>1241</v>
      </c>
      <c r="AQ1131" s="12" t="s">
        <v>628</v>
      </c>
      <c r="AR1131" s="12" t="s">
        <v>1230</v>
      </c>
      <c r="AS1131" s="12" t="s">
        <v>1259</v>
      </c>
      <c r="AT1131" s="12" t="s">
        <v>17</v>
      </c>
    </row>
    <row r="1132" spans="1:46" ht="15" customHeight="1" x14ac:dyDescent="0.3">
      <c r="A1132" s="15">
        <v>-2.5005342764791404E-2</v>
      </c>
      <c r="B1132" s="12">
        <v>4.1296702444882767E-2</v>
      </c>
      <c r="C1132" s="12">
        <v>0</v>
      </c>
      <c r="D1132" s="12">
        <v>1</v>
      </c>
      <c r="E1132" s="12">
        <v>0</v>
      </c>
      <c r="F1132" s="12">
        <v>1</v>
      </c>
      <c r="G1132" s="12">
        <v>1</v>
      </c>
      <c r="H1132" s="12">
        <v>0</v>
      </c>
      <c r="I1132" s="12">
        <v>0</v>
      </c>
      <c r="J1132" s="12">
        <v>0</v>
      </c>
      <c r="K1132" s="12">
        <v>0</v>
      </c>
      <c r="L1132" s="12">
        <v>0</v>
      </c>
      <c r="M1132" s="12">
        <v>0</v>
      </c>
      <c r="N1132" s="12">
        <v>0</v>
      </c>
      <c r="O1132" s="113">
        <v>7.6036486852101079</v>
      </c>
      <c r="P1132" s="12">
        <v>0</v>
      </c>
      <c r="Q1132" s="12">
        <v>0</v>
      </c>
      <c r="R1132" s="12">
        <v>4.2329999999999997</v>
      </c>
      <c r="S1132" s="128">
        <v>6.3350542514980592</v>
      </c>
      <c r="T1132" s="126">
        <v>1</v>
      </c>
      <c r="U1132" s="128">
        <v>1.1202848355460455</v>
      </c>
      <c r="V1132" s="12">
        <v>0</v>
      </c>
      <c r="W1132" s="12">
        <v>1</v>
      </c>
      <c r="X1132" s="12">
        <v>0</v>
      </c>
      <c r="Y1132" s="12">
        <v>1</v>
      </c>
      <c r="Z1132" s="12">
        <v>1</v>
      </c>
      <c r="AA1132" s="12">
        <v>0</v>
      </c>
      <c r="AB1132" s="12">
        <v>0</v>
      </c>
      <c r="AC1132" s="12">
        <v>0</v>
      </c>
      <c r="AD1132" s="12">
        <v>1</v>
      </c>
      <c r="AE1132" s="12">
        <v>0</v>
      </c>
      <c r="AF1132" s="12">
        <v>1</v>
      </c>
      <c r="AG1132" s="113">
        <v>2.917770732084279</v>
      </c>
      <c r="AH1132" s="12">
        <v>1</v>
      </c>
      <c r="AI1132" s="24">
        <v>91</v>
      </c>
      <c r="AJ1132" s="12">
        <v>1</v>
      </c>
      <c r="AK1132" s="12" t="s">
        <v>1213</v>
      </c>
      <c r="AL1132" s="12">
        <v>26</v>
      </c>
      <c r="AM1132" s="12" t="s">
        <v>176</v>
      </c>
      <c r="AN1132" s="128">
        <f t="shared" si="42"/>
        <v>8.0063675676502459</v>
      </c>
      <c r="AO1132" s="12">
        <v>1269.94</v>
      </c>
      <c r="AP1132" s="12" t="s">
        <v>1242</v>
      </c>
      <c r="AQ1132" s="12" t="s">
        <v>628</v>
      </c>
      <c r="AR1132" s="12" t="s">
        <v>1228</v>
      </c>
      <c r="AS1132" s="12" t="s">
        <v>1257</v>
      </c>
      <c r="AT1132" s="12" t="s">
        <v>17</v>
      </c>
    </row>
    <row r="1133" spans="1:46" ht="15" customHeight="1" x14ac:dyDescent="0.3">
      <c r="A1133" s="15">
        <v>-6.1070796411673879E-2</v>
      </c>
      <c r="B1133" s="12">
        <v>4.1232512226990009E-2</v>
      </c>
      <c r="C1133" s="12">
        <v>0</v>
      </c>
      <c r="D1133" s="12">
        <v>1</v>
      </c>
      <c r="E1133" s="12">
        <v>0</v>
      </c>
      <c r="F1133" s="12">
        <v>1</v>
      </c>
      <c r="G1133" s="12">
        <v>1</v>
      </c>
      <c r="H1133" s="12">
        <v>0</v>
      </c>
      <c r="I1133" s="12">
        <v>0</v>
      </c>
      <c r="J1133" s="12">
        <v>0</v>
      </c>
      <c r="K1133" s="12">
        <v>0</v>
      </c>
      <c r="L1133" s="12">
        <v>0</v>
      </c>
      <c r="M1133" s="12">
        <v>0</v>
      </c>
      <c r="N1133" s="12">
        <v>0</v>
      </c>
      <c r="O1133" s="113">
        <v>7.6036486852101079</v>
      </c>
      <c r="P1133" s="12">
        <v>0</v>
      </c>
      <c r="Q1133" s="12">
        <v>0</v>
      </c>
      <c r="R1133" s="12">
        <v>4.2329999999999997</v>
      </c>
      <c r="S1133" s="128">
        <v>6.3350542514980592</v>
      </c>
      <c r="T1133" s="126">
        <v>1</v>
      </c>
      <c r="U1133" s="128">
        <v>1.1202848355460455</v>
      </c>
      <c r="V1133" s="12">
        <v>0</v>
      </c>
      <c r="W1133" s="12">
        <v>1</v>
      </c>
      <c r="X1133" s="12">
        <v>0</v>
      </c>
      <c r="Y1133" s="12">
        <v>1</v>
      </c>
      <c r="Z1133" s="12">
        <v>1</v>
      </c>
      <c r="AA1133" s="12">
        <v>0</v>
      </c>
      <c r="AB1133" s="12">
        <v>0</v>
      </c>
      <c r="AC1133" s="12">
        <v>0</v>
      </c>
      <c r="AD1133" s="12">
        <v>1</v>
      </c>
      <c r="AE1133" s="12">
        <v>0</v>
      </c>
      <c r="AF1133" s="12">
        <v>1</v>
      </c>
      <c r="AG1133" s="113">
        <v>2.917770732084279</v>
      </c>
      <c r="AH1133" s="12">
        <v>1</v>
      </c>
      <c r="AI1133" s="24">
        <v>91</v>
      </c>
      <c r="AJ1133" s="12">
        <v>1</v>
      </c>
      <c r="AK1133" s="12" t="s">
        <v>1213</v>
      </c>
      <c r="AL1133" s="12">
        <v>26</v>
      </c>
      <c r="AM1133" s="12" t="s">
        <v>176</v>
      </c>
      <c r="AN1133" s="128">
        <f t="shared" si="42"/>
        <v>8.0063675676502459</v>
      </c>
      <c r="AO1133" s="12">
        <v>1269.94</v>
      </c>
      <c r="AP1133" s="12" t="s">
        <v>1242</v>
      </c>
      <c r="AQ1133" s="12" t="s">
        <v>628</v>
      </c>
      <c r="AR1133" s="12" t="s">
        <v>1229</v>
      </c>
      <c r="AS1133" s="12" t="s">
        <v>1258</v>
      </c>
      <c r="AT1133" s="12" t="s">
        <v>17</v>
      </c>
    </row>
    <row r="1134" spans="1:46" ht="15" customHeight="1" x14ac:dyDescent="0.3">
      <c r="A1134" s="15">
        <v>-5.3899438505524047E-2</v>
      </c>
      <c r="B1134" s="12">
        <v>4.1249570284839825E-2</v>
      </c>
      <c r="C1134" s="12">
        <v>0</v>
      </c>
      <c r="D1134" s="12">
        <v>1</v>
      </c>
      <c r="E1134" s="12">
        <v>0</v>
      </c>
      <c r="F1134" s="12">
        <v>1</v>
      </c>
      <c r="G1134" s="12">
        <v>1</v>
      </c>
      <c r="H1134" s="12">
        <v>0</v>
      </c>
      <c r="I1134" s="12">
        <v>0</v>
      </c>
      <c r="J1134" s="12">
        <v>0</v>
      </c>
      <c r="K1134" s="12">
        <v>0</v>
      </c>
      <c r="L1134" s="12">
        <v>0</v>
      </c>
      <c r="M1134" s="12">
        <v>0</v>
      </c>
      <c r="N1134" s="12">
        <v>0</v>
      </c>
      <c r="O1134" s="113">
        <v>7.6036486852101079</v>
      </c>
      <c r="P1134" s="12">
        <v>0</v>
      </c>
      <c r="Q1134" s="12">
        <v>0</v>
      </c>
      <c r="R1134" s="12">
        <v>4.2329999999999997</v>
      </c>
      <c r="S1134" s="128">
        <v>6.3350542514980592</v>
      </c>
      <c r="T1134" s="126">
        <v>1</v>
      </c>
      <c r="U1134" s="128">
        <v>1.1202848355460455</v>
      </c>
      <c r="V1134" s="12">
        <v>0</v>
      </c>
      <c r="W1134" s="12">
        <v>1</v>
      </c>
      <c r="X1134" s="12">
        <v>0</v>
      </c>
      <c r="Y1134" s="12">
        <v>1</v>
      </c>
      <c r="Z1134" s="12">
        <v>1</v>
      </c>
      <c r="AA1134" s="12">
        <v>0</v>
      </c>
      <c r="AB1134" s="12">
        <v>0</v>
      </c>
      <c r="AC1134" s="12">
        <v>0</v>
      </c>
      <c r="AD1134" s="12">
        <v>1</v>
      </c>
      <c r="AE1134" s="12">
        <v>0</v>
      </c>
      <c r="AF1134" s="12">
        <v>1</v>
      </c>
      <c r="AG1134" s="113">
        <v>2.917770732084279</v>
      </c>
      <c r="AH1134" s="12">
        <v>1</v>
      </c>
      <c r="AI1134" s="24">
        <v>91</v>
      </c>
      <c r="AJ1134" s="12">
        <v>1</v>
      </c>
      <c r="AK1134" s="12" t="s">
        <v>1213</v>
      </c>
      <c r="AL1134" s="12">
        <v>26</v>
      </c>
      <c r="AM1134" s="12" t="s">
        <v>176</v>
      </c>
      <c r="AN1134" s="128">
        <f t="shared" si="42"/>
        <v>8.0063675676502459</v>
      </c>
      <c r="AO1134" s="12">
        <v>1269.94</v>
      </c>
      <c r="AP1134" s="12" t="s">
        <v>1242</v>
      </c>
      <c r="AQ1134" s="12" t="s">
        <v>628</v>
      </c>
      <c r="AR1134" s="12" t="s">
        <v>1230</v>
      </c>
      <c r="AS1134" s="12" t="s">
        <v>1259</v>
      </c>
      <c r="AT1134" s="12" t="s">
        <v>17</v>
      </c>
    </row>
    <row r="1135" spans="1:46" ht="15" customHeight="1" x14ac:dyDescent="0.3">
      <c r="A1135" s="15">
        <v>4.4794245277964655E-2</v>
      </c>
      <c r="B1135" s="12">
        <v>3.4801682869803306E-2</v>
      </c>
      <c r="C1135" s="12">
        <v>0</v>
      </c>
      <c r="D1135" s="12">
        <v>1</v>
      </c>
      <c r="E1135" s="12">
        <v>0</v>
      </c>
      <c r="F1135" s="12">
        <v>1</v>
      </c>
      <c r="G1135" s="12">
        <v>1</v>
      </c>
      <c r="H1135" s="12">
        <v>0</v>
      </c>
      <c r="I1135" s="12">
        <v>0</v>
      </c>
      <c r="J1135" s="12">
        <v>0</v>
      </c>
      <c r="K1135" s="12">
        <v>0</v>
      </c>
      <c r="L1135" s="12">
        <v>0</v>
      </c>
      <c r="M1135" s="12">
        <v>0</v>
      </c>
      <c r="N1135" s="12">
        <v>0</v>
      </c>
      <c r="O1135" s="113">
        <v>7.6036486852101079</v>
      </c>
      <c r="P1135" s="12">
        <v>0</v>
      </c>
      <c r="Q1135" s="12">
        <v>0</v>
      </c>
      <c r="R1135" s="12">
        <v>4.2329999999999997</v>
      </c>
      <c r="S1135" s="128">
        <v>6.3350542514980592</v>
      </c>
      <c r="T1135" s="126">
        <v>1</v>
      </c>
      <c r="U1135" s="128">
        <v>1.1202848355460455</v>
      </c>
      <c r="V1135" s="12">
        <v>0</v>
      </c>
      <c r="W1135" s="12">
        <v>1</v>
      </c>
      <c r="X1135" s="12">
        <v>0</v>
      </c>
      <c r="Y1135" s="12">
        <v>1</v>
      </c>
      <c r="Z1135" s="12">
        <v>1</v>
      </c>
      <c r="AA1135" s="12">
        <v>0</v>
      </c>
      <c r="AB1135" s="12">
        <v>0</v>
      </c>
      <c r="AC1135" s="12">
        <v>0</v>
      </c>
      <c r="AD1135" s="12">
        <v>1</v>
      </c>
      <c r="AE1135" s="12">
        <v>0</v>
      </c>
      <c r="AF1135" s="12">
        <v>0</v>
      </c>
      <c r="AG1135" s="113">
        <v>2.917770732084279</v>
      </c>
      <c r="AH1135" s="12">
        <v>1</v>
      </c>
      <c r="AI1135" s="24">
        <v>91</v>
      </c>
      <c r="AJ1135" s="12">
        <v>1</v>
      </c>
      <c r="AK1135" s="12" t="s">
        <v>1213</v>
      </c>
      <c r="AL1135" s="12">
        <v>26</v>
      </c>
      <c r="AM1135" s="12" t="s">
        <v>176</v>
      </c>
      <c r="AN1135" s="128">
        <f t="shared" si="42"/>
        <v>8.0063675676502459</v>
      </c>
      <c r="AO1135" s="12">
        <v>1269.94</v>
      </c>
      <c r="AP1135" s="12" t="s">
        <v>1243</v>
      </c>
      <c r="AQ1135" s="12" t="s">
        <v>628</v>
      </c>
      <c r="AR1135" s="12" t="s">
        <v>1228</v>
      </c>
      <c r="AS1135" s="12" t="s">
        <v>1257</v>
      </c>
      <c r="AT1135" s="12" t="s">
        <v>17</v>
      </c>
    </row>
    <row r="1136" spans="1:46" ht="15" customHeight="1" x14ac:dyDescent="0.3">
      <c r="A1136" s="15">
        <v>3.5663623289506577E-2</v>
      </c>
      <c r="B1136" s="12">
        <v>3.4814489401661187E-2</v>
      </c>
      <c r="C1136" s="12">
        <v>0</v>
      </c>
      <c r="D1136" s="12">
        <v>1</v>
      </c>
      <c r="E1136" s="12">
        <v>0</v>
      </c>
      <c r="F1136" s="12">
        <v>1</v>
      </c>
      <c r="G1136" s="12">
        <v>1</v>
      </c>
      <c r="H1136" s="12">
        <v>0</v>
      </c>
      <c r="I1136" s="12">
        <v>0</v>
      </c>
      <c r="J1136" s="12">
        <v>0</v>
      </c>
      <c r="K1136" s="12">
        <v>0</v>
      </c>
      <c r="L1136" s="12">
        <v>0</v>
      </c>
      <c r="M1136" s="12">
        <v>0</v>
      </c>
      <c r="N1136" s="12">
        <v>0</v>
      </c>
      <c r="O1136" s="113">
        <v>7.6036486852101079</v>
      </c>
      <c r="P1136" s="12">
        <v>0</v>
      </c>
      <c r="Q1136" s="12">
        <v>0</v>
      </c>
      <c r="R1136" s="12">
        <v>4.2329999999999997</v>
      </c>
      <c r="S1136" s="128">
        <v>6.3350542514980592</v>
      </c>
      <c r="T1136" s="126">
        <v>1</v>
      </c>
      <c r="U1136" s="128">
        <v>1.1202848355460455</v>
      </c>
      <c r="V1136" s="12">
        <v>0</v>
      </c>
      <c r="W1136" s="12">
        <v>1</v>
      </c>
      <c r="X1136" s="12">
        <v>0</v>
      </c>
      <c r="Y1136" s="12">
        <v>1</v>
      </c>
      <c r="Z1136" s="12">
        <v>1</v>
      </c>
      <c r="AA1136" s="12">
        <v>0</v>
      </c>
      <c r="AB1136" s="12">
        <v>0</v>
      </c>
      <c r="AC1136" s="12">
        <v>0</v>
      </c>
      <c r="AD1136" s="12">
        <v>1</v>
      </c>
      <c r="AE1136" s="12">
        <v>0</v>
      </c>
      <c r="AF1136" s="12">
        <v>0</v>
      </c>
      <c r="AG1136" s="113">
        <v>2.917770732084279</v>
      </c>
      <c r="AH1136" s="12">
        <v>1</v>
      </c>
      <c r="AI1136" s="24">
        <v>91</v>
      </c>
      <c r="AJ1136" s="12">
        <v>1</v>
      </c>
      <c r="AK1136" s="12" t="s">
        <v>1213</v>
      </c>
      <c r="AL1136" s="12">
        <v>26</v>
      </c>
      <c r="AM1136" s="12" t="s">
        <v>176</v>
      </c>
      <c r="AN1136" s="128">
        <f t="shared" si="42"/>
        <v>8.0063675676502459</v>
      </c>
      <c r="AO1136" s="12">
        <v>1269.94</v>
      </c>
      <c r="AP1136" s="12" t="s">
        <v>1243</v>
      </c>
      <c r="AQ1136" s="12" t="s">
        <v>628</v>
      </c>
      <c r="AR1136" s="12" t="s">
        <v>1229</v>
      </c>
      <c r="AS1136" s="12" t="s">
        <v>1258</v>
      </c>
      <c r="AT1136" s="12" t="s">
        <v>17</v>
      </c>
    </row>
    <row r="1137" spans="1:46" ht="15" customHeight="1" x14ac:dyDescent="0.3">
      <c r="A1137" s="15">
        <v>8.6444261577426615E-2</v>
      </c>
      <c r="B1137" s="12">
        <v>3.4706246283873879E-2</v>
      </c>
      <c r="C1137" s="12">
        <v>0</v>
      </c>
      <c r="D1137" s="12">
        <v>1</v>
      </c>
      <c r="E1137" s="12">
        <v>0</v>
      </c>
      <c r="F1137" s="12">
        <v>1</v>
      </c>
      <c r="G1137" s="12">
        <v>1</v>
      </c>
      <c r="H1137" s="12">
        <v>0</v>
      </c>
      <c r="I1137" s="12">
        <v>0</v>
      </c>
      <c r="J1137" s="12">
        <v>0</v>
      </c>
      <c r="K1137" s="12">
        <v>0</v>
      </c>
      <c r="L1137" s="12">
        <v>0</v>
      </c>
      <c r="M1137" s="12">
        <v>0</v>
      </c>
      <c r="N1137" s="12">
        <v>0</v>
      </c>
      <c r="O1137" s="113">
        <v>7.6036486852101079</v>
      </c>
      <c r="P1137" s="12">
        <v>0</v>
      </c>
      <c r="Q1137" s="12">
        <v>0</v>
      </c>
      <c r="R1137" s="12">
        <v>4.2329999999999997</v>
      </c>
      <c r="S1137" s="128">
        <v>6.3350542514980592</v>
      </c>
      <c r="T1137" s="126">
        <v>1</v>
      </c>
      <c r="U1137" s="128">
        <v>1.1202848355460455</v>
      </c>
      <c r="V1137" s="12">
        <v>0</v>
      </c>
      <c r="W1137" s="12">
        <v>1</v>
      </c>
      <c r="X1137" s="12">
        <v>0</v>
      </c>
      <c r="Y1137" s="12">
        <v>1</v>
      </c>
      <c r="Z1137" s="12">
        <v>1</v>
      </c>
      <c r="AA1137" s="12">
        <v>0</v>
      </c>
      <c r="AB1137" s="12">
        <v>0</v>
      </c>
      <c r="AC1137" s="12">
        <v>0</v>
      </c>
      <c r="AD1137" s="12">
        <v>1</v>
      </c>
      <c r="AE1137" s="12">
        <v>0</v>
      </c>
      <c r="AF1137" s="12">
        <v>0</v>
      </c>
      <c r="AG1137" s="113">
        <v>2.917770732084279</v>
      </c>
      <c r="AH1137" s="12">
        <v>1</v>
      </c>
      <c r="AI1137" s="24">
        <v>91</v>
      </c>
      <c r="AJ1137" s="12">
        <v>1</v>
      </c>
      <c r="AK1137" s="12" t="s">
        <v>1213</v>
      </c>
      <c r="AL1137" s="12">
        <v>26</v>
      </c>
      <c r="AM1137" s="12" t="s">
        <v>176</v>
      </c>
      <c r="AN1137" s="128">
        <f t="shared" si="42"/>
        <v>8.0063675676502459</v>
      </c>
      <c r="AO1137" s="12">
        <v>1269.94</v>
      </c>
      <c r="AP1137" s="12" t="s">
        <v>1243</v>
      </c>
      <c r="AQ1137" s="12" t="s">
        <v>628</v>
      </c>
      <c r="AR1137" s="12" t="s">
        <v>1230</v>
      </c>
      <c r="AS1137" s="12" t="s">
        <v>1259</v>
      </c>
      <c r="AT1137" s="12" t="s">
        <v>17</v>
      </c>
    </row>
    <row r="1138" spans="1:46" ht="15" customHeight="1" x14ac:dyDescent="0.3">
      <c r="A1138" s="15">
        <v>-2.2656459130396774E-2</v>
      </c>
      <c r="B1138" s="12">
        <v>2.6586661224445196E-2</v>
      </c>
      <c r="C1138" s="12">
        <v>0</v>
      </c>
      <c r="D1138" s="12">
        <v>1</v>
      </c>
      <c r="E1138" s="12">
        <v>0</v>
      </c>
      <c r="F1138" s="12">
        <v>1</v>
      </c>
      <c r="G1138" s="12">
        <v>1</v>
      </c>
      <c r="H1138" s="12">
        <v>0</v>
      </c>
      <c r="I1138" s="12">
        <v>0</v>
      </c>
      <c r="J1138" s="12">
        <v>0</v>
      </c>
      <c r="K1138" s="12">
        <v>0</v>
      </c>
      <c r="L1138" s="12">
        <v>0</v>
      </c>
      <c r="M1138" s="12">
        <v>0</v>
      </c>
      <c r="N1138" s="12">
        <v>0</v>
      </c>
      <c r="O1138" s="113">
        <v>7.6036486852101079</v>
      </c>
      <c r="P1138" s="12">
        <v>0</v>
      </c>
      <c r="Q1138" s="12">
        <v>0</v>
      </c>
      <c r="R1138" s="12">
        <v>4.2329999999999997</v>
      </c>
      <c r="S1138" s="128">
        <v>6.3350542514980592</v>
      </c>
      <c r="T1138" s="126">
        <v>1</v>
      </c>
      <c r="U1138" s="128">
        <v>1.1202848355460455</v>
      </c>
      <c r="V1138" s="12">
        <v>0</v>
      </c>
      <c r="W1138" s="12">
        <v>1</v>
      </c>
      <c r="X1138" s="12">
        <v>0</v>
      </c>
      <c r="Y1138" s="12">
        <v>1</v>
      </c>
      <c r="Z1138" s="12">
        <v>1</v>
      </c>
      <c r="AA1138" s="12">
        <v>0</v>
      </c>
      <c r="AB1138" s="12">
        <v>0</v>
      </c>
      <c r="AC1138" s="12">
        <v>0</v>
      </c>
      <c r="AD1138" s="12">
        <v>1</v>
      </c>
      <c r="AE1138" s="12">
        <v>0</v>
      </c>
      <c r="AF1138" s="12">
        <v>0.42599999999999999</v>
      </c>
      <c r="AG1138" s="113">
        <v>2.917770732084279</v>
      </c>
      <c r="AH1138" s="12">
        <v>1</v>
      </c>
      <c r="AI1138" s="24">
        <v>91</v>
      </c>
      <c r="AJ1138" s="12">
        <v>1</v>
      </c>
      <c r="AK1138" s="12" t="s">
        <v>1213</v>
      </c>
      <c r="AL1138" s="12">
        <v>26</v>
      </c>
      <c r="AM1138" s="12" t="s">
        <v>176</v>
      </c>
      <c r="AN1138" s="128">
        <f t="shared" si="42"/>
        <v>8.0063675676502459</v>
      </c>
      <c r="AO1138" s="12">
        <v>1269.94</v>
      </c>
      <c r="AP1138" s="12" t="s">
        <v>1244</v>
      </c>
      <c r="AQ1138" s="12" t="s">
        <v>628</v>
      </c>
      <c r="AR1138" s="12" t="s">
        <v>1228</v>
      </c>
      <c r="AS1138" s="12" t="s">
        <v>1260</v>
      </c>
      <c r="AT1138" s="12" t="s">
        <v>17</v>
      </c>
    </row>
    <row r="1139" spans="1:46" ht="15" customHeight="1" x14ac:dyDescent="0.3">
      <c r="A1139" s="15">
        <v>6.6482249531453373E-3</v>
      </c>
      <c r="B1139" s="12">
        <v>2.6592899812581346E-2</v>
      </c>
      <c r="C1139" s="12">
        <v>0</v>
      </c>
      <c r="D1139" s="12">
        <v>1</v>
      </c>
      <c r="E1139" s="12">
        <v>0</v>
      </c>
      <c r="F1139" s="12">
        <v>1</v>
      </c>
      <c r="G1139" s="12">
        <v>1</v>
      </c>
      <c r="H1139" s="12">
        <v>0</v>
      </c>
      <c r="I1139" s="12">
        <v>0</v>
      </c>
      <c r="J1139" s="12">
        <v>0</v>
      </c>
      <c r="K1139" s="12">
        <v>0</v>
      </c>
      <c r="L1139" s="12">
        <v>0</v>
      </c>
      <c r="M1139" s="12">
        <v>0</v>
      </c>
      <c r="N1139" s="12">
        <v>0</v>
      </c>
      <c r="O1139" s="113">
        <v>7.6036486852101079</v>
      </c>
      <c r="P1139" s="12">
        <v>0</v>
      </c>
      <c r="Q1139" s="12">
        <v>0</v>
      </c>
      <c r="R1139" s="12">
        <v>4.2329999999999997</v>
      </c>
      <c r="S1139" s="128">
        <v>6.3350542514980592</v>
      </c>
      <c r="T1139" s="126">
        <v>1</v>
      </c>
      <c r="U1139" s="128">
        <v>1.1202848355460455</v>
      </c>
      <c r="V1139" s="12">
        <v>0</v>
      </c>
      <c r="W1139" s="12">
        <v>1</v>
      </c>
      <c r="X1139" s="12">
        <v>0</v>
      </c>
      <c r="Y1139" s="12">
        <v>1</v>
      </c>
      <c r="Z1139" s="12">
        <v>1</v>
      </c>
      <c r="AA1139" s="12">
        <v>0</v>
      </c>
      <c r="AB1139" s="12">
        <v>0</v>
      </c>
      <c r="AC1139" s="12">
        <v>0</v>
      </c>
      <c r="AD1139" s="12">
        <v>1</v>
      </c>
      <c r="AE1139" s="12">
        <v>0</v>
      </c>
      <c r="AF1139" s="12">
        <v>0.42599999999999999</v>
      </c>
      <c r="AG1139" s="113">
        <v>2.917770732084279</v>
      </c>
      <c r="AH1139" s="12">
        <v>1</v>
      </c>
      <c r="AI1139" s="24">
        <v>91</v>
      </c>
      <c r="AJ1139" s="12">
        <v>1</v>
      </c>
      <c r="AK1139" s="12" t="s">
        <v>1213</v>
      </c>
      <c r="AL1139" s="12">
        <v>26</v>
      </c>
      <c r="AM1139" s="12" t="s">
        <v>176</v>
      </c>
      <c r="AN1139" s="128">
        <f t="shared" si="42"/>
        <v>8.0063675676502459</v>
      </c>
      <c r="AO1139" s="12">
        <v>1269.94</v>
      </c>
      <c r="AP1139" s="12" t="s">
        <v>1244</v>
      </c>
      <c r="AQ1139" s="12" t="s">
        <v>628</v>
      </c>
      <c r="AR1139" s="12" t="s">
        <v>1229</v>
      </c>
      <c r="AS1139" s="12" t="s">
        <v>1261</v>
      </c>
      <c r="AT1139" s="12" t="s">
        <v>17</v>
      </c>
    </row>
    <row r="1140" spans="1:46" ht="15" customHeight="1" x14ac:dyDescent="0.3">
      <c r="A1140" s="15">
        <v>1.4727103457839428E-2</v>
      </c>
      <c r="B1140" s="12">
        <v>2.6590603465543414E-2</v>
      </c>
      <c r="C1140" s="12">
        <v>0</v>
      </c>
      <c r="D1140" s="12">
        <v>1</v>
      </c>
      <c r="E1140" s="12">
        <v>0</v>
      </c>
      <c r="F1140" s="12">
        <v>1</v>
      </c>
      <c r="G1140" s="12">
        <v>1</v>
      </c>
      <c r="H1140" s="12">
        <v>0</v>
      </c>
      <c r="I1140" s="12">
        <v>0</v>
      </c>
      <c r="J1140" s="12">
        <v>0</v>
      </c>
      <c r="K1140" s="12">
        <v>0</v>
      </c>
      <c r="L1140" s="12">
        <v>0</v>
      </c>
      <c r="M1140" s="12">
        <v>0</v>
      </c>
      <c r="N1140" s="12">
        <v>0</v>
      </c>
      <c r="O1140" s="113">
        <v>7.6036486852101079</v>
      </c>
      <c r="P1140" s="12">
        <v>0</v>
      </c>
      <c r="Q1140" s="12">
        <v>0</v>
      </c>
      <c r="R1140" s="12">
        <v>4.2329999999999997</v>
      </c>
      <c r="S1140" s="128">
        <v>6.3350542514980592</v>
      </c>
      <c r="T1140" s="126">
        <v>1</v>
      </c>
      <c r="U1140" s="128">
        <v>1.1202848355460455</v>
      </c>
      <c r="V1140" s="12">
        <v>0</v>
      </c>
      <c r="W1140" s="12">
        <v>1</v>
      </c>
      <c r="X1140" s="12">
        <v>0</v>
      </c>
      <c r="Y1140" s="12">
        <v>1</v>
      </c>
      <c r="Z1140" s="12">
        <v>1</v>
      </c>
      <c r="AA1140" s="12">
        <v>0</v>
      </c>
      <c r="AB1140" s="12">
        <v>0</v>
      </c>
      <c r="AC1140" s="12">
        <v>0</v>
      </c>
      <c r="AD1140" s="12">
        <v>1</v>
      </c>
      <c r="AE1140" s="12">
        <v>0</v>
      </c>
      <c r="AF1140" s="12">
        <v>0.42599999999999999</v>
      </c>
      <c r="AG1140" s="113">
        <v>2.917770732084279</v>
      </c>
      <c r="AH1140" s="12">
        <v>1</v>
      </c>
      <c r="AI1140" s="24">
        <v>91</v>
      </c>
      <c r="AJ1140" s="12">
        <v>1</v>
      </c>
      <c r="AK1140" s="12" t="s">
        <v>1213</v>
      </c>
      <c r="AL1140" s="12">
        <v>26</v>
      </c>
      <c r="AM1140" s="12" t="s">
        <v>176</v>
      </c>
      <c r="AN1140" s="128">
        <f t="shared" si="42"/>
        <v>8.0063675676502459</v>
      </c>
      <c r="AO1140" s="12">
        <v>1269.94</v>
      </c>
      <c r="AP1140" s="12" t="s">
        <v>1244</v>
      </c>
      <c r="AQ1140" s="12" t="s">
        <v>628</v>
      </c>
      <c r="AR1140" s="12" t="s">
        <v>1230</v>
      </c>
      <c r="AS1140" s="12" t="s">
        <v>1262</v>
      </c>
      <c r="AT1140" s="12" t="s">
        <v>17</v>
      </c>
    </row>
    <row r="1141" spans="1:46" ht="15" customHeight="1" x14ac:dyDescent="0.3">
      <c r="A1141" s="15">
        <v>-4.1509865743217432E-2</v>
      </c>
      <c r="B1141" s="12">
        <v>4.127401423331279E-2</v>
      </c>
      <c r="C1141" s="12">
        <v>0</v>
      </c>
      <c r="D1141" s="12">
        <v>1</v>
      </c>
      <c r="E1141" s="12">
        <v>0</v>
      </c>
      <c r="F1141" s="12">
        <v>1</v>
      </c>
      <c r="G1141" s="12">
        <v>1</v>
      </c>
      <c r="H1141" s="12">
        <v>0</v>
      </c>
      <c r="I1141" s="12">
        <v>0</v>
      </c>
      <c r="J1141" s="12">
        <v>0</v>
      </c>
      <c r="K1141" s="12">
        <v>0</v>
      </c>
      <c r="L1141" s="12">
        <v>0</v>
      </c>
      <c r="M1141" s="12">
        <v>0</v>
      </c>
      <c r="N1141" s="12">
        <v>0</v>
      </c>
      <c r="O1141" s="113">
        <v>7.6036486852101079</v>
      </c>
      <c r="P1141" s="12">
        <v>0</v>
      </c>
      <c r="Q1141" s="12">
        <v>0</v>
      </c>
      <c r="R1141" s="12">
        <v>4.2329999999999997</v>
      </c>
      <c r="S1141" s="128">
        <v>6.3350542514980592</v>
      </c>
      <c r="T1141" s="126">
        <v>1</v>
      </c>
      <c r="U1141" s="128">
        <v>1.1202848355460455</v>
      </c>
      <c r="V1141" s="12">
        <v>0</v>
      </c>
      <c r="W1141" s="12">
        <v>1</v>
      </c>
      <c r="X1141" s="12">
        <v>0</v>
      </c>
      <c r="Y1141" s="12">
        <v>1</v>
      </c>
      <c r="Z1141" s="12">
        <v>1</v>
      </c>
      <c r="AA1141" s="12">
        <v>0</v>
      </c>
      <c r="AB1141" s="12">
        <v>0</v>
      </c>
      <c r="AC1141" s="12">
        <v>0</v>
      </c>
      <c r="AD1141" s="12">
        <v>1</v>
      </c>
      <c r="AE1141" s="12">
        <v>0</v>
      </c>
      <c r="AF1141" s="12">
        <v>1</v>
      </c>
      <c r="AG1141" s="113">
        <v>2.917770732084279</v>
      </c>
      <c r="AH1141" s="12">
        <v>1</v>
      </c>
      <c r="AI1141" s="24">
        <v>91</v>
      </c>
      <c r="AJ1141" s="12">
        <v>1</v>
      </c>
      <c r="AK1141" s="12" t="s">
        <v>1213</v>
      </c>
      <c r="AL1141" s="12">
        <v>26</v>
      </c>
      <c r="AM1141" s="12" t="s">
        <v>176</v>
      </c>
      <c r="AN1141" s="128">
        <f t="shared" si="42"/>
        <v>8.0063675676502459</v>
      </c>
      <c r="AO1141" s="12">
        <v>1269.94</v>
      </c>
      <c r="AP1141" s="12" t="s">
        <v>1245</v>
      </c>
      <c r="AQ1141" s="12" t="s">
        <v>628</v>
      </c>
      <c r="AR1141" s="12" t="s">
        <v>1228</v>
      </c>
      <c r="AS1141" s="12" t="s">
        <v>1260</v>
      </c>
      <c r="AT1141" s="12" t="s">
        <v>17</v>
      </c>
    </row>
    <row r="1142" spans="1:46" ht="15" customHeight="1" x14ac:dyDescent="0.3">
      <c r="A1142" s="15">
        <v>3.5549687311310314E-2</v>
      </c>
      <c r="B1142" s="12">
        <v>4.1283507845392621E-2</v>
      </c>
      <c r="C1142" s="12">
        <v>0</v>
      </c>
      <c r="D1142" s="12">
        <v>1</v>
      </c>
      <c r="E1142" s="12">
        <v>0</v>
      </c>
      <c r="F1142" s="12">
        <v>1</v>
      </c>
      <c r="G1142" s="12">
        <v>1</v>
      </c>
      <c r="H1142" s="12">
        <v>0</v>
      </c>
      <c r="I1142" s="12">
        <v>0</v>
      </c>
      <c r="J1142" s="12">
        <v>0</v>
      </c>
      <c r="K1142" s="12">
        <v>0</v>
      </c>
      <c r="L1142" s="12">
        <v>0</v>
      </c>
      <c r="M1142" s="12">
        <v>0</v>
      </c>
      <c r="N1142" s="12">
        <v>0</v>
      </c>
      <c r="O1142" s="113">
        <v>7.6036486852101079</v>
      </c>
      <c r="P1142" s="12">
        <v>0</v>
      </c>
      <c r="Q1142" s="12">
        <v>0</v>
      </c>
      <c r="R1142" s="12">
        <v>4.2329999999999997</v>
      </c>
      <c r="S1142" s="128">
        <v>6.3350542514980592</v>
      </c>
      <c r="T1142" s="126">
        <v>1</v>
      </c>
      <c r="U1142" s="128">
        <v>1.1202848355460455</v>
      </c>
      <c r="V1142" s="12">
        <v>0</v>
      </c>
      <c r="W1142" s="12">
        <v>1</v>
      </c>
      <c r="X1142" s="12">
        <v>0</v>
      </c>
      <c r="Y1142" s="12">
        <v>1</v>
      </c>
      <c r="Z1142" s="12">
        <v>1</v>
      </c>
      <c r="AA1142" s="12">
        <v>0</v>
      </c>
      <c r="AB1142" s="12">
        <v>0</v>
      </c>
      <c r="AC1142" s="12">
        <v>0</v>
      </c>
      <c r="AD1142" s="12">
        <v>1</v>
      </c>
      <c r="AE1142" s="12">
        <v>0</v>
      </c>
      <c r="AF1142" s="12">
        <v>1</v>
      </c>
      <c r="AG1142" s="113">
        <v>2.917770732084279</v>
      </c>
      <c r="AH1142" s="12">
        <v>1</v>
      </c>
      <c r="AI1142" s="24">
        <v>91</v>
      </c>
      <c r="AJ1142" s="12">
        <v>1</v>
      </c>
      <c r="AK1142" s="12" t="s">
        <v>1213</v>
      </c>
      <c r="AL1142" s="12">
        <v>26</v>
      </c>
      <c r="AM1142" s="12" t="s">
        <v>176</v>
      </c>
      <c r="AN1142" s="128">
        <f t="shared" si="42"/>
        <v>8.0063675676502459</v>
      </c>
      <c r="AO1142" s="12">
        <v>1269.94</v>
      </c>
      <c r="AP1142" s="12" t="s">
        <v>1245</v>
      </c>
      <c r="AQ1142" s="12" t="s">
        <v>628</v>
      </c>
      <c r="AR1142" s="12" t="s">
        <v>1229</v>
      </c>
      <c r="AS1142" s="12" t="s">
        <v>1261</v>
      </c>
      <c r="AT1142" s="12" t="s">
        <v>17</v>
      </c>
    </row>
    <row r="1143" spans="1:46" ht="15" customHeight="1" x14ac:dyDescent="0.3">
      <c r="A1143" s="15">
        <v>-4.8072069830052765E-2</v>
      </c>
      <c r="B1143" s="12">
        <v>4.1261859937461953E-2</v>
      </c>
      <c r="C1143" s="12">
        <v>0</v>
      </c>
      <c r="D1143" s="12">
        <v>1</v>
      </c>
      <c r="E1143" s="12">
        <v>0</v>
      </c>
      <c r="F1143" s="12">
        <v>1</v>
      </c>
      <c r="G1143" s="12">
        <v>1</v>
      </c>
      <c r="H1143" s="12">
        <v>0</v>
      </c>
      <c r="I1143" s="12">
        <v>0</v>
      </c>
      <c r="J1143" s="12">
        <v>0</v>
      </c>
      <c r="K1143" s="12">
        <v>0</v>
      </c>
      <c r="L1143" s="12">
        <v>0</v>
      </c>
      <c r="M1143" s="12">
        <v>0</v>
      </c>
      <c r="N1143" s="12">
        <v>0</v>
      </c>
      <c r="O1143" s="113">
        <v>7.6036486852101079</v>
      </c>
      <c r="P1143" s="12">
        <v>0</v>
      </c>
      <c r="Q1143" s="12">
        <v>0</v>
      </c>
      <c r="R1143" s="12">
        <v>4.2329999999999997</v>
      </c>
      <c r="S1143" s="128">
        <v>6.3350542514980592</v>
      </c>
      <c r="T1143" s="126">
        <v>1</v>
      </c>
      <c r="U1143" s="128">
        <v>1.1202848355460455</v>
      </c>
      <c r="V1143" s="12">
        <v>0</v>
      </c>
      <c r="W1143" s="12">
        <v>1</v>
      </c>
      <c r="X1143" s="12">
        <v>0</v>
      </c>
      <c r="Y1143" s="12">
        <v>1</v>
      </c>
      <c r="Z1143" s="12">
        <v>1</v>
      </c>
      <c r="AA1143" s="12">
        <v>0</v>
      </c>
      <c r="AB1143" s="12">
        <v>0</v>
      </c>
      <c r="AC1143" s="12">
        <v>0</v>
      </c>
      <c r="AD1143" s="12">
        <v>1</v>
      </c>
      <c r="AE1143" s="12">
        <v>0</v>
      </c>
      <c r="AF1143" s="12">
        <v>1</v>
      </c>
      <c r="AG1143" s="113">
        <v>2.917770732084279</v>
      </c>
      <c r="AH1143" s="12">
        <v>1</v>
      </c>
      <c r="AI1143" s="24">
        <v>91</v>
      </c>
      <c r="AJ1143" s="12">
        <v>1</v>
      </c>
      <c r="AK1143" s="12" t="s">
        <v>1213</v>
      </c>
      <c r="AL1143" s="12">
        <v>26</v>
      </c>
      <c r="AM1143" s="12" t="s">
        <v>176</v>
      </c>
      <c r="AN1143" s="128">
        <f t="shared" si="42"/>
        <v>8.0063675676502459</v>
      </c>
      <c r="AO1143" s="12">
        <v>1269.94</v>
      </c>
      <c r="AP1143" s="12" t="s">
        <v>1245</v>
      </c>
      <c r="AQ1143" s="12" t="s">
        <v>628</v>
      </c>
      <c r="AR1143" s="12" t="s">
        <v>1230</v>
      </c>
      <c r="AS1143" s="12" t="s">
        <v>1262</v>
      </c>
      <c r="AT1143" s="12" t="s">
        <v>17</v>
      </c>
    </row>
    <row r="1144" spans="1:46" ht="15" customHeight="1" x14ac:dyDescent="0.3">
      <c r="A1144" s="15">
        <v>-1.5936312901335771E-2</v>
      </c>
      <c r="B1144" s="12">
        <v>3.4832226770062473E-2</v>
      </c>
      <c r="C1144" s="12">
        <v>0</v>
      </c>
      <c r="D1144" s="12">
        <v>1</v>
      </c>
      <c r="E1144" s="12">
        <v>0</v>
      </c>
      <c r="F1144" s="12">
        <v>1</v>
      </c>
      <c r="G1144" s="12">
        <v>1</v>
      </c>
      <c r="H1144" s="12">
        <v>0</v>
      </c>
      <c r="I1144" s="12">
        <v>0</v>
      </c>
      <c r="J1144" s="12">
        <v>0</v>
      </c>
      <c r="K1144" s="12">
        <v>0</v>
      </c>
      <c r="L1144" s="12">
        <v>0</v>
      </c>
      <c r="M1144" s="12">
        <v>0</v>
      </c>
      <c r="N1144" s="12">
        <v>0</v>
      </c>
      <c r="O1144" s="113">
        <v>7.6036486852101079</v>
      </c>
      <c r="P1144" s="12">
        <v>0</v>
      </c>
      <c r="Q1144" s="12">
        <v>0</v>
      </c>
      <c r="R1144" s="12">
        <v>4.2329999999999997</v>
      </c>
      <c r="S1144" s="128">
        <v>6.3350542514980592</v>
      </c>
      <c r="T1144" s="126">
        <v>1</v>
      </c>
      <c r="U1144" s="128">
        <v>1.1202848355460455</v>
      </c>
      <c r="V1144" s="12">
        <v>0</v>
      </c>
      <c r="W1144" s="12">
        <v>1</v>
      </c>
      <c r="X1144" s="12">
        <v>0</v>
      </c>
      <c r="Y1144" s="12">
        <v>1</v>
      </c>
      <c r="Z1144" s="12">
        <v>1</v>
      </c>
      <c r="AA1144" s="12">
        <v>0</v>
      </c>
      <c r="AB1144" s="12">
        <v>0</v>
      </c>
      <c r="AC1144" s="12">
        <v>0</v>
      </c>
      <c r="AD1144" s="12">
        <v>1</v>
      </c>
      <c r="AE1144" s="12">
        <v>0</v>
      </c>
      <c r="AF1144" s="12">
        <v>0</v>
      </c>
      <c r="AG1144" s="113">
        <v>2.917770732084279</v>
      </c>
      <c r="AH1144" s="12">
        <v>1</v>
      </c>
      <c r="AI1144" s="24">
        <v>91</v>
      </c>
      <c r="AJ1144" s="12">
        <v>1</v>
      </c>
      <c r="AK1144" s="12" t="s">
        <v>1213</v>
      </c>
      <c r="AL1144" s="12">
        <v>26</v>
      </c>
      <c r="AM1144" s="12" t="s">
        <v>176</v>
      </c>
      <c r="AN1144" s="128">
        <f t="shared" si="42"/>
        <v>8.0063675676502459</v>
      </c>
      <c r="AO1144" s="12">
        <v>1269.94</v>
      </c>
      <c r="AP1144" s="12" t="s">
        <v>1246</v>
      </c>
      <c r="AQ1144" s="12" t="s">
        <v>628</v>
      </c>
      <c r="AR1144" s="12" t="s">
        <v>1228</v>
      </c>
      <c r="AS1144" s="12" t="s">
        <v>1260</v>
      </c>
      <c r="AT1144" s="12" t="s">
        <v>17</v>
      </c>
    </row>
    <row r="1145" spans="1:46" ht="15" customHeight="1" x14ac:dyDescent="0.3">
      <c r="A1145" s="15">
        <v>-6.10265728604648E-3</v>
      </c>
      <c r="B1145" s="12">
        <v>3.4836002007848664E-2</v>
      </c>
      <c r="C1145" s="12">
        <v>0</v>
      </c>
      <c r="D1145" s="12">
        <v>1</v>
      </c>
      <c r="E1145" s="12">
        <v>0</v>
      </c>
      <c r="F1145" s="12">
        <v>1</v>
      </c>
      <c r="G1145" s="12">
        <v>1</v>
      </c>
      <c r="H1145" s="12">
        <v>0</v>
      </c>
      <c r="I1145" s="12">
        <v>0</v>
      </c>
      <c r="J1145" s="12">
        <v>0</v>
      </c>
      <c r="K1145" s="12">
        <v>0</v>
      </c>
      <c r="L1145" s="12">
        <v>0</v>
      </c>
      <c r="M1145" s="12">
        <v>0</v>
      </c>
      <c r="N1145" s="12">
        <v>0</v>
      </c>
      <c r="O1145" s="113">
        <v>7.6036486852101079</v>
      </c>
      <c r="P1145" s="12">
        <v>0</v>
      </c>
      <c r="Q1145" s="12">
        <v>0</v>
      </c>
      <c r="R1145" s="12">
        <v>4.2329999999999997</v>
      </c>
      <c r="S1145" s="128">
        <v>6.3350542514980592</v>
      </c>
      <c r="T1145" s="126">
        <v>1</v>
      </c>
      <c r="U1145" s="128">
        <v>1.1202848355460455</v>
      </c>
      <c r="V1145" s="12">
        <v>0</v>
      </c>
      <c r="W1145" s="12">
        <v>1</v>
      </c>
      <c r="X1145" s="12">
        <v>0</v>
      </c>
      <c r="Y1145" s="12">
        <v>1</v>
      </c>
      <c r="Z1145" s="12">
        <v>1</v>
      </c>
      <c r="AA1145" s="12">
        <v>0</v>
      </c>
      <c r="AB1145" s="12">
        <v>0</v>
      </c>
      <c r="AC1145" s="12">
        <v>0</v>
      </c>
      <c r="AD1145" s="12">
        <v>1</v>
      </c>
      <c r="AE1145" s="12">
        <v>0</v>
      </c>
      <c r="AF1145" s="12">
        <v>0</v>
      </c>
      <c r="AG1145" s="113">
        <v>2.917770732084279</v>
      </c>
      <c r="AH1145" s="12">
        <v>1</v>
      </c>
      <c r="AI1145" s="24">
        <v>91</v>
      </c>
      <c r="AJ1145" s="12">
        <v>1</v>
      </c>
      <c r="AK1145" s="12" t="s">
        <v>1213</v>
      </c>
      <c r="AL1145" s="12">
        <v>26</v>
      </c>
      <c r="AM1145" s="12" t="s">
        <v>176</v>
      </c>
      <c r="AN1145" s="128">
        <f t="shared" si="42"/>
        <v>8.0063675676502459</v>
      </c>
      <c r="AO1145" s="12">
        <v>1269.94</v>
      </c>
      <c r="AP1145" s="12" t="s">
        <v>1246</v>
      </c>
      <c r="AQ1145" s="12" t="s">
        <v>628</v>
      </c>
      <c r="AR1145" s="12" t="s">
        <v>1229</v>
      </c>
      <c r="AS1145" s="12" t="s">
        <v>1261</v>
      </c>
      <c r="AT1145" s="12" t="s">
        <v>17</v>
      </c>
    </row>
    <row r="1146" spans="1:46" ht="15" customHeight="1" x14ac:dyDescent="0.3">
      <c r="A1146" s="15">
        <v>5.6619851773960915E-2</v>
      </c>
      <c r="B1146" s="12">
        <v>3.4780766089718848E-2</v>
      </c>
      <c r="C1146" s="12">
        <v>0</v>
      </c>
      <c r="D1146" s="12">
        <v>1</v>
      </c>
      <c r="E1146" s="12">
        <v>0</v>
      </c>
      <c r="F1146" s="12">
        <v>1</v>
      </c>
      <c r="G1146" s="12">
        <v>1</v>
      </c>
      <c r="H1146" s="12">
        <v>0</v>
      </c>
      <c r="I1146" s="12">
        <v>0</v>
      </c>
      <c r="J1146" s="12">
        <v>0</v>
      </c>
      <c r="K1146" s="12">
        <v>0</v>
      </c>
      <c r="L1146" s="12">
        <v>0</v>
      </c>
      <c r="M1146" s="12">
        <v>0</v>
      </c>
      <c r="N1146" s="12">
        <v>0</v>
      </c>
      <c r="O1146" s="113">
        <v>7.6036486852101079</v>
      </c>
      <c r="P1146" s="12">
        <v>0</v>
      </c>
      <c r="Q1146" s="12">
        <v>0</v>
      </c>
      <c r="R1146" s="12">
        <v>4.2329999999999997</v>
      </c>
      <c r="S1146" s="128">
        <v>6.3350542514980592</v>
      </c>
      <c r="T1146" s="126">
        <v>1</v>
      </c>
      <c r="U1146" s="128">
        <v>1.1202848355460455</v>
      </c>
      <c r="V1146" s="12">
        <v>0</v>
      </c>
      <c r="W1146" s="12">
        <v>1</v>
      </c>
      <c r="X1146" s="12">
        <v>0</v>
      </c>
      <c r="Y1146" s="12">
        <v>1</v>
      </c>
      <c r="Z1146" s="12">
        <v>1</v>
      </c>
      <c r="AA1146" s="12">
        <v>0</v>
      </c>
      <c r="AB1146" s="12">
        <v>0</v>
      </c>
      <c r="AC1146" s="12">
        <v>0</v>
      </c>
      <c r="AD1146" s="12">
        <v>1</v>
      </c>
      <c r="AE1146" s="12">
        <v>0</v>
      </c>
      <c r="AF1146" s="12">
        <v>0</v>
      </c>
      <c r="AG1146" s="113">
        <v>2.917770732084279</v>
      </c>
      <c r="AH1146" s="12">
        <v>1</v>
      </c>
      <c r="AI1146" s="24">
        <v>91</v>
      </c>
      <c r="AJ1146" s="12">
        <v>1</v>
      </c>
      <c r="AK1146" s="12" t="s">
        <v>1213</v>
      </c>
      <c r="AL1146" s="12">
        <v>26</v>
      </c>
      <c r="AM1146" s="12" t="s">
        <v>176</v>
      </c>
      <c r="AN1146" s="128">
        <f t="shared" si="42"/>
        <v>8.0063675676502459</v>
      </c>
      <c r="AO1146" s="12">
        <v>1269.94</v>
      </c>
      <c r="AP1146" s="12" t="s">
        <v>1246</v>
      </c>
      <c r="AQ1146" s="12" t="s">
        <v>628</v>
      </c>
      <c r="AR1146" s="12" t="s">
        <v>1230</v>
      </c>
      <c r="AS1146" s="12" t="s">
        <v>1262</v>
      </c>
      <c r="AT1146" s="12" t="s">
        <v>17</v>
      </c>
    </row>
    <row r="1147" spans="1:46" ht="15" customHeight="1" x14ac:dyDescent="0.3">
      <c r="A1147" s="15">
        <v>8.7644189662404691E-3</v>
      </c>
      <c r="B1147" s="12">
        <v>1.9476486591645484E-2</v>
      </c>
      <c r="C1147" s="12">
        <v>0</v>
      </c>
      <c r="D1147" s="12">
        <v>1</v>
      </c>
      <c r="E1147" s="12">
        <v>0</v>
      </c>
      <c r="F1147" s="12">
        <v>1</v>
      </c>
      <c r="G1147" s="12">
        <v>1</v>
      </c>
      <c r="H1147" s="12">
        <v>0</v>
      </c>
      <c r="I1147" s="12">
        <v>0</v>
      </c>
      <c r="J1147" s="12">
        <v>0</v>
      </c>
      <c r="K1147" s="12">
        <v>0</v>
      </c>
      <c r="L1147" s="12">
        <v>0</v>
      </c>
      <c r="M1147" s="12">
        <v>0</v>
      </c>
      <c r="N1147" s="12">
        <v>0</v>
      </c>
      <c r="O1147" s="113">
        <v>7.6036486852101079</v>
      </c>
      <c r="P1147" s="12">
        <v>0</v>
      </c>
      <c r="Q1147" s="12">
        <v>0</v>
      </c>
      <c r="R1147" s="12">
        <v>4.2329999999999997</v>
      </c>
      <c r="S1147" s="128">
        <v>6.3350542514980592</v>
      </c>
      <c r="T1147" s="126">
        <v>1</v>
      </c>
      <c r="U1147" s="128">
        <v>1.1202848355460455</v>
      </c>
      <c r="V1147" s="12">
        <v>0</v>
      </c>
      <c r="W1147" s="12">
        <v>1</v>
      </c>
      <c r="X1147" s="12">
        <v>0</v>
      </c>
      <c r="Y1147" s="12">
        <v>1</v>
      </c>
      <c r="Z1147" s="12">
        <v>1</v>
      </c>
      <c r="AA1147" s="12">
        <v>0</v>
      </c>
      <c r="AB1147" s="12">
        <v>0</v>
      </c>
      <c r="AC1147" s="12">
        <v>0</v>
      </c>
      <c r="AD1147" s="12">
        <v>1</v>
      </c>
      <c r="AE1147" s="12">
        <v>0</v>
      </c>
      <c r="AF1147" s="12">
        <v>0.42599999999999999</v>
      </c>
      <c r="AG1147" s="113">
        <v>2.917770732084279</v>
      </c>
      <c r="AH1147" s="12">
        <v>1</v>
      </c>
      <c r="AI1147" s="24">
        <v>91</v>
      </c>
      <c r="AJ1147" s="12">
        <v>1</v>
      </c>
      <c r="AK1147" s="12" t="s">
        <v>1213</v>
      </c>
      <c r="AL1147" s="12">
        <v>26</v>
      </c>
      <c r="AM1147" s="12" t="s">
        <v>176</v>
      </c>
      <c r="AN1147" s="128">
        <f t="shared" si="42"/>
        <v>8.0063675676502459</v>
      </c>
      <c r="AO1147" s="12">
        <v>1269.94</v>
      </c>
      <c r="AP1147" s="12" t="s">
        <v>1233</v>
      </c>
      <c r="AQ1147" s="12" t="s">
        <v>626</v>
      </c>
      <c r="AR1147" s="12" t="s">
        <v>1228</v>
      </c>
      <c r="AS1147" s="12" t="s">
        <v>1263</v>
      </c>
      <c r="AT1147" s="12" t="s">
        <v>17</v>
      </c>
    </row>
    <row r="1148" spans="1:46" ht="15" customHeight="1" x14ac:dyDescent="0.3">
      <c r="A1148" s="15">
        <v>-1.0085912064275556E-2</v>
      </c>
      <c r="B1148" s="12">
        <v>1.9476243986187278E-2</v>
      </c>
      <c r="C1148" s="12">
        <v>0</v>
      </c>
      <c r="D1148" s="12">
        <v>1</v>
      </c>
      <c r="E1148" s="12">
        <v>0</v>
      </c>
      <c r="F1148" s="12">
        <v>1</v>
      </c>
      <c r="G1148" s="12">
        <v>1</v>
      </c>
      <c r="H1148" s="12">
        <v>0</v>
      </c>
      <c r="I1148" s="12">
        <v>0</v>
      </c>
      <c r="J1148" s="12">
        <v>0</v>
      </c>
      <c r="K1148" s="12">
        <v>0</v>
      </c>
      <c r="L1148" s="12">
        <v>0</v>
      </c>
      <c r="M1148" s="12">
        <v>0</v>
      </c>
      <c r="N1148" s="12">
        <v>0</v>
      </c>
      <c r="O1148" s="113">
        <v>7.6036486852101079</v>
      </c>
      <c r="P1148" s="12">
        <v>0</v>
      </c>
      <c r="Q1148" s="12">
        <v>0</v>
      </c>
      <c r="R1148" s="12">
        <v>4.2329999999999997</v>
      </c>
      <c r="S1148" s="128">
        <v>6.3350542514980592</v>
      </c>
      <c r="T1148" s="126">
        <v>1</v>
      </c>
      <c r="U1148" s="128">
        <v>1.1202848355460455</v>
      </c>
      <c r="V1148" s="12">
        <v>0</v>
      </c>
      <c r="W1148" s="12">
        <v>1</v>
      </c>
      <c r="X1148" s="12">
        <v>0</v>
      </c>
      <c r="Y1148" s="12">
        <v>1</v>
      </c>
      <c r="Z1148" s="12">
        <v>1</v>
      </c>
      <c r="AA1148" s="12">
        <v>0</v>
      </c>
      <c r="AB1148" s="12">
        <v>0</v>
      </c>
      <c r="AC1148" s="12">
        <v>0</v>
      </c>
      <c r="AD1148" s="12">
        <v>1</v>
      </c>
      <c r="AE1148" s="12">
        <v>0</v>
      </c>
      <c r="AF1148" s="12">
        <v>0.42599999999999999</v>
      </c>
      <c r="AG1148" s="113">
        <v>2.917770732084279</v>
      </c>
      <c r="AH1148" s="12">
        <v>1</v>
      </c>
      <c r="AI1148" s="24">
        <v>91</v>
      </c>
      <c r="AJ1148" s="12">
        <v>1</v>
      </c>
      <c r="AK1148" s="12" t="s">
        <v>1213</v>
      </c>
      <c r="AL1148" s="12">
        <v>26</v>
      </c>
      <c r="AM1148" s="12" t="s">
        <v>176</v>
      </c>
      <c r="AN1148" s="128">
        <f t="shared" si="42"/>
        <v>8.0063675676502459</v>
      </c>
      <c r="AO1148" s="12">
        <v>1269.94</v>
      </c>
      <c r="AP1148" s="12" t="s">
        <v>1233</v>
      </c>
      <c r="AQ1148" s="12" t="s">
        <v>626</v>
      </c>
      <c r="AR1148" s="12" t="s">
        <v>1229</v>
      </c>
      <c r="AS1148" s="12" t="s">
        <v>1264</v>
      </c>
      <c r="AT1148" s="12" t="s">
        <v>17</v>
      </c>
    </row>
    <row r="1149" spans="1:46" ht="15" customHeight="1" x14ac:dyDescent="0.3">
      <c r="A1149" s="15">
        <v>3.0699623915200258E-2</v>
      </c>
      <c r="B1149" s="12">
        <v>1.9468054190126996E-2</v>
      </c>
      <c r="C1149" s="12">
        <v>0</v>
      </c>
      <c r="D1149" s="12">
        <v>1</v>
      </c>
      <c r="E1149" s="12">
        <v>0</v>
      </c>
      <c r="F1149" s="12">
        <v>1</v>
      </c>
      <c r="G1149" s="12">
        <v>1</v>
      </c>
      <c r="H1149" s="12">
        <v>0</v>
      </c>
      <c r="I1149" s="12">
        <v>0</v>
      </c>
      <c r="J1149" s="12">
        <v>0</v>
      </c>
      <c r="K1149" s="12">
        <v>0</v>
      </c>
      <c r="L1149" s="12">
        <v>0</v>
      </c>
      <c r="M1149" s="12">
        <v>0</v>
      </c>
      <c r="N1149" s="12">
        <v>0</v>
      </c>
      <c r="O1149" s="113">
        <v>7.6036486852101079</v>
      </c>
      <c r="P1149" s="12">
        <v>0</v>
      </c>
      <c r="Q1149" s="12">
        <v>0</v>
      </c>
      <c r="R1149" s="12">
        <v>4.2329999999999997</v>
      </c>
      <c r="S1149" s="128">
        <v>6.3350542514980592</v>
      </c>
      <c r="T1149" s="126">
        <v>1</v>
      </c>
      <c r="U1149" s="128">
        <v>1.1202848355460455</v>
      </c>
      <c r="V1149" s="12">
        <v>0</v>
      </c>
      <c r="W1149" s="12">
        <v>1</v>
      </c>
      <c r="X1149" s="12">
        <v>0</v>
      </c>
      <c r="Y1149" s="12">
        <v>1</v>
      </c>
      <c r="Z1149" s="12">
        <v>1</v>
      </c>
      <c r="AA1149" s="12">
        <v>0</v>
      </c>
      <c r="AB1149" s="12">
        <v>0</v>
      </c>
      <c r="AC1149" s="12">
        <v>0</v>
      </c>
      <c r="AD1149" s="12">
        <v>1</v>
      </c>
      <c r="AE1149" s="12">
        <v>0</v>
      </c>
      <c r="AF1149" s="12">
        <v>0.42599999999999999</v>
      </c>
      <c r="AG1149" s="113">
        <v>2.917770732084279</v>
      </c>
      <c r="AH1149" s="12">
        <v>1</v>
      </c>
      <c r="AI1149" s="24">
        <v>91</v>
      </c>
      <c r="AJ1149" s="12">
        <v>1</v>
      </c>
      <c r="AK1149" s="12" t="s">
        <v>1213</v>
      </c>
      <c r="AL1149" s="12">
        <v>26</v>
      </c>
      <c r="AM1149" s="12" t="s">
        <v>176</v>
      </c>
      <c r="AN1149" s="128">
        <f t="shared" si="42"/>
        <v>8.0063675676502459</v>
      </c>
      <c r="AO1149" s="12">
        <v>1269.94</v>
      </c>
      <c r="AP1149" s="12" t="s">
        <v>1233</v>
      </c>
      <c r="AQ1149" s="12" t="s">
        <v>626</v>
      </c>
      <c r="AR1149" s="12" t="s">
        <v>1230</v>
      </c>
      <c r="AS1149" s="12" t="s">
        <v>1265</v>
      </c>
      <c r="AT1149" s="12" t="s">
        <v>17</v>
      </c>
    </row>
    <row r="1150" spans="1:46" ht="15" customHeight="1" x14ac:dyDescent="0.3">
      <c r="A1150" s="15">
        <v>-1.5746700663693488E-3</v>
      </c>
      <c r="B1150" s="12">
        <v>3.0233665274291496E-2</v>
      </c>
      <c r="C1150" s="12">
        <v>0</v>
      </c>
      <c r="D1150" s="12">
        <v>1</v>
      </c>
      <c r="E1150" s="12">
        <v>0</v>
      </c>
      <c r="F1150" s="12">
        <v>1</v>
      </c>
      <c r="G1150" s="12">
        <v>1</v>
      </c>
      <c r="H1150" s="12">
        <v>0</v>
      </c>
      <c r="I1150" s="12">
        <v>0</v>
      </c>
      <c r="J1150" s="12">
        <v>0</v>
      </c>
      <c r="K1150" s="12">
        <v>0</v>
      </c>
      <c r="L1150" s="12">
        <v>0</v>
      </c>
      <c r="M1150" s="12">
        <v>0</v>
      </c>
      <c r="N1150" s="12">
        <v>0</v>
      </c>
      <c r="O1150" s="113">
        <v>7.6036486852101079</v>
      </c>
      <c r="P1150" s="12">
        <v>0</v>
      </c>
      <c r="Q1150" s="12">
        <v>0</v>
      </c>
      <c r="R1150" s="12">
        <v>4.2329999999999997</v>
      </c>
      <c r="S1150" s="128">
        <v>6.3350542514980592</v>
      </c>
      <c r="T1150" s="126">
        <v>1</v>
      </c>
      <c r="U1150" s="128">
        <v>1.1202848355460455</v>
      </c>
      <c r="V1150" s="12">
        <v>0</v>
      </c>
      <c r="W1150" s="12">
        <v>1</v>
      </c>
      <c r="X1150" s="12">
        <v>0</v>
      </c>
      <c r="Y1150" s="12">
        <v>1</v>
      </c>
      <c r="Z1150" s="12">
        <v>1</v>
      </c>
      <c r="AA1150" s="12">
        <v>0</v>
      </c>
      <c r="AB1150" s="12">
        <v>0</v>
      </c>
      <c r="AC1150" s="12">
        <v>0</v>
      </c>
      <c r="AD1150" s="12">
        <v>1</v>
      </c>
      <c r="AE1150" s="12">
        <v>0</v>
      </c>
      <c r="AF1150" s="12">
        <v>1</v>
      </c>
      <c r="AG1150" s="113">
        <v>2.917770732084279</v>
      </c>
      <c r="AH1150" s="12">
        <v>1</v>
      </c>
      <c r="AI1150" s="24">
        <v>91</v>
      </c>
      <c r="AJ1150" s="12">
        <v>1</v>
      </c>
      <c r="AK1150" s="12" t="s">
        <v>1213</v>
      </c>
      <c r="AL1150" s="12">
        <v>26</v>
      </c>
      <c r="AM1150" s="12" t="s">
        <v>176</v>
      </c>
      <c r="AN1150" s="128">
        <f t="shared" si="42"/>
        <v>8.0063675676502459</v>
      </c>
      <c r="AO1150" s="12">
        <v>1269.94</v>
      </c>
      <c r="AP1150" s="12" t="s">
        <v>1234</v>
      </c>
      <c r="AQ1150" s="12" t="s">
        <v>626</v>
      </c>
      <c r="AR1150" s="12" t="s">
        <v>1228</v>
      </c>
      <c r="AS1150" s="12" t="s">
        <v>1263</v>
      </c>
      <c r="AT1150" s="12" t="s">
        <v>17</v>
      </c>
    </row>
    <row r="1151" spans="1:46" ht="15" customHeight="1" x14ac:dyDescent="0.3">
      <c r="A1151" s="15">
        <v>-3.7079482456435615E-2</v>
      </c>
      <c r="B1151" s="12">
        <v>3.0212911631169757E-2</v>
      </c>
      <c r="C1151" s="12">
        <v>0</v>
      </c>
      <c r="D1151" s="12">
        <v>1</v>
      </c>
      <c r="E1151" s="12">
        <v>0</v>
      </c>
      <c r="F1151" s="12">
        <v>1</v>
      </c>
      <c r="G1151" s="12">
        <v>1</v>
      </c>
      <c r="H1151" s="12">
        <v>0</v>
      </c>
      <c r="I1151" s="12">
        <v>0</v>
      </c>
      <c r="J1151" s="12">
        <v>0</v>
      </c>
      <c r="K1151" s="12">
        <v>0</v>
      </c>
      <c r="L1151" s="12">
        <v>0</v>
      </c>
      <c r="M1151" s="12">
        <v>0</v>
      </c>
      <c r="N1151" s="12">
        <v>0</v>
      </c>
      <c r="O1151" s="113">
        <v>7.6036486852101079</v>
      </c>
      <c r="P1151" s="12">
        <v>0</v>
      </c>
      <c r="Q1151" s="12">
        <v>0</v>
      </c>
      <c r="R1151" s="12">
        <v>4.2329999999999997</v>
      </c>
      <c r="S1151" s="128">
        <v>6.3350542514980592</v>
      </c>
      <c r="T1151" s="126">
        <v>1</v>
      </c>
      <c r="U1151" s="128">
        <v>1.1202848355460455</v>
      </c>
      <c r="V1151" s="12">
        <v>0</v>
      </c>
      <c r="W1151" s="12">
        <v>1</v>
      </c>
      <c r="X1151" s="12">
        <v>0</v>
      </c>
      <c r="Y1151" s="12">
        <v>1</v>
      </c>
      <c r="Z1151" s="12">
        <v>1</v>
      </c>
      <c r="AA1151" s="12">
        <v>0</v>
      </c>
      <c r="AB1151" s="12">
        <v>0</v>
      </c>
      <c r="AC1151" s="12">
        <v>0</v>
      </c>
      <c r="AD1151" s="12">
        <v>1</v>
      </c>
      <c r="AE1151" s="12">
        <v>0</v>
      </c>
      <c r="AF1151" s="12">
        <v>1</v>
      </c>
      <c r="AG1151" s="113">
        <v>2.917770732084279</v>
      </c>
      <c r="AH1151" s="12">
        <v>1</v>
      </c>
      <c r="AI1151" s="24">
        <v>91</v>
      </c>
      <c r="AJ1151" s="12">
        <v>1</v>
      </c>
      <c r="AK1151" s="12" t="s">
        <v>1213</v>
      </c>
      <c r="AL1151" s="12">
        <v>26</v>
      </c>
      <c r="AM1151" s="12" t="s">
        <v>176</v>
      </c>
      <c r="AN1151" s="128">
        <f t="shared" si="42"/>
        <v>8.0063675676502459</v>
      </c>
      <c r="AO1151" s="12">
        <v>1269.94</v>
      </c>
      <c r="AP1151" s="12" t="s">
        <v>1234</v>
      </c>
      <c r="AQ1151" s="12" t="s">
        <v>626</v>
      </c>
      <c r="AR1151" s="12" t="s">
        <v>1229</v>
      </c>
      <c r="AS1151" s="12" t="s">
        <v>1264</v>
      </c>
      <c r="AT1151" s="12" t="s">
        <v>17</v>
      </c>
    </row>
    <row r="1152" spans="1:46" ht="15" customHeight="1" x14ac:dyDescent="0.3">
      <c r="A1152" s="15">
        <v>-1.7210799429624217E-2</v>
      </c>
      <c r="B1152" s="12">
        <v>3.0229224639211769E-2</v>
      </c>
      <c r="C1152" s="12">
        <v>0</v>
      </c>
      <c r="D1152" s="12">
        <v>1</v>
      </c>
      <c r="E1152" s="12">
        <v>0</v>
      </c>
      <c r="F1152" s="12">
        <v>1</v>
      </c>
      <c r="G1152" s="12">
        <v>1</v>
      </c>
      <c r="H1152" s="12">
        <v>0</v>
      </c>
      <c r="I1152" s="12">
        <v>0</v>
      </c>
      <c r="J1152" s="12">
        <v>0</v>
      </c>
      <c r="K1152" s="12">
        <v>0</v>
      </c>
      <c r="L1152" s="12">
        <v>0</v>
      </c>
      <c r="M1152" s="12">
        <v>0</v>
      </c>
      <c r="N1152" s="12">
        <v>0</v>
      </c>
      <c r="O1152" s="113">
        <v>7.6036486852101079</v>
      </c>
      <c r="P1152" s="12">
        <v>0</v>
      </c>
      <c r="Q1152" s="12">
        <v>0</v>
      </c>
      <c r="R1152" s="12">
        <v>4.2329999999999997</v>
      </c>
      <c r="S1152" s="128">
        <v>6.3350542514980592</v>
      </c>
      <c r="T1152" s="126">
        <v>1</v>
      </c>
      <c r="U1152" s="128">
        <v>1.1202848355460455</v>
      </c>
      <c r="V1152" s="12">
        <v>0</v>
      </c>
      <c r="W1152" s="12">
        <v>1</v>
      </c>
      <c r="X1152" s="12">
        <v>0</v>
      </c>
      <c r="Y1152" s="12">
        <v>1</v>
      </c>
      <c r="Z1152" s="12">
        <v>1</v>
      </c>
      <c r="AA1152" s="12">
        <v>0</v>
      </c>
      <c r="AB1152" s="12">
        <v>0</v>
      </c>
      <c r="AC1152" s="12">
        <v>0</v>
      </c>
      <c r="AD1152" s="12">
        <v>1</v>
      </c>
      <c r="AE1152" s="12">
        <v>0</v>
      </c>
      <c r="AF1152" s="12">
        <v>1</v>
      </c>
      <c r="AG1152" s="113">
        <v>2.917770732084279</v>
      </c>
      <c r="AH1152" s="12">
        <v>1</v>
      </c>
      <c r="AI1152" s="24">
        <v>91</v>
      </c>
      <c r="AJ1152" s="12">
        <v>1</v>
      </c>
      <c r="AK1152" s="12" t="s">
        <v>1213</v>
      </c>
      <c r="AL1152" s="12">
        <v>26</v>
      </c>
      <c r="AM1152" s="12" t="s">
        <v>176</v>
      </c>
      <c r="AN1152" s="128">
        <f t="shared" si="42"/>
        <v>8.0063675676502459</v>
      </c>
      <c r="AO1152" s="12">
        <v>1269.94</v>
      </c>
      <c r="AP1152" s="12" t="s">
        <v>1234</v>
      </c>
      <c r="AQ1152" s="12" t="s">
        <v>626</v>
      </c>
      <c r="AR1152" s="12" t="s">
        <v>1230</v>
      </c>
      <c r="AS1152" s="12" t="s">
        <v>1265</v>
      </c>
      <c r="AT1152" s="12" t="s">
        <v>17</v>
      </c>
    </row>
    <row r="1153" spans="1:46" ht="15" customHeight="1" x14ac:dyDescent="0.3">
      <c r="A1153" s="15">
        <v>1.4617820320981682E-2</v>
      </c>
      <c r="B1153" s="12">
        <v>2.5496198234270372E-2</v>
      </c>
      <c r="C1153" s="12">
        <v>0</v>
      </c>
      <c r="D1153" s="12">
        <v>1</v>
      </c>
      <c r="E1153" s="12">
        <v>0</v>
      </c>
      <c r="F1153" s="12">
        <v>1</v>
      </c>
      <c r="G1153" s="12">
        <v>1</v>
      </c>
      <c r="H1153" s="12">
        <v>0</v>
      </c>
      <c r="I1153" s="12">
        <v>0</v>
      </c>
      <c r="J1153" s="12">
        <v>0</v>
      </c>
      <c r="K1153" s="12">
        <v>0</v>
      </c>
      <c r="L1153" s="12">
        <v>0</v>
      </c>
      <c r="M1153" s="12">
        <v>0</v>
      </c>
      <c r="N1153" s="12">
        <v>0</v>
      </c>
      <c r="O1153" s="113">
        <v>7.6036486852101079</v>
      </c>
      <c r="P1153" s="12">
        <v>0</v>
      </c>
      <c r="Q1153" s="12">
        <v>0</v>
      </c>
      <c r="R1153" s="12">
        <v>4.2329999999999997</v>
      </c>
      <c r="S1153" s="128">
        <v>6.3350542514980592</v>
      </c>
      <c r="T1153" s="126">
        <v>1</v>
      </c>
      <c r="U1153" s="128">
        <v>1.1202848355460455</v>
      </c>
      <c r="V1153" s="12">
        <v>0</v>
      </c>
      <c r="W1153" s="12">
        <v>1</v>
      </c>
      <c r="X1153" s="12">
        <v>0</v>
      </c>
      <c r="Y1153" s="12">
        <v>1</v>
      </c>
      <c r="Z1153" s="12">
        <v>1</v>
      </c>
      <c r="AA1153" s="12">
        <v>0</v>
      </c>
      <c r="AB1153" s="12">
        <v>0</v>
      </c>
      <c r="AC1153" s="12">
        <v>0</v>
      </c>
      <c r="AD1153" s="12">
        <v>1</v>
      </c>
      <c r="AE1153" s="12">
        <v>0</v>
      </c>
      <c r="AF1153" s="12">
        <v>0</v>
      </c>
      <c r="AG1153" s="113">
        <v>2.917770732084279</v>
      </c>
      <c r="AH1153" s="12">
        <v>1</v>
      </c>
      <c r="AI1153" s="24">
        <v>91</v>
      </c>
      <c r="AJ1153" s="12">
        <v>1</v>
      </c>
      <c r="AK1153" s="12" t="s">
        <v>1213</v>
      </c>
      <c r="AL1153" s="12">
        <v>26</v>
      </c>
      <c r="AM1153" s="12" t="s">
        <v>176</v>
      </c>
      <c r="AN1153" s="128">
        <f t="shared" si="42"/>
        <v>8.0063675676502459</v>
      </c>
      <c r="AO1153" s="12">
        <v>1269.94</v>
      </c>
      <c r="AP1153" s="12" t="s">
        <v>1235</v>
      </c>
      <c r="AQ1153" s="12" t="s">
        <v>626</v>
      </c>
      <c r="AR1153" s="12" t="s">
        <v>1228</v>
      </c>
      <c r="AS1153" s="12" t="s">
        <v>1263</v>
      </c>
      <c r="AT1153" s="12" t="s">
        <v>17</v>
      </c>
    </row>
    <row r="1154" spans="1:46" ht="15" customHeight="1" x14ac:dyDescent="0.3">
      <c r="A1154" s="15">
        <v>1.2923032262920553E-2</v>
      </c>
      <c r="B1154" s="12">
        <v>2.549679338360001E-2</v>
      </c>
      <c r="C1154" s="12">
        <v>0</v>
      </c>
      <c r="D1154" s="12">
        <v>1</v>
      </c>
      <c r="E1154" s="12">
        <v>0</v>
      </c>
      <c r="F1154" s="12">
        <v>1</v>
      </c>
      <c r="G1154" s="12">
        <v>1</v>
      </c>
      <c r="H1154" s="12">
        <v>0</v>
      </c>
      <c r="I1154" s="12">
        <v>0</v>
      </c>
      <c r="J1154" s="12">
        <v>0</v>
      </c>
      <c r="K1154" s="12">
        <v>0</v>
      </c>
      <c r="L1154" s="12">
        <v>0</v>
      </c>
      <c r="M1154" s="12">
        <v>0</v>
      </c>
      <c r="N1154" s="12">
        <v>0</v>
      </c>
      <c r="O1154" s="113">
        <v>7.6036486852101079</v>
      </c>
      <c r="P1154" s="12">
        <v>0</v>
      </c>
      <c r="Q1154" s="12">
        <v>0</v>
      </c>
      <c r="R1154" s="12">
        <v>4.2329999999999997</v>
      </c>
      <c r="S1154" s="128">
        <v>6.3350542514980592</v>
      </c>
      <c r="T1154" s="126">
        <v>1</v>
      </c>
      <c r="U1154" s="128">
        <v>1.1202848355460455</v>
      </c>
      <c r="V1154" s="12">
        <v>0</v>
      </c>
      <c r="W1154" s="12">
        <v>1</v>
      </c>
      <c r="X1154" s="12">
        <v>0</v>
      </c>
      <c r="Y1154" s="12">
        <v>1</v>
      </c>
      <c r="Z1154" s="12">
        <v>1</v>
      </c>
      <c r="AA1154" s="12">
        <v>0</v>
      </c>
      <c r="AB1154" s="12">
        <v>0</v>
      </c>
      <c r="AC1154" s="12">
        <v>0</v>
      </c>
      <c r="AD1154" s="12">
        <v>1</v>
      </c>
      <c r="AE1154" s="12">
        <v>0</v>
      </c>
      <c r="AF1154" s="12">
        <v>0</v>
      </c>
      <c r="AG1154" s="113">
        <v>2.917770732084279</v>
      </c>
      <c r="AH1154" s="12">
        <v>1</v>
      </c>
      <c r="AI1154" s="24">
        <v>91</v>
      </c>
      <c r="AJ1154" s="12">
        <v>1</v>
      </c>
      <c r="AK1154" s="12" t="s">
        <v>1213</v>
      </c>
      <c r="AL1154" s="12">
        <v>26</v>
      </c>
      <c r="AM1154" s="12" t="s">
        <v>176</v>
      </c>
      <c r="AN1154" s="128">
        <f t="shared" si="42"/>
        <v>8.0063675676502459</v>
      </c>
      <c r="AO1154" s="12">
        <v>1269.94</v>
      </c>
      <c r="AP1154" s="12" t="s">
        <v>1235</v>
      </c>
      <c r="AQ1154" s="12" t="s">
        <v>626</v>
      </c>
      <c r="AR1154" s="12" t="s">
        <v>1229</v>
      </c>
      <c r="AS1154" s="12" t="s">
        <v>1264</v>
      </c>
      <c r="AT1154" s="12" t="s">
        <v>17</v>
      </c>
    </row>
    <row r="1155" spans="1:46" ht="15" customHeight="1" x14ac:dyDescent="0.3">
      <c r="A1155" s="15">
        <v>7.1431060501906285E-2</v>
      </c>
      <c r="B1155" s="12">
        <v>2.543378669386057E-2</v>
      </c>
      <c r="C1155" s="12">
        <v>0</v>
      </c>
      <c r="D1155" s="12">
        <v>1</v>
      </c>
      <c r="E1155" s="12">
        <v>0</v>
      </c>
      <c r="F1155" s="12">
        <v>1</v>
      </c>
      <c r="G1155" s="12">
        <v>1</v>
      </c>
      <c r="H1155" s="12">
        <v>0</v>
      </c>
      <c r="I1155" s="12">
        <v>0</v>
      </c>
      <c r="J1155" s="12">
        <v>0</v>
      </c>
      <c r="K1155" s="12">
        <v>0</v>
      </c>
      <c r="L1155" s="12">
        <v>0</v>
      </c>
      <c r="M1155" s="12">
        <v>0</v>
      </c>
      <c r="N1155" s="12">
        <v>0</v>
      </c>
      <c r="O1155" s="113">
        <v>7.6036486852101079</v>
      </c>
      <c r="P1155" s="12">
        <v>0</v>
      </c>
      <c r="Q1155" s="12">
        <v>0</v>
      </c>
      <c r="R1155" s="12">
        <v>4.2329999999999997</v>
      </c>
      <c r="S1155" s="128">
        <v>6.3350542514980592</v>
      </c>
      <c r="T1155" s="126">
        <v>1</v>
      </c>
      <c r="U1155" s="128">
        <v>1.1202848355460455</v>
      </c>
      <c r="V1155" s="12">
        <v>0</v>
      </c>
      <c r="W1155" s="12">
        <v>1</v>
      </c>
      <c r="X1155" s="12">
        <v>0</v>
      </c>
      <c r="Y1155" s="12">
        <v>1</v>
      </c>
      <c r="Z1155" s="12">
        <v>1</v>
      </c>
      <c r="AA1155" s="12">
        <v>0</v>
      </c>
      <c r="AB1155" s="12">
        <v>0</v>
      </c>
      <c r="AC1155" s="12">
        <v>0</v>
      </c>
      <c r="AD1155" s="12">
        <v>1</v>
      </c>
      <c r="AE1155" s="12">
        <v>0</v>
      </c>
      <c r="AF1155" s="12">
        <v>0</v>
      </c>
      <c r="AG1155" s="113">
        <v>2.917770732084279</v>
      </c>
      <c r="AH1155" s="12">
        <v>1</v>
      </c>
      <c r="AI1155" s="24">
        <v>91</v>
      </c>
      <c r="AJ1155" s="12">
        <v>1</v>
      </c>
      <c r="AK1155" s="12" t="s">
        <v>1213</v>
      </c>
      <c r="AL1155" s="12">
        <v>26</v>
      </c>
      <c r="AM1155" s="12" t="s">
        <v>176</v>
      </c>
      <c r="AN1155" s="128">
        <f t="shared" si="42"/>
        <v>8.0063675676502459</v>
      </c>
      <c r="AO1155" s="12">
        <v>1269.94</v>
      </c>
      <c r="AP1155" s="12" t="s">
        <v>1235</v>
      </c>
      <c r="AQ1155" s="12" t="s">
        <v>626</v>
      </c>
      <c r="AR1155" s="12" t="s">
        <v>1230</v>
      </c>
      <c r="AS1155" s="12" t="s">
        <v>1265</v>
      </c>
      <c r="AT1155" s="12" t="s">
        <v>17</v>
      </c>
    </row>
    <row r="1156" spans="1:46" ht="15" customHeight="1" x14ac:dyDescent="0.3">
      <c r="A1156" s="15">
        <v>8.4398344230995227E-3</v>
      </c>
      <c r="B1156" s="12">
        <v>1.9476540976383513E-2</v>
      </c>
      <c r="C1156" s="12">
        <v>0</v>
      </c>
      <c r="D1156" s="12">
        <v>1</v>
      </c>
      <c r="E1156" s="12">
        <v>0</v>
      </c>
      <c r="F1156" s="12">
        <v>1</v>
      </c>
      <c r="G1156" s="12">
        <v>1</v>
      </c>
      <c r="H1156" s="12">
        <v>0</v>
      </c>
      <c r="I1156" s="12">
        <v>0</v>
      </c>
      <c r="J1156" s="12">
        <v>0</v>
      </c>
      <c r="K1156" s="12">
        <v>0</v>
      </c>
      <c r="L1156" s="12">
        <v>0</v>
      </c>
      <c r="M1156" s="12">
        <v>0</v>
      </c>
      <c r="N1156" s="12">
        <v>0</v>
      </c>
      <c r="O1156" s="113">
        <v>7.6036486852101079</v>
      </c>
      <c r="P1156" s="12">
        <v>0</v>
      </c>
      <c r="Q1156" s="12">
        <v>0</v>
      </c>
      <c r="R1156" s="12">
        <v>4.2329999999999997</v>
      </c>
      <c r="S1156" s="128">
        <v>6.3350542514980592</v>
      </c>
      <c r="T1156" s="126">
        <v>1</v>
      </c>
      <c r="U1156" s="128">
        <v>1.1202848355460455</v>
      </c>
      <c r="V1156" s="12">
        <v>0</v>
      </c>
      <c r="W1156" s="12">
        <v>1</v>
      </c>
      <c r="X1156" s="12">
        <v>0</v>
      </c>
      <c r="Y1156" s="12">
        <v>1</v>
      </c>
      <c r="Z1156" s="12">
        <v>1</v>
      </c>
      <c r="AA1156" s="12">
        <v>0</v>
      </c>
      <c r="AB1156" s="12">
        <v>0</v>
      </c>
      <c r="AC1156" s="12">
        <v>0</v>
      </c>
      <c r="AD1156" s="12">
        <v>1</v>
      </c>
      <c r="AE1156" s="12">
        <v>0</v>
      </c>
      <c r="AF1156" s="12">
        <v>0.42599999999999999</v>
      </c>
      <c r="AG1156" s="113">
        <v>2.917770732084279</v>
      </c>
      <c r="AH1156" s="12">
        <v>1</v>
      </c>
      <c r="AI1156" s="24">
        <v>91</v>
      </c>
      <c r="AJ1156" s="12">
        <v>1</v>
      </c>
      <c r="AK1156" s="12" t="s">
        <v>1213</v>
      </c>
      <c r="AL1156" s="12">
        <v>26</v>
      </c>
      <c r="AM1156" s="12" t="s">
        <v>176</v>
      </c>
      <c r="AN1156" s="128">
        <f t="shared" si="42"/>
        <v>8.0063675676502459</v>
      </c>
      <c r="AO1156" s="12">
        <v>1269.94</v>
      </c>
      <c r="AP1156" s="12" t="s">
        <v>1236</v>
      </c>
      <c r="AQ1156" s="12" t="s">
        <v>626</v>
      </c>
      <c r="AR1156" s="12" t="s">
        <v>1228</v>
      </c>
      <c r="AS1156" s="12" t="s">
        <v>1263</v>
      </c>
      <c r="AT1156" s="12" t="s">
        <v>17</v>
      </c>
    </row>
    <row r="1157" spans="1:46" ht="15" customHeight="1" x14ac:dyDescent="0.3">
      <c r="A1157" s="15">
        <v>9.936874004698339E-3</v>
      </c>
      <c r="B1157" s="12">
        <v>1.9476273049208744E-2</v>
      </c>
      <c r="C1157" s="12">
        <v>0</v>
      </c>
      <c r="D1157" s="12">
        <v>1</v>
      </c>
      <c r="E1157" s="12">
        <v>0</v>
      </c>
      <c r="F1157" s="12">
        <v>1</v>
      </c>
      <c r="G1157" s="12">
        <v>1</v>
      </c>
      <c r="H1157" s="12">
        <v>0</v>
      </c>
      <c r="I1157" s="12">
        <v>0</v>
      </c>
      <c r="J1157" s="12">
        <v>0</v>
      </c>
      <c r="K1157" s="12">
        <v>0</v>
      </c>
      <c r="L1157" s="12">
        <v>0</v>
      </c>
      <c r="M1157" s="12">
        <v>0</v>
      </c>
      <c r="N1157" s="12">
        <v>0</v>
      </c>
      <c r="O1157" s="113">
        <v>7.6036486852101079</v>
      </c>
      <c r="P1157" s="12">
        <v>0</v>
      </c>
      <c r="Q1157" s="12">
        <v>0</v>
      </c>
      <c r="R1157" s="12">
        <v>4.2329999999999997</v>
      </c>
      <c r="S1157" s="128">
        <v>6.3350542514980592</v>
      </c>
      <c r="T1157" s="126">
        <v>1</v>
      </c>
      <c r="U1157" s="128">
        <v>1.1202848355460455</v>
      </c>
      <c r="V1157" s="12">
        <v>0</v>
      </c>
      <c r="W1157" s="12">
        <v>1</v>
      </c>
      <c r="X1157" s="12">
        <v>0</v>
      </c>
      <c r="Y1157" s="12">
        <v>1</v>
      </c>
      <c r="Z1157" s="12">
        <v>1</v>
      </c>
      <c r="AA1157" s="12">
        <v>0</v>
      </c>
      <c r="AB1157" s="12">
        <v>0</v>
      </c>
      <c r="AC1157" s="12">
        <v>0</v>
      </c>
      <c r="AD1157" s="12">
        <v>1</v>
      </c>
      <c r="AE1157" s="12">
        <v>0</v>
      </c>
      <c r="AF1157" s="12">
        <v>0.42599999999999999</v>
      </c>
      <c r="AG1157" s="113">
        <v>2.917770732084279</v>
      </c>
      <c r="AH1157" s="12">
        <v>1</v>
      </c>
      <c r="AI1157" s="24">
        <v>91</v>
      </c>
      <c r="AJ1157" s="12">
        <v>1</v>
      </c>
      <c r="AK1157" s="12" t="s">
        <v>1213</v>
      </c>
      <c r="AL1157" s="12">
        <v>26</v>
      </c>
      <c r="AM1157" s="12" t="s">
        <v>176</v>
      </c>
      <c r="AN1157" s="128">
        <f t="shared" si="42"/>
        <v>8.0063675676502459</v>
      </c>
      <c r="AO1157" s="12">
        <v>1269.94</v>
      </c>
      <c r="AP1157" s="12" t="s">
        <v>1236</v>
      </c>
      <c r="AQ1157" s="12" t="s">
        <v>626</v>
      </c>
      <c r="AR1157" s="12" t="s">
        <v>1231</v>
      </c>
      <c r="AS1157" s="12" t="s">
        <v>1269</v>
      </c>
      <c r="AT1157" s="12" t="s">
        <v>17</v>
      </c>
    </row>
    <row r="1158" spans="1:46" ht="15" customHeight="1" x14ac:dyDescent="0.3">
      <c r="A1158" s="15">
        <v>-1.8896030488482569E-3</v>
      </c>
      <c r="B1158" s="12">
        <v>3.0233648781572111E-2</v>
      </c>
      <c r="C1158" s="12">
        <v>0</v>
      </c>
      <c r="D1158" s="12">
        <v>1</v>
      </c>
      <c r="E1158" s="12">
        <v>0</v>
      </c>
      <c r="F1158" s="12">
        <v>1</v>
      </c>
      <c r="G1158" s="12">
        <v>1</v>
      </c>
      <c r="H1158" s="12">
        <v>0</v>
      </c>
      <c r="I1158" s="12">
        <v>0</v>
      </c>
      <c r="J1158" s="12">
        <v>0</v>
      </c>
      <c r="K1158" s="12">
        <v>0</v>
      </c>
      <c r="L1158" s="12">
        <v>0</v>
      </c>
      <c r="M1158" s="12">
        <v>0</v>
      </c>
      <c r="N1158" s="12">
        <v>0</v>
      </c>
      <c r="O1158" s="113">
        <v>7.6036486852101079</v>
      </c>
      <c r="P1158" s="12">
        <v>0</v>
      </c>
      <c r="Q1158" s="12">
        <v>0</v>
      </c>
      <c r="R1158" s="12">
        <v>4.2329999999999997</v>
      </c>
      <c r="S1158" s="128">
        <v>6.3350542514980592</v>
      </c>
      <c r="T1158" s="126">
        <v>1</v>
      </c>
      <c r="U1158" s="128">
        <v>1.1202848355460455</v>
      </c>
      <c r="V1158" s="12">
        <v>0</v>
      </c>
      <c r="W1158" s="12">
        <v>1</v>
      </c>
      <c r="X1158" s="12">
        <v>0</v>
      </c>
      <c r="Y1158" s="12">
        <v>1</v>
      </c>
      <c r="Z1158" s="12">
        <v>1</v>
      </c>
      <c r="AA1158" s="12">
        <v>0</v>
      </c>
      <c r="AB1158" s="12">
        <v>0</v>
      </c>
      <c r="AC1158" s="12">
        <v>0</v>
      </c>
      <c r="AD1158" s="12">
        <v>1</v>
      </c>
      <c r="AE1158" s="12">
        <v>0</v>
      </c>
      <c r="AF1158" s="12">
        <v>1</v>
      </c>
      <c r="AG1158" s="113">
        <v>2.917770732084279</v>
      </c>
      <c r="AH1158" s="12">
        <v>1</v>
      </c>
      <c r="AI1158" s="24">
        <v>91</v>
      </c>
      <c r="AJ1158" s="12">
        <v>1</v>
      </c>
      <c r="AK1158" s="12" t="s">
        <v>1213</v>
      </c>
      <c r="AL1158" s="12">
        <v>26</v>
      </c>
      <c r="AM1158" s="12" t="s">
        <v>176</v>
      </c>
      <c r="AN1158" s="128">
        <f t="shared" si="42"/>
        <v>8.0063675676502459</v>
      </c>
      <c r="AO1158" s="12">
        <v>1269.94</v>
      </c>
      <c r="AP1158" s="12" t="s">
        <v>1237</v>
      </c>
      <c r="AQ1158" s="12" t="s">
        <v>626</v>
      </c>
      <c r="AR1158" s="12" t="s">
        <v>1228</v>
      </c>
      <c r="AS1158" s="12" t="s">
        <v>1263</v>
      </c>
      <c r="AT1158" s="12" t="s">
        <v>17</v>
      </c>
    </row>
    <row r="1159" spans="1:46" ht="15" customHeight="1" x14ac:dyDescent="0.3">
      <c r="A1159" s="15">
        <v>-3.6633757982118792E-2</v>
      </c>
      <c r="B1159" s="12">
        <v>3.021340864504643E-2</v>
      </c>
      <c r="C1159" s="12">
        <v>0</v>
      </c>
      <c r="D1159" s="12">
        <v>1</v>
      </c>
      <c r="E1159" s="12">
        <v>0</v>
      </c>
      <c r="F1159" s="12">
        <v>1</v>
      </c>
      <c r="G1159" s="12">
        <v>1</v>
      </c>
      <c r="H1159" s="12">
        <v>0</v>
      </c>
      <c r="I1159" s="12">
        <v>0</v>
      </c>
      <c r="J1159" s="12">
        <v>0</v>
      </c>
      <c r="K1159" s="12">
        <v>0</v>
      </c>
      <c r="L1159" s="12">
        <v>0</v>
      </c>
      <c r="M1159" s="12">
        <v>0</v>
      </c>
      <c r="N1159" s="12">
        <v>0</v>
      </c>
      <c r="O1159" s="113">
        <v>7.6036486852101079</v>
      </c>
      <c r="P1159" s="12">
        <v>0</v>
      </c>
      <c r="Q1159" s="12">
        <v>0</v>
      </c>
      <c r="R1159" s="12">
        <v>4.2329999999999997</v>
      </c>
      <c r="S1159" s="128">
        <v>6.3350542514980592</v>
      </c>
      <c r="T1159" s="126">
        <v>1</v>
      </c>
      <c r="U1159" s="128">
        <v>1.1202848355460455</v>
      </c>
      <c r="V1159" s="12">
        <v>0</v>
      </c>
      <c r="W1159" s="12">
        <v>1</v>
      </c>
      <c r="X1159" s="12">
        <v>0</v>
      </c>
      <c r="Y1159" s="12">
        <v>1</v>
      </c>
      <c r="Z1159" s="12">
        <v>1</v>
      </c>
      <c r="AA1159" s="12">
        <v>0</v>
      </c>
      <c r="AB1159" s="12">
        <v>0</v>
      </c>
      <c r="AC1159" s="12">
        <v>0</v>
      </c>
      <c r="AD1159" s="12">
        <v>1</v>
      </c>
      <c r="AE1159" s="12">
        <v>0</v>
      </c>
      <c r="AF1159" s="12">
        <v>1</v>
      </c>
      <c r="AG1159" s="113">
        <v>2.917770732084279</v>
      </c>
      <c r="AH1159" s="12">
        <v>1</v>
      </c>
      <c r="AI1159" s="24">
        <v>91</v>
      </c>
      <c r="AJ1159" s="12">
        <v>1</v>
      </c>
      <c r="AK1159" s="12" t="s">
        <v>1213</v>
      </c>
      <c r="AL1159" s="12">
        <v>26</v>
      </c>
      <c r="AM1159" s="12" t="s">
        <v>176</v>
      </c>
      <c r="AN1159" s="128">
        <f t="shared" si="42"/>
        <v>8.0063675676502459</v>
      </c>
      <c r="AO1159" s="12">
        <v>1269.94</v>
      </c>
      <c r="AP1159" s="12" t="s">
        <v>1237</v>
      </c>
      <c r="AQ1159" s="12" t="s">
        <v>626</v>
      </c>
      <c r="AR1159" s="12" t="s">
        <v>1231</v>
      </c>
      <c r="AS1159" s="12" t="s">
        <v>1269</v>
      </c>
      <c r="AT1159" s="12" t="s">
        <v>17</v>
      </c>
    </row>
    <row r="1160" spans="1:46" ht="15" customHeight="1" x14ac:dyDescent="0.3">
      <c r="A1160" s="15">
        <v>1.4277941137973569E-2</v>
      </c>
      <c r="B1160" s="12">
        <v>2.5496323460667082E-2</v>
      </c>
      <c r="C1160" s="12">
        <v>0</v>
      </c>
      <c r="D1160" s="12">
        <v>1</v>
      </c>
      <c r="E1160" s="12">
        <v>0</v>
      </c>
      <c r="F1160" s="12">
        <v>1</v>
      </c>
      <c r="G1160" s="12">
        <v>1</v>
      </c>
      <c r="H1160" s="12">
        <v>0</v>
      </c>
      <c r="I1160" s="12">
        <v>0</v>
      </c>
      <c r="J1160" s="12">
        <v>0</v>
      </c>
      <c r="K1160" s="12">
        <v>0</v>
      </c>
      <c r="L1160" s="12">
        <v>0</v>
      </c>
      <c r="M1160" s="12">
        <v>0</v>
      </c>
      <c r="N1160" s="12">
        <v>0</v>
      </c>
      <c r="O1160" s="113">
        <v>7.6036486852101079</v>
      </c>
      <c r="P1160" s="12">
        <v>0</v>
      </c>
      <c r="Q1160" s="12">
        <v>0</v>
      </c>
      <c r="R1160" s="12">
        <v>4.2329999999999997</v>
      </c>
      <c r="S1160" s="128">
        <v>6.3350542514980592</v>
      </c>
      <c r="T1160" s="126">
        <v>1</v>
      </c>
      <c r="U1160" s="128">
        <v>1.1202848355460455</v>
      </c>
      <c r="V1160" s="12">
        <v>0</v>
      </c>
      <c r="W1160" s="12">
        <v>1</v>
      </c>
      <c r="X1160" s="12">
        <v>0</v>
      </c>
      <c r="Y1160" s="12">
        <v>1</v>
      </c>
      <c r="Z1160" s="12">
        <v>1</v>
      </c>
      <c r="AA1160" s="12">
        <v>0</v>
      </c>
      <c r="AB1160" s="12">
        <v>0</v>
      </c>
      <c r="AC1160" s="12">
        <v>0</v>
      </c>
      <c r="AD1160" s="12">
        <v>1</v>
      </c>
      <c r="AE1160" s="12">
        <v>0</v>
      </c>
      <c r="AF1160" s="12">
        <v>0</v>
      </c>
      <c r="AG1160" s="113">
        <v>2.917770732084279</v>
      </c>
      <c r="AH1160" s="12">
        <v>1</v>
      </c>
      <c r="AI1160" s="24">
        <v>91</v>
      </c>
      <c r="AJ1160" s="12">
        <v>1</v>
      </c>
      <c r="AK1160" s="12" t="s">
        <v>1213</v>
      </c>
      <c r="AL1160" s="12">
        <v>26</v>
      </c>
      <c r="AM1160" s="12" t="s">
        <v>176</v>
      </c>
      <c r="AN1160" s="128">
        <f t="shared" ref="AN1160:AN1186" si="43">LN(3000)</f>
        <v>8.0063675676502459</v>
      </c>
      <c r="AO1160" s="12">
        <v>1269.94</v>
      </c>
      <c r="AP1160" s="12" t="s">
        <v>1238</v>
      </c>
      <c r="AQ1160" s="12" t="s">
        <v>626</v>
      </c>
      <c r="AR1160" s="12" t="s">
        <v>1228</v>
      </c>
      <c r="AS1160" s="12" t="s">
        <v>1263</v>
      </c>
      <c r="AT1160" s="12" t="s">
        <v>17</v>
      </c>
    </row>
    <row r="1161" spans="1:46" ht="15" customHeight="1" x14ac:dyDescent="0.3">
      <c r="A1161" s="15">
        <v>4.7653462494813031E-2</v>
      </c>
      <c r="B1161" s="12">
        <v>2.5469954092055241E-2</v>
      </c>
      <c r="C1161" s="12">
        <v>0</v>
      </c>
      <c r="D1161" s="12">
        <v>1</v>
      </c>
      <c r="E1161" s="12">
        <v>0</v>
      </c>
      <c r="F1161" s="12">
        <v>1</v>
      </c>
      <c r="G1161" s="12">
        <v>1</v>
      </c>
      <c r="H1161" s="12">
        <v>0</v>
      </c>
      <c r="I1161" s="12">
        <v>0</v>
      </c>
      <c r="J1161" s="12">
        <v>0</v>
      </c>
      <c r="K1161" s="12">
        <v>0</v>
      </c>
      <c r="L1161" s="12">
        <v>0</v>
      </c>
      <c r="M1161" s="12">
        <v>0</v>
      </c>
      <c r="N1161" s="12">
        <v>0</v>
      </c>
      <c r="O1161" s="113">
        <v>7.6036486852101079</v>
      </c>
      <c r="P1161" s="12">
        <v>0</v>
      </c>
      <c r="Q1161" s="12">
        <v>0</v>
      </c>
      <c r="R1161" s="12">
        <v>4.2329999999999997</v>
      </c>
      <c r="S1161" s="128">
        <v>6.3350542514980592</v>
      </c>
      <c r="T1161" s="126">
        <v>1</v>
      </c>
      <c r="U1161" s="128">
        <v>1.1202848355460455</v>
      </c>
      <c r="V1161" s="12">
        <v>0</v>
      </c>
      <c r="W1161" s="12">
        <v>1</v>
      </c>
      <c r="X1161" s="12">
        <v>0</v>
      </c>
      <c r="Y1161" s="12">
        <v>1</v>
      </c>
      <c r="Z1161" s="12">
        <v>1</v>
      </c>
      <c r="AA1161" s="12">
        <v>0</v>
      </c>
      <c r="AB1161" s="12">
        <v>0</v>
      </c>
      <c r="AC1161" s="12">
        <v>0</v>
      </c>
      <c r="AD1161" s="12">
        <v>1</v>
      </c>
      <c r="AE1161" s="12">
        <v>0</v>
      </c>
      <c r="AF1161" s="12">
        <v>0</v>
      </c>
      <c r="AG1161" s="113">
        <v>2.917770732084279</v>
      </c>
      <c r="AH1161" s="12">
        <v>1</v>
      </c>
      <c r="AI1161" s="24">
        <v>91</v>
      </c>
      <c r="AJ1161" s="12">
        <v>1</v>
      </c>
      <c r="AK1161" s="12" t="s">
        <v>1213</v>
      </c>
      <c r="AL1161" s="12">
        <v>26</v>
      </c>
      <c r="AM1161" s="12" t="s">
        <v>176</v>
      </c>
      <c r="AN1161" s="128">
        <f t="shared" si="43"/>
        <v>8.0063675676502459</v>
      </c>
      <c r="AO1161" s="12">
        <v>1269.94</v>
      </c>
      <c r="AP1161" s="12" t="s">
        <v>1238</v>
      </c>
      <c r="AQ1161" s="12" t="s">
        <v>626</v>
      </c>
      <c r="AR1161" s="12" t="s">
        <v>1231</v>
      </c>
      <c r="AS1161" s="12" t="s">
        <v>1269</v>
      </c>
      <c r="AT1161" s="12" t="s">
        <v>17</v>
      </c>
    </row>
    <row r="1162" spans="1:46" ht="15" customHeight="1" x14ac:dyDescent="0.3">
      <c r="A1162" s="15">
        <v>-5.1674974472183215E-3</v>
      </c>
      <c r="B1162" s="12">
        <v>1.8790899808066627E-2</v>
      </c>
      <c r="C1162" s="12">
        <v>0</v>
      </c>
      <c r="D1162" s="12">
        <v>1</v>
      </c>
      <c r="E1162" s="12">
        <v>0</v>
      </c>
      <c r="F1162" s="12">
        <v>1</v>
      </c>
      <c r="G1162" s="12">
        <v>1</v>
      </c>
      <c r="H1162" s="12">
        <v>0</v>
      </c>
      <c r="I1162" s="12">
        <v>0</v>
      </c>
      <c r="J1162" s="12">
        <v>0</v>
      </c>
      <c r="K1162" s="12">
        <v>0</v>
      </c>
      <c r="L1162" s="12">
        <v>0</v>
      </c>
      <c r="M1162" s="12">
        <v>0</v>
      </c>
      <c r="N1162" s="12">
        <v>0</v>
      </c>
      <c r="O1162" s="113">
        <v>7.6036486852101079</v>
      </c>
      <c r="P1162" s="12">
        <v>0</v>
      </c>
      <c r="Q1162" s="12">
        <v>0</v>
      </c>
      <c r="R1162" s="12">
        <v>4.2329999999999997</v>
      </c>
      <c r="S1162" s="128">
        <v>6.3350542514980592</v>
      </c>
      <c r="T1162" s="126">
        <v>1</v>
      </c>
      <c r="U1162" s="128">
        <v>1.1202848355460455</v>
      </c>
      <c r="V1162" s="12">
        <v>0</v>
      </c>
      <c r="W1162" s="12">
        <v>1</v>
      </c>
      <c r="X1162" s="12">
        <v>0</v>
      </c>
      <c r="Y1162" s="12">
        <v>1</v>
      </c>
      <c r="Z1162" s="12">
        <v>1</v>
      </c>
      <c r="AA1162" s="12">
        <v>0</v>
      </c>
      <c r="AB1162" s="12">
        <v>0</v>
      </c>
      <c r="AC1162" s="12">
        <v>0</v>
      </c>
      <c r="AD1162" s="12">
        <v>1</v>
      </c>
      <c r="AE1162" s="12">
        <v>0</v>
      </c>
      <c r="AF1162" s="12">
        <v>0.42599999999999999</v>
      </c>
      <c r="AG1162" s="113">
        <v>2.917770732084279</v>
      </c>
      <c r="AH1162" s="12">
        <v>1</v>
      </c>
      <c r="AI1162" s="24">
        <v>91</v>
      </c>
      <c r="AJ1162" s="12">
        <v>1</v>
      </c>
      <c r="AK1162" s="12" t="s">
        <v>1213</v>
      </c>
      <c r="AL1162" s="12">
        <v>26</v>
      </c>
      <c r="AM1162" s="12" t="s">
        <v>176</v>
      </c>
      <c r="AN1162" s="128">
        <f t="shared" si="43"/>
        <v>8.0063675676502459</v>
      </c>
      <c r="AO1162" s="12">
        <v>1269.94</v>
      </c>
      <c r="AP1162" s="12" t="s">
        <v>1233</v>
      </c>
      <c r="AQ1162" s="12" t="s">
        <v>628</v>
      </c>
      <c r="AR1162" s="12" t="s">
        <v>1228</v>
      </c>
      <c r="AS1162" s="12" t="s">
        <v>1266</v>
      </c>
      <c r="AT1162" s="12" t="s">
        <v>17</v>
      </c>
    </row>
    <row r="1163" spans="1:46" ht="15" customHeight="1" x14ac:dyDescent="0.3">
      <c r="A1163" s="15">
        <v>1.7775384742389445E-3</v>
      </c>
      <c r="B1163" s="12">
        <v>1.8791121013383129E-2</v>
      </c>
      <c r="C1163" s="12">
        <v>0</v>
      </c>
      <c r="D1163" s="12">
        <v>1</v>
      </c>
      <c r="E1163" s="12">
        <v>0</v>
      </c>
      <c r="F1163" s="12">
        <v>1</v>
      </c>
      <c r="G1163" s="12">
        <v>1</v>
      </c>
      <c r="H1163" s="12">
        <v>0</v>
      </c>
      <c r="I1163" s="12">
        <v>0</v>
      </c>
      <c r="J1163" s="12">
        <v>0</v>
      </c>
      <c r="K1163" s="12">
        <v>0</v>
      </c>
      <c r="L1163" s="12">
        <v>0</v>
      </c>
      <c r="M1163" s="12">
        <v>0</v>
      </c>
      <c r="N1163" s="12">
        <v>0</v>
      </c>
      <c r="O1163" s="113">
        <v>7.6036486852101079</v>
      </c>
      <c r="P1163" s="12">
        <v>0</v>
      </c>
      <c r="Q1163" s="12">
        <v>0</v>
      </c>
      <c r="R1163" s="12">
        <v>4.2329999999999997</v>
      </c>
      <c r="S1163" s="128">
        <v>6.3350542514980592</v>
      </c>
      <c r="T1163" s="126">
        <v>1</v>
      </c>
      <c r="U1163" s="128">
        <v>1.1202848355460455</v>
      </c>
      <c r="V1163" s="12">
        <v>0</v>
      </c>
      <c r="W1163" s="12">
        <v>1</v>
      </c>
      <c r="X1163" s="12">
        <v>0</v>
      </c>
      <c r="Y1163" s="12">
        <v>1</v>
      </c>
      <c r="Z1163" s="12">
        <v>1</v>
      </c>
      <c r="AA1163" s="12">
        <v>0</v>
      </c>
      <c r="AB1163" s="12">
        <v>0</v>
      </c>
      <c r="AC1163" s="12">
        <v>0</v>
      </c>
      <c r="AD1163" s="12">
        <v>1</v>
      </c>
      <c r="AE1163" s="12">
        <v>0</v>
      </c>
      <c r="AF1163" s="12">
        <v>0.42599999999999999</v>
      </c>
      <c r="AG1163" s="113">
        <v>2.917770732084279</v>
      </c>
      <c r="AH1163" s="12">
        <v>1</v>
      </c>
      <c r="AI1163" s="24">
        <v>91</v>
      </c>
      <c r="AJ1163" s="12">
        <v>1</v>
      </c>
      <c r="AK1163" s="12" t="s">
        <v>1213</v>
      </c>
      <c r="AL1163" s="12">
        <v>26</v>
      </c>
      <c r="AM1163" s="12" t="s">
        <v>176</v>
      </c>
      <c r="AN1163" s="128">
        <f t="shared" si="43"/>
        <v>8.0063675676502459</v>
      </c>
      <c r="AO1163" s="12">
        <v>1269.94</v>
      </c>
      <c r="AP1163" s="12" t="s">
        <v>1233</v>
      </c>
      <c r="AQ1163" s="12" t="s">
        <v>628</v>
      </c>
      <c r="AR1163" s="12" t="s">
        <v>1229</v>
      </c>
      <c r="AS1163" s="12" t="s">
        <v>1267</v>
      </c>
      <c r="AT1163" s="12" t="s">
        <v>17</v>
      </c>
    </row>
    <row r="1164" spans="1:46" ht="15" customHeight="1" x14ac:dyDescent="0.3">
      <c r="A1164" s="15">
        <v>1.6048707396351156E-2</v>
      </c>
      <c r="B1164" s="12">
        <v>1.8788730610362327E-2</v>
      </c>
      <c r="C1164" s="12">
        <v>0</v>
      </c>
      <c r="D1164" s="12">
        <v>1</v>
      </c>
      <c r="E1164" s="12">
        <v>0</v>
      </c>
      <c r="F1164" s="12">
        <v>1</v>
      </c>
      <c r="G1164" s="12">
        <v>1</v>
      </c>
      <c r="H1164" s="12">
        <v>0</v>
      </c>
      <c r="I1164" s="12">
        <v>0</v>
      </c>
      <c r="J1164" s="12">
        <v>0</v>
      </c>
      <c r="K1164" s="12">
        <v>0</v>
      </c>
      <c r="L1164" s="12">
        <v>0</v>
      </c>
      <c r="M1164" s="12">
        <v>0</v>
      </c>
      <c r="N1164" s="12">
        <v>0</v>
      </c>
      <c r="O1164" s="113">
        <v>7.6036486852101079</v>
      </c>
      <c r="P1164" s="12">
        <v>0</v>
      </c>
      <c r="Q1164" s="12">
        <v>0</v>
      </c>
      <c r="R1164" s="12">
        <v>4.2329999999999997</v>
      </c>
      <c r="S1164" s="128">
        <v>6.3350542514980592</v>
      </c>
      <c r="T1164" s="126">
        <v>1</v>
      </c>
      <c r="U1164" s="128">
        <v>1.1202848355460455</v>
      </c>
      <c r="V1164" s="12">
        <v>0</v>
      </c>
      <c r="W1164" s="12">
        <v>1</v>
      </c>
      <c r="X1164" s="12">
        <v>0</v>
      </c>
      <c r="Y1164" s="12">
        <v>1</v>
      </c>
      <c r="Z1164" s="12">
        <v>1</v>
      </c>
      <c r="AA1164" s="12">
        <v>0</v>
      </c>
      <c r="AB1164" s="12">
        <v>0</v>
      </c>
      <c r="AC1164" s="12">
        <v>0</v>
      </c>
      <c r="AD1164" s="12">
        <v>1</v>
      </c>
      <c r="AE1164" s="12">
        <v>0</v>
      </c>
      <c r="AF1164" s="12">
        <v>0.42599999999999999</v>
      </c>
      <c r="AG1164" s="113">
        <v>2.917770732084279</v>
      </c>
      <c r="AH1164" s="12">
        <v>1</v>
      </c>
      <c r="AI1164" s="24">
        <v>91</v>
      </c>
      <c r="AJ1164" s="12">
        <v>1</v>
      </c>
      <c r="AK1164" s="12" t="s">
        <v>1213</v>
      </c>
      <c r="AL1164" s="12">
        <v>26</v>
      </c>
      <c r="AM1164" s="12" t="s">
        <v>176</v>
      </c>
      <c r="AN1164" s="128">
        <f t="shared" si="43"/>
        <v>8.0063675676502459</v>
      </c>
      <c r="AO1164" s="12">
        <v>1269.94</v>
      </c>
      <c r="AP1164" s="12" t="s">
        <v>1233</v>
      </c>
      <c r="AQ1164" s="12" t="s">
        <v>628</v>
      </c>
      <c r="AR1164" s="12" t="s">
        <v>1230</v>
      </c>
      <c r="AS1164" s="12" t="s">
        <v>1268</v>
      </c>
      <c r="AT1164" s="12" t="s">
        <v>17</v>
      </c>
    </row>
    <row r="1165" spans="1:46" ht="15" customHeight="1" x14ac:dyDescent="0.3">
      <c r="A1165" s="15">
        <v>-2.9148201866454448E-2</v>
      </c>
      <c r="B1165" s="12">
        <v>2.9148201866454448E-2</v>
      </c>
      <c r="C1165" s="12">
        <v>0</v>
      </c>
      <c r="D1165" s="12">
        <v>1</v>
      </c>
      <c r="E1165" s="12">
        <v>0</v>
      </c>
      <c r="F1165" s="12">
        <v>1</v>
      </c>
      <c r="G1165" s="12">
        <v>1</v>
      </c>
      <c r="H1165" s="12">
        <v>0</v>
      </c>
      <c r="I1165" s="12">
        <v>0</v>
      </c>
      <c r="J1165" s="12">
        <v>0</v>
      </c>
      <c r="K1165" s="12">
        <v>0</v>
      </c>
      <c r="L1165" s="12">
        <v>0</v>
      </c>
      <c r="M1165" s="12">
        <v>0</v>
      </c>
      <c r="N1165" s="12">
        <v>0</v>
      </c>
      <c r="O1165" s="113">
        <v>7.6036486852101079</v>
      </c>
      <c r="P1165" s="12">
        <v>0</v>
      </c>
      <c r="Q1165" s="12">
        <v>0</v>
      </c>
      <c r="R1165" s="12">
        <v>4.2329999999999997</v>
      </c>
      <c r="S1165" s="128">
        <v>6.3350542514980592</v>
      </c>
      <c r="T1165" s="126">
        <v>1</v>
      </c>
      <c r="U1165" s="128">
        <v>1.1202848355460455</v>
      </c>
      <c r="V1165" s="12">
        <v>0</v>
      </c>
      <c r="W1165" s="12">
        <v>1</v>
      </c>
      <c r="X1165" s="12">
        <v>0</v>
      </c>
      <c r="Y1165" s="12">
        <v>1</v>
      </c>
      <c r="Z1165" s="12">
        <v>1</v>
      </c>
      <c r="AA1165" s="12">
        <v>0</v>
      </c>
      <c r="AB1165" s="12">
        <v>0</v>
      </c>
      <c r="AC1165" s="12">
        <v>0</v>
      </c>
      <c r="AD1165" s="12">
        <v>1</v>
      </c>
      <c r="AE1165" s="12">
        <v>0</v>
      </c>
      <c r="AF1165" s="12">
        <v>1</v>
      </c>
      <c r="AG1165" s="113">
        <v>2.917770732084279</v>
      </c>
      <c r="AH1165" s="12">
        <v>1</v>
      </c>
      <c r="AI1165" s="24">
        <v>91</v>
      </c>
      <c r="AJ1165" s="12">
        <v>1</v>
      </c>
      <c r="AK1165" s="12" t="s">
        <v>1213</v>
      </c>
      <c r="AL1165" s="12">
        <v>26</v>
      </c>
      <c r="AM1165" s="12" t="s">
        <v>176</v>
      </c>
      <c r="AN1165" s="128">
        <f t="shared" si="43"/>
        <v>8.0063675676502459</v>
      </c>
      <c r="AO1165" s="12">
        <v>1269.94</v>
      </c>
      <c r="AP1165" s="12" t="s">
        <v>1234</v>
      </c>
      <c r="AQ1165" s="12" t="s">
        <v>628</v>
      </c>
      <c r="AR1165" s="12" t="s">
        <v>1228</v>
      </c>
      <c r="AS1165" s="12" t="s">
        <v>1266</v>
      </c>
      <c r="AT1165" s="12" t="s">
        <v>17</v>
      </c>
    </row>
    <row r="1166" spans="1:46" ht="15" customHeight="1" x14ac:dyDescent="0.3">
      <c r="A1166" s="15">
        <v>-2.3902124051640222E-4</v>
      </c>
      <c r="B1166" s="12">
        <v>2.9160591343001072E-2</v>
      </c>
      <c r="C1166" s="12">
        <v>0</v>
      </c>
      <c r="D1166" s="12">
        <v>1</v>
      </c>
      <c r="E1166" s="12">
        <v>0</v>
      </c>
      <c r="F1166" s="12">
        <v>1</v>
      </c>
      <c r="G1166" s="12">
        <v>1</v>
      </c>
      <c r="H1166" s="12">
        <v>0</v>
      </c>
      <c r="I1166" s="12">
        <v>0</v>
      </c>
      <c r="J1166" s="12">
        <v>0</v>
      </c>
      <c r="K1166" s="12">
        <v>0</v>
      </c>
      <c r="L1166" s="12">
        <v>0</v>
      </c>
      <c r="M1166" s="12">
        <v>0</v>
      </c>
      <c r="N1166" s="12">
        <v>0</v>
      </c>
      <c r="O1166" s="113">
        <v>7.6036486852101079</v>
      </c>
      <c r="P1166" s="12">
        <v>0</v>
      </c>
      <c r="Q1166" s="12">
        <v>0</v>
      </c>
      <c r="R1166" s="12">
        <v>4.2329999999999997</v>
      </c>
      <c r="S1166" s="128">
        <v>6.3350542514980592</v>
      </c>
      <c r="T1166" s="126">
        <v>1</v>
      </c>
      <c r="U1166" s="128">
        <v>1.1202848355460455</v>
      </c>
      <c r="V1166" s="12">
        <v>0</v>
      </c>
      <c r="W1166" s="12">
        <v>1</v>
      </c>
      <c r="X1166" s="12">
        <v>0</v>
      </c>
      <c r="Y1166" s="12">
        <v>1</v>
      </c>
      <c r="Z1166" s="12">
        <v>1</v>
      </c>
      <c r="AA1166" s="12">
        <v>0</v>
      </c>
      <c r="AB1166" s="12">
        <v>0</v>
      </c>
      <c r="AC1166" s="12">
        <v>0</v>
      </c>
      <c r="AD1166" s="12">
        <v>1</v>
      </c>
      <c r="AE1166" s="12">
        <v>0</v>
      </c>
      <c r="AF1166" s="12">
        <v>1</v>
      </c>
      <c r="AG1166" s="113">
        <v>2.917770732084279</v>
      </c>
      <c r="AH1166" s="12">
        <v>1</v>
      </c>
      <c r="AI1166" s="24">
        <v>91</v>
      </c>
      <c r="AJ1166" s="12">
        <v>1</v>
      </c>
      <c r="AK1166" s="12" t="s">
        <v>1213</v>
      </c>
      <c r="AL1166" s="12">
        <v>26</v>
      </c>
      <c r="AM1166" s="12" t="s">
        <v>176</v>
      </c>
      <c r="AN1166" s="128">
        <f t="shared" si="43"/>
        <v>8.0063675676502459</v>
      </c>
      <c r="AO1166" s="12">
        <v>1269.94</v>
      </c>
      <c r="AP1166" s="12" t="s">
        <v>1234</v>
      </c>
      <c r="AQ1166" s="12" t="s">
        <v>628</v>
      </c>
      <c r="AR1166" s="12" t="s">
        <v>1229</v>
      </c>
      <c r="AS1166" s="12" t="s">
        <v>1267</v>
      </c>
      <c r="AT1166" s="12" t="s">
        <v>17</v>
      </c>
    </row>
    <row r="1167" spans="1:46" ht="15" customHeight="1" x14ac:dyDescent="0.3">
      <c r="A1167" s="15">
        <v>-4.0201708796938802E-2</v>
      </c>
      <c r="B1167" s="12">
        <v>2.9137018302368489E-2</v>
      </c>
      <c r="C1167" s="12">
        <v>0</v>
      </c>
      <c r="D1167" s="12">
        <v>1</v>
      </c>
      <c r="E1167" s="12">
        <v>0</v>
      </c>
      <c r="F1167" s="12">
        <v>1</v>
      </c>
      <c r="G1167" s="12">
        <v>1</v>
      </c>
      <c r="H1167" s="12">
        <v>0</v>
      </c>
      <c r="I1167" s="12">
        <v>0</v>
      </c>
      <c r="J1167" s="12">
        <v>0</v>
      </c>
      <c r="K1167" s="12">
        <v>0</v>
      </c>
      <c r="L1167" s="12">
        <v>0</v>
      </c>
      <c r="M1167" s="12">
        <v>0</v>
      </c>
      <c r="N1167" s="12">
        <v>0</v>
      </c>
      <c r="O1167" s="113">
        <v>7.6036486852101079</v>
      </c>
      <c r="P1167" s="12">
        <v>0</v>
      </c>
      <c r="Q1167" s="12">
        <v>0</v>
      </c>
      <c r="R1167" s="12">
        <v>4.2329999999999997</v>
      </c>
      <c r="S1167" s="128">
        <v>6.3350542514980592</v>
      </c>
      <c r="T1167" s="126">
        <v>1</v>
      </c>
      <c r="U1167" s="128">
        <v>1.1202848355460455</v>
      </c>
      <c r="V1167" s="12">
        <v>0</v>
      </c>
      <c r="W1167" s="12">
        <v>1</v>
      </c>
      <c r="X1167" s="12">
        <v>0</v>
      </c>
      <c r="Y1167" s="12">
        <v>1</v>
      </c>
      <c r="Z1167" s="12">
        <v>1</v>
      </c>
      <c r="AA1167" s="12">
        <v>0</v>
      </c>
      <c r="AB1167" s="12">
        <v>0</v>
      </c>
      <c r="AC1167" s="12">
        <v>0</v>
      </c>
      <c r="AD1167" s="12">
        <v>1</v>
      </c>
      <c r="AE1167" s="12">
        <v>0</v>
      </c>
      <c r="AF1167" s="12">
        <v>1</v>
      </c>
      <c r="AG1167" s="113">
        <v>2.917770732084279</v>
      </c>
      <c r="AH1167" s="12">
        <v>1</v>
      </c>
      <c r="AI1167" s="24">
        <v>91</v>
      </c>
      <c r="AJ1167" s="12">
        <v>1</v>
      </c>
      <c r="AK1167" s="12" t="s">
        <v>1213</v>
      </c>
      <c r="AL1167" s="12">
        <v>26</v>
      </c>
      <c r="AM1167" s="12" t="s">
        <v>176</v>
      </c>
      <c r="AN1167" s="128">
        <f t="shared" si="43"/>
        <v>8.0063675676502459</v>
      </c>
      <c r="AO1167" s="12">
        <v>1269.94</v>
      </c>
      <c r="AP1167" s="12" t="s">
        <v>1234</v>
      </c>
      <c r="AQ1167" s="12" t="s">
        <v>628</v>
      </c>
      <c r="AR1167" s="12" t="s">
        <v>1230</v>
      </c>
      <c r="AS1167" s="12" t="s">
        <v>1268</v>
      </c>
      <c r="AT1167" s="12" t="s">
        <v>17</v>
      </c>
    </row>
    <row r="1168" spans="1:46" ht="15" customHeight="1" x14ac:dyDescent="0.3">
      <c r="A1168" s="15">
        <v>7.0293667732540567E-3</v>
      </c>
      <c r="B1168" s="12">
        <v>2.46027837063892E-2</v>
      </c>
      <c r="C1168" s="12">
        <v>0</v>
      </c>
      <c r="D1168" s="12">
        <v>1</v>
      </c>
      <c r="E1168" s="12">
        <v>0</v>
      </c>
      <c r="F1168" s="12">
        <v>1</v>
      </c>
      <c r="G1168" s="12">
        <v>1</v>
      </c>
      <c r="H1168" s="12">
        <v>0</v>
      </c>
      <c r="I1168" s="12">
        <v>0</v>
      </c>
      <c r="J1168" s="12">
        <v>0</v>
      </c>
      <c r="K1168" s="12">
        <v>0</v>
      </c>
      <c r="L1168" s="12">
        <v>0</v>
      </c>
      <c r="M1168" s="12">
        <v>0</v>
      </c>
      <c r="N1168" s="12">
        <v>0</v>
      </c>
      <c r="O1168" s="113">
        <v>7.6036486852101079</v>
      </c>
      <c r="P1168" s="12">
        <v>0</v>
      </c>
      <c r="Q1168" s="12">
        <v>0</v>
      </c>
      <c r="R1168" s="12">
        <v>4.2329999999999997</v>
      </c>
      <c r="S1168" s="128">
        <v>6.3350542514980592</v>
      </c>
      <c r="T1168" s="126">
        <v>1</v>
      </c>
      <c r="U1168" s="128">
        <v>1.1202848355460455</v>
      </c>
      <c r="V1168" s="12">
        <v>0</v>
      </c>
      <c r="W1168" s="12">
        <v>1</v>
      </c>
      <c r="X1168" s="12">
        <v>0</v>
      </c>
      <c r="Y1168" s="12">
        <v>1</v>
      </c>
      <c r="Z1168" s="12">
        <v>1</v>
      </c>
      <c r="AA1168" s="12">
        <v>0</v>
      </c>
      <c r="AB1168" s="12">
        <v>0</v>
      </c>
      <c r="AC1168" s="12">
        <v>0</v>
      </c>
      <c r="AD1168" s="12">
        <v>1</v>
      </c>
      <c r="AE1168" s="12">
        <v>0</v>
      </c>
      <c r="AF1168" s="12">
        <v>0</v>
      </c>
      <c r="AG1168" s="113">
        <v>2.917770732084279</v>
      </c>
      <c r="AH1168" s="12">
        <v>1</v>
      </c>
      <c r="AI1168" s="24">
        <v>91</v>
      </c>
      <c r="AJ1168" s="12">
        <v>1</v>
      </c>
      <c r="AK1168" s="12" t="s">
        <v>1213</v>
      </c>
      <c r="AL1168" s="12">
        <v>26</v>
      </c>
      <c r="AM1168" s="12" t="s">
        <v>176</v>
      </c>
      <c r="AN1168" s="128">
        <f t="shared" si="43"/>
        <v>8.0063675676502459</v>
      </c>
      <c r="AO1168" s="12">
        <v>1269.94</v>
      </c>
      <c r="AP1168" s="12" t="s">
        <v>1235</v>
      </c>
      <c r="AQ1168" s="12" t="s">
        <v>628</v>
      </c>
      <c r="AR1168" s="12" t="s">
        <v>1228</v>
      </c>
      <c r="AS1168" s="12" t="s">
        <v>1266</v>
      </c>
      <c r="AT1168" s="12" t="s">
        <v>17</v>
      </c>
    </row>
    <row r="1169" spans="1:46" ht="15" customHeight="1" x14ac:dyDescent="0.3">
      <c r="A1169" s="15">
        <v>7.7692575811330773E-3</v>
      </c>
      <c r="B1169" s="12">
        <v>2.4602649006921412E-2</v>
      </c>
      <c r="C1169" s="12">
        <v>0</v>
      </c>
      <c r="D1169" s="12">
        <v>1</v>
      </c>
      <c r="E1169" s="12">
        <v>0</v>
      </c>
      <c r="F1169" s="12">
        <v>1</v>
      </c>
      <c r="G1169" s="12">
        <v>1</v>
      </c>
      <c r="H1169" s="12">
        <v>0</v>
      </c>
      <c r="I1169" s="12">
        <v>0</v>
      </c>
      <c r="J1169" s="12">
        <v>0</v>
      </c>
      <c r="K1169" s="12">
        <v>0</v>
      </c>
      <c r="L1169" s="12">
        <v>0</v>
      </c>
      <c r="M1169" s="12">
        <v>0</v>
      </c>
      <c r="N1169" s="12">
        <v>0</v>
      </c>
      <c r="O1169" s="113">
        <v>7.6036486852101079</v>
      </c>
      <c r="P1169" s="12">
        <v>0</v>
      </c>
      <c r="Q1169" s="12">
        <v>0</v>
      </c>
      <c r="R1169" s="12">
        <v>4.2329999999999997</v>
      </c>
      <c r="S1169" s="128">
        <v>6.3350542514980592</v>
      </c>
      <c r="T1169" s="126">
        <v>1</v>
      </c>
      <c r="U1169" s="128">
        <v>1.1202848355460455</v>
      </c>
      <c r="V1169" s="12">
        <v>0</v>
      </c>
      <c r="W1169" s="12">
        <v>1</v>
      </c>
      <c r="X1169" s="12">
        <v>0</v>
      </c>
      <c r="Y1169" s="12">
        <v>1</v>
      </c>
      <c r="Z1169" s="12">
        <v>1</v>
      </c>
      <c r="AA1169" s="12">
        <v>0</v>
      </c>
      <c r="AB1169" s="12">
        <v>0</v>
      </c>
      <c r="AC1169" s="12">
        <v>0</v>
      </c>
      <c r="AD1169" s="12">
        <v>1</v>
      </c>
      <c r="AE1169" s="12">
        <v>0</v>
      </c>
      <c r="AF1169" s="12">
        <v>0</v>
      </c>
      <c r="AG1169" s="113">
        <v>2.917770732084279</v>
      </c>
      <c r="AH1169" s="12">
        <v>1</v>
      </c>
      <c r="AI1169" s="24">
        <v>91</v>
      </c>
      <c r="AJ1169" s="12">
        <v>1</v>
      </c>
      <c r="AK1169" s="12" t="s">
        <v>1213</v>
      </c>
      <c r="AL1169" s="12">
        <v>26</v>
      </c>
      <c r="AM1169" s="12" t="s">
        <v>176</v>
      </c>
      <c r="AN1169" s="128">
        <f t="shared" si="43"/>
        <v>8.0063675676502459</v>
      </c>
      <c r="AO1169" s="12">
        <v>1269.94</v>
      </c>
      <c r="AP1169" s="12" t="s">
        <v>1235</v>
      </c>
      <c r="AQ1169" s="12" t="s">
        <v>628</v>
      </c>
      <c r="AR1169" s="12" t="s">
        <v>1229</v>
      </c>
      <c r="AS1169" s="12" t="s">
        <v>1267</v>
      </c>
      <c r="AT1169" s="12" t="s">
        <v>17</v>
      </c>
    </row>
    <row r="1170" spans="1:46" ht="15" customHeight="1" x14ac:dyDescent="0.3">
      <c r="A1170" s="15">
        <v>5.5172631971223393E-2</v>
      </c>
      <c r="B1170" s="12">
        <v>2.4565916425143261E-2</v>
      </c>
      <c r="C1170" s="12">
        <v>0</v>
      </c>
      <c r="D1170" s="12">
        <v>1</v>
      </c>
      <c r="E1170" s="12">
        <v>0</v>
      </c>
      <c r="F1170" s="12">
        <v>1</v>
      </c>
      <c r="G1170" s="12">
        <v>1</v>
      </c>
      <c r="H1170" s="12">
        <v>0</v>
      </c>
      <c r="I1170" s="12">
        <v>0</v>
      </c>
      <c r="J1170" s="12">
        <v>0</v>
      </c>
      <c r="K1170" s="12">
        <v>0</v>
      </c>
      <c r="L1170" s="12">
        <v>0</v>
      </c>
      <c r="M1170" s="12">
        <v>0</v>
      </c>
      <c r="N1170" s="12">
        <v>0</v>
      </c>
      <c r="O1170" s="113">
        <v>7.6036486852101079</v>
      </c>
      <c r="P1170" s="12">
        <v>0</v>
      </c>
      <c r="Q1170" s="12">
        <v>0</v>
      </c>
      <c r="R1170" s="12">
        <v>4.2329999999999997</v>
      </c>
      <c r="S1170" s="128">
        <v>6.3350542514980592</v>
      </c>
      <c r="T1170" s="126">
        <v>1</v>
      </c>
      <c r="U1170" s="128">
        <v>1.1202848355460455</v>
      </c>
      <c r="V1170" s="12">
        <v>0</v>
      </c>
      <c r="W1170" s="12">
        <v>1</v>
      </c>
      <c r="X1170" s="12">
        <v>0</v>
      </c>
      <c r="Y1170" s="12">
        <v>1</v>
      </c>
      <c r="Z1170" s="12">
        <v>1</v>
      </c>
      <c r="AA1170" s="12">
        <v>0</v>
      </c>
      <c r="AB1170" s="12">
        <v>0</v>
      </c>
      <c r="AC1170" s="12">
        <v>0</v>
      </c>
      <c r="AD1170" s="12">
        <v>1</v>
      </c>
      <c r="AE1170" s="12">
        <v>0</v>
      </c>
      <c r="AF1170" s="12">
        <v>0</v>
      </c>
      <c r="AG1170" s="113">
        <v>2.917770732084279</v>
      </c>
      <c r="AH1170" s="12">
        <v>1</v>
      </c>
      <c r="AI1170" s="24">
        <v>91</v>
      </c>
      <c r="AJ1170" s="12">
        <v>1</v>
      </c>
      <c r="AK1170" s="12" t="s">
        <v>1213</v>
      </c>
      <c r="AL1170" s="12">
        <v>26</v>
      </c>
      <c r="AM1170" s="12" t="s">
        <v>176</v>
      </c>
      <c r="AN1170" s="128">
        <f t="shared" si="43"/>
        <v>8.0063675676502459</v>
      </c>
      <c r="AO1170" s="12">
        <v>1269.94</v>
      </c>
      <c r="AP1170" s="12" t="s">
        <v>1235</v>
      </c>
      <c r="AQ1170" s="12" t="s">
        <v>628</v>
      </c>
      <c r="AR1170" s="12" t="s">
        <v>1230</v>
      </c>
      <c r="AS1170" s="12" t="s">
        <v>1268</v>
      </c>
      <c r="AT1170" s="12" t="s">
        <v>17</v>
      </c>
    </row>
    <row r="1171" spans="1:46" ht="15" customHeight="1" x14ac:dyDescent="0.3">
      <c r="A1171" s="15">
        <v>-5.1674974472183215E-3</v>
      </c>
      <c r="B1171" s="12">
        <v>1.8790899808066627E-2</v>
      </c>
      <c r="C1171" s="12">
        <v>0</v>
      </c>
      <c r="D1171" s="12">
        <v>1</v>
      </c>
      <c r="E1171" s="12">
        <v>0</v>
      </c>
      <c r="F1171" s="12">
        <v>1</v>
      </c>
      <c r="G1171" s="12">
        <v>1</v>
      </c>
      <c r="H1171" s="12">
        <v>0</v>
      </c>
      <c r="I1171" s="12">
        <v>0</v>
      </c>
      <c r="J1171" s="12">
        <v>0</v>
      </c>
      <c r="K1171" s="12">
        <v>0</v>
      </c>
      <c r="L1171" s="12">
        <v>0</v>
      </c>
      <c r="M1171" s="12">
        <v>0</v>
      </c>
      <c r="N1171" s="12">
        <v>0</v>
      </c>
      <c r="O1171" s="113">
        <v>7.6036486852101079</v>
      </c>
      <c r="P1171" s="12">
        <v>0</v>
      </c>
      <c r="Q1171" s="12">
        <v>0</v>
      </c>
      <c r="R1171" s="12">
        <v>4.2329999999999997</v>
      </c>
      <c r="S1171" s="128">
        <v>6.3350542514980592</v>
      </c>
      <c r="T1171" s="126">
        <v>1</v>
      </c>
      <c r="U1171" s="128">
        <v>1.1202848355460455</v>
      </c>
      <c r="V1171" s="12">
        <v>0</v>
      </c>
      <c r="W1171" s="12">
        <v>1</v>
      </c>
      <c r="X1171" s="12">
        <v>0</v>
      </c>
      <c r="Y1171" s="12">
        <v>1</v>
      </c>
      <c r="Z1171" s="12">
        <v>1</v>
      </c>
      <c r="AA1171" s="12">
        <v>0</v>
      </c>
      <c r="AB1171" s="12">
        <v>0</v>
      </c>
      <c r="AC1171" s="12">
        <v>0</v>
      </c>
      <c r="AD1171" s="12">
        <v>1</v>
      </c>
      <c r="AE1171" s="12">
        <v>0</v>
      </c>
      <c r="AF1171" s="12">
        <v>0.42599999999999999</v>
      </c>
      <c r="AG1171" s="113">
        <v>2.917770732084279</v>
      </c>
      <c r="AH1171" s="12">
        <v>1</v>
      </c>
      <c r="AI1171" s="24">
        <v>91</v>
      </c>
      <c r="AJ1171" s="12">
        <v>1</v>
      </c>
      <c r="AK1171" s="12" t="s">
        <v>1213</v>
      </c>
      <c r="AL1171" s="12">
        <v>26</v>
      </c>
      <c r="AM1171" s="12" t="s">
        <v>176</v>
      </c>
      <c r="AN1171" s="128">
        <f t="shared" si="43"/>
        <v>8.0063675676502459</v>
      </c>
      <c r="AO1171" s="12">
        <v>1269.94</v>
      </c>
      <c r="AP1171" s="12" t="s">
        <v>1236</v>
      </c>
      <c r="AQ1171" s="12" t="s">
        <v>628</v>
      </c>
      <c r="AR1171" s="12" t="s">
        <v>1228</v>
      </c>
      <c r="AS1171" s="12" t="s">
        <v>1266</v>
      </c>
      <c r="AT1171" s="12" t="s">
        <v>17</v>
      </c>
    </row>
    <row r="1172" spans="1:46" ht="15" customHeight="1" x14ac:dyDescent="0.3">
      <c r="A1172" s="15">
        <v>9.8425069192499704E-3</v>
      </c>
      <c r="B1172" s="12">
        <v>1.8790240482204491E-2</v>
      </c>
      <c r="C1172" s="12">
        <v>0</v>
      </c>
      <c r="D1172" s="12">
        <v>1</v>
      </c>
      <c r="E1172" s="12">
        <v>0</v>
      </c>
      <c r="F1172" s="12">
        <v>1</v>
      </c>
      <c r="G1172" s="12">
        <v>1</v>
      </c>
      <c r="H1172" s="12">
        <v>0</v>
      </c>
      <c r="I1172" s="12">
        <v>0</v>
      </c>
      <c r="J1172" s="12">
        <v>0</v>
      </c>
      <c r="K1172" s="12">
        <v>0</v>
      </c>
      <c r="L1172" s="12">
        <v>0</v>
      </c>
      <c r="M1172" s="12">
        <v>0</v>
      </c>
      <c r="N1172" s="12">
        <v>0</v>
      </c>
      <c r="O1172" s="113">
        <v>7.6036486852101079</v>
      </c>
      <c r="P1172" s="12">
        <v>0</v>
      </c>
      <c r="Q1172" s="12">
        <v>0</v>
      </c>
      <c r="R1172" s="12">
        <v>4.2329999999999997</v>
      </c>
      <c r="S1172" s="128">
        <v>6.3350542514980592</v>
      </c>
      <c r="T1172" s="126">
        <v>1</v>
      </c>
      <c r="U1172" s="128">
        <v>1.1202848355460455</v>
      </c>
      <c r="V1172" s="12">
        <v>0</v>
      </c>
      <c r="W1172" s="12">
        <v>1</v>
      </c>
      <c r="X1172" s="12">
        <v>0</v>
      </c>
      <c r="Y1172" s="12">
        <v>1</v>
      </c>
      <c r="Z1172" s="12">
        <v>1</v>
      </c>
      <c r="AA1172" s="12">
        <v>0</v>
      </c>
      <c r="AB1172" s="12">
        <v>0</v>
      </c>
      <c r="AC1172" s="12">
        <v>0</v>
      </c>
      <c r="AD1172" s="12">
        <v>1</v>
      </c>
      <c r="AE1172" s="12">
        <v>0</v>
      </c>
      <c r="AF1172" s="12">
        <v>0.42599999999999999</v>
      </c>
      <c r="AG1172" s="113">
        <v>2.917770732084279</v>
      </c>
      <c r="AH1172" s="12">
        <v>1</v>
      </c>
      <c r="AI1172" s="24">
        <v>91</v>
      </c>
      <c r="AJ1172" s="12">
        <v>1</v>
      </c>
      <c r="AK1172" s="12" t="s">
        <v>1213</v>
      </c>
      <c r="AL1172" s="12">
        <v>26</v>
      </c>
      <c r="AM1172" s="12" t="s">
        <v>176</v>
      </c>
      <c r="AN1172" s="128">
        <f t="shared" si="43"/>
        <v>8.0063675676502459</v>
      </c>
      <c r="AO1172" s="12">
        <v>1269.94</v>
      </c>
      <c r="AP1172" s="12" t="s">
        <v>1236</v>
      </c>
      <c r="AQ1172" s="12" t="s">
        <v>628</v>
      </c>
      <c r="AR1172" s="12" t="s">
        <v>1231</v>
      </c>
      <c r="AS1172" s="12" t="s">
        <v>1270</v>
      </c>
      <c r="AT1172" s="12" t="s">
        <v>17</v>
      </c>
    </row>
    <row r="1173" spans="1:46" ht="15" customHeight="1" x14ac:dyDescent="0.3">
      <c r="A1173" s="15">
        <v>-2.8426110551849317E-2</v>
      </c>
      <c r="B1173" s="12">
        <v>2.9148808277743792E-2</v>
      </c>
      <c r="C1173" s="12">
        <v>0</v>
      </c>
      <c r="D1173" s="12">
        <v>1</v>
      </c>
      <c r="E1173" s="12">
        <v>0</v>
      </c>
      <c r="F1173" s="12">
        <v>1</v>
      </c>
      <c r="G1173" s="12">
        <v>1</v>
      </c>
      <c r="H1173" s="12">
        <v>0</v>
      </c>
      <c r="I1173" s="12">
        <v>0</v>
      </c>
      <c r="J1173" s="12">
        <v>0</v>
      </c>
      <c r="K1173" s="12">
        <v>0</v>
      </c>
      <c r="L1173" s="12">
        <v>0</v>
      </c>
      <c r="M1173" s="12">
        <v>0</v>
      </c>
      <c r="N1173" s="12">
        <v>0</v>
      </c>
      <c r="O1173" s="113">
        <v>7.6036486852101079</v>
      </c>
      <c r="P1173" s="12">
        <v>0</v>
      </c>
      <c r="Q1173" s="12">
        <v>0</v>
      </c>
      <c r="R1173" s="12">
        <v>4.2329999999999997</v>
      </c>
      <c r="S1173" s="128">
        <v>6.3350542514980592</v>
      </c>
      <c r="T1173" s="126">
        <v>1</v>
      </c>
      <c r="U1173" s="128">
        <v>1.1202848355460455</v>
      </c>
      <c r="V1173" s="12">
        <v>0</v>
      </c>
      <c r="W1173" s="12">
        <v>1</v>
      </c>
      <c r="X1173" s="12">
        <v>0</v>
      </c>
      <c r="Y1173" s="12">
        <v>1</v>
      </c>
      <c r="Z1173" s="12">
        <v>1</v>
      </c>
      <c r="AA1173" s="12">
        <v>0</v>
      </c>
      <c r="AB1173" s="12">
        <v>0</v>
      </c>
      <c r="AC1173" s="12">
        <v>0</v>
      </c>
      <c r="AD1173" s="12">
        <v>1</v>
      </c>
      <c r="AE1173" s="12">
        <v>0</v>
      </c>
      <c r="AF1173" s="12">
        <v>1</v>
      </c>
      <c r="AG1173" s="113">
        <v>2.917770732084279</v>
      </c>
      <c r="AH1173" s="12">
        <v>1</v>
      </c>
      <c r="AI1173" s="24">
        <v>91</v>
      </c>
      <c r="AJ1173" s="12">
        <v>1</v>
      </c>
      <c r="AK1173" s="12" t="s">
        <v>1213</v>
      </c>
      <c r="AL1173" s="12">
        <v>26</v>
      </c>
      <c r="AM1173" s="12" t="s">
        <v>176</v>
      </c>
      <c r="AN1173" s="128">
        <f t="shared" si="43"/>
        <v>8.0063675676502459</v>
      </c>
      <c r="AO1173" s="12">
        <v>1269.94</v>
      </c>
      <c r="AP1173" s="12" t="s">
        <v>1237</v>
      </c>
      <c r="AQ1173" s="12" t="s">
        <v>628</v>
      </c>
      <c r="AR1173" s="12" t="s">
        <v>1228</v>
      </c>
      <c r="AS1173" s="12" t="s">
        <v>1266</v>
      </c>
      <c r="AT1173" s="12" t="s">
        <v>17</v>
      </c>
    </row>
    <row r="1174" spans="1:46" ht="15" customHeight="1" x14ac:dyDescent="0.3">
      <c r="A1174" s="15">
        <v>-2.1657073504614672E-2</v>
      </c>
      <c r="B1174" s="12">
        <v>2.9153752794673596E-2</v>
      </c>
      <c r="C1174" s="12">
        <v>0</v>
      </c>
      <c r="D1174" s="12">
        <v>1</v>
      </c>
      <c r="E1174" s="12">
        <v>0</v>
      </c>
      <c r="F1174" s="12">
        <v>1</v>
      </c>
      <c r="G1174" s="12">
        <v>1</v>
      </c>
      <c r="H1174" s="12">
        <v>0</v>
      </c>
      <c r="I1174" s="12">
        <v>0</v>
      </c>
      <c r="J1174" s="12">
        <v>0</v>
      </c>
      <c r="K1174" s="12">
        <v>0</v>
      </c>
      <c r="L1174" s="12">
        <v>0</v>
      </c>
      <c r="M1174" s="12">
        <v>0</v>
      </c>
      <c r="N1174" s="12">
        <v>0</v>
      </c>
      <c r="O1174" s="113">
        <v>7.6036486852101079</v>
      </c>
      <c r="P1174" s="12">
        <v>0</v>
      </c>
      <c r="Q1174" s="12">
        <v>0</v>
      </c>
      <c r="R1174" s="12">
        <v>4.2329999999999997</v>
      </c>
      <c r="S1174" s="128">
        <v>6.3350542514980592</v>
      </c>
      <c r="T1174" s="126">
        <v>1</v>
      </c>
      <c r="U1174" s="128">
        <v>1.1202848355460455</v>
      </c>
      <c r="V1174" s="12">
        <v>0</v>
      </c>
      <c r="W1174" s="12">
        <v>1</v>
      </c>
      <c r="X1174" s="12">
        <v>0</v>
      </c>
      <c r="Y1174" s="12">
        <v>1</v>
      </c>
      <c r="Z1174" s="12">
        <v>1</v>
      </c>
      <c r="AA1174" s="12">
        <v>0</v>
      </c>
      <c r="AB1174" s="12">
        <v>0</v>
      </c>
      <c r="AC1174" s="12">
        <v>0</v>
      </c>
      <c r="AD1174" s="12">
        <v>1</v>
      </c>
      <c r="AE1174" s="12">
        <v>0</v>
      </c>
      <c r="AF1174" s="12">
        <v>1</v>
      </c>
      <c r="AG1174" s="113">
        <v>2.917770732084279</v>
      </c>
      <c r="AH1174" s="12">
        <v>1</v>
      </c>
      <c r="AI1174" s="24">
        <v>91</v>
      </c>
      <c r="AJ1174" s="12">
        <v>1</v>
      </c>
      <c r="AK1174" s="12" t="s">
        <v>1213</v>
      </c>
      <c r="AL1174" s="12">
        <v>26</v>
      </c>
      <c r="AM1174" s="12" t="s">
        <v>176</v>
      </c>
      <c r="AN1174" s="128">
        <f t="shared" si="43"/>
        <v>8.0063675676502459</v>
      </c>
      <c r="AO1174" s="12">
        <v>1269.94</v>
      </c>
      <c r="AP1174" s="12" t="s">
        <v>1237</v>
      </c>
      <c r="AQ1174" s="12" t="s">
        <v>628</v>
      </c>
      <c r="AR1174" s="12" t="s">
        <v>1231</v>
      </c>
      <c r="AS1174" s="12" t="s">
        <v>1270</v>
      </c>
      <c r="AT1174" s="12" t="s">
        <v>17</v>
      </c>
    </row>
    <row r="1175" spans="1:46" ht="15" customHeight="1" x14ac:dyDescent="0.3">
      <c r="A1175" s="15">
        <v>7.0293667732540567E-3</v>
      </c>
      <c r="B1175" s="12">
        <v>2.46027837063892E-2</v>
      </c>
      <c r="C1175" s="12">
        <v>0</v>
      </c>
      <c r="D1175" s="12">
        <v>1</v>
      </c>
      <c r="E1175" s="12">
        <v>0</v>
      </c>
      <c r="F1175" s="12">
        <v>1</v>
      </c>
      <c r="G1175" s="12">
        <v>1</v>
      </c>
      <c r="H1175" s="12">
        <v>0</v>
      </c>
      <c r="I1175" s="12">
        <v>0</v>
      </c>
      <c r="J1175" s="12">
        <v>0</v>
      </c>
      <c r="K1175" s="12">
        <v>0</v>
      </c>
      <c r="L1175" s="12">
        <v>0</v>
      </c>
      <c r="M1175" s="12">
        <v>0</v>
      </c>
      <c r="N1175" s="12">
        <v>0</v>
      </c>
      <c r="O1175" s="113">
        <v>7.6036486852101079</v>
      </c>
      <c r="P1175" s="12">
        <v>0</v>
      </c>
      <c r="Q1175" s="12">
        <v>0</v>
      </c>
      <c r="R1175" s="12">
        <v>4.2329999999999997</v>
      </c>
      <c r="S1175" s="128">
        <v>6.3350542514980592</v>
      </c>
      <c r="T1175" s="126">
        <v>1</v>
      </c>
      <c r="U1175" s="128">
        <v>1.1202848355460455</v>
      </c>
      <c r="V1175" s="12">
        <v>0</v>
      </c>
      <c r="W1175" s="12">
        <v>1</v>
      </c>
      <c r="X1175" s="12">
        <v>0</v>
      </c>
      <c r="Y1175" s="12">
        <v>1</v>
      </c>
      <c r="Z1175" s="12">
        <v>1</v>
      </c>
      <c r="AA1175" s="12">
        <v>0</v>
      </c>
      <c r="AB1175" s="12">
        <v>0</v>
      </c>
      <c r="AC1175" s="12">
        <v>0</v>
      </c>
      <c r="AD1175" s="12">
        <v>1</v>
      </c>
      <c r="AE1175" s="12">
        <v>0</v>
      </c>
      <c r="AF1175" s="12">
        <v>0</v>
      </c>
      <c r="AG1175" s="113">
        <v>2.917770732084279</v>
      </c>
      <c r="AH1175" s="12">
        <v>1</v>
      </c>
      <c r="AI1175" s="24">
        <v>91</v>
      </c>
      <c r="AJ1175" s="12">
        <v>1</v>
      </c>
      <c r="AK1175" s="12" t="s">
        <v>1213</v>
      </c>
      <c r="AL1175" s="12">
        <v>26</v>
      </c>
      <c r="AM1175" s="12" t="s">
        <v>176</v>
      </c>
      <c r="AN1175" s="128">
        <f t="shared" si="43"/>
        <v>8.0063675676502459</v>
      </c>
      <c r="AO1175" s="12">
        <v>1269.94</v>
      </c>
      <c r="AP1175" s="12" t="s">
        <v>1238</v>
      </c>
      <c r="AQ1175" s="12" t="s">
        <v>628</v>
      </c>
      <c r="AR1175" s="12" t="s">
        <v>1228</v>
      </c>
      <c r="AS1175" s="12" t="s">
        <v>1266</v>
      </c>
      <c r="AT1175" s="12" t="s">
        <v>17</v>
      </c>
    </row>
    <row r="1176" spans="1:46" ht="15" customHeight="1" x14ac:dyDescent="0.3">
      <c r="A1176" s="15">
        <v>3.4303049946325236E-2</v>
      </c>
      <c r="B1176" s="12">
        <v>2.4588911908427824E-2</v>
      </c>
      <c r="C1176" s="12">
        <v>0</v>
      </c>
      <c r="D1176" s="12">
        <v>1</v>
      </c>
      <c r="E1176" s="12">
        <v>0</v>
      </c>
      <c r="F1176" s="12">
        <v>1</v>
      </c>
      <c r="G1176" s="12">
        <v>1</v>
      </c>
      <c r="H1176" s="12">
        <v>0</v>
      </c>
      <c r="I1176" s="12">
        <v>0</v>
      </c>
      <c r="J1176" s="12">
        <v>0</v>
      </c>
      <c r="K1176" s="12">
        <v>0</v>
      </c>
      <c r="L1176" s="12">
        <v>0</v>
      </c>
      <c r="M1176" s="12">
        <v>0</v>
      </c>
      <c r="N1176" s="12">
        <v>0</v>
      </c>
      <c r="O1176" s="113">
        <v>7.6036486852101079</v>
      </c>
      <c r="P1176" s="12">
        <v>0</v>
      </c>
      <c r="Q1176" s="12">
        <v>0</v>
      </c>
      <c r="R1176" s="12">
        <v>4.2329999999999997</v>
      </c>
      <c r="S1176" s="128">
        <v>6.3350542514980592</v>
      </c>
      <c r="T1176" s="126">
        <v>1</v>
      </c>
      <c r="U1176" s="128">
        <v>1.1202848355460455</v>
      </c>
      <c r="V1176" s="12">
        <v>0</v>
      </c>
      <c r="W1176" s="12">
        <v>1</v>
      </c>
      <c r="X1176" s="12">
        <v>0</v>
      </c>
      <c r="Y1176" s="12">
        <v>1</v>
      </c>
      <c r="Z1176" s="12">
        <v>1</v>
      </c>
      <c r="AA1176" s="12">
        <v>0</v>
      </c>
      <c r="AB1176" s="12">
        <v>0</v>
      </c>
      <c r="AC1176" s="12">
        <v>0</v>
      </c>
      <c r="AD1176" s="12">
        <v>1</v>
      </c>
      <c r="AE1176" s="12">
        <v>0</v>
      </c>
      <c r="AF1176" s="12">
        <v>0</v>
      </c>
      <c r="AG1176" s="113">
        <v>2.917770732084279</v>
      </c>
      <c r="AH1176" s="12">
        <v>1</v>
      </c>
      <c r="AI1176" s="24">
        <v>91</v>
      </c>
      <c r="AJ1176" s="12">
        <v>1</v>
      </c>
      <c r="AK1176" s="12" t="s">
        <v>1213</v>
      </c>
      <c r="AL1176" s="12">
        <v>26</v>
      </c>
      <c r="AM1176" s="12" t="s">
        <v>176</v>
      </c>
      <c r="AN1176" s="128">
        <f t="shared" si="43"/>
        <v>8.0063675676502459</v>
      </c>
      <c r="AO1176" s="12">
        <v>1269.94</v>
      </c>
      <c r="AP1176" s="12" t="s">
        <v>1238</v>
      </c>
      <c r="AQ1176" s="12" t="s">
        <v>628</v>
      </c>
      <c r="AR1176" s="12" t="s">
        <v>1231</v>
      </c>
      <c r="AS1176" s="12" t="s">
        <v>1270</v>
      </c>
      <c r="AT1176" s="12" t="s">
        <v>17</v>
      </c>
    </row>
    <row r="1177" spans="1:46" ht="15" customHeight="1" x14ac:dyDescent="0.3">
      <c r="A1177" s="15">
        <v>1.4491292503758876E-2</v>
      </c>
      <c r="B1177" s="12">
        <v>2.5512838915068444E-2</v>
      </c>
      <c r="C1177" s="12">
        <v>0</v>
      </c>
      <c r="D1177" s="12">
        <v>1</v>
      </c>
      <c r="E1177" s="12">
        <v>0</v>
      </c>
      <c r="F1177" s="12">
        <v>1</v>
      </c>
      <c r="G1177" s="12">
        <v>0</v>
      </c>
      <c r="H1177" s="12">
        <v>0</v>
      </c>
      <c r="I1177" s="12">
        <v>0</v>
      </c>
      <c r="J1177" s="12">
        <v>0</v>
      </c>
      <c r="K1177" s="12">
        <v>0</v>
      </c>
      <c r="L1177" s="12">
        <v>0</v>
      </c>
      <c r="M1177" s="12">
        <v>0</v>
      </c>
      <c r="N1177" s="12">
        <v>0</v>
      </c>
      <c r="O1177" s="113">
        <v>7.6036486852101079</v>
      </c>
      <c r="P1177" s="12">
        <v>0</v>
      </c>
      <c r="Q1177" s="12">
        <v>0</v>
      </c>
      <c r="R1177" s="12">
        <v>4.2329999999999997</v>
      </c>
      <c r="S1177" s="128">
        <v>6.3350542514980592</v>
      </c>
      <c r="T1177" s="126">
        <v>1</v>
      </c>
      <c r="U1177" s="128">
        <v>1.1202848355460455</v>
      </c>
      <c r="V1177" s="12">
        <v>0</v>
      </c>
      <c r="W1177" s="12">
        <v>1</v>
      </c>
      <c r="X1177" s="12">
        <v>0</v>
      </c>
      <c r="Y1177" s="12">
        <v>1</v>
      </c>
      <c r="Z1177" s="12">
        <v>1</v>
      </c>
      <c r="AA1177" s="12">
        <v>0</v>
      </c>
      <c r="AB1177" s="12">
        <v>0</v>
      </c>
      <c r="AC1177" s="12">
        <v>0</v>
      </c>
      <c r="AD1177" s="12">
        <v>1</v>
      </c>
      <c r="AE1177" s="12">
        <v>0</v>
      </c>
      <c r="AF1177" s="12">
        <v>0</v>
      </c>
      <c r="AG1177" s="113">
        <v>2.917770732084279</v>
      </c>
      <c r="AH1177" s="12">
        <v>1</v>
      </c>
      <c r="AI1177" s="24">
        <v>91</v>
      </c>
      <c r="AJ1177" s="12">
        <v>1</v>
      </c>
      <c r="AK1177" s="12" t="s">
        <v>1213</v>
      </c>
      <c r="AL1177" s="12">
        <v>26</v>
      </c>
      <c r="AM1177" s="12" t="s">
        <v>176</v>
      </c>
      <c r="AN1177" s="128">
        <f t="shared" si="43"/>
        <v>8.0063675676502459</v>
      </c>
      <c r="AO1177" s="12">
        <v>1269.94</v>
      </c>
      <c r="AP1177" s="12" t="s">
        <v>1271</v>
      </c>
      <c r="AQ1177" s="12" t="s">
        <v>626</v>
      </c>
      <c r="AR1177" s="12" t="s">
        <v>1273</v>
      </c>
      <c r="AS1177" s="12" t="s">
        <v>1277</v>
      </c>
      <c r="AT1177" s="12" t="s">
        <v>17</v>
      </c>
    </row>
    <row r="1178" spans="1:46" ht="15" customHeight="1" x14ac:dyDescent="0.3">
      <c r="A1178" s="15">
        <v>1.2914185251512203E-2</v>
      </c>
      <c r="B1178" s="12">
        <v>2.551339037493874E-2</v>
      </c>
      <c r="C1178" s="12">
        <v>0</v>
      </c>
      <c r="D1178" s="12">
        <v>1</v>
      </c>
      <c r="E1178" s="12">
        <v>0</v>
      </c>
      <c r="F1178" s="12">
        <v>1</v>
      </c>
      <c r="G1178" s="12">
        <v>0</v>
      </c>
      <c r="H1178" s="12">
        <v>0</v>
      </c>
      <c r="I1178" s="12">
        <v>0</v>
      </c>
      <c r="J1178" s="12">
        <v>0</v>
      </c>
      <c r="K1178" s="12">
        <v>0</v>
      </c>
      <c r="L1178" s="12">
        <v>0</v>
      </c>
      <c r="M1178" s="12">
        <v>0</v>
      </c>
      <c r="N1178" s="12">
        <v>0</v>
      </c>
      <c r="O1178" s="113">
        <v>7.6036486852101079</v>
      </c>
      <c r="P1178" s="12">
        <v>0</v>
      </c>
      <c r="Q1178" s="12">
        <v>0</v>
      </c>
      <c r="R1178" s="12">
        <v>4.2329999999999997</v>
      </c>
      <c r="S1178" s="128">
        <v>6.3350542514980592</v>
      </c>
      <c r="T1178" s="126">
        <v>1</v>
      </c>
      <c r="U1178" s="128">
        <v>1.1202848355460455</v>
      </c>
      <c r="V1178" s="12">
        <v>0</v>
      </c>
      <c r="W1178" s="12">
        <v>1</v>
      </c>
      <c r="X1178" s="12">
        <v>0</v>
      </c>
      <c r="Y1178" s="12">
        <v>1</v>
      </c>
      <c r="Z1178" s="12">
        <v>1</v>
      </c>
      <c r="AA1178" s="12">
        <v>0</v>
      </c>
      <c r="AB1178" s="12">
        <v>0</v>
      </c>
      <c r="AC1178" s="12">
        <v>0</v>
      </c>
      <c r="AD1178" s="12">
        <v>1</v>
      </c>
      <c r="AE1178" s="12">
        <v>0</v>
      </c>
      <c r="AF1178" s="12">
        <v>0</v>
      </c>
      <c r="AG1178" s="113">
        <v>2.917770732084279</v>
      </c>
      <c r="AH1178" s="12">
        <v>1</v>
      </c>
      <c r="AI1178" s="24">
        <v>91</v>
      </c>
      <c r="AJ1178" s="12">
        <v>1</v>
      </c>
      <c r="AK1178" s="12" t="s">
        <v>1213</v>
      </c>
      <c r="AL1178" s="12">
        <v>26</v>
      </c>
      <c r="AM1178" s="12" t="s">
        <v>176</v>
      </c>
      <c r="AN1178" s="128">
        <f t="shared" si="43"/>
        <v>8.0063675676502459</v>
      </c>
      <c r="AO1178" s="12">
        <v>1269.94</v>
      </c>
      <c r="AP1178" s="12" t="s">
        <v>1271</v>
      </c>
      <c r="AQ1178" s="12" t="s">
        <v>626</v>
      </c>
      <c r="AR1178" s="12" t="s">
        <v>1274</v>
      </c>
      <c r="AS1178" s="12" t="s">
        <v>1277</v>
      </c>
      <c r="AT1178" s="12" t="s">
        <v>17</v>
      </c>
    </row>
    <row r="1179" spans="1:46" ht="15" customHeight="1" x14ac:dyDescent="0.3">
      <c r="A1179" s="15">
        <v>7.1578322986684095E-2</v>
      </c>
      <c r="B1179" s="12">
        <v>2.5450070395265461E-2</v>
      </c>
      <c r="C1179" s="12">
        <v>0</v>
      </c>
      <c r="D1179" s="12">
        <v>1</v>
      </c>
      <c r="E1179" s="12">
        <v>0</v>
      </c>
      <c r="F1179" s="12">
        <v>1</v>
      </c>
      <c r="G1179" s="12">
        <v>0</v>
      </c>
      <c r="H1179" s="12">
        <v>0</v>
      </c>
      <c r="I1179" s="12">
        <v>0</v>
      </c>
      <c r="J1179" s="12">
        <v>0</v>
      </c>
      <c r="K1179" s="12">
        <v>0</v>
      </c>
      <c r="L1179" s="12">
        <v>0</v>
      </c>
      <c r="M1179" s="12">
        <v>0</v>
      </c>
      <c r="N1179" s="12">
        <v>0</v>
      </c>
      <c r="O1179" s="113">
        <v>7.6036486852101079</v>
      </c>
      <c r="P1179" s="12">
        <v>0</v>
      </c>
      <c r="Q1179" s="12">
        <v>0</v>
      </c>
      <c r="R1179" s="12">
        <v>4.2329999999999997</v>
      </c>
      <c r="S1179" s="128">
        <v>6.3350542514980592</v>
      </c>
      <c r="T1179" s="126">
        <v>1</v>
      </c>
      <c r="U1179" s="128">
        <v>1.1202848355460455</v>
      </c>
      <c r="V1179" s="12">
        <v>0</v>
      </c>
      <c r="W1179" s="12">
        <v>1</v>
      </c>
      <c r="X1179" s="12">
        <v>0</v>
      </c>
      <c r="Y1179" s="12">
        <v>1</v>
      </c>
      <c r="Z1179" s="12">
        <v>1</v>
      </c>
      <c r="AA1179" s="12">
        <v>0</v>
      </c>
      <c r="AB1179" s="12">
        <v>0</v>
      </c>
      <c r="AC1179" s="12">
        <v>0</v>
      </c>
      <c r="AD1179" s="12">
        <v>1</v>
      </c>
      <c r="AE1179" s="12">
        <v>0</v>
      </c>
      <c r="AF1179" s="12">
        <v>0</v>
      </c>
      <c r="AG1179" s="113">
        <v>2.917770732084279</v>
      </c>
      <c r="AH1179" s="12">
        <v>1</v>
      </c>
      <c r="AI1179" s="24">
        <v>91</v>
      </c>
      <c r="AJ1179" s="12">
        <v>1</v>
      </c>
      <c r="AK1179" s="12" t="s">
        <v>1213</v>
      </c>
      <c r="AL1179" s="12">
        <v>26</v>
      </c>
      <c r="AM1179" s="12" t="s">
        <v>176</v>
      </c>
      <c r="AN1179" s="128">
        <f t="shared" si="43"/>
        <v>8.0063675676502459</v>
      </c>
      <c r="AO1179" s="12">
        <v>1269.94</v>
      </c>
      <c r="AP1179" s="12" t="s">
        <v>1272</v>
      </c>
      <c r="AQ1179" s="12" t="s">
        <v>626</v>
      </c>
      <c r="AR1179" s="12" t="s">
        <v>1275</v>
      </c>
      <c r="AS1179" s="12" t="s">
        <v>1277</v>
      </c>
      <c r="AT1179" s="12" t="s">
        <v>17</v>
      </c>
    </row>
    <row r="1180" spans="1:46" ht="15" customHeight="1" x14ac:dyDescent="0.3">
      <c r="A1180" s="15">
        <v>1.3991011363049336E-2</v>
      </c>
      <c r="B1180" s="12">
        <v>2.5513020720854672E-2</v>
      </c>
      <c r="C1180" s="12">
        <v>0</v>
      </c>
      <c r="D1180" s="12">
        <v>1</v>
      </c>
      <c r="E1180" s="12">
        <v>0</v>
      </c>
      <c r="F1180" s="12">
        <v>1</v>
      </c>
      <c r="G1180" s="12">
        <v>0</v>
      </c>
      <c r="H1180" s="12">
        <v>0</v>
      </c>
      <c r="I1180" s="12">
        <v>0</v>
      </c>
      <c r="J1180" s="12">
        <v>0</v>
      </c>
      <c r="K1180" s="12">
        <v>0</v>
      </c>
      <c r="L1180" s="12">
        <v>0</v>
      </c>
      <c r="M1180" s="12">
        <v>0</v>
      </c>
      <c r="N1180" s="12">
        <v>0</v>
      </c>
      <c r="O1180" s="113">
        <v>7.6036486852101079</v>
      </c>
      <c r="P1180" s="12">
        <v>0</v>
      </c>
      <c r="Q1180" s="12">
        <v>0</v>
      </c>
      <c r="R1180" s="12">
        <v>4.2329999999999997</v>
      </c>
      <c r="S1180" s="128">
        <v>6.3350542514980592</v>
      </c>
      <c r="T1180" s="126">
        <v>1</v>
      </c>
      <c r="U1180" s="128">
        <v>1.1202848355460455</v>
      </c>
      <c r="V1180" s="12">
        <v>0</v>
      </c>
      <c r="W1180" s="12">
        <v>1</v>
      </c>
      <c r="X1180" s="12">
        <v>0</v>
      </c>
      <c r="Y1180" s="12">
        <v>1</v>
      </c>
      <c r="Z1180" s="12">
        <v>1</v>
      </c>
      <c r="AA1180" s="12">
        <v>0</v>
      </c>
      <c r="AB1180" s="12">
        <v>0</v>
      </c>
      <c r="AC1180" s="12">
        <v>0</v>
      </c>
      <c r="AD1180" s="12">
        <v>1</v>
      </c>
      <c r="AE1180" s="12">
        <v>0</v>
      </c>
      <c r="AF1180" s="12">
        <v>0</v>
      </c>
      <c r="AG1180" s="113">
        <v>2.917770732084279</v>
      </c>
      <c r="AH1180" s="12">
        <v>1</v>
      </c>
      <c r="AI1180" s="24">
        <v>91</v>
      </c>
      <c r="AJ1180" s="12">
        <v>1</v>
      </c>
      <c r="AK1180" s="12" t="s">
        <v>1213</v>
      </c>
      <c r="AL1180" s="12">
        <v>26</v>
      </c>
      <c r="AM1180" s="12" t="s">
        <v>176</v>
      </c>
      <c r="AN1180" s="128">
        <f t="shared" si="43"/>
        <v>8.0063675676502459</v>
      </c>
      <c r="AO1180" s="12">
        <v>1269.94</v>
      </c>
      <c r="AP1180" s="12" t="s">
        <v>1272</v>
      </c>
      <c r="AQ1180" s="12" t="s">
        <v>626</v>
      </c>
      <c r="AR1180" s="12" t="s">
        <v>1273</v>
      </c>
      <c r="AS1180" s="12" t="s">
        <v>1277</v>
      </c>
      <c r="AT1180" s="12" t="s">
        <v>17</v>
      </c>
    </row>
    <row r="1181" spans="1:46" ht="15" customHeight="1" x14ac:dyDescent="0.3">
      <c r="A1181" s="15">
        <v>4.5516203366256114E-2</v>
      </c>
      <c r="B1181" s="12">
        <v>2.5489073885103426E-2</v>
      </c>
      <c r="C1181" s="12">
        <v>0</v>
      </c>
      <c r="D1181" s="12">
        <v>1</v>
      </c>
      <c r="E1181" s="12">
        <v>0</v>
      </c>
      <c r="F1181" s="12">
        <v>1</v>
      </c>
      <c r="G1181" s="12">
        <v>0</v>
      </c>
      <c r="H1181" s="12">
        <v>0</v>
      </c>
      <c r="I1181" s="12">
        <v>0</v>
      </c>
      <c r="J1181" s="12">
        <v>0</v>
      </c>
      <c r="K1181" s="12">
        <v>0</v>
      </c>
      <c r="L1181" s="12">
        <v>0</v>
      </c>
      <c r="M1181" s="12">
        <v>0</v>
      </c>
      <c r="N1181" s="12">
        <v>0</v>
      </c>
      <c r="O1181" s="113">
        <v>7.6036486852101079</v>
      </c>
      <c r="P1181" s="12">
        <v>0</v>
      </c>
      <c r="Q1181" s="12">
        <v>0</v>
      </c>
      <c r="R1181" s="12">
        <v>4.2329999999999997</v>
      </c>
      <c r="S1181" s="128">
        <v>6.3350542514980592</v>
      </c>
      <c r="T1181" s="126">
        <v>1</v>
      </c>
      <c r="U1181" s="128">
        <v>1.1202848355460455</v>
      </c>
      <c r="V1181" s="12">
        <v>0</v>
      </c>
      <c r="W1181" s="12">
        <v>1</v>
      </c>
      <c r="X1181" s="12">
        <v>0</v>
      </c>
      <c r="Y1181" s="12">
        <v>1</v>
      </c>
      <c r="Z1181" s="12">
        <v>1</v>
      </c>
      <c r="AA1181" s="12">
        <v>0</v>
      </c>
      <c r="AB1181" s="12">
        <v>0</v>
      </c>
      <c r="AC1181" s="12">
        <v>0</v>
      </c>
      <c r="AD1181" s="12">
        <v>1</v>
      </c>
      <c r="AE1181" s="12">
        <v>0</v>
      </c>
      <c r="AF1181" s="12">
        <v>0</v>
      </c>
      <c r="AG1181" s="113">
        <v>2.917770732084279</v>
      </c>
      <c r="AH1181" s="12">
        <v>1</v>
      </c>
      <c r="AI1181" s="24">
        <v>91</v>
      </c>
      <c r="AJ1181" s="12">
        <v>1</v>
      </c>
      <c r="AK1181" s="12" t="s">
        <v>1213</v>
      </c>
      <c r="AL1181" s="12">
        <v>26</v>
      </c>
      <c r="AM1181" s="12" t="s">
        <v>176</v>
      </c>
      <c r="AN1181" s="128">
        <f t="shared" si="43"/>
        <v>8.0063675676502459</v>
      </c>
      <c r="AO1181" s="12">
        <v>1269.94</v>
      </c>
      <c r="AP1181" s="12" t="s">
        <v>1272</v>
      </c>
      <c r="AQ1181" s="12" t="s">
        <v>626</v>
      </c>
      <c r="AR1181" s="12" t="s">
        <v>1276</v>
      </c>
      <c r="AS1181" s="12" t="s">
        <v>1277</v>
      </c>
      <c r="AT1181" s="12" t="s">
        <v>17</v>
      </c>
    </row>
    <row r="1182" spans="1:46" ht="15" customHeight="1" x14ac:dyDescent="0.3">
      <c r="A1182" s="15">
        <v>6.9726432804906981E-3</v>
      </c>
      <c r="B1182" s="12">
        <v>2.4617699745405935E-2</v>
      </c>
      <c r="C1182" s="12">
        <v>0</v>
      </c>
      <c r="D1182" s="12">
        <v>1</v>
      </c>
      <c r="E1182" s="12">
        <v>0</v>
      </c>
      <c r="F1182" s="12">
        <v>1</v>
      </c>
      <c r="G1182" s="12">
        <v>0</v>
      </c>
      <c r="H1182" s="12">
        <v>0</v>
      </c>
      <c r="I1182" s="12">
        <v>0</v>
      </c>
      <c r="J1182" s="12">
        <v>0</v>
      </c>
      <c r="K1182" s="12">
        <v>0</v>
      </c>
      <c r="L1182" s="12">
        <v>0</v>
      </c>
      <c r="M1182" s="12">
        <v>0</v>
      </c>
      <c r="N1182" s="12">
        <v>0</v>
      </c>
      <c r="O1182" s="113">
        <v>7.6036486852101079</v>
      </c>
      <c r="P1182" s="12">
        <v>0</v>
      </c>
      <c r="Q1182" s="12">
        <v>0</v>
      </c>
      <c r="R1182" s="12">
        <v>4.2329999999999997</v>
      </c>
      <c r="S1182" s="128">
        <v>6.3350542514980592</v>
      </c>
      <c r="T1182" s="126">
        <v>1</v>
      </c>
      <c r="U1182" s="128">
        <v>1.1202848355460455</v>
      </c>
      <c r="V1182" s="12">
        <v>0</v>
      </c>
      <c r="W1182" s="12">
        <v>1</v>
      </c>
      <c r="X1182" s="12">
        <v>0</v>
      </c>
      <c r="Y1182" s="12">
        <v>1</v>
      </c>
      <c r="Z1182" s="12">
        <v>1</v>
      </c>
      <c r="AA1182" s="12">
        <v>0</v>
      </c>
      <c r="AB1182" s="12">
        <v>0</v>
      </c>
      <c r="AC1182" s="12">
        <v>0</v>
      </c>
      <c r="AD1182" s="12">
        <v>1</v>
      </c>
      <c r="AE1182" s="12">
        <v>0</v>
      </c>
      <c r="AF1182" s="12">
        <v>0</v>
      </c>
      <c r="AG1182" s="113">
        <v>2.917770732084279</v>
      </c>
      <c r="AH1182" s="12">
        <v>1</v>
      </c>
      <c r="AI1182" s="24">
        <v>91</v>
      </c>
      <c r="AJ1182" s="12">
        <v>1</v>
      </c>
      <c r="AK1182" s="12" t="s">
        <v>1213</v>
      </c>
      <c r="AL1182" s="12">
        <v>26</v>
      </c>
      <c r="AM1182" s="12" t="s">
        <v>176</v>
      </c>
      <c r="AN1182" s="128">
        <f t="shared" si="43"/>
        <v>8.0063675676502459</v>
      </c>
      <c r="AO1182" s="12">
        <v>1269.94</v>
      </c>
      <c r="AP1182" s="12" t="s">
        <v>1271</v>
      </c>
      <c r="AQ1182" s="12" t="s">
        <v>628</v>
      </c>
      <c r="AR1182" s="12" t="s">
        <v>1273</v>
      </c>
      <c r="AS1182" s="12" t="s">
        <v>1278</v>
      </c>
      <c r="AT1182" s="12" t="s">
        <v>17</v>
      </c>
    </row>
    <row r="1183" spans="1:46" ht="15" customHeight="1" x14ac:dyDescent="0.3">
      <c r="A1183" s="15">
        <v>8.0480291436057574E-3</v>
      </c>
      <c r="B1183" s="12">
        <v>2.4617500909852898E-2</v>
      </c>
      <c r="C1183" s="12">
        <v>0</v>
      </c>
      <c r="D1183" s="12">
        <v>1</v>
      </c>
      <c r="E1183" s="12">
        <v>0</v>
      </c>
      <c r="F1183" s="12">
        <v>1</v>
      </c>
      <c r="G1183" s="12">
        <v>0</v>
      </c>
      <c r="H1183" s="12">
        <v>0</v>
      </c>
      <c r="I1183" s="12">
        <v>0</v>
      </c>
      <c r="J1183" s="12">
        <v>0</v>
      </c>
      <c r="K1183" s="12">
        <v>0</v>
      </c>
      <c r="L1183" s="12">
        <v>0</v>
      </c>
      <c r="M1183" s="12">
        <v>0</v>
      </c>
      <c r="N1183" s="12">
        <v>0</v>
      </c>
      <c r="O1183" s="113">
        <v>7.6036486852101079</v>
      </c>
      <c r="P1183" s="12">
        <v>0</v>
      </c>
      <c r="Q1183" s="12">
        <v>0</v>
      </c>
      <c r="R1183" s="12">
        <v>4.2329999999999997</v>
      </c>
      <c r="S1183" s="128">
        <v>6.3350542514980592</v>
      </c>
      <c r="T1183" s="126">
        <v>1</v>
      </c>
      <c r="U1183" s="128">
        <v>1.1202848355460455</v>
      </c>
      <c r="V1183" s="12">
        <v>0</v>
      </c>
      <c r="W1183" s="12">
        <v>1</v>
      </c>
      <c r="X1183" s="12">
        <v>0</v>
      </c>
      <c r="Y1183" s="12">
        <v>1</v>
      </c>
      <c r="Z1183" s="12">
        <v>1</v>
      </c>
      <c r="AA1183" s="12">
        <v>0</v>
      </c>
      <c r="AB1183" s="12">
        <v>0</v>
      </c>
      <c r="AC1183" s="12">
        <v>0</v>
      </c>
      <c r="AD1183" s="12">
        <v>1</v>
      </c>
      <c r="AE1183" s="12">
        <v>0</v>
      </c>
      <c r="AF1183" s="12">
        <v>0</v>
      </c>
      <c r="AG1183" s="113">
        <v>2.917770732084279</v>
      </c>
      <c r="AH1183" s="12">
        <v>1</v>
      </c>
      <c r="AI1183" s="24">
        <v>91</v>
      </c>
      <c r="AJ1183" s="12">
        <v>1</v>
      </c>
      <c r="AK1183" s="12" t="s">
        <v>1213</v>
      </c>
      <c r="AL1183" s="12">
        <v>26</v>
      </c>
      <c r="AM1183" s="12" t="s">
        <v>176</v>
      </c>
      <c r="AN1183" s="128">
        <f t="shared" si="43"/>
        <v>8.0063675676502459</v>
      </c>
      <c r="AO1183" s="12">
        <v>1269.94</v>
      </c>
      <c r="AP1183" s="12" t="s">
        <v>1271</v>
      </c>
      <c r="AQ1183" s="12" t="s">
        <v>628</v>
      </c>
      <c r="AR1183" s="12" t="s">
        <v>1274</v>
      </c>
      <c r="AS1183" s="12" t="s">
        <v>1278</v>
      </c>
      <c r="AT1183" s="12" t="s">
        <v>17</v>
      </c>
    </row>
    <row r="1184" spans="1:46" ht="15" customHeight="1" x14ac:dyDescent="0.3">
      <c r="A1184" s="15">
        <v>5.431284582443887E-2</v>
      </c>
      <c r="B1184" s="12">
        <v>2.4581960801275081E-2</v>
      </c>
      <c r="C1184" s="12">
        <v>0</v>
      </c>
      <c r="D1184" s="12">
        <v>1</v>
      </c>
      <c r="E1184" s="12">
        <v>0</v>
      </c>
      <c r="F1184" s="12">
        <v>1</v>
      </c>
      <c r="G1184" s="12">
        <v>0</v>
      </c>
      <c r="H1184" s="12">
        <v>0</v>
      </c>
      <c r="I1184" s="12">
        <v>0</v>
      </c>
      <c r="J1184" s="12">
        <v>0</v>
      </c>
      <c r="K1184" s="12">
        <v>0</v>
      </c>
      <c r="L1184" s="12">
        <v>0</v>
      </c>
      <c r="M1184" s="12">
        <v>0</v>
      </c>
      <c r="N1184" s="12">
        <v>0</v>
      </c>
      <c r="O1184" s="113">
        <v>7.6036486852101079</v>
      </c>
      <c r="P1184" s="12">
        <v>0</v>
      </c>
      <c r="Q1184" s="12">
        <v>0</v>
      </c>
      <c r="R1184" s="12">
        <v>4.2329999999999997</v>
      </c>
      <c r="S1184" s="128">
        <v>6.3350542514980592</v>
      </c>
      <c r="T1184" s="126">
        <v>1</v>
      </c>
      <c r="U1184" s="128">
        <v>1.1202848355460455</v>
      </c>
      <c r="V1184" s="12">
        <v>0</v>
      </c>
      <c r="W1184" s="12">
        <v>1</v>
      </c>
      <c r="X1184" s="12">
        <v>0</v>
      </c>
      <c r="Y1184" s="12">
        <v>1</v>
      </c>
      <c r="Z1184" s="12">
        <v>1</v>
      </c>
      <c r="AA1184" s="12">
        <v>0</v>
      </c>
      <c r="AB1184" s="12">
        <v>0</v>
      </c>
      <c r="AC1184" s="12">
        <v>0</v>
      </c>
      <c r="AD1184" s="12">
        <v>1</v>
      </c>
      <c r="AE1184" s="12">
        <v>0</v>
      </c>
      <c r="AF1184" s="12">
        <v>0</v>
      </c>
      <c r="AG1184" s="113">
        <v>2.917770732084279</v>
      </c>
      <c r="AH1184" s="12">
        <v>1</v>
      </c>
      <c r="AI1184" s="24">
        <v>91</v>
      </c>
      <c r="AJ1184" s="12">
        <v>1</v>
      </c>
      <c r="AK1184" s="12" t="s">
        <v>1213</v>
      </c>
      <c r="AL1184" s="12">
        <v>26</v>
      </c>
      <c r="AM1184" s="12" t="s">
        <v>176</v>
      </c>
      <c r="AN1184" s="128">
        <f t="shared" si="43"/>
        <v>8.0063675676502459</v>
      </c>
      <c r="AO1184" s="12">
        <v>1269.94</v>
      </c>
      <c r="AP1184" s="12" t="s">
        <v>1272</v>
      </c>
      <c r="AQ1184" s="12" t="s">
        <v>628</v>
      </c>
      <c r="AR1184" s="12" t="s">
        <v>1275</v>
      </c>
      <c r="AS1184" s="12" t="s">
        <v>1278</v>
      </c>
      <c r="AT1184" s="12" t="s">
        <v>17</v>
      </c>
    </row>
    <row r="1185" spans="1:47" ht="15" customHeight="1" x14ac:dyDescent="0.3">
      <c r="A1185" s="15">
        <v>6.6223209651779863E-3</v>
      </c>
      <c r="B1185" s="12">
        <v>2.4617758370552949E-2</v>
      </c>
      <c r="C1185" s="12">
        <v>0</v>
      </c>
      <c r="D1185" s="12">
        <v>1</v>
      </c>
      <c r="E1185" s="12">
        <v>0</v>
      </c>
      <c r="F1185" s="12">
        <v>1</v>
      </c>
      <c r="G1185" s="12">
        <v>0</v>
      </c>
      <c r="H1185" s="12">
        <v>0</v>
      </c>
      <c r="I1185" s="12">
        <v>0</v>
      </c>
      <c r="J1185" s="12">
        <v>0</v>
      </c>
      <c r="K1185" s="12">
        <v>0</v>
      </c>
      <c r="L1185" s="12">
        <v>0</v>
      </c>
      <c r="M1185" s="12">
        <v>0</v>
      </c>
      <c r="N1185" s="12">
        <v>0</v>
      </c>
      <c r="O1185" s="113">
        <v>7.6036486852101079</v>
      </c>
      <c r="P1185" s="12">
        <v>0</v>
      </c>
      <c r="Q1185" s="12">
        <v>0</v>
      </c>
      <c r="R1185" s="12">
        <v>4.2329999999999997</v>
      </c>
      <c r="S1185" s="128">
        <v>6.3350542514980592</v>
      </c>
      <c r="T1185" s="126">
        <v>1</v>
      </c>
      <c r="U1185" s="128">
        <v>1.1202848355460455</v>
      </c>
      <c r="V1185" s="12">
        <v>0</v>
      </c>
      <c r="W1185" s="12">
        <v>1</v>
      </c>
      <c r="X1185" s="12">
        <v>0</v>
      </c>
      <c r="Y1185" s="12">
        <v>1</v>
      </c>
      <c r="Z1185" s="12">
        <v>1</v>
      </c>
      <c r="AA1185" s="12">
        <v>0</v>
      </c>
      <c r="AB1185" s="12">
        <v>0</v>
      </c>
      <c r="AC1185" s="12">
        <v>0</v>
      </c>
      <c r="AD1185" s="12">
        <v>1</v>
      </c>
      <c r="AE1185" s="12">
        <v>0</v>
      </c>
      <c r="AF1185" s="12">
        <v>0</v>
      </c>
      <c r="AG1185" s="113">
        <v>2.917770732084279</v>
      </c>
      <c r="AH1185" s="12">
        <v>1</v>
      </c>
      <c r="AI1185" s="24">
        <v>91</v>
      </c>
      <c r="AJ1185" s="12">
        <v>1</v>
      </c>
      <c r="AK1185" s="12" t="s">
        <v>1213</v>
      </c>
      <c r="AL1185" s="12">
        <v>26</v>
      </c>
      <c r="AM1185" s="12" t="s">
        <v>176</v>
      </c>
      <c r="AN1185" s="128">
        <f t="shared" si="43"/>
        <v>8.0063675676502459</v>
      </c>
      <c r="AO1185" s="12">
        <v>1269.94</v>
      </c>
      <c r="AP1185" s="12" t="s">
        <v>1272</v>
      </c>
      <c r="AQ1185" s="12" t="s">
        <v>628</v>
      </c>
      <c r="AR1185" s="12" t="s">
        <v>1273</v>
      </c>
      <c r="AS1185" s="12" t="s">
        <v>1278</v>
      </c>
      <c r="AT1185" s="12" t="s">
        <v>17</v>
      </c>
    </row>
    <row r="1186" spans="1:47" ht="15" customHeight="1" x14ac:dyDescent="0.3">
      <c r="A1186" s="15">
        <v>3.2716696922971494E-2</v>
      </c>
      <c r="B1186" s="12">
        <v>2.4605119173474431E-2</v>
      </c>
      <c r="C1186" s="12">
        <v>0</v>
      </c>
      <c r="D1186" s="12">
        <v>1</v>
      </c>
      <c r="E1186" s="12">
        <v>0</v>
      </c>
      <c r="F1186" s="12">
        <v>1</v>
      </c>
      <c r="G1186" s="12">
        <v>0</v>
      </c>
      <c r="H1186" s="12">
        <v>0</v>
      </c>
      <c r="I1186" s="12">
        <v>0</v>
      </c>
      <c r="J1186" s="12">
        <v>0</v>
      </c>
      <c r="K1186" s="12">
        <v>0</v>
      </c>
      <c r="L1186" s="12">
        <v>0</v>
      </c>
      <c r="M1186" s="12">
        <v>0</v>
      </c>
      <c r="N1186" s="12">
        <v>0</v>
      </c>
      <c r="O1186" s="113">
        <v>7.6036486852101079</v>
      </c>
      <c r="P1186" s="12">
        <v>0</v>
      </c>
      <c r="Q1186" s="12">
        <v>0</v>
      </c>
      <c r="R1186" s="12">
        <v>4.2329999999999997</v>
      </c>
      <c r="S1186" s="128">
        <v>6.3350542514980592</v>
      </c>
      <c r="T1186" s="126">
        <v>1</v>
      </c>
      <c r="U1186" s="128">
        <v>1.1202848355460455</v>
      </c>
      <c r="V1186" s="12">
        <v>0</v>
      </c>
      <c r="W1186" s="12">
        <v>1</v>
      </c>
      <c r="X1186" s="12">
        <v>0</v>
      </c>
      <c r="Y1186" s="12">
        <v>1</v>
      </c>
      <c r="Z1186" s="12">
        <v>1</v>
      </c>
      <c r="AA1186" s="12">
        <v>0</v>
      </c>
      <c r="AB1186" s="12">
        <v>0</v>
      </c>
      <c r="AC1186" s="12">
        <v>0</v>
      </c>
      <c r="AD1186" s="12">
        <v>1</v>
      </c>
      <c r="AE1186" s="12">
        <v>0</v>
      </c>
      <c r="AF1186" s="12">
        <v>0</v>
      </c>
      <c r="AG1186" s="113">
        <v>2.917770732084279</v>
      </c>
      <c r="AH1186" s="12">
        <v>1</v>
      </c>
      <c r="AI1186" s="24">
        <v>91</v>
      </c>
      <c r="AJ1186" s="12">
        <v>1</v>
      </c>
      <c r="AK1186" s="12" t="s">
        <v>1213</v>
      </c>
      <c r="AL1186" s="12">
        <v>26</v>
      </c>
      <c r="AM1186" s="12" t="s">
        <v>176</v>
      </c>
      <c r="AN1186" s="128">
        <f t="shared" si="43"/>
        <v>8.0063675676502459</v>
      </c>
      <c r="AO1186" s="12">
        <v>1269.94</v>
      </c>
      <c r="AP1186" s="12" t="s">
        <v>1272</v>
      </c>
      <c r="AQ1186" s="12" t="s">
        <v>628</v>
      </c>
      <c r="AR1186" s="12" t="s">
        <v>1276</v>
      </c>
      <c r="AS1186" s="12" t="s">
        <v>1278</v>
      </c>
      <c r="AT1186" s="12" t="s">
        <v>17</v>
      </c>
      <c r="AU1186" s="12"/>
    </row>
    <row r="1187" spans="1:47" ht="15" customHeight="1" x14ac:dyDescent="0.3">
      <c r="A1187" s="15">
        <v>7.4550588997623027E-2</v>
      </c>
      <c r="B1187" s="12">
        <v>3.6007427338987992E-2</v>
      </c>
      <c r="C1187" s="12">
        <v>0</v>
      </c>
      <c r="D1187" s="12">
        <v>0</v>
      </c>
      <c r="E1187" s="12">
        <v>0</v>
      </c>
      <c r="F1187" s="12">
        <v>0</v>
      </c>
      <c r="G1187" s="12">
        <v>0</v>
      </c>
      <c r="H1187" s="12">
        <v>0</v>
      </c>
      <c r="I1187" s="12">
        <v>0</v>
      </c>
      <c r="J1187" s="12">
        <v>0</v>
      </c>
      <c r="K1187" s="12">
        <v>0</v>
      </c>
      <c r="L1187" s="12">
        <v>0</v>
      </c>
      <c r="M1187" s="12">
        <v>0</v>
      </c>
      <c r="N1187" s="12">
        <v>0</v>
      </c>
      <c r="O1187" s="113">
        <v>7.6061387263373286</v>
      </c>
      <c r="P1187" s="12">
        <v>0</v>
      </c>
      <c r="Q1187" s="12">
        <v>1</v>
      </c>
      <c r="R1187" s="12">
        <v>4.2329999999999997</v>
      </c>
      <c r="S1187" s="128">
        <v>2.3025850929940459</v>
      </c>
      <c r="T1187" s="126">
        <v>1</v>
      </c>
      <c r="U1187" s="128">
        <v>0.6352569374557967</v>
      </c>
      <c r="V1187" s="12">
        <v>1</v>
      </c>
      <c r="W1187" s="12">
        <v>1</v>
      </c>
      <c r="X1187" s="12">
        <v>1</v>
      </c>
      <c r="Y1187" s="12">
        <v>0</v>
      </c>
      <c r="Z1187" s="12">
        <v>1</v>
      </c>
      <c r="AA1187" s="12">
        <v>1</v>
      </c>
      <c r="AB1187" s="12">
        <v>0</v>
      </c>
      <c r="AC1187" s="12">
        <v>0</v>
      </c>
      <c r="AD1187" s="12">
        <v>0</v>
      </c>
      <c r="AE1187" s="12">
        <v>0</v>
      </c>
      <c r="AF1187" s="12">
        <v>0.5</v>
      </c>
      <c r="AG1187" s="113">
        <v>2.9957322735539909</v>
      </c>
      <c r="AH1187" s="12">
        <v>0</v>
      </c>
      <c r="AI1187" s="24">
        <v>16</v>
      </c>
      <c r="AJ1187" s="12">
        <v>1</v>
      </c>
      <c r="AK1187" s="12" t="s">
        <v>1284</v>
      </c>
      <c r="AL1187" s="12">
        <v>27</v>
      </c>
      <c r="AM1187" s="12" t="s">
        <v>177</v>
      </c>
      <c r="AN1187" s="128">
        <f t="shared" ref="AN1187:AN1202" si="44">LN(80)</f>
        <v>4.3820266346738812</v>
      </c>
      <c r="AO1187" s="12">
        <v>990.33</v>
      </c>
      <c r="AP1187" s="12" t="s">
        <v>1294</v>
      </c>
      <c r="AQ1187" s="12" t="s">
        <v>1297</v>
      </c>
      <c r="AR1187" s="12" t="s">
        <v>568</v>
      </c>
      <c r="AS1187" s="12" t="s">
        <v>1299</v>
      </c>
      <c r="AT1187" s="12" t="s">
        <v>17</v>
      </c>
    </row>
    <row r="1188" spans="1:47" ht="15" customHeight="1" x14ac:dyDescent="0.3">
      <c r="A1188" s="15">
        <v>6.030703986842724E-2</v>
      </c>
      <c r="B1188" s="12">
        <v>2.7748637976270207E-2</v>
      </c>
      <c r="C1188" s="12">
        <v>0</v>
      </c>
      <c r="D1188" s="12">
        <v>0</v>
      </c>
      <c r="E1188" s="12">
        <v>0</v>
      </c>
      <c r="F1188" s="12">
        <v>0</v>
      </c>
      <c r="G1188" s="12">
        <v>0</v>
      </c>
      <c r="H1188" s="12">
        <v>0</v>
      </c>
      <c r="I1188" s="12">
        <v>0</v>
      </c>
      <c r="J1188" s="12">
        <v>0</v>
      </c>
      <c r="K1188" s="12">
        <v>0</v>
      </c>
      <c r="L1188" s="12">
        <v>0</v>
      </c>
      <c r="M1188" s="12">
        <v>0</v>
      </c>
      <c r="N1188" s="12">
        <v>0</v>
      </c>
      <c r="O1188" s="113">
        <v>7.6061387263373286</v>
      </c>
      <c r="P1188" s="12">
        <v>0</v>
      </c>
      <c r="Q1188" s="12">
        <v>1</v>
      </c>
      <c r="R1188" s="12">
        <v>4.2329999999999997</v>
      </c>
      <c r="S1188" s="128">
        <v>2.3025850929940459</v>
      </c>
      <c r="T1188" s="126">
        <v>1</v>
      </c>
      <c r="U1188" s="128">
        <v>0.6352569374557967</v>
      </c>
      <c r="V1188" s="12">
        <v>1</v>
      </c>
      <c r="W1188" s="12">
        <v>1</v>
      </c>
      <c r="X1188" s="12">
        <v>1</v>
      </c>
      <c r="Y1188" s="12">
        <v>0</v>
      </c>
      <c r="Z1188" s="12">
        <v>1</v>
      </c>
      <c r="AA1188" s="12">
        <v>1</v>
      </c>
      <c r="AB1188" s="12">
        <v>0</v>
      </c>
      <c r="AC1188" s="12">
        <v>0</v>
      </c>
      <c r="AD1188" s="12">
        <v>0</v>
      </c>
      <c r="AE1188" s="12">
        <v>0</v>
      </c>
      <c r="AF1188" s="12">
        <v>0.5</v>
      </c>
      <c r="AG1188" s="113">
        <v>2.9957322735539909</v>
      </c>
      <c r="AH1188" s="12">
        <v>0</v>
      </c>
      <c r="AI1188" s="24">
        <v>16</v>
      </c>
      <c r="AJ1188" s="12">
        <v>1</v>
      </c>
      <c r="AK1188" s="12" t="s">
        <v>1284</v>
      </c>
      <c r="AL1188" s="12">
        <v>27</v>
      </c>
      <c r="AM1188" s="12" t="s">
        <v>177</v>
      </c>
      <c r="AN1188" s="128">
        <f t="shared" si="44"/>
        <v>4.3820266346738812</v>
      </c>
      <c r="AO1188" s="12">
        <v>990.33</v>
      </c>
      <c r="AP1188" s="12" t="s">
        <v>1295</v>
      </c>
      <c r="AQ1188" s="12" t="s">
        <v>1297</v>
      </c>
      <c r="AR1188" s="12" t="s">
        <v>568</v>
      </c>
      <c r="AS1188" s="12" t="s">
        <v>1299</v>
      </c>
      <c r="AT1188" s="12" t="s">
        <v>17</v>
      </c>
    </row>
    <row r="1189" spans="1:47" ht="15" customHeight="1" x14ac:dyDescent="0.3">
      <c r="A1189" s="15">
        <v>9.0633560743748023E-2</v>
      </c>
      <c r="B1189" s="12">
        <v>3.7427624274746149E-2</v>
      </c>
      <c r="C1189" s="12">
        <v>0</v>
      </c>
      <c r="D1189" s="12">
        <v>0</v>
      </c>
      <c r="E1189" s="12">
        <v>0</v>
      </c>
      <c r="F1189" s="12">
        <v>0</v>
      </c>
      <c r="G1189" s="12">
        <v>0</v>
      </c>
      <c r="H1189" s="12">
        <v>0</v>
      </c>
      <c r="I1189" s="12">
        <v>0</v>
      </c>
      <c r="J1189" s="12">
        <v>0</v>
      </c>
      <c r="K1189" s="12">
        <v>0</v>
      </c>
      <c r="L1189" s="12">
        <v>0</v>
      </c>
      <c r="M1189" s="12">
        <v>0</v>
      </c>
      <c r="N1189" s="12">
        <v>0</v>
      </c>
      <c r="O1189" s="113">
        <v>7.6061387263373286</v>
      </c>
      <c r="P1189" s="12">
        <v>0</v>
      </c>
      <c r="Q1189" s="12">
        <v>1</v>
      </c>
      <c r="R1189" s="12">
        <v>4.2329999999999997</v>
      </c>
      <c r="S1189" s="128">
        <v>2.3025850929940459</v>
      </c>
      <c r="T1189" s="126">
        <v>1</v>
      </c>
      <c r="U1189" s="128">
        <v>0.6352569374557967</v>
      </c>
      <c r="V1189" s="12">
        <v>1</v>
      </c>
      <c r="W1189" s="12">
        <v>1</v>
      </c>
      <c r="X1189" s="12">
        <v>1</v>
      </c>
      <c r="Y1189" s="12">
        <v>0</v>
      </c>
      <c r="Z1189" s="12">
        <v>1</v>
      </c>
      <c r="AA1189" s="12">
        <v>1</v>
      </c>
      <c r="AB1189" s="12">
        <v>0</v>
      </c>
      <c r="AC1189" s="12">
        <v>0</v>
      </c>
      <c r="AD1189" s="12">
        <v>0</v>
      </c>
      <c r="AE1189" s="12">
        <v>0</v>
      </c>
      <c r="AF1189" s="12">
        <v>0.5</v>
      </c>
      <c r="AG1189" s="113">
        <v>2.9957322735539909</v>
      </c>
      <c r="AH1189" s="12">
        <v>0</v>
      </c>
      <c r="AI1189" s="24">
        <v>16</v>
      </c>
      <c r="AJ1189" s="12">
        <v>1</v>
      </c>
      <c r="AK1189" s="12" t="s">
        <v>1284</v>
      </c>
      <c r="AL1189" s="12">
        <v>27</v>
      </c>
      <c r="AM1189" s="12" t="s">
        <v>177</v>
      </c>
      <c r="AN1189" s="128">
        <f t="shared" si="44"/>
        <v>4.3820266346738812</v>
      </c>
      <c r="AO1189" s="12">
        <v>990.33</v>
      </c>
      <c r="AP1189" s="12" t="s">
        <v>1296</v>
      </c>
      <c r="AQ1189" s="12" t="s">
        <v>1297</v>
      </c>
      <c r="AR1189" s="12" t="s">
        <v>568</v>
      </c>
      <c r="AS1189" s="12" t="s">
        <v>1299</v>
      </c>
      <c r="AT1189" s="12" t="s">
        <v>17</v>
      </c>
    </row>
    <row r="1190" spans="1:47" ht="15" customHeight="1" x14ac:dyDescent="0.3">
      <c r="A1190" s="15">
        <v>9.8810810199987498E-2</v>
      </c>
      <c r="B1190" s="12">
        <v>3.5931203709086368E-2</v>
      </c>
      <c r="C1190" s="12">
        <v>0</v>
      </c>
      <c r="D1190" s="12">
        <v>0</v>
      </c>
      <c r="E1190" s="12">
        <v>0</v>
      </c>
      <c r="F1190" s="12">
        <v>1</v>
      </c>
      <c r="G1190" s="12">
        <v>0</v>
      </c>
      <c r="H1190" s="12">
        <v>0</v>
      </c>
      <c r="I1190" s="12">
        <v>0</v>
      </c>
      <c r="J1190" s="12">
        <v>0</v>
      </c>
      <c r="K1190" s="12">
        <v>0</v>
      </c>
      <c r="L1190" s="12">
        <v>0</v>
      </c>
      <c r="M1190" s="12">
        <v>0</v>
      </c>
      <c r="N1190" s="12">
        <v>0</v>
      </c>
      <c r="O1190" s="113">
        <v>7.6061387263373286</v>
      </c>
      <c r="P1190" s="12">
        <v>0</v>
      </c>
      <c r="Q1190" s="12">
        <v>1</v>
      </c>
      <c r="R1190" s="12">
        <v>4.2329999999999997</v>
      </c>
      <c r="S1190" s="128">
        <v>2.3025850929940459</v>
      </c>
      <c r="T1190" s="126">
        <v>1</v>
      </c>
      <c r="U1190" s="128">
        <v>0.6352569374557967</v>
      </c>
      <c r="V1190" s="12">
        <v>1</v>
      </c>
      <c r="W1190" s="12">
        <v>1</v>
      </c>
      <c r="X1190" s="12">
        <v>1</v>
      </c>
      <c r="Y1190" s="12">
        <v>0</v>
      </c>
      <c r="Z1190" s="12">
        <v>1</v>
      </c>
      <c r="AA1190" s="12">
        <v>1</v>
      </c>
      <c r="AB1190" s="12">
        <v>0</v>
      </c>
      <c r="AC1190" s="12">
        <v>0</v>
      </c>
      <c r="AD1190" s="12">
        <v>0</v>
      </c>
      <c r="AE1190" s="12">
        <v>0</v>
      </c>
      <c r="AF1190" s="12">
        <v>0.5</v>
      </c>
      <c r="AG1190" s="113">
        <v>2.9957322735539909</v>
      </c>
      <c r="AH1190" s="12">
        <v>0</v>
      </c>
      <c r="AI1190" s="24">
        <v>16</v>
      </c>
      <c r="AJ1190" s="12">
        <v>1</v>
      </c>
      <c r="AK1190" s="12" t="s">
        <v>1284</v>
      </c>
      <c r="AL1190" s="12">
        <v>27</v>
      </c>
      <c r="AM1190" s="12" t="s">
        <v>177</v>
      </c>
      <c r="AN1190" s="128">
        <f t="shared" si="44"/>
        <v>4.3820266346738812</v>
      </c>
      <c r="AO1190" s="12">
        <v>990.33</v>
      </c>
      <c r="AP1190" s="12" t="s">
        <v>1294</v>
      </c>
      <c r="AQ1190" s="12" t="s">
        <v>1298</v>
      </c>
      <c r="AR1190" s="12" t="s">
        <v>568</v>
      </c>
      <c r="AS1190" s="12" t="s">
        <v>1300</v>
      </c>
      <c r="AT1190" s="12" t="s">
        <v>17</v>
      </c>
    </row>
    <row r="1191" spans="1:47" ht="15" customHeight="1" x14ac:dyDescent="0.3">
      <c r="A1191" s="15">
        <v>5.5512738165336889E-2</v>
      </c>
      <c r="B1191" s="12">
        <v>2.7756369082668448E-2</v>
      </c>
      <c r="C1191" s="12">
        <v>0</v>
      </c>
      <c r="D1191" s="12">
        <v>0</v>
      </c>
      <c r="E1191" s="12">
        <v>0</v>
      </c>
      <c r="F1191" s="12">
        <v>1</v>
      </c>
      <c r="G1191" s="12">
        <v>0</v>
      </c>
      <c r="H1191" s="12">
        <v>0</v>
      </c>
      <c r="I1191" s="12">
        <v>0</v>
      </c>
      <c r="J1191" s="12">
        <v>0</v>
      </c>
      <c r="K1191" s="12">
        <v>0</v>
      </c>
      <c r="L1191" s="12">
        <v>0</v>
      </c>
      <c r="M1191" s="12">
        <v>0</v>
      </c>
      <c r="N1191" s="12">
        <v>0</v>
      </c>
      <c r="O1191" s="113">
        <v>7.6061387263373286</v>
      </c>
      <c r="P1191" s="12">
        <v>0</v>
      </c>
      <c r="Q1191" s="12">
        <v>1</v>
      </c>
      <c r="R1191" s="12">
        <v>4.2329999999999997</v>
      </c>
      <c r="S1191" s="128">
        <v>2.3025850929940459</v>
      </c>
      <c r="T1191" s="126">
        <v>1</v>
      </c>
      <c r="U1191" s="128">
        <v>0.6352569374557967</v>
      </c>
      <c r="V1191" s="12">
        <v>1</v>
      </c>
      <c r="W1191" s="12">
        <v>1</v>
      </c>
      <c r="X1191" s="12">
        <v>1</v>
      </c>
      <c r="Y1191" s="12">
        <v>0</v>
      </c>
      <c r="Z1191" s="12">
        <v>1</v>
      </c>
      <c r="AA1191" s="12">
        <v>1</v>
      </c>
      <c r="AB1191" s="12">
        <v>0</v>
      </c>
      <c r="AC1191" s="12">
        <v>0</v>
      </c>
      <c r="AD1191" s="12">
        <v>0</v>
      </c>
      <c r="AE1191" s="12">
        <v>0</v>
      </c>
      <c r="AF1191" s="12">
        <v>0.5</v>
      </c>
      <c r="AG1191" s="113">
        <v>2.9957322735539909</v>
      </c>
      <c r="AH1191" s="12">
        <v>0</v>
      </c>
      <c r="AI1191" s="24">
        <v>16</v>
      </c>
      <c r="AJ1191" s="12">
        <v>1</v>
      </c>
      <c r="AK1191" s="12" t="s">
        <v>1284</v>
      </c>
      <c r="AL1191" s="12">
        <v>27</v>
      </c>
      <c r="AM1191" s="12" t="s">
        <v>177</v>
      </c>
      <c r="AN1191" s="128">
        <f t="shared" si="44"/>
        <v>4.3820266346738812</v>
      </c>
      <c r="AO1191" s="12">
        <v>990.33</v>
      </c>
      <c r="AP1191" s="12" t="s">
        <v>1295</v>
      </c>
      <c r="AQ1191" s="12" t="s">
        <v>1298</v>
      </c>
      <c r="AR1191" s="12" t="s">
        <v>568</v>
      </c>
      <c r="AS1191" s="12" t="s">
        <v>1300</v>
      </c>
      <c r="AT1191" s="12" t="s">
        <v>17</v>
      </c>
    </row>
    <row r="1192" spans="1:47" ht="15" customHeight="1" x14ac:dyDescent="0.3">
      <c r="A1192" s="15">
        <v>7.4953168899586142E-2</v>
      </c>
      <c r="B1192" s="12">
        <v>3.7476584449793071E-2</v>
      </c>
      <c r="C1192" s="12">
        <v>0</v>
      </c>
      <c r="D1192" s="12">
        <v>0</v>
      </c>
      <c r="E1192" s="12">
        <v>0</v>
      </c>
      <c r="F1192" s="12">
        <v>1</v>
      </c>
      <c r="G1192" s="12">
        <v>0</v>
      </c>
      <c r="H1192" s="12">
        <v>0</v>
      </c>
      <c r="I1192" s="12">
        <v>0</v>
      </c>
      <c r="J1192" s="12">
        <v>0</v>
      </c>
      <c r="K1192" s="12">
        <v>0</v>
      </c>
      <c r="L1192" s="12">
        <v>0</v>
      </c>
      <c r="M1192" s="12">
        <v>0</v>
      </c>
      <c r="N1192" s="12">
        <v>0</v>
      </c>
      <c r="O1192" s="113">
        <v>7.6061387263373286</v>
      </c>
      <c r="P1192" s="12">
        <v>0</v>
      </c>
      <c r="Q1192" s="12">
        <v>1</v>
      </c>
      <c r="R1192" s="12">
        <v>4.2329999999999997</v>
      </c>
      <c r="S1192" s="128">
        <v>2.3025850929940459</v>
      </c>
      <c r="T1192" s="126">
        <v>1</v>
      </c>
      <c r="U1192" s="128">
        <v>0.6352569374557967</v>
      </c>
      <c r="V1192" s="12">
        <v>1</v>
      </c>
      <c r="W1192" s="12">
        <v>1</v>
      </c>
      <c r="X1192" s="12">
        <v>1</v>
      </c>
      <c r="Y1192" s="12">
        <v>0</v>
      </c>
      <c r="Z1192" s="12">
        <v>1</v>
      </c>
      <c r="AA1192" s="12">
        <v>1</v>
      </c>
      <c r="AB1192" s="12">
        <v>0</v>
      </c>
      <c r="AC1192" s="12">
        <v>0</v>
      </c>
      <c r="AD1192" s="12">
        <v>0</v>
      </c>
      <c r="AE1192" s="12">
        <v>0</v>
      </c>
      <c r="AF1192" s="12">
        <v>0.5</v>
      </c>
      <c r="AG1192" s="113">
        <v>2.9957322735539909</v>
      </c>
      <c r="AH1192" s="12">
        <v>0</v>
      </c>
      <c r="AI1192" s="24">
        <v>16</v>
      </c>
      <c r="AJ1192" s="12">
        <v>1</v>
      </c>
      <c r="AK1192" s="12" t="s">
        <v>1284</v>
      </c>
      <c r="AL1192" s="12">
        <v>27</v>
      </c>
      <c r="AM1192" s="12" t="s">
        <v>177</v>
      </c>
      <c r="AN1192" s="128">
        <f t="shared" si="44"/>
        <v>4.3820266346738812</v>
      </c>
      <c r="AO1192" s="12">
        <v>990.33</v>
      </c>
      <c r="AP1192" s="12" t="s">
        <v>1296</v>
      </c>
      <c r="AQ1192" s="12" t="s">
        <v>1298</v>
      </c>
      <c r="AR1192" s="12" t="s">
        <v>568</v>
      </c>
      <c r="AS1192" s="12" t="s">
        <v>1300</v>
      </c>
      <c r="AT1192" s="12" t="s">
        <v>17</v>
      </c>
    </row>
    <row r="1193" spans="1:47" ht="15" customHeight="1" x14ac:dyDescent="0.3">
      <c r="A1193" s="15">
        <v>0.11314728868212422</v>
      </c>
      <c r="B1193" s="12">
        <v>5.5369949780613985E-2</v>
      </c>
      <c r="C1193" s="12">
        <v>0</v>
      </c>
      <c r="D1193" s="12">
        <v>0</v>
      </c>
      <c r="E1193" s="12">
        <v>0</v>
      </c>
      <c r="F1193" s="12">
        <v>1</v>
      </c>
      <c r="G1193" s="12">
        <v>0</v>
      </c>
      <c r="H1193" s="12">
        <v>0</v>
      </c>
      <c r="I1193" s="12">
        <v>0</v>
      </c>
      <c r="J1193" s="12">
        <v>0</v>
      </c>
      <c r="K1193" s="12">
        <v>0</v>
      </c>
      <c r="L1193" s="12">
        <v>0</v>
      </c>
      <c r="M1193" s="12">
        <v>0</v>
      </c>
      <c r="N1193" s="12">
        <v>0</v>
      </c>
      <c r="O1193" s="113">
        <v>7.6061387263373286</v>
      </c>
      <c r="P1193" s="12">
        <v>0</v>
      </c>
      <c r="Q1193" s="12">
        <v>1</v>
      </c>
      <c r="R1193" s="12">
        <v>4.2329999999999997</v>
      </c>
      <c r="S1193" s="128">
        <v>2.3025850929940459</v>
      </c>
      <c r="T1193" s="126">
        <v>1</v>
      </c>
      <c r="U1193" s="128">
        <v>0.6352569374557967</v>
      </c>
      <c r="V1193" s="12">
        <v>1</v>
      </c>
      <c r="W1193" s="12">
        <v>1</v>
      </c>
      <c r="X1193" s="12">
        <v>1</v>
      </c>
      <c r="Y1193" s="12">
        <v>0</v>
      </c>
      <c r="Z1193" s="12">
        <v>1</v>
      </c>
      <c r="AA1193" s="12">
        <v>1</v>
      </c>
      <c r="AB1193" s="12">
        <v>0</v>
      </c>
      <c r="AC1193" s="12">
        <v>0</v>
      </c>
      <c r="AD1193" s="12">
        <v>0</v>
      </c>
      <c r="AE1193" s="12">
        <v>0</v>
      </c>
      <c r="AF1193" s="12">
        <v>0.5</v>
      </c>
      <c r="AG1193" s="113">
        <v>2.9957322735539909</v>
      </c>
      <c r="AH1193" s="12">
        <v>0</v>
      </c>
      <c r="AI1193" s="24">
        <v>16</v>
      </c>
      <c r="AJ1193" s="12">
        <v>1</v>
      </c>
      <c r="AK1193" s="12" t="s">
        <v>1284</v>
      </c>
      <c r="AL1193" s="12">
        <v>27</v>
      </c>
      <c r="AM1193" s="12" t="s">
        <v>177</v>
      </c>
      <c r="AN1193" s="128">
        <f t="shared" si="44"/>
        <v>4.3820266346738812</v>
      </c>
      <c r="AO1193" s="12">
        <v>990.33</v>
      </c>
      <c r="AP1193" s="12" t="s">
        <v>1304</v>
      </c>
      <c r="AQ1193" s="12" t="s">
        <v>1301</v>
      </c>
      <c r="AR1193" s="12" t="s">
        <v>568</v>
      </c>
      <c r="AS1193" s="12" t="s">
        <v>1303</v>
      </c>
      <c r="AT1193" s="12" t="s">
        <v>17</v>
      </c>
    </row>
    <row r="1194" spans="1:47" ht="15" customHeight="1" x14ac:dyDescent="0.3">
      <c r="A1194" s="15">
        <v>0.14044662819594397</v>
      </c>
      <c r="B1194" s="12">
        <v>5.5175461076977982E-2</v>
      </c>
      <c r="C1194" s="12">
        <v>0</v>
      </c>
      <c r="D1194" s="12">
        <v>0</v>
      </c>
      <c r="E1194" s="12">
        <v>0</v>
      </c>
      <c r="F1194" s="12">
        <v>1</v>
      </c>
      <c r="G1194" s="12">
        <v>0</v>
      </c>
      <c r="H1194" s="12">
        <v>0</v>
      </c>
      <c r="I1194" s="12">
        <v>0</v>
      </c>
      <c r="J1194" s="12">
        <v>0</v>
      </c>
      <c r="K1194" s="12">
        <v>0</v>
      </c>
      <c r="L1194" s="12">
        <v>0</v>
      </c>
      <c r="M1194" s="12">
        <v>0</v>
      </c>
      <c r="N1194" s="12">
        <v>0</v>
      </c>
      <c r="O1194" s="113">
        <v>7.6061387263373286</v>
      </c>
      <c r="P1194" s="12">
        <v>0</v>
      </c>
      <c r="Q1194" s="12">
        <v>1</v>
      </c>
      <c r="R1194" s="12">
        <v>4.2329999999999997</v>
      </c>
      <c r="S1194" s="128">
        <v>2.3025850929940459</v>
      </c>
      <c r="T1194" s="126">
        <v>1</v>
      </c>
      <c r="U1194" s="128">
        <v>0.6352569374557967</v>
      </c>
      <c r="V1194" s="12">
        <v>1</v>
      </c>
      <c r="W1194" s="12">
        <v>1</v>
      </c>
      <c r="X1194" s="12">
        <v>1</v>
      </c>
      <c r="Y1194" s="12">
        <v>0</v>
      </c>
      <c r="Z1194" s="12">
        <v>1</v>
      </c>
      <c r="AA1194" s="12">
        <v>1</v>
      </c>
      <c r="AB1194" s="12">
        <v>0</v>
      </c>
      <c r="AC1194" s="12">
        <v>0</v>
      </c>
      <c r="AD1194" s="12">
        <v>0</v>
      </c>
      <c r="AE1194" s="12">
        <v>0</v>
      </c>
      <c r="AF1194" s="12">
        <v>0.5</v>
      </c>
      <c r="AG1194" s="113">
        <v>2.9957322735539909</v>
      </c>
      <c r="AH1194" s="12">
        <v>0</v>
      </c>
      <c r="AI1194" s="24">
        <v>16</v>
      </c>
      <c r="AJ1194" s="12">
        <v>1</v>
      </c>
      <c r="AK1194" s="12" t="s">
        <v>1284</v>
      </c>
      <c r="AL1194" s="12">
        <v>27</v>
      </c>
      <c r="AM1194" s="12" t="s">
        <v>177</v>
      </c>
      <c r="AN1194" s="128">
        <f t="shared" si="44"/>
        <v>4.3820266346738812</v>
      </c>
      <c r="AO1194" s="12">
        <v>990.33</v>
      </c>
      <c r="AP1194" s="12" t="s">
        <v>1295</v>
      </c>
      <c r="AQ1194" s="12" t="s">
        <v>1301</v>
      </c>
      <c r="AR1194" s="12" t="s">
        <v>568</v>
      </c>
      <c r="AS1194" s="12" t="s">
        <v>1303</v>
      </c>
      <c r="AT1194" s="12" t="s">
        <v>17</v>
      </c>
    </row>
    <row r="1195" spans="1:47" ht="15" customHeight="1" x14ac:dyDescent="0.3">
      <c r="A1195" s="15">
        <v>4.2634180865545698E-2</v>
      </c>
      <c r="B1195" s="12">
        <v>3.6075076117000206E-2</v>
      </c>
      <c r="C1195" s="12">
        <v>0</v>
      </c>
      <c r="D1195" s="12">
        <v>0</v>
      </c>
      <c r="E1195" s="12">
        <v>0</v>
      </c>
      <c r="F1195" s="12">
        <v>1</v>
      </c>
      <c r="G1195" s="12">
        <v>0</v>
      </c>
      <c r="H1195" s="12">
        <v>0</v>
      </c>
      <c r="I1195" s="12">
        <v>0</v>
      </c>
      <c r="J1195" s="12">
        <v>0</v>
      </c>
      <c r="K1195" s="12">
        <v>0</v>
      </c>
      <c r="L1195" s="12">
        <v>0</v>
      </c>
      <c r="M1195" s="12">
        <v>0</v>
      </c>
      <c r="N1195" s="12">
        <v>0</v>
      </c>
      <c r="O1195" s="113">
        <v>7.6061387263373286</v>
      </c>
      <c r="P1195" s="12">
        <v>0</v>
      </c>
      <c r="Q1195" s="12">
        <v>1</v>
      </c>
      <c r="R1195" s="12">
        <v>4.2329999999999997</v>
      </c>
      <c r="S1195" s="128">
        <v>2.3025850929940459</v>
      </c>
      <c r="T1195" s="126">
        <v>1</v>
      </c>
      <c r="U1195" s="128">
        <v>0.6352569374557967</v>
      </c>
      <c r="V1195" s="12">
        <v>1</v>
      </c>
      <c r="W1195" s="12">
        <v>1</v>
      </c>
      <c r="X1195" s="12">
        <v>1</v>
      </c>
      <c r="Y1195" s="12">
        <v>0</v>
      </c>
      <c r="Z1195" s="12">
        <v>1</v>
      </c>
      <c r="AA1195" s="12">
        <v>1</v>
      </c>
      <c r="AB1195" s="12">
        <v>0</v>
      </c>
      <c r="AC1195" s="12">
        <v>0</v>
      </c>
      <c r="AD1195" s="12">
        <v>0</v>
      </c>
      <c r="AE1195" s="12">
        <v>0</v>
      </c>
      <c r="AF1195" s="12">
        <v>0.5</v>
      </c>
      <c r="AG1195" s="113">
        <v>2.9957322735539909</v>
      </c>
      <c r="AH1195" s="12">
        <v>0</v>
      </c>
      <c r="AI1195" s="24">
        <v>16</v>
      </c>
      <c r="AJ1195" s="12">
        <v>1</v>
      </c>
      <c r="AK1195" s="12" t="s">
        <v>1284</v>
      </c>
      <c r="AL1195" s="12">
        <v>27</v>
      </c>
      <c r="AM1195" s="12" t="s">
        <v>177</v>
      </c>
      <c r="AN1195" s="128">
        <f t="shared" si="44"/>
        <v>4.3820266346738812</v>
      </c>
      <c r="AO1195" s="12">
        <v>990.33</v>
      </c>
      <c r="AP1195" s="12" t="s">
        <v>1304</v>
      </c>
      <c r="AQ1195" s="12" t="s">
        <v>1306</v>
      </c>
      <c r="AR1195" s="12" t="s">
        <v>568</v>
      </c>
      <c r="AS1195" s="12" t="s">
        <v>1307</v>
      </c>
      <c r="AT1195" s="12" t="s">
        <v>17</v>
      </c>
    </row>
    <row r="1196" spans="1:47" ht="15" customHeight="1" x14ac:dyDescent="0.3">
      <c r="A1196" s="15">
        <v>2.7113222313391253E-2</v>
      </c>
      <c r="B1196" s="12">
        <v>3.0834644983856716E-2</v>
      </c>
      <c r="C1196" s="12">
        <v>0</v>
      </c>
      <c r="D1196" s="12">
        <v>0</v>
      </c>
      <c r="E1196" s="12">
        <v>0</v>
      </c>
      <c r="F1196" s="12">
        <v>1</v>
      </c>
      <c r="G1196" s="12">
        <v>0</v>
      </c>
      <c r="H1196" s="12">
        <v>0</v>
      </c>
      <c r="I1196" s="12">
        <v>0</v>
      </c>
      <c r="J1196" s="12">
        <v>0</v>
      </c>
      <c r="K1196" s="12">
        <v>0</v>
      </c>
      <c r="L1196" s="12">
        <v>0</v>
      </c>
      <c r="M1196" s="12">
        <v>0</v>
      </c>
      <c r="N1196" s="12">
        <v>0</v>
      </c>
      <c r="O1196" s="113">
        <v>7.6061387263373286</v>
      </c>
      <c r="P1196" s="12">
        <v>0</v>
      </c>
      <c r="Q1196" s="12">
        <v>1</v>
      </c>
      <c r="R1196" s="12">
        <v>4.2329999999999997</v>
      </c>
      <c r="S1196" s="128">
        <v>2.3025850929940459</v>
      </c>
      <c r="T1196" s="126">
        <v>1</v>
      </c>
      <c r="U1196" s="128">
        <v>0.6352569374557967</v>
      </c>
      <c r="V1196" s="12">
        <v>1</v>
      </c>
      <c r="W1196" s="12">
        <v>1</v>
      </c>
      <c r="X1196" s="12">
        <v>1</v>
      </c>
      <c r="Y1196" s="12">
        <v>0</v>
      </c>
      <c r="Z1196" s="12">
        <v>1</v>
      </c>
      <c r="AA1196" s="12">
        <v>1</v>
      </c>
      <c r="AB1196" s="12">
        <v>0</v>
      </c>
      <c r="AC1196" s="12">
        <v>0</v>
      </c>
      <c r="AD1196" s="12">
        <v>0</v>
      </c>
      <c r="AE1196" s="12">
        <v>0</v>
      </c>
      <c r="AF1196" s="12">
        <v>0.5</v>
      </c>
      <c r="AG1196" s="113">
        <v>2.9957322735539909</v>
      </c>
      <c r="AH1196" s="12">
        <v>0</v>
      </c>
      <c r="AI1196" s="24">
        <v>16</v>
      </c>
      <c r="AJ1196" s="12">
        <v>1</v>
      </c>
      <c r="AK1196" s="12" t="s">
        <v>1284</v>
      </c>
      <c r="AL1196" s="12">
        <v>27</v>
      </c>
      <c r="AM1196" s="12" t="s">
        <v>177</v>
      </c>
      <c r="AN1196" s="128">
        <f t="shared" si="44"/>
        <v>4.3820266346738812</v>
      </c>
      <c r="AO1196" s="12">
        <v>990.33</v>
      </c>
      <c r="AP1196" s="12" t="s">
        <v>1315</v>
      </c>
      <c r="AQ1196" s="12" t="s">
        <v>1306</v>
      </c>
      <c r="AR1196" s="12" t="s">
        <v>568</v>
      </c>
      <c r="AS1196" s="12" t="s">
        <v>1307</v>
      </c>
      <c r="AT1196" s="12" t="s">
        <v>17</v>
      </c>
    </row>
    <row r="1197" spans="1:47" ht="15" customHeight="1" x14ac:dyDescent="0.3">
      <c r="A1197" s="15">
        <v>-3.2647847272355639E-2</v>
      </c>
      <c r="B1197" s="12">
        <v>4.250165655889683E-2</v>
      </c>
      <c r="C1197" s="12">
        <v>0</v>
      </c>
      <c r="D1197" s="12">
        <v>0</v>
      </c>
      <c r="E1197" s="12">
        <v>0</v>
      </c>
      <c r="F1197" s="12">
        <v>1</v>
      </c>
      <c r="G1197" s="12">
        <v>0</v>
      </c>
      <c r="H1197" s="12">
        <v>0</v>
      </c>
      <c r="I1197" s="12">
        <v>0</v>
      </c>
      <c r="J1197" s="12">
        <v>0</v>
      </c>
      <c r="K1197" s="12">
        <v>0</v>
      </c>
      <c r="L1197" s="12">
        <v>0</v>
      </c>
      <c r="M1197" s="12">
        <v>0</v>
      </c>
      <c r="N1197" s="12">
        <v>0</v>
      </c>
      <c r="O1197" s="113">
        <v>7.6061387263373286</v>
      </c>
      <c r="P1197" s="12">
        <v>0</v>
      </c>
      <c r="Q1197" s="12">
        <v>1</v>
      </c>
      <c r="R1197" s="12">
        <v>4.2329999999999997</v>
      </c>
      <c r="S1197" s="128">
        <v>2.3025850929940459</v>
      </c>
      <c r="T1197" s="126">
        <v>1</v>
      </c>
      <c r="U1197" s="128">
        <v>0.6352569374557967</v>
      </c>
      <c r="V1197" s="12">
        <v>1</v>
      </c>
      <c r="W1197" s="12">
        <v>1</v>
      </c>
      <c r="X1197" s="12">
        <v>1</v>
      </c>
      <c r="Y1197" s="12">
        <v>0</v>
      </c>
      <c r="Z1197" s="12">
        <v>1</v>
      </c>
      <c r="AA1197" s="12">
        <v>1</v>
      </c>
      <c r="AB1197" s="12">
        <v>0</v>
      </c>
      <c r="AC1197" s="12">
        <v>0</v>
      </c>
      <c r="AD1197" s="12">
        <v>0</v>
      </c>
      <c r="AE1197" s="12">
        <v>0</v>
      </c>
      <c r="AF1197" s="12">
        <v>0.5</v>
      </c>
      <c r="AG1197" s="113">
        <v>2.9957322735539909</v>
      </c>
      <c r="AH1197" s="12">
        <v>0</v>
      </c>
      <c r="AI1197" s="24">
        <v>16</v>
      </c>
      <c r="AJ1197" s="12">
        <v>1</v>
      </c>
      <c r="AK1197" s="12" t="s">
        <v>1284</v>
      </c>
      <c r="AL1197" s="12">
        <v>27</v>
      </c>
      <c r="AM1197" s="12" t="s">
        <v>177</v>
      </c>
      <c r="AN1197" s="128">
        <f t="shared" si="44"/>
        <v>4.3820266346738812</v>
      </c>
      <c r="AO1197" s="12">
        <v>990.33</v>
      </c>
      <c r="AP1197" s="12" t="s">
        <v>1304</v>
      </c>
      <c r="AQ1197" s="12" t="s">
        <v>1309</v>
      </c>
      <c r="AR1197" s="12" t="s">
        <v>568</v>
      </c>
      <c r="AS1197" s="12" t="s">
        <v>1312</v>
      </c>
      <c r="AT1197" s="12" t="s">
        <v>17</v>
      </c>
    </row>
    <row r="1198" spans="1:47" ht="15" customHeight="1" x14ac:dyDescent="0.3">
      <c r="A1198" s="15">
        <v>2.1822616209531621E-2</v>
      </c>
      <c r="B1198" s="12">
        <v>3.5346919480730064E-2</v>
      </c>
      <c r="C1198" s="12">
        <v>0</v>
      </c>
      <c r="D1198" s="12">
        <v>0</v>
      </c>
      <c r="E1198" s="12">
        <v>0</v>
      </c>
      <c r="F1198" s="12">
        <v>1</v>
      </c>
      <c r="G1198" s="12">
        <v>0</v>
      </c>
      <c r="H1198" s="12">
        <v>0</v>
      </c>
      <c r="I1198" s="12">
        <v>0</v>
      </c>
      <c r="J1198" s="12">
        <v>0</v>
      </c>
      <c r="K1198" s="12">
        <v>0</v>
      </c>
      <c r="L1198" s="12">
        <v>0</v>
      </c>
      <c r="M1198" s="12">
        <v>0</v>
      </c>
      <c r="N1198" s="12">
        <v>0</v>
      </c>
      <c r="O1198" s="113">
        <v>7.6061387263373286</v>
      </c>
      <c r="P1198" s="12">
        <v>0</v>
      </c>
      <c r="Q1198" s="12">
        <v>1</v>
      </c>
      <c r="R1198" s="12">
        <v>4.2329999999999997</v>
      </c>
      <c r="S1198" s="128">
        <v>2.3025850929940459</v>
      </c>
      <c r="T1198" s="126">
        <v>1</v>
      </c>
      <c r="U1198" s="128">
        <v>0.6352569374557967</v>
      </c>
      <c r="V1198" s="12">
        <v>1</v>
      </c>
      <c r="W1198" s="12">
        <v>1</v>
      </c>
      <c r="X1198" s="12">
        <v>1</v>
      </c>
      <c r="Y1198" s="12">
        <v>0</v>
      </c>
      <c r="Z1198" s="12">
        <v>1</v>
      </c>
      <c r="AA1198" s="12">
        <v>1</v>
      </c>
      <c r="AB1198" s="12">
        <v>0</v>
      </c>
      <c r="AC1198" s="12">
        <v>0</v>
      </c>
      <c r="AD1198" s="12">
        <v>0</v>
      </c>
      <c r="AE1198" s="12">
        <v>0</v>
      </c>
      <c r="AF1198" s="12">
        <v>0.5</v>
      </c>
      <c r="AG1198" s="113">
        <v>2.9957322735539909</v>
      </c>
      <c r="AH1198" s="12">
        <v>0</v>
      </c>
      <c r="AI1198" s="24">
        <v>16</v>
      </c>
      <c r="AJ1198" s="12">
        <v>1</v>
      </c>
      <c r="AK1198" s="12" t="s">
        <v>1284</v>
      </c>
      <c r="AL1198" s="12">
        <v>27</v>
      </c>
      <c r="AM1198" s="12" t="s">
        <v>177</v>
      </c>
      <c r="AN1198" s="128">
        <f t="shared" si="44"/>
        <v>4.3820266346738812</v>
      </c>
      <c r="AO1198" s="12">
        <v>990.33</v>
      </c>
      <c r="AP1198" s="12" t="s">
        <v>1315</v>
      </c>
      <c r="AQ1198" s="12" t="s">
        <v>1309</v>
      </c>
      <c r="AR1198" s="12" t="s">
        <v>568</v>
      </c>
      <c r="AS1198" s="12" t="s">
        <v>1312</v>
      </c>
      <c r="AT1198" s="12" t="s">
        <v>17</v>
      </c>
    </row>
    <row r="1199" spans="1:47" ht="15" customHeight="1" x14ac:dyDescent="0.3">
      <c r="A1199" s="15">
        <v>-2.1257358312406823E-2</v>
      </c>
      <c r="B1199" s="12">
        <v>4.2514716624813646E-2</v>
      </c>
      <c r="C1199" s="12">
        <v>0</v>
      </c>
      <c r="D1199" s="12">
        <v>0</v>
      </c>
      <c r="E1199" s="12">
        <v>0</v>
      </c>
      <c r="F1199" s="12">
        <v>0</v>
      </c>
      <c r="G1199" s="12">
        <v>0</v>
      </c>
      <c r="H1199" s="12">
        <v>0</v>
      </c>
      <c r="I1199" s="12">
        <v>0</v>
      </c>
      <c r="J1199" s="12">
        <v>0</v>
      </c>
      <c r="K1199" s="12">
        <v>0</v>
      </c>
      <c r="L1199" s="12">
        <v>0</v>
      </c>
      <c r="M1199" s="12">
        <v>0</v>
      </c>
      <c r="N1199" s="12">
        <v>0</v>
      </c>
      <c r="O1199" s="113">
        <v>7.6061387263373286</v>
      </c>
      <c r="P1199" s="12">
        <v>0</v>
      </c>
      <c r="Q1199" s="12">
        <v>1</v>
      </c>
      <c r="R1199" s="12">
        <v>4.2329999999999997</v>
      </c>
      <c r="S1199" s="128">
        <v>2.3025850929940459</v>
      </c>
      <c r="T1199" s="126">
        <v>1</v>
      </c>
      <c r="U1199" s="128">
        <v>0.6352569374557967</v>
      </c>
      <c r="V1199" s="12">
        <v>1</v>
      </c>
      <c r="W1199" s="12">
        <v>1</v>
      </c>
      <c r="X1199" s="12">
        <v>1</v>
      </c>
      <c r="Y1199" s="12">
        <v>0</v>
      </c>
      <c r="Z1199" s="12">
        <v>1</v>
      </c>
      <c r="AA1199" s="12">
        <v>1</v>
      </c>
      <c r="AB1199" s="12">
        <v>0</v>
      </c>
      <c r="AC1199" s="12">
        <v>0</v>
      </c>
      <c r="AD1199" s="12">
        <v>0</v>
      </c>
      <c r="AE1199" s="12">
        <v>0</v>
      </c>
      <c r="AF1199" s="12">
        <v>0.5</v>
      </c>
      <c r="AG1199" s="113">
        <v>2.9957322735539909</v>
      </c>
      <c r="AH1199" s="12">
        <v>0</v>
      </c>
      <c r="AI1199" s="24">
        <v>16</v>
      </c>
      <c r="AJ1199" s="12">
        <v>1</v>
      </c>
      <c r="AK1199" s="12" t="s">
        <v>1284</v>
      </c>
      <c r="AL1199" s="12">
        <v>27</v>
      </c>
      <c r="AM1199" s="12" t="s">
        <v>177</v>
      </c>
      <c r="AN1199" s="128">
        <f t="shared" si="44"/>
        <v>4.3820266346738812</v>
      </c>
      <c r="AO1199" s="12">
        <v>990.33</v>
      </c>
      <c r="AP1199" s="12" t="s">
        <v>1304</v>
      </c>
      <c r="AQ1199" s="12" t="s">
        <v>1310</v>
      </c>
      <c r="AR1199" s="12" t="s">
        <v>568</v>
      </c>
      <c r="AS1199" s="12" t="s">
        <v>1313</v>
      </c>
      <c r="AT1199" s="12" t="s">
        <v>17</v>
      </c>
    </row>
    <row r="1200" spans="1:47" ht="15" customHeight="1" x14ac:dyDescent="0.3">
      <c r="A1200" s="15">
        <v>1.7674908041006729E-2</v>
      </c>
      <c r="B1200" s="12">
        <v>3.5349816082013458E-2</v>
      </c>
      <c r="C1200" s="12">
        <v>0</v>
      </c>
      <c r="D1200" s="12">
        <v>0</v>
      </c>
      <c r="E1200" s="12">
        <v>0</v>
      </c>
      <c r="F1200" s="12">
        <v>0</v>
      </c>
      <c r="G1200" s="12">
        <v>0</v>
      </c>
      <c r="H1200" s="12">
        <v>0</v>
      </c>
      <c r="I1200" s="12">
        <v>0</v>
      </c>
      <c r="J1200" s="12">
        <v>0</v>
      </c>
      <c r="K1200" s="12">
        <v>0</v>
      </c>
      <c r="L1200" s="12">
        <v>0</v>
      </c>
      <c r="M1200" s="12">
        <v>0</v>
      </c>
      <c r="N1200" s="12">
        <v>0</v>
      </c>
      <c r="O1200" s="113">
        <v>7.6061387263373286</v>
      </c>
      <c r="P1200" s="12">
        <v>0</v>
      </c>
      <c r="Q1200" s="12">
        <v>1</v>
      </c>
      <c r="R1200" s="12">
        <v>4.2329999999999997</v>
      </c>
      <c r="S1200" s="128">
        <v>2.3025850929940459</v>
      </c>
      <c r="T1200" s="126">
        <v>1</v>
      </c>
      <c r="U1200" s="128">
        <v>0.6352569374557967</v>
      </c>
      <c r="V1200" s="12">
        <v>1</v>
      </c>
      <c r="W1200" s="12">
        <v>1</v>
      </c>
      <c r="X1200" s="12">
        <v>1</v>
      </c>
      <c r="Y1200" s="12">
        <v>0</v>
      </c>
      <c r="Z1200" s="12">
        <v>1</v>
      </c>
      <c r="AA1200" s="12">
        <v>1</v>
      </c>
      <c r="AB1200" s="12">
        <v>0</v>
      </c>
      <c r="AC1200" s="12">
        <v>0</v>
      </c>
      <c r="AD1200" s="12">
        <v>0</v>
      </c>
      <c r="AE1200" s="12">
        <v>0</v>
      </c>
      <c r="AF1200" s="12">
        <v>0.5</v>
      </c>
      <c r="AG1200" s="113">
        <v>2.9957322735539909</v>
      </c>
      <c r="AH1200" s="12">
        <v>0</v>
      </c>
      <c r="AI1200" s="24">
        <v>16</v>
      </c>
      <c r="AJ1200" s="12">
        <v>1</v>
      </c>
      <c r="AK1200" s="12" t="s">
        <v>1284</v>
      </c>
      <c r="AL1200" s="12">
        <v>27</v>
      </c>
      <c r="AM1200" s="12" t="s">
        <v>177</v>
      </c>
      <c r="AN1200" s="128">
        <f t="shared" si="44"/>
        <v>4.3820266346738812</v>
      </c>
      <c r="AO1200" s="12">
        <v>990.33</v>
      </c>
      <c r="AP1200" s="12" t="s">
        <v>1315</v>
      </c>
      <c r="AQ1200" s="12" t="s">
        <v>1310</v>
      </c>
      <c r="AR1200" s="12" t="s">
        <v>568</v>
      </c>
      <c r="AS1200" s="12" t="s">
        <v>1313</v>
      </c>
      <c r="AT1200" s="12" t="s">
        <v>17</v>
      </c>
    </row>
    <row r="1201" spans="1:47" ht="15" customHeight="1" x14ac:dyDescent="0.3">
      <c r="A1201" s="15">
        <v>-4.9206783130512292E-2</v>
      </c>
      <c r="B1201" s="12">
        <v>4.9206783130512292E-2</v>
      </c>
      <c r="C1201" s="12">
        <v>0</v>
      </c>
      <c r="D1201" s="12">
        <v>0</v>
      </c>
      <c r="E1201" s="12">
        <v>0</v>
      </c>
      <c r="F1201" s="12">
        <v>0</v>
      </c>
      <c r="G1201" s="12">
        <v>0</v>
      </c>
      <c r="H1201" s="12">
        <v>0</v>
      </c>
      <c r="I1201" s="12">
        <v>0</v>
      </c>
      <c r="J1201" s="12">
        <v>0</v>
      </c>
      <c r="K1201" s="12">
        <v>0</v>
      </c>
      <c r="L1201" s="12">
        <v>0</v>
      </c>
      <c r="M1201" s="12">
        <v>0</v>
      </c>
      <c r="N1201" s="12">
        <v>0</v>
      </c>
      <c r="O1201" s="113">
        <v>7.6061387263373286</v>
      </c>
      <c r="P1201" s="12">
        <v>0</v>
      </c>
      <c r="Q1201" s="12">
        <v>1</v>
      </c>
      <c r="R1201" s="12">
        <v>4.2329999999999997</v>
      </c>
      <c r="S1201" s="128">
        <v>2.3025850929940459</v>
      </c>
      <c r="T1201" s="126">
        <v>1</v>
      </c>
      <c r="U1201" s="128">
        <v>0.6352569374557967</v>
      </c>
      <c r="V1201" s="12">
        <v>1</v>
      </c>
      <c r="W1201" s="12">
        <v>1</v>
      </c>
      <c r="X1201" s="12">
        <v>1</v>
      </c>
      <c r="Y1201" s="12">
        <v>0</v>
      </c>
      <c r="Z1201" s="12">
        <v>1</v>
      </c>
      <c r="AA1201" s="12">
        <v>1</v>
      </c>
      <c r="AB1201" s="12">
        <v>0</v>
      </c>
      <c r="AC1201" s="12">
        <v>0</v>
      </c>
      <c r="AD1201" s="12">
        <v>0</v>
      </c>
      <c r="AE1201" s="12">
        <v>0</v>
      </c>
      <c r="AF1201" s="12">
        <v>0.5</v>
      </c>
      <c r="AG1201" s="113">
        <v>2.9957322735539909</v>
      </c>
      <c r="AH1201" s="12">
        <v>0</v>
      </c>
      <c r="AI1201" s="24">
        <v>16</v>
      </c>
      <c r="AJ1201" s="12">
        <v>1</v>
      </c>
      <c r="AK1201" s="12" t="s">
        <v>1284</v>
      </c>
      <c r="AL1201" s="12">
        <v>27</v>
      </c>
      <c r="AM1201" s="12" t="s">
        <v>177</v>
      </c>
      <c r="AN1201" s="128">
        <f t="shared" si="44"/>
        <v>4.3820266346738812</v>
      </c>
      <c r="AO1201" s="12">
        <v>990.33</v>
      </c>
      <c r="AP1201" s="12" t="s">
        <v>1304</v>
      </c>
      <c r="AQ1201" s="12" t="s">
        <v>1311</v>
      </c>
      <c r="AR1201" s="12" t="s">
        <v>568</v>
      </c>
      <c r="AS1201" s="12" t="s">
        <v>1314</v>
      </c>
      <c r="AT1201" s="12" t="s">
        <v>17</v>
      </c>
    </row>
    <row r="1202" spans="1:47" ht="15" customHeight="1" x14ac:dyDescent="0.3">
      <c r="A1202" s="15">
        <v>7.5058662504080151E-2</v>
      </c>
      <c r="B1202" s="12">
        <v>3.7529331252040082E-2</v>
      </c>
      <c r="C1202" s="12">
        <v>0</v>
      </c>
      <c r="D1202" s="12">
        <v>0</v>
      </c>
      <c r="E1202" s="12">
        <v>0</v>
      </c>
      <c r="F1202" s="12">
        <v>0</v>
      </c>
      <c r="G1202" s="12">
        <v>0</v>
      </c>
      <c r="H1202" s="12">
        <v>0</v>
      </c>
      <c r="I1202" s="12">
        <v>0</v>
      </c>
      <c r="J1202" s="12">
        <v>0</v>
      </c>
      <c r="K1202" s="12">
        <v>0</v>
      </c>
      <c r="L1202" s="12">
        <v>0</v>
      </c>
      <c r="M1202" s="12">
        <v>0</v>
      </c>
      <c r="N1202" s="12">
        <v>0</v>
      </c>
      <c r="O1202" s="113">
        <v>7.6061387263373286</v>
      </c>
      <c r="P1202" s="12">
        <v>0</v>
      </c>
      <c r="Q1202" s="12">
        <v>1</v>
      </c>
      <c r="R1202" s="12">
        <v>4.2329999999999997</v>
      </c>
      <c r="S1202" s="128">
        <v>2.3025850929940459</v>
      </c>
      <c r="T1202" s="126">
        <v>1</v>
      </c>
      <c r="U1202" s="128">
        <v>0.6352569374557967</v>
      </c>
      <c r="V1202" s="12">
        <v>1</v>
      </c>
      <c r="W1202" s="12">
        <v>1</v>
      </c>
      <c r="X1202" s="12">
        <v>1</v>
      </c>
      <c r="Y1202" s="12">
        <v>0</v>
      </c>
      <c r="Z1202" s="12">
        <v>1</v>
      </c>
      <c r="AA1202" s="12">
        <v>1</v>
      </c>
      <c r="AB1202" s="12">
        <v>0</v>
      </c>
      <c r="AC1202" s="12">
        <v>0</v>
      </c>
      <c r="AD1202" s="12">
        <v>0</v>
      </c>
      <c r="AE1202" s="12">
        <v>0</v>
      </c>
      <c r="AF1202" s="12">
        <v>0.5</v>
      </c>
      <c r="AG1202" s="113">
        <v>2.9957322735539909</v>
      </c>
      <c r="AH1202" s="12">
        <v>0</v>
      </c>
      <c r="AI1202" s="24">
        <v>16</v>
      </c>
      <c r="AJ1202" s="12">
        <v>1</v>
      </c>
      <c r="AK1202" s="12" t="s">
        <v>1284</v>
      </c>
      <c r="AL1202" s="12">
        <v>27</v>
      </c>
      <c r="AM1202" s="12" t="s">
        <v>177</v>
      </c>
      <c r="AN1202" s="128">
        <f t="shared" si="44"/>
        <v>4.3820266346738812</v>
      </c>
      <c r="AO1202" s="12">
        <v>990.33</v>
      </c>
      <c r="AP1202" s="12" t="s">
        <v>1315</v>
      </c>
      <c r="AQ1202" s="12" t="s">
        <v>1311</v>
      </c>
      <c r="AR1202" s="12" t="s">
        <v>568</v>
      </c>
      <c r="AS1202" s="12" t="s">
        <v>1314</v>
      </c>
      <c r="AT1202" s="12" t="s">
        <v>17</v>
      </c>
      <c r="AU1202" s="12"/>
    </row>
    <row r="1203" spans="1:47" ht="15" customHeight="1" x14ac:dyDescent="0.3">
      <c r="A1203" s="15">
        <v>-0.94721100294175742</v>
      </c>
      <c r="B1203" s="12">
        <v>4.2098266797411452E-2</v>
      </c>
      <c r="C1203" s="12">
        <v>0</v>
      </c>
      <c r="D1203" s="12">
        <v>0</v>
      </c>
      <c r="E1203" s="12">
        <v>0</v>
      </c>
      <c r="F1203" s="12">
        <v>0</v>
      </c>
      <c r="G1203" s="12">
        <v>1</v>
      </c>
      <c r="H1203" s="12">
        <v>0</v>
      </c>
      <c r="I1203" s="12">
        <v>0</v>
      </c>
      <c r="J1203" s="12">
        <v>0</v>
      </c>
      <c r="K1203" s="12">
        <v>0</v>
      </c>
      <c r="L1203" s="12">
        <v>0</v>
      </c>
      <c r="M1203" s="12">
        <v>0</v>
      </c>
      <c r="N1203" s="12">
        <v>1</v>
      </c>
      <c r="O1203" s="113">
        <v>7.6048944808116197</v>
      </c>
      <c r="P1203" s="12">
        <v>0</v>
      </c>
      <c r="Q1203" s="12">
        <v>0</v>
      </c>
      <c r="R1203" s="12">
        <v>4.2329999999999997</v>
      </c>
      <c r="S1203" s="128">
        <v>5.1647859739235145</v>
      </c>
      <c r="T1203" s="126">
        <v>1</v>
      </c>
      <c r="U1203" s="128">
        <v>0.28256246227478049</v>
      </c>
      <c r="V1203" s="12">
        <v>1</v>
      </c>
      <c r="W1203" s="12">
        <v>1</v>
      </c>
      <c r="X1203" s="12">
        <v>1</v>
      </c>
      <c r="Y1203" s="12">
        <v>1</v>
      </c>
      <c r="Z1203" s="12">
        <v>1</v>
      </c>
      <c r="AA1203" s="12">
        <v>0</v>
      </c>
      <c r="AB1203" s="12">
        <v>0</v>
      </c>
      <c r="AC1203" s="12">
        <v>1</v>
      </c>
      <c r="AD1203" s="12">
        <v>1</v>
      </c>
      <c r="AE1203" s="12">
        <v>0</v>
      </c>
      <c r="AF1203" s="12">
        <v>0.5</v>
      </c>
      <c r="AG1203" s="113">
        <v>3.1780538303479458</v>
      </c>
      <c r="AH1203" s="12">
        <v>1</v>
      </c>
      <c r="AI1203" s="24">
        <v>43</v>
      </c>
      <c r="AJ1203" s="12">
        <v>1</v>
      </c>
      <c r="AK1203" s="12" t="s">
        <v>1322</v>
      </c>
      <c r="AL1203" s="12">
        <v>28</v>
      </c>
      <c r="AM1203" s="136" t="s">
        <v>178</v>
      </c>
      <c r="AN1203" s="128">
        <f t="shared" ref="AN1203:AN1245" si="45">LN(7.94)</f>
        <v>2.0719132752590443</v>
      </c>
      <c r="AO1203" s="12">
        <v>1529.33</v>
      </c>
      <c r="AP1203" s="12" t="s">
        <v>1339</v>
      </c>
      <c r="AQ1203" s="12" t="s">
        <v>1329</v>
      </c>
      <c r="AR1203" s="12" t="s">
        <v>1330</v>
      </c>
      <c r="AS1203" s="12" t="s">
        <v>1337</v>
      </c>
      <c r="AT1203" s="12" t="s">
        <v>17</v>
      </c>
    </row>
    <row r="1204" spans="1:47" ht="15" customHeight="1" x14ac:dyDescent="0.3">
      <c r="A1204" s="15">
        <v>0.56388652675138495</v>
      </c>
      <c r="B1204" s="12">
        <v>0.10843971668295864</v>
      </c>
      <c r="C1204" s="12">
        <v>0</v>
      </c>
      <c r="D1204" s="12">
        <v>0</v>
      </c>
      <c r="E1204" s="12">
        <v>0</v>
      </c>
      <c r="F1204" s="12">
        <v>0</v>
      </c>
      <c r="G1204" s="12">
        <v>1</v>
      </c>
      <c r="H1204" s="12">
        <v>0</v>
      </c>
      <c r="I1204" s="12">
        <v>0</v>
      </c>
      <c r="J1204" s="12">
        <v>0</v>
      </c>
      <c r="K1204" s="12">
        <v>0</v>
      </c>
      <c r="L1204" s="12">
        <v>0</v>
      </c>
      <c r="M1204" s="12">
        <v>0</v>
      </c>
      <c r="N1204" s="12">
        <v>1</v>
      </c>
      <c r="O1204" s="113">
        <v>7.6048944808116197</v>
      </c>
      <c r="P1204" s="12">
        <v>0</v>
      </c>
      <c r="Q1204" s="12">
        <v>0</v>
      </c>
      <c r="R1204" s="12">
        <v>4.2329999999999997</v>
      </c>
      <c r="S1204" s="128">
        <v>5.1647859739235145</v>
      </c>
      <c r="T1204" s="126">
        <v>1</v>
      </c>
      <c r="U1204" s="128">
        <v>0.28256246227478049</v>
      </c>
      <c r="V1204" s="12">
        <v>1</v>
      </c>
      <c r="W1204" s="12">
        <v>1</v>
      </c>
      <c r="X1204" s="12">
        <v>1</v>
      </c>
      <c r="Y1204" s="12">
        <v>1</v>
      </c>
      <c r="Z1204" s="12">
        <v>1</v>
      </c>
      <c r="AA1204" s="12">
        <v>0</v>
      </c>
      <c r="AB1204" s="12">
        <v>0</v>
      </c>
      <c r="AC1204" s="12">
        <v>1</v>
      </c>
      <c r="AD1204" s="12">
        <v>1</v>
      </c>
      <c r="AE1204" s="12">
        <v>0</v>
      </c>
      <c r="AF1204" s="12">
        <v>0.5</v>
      </c>
      <c r="AG1204" s="113">
        <v>3.1780538303479458</v>
      </c>
      <c r="AH1204" s="12">
        <v>1</v>
      </c>
      <c r="AI1204" s="24">
        <v>43</v>
      </c>
      <c r="AJ1204" s="12">
        <v>1</v>
      </c>
      <c r="AK1204" s="12" t="s">
        <v>1322</v>
      </c>
      <c r="AL1204" s="12">
        <v>28</v>
      </c>
      <c r="AM1204" s="12" t="s">
        <v>178</v>
      </c>
      <c r="AN1204" s="128">
        <f t="shared" si="45"/>
        <v>2.0719132752590443</v>
      </c>
      <c r="AO1204" s="12">
        <v>1529.33</v>
      </c>
      <c r="AP1204" s="12" t="s">
        <v>1339</v>
      </c>
      <c r="AQ1204" s="12" t="s">
        <v>1329</v>
      </c>
      <c r="AR1204" s="12" t="s">
        <v>1331</v>
      </c>
      <c r="AS1204" s="12" t="s">
        <v>1337</v>
      </c>
      <c r="AT1204" s="12" t="s">
        <v>17</v>
      </c>
    </row>
    <row r="1205" spans="1:47" ht="15" customHeight="1" x14ac:dyDescent="0.3">
      <c r="A1205" s="15">
        <v>-0.21378456240450641</v>
      </c>
      <c r="B1205" s="12">
        <v>0.12827073744270384</v>
      </c>
      <c r="C1205" s="12">
        <v>0</v>
      </c>
      <c r="D1205" s="12">
        <v>0</v>
      </c>
      <c r="E1205" s="12">
        <v>0</v>
      </c>
      <c r="F1205" s="12">
        <v>0</v>
      </c>
      <c r="G1205" s="12">
        <v>1</v>
      </c>
      <c r="H1205" s="12">
        <v>0</v>
      </c>
      <c r="I1205" s="12">
        <v>0</v>
      </c>
      <c r="J1205" s="12">
        <v>0</v>
      </c>
      <c r="K1205" s="12">
        <v>0</v>
      </c>
      <c r="L1205" s="12">
        <v>0</v>
      </c>
      <c r="M1205" s="12">
        <v>0</v>
      </c>
      <c r="N1205" s="12">
        <v>1</v>
      </c>
      <c r="O1205" s="113">
        <v>7.6048944808116197</v>
      </c>
      <c r="P1205" s="12">
        <v>0</v>
      </c>
      <c r="Q1205" s="12">
        <v>0</v>
      </c>
      <c r="R1205" s="12">
        <v>4.2329999999999997</v>
      </c>
      <c r="S1205" s="128">
        <v>5.1647859739235145</v>
      </c>
      <c r="T1205" s="126">
        <v>1</v>
      </c>
      <c r="U1205" s="128">
        <v>0.28256246227478049</v>
      </c>
      <c r="V1205" s="12">
        <v>1</v>
      </c>
      <c r="W1205" s="12">
        <v>1</v>
      </c>
      <c r="X1205" s="12">
        <v>1</v>
      </c>
      <c r="Y1205" s="12">
        <v>1</v>
      </c>
      <c r="Z1205" s="12">
        <v>1</v>
      </c>
      <c r="AA1205" s="12">
        <v>0</v>
      </c>
      <c r="AB1205" s="12">
        <v>0</v>
      </c>
      <c r="AC1205" s="12">
        <v>1</v>
      </c>
      <c r="AD1205" s="12">
        <v>1</v>
      </c>
      <c r="AE1205" s="12">
        <v>0</v>
      </c>
      <c r="AF1205" s="12">
        <v>0.5</v>
      </c>
      <c r="AG1205" s="113">
        <v>3.1780538303479458</v>
      </c>
      <c r="AH1205" s="12">
        <v>1</v>
      </c>
      <c r="AI1205" s="24">
        <v>43</v>
      </c>
      <c r="AJ1205" s="12">
        <v>1</v>
      </c>
      <c r="AK1205" s="12" t="s">
        <v>1322</v>
      </c>
      <c r="AL1205" s="12">
        <v>28</v>
      </c>
      <c r="AM1205" s="12" t="s">
        <v>178</v>
      </c>
      <c r="AN1205" s="128">
        <f t="shared" si="45"/>
        <v>2.0719132752590443</v>
      </c>
      <c r="AO1205" s="12">
        <v>1529.33</v>
      </c>
      <c r="AP1205" s="12" t="s">
        <v>1339</v>
      </c>
      <c r="AQ1205" s="12" t="s">
        <v>1329</v>
      </c>
      <c r="AR1205" s="12" t="s">
        <v>1332</v>
      </c>
      <c r="AS1205" s="12" t="s">
        <v>1337</v>
      </c>
      <c r="AT1205" s="12" t="s">
        <v>17</v>
      </c>
    </row>
    <row r="1206" spans="1:47" ht="15" customHeight="1" x14ac:dyDescent="0.3">
      <c r="A1206" s="15">
        <v>-0.26189495186539175</v>
      </c>
      <c r="B1206" s="12">
        <v>0.12672336380583468</v>
      </c>
      <c r="C1206" s="12">
        <v>0</v>
      </c>
      <c r="D1206" s="12">
        <v>0</v>
      </c>
      <c r="E1206" s="12">
        <v>0</v>
      </c>
      <c r="F1206" s="12">
        <v>0</v>
      </c>
      <c r="G1206" s="12">
        <v>1</v>
      </c>
      <c r="H1206" s="12">
        <v>0</v>
      </c>
      <c r="I1206" s="12">
        <v>0</v>
      </c>
      <c r="J1206" s="12">
        <v>0</v>
      </c>
      <c r="K1206" s="12">
        <v>0</v>
      </c>
      <c r="L1206" s="12">
        <v>0</v>
      </c>
      <c r="M1206" s="12">
        <v>0</v>
      </c>
      <c r="N1206" s="12">
        <v>1</v>
      </c>
      <c r="O1206" s="113">
        <v>7.6048944808116197</v>
      </c>
      <c r="P1206" s="12">
        <v>0</v>
      </c>
      <c r="Q1206" s="12">
        <v>0</v>
      </c>
      <c r="R1206" s="12">
        <v>4.2329999999999997</v>
      </c>
      <c r="S1206" s="128">
        <v>5.1647859739235145</v>
      </c>
      <c r="T1206" s="126">
        <v>1</v>
      </c>
      <c r="U1206" s="128">
        <v>0.28256246227478049</v>
      </c>
      <c r="V1206" s="12">
        <v>1</v>
      </c>
      <c r="W1206" s="12">
        <v>1</v>
      </c>
      <c r="X1206" s="12">
        <v>1</v>
      </c>
      <c r="Y1206" s="12">
        <v>1</v>
      </c>
      <c r="Z1206" s="12">
        <v>1</v>
      </c>
      <c r="AA1206" s="12">
        <v>0</v>
      </c>
      <c r="AB1206" s="12">
        <v>0</v>
      </c>
      <c r="AC1206" s="12">
        <v>1</v>
      </c>
      <c r="AD1206" s="12">
        <v>1</v>
      </c>
      <c r="AE1206" s="12">
        <v>0</v>
      </c>
      <c r="AF1206" s="12">
        <v>0.5</v>
      </c>
      <c r="AG1206" s="113">
        <v>3.1780538303479458</v>
      </c>
      <c r="AH1206" s="12">
        <v>1</v>
      </c>
      <c r="AI1206" s="24">
        <v>43</v>
      </c>
      <c r="AJ1206" s="12">
        <v>1</v>
      </c>
      <c r="AK1206" s="12" t="s">
        <v>1322</v>
      </c>
      <c r="AL1206" s="12">
        <v>28</v>
      </c>
      <c r="AM1206" s="12" t="s">
        <v>178</v>
      </c>
      <c r="AN1206" s="128">
        <f t="shared" si="45"/>
        <v>2.0719132752590443</v>
      </c>
      <c r="AO1206" s="12">
        <v>1529.33</v>
      </c>
      <c r="AP1206" s="12" t="s">
        <v>1339</v>
      </c>
      <c r="AQ1206" s="12" t="s">
        <v>1329</v>
      </c>
      <c r="AR1206" s="12" t="s">
        <v>1333</v>
      </c>
      <c r="AS1206" s="12" t="s">
        <v>1337</v>
      </c>
      <c r="AT1206" s="12" t="s">
        <v>17</v>
      </c>
    </row>
    <row r="1207" spans="1:47" ht="15" customHeight="1" x14ac:dyDescent="0.3">
      <c r="A1207" s="15">
        <v>-0.91975703455367286</v>
      </c>
      <c r="B1207" s="12">
        <v>5.1097613030759582E-2</v>
      </c>
      <c r="C1207" s="12">
        <v>0</v>
      </c>
      <c r="D1207" s="12">
        <v>0</v>
      </c>
      <c r="E1207" s="12">
        <v>0</v>
      </c>
      <c r="F1207" s="12">
        <v>0</v>
      </c>
      <c r="G1207" s="12">
        <v>1</v>
      </c>
      <c r="H1207" s="12">
        <v>0</v>
      </c>
      <c r="I1207" s="12">
        <v>0</v>
      </c>
      <c r="J1207" s="12">
        <v>0</v>
      </c>
      <c r="K1207" s="12">
        <v>0</v>
      </c>
      <c r="L1207" s="12">
        <v>0</v>
      </c>
      <c r="M1207" s="12">
        <v>0</v>
      </c>
      <c r="N1207" s="12">
        <v>1</v>
      </c>
      <c r="O1207" s="113">
        <v>7.6048944808116197</v>
      </c>
      <c r="P1207" s="12">
        <v>0</v>
      </c>
      <c r="Q1207" s="12">
        <v>0</v>
      </c>
      <c r="R1207" s="12">
        <v>4.2329999999999997</v>
      </c>
      <c r="S1207" s="128">
        <v>5.1647859739235145</v>
      </c>
      <c r="T1207" s="126">
        <v>1</v>
      </c>
      <c r="U1207" s="128">
        <v>0.28256246227478049</v>
      </c>
      <c r="V1207" s="12">
        <v>1</v>
      </c>
      <c r="W1207" s="12">
        <v>1</v>
      </c>
      <c r="X1207" s="12">
        <v>1</v>
      </c>
      <c r="Y1207" s="12">
        <v>1</v>
      </c>
      <c r="Z1207" s="12">
        <v>1</v>
      </c>
      <c r="AA1207" s="12">
        <v>0</v>
      </c>
      <c r="AB1207" s="12">
        <v>0</v>
      </c>
      <c r="AC1207" s="12">
        <v>1</v>
      </c>
      <c r="AD1207" s="12">
        <v>1</v>
      </c>
      <c r="AE1207" s="12">
        <v>0</v>
      </c>
      <c r="AF1207" s="12">
        <v>0.5</v>
      </c>
      <c r="AG1207" s="113">
        <v>3.1780538303479458</v>
      </c>
      <c r="AH1207" s="12">
        <v>1</v>
      </c>
      <c r="AI1207" s="24">
        <v>43</v>
      </c>
      <c r="AJ1207" s="12">
        <v>1</v>
      </c>
      <c r="AK1207" s="12" t="s">
        <v>1322</v>
      </c>
      <c r="AL1207" s="12">
        <v>28</v>
      </c>
      <c r="AM1207" s="12" t="s">
        <v>178</v>
      </c>
      <c r="AN1207" s="128">
        <f t="shared" si="45"/>
        <v>2.0719132752590443</v>
      </c>
      <c r="AO1207" s="12">
        <v>1529.33</v>
      </c>
      <c r="AP1207" s="12" t="s">
        <v>1340</v>
      </c>
      <c r="AQ1207" s="12" t="s">
        <v>1329</v>
      </c>
      <c r="AR1207" s="12" t="s">
        <v>1330</v>
      </c>
      <c r="AS1207" s="12" t="s">
        <v>1337</v>
      </c>
      <c r="AT1207" s="12" t="s">
        <v>17</v>
      </c>
    </row>
    <row r="1208" spans="1:47" ht="15" customHeight="1" x14ac:dyDescent="0.3">
      <c r="A1208" s="15">
        <v>0.31745488652196208</v>
      </c>
      <c r="B1208" s="12">
        <v>0.12345467809187417</v>
      </c>
      <c r="C1208" s="12">
        <v>0</v>
      </c>
      <c r="D1208" s="12">
        <v>0</v>
      </c>
      <c r="E1208" s="12">
        <v>0</v>
      </c>
      <c r="F1208" s="12">
        <v>0</v>
      </c>
      <c r="G1208" s="12">
        <v>1</v>
      </c>
      <c r="H1208" s="12">
        <v>0</v>
      </c>
      <c r="I1208" s="12">
        <v>0</v>
      </c>
      <c r="J1208" s="12">
        <v>0</v>
      </c>
      <c r="K1208" s="12">
        <v>0</v>
      </c>
      <c r="L1208" s="12">
        <v>0</v>
      </c>
      <c r="M1208" s="12">
        <v>0</v>
      </c>
      <c r="N1208" s="12">
        <v>1</v>
      </c>
      <c r="O1208" s="113">
        <v>7.6048944808116197</v>
      </c>
      <c r="P1208" s="12">
        <v>0</v>
      </c>
      <c r="Q1208" s="12">
        <v>0</v>
      </c>
      <c r="R1208" s="12">
        <v>4.2329999999999997</v>
      </c>
      <c r="S1208" s="128">
        <v>5.1647859739235145</v>
      </c>
      <c r="T1208" s="126">
        <v>1</v>
      </c>
      <c r="U1208" s="128">
        <v>0.28256246227478049</v>
      </c>
      <c r="V1208" s="12">
        <v>1</v>
      </c>
      <c r="W1208" s="12">
        <v>1</v>
      </c>
      <c r="X1208" s="12">
        <v>1</v>
      </c>
      <c r="Y1208" s="12">
        <v>1</v>
      </c>
      <c r="Z1208" s="12">
        <v>1</v>
      </c>
      <c r="AA1208" s="12">
        <v>0</v>
      </c>
      <c r="AB1208" s="12">
        <v>0</v>
      </c>
      <c r="AC1208" s="12">
        <v>1</v>
      </c>
      <c r="AD1208" s="12">
        <v>1</v>
      </c>
      <c r="AE1208" s="12">
        <v>0</v>
      </c>
      <c r="AF1208" s="12">
        <v>0.5</v>
      </c>
      <c r="AG1208" s="113">
        <v>3.1780538303479458</v>
      </c>
      <c r="AH1208" s="12">
        <v>1</v>
      </c>
      <c r="AI1208" s="24">
        <v>43</v>
      </c>
      <c r="AJ1208" s="12">
        <v>1</v>
      </c>
      <c r="AK1208" s="12" t="s">
        <v>1322</v>
      </c>
      <c r="AL1208" s="12">
        <v>28</v>
      </c>
      <c r="AM1208" s="12" t="s">
        <v>178</v>
      </c>
      <c r="AN1208" s="128">
        <f t="shared" si="45"/>
        <v>2.0719132752590443</v>
      </c>
      <c r="AO1208" s="12">
        <v>1529.33</v>
      </c>
      <c r="AP1208" s="12" t="s">
        <v>1341</v>
      </c>
      <c r="AQ1208" s="12" t="s">
        <v>1329</v>
      </c>
      <c r="AR1208" s="12" t="s">
        <v>1331</v>
      </c>
      <c r="AS1208" s="12" t="s">
        <v>1337</v>
      </c>
      <c r="AT1208" s="12" t="s">
        <v>17</v>
      </c>
    </row>
    <row r="1209" spans="1:47" ht="15" customHeight="1" x14ac:dyDescent="0.3">
      <c r="A1209" s="15">
        <v>-0.10359079584873412</v>
      </c>
      <c r="B1209" s="12">
        <v>0.12948849481091765</v>
      </c>
      <c r="C1209" s="12">
        <v>0</v>
      </c>
      <c r="D1209" s="12">
        <v>0</v>
      </c>
      <c r="E1209" s="12">
        <v>0</v>
      </c>
      <c r="F1209" s="12">
        <v>0</v>
      </c>
      <c r="G1209" s="12">
        <v>1</v>
      </c>
      <c r="H1209" s="12">
        <v>0</v>
      </c>
      <c r="I1209" s="12">
        <v>0</v>
      </c>
      <c r="J1209" s="12">
        <v>0</v>
      </c>
      <c r="K1209" s="12">
        <v>0</v>
      </c>
      <c r="L1209" s="12">
        <v>0</v>
      </c>
      <c r="M1209" s="12">
        <v>0</v>
      </c>
      <c r="N1209" s="12">
        <v>1</v>
      </c>
      <c r="O1209" s="113">
        <v>7.6048944808116197</v>
      </c>
      <c r="P1209" s="12">
        <v>0</v>
      </c>
      <c r="Q1209" s="12">
        <v>0</v>
      </c>
      <c r="R1209" s="12">
        <v>4.2329999999999997</v>
      </c>
      <c r="S1209" s="128">
        <v>5.1647859739235145</v>
      </c>
      <c r="T1209" s="126">
        <v>1</v>
      </c>
      <c r="U1209" s="128">
        <v>0.28256246227478049</v>
      </c>
      <c r="V1209" s="12">
        <v>1</v>
      </c>
      <c r="W1209" s="12">
        <v>1</v>
      </c>
      <c r="X1209" s="12">
        <v>1</v>
      </c>
      <c r="Y1209" s="12">
        <v>1</v>
      </c>
      <c r="Z1209" s="12">
        <v>1</v>
      </c>
      <c r="AA1209" s="12">
        <v>0</v>
      </c>
      <c r="AB1209" s="12">
        <v>0</v>
      </c>
      <c r="AC1209" s="12">
        <v>1</v>
      </c>
      <c r="AD1209" s="12">
        <v>1</v>
      </c>
      <c r="AE1209" s="12">
        <v>0</v>
      </c>
      <c r="AF1209" s="12">
        <v>0.5</v>
      </c>
      <c r="AG1209" s="113">
        <v>3.1780538303479458</v>
      </c>
      <c r="AH1209" s="12">
        <v>1</v>
      </c>
      <c r="AI1209" s="24">
        <v>43</v>
      </c>
      <c r="AJ1209" s="12">
        <v>1</v>
      </c>
      <c r="AK1209" s="12" t="s">
        <v>1322</v>
      </c>
      <c r="AL1209" s="12">
        <v>28</v>
      </c>
      <c r="AM1209" s="12" t="s">
        <v>178</v>
      </c>
      <c r="AN1209" s="128">
        <f t="shared" si="45"/>
        <v>2.0719132752590443</v>
      </c>
      <c r="AO1209" s="12">
        <v>1529.33</v>
      </c>
      <c r="AP1209" s="12" t="s">
        <v>1342</v>
      </c>
      <c r="AQ1209" s="12" t="s">
        <v>1329</v>
      </c>
      <c r="AR1209" s="12" t="s">
        <v>1333</v>
      </c>
      <c r="AS1209" s="12" t="s">
        <v>1337</v>
      </c>
      <c r="AT1209" s="12" t="s">
        <v>17</v>
      </c>
    </row>
    <row r="1210" spans="1:47" ht="15" customHeight="1" x14ac:dyDescent="0.3">
      <c r="A1210" s="15">
        <v>-0.93740307043783633</v>
      </c>
      <c r="B1210" s="12">
        <v>4.5726979045748156E-2</v>
      </c>
      <c r="C1210" s="12">
        <v>0</v>
      </c>
      <c r="D1210" s="12">
        <v>0</v>
      </c>
      <c r="E1210" s="12">
        <v>0</v>
      </c>
      <c r="F1210" s="12">
        <v>0</v>
      </c>
      <c r="G1210" s="12">
        <v>0</v>
      </c>
      <c r="H1210" s="12">
        <v>0</v>
      </c>
      <c r="I1210" s="12">
        <v>1</v>
      </c>
      <c r="J1210" s="12">
        <v>0</v>
      </c>
      <c r="K1210" s="12">
        <v>0</v>
      </c>
      <c r="L1210" s="12">
        <v>0</v>
      </c>
      <c r="M1210" s="12">
        <v>0</v>
      </c>
      <c r="N1210" s="12">
        <v>1</v>
      </c>
      <c r="O1210" s="113">
        <v>7.6048944808116197</v>
      </c>
      <c r="P1210" s="12">
        <v>0</v>
      </c>
      <c r="Q1210" s="12">
        <v>0</v>
      </c>
      <c r="R1210" s="12">
        <v>4.2329999999999997</v>
      </c>
      <c r="S1210" s="128">
        <v>5.1647859739235145</v>
      </c>
      <c r="T1210" s="126">
        <v>1</v>
      </c>
      <c r="U1210" s="128">
        <v>0.28256246227478049</v>
      </c>
      <c r="V1210" s="12">
        <v>1</v>
      </c>
      <c r="W1210" s="12">
        <v>1</v>
      </c>
      <c r="X1210" s="12">
        <v>1</v>
      </c>
      <c r="Y1210" s="12">
        <v>1</v>
      </c>
      <c r="Z1210" s="12">
        <v>1</v>
      </c>
      <c r="AA1210" s="12">
        <v>0</v>
      </c>
      <c r="AB1210" s="12">
        <v>0</v>
      </c>
      <c r="AC1210" s="12">
        <v>1</v>
      </c>
      <c r="AD1210" s="12">
        <v>1</v>
      </c>
      <c r="AE1210" s="12">
        <v>0</v>
      </c>
      <c r="AF1210" s="12">
        <v>0.5</v>
      </c>
      <c r="AG1210" s="113">
        <v>3.1780538303479458</v>
      </c>
      <c r="AH1210" s="12">
        <v>1</v>
      </c>
      <c r="AI1210" s="24">
        <v>43</v>
      </c>
      <c r="AJ1210" s="12">
        <v>1</v>
      </c>
      <c r="AK1210" s="12" t="s">
        <v>1322</v>
      </c>
      <c r="AL1210" s="12">
        <v>28</v>
      </c>
      <c r="AM1210" s="12" t="s">
        <v>178</v>
      </c>
      <c r="AN1210" s="128">
        <f t="shared" si="45"/>
        <v>2.0719132752590443</v>
      </c>
      <c r="AO1210" s="12">
        <v>1529.33</v>
      </c>
      <c r="AP1210" s="12" t="s">
        <v>1339</v>
      </c>
      <c r="AQ1210" s="12" t="s">
        <v>1329</v>
      </c>
      <c r="AR1210" s="12" t="s">
        <v>1330</v>
      </c>
      <c r="AS1210" s="12" t="s">
        <v>1337</v>
      </c>
      <c r="AT1210" s="12" t="s">
        <v>17</v>
      </c>
    </row>
    <row r="1211" spans="1:47" ht="15" customHeight="1" x14ac:dyDescent="0.3">
      <c r="A1211" s="15">
        <v>0.40766096705449301</v>
      </c>
      <c r="B1211" s="12">
        <v>0.11990028442779208</v>
      </c>
      <c r="C1211" s="12">
        <v>0</v>
      </c>
      <c r="D1211" s="12">
        <v>0</v>
      </c>
      <c r="E1211" s="12">
        <v>0</v>
      </c>
      <c r="F1211" s="12">
        <v>0</v>
      </c>
      <c r="G1211" s="12">
        <v>0</v>
      </c>
      <c r="H1211" s="12">
        <v>0</v>
      </c>
      <c r="I1211" s="12">
        <v>1</v>
      </c>
      <c r="J1211" s="12">
        <v>0</v>
      </c>
      <c r="K1211" s="12">
        <v>0</v>
      </c>
      <c r="L1211" s="12">
        <v>0</v>
      </c>
      <c r="M1211" s="12">
        <v>0</v>
      </c>
      <c r="N1211" s="12">
        <v>1</v>
      </c>
      <c r="O1211" s="113">
        <v>7.6048944808116197</v>
      </c>
      <c r="P1211" s="12">
        <v>0</v>
      </c>
      <c r="Q1211" s="12">
        <v>0</v>
      </c>
      <c r="R1211" s="12">
        <v>4.2329999999999997</v>
      </c>
      <c r="S1211" s="128">
        <v>5.1647859739235145</v>
      </c>
      <c r="T1211" s="126">
        <v>1</v>
      </c>
      <c r="U1211" s="128">
        <v>0.28256246227478049</v>
      </c>
      <c r="V1211" s="12">
        <v>1</v>
      </c>
      <c r="W1211" s="12">
        <v>1</v>
      </c>
      <c r="X1211" s="12">
        <v>1</v>
      </c>
      <c r="Y1211" s="12">
        <v>1</v>
      </c>
      <c r="Z1211" s="12">
        <v>1</v>
      </c>
      <c r="AA1211" s="12">
        <v>0</v>
      </c>
      <c r="AB1211" s="12">
        <v>0</v>
      </c>
      <c r="AC1211" s="12">
        <v>1</v>
      </c>
      <c r="AD1211" s="12">
        <v>1</v>
      </c>
      <c r="AE1211" s="12">
        <v>0</v>
      </c>
      <c r="AF1211" s="12">
        <v>0.5</v>
      </c>
      <c r="AG1211" s="113">
        <v>3.1780538303479458</v>
      </c>
      <c r="AH1211" s="12">
        <v>1</v>
      </c>
      <c r="AI1211" s="24">
        <v>43</v>
      </c>
      <c r="AJ1211" s="12">
        <v>1</v>
      </c>
      <c r="AK1211" s="12" t="s">
        <v>1322</v>
      </c>
      <c r="AL1211" s="12">
        <v>28</v>
      </c>
      <c r="AM1211" s="12" t="s">
        <v>178</v>
      </c>
      <c r="AN1211" s="128">
        <f t="shared" si="45"/>
        <v>2.0719132752590443</v>
      </c>
      <c r="AO1211" s="12">
        <v>1529.33</v>
      </c>
      <c r="AP1211" s="12" t="s">
        <v>1339</v>
      </c>
      <c r="AQ1211" s="12" t="s">
        <v>1329</v>
      </c>
      <c r="AR1211" s="12" t="s">
        <v>1331</v>
      </c>
      <c r="AS1211" s="12" t="s">
        <v>1337</v>
      </c>
      <c r="AT1211" s="12" t="s">
        <v>17</v>
      </c>
    </row>
    <row r="1212" spans="1:47" ht="15" customHeight="1" x14ac:dyDescent="0.3">
      <c r="A1212" s="15">
        <v>-0.29294088272308105</v>
      </c>
      <c r="B1212" s="12">
        <v>0.12554609259560617</v>
      </c>
      <c r="C1212" s="12">
        <v>0</v>
      </c>
      <c r="D1212" s="12">
        <v>0</v>
      </c>
      <c r="E1212" s="12">
        <v>0</v>
      </c>
      <c r="F1212" s="12">
        <v>0</v>
      </c>
      <c r="G1212" s="12">
        <v>0</v>
      </c>
      <c r="H1212" s="12">
        <v>0</v>
      </c>
      <c r="I1212" s="12">
        <v>1</v>
      </c>
      <c r="J1212" s="12">
        <v>0</v>
      </c>
      <c r="K1212" s="12">
        <v>0</v>
      </c>
      <c r="L1212" s="12">
        <v>0</v>
      </c>
      <c r="M1212" s="12">
        <v>0</v>
      </c>
      <c r="N1212" s="12">
        <v>1</v>
      </c>
      <c r="O1212" s="113">
        <v>7.6048944808116197</v>
      </c>
      <c r="P1212" s="12">
        <v>0</v>
      </c>
      <c r="Q1212" s="12">
        <v>0</v>
      </c>
      <c r="R1212" s="12">
        <v>4.2329999999999997</v>
      </c>
      <c r="S1212" s="128">
        <v>5.1647859739235145</v>
      </c>
      <c r="T1212" s="126">
        <v>1</v>
      </c>
      <c r="U1212" s="128">
        <v>0.28256246227478049</v>
      </c>
      <c r="V1212" s="12">
        <v>1</v>
      </c>
      <c r="W1212" s="12">
        <v>1</v>
      </c>
      <c r="X1212" s="12">
        <v>1</v>
      </c>
      <c r="Y1212" s="12">
        <v>1</v>
      </c>
      <c r="Z1212" s="12">
        <v>1</v>
      </c>
      <c r="AA1212" s="12">
        <v>0</v>
      </c>
      <c r="AB1212" s="12">
        <v>0</v>
      </c>
      <c r="AC1212" s="12">
        <v>1</v>
      </c>
      <c r="AD1212" s="12">
        <v>1</v>
      </c>
      <c r="AE1212" s="12">
        <v>0</v>
      </c>
      <c r="AF1212" s="12">
        <v>0.5</v>
      </c>
      <c r="AG1212" s="113">
        <v>3.1780538303479458</v>
      </c>
      <c r="AH1212" s="12">
        <v>1</v>
      </c>
      <c r="AI1212" s="24">
        <v>43</v>
      </c>
      <c r="AJ1212" s="12">
        <v>1</v>
      </c>
      <c r="AK1212" s="12" t="s">
        <v>1322</v>
      </c>
      <c r="AL1212" s="12">
        <v>28</v>
      </c>
      <c r="AM1212" s="12" t="s">
        <v>178</v>
      </c>
      <c r="AN1212" s="128">
        <f t="shared" si="45"/>
        <v>2.0719132752590443</v>
      </c>
      <c r="AO1212" s="12">
        <v>1529.33</v>
      </c>
      <c r="AP1212" s="12" t="s">
        <v>1339</v>
      </c>
      <c r="AQ1212" s="12" t="s">
        <v>1329</v>
      </c>
      <c r="AR1212" s="12" t="s">
        <v>1332</v>
      </c>
      <c r="AS1212" s="12" t="s">
        <v>1337</v>
      </c>
      <c r="AT1212" s="12" t="s">
        <v>17</v>
      </c>
    </row>
    <row r="1213" spans="1:47" ht="15" customHeight="1" x14ac:dyDescent="0.3">
      <c r="A1213" s="15">
        <v>-0.12217754927185176</v>
      </c>
      <c r="B1213" s="12">
        <v>0.13032271922330854</v>
      </c>
      <c r="C1213" s="12">
        <v>0</v>
      </c>
      <c r="D1213" s="12">
        <v>0</v>
      </c>
      <c r="E1213" s="12">
        <v>0</v>
      </c>
      <c r="F1213" s="12">
        <v>0</v>
      </c>
      <c r="G1213" s="12">
        <v>0</v>
      </c>
      <c r="H1213" s="12">
        <v>0</v>
      </c>
      <c r="I1213" s="12">
        <v>1</v>
      </c>
      <c r="J1213" s="12">
        <v>0</v>
      </c>
      <c r="K1213" s="12">
        <v>0</v>
      </c>
      <c r="L1213" s="12">
        <v>0</v>
      </c>
      <c r="M1213" s="12">
        <v>0</v>
      </c>
      <c r="N1213" s="12">
        <v>1</v>
      </c>
      <c r="O1213" s="113">
        <v>7.6048944808116197</v>
      </c>
      <c r="P1213" s="12">
        <v>0</v>
      </c>
      <c r="Q1213" s="12">
        <v>0</v>
      </c>
      <c r="R1213" s="12">
        <v>4.2329999999999997</v>
      </c>
      <c r="S1213" s="128">
        <v>5.1647859739235145</v>
      </c>
      <c r="T1213" s="126">
        <v>1</v>
      </c>
      <c r="U1213" s="128">
        <v>0.28256246227478049</v>
      </c>
      <c r="V1213" s="12">
        <v>1</v>
      </c>
      <c r="W1213" s="12">
        <v>1</v>
      </c>
      <c r="X1213" s="12">
        <v>1</v>
      </c>
      <c r="Y1213" s="12">
        <v>1</v>
      </c>
      <c r="Z1213" s="12">
        <v>1</v>
      </c>
      <c r="AA1213" s="12">
        <v>0</v>
      </c>
      <c r="AB1213" s="12">
        <v>0</v>
      </c>
      <c r="AC1213" s="12">
        <v>1</v>
      </c>
      <c r="AD1213" s="12">
        <v>1</v>
      </c>
      <c r="AE1213" s="12">
        <v>0</v>
      </c>
      <c r="AF1213" s="12">
        <v>0.5</v>
      </c>
      <c r="AG1213" s="113">
        <v>3.1780538303479458</v>
      </c>
      <c r="AH1213" s="12">
        <v>1</v>
      </c>
      <c r="AI1213" s="24">
        <v>43</v>
      </c>
      <c r="AJ1213" s="12">
        <v>1</v>
      </c>
      <c r="AK1213" s="12" t="s">
        <v>1322</v>
      </c>
      <c r="AL1213" s="12">
        <v>28</v>
      </c>
      <c r="AM1213" s="12" t="s">
        <v>178</v>
      </c>
      <c r="AN1213" s="128">
        <f t="shared" si="45"/>
        <v>2.0719132752590443</v>
      </c>
      <c r="AO1213" s="12">
        <v>1529.33</v>
      </c>
      <c r="AP1213" s="12" t="s">
        <v>1339</v>
      </c>
      <c r="AQ1213" s="12" t="s">
        <v>1329</v>
      </c>
      <c r="AR1213" s="12" t="s">
        <v>1333</v>
      </c>
      <c r="AS1213" s="12" t="s">
        <v>1337</v>
      </c>
      <c r="AT1213" s="12" t="s">
        <v>17</v>
      </c>
    </row>
    <row r="1214" spans="1:47" ht="15" customHeight="1" x14ac:dyDescent="0.3">
      <c r="A1214" s="15">
        <v>-0.94295839455879071</v>
      </c>
      <c r="B1214" s="12">
        <v>4.3713303059016807E-2</v>
      </c>
      <c r="C1214" s="12">
        <v>0</v>
      </c>
      <c r="D1214" s="12">
        <v>0</v>
      </c>
      <c r="E1214" s="12">
        <v>0</v>
      </c>
      <c r="F1214" s="12">
        <v>0</v>
      </c>
      <c r="G1214" s="12">
        <v>0</v>
      </c>
      <c r="H1214" s="12">
        <v>0</v>
      </c>
      <c r="I1214" s="12">
        <v>0</v>
      </c>
      <c r="J1214" s="12">
        <v>1</v>
      </c>
      <c r="K1214" s="12">
        <v>0</v>
      </c>
      <c r="L1214" s="12">
        <v>0</v>
      </c>
      <c r="M1214" s="12">
        <v>0</v>
      </c>
      <c r="N1214" s="12">
        <v>1</v>
      </c>
      <c r="O1214" s="113">
        <v>7.6048944808116197</v>
      </c>
      <c r="P1214" s="12">
        <v>0</v>
      </c>
      <c r="Q1214" s="12">
        <v>0</v>
      </c>
      <c r="R1214" s="12">
        <v>4.2329999999999997</v>
      </c>
      <c r="S1214" s="128">
        <v>5.1647859739235145</v>
      </c>
      <c r="T1214" s="126">
        <v>1</v>
      </c>
      <c r="U1214" s="128">
        <v>0.28256246227478049</v>
      </c>
      <c r="V1214" s="12">
        <v>1</v>
      </c>
      <c r="W1214" s="12">
        <v>1</v>
      </c>
      <c r="X1214" s="12">
        <v>1</v>
      </c>
      <c r="Y1214" s="12">
        <v>1</v>
      </c>
      <c r="Z1214" s="12">
        <v>1</v>
      </c>
      <c r="AA1214" s="12">
        <v>0</v>
      </c>
      <c r="AB1214" s="12">
        <v>0</v>
      </c>
      <c r="AC1214" s="12">
        <v>1</v>
      </c>
      <c r="AD1214" s="12">
        <v>1</v>
      </c>
      <c r="AE1214" s="12">
        <v>0</v>
      </c>
      <c r="AF1214" s="12">
        <v>0.5</v>
      </c>
      <c r="AG1214" s="113">
        <v>3.1780538303479458</v>
      </c>
      <c r="AH1214" s="12">
        <v>1</v>
      </c>
      <c r="AI1214" s="24">
        <v>43</v>
      </c>
      <c r="AJ1214" s="12">
        <v>1</v>
      </c>
      <c r="AK1214" s="12" t="s">
        <v>1322</v>
      </c>
      <c r="AL1214" s="12">
        <v>28</v>
      </c>
      <c r="AM1214" s="12" t="s">
        <v>178</v>
      </c>
      <c r="AN1214" s="128">
        <f t="shared" si="45"/>
        <v>2.0719132752590443</v>
      </c>
      <c r="AO1214" s="12">
        <v>1529.33</v>
      </c>
      <c r="AP1214" s="12" t="s">
        <v>1339</v>
      </c>
      <c r="AQ1214" s="12" t="s">
        <v>1329</v>
      </c>
      <c r="AR1214" s="12" t="s">
        <v>1330</v>
      </c>
      <c r="AS1214" s="12" t="s">
        <v>1337</v>
      </c>
      <c r="AT1214" s="12" t="s">
        <v>17</v>
      </c>
    </row>
    <row r="1215" spans="1:47" ht="15" customHeight="1" x14ac:dyDescent="0.3">
      <c r="A1215" s="15">
        <v>0.44175004804032031</v>
      </c>
      <c r="B1215" s="12">
        <v>0.1178000128107521</v>
      </c>
      <c r="C1215" s="12">
        <v>1</v>
      </c>
      <c r="D1215" s="12">
        <v>0</v>
      </c>
      <c r="E1215" s="12">
        <v>0</v>
      </c>
      <c r="F1215" s="12">
        <v>0</v>
      </c>
      <c r="G1215" s="12">
        <v>0</v>
      </c>
      <c r="H1215" s="12">
        <v>0</v>
      </c>
      <c r="I1215" s="12">
        <v>0</v>
      </c>
      <c r="J1215" s="12">
        <v>1</v>
      </c>
      <c r="K1215" s="12">
        <v>0</v>
      </c>
      <c r="L1215" s="12">
        <v>0</v>
      </c>
      <c r="M1215" s="12">
        <v>0</v>
      </c>
      <c r="N1215" s="12">
        <v>1</v>
      </c>
      <c r="O1215" s="113">
        <v>7.6048944808116197</v>
      </c>
      <c r="P1215" s="12">
        <v>0</v>
      </c>
      <c r="Q1215" s="12">
        <v>0</v>
      </c>
      <c r="R1215" s="12">
        <v>4.2329999999999997</v>
      </c>
      <c r="S1215" s="128">
        <v>5.1647859739235145</v>
      </c>
      <c r="T1215" s="126">
        <v>1</v>
      </c>
      <c r="U1215" s="128">
        <v>0.28256246227478049</v>
      </c>
      <c r="V1215" s="12">
        <v>1</v>
      </c>
      <c r="W1215" s="12">
        <v>1</v>
      </c>
      <c r="X1215" s="12">
        <v>1</v>
      </c>
      <c r="Y1215" s="12">
        <v>1</v>
      </c>
      <c r="Z1215" s="12">
        <v>0</v>
      </c>
      <c r="AA1215" s="12">
        <v>0</v>
      </c>
      <c r="AB1215" s="12">
        <v>0</v>
      </c>
      <c r="AC1215" s="12">
        <v>1</v>
      </c>
      <c r="AD1215" s="12">
        <v>1</v>
      </c>
      <c r="AE1215" s="12">
        <v>0</v>
      </c>
      <c r="AF1215" s="12">
        <v>0.5</v>
      </c>
      <c r="AG1215" s="113">
        <v>3.1780538303479458</v>
      </c>
      <c r="AH1215" s="12">
        <v>1</v>
      </c>
      <c r="AI1215" s="24">
        <v>43</v>
      </c>
      <c r="AJ1215" s="12">
        <v>1</v>
      </c>
      <c r="AK1215" s="12" t="s">
        <v>1322</v>
      </c>
      <c r="AL1215" s="12">
        <v>28</v>
      </c>
      <c r="AM1215" s="12" t="s">
        <v>178</v>
      </c>
      <c r="AN1215" s="128">
        <f t="shared" si="45"/>
        <v>2.0719132752590443</v>
      </c>
      <c r="AO1215" s="12">
        <v>1529.33</v>
      </c>
      <c r="AP1215" s="12" t="s">
        <v>1339</v>
      </c>
      <c r="AQ1215" s="12" t="s">
        <v>1329</v>
      </c>
      <c r="AR1215" s="12" t="s">
        <v>1331</v>
      </c>
      <c r="AS1215" s="12" t="s">
        <v>1337</v>
      </c>
      <c r="AT1215" s="12" t="s">
        <v>17</v>
      </c>
    </row>
    <row r="1216" spans="1:47" ht="15" customHeight="1" x14ac:dyDescent="0.3">
      <c r="A1216" s="15">
        <v>-0.34507470091301479</v>
      </c>
      <c r="B1216" s="12">
        <v>0.12324096461179097</v>
      </c>
      <c r="C1216" s="12">
        <v>1</v>
      </c>
      <c r="D1216" s="12">
        <v>0</v>
      </c>
      <c r="E1216" s="12">
        <v>0</v>
      </c>
      <c r="F1216" s="12">
        <v>0</v>
      </c>
      <c r="G1216" s="12">
        <v>0</v>
      </c>
      <c r="H1216" s="12">
        <v>0</v>
      </c>
      <c r="I1216" s="12">
        <v>0</v>
      </c>
      <c r="J1216" s="12">
        <v>1</v>
      </c>
      <c r="K1216" s="12">
        <v>0</v>
      </c>
      <c r="L1216" s="12">
        <v>0</v>
      </c>
      <c r="M1216" s="12">
        <v>0</v>
      </c>
      <c r="N1216" s="12">
        <v>1</v>
      </c>
      <c r="O1216" s="113">
        <v>7.6048944808116197</v>
      </c>
      <c r="P1216" s="12">
        <v>0</v>
      </c>
      <c r="Q1216" s="12">
        <v>0</v>
      </c>
      <c r="R1216" s="12">
        <v>4.2329999999999997</v>
      </c>
      <c r="S1216" s="128">
        <v>5.1647859739235145</v>
      </c>
      <c r="T1216" s="126">
        <v>1</v>
      </c>
      <c r="U1216" s="128">
        <v>0.28256246227478049</v>
      </c>
      <c r="V1216" s="12">
        <v>1</v>
      </c>
      <c r="W1216" s="12">
        <v>1</v>
      </c>
      <c r="X1216" s="12">
        <v>1</v>
      </c>
      <c r="Y1216" s="12">
        <v>1</v>
      </c>
      <c r="Z1216" s="12">
        <v>0</v>
      </c>
      <c r="AA1216" s="12">
        <v>0</v>
      </c>
      <c r="AB1216" s="12">
        <v>0</v>
      </c>
      <c r="AC1216" s="12">
        <v>1</v>
      </c>
      <c r="AD1216" s="12">
        <v>1</v>
      </c>
      <c r="AE1216" s="12">
        <v>0</v>
      </c>
      <c r="AF1216" s="12">
        <v>0.5</v>
      </c>
      <c r="AG1216" s="113">
        <v>3.1780538303479458</v>
      </c>
      <c r="AH1216" s="12">
        <v>1</v>
      </c>
      <c r="AI1216" s="24">
        <v>43</v>
      </c>
      <c r="AJ1216" s="12">
        <v>1</v>
      </c>
      <c r="AK1216" s="12" t="s">
        <v>1322</v>
      </c>
      <c r="AL1216" s="12">
        <v>28</v>
      </c>
      <c r="AM1216" s="12" t="s">
        <v>178</v>
      </c>
      <c r="AN1216" s="128">
        <f t="shared" si="45"/>
        <v>2.0719132752590443</v>
      </c>
      <c r="AO1216" s="12">
        <v>1529.33</v>
      </c>
      <c r="AP1216" s="12" t="s">
        <v>1339</v>
      </c>
      <c r="AQ1216" s="12" t="s">
        <v>1329</v>
      </c>
      <c r="AR1216" s="12" t="s">
        <v>1332</v>
      </c>
      <c r="AS1216" s="12" t="s">
        <v>1337</v>
      </c>
      <c r="AT1216" s="12" t="s">
        <v>17</v>
      </c>
    </row>
    <row r="1217" spans="1:46" ht="15" customHeight="1" x14ac:dyDescent="0.3">
      <c r="A1217" s="15">
        <v>-0.10159876390304826</v>
      </c>
      <c r="B1217" s="12">
        <v>0.13062698216106206</v>
      </c>
      <c r="C1217" s="12">
        <v>1</v>
      </c>
      <c r="D1217" s="12">
        <v>0</v>
      </c>
      <c r="E1217" s="12">
        <v>0</v>
      </c>
      <c r="F1217" s="12">
        <v>0</v>
      </c>
      <c r="G1217" s="12">
        <v>0</v>
      </c>
      <c r="H1217" s="12">
        <v>0</v>
      </c>
      <c r="I1217" s="12">
        <v>0</v>
      </c>
      <c r="J1217" s="12">
        <v>1</v>
      </c>
      <c r="K1217" s="12">
        <v>0</v>
      </c>
      <c r="L1217" s="12">
        <v>0</v>
      </c>
      <c r="M1217" s="12">
        <v>0</v>
      </c>
      <c r="N1217" s="12">
        <v>1</v>
      </c>
      <c r="O1217" s="113">
        <v>7.6048944808116197</v>
      </c>
      <c r="P1217" s="12">
        <v>0</v>
      </c>
      <c r="Q1217" s="12">
        <v>0</v>
      </c>
      <c r="R1217" s="12">
        <v>4.2329999999999997</v>
      </c>
      <c r="S1217" s="128">
        <v>5.1647859739235145</v>
      </c>
      <c r="T1217" s="126">
        <v>1</v>
      </c>
      <c r="U1217" s="128">
        <v>0.28256246227478049</v>
      </c>
      <c r="V1217" s="12">
        <v>1</v>
      </c>
      <c r="W1217" s="12">
        <v>1</v>
      </c>
      <c r="X1217" s="12">
        <v>1</v>
      </c>
      <c r="Y1217" s="12">
        <v>1</v>
      </c>
      <c r="Z1217" s="12">
        <v>0</v>
      </c>
      <c r="AA1217" s="12">
        <v>0</v>
      </c>
      <c r="AB1217" s="12">
        <v>0</v>
      </c>
      <c r="AC1217" s="12">
        <v>1</v>
      </c>
      <c r="AD1217" s="12">
        <v>1</v>
      </c>
      <c r="AE1217" s="12">
        <v>0</v>
      </c>
      <c r="AF1217" s="12">
        <v>0.5</v>
      </c>
      <c r="AG1217" s="113">
        <v>3.1780538303479458</v>
      </c>
      <c r="AH1217" s="12">
        <v>1</v>
      </c>
      <c r="AI1217" s="24">
        <v>43</v>
      </c>
      <c r="AJ1217" s="12">
        <v>1</v>
      </c>
      <c r="AK1217" s="12" t="s">
        <v>1322</v>
      </c>
      <c r="AL1217" s="12">
        <v>28</v>
      </c>
      <c r="AM1217" s="12" t="s">
        <v>178</v>
      </c>
      <c r="AN1217" s="128">
        <f t="shared" si="45"/>
        <v>2.0719132752590443</v>
      </c>
      <c r="AO1217" s="12">
        <v>1529.33</v>
      </c>
      <c r="AP1217" s="12" t="s">
        <v>1339</v>
      </c>
      <c r="AQ1217" s="12" t="s">
        <v>1329</v>
      </c>
      <c r="AR1217" s="12" t="s">
        <v>1333</v>
      </c>
      <c r="AS1217" s="12" t="s">
        <v>1337</v>
      </c>
      <c r="AT1217" s="12" t="s">
        <v>17</v>
      </c>
    </row>
    <row r="1218" spans="1:46" ht="15" customHeight="1" x14ac:dyDescent="0.3">
      <c r="A1218" s="15">
        <v>-0.9282107406174599</v>
      </c>
      <c r="B1218" s="12">
        <v>4.8853196874603148E-2</v>
      </c>
      <c r="C1218" s="12">
        <v>1</v>
      </c>
      <c r="D1218" s="12">
        <v>0</v>
      </c>
      <c r="E1218" s="12">
        <v>0</v>
      </c>
      <c r="F1218" s="12">
        <v>0</v>
      </c>
      <c r="G1218" s="12">
        <v>0</v>
      </c>
      <c r="H1218" s="12">
        <v>0</v>
      </c>
      <c r="I1218" s="12">
        <v>0</v>
      </c>
      <c r="J1218" s="12">
        <v>1</v>
      </c>
      <c r="K1218" s="12">
        <v>0</v>
      </c>
      <c r="L1218" s="12">
        <v>0</v>
      </c>
      <c r="M1218" s="12">
        <v>0</v>
      </c>
      <c r="N1218" s="12">
        <v>1</v>
      </c>
      <c r="O1218" s="113">
        <v>7.6048944808116197</v>
      </c>
      <c r="P1218" s="12">
        <v>0</v>
      </c>
      <c r="Q1218" s="12">
        <v>0</v>
      </c>
      <c r="R1218" s="12">
        <v>4.2329999999999997</v>
      </c>
      <c r="S1218" s="128">
        <v>5.1647859739235145</v>
      </c>
      <c r="T1218" s="126">
        <v>1</v>
      </c>
      <c r="U1218" s="128">
        <v>0.28256246227478049</v>
      </c>
      <c r="V1218" s="12">
        <v>1</v>
      </c>
      <c r="W1218" s="12">
        <v>1</v>
      </c>
      <c r="X1218" s="12">
        <v>1</v>
      </c>
      <c r="Y1218" s="12">
        <v>1</v>
      </c>
      <c r="Z1218" s="12">
        <v>0</v>
      </c>
      <c r="AA1218" s="12">
        <v>0</v>
      </c>
      <c r="AB1218" s="12">
        <v>0</v>
      </c>
      <c r="AC1218" s="12">
        <v>1</v>
      </c>
      <c r="AD1218" s="12">
        <v>1</v>
      </c>
      <c r="AE1218" s="12">
        <v>0</v>
      </c>
      <c r="AF1218" s="12">
        <v>0.5</v>
      </c>
      <c r="AG1218" s="113">
        <v>3.1780538303479458</v>
      </c>
      <c r="AH1218" s="12">
        <v>1</v>
      </c>
      <c r="AI1218" s="24">
        <v>43</v>
      </c>
      <c r="AJ1218" s="12">
        <v>1</v>
      </c>
      <c r="AK1218" s="12" t="s">
        <v>1322</v>
      </c>
      <c r="AL1218" s="12">
        <v>28</v>
      </c>
      <c r="AM1218" s="12" t="s">
        <v>178</v>
      </c>
      <c r="AN1218" s="128">
        <f t="shared" si="45"/>
        <v>2.0719132752590443</v>
      </c>
      <c r="AO1218" s="12">
        <v>1529.33</v>
      </c>
      <c r="AP1218" s="12" t="s">
        <v>1339</v>
      </c>
      <c r="AQ1218" s="12" t="s">
        <v>1334</v>
      </c>
      <c r="AR1218" s="12" t="s">
        <v>1330</v>
      </c>
      <c r="AS1218" s="12" t="s">
        <v>1337</v>
      </c>
      <c r="AT1218" s="12" t="s">
        <v>17</v>
      </c>
    </row>
    <row r="1219" spans="1:46" ht="15" customHeight="1" x14ac:dyDescent="0.3">
      <c r="A1219" s="15">
        <v>0.31189143077590264</v>
      </c>
      <c r="B1219" s="12">
        <v>0.12475657231036107</v>
      </c>
      <c r="C1219" s="12">
        <v>1</v>
      </c>
      <c r="D1219" s="12">
        <v>0</v>
      </c>
      <c r="E1219" s="12">
        <v>0</v>
      </c>
      <c r="F1219" s="12">
        <v>0</v>
      </c>
      <c r="G1219" s="12">
        <v>0</v>
      </c>
      <c r="H1219" s="12">
        <v>0</v>
      </c>
      <c r="I1219" s="12">
        <v>0</v>
      </c>
      <c r="J1219" s="12">
        <v>1</v>
      </c>
      <c r="K1219" s="12">
        <v>0</v>
      </c>
      <c r="L1219" s="12">
        <v>0</v>
      </c>
      <c r="M1219" s="12">
        <v>0</v>
      </c>
      <c r="N1219" s="12">
        <v>1</v>
      </c>
      <c r="O1219" s="113">
        <v>7.6048944808116197</v>
      </c>
      <c r="P1219" s="12">
        <v>0</v>
      </c>
      <c r="Q1219" s="12">
        <v>0</v>
      </c>
      <c r="R1219" s="12">
        <v>4.2329999999999997</v>
      </c>
      <c r="S1219" s="128">
        <v>5.1647859739235145</v>
      </c>
      <c r="T1219" s="126">
        <v>1</v>
      </c>
      <c r="U1219" s="128">
        <v>0.28256246227478049</v>
      </c>
      <c r="V1219" s="12">
        <v>1</v>
      </c>
      <c r="W1219" s="12">
        <v>1</v>
      </c>
      <c r="X1219" s="12">
        <v>1</v>
      </c>
      <c r="Y1219" s="12">
        <v>1</v>
      </c>
      <c r="Z1219" s="12">
        <v>0</v>
      </c>
      <c r="AA1219" s="12">
        <v>0</v>
      </c>
      <c r="AB1219" s="12">
        <v>0</v>
      </c>
      <c r="AC1219" s="12">
        <v>1</v>
      </c>
      <c r="AD1219" s="12">
        <v>1</v>
      </c>
      <c r="AE1219" s="12">
        <v>0</v>
      </c>
      <c r="AF1219" s="12">
        <v>0.5</v>
      </c>
      <c r="AG1219" s="113">
        <v>3.1780538303479458</v>
      </c>
      <c r="AH1219" s="12">
        <v>1</v>
      </c>
      <c r="AI1219" s="24">
        <v>43</v>
      </c>
      <c r="AJ1219" s="12">
        <v>1</v>
      </c>
      <c r="AK1219" s="12" t="s">
        <v>1322</v>
      </c>
      <c r="AL1219" s="12">
        <v>28</v>
      </c>
      <c r="AM1219" s="12" t="s">
        <v>178</v>
      </c>
      <c r="AN1219" s="128">
        <f t="shared" si="45"/>
        <v>2.0719132752590443</v>
      </c>
      <c r="AO1219" s="12">
        <v>1529.33</v>
      </c>
      <c r="AP1219" s="12" t="s">
        <v>1339</v>
      </c>
      <c r="AQ1219" s="12" t="s">
        <v>1334</v>
      </c>
      <c r="AR1219" s="12" t="s">
        <v>1331</v>
      </c>
      <c r="AS1219" s="12" t="s">
        <v>1337</v>
      </c>
      <c r="AT1219" s="12" t="s">
        <v>17</v>
      </c>
    </row>
    <row r="1220" spans="1:46" ht="15" customHeight="1" x14ac:dyDescent="0.3">
      <c r="A1220" s="15">
        <v>-0.36650833306891567</v>
      </c>
      <c r="B1220" s="12">
        <v>0.12216944435630522</v>
      </c>
      <c r="C1220" s="12">
        <v>1</v>
      </c>
      <c r="D1220" s="12">
        <v>0</v>
      </c>
      <c r="E1220" s="12">
        <v>0</v>
      </c>
      <c r="F1220" s="12">
        <v>0</v>
      </c>
      <c r="G1220" s="12">
        <v>0</v>
      </c>
      <c r="H1220" s="12">
        <v>0</v>
      </c>
      <c r="I1220" s="12">
        <v>0</v>
      </c>
      <c r="J1220" s="12">
        <v>1</v>
      </c>
      <c r="K1220" s="12">
        <v>0</v>
      </c>
      <c r="L1220" s="12">
        <v>0</v>
      </c>
      <c r="M1220" s="12">
        <v>0</v>
      </c>
      <c r="N1220" s="12">
        <v>1</v>
      </c>
      <c r="O1220" s="113">
        <v>7.6048944808116197</v>
      </c>
      <c r="P1220" s="12">
        <v>0</v>
      </c>
      <c r="Q1220" s="12">
        <v>0</v>
      </c>
      <c r="R1220" s="12">
        <v>4.2329999999999997</v>
      </c>
      <c r="S1220" s="128">
        <v>5.1647859739235145</v>
      </c>
      <c r="T1220" s="126">
        <v>1</v>
      </c>
      <c r="U1220" s="128">
        <v>0.28256246227478049</v>
      </c>
      <c r="V1220" s="12">
        <v>1</v>
      </c>
      <c r="W1220" s="12">
        <v>1</v>
      </c>
      <c r="X1220" s="12">
        <v>1</v>
      </c>
      <c r="Y1220" s="12">
        <v>1</v>
      </c>
      <c r="Z1220" s="12">
        <v>0</v>
      </c>
      <c r="AA1220" s="12">
        <v>0</v>
      </c>
      <c r="AB1220" s="12">
        <v>0</v>
      </c>
      <c r="AC1220" s="12">
        <v>1</v>
      </c>
      <c r="AD1220" s="12">
        <v>1</v>
      </c>
      <c r="AE1220" s="12">
        <v>0</v>
      </c>
      <c r="AF1220" s="12">
        <v>0.5</v>
      </c>
      <c r="AG1220" s="113">
        <v>3.1780538303479458</v>
      </c>
      <c r="AH1220" s="12">
        <v>1</v>
      </c>
      <c r="AI1220" s="24">
        <v>43</v>
      </c>
      <c r="AJ1220" s="12">
        <v>1</v>
      </c>
      <c r="AK1220" s="12" t="s">
        <v>1322</v>
      </c>
      <c r="AL1220" s="12">
        <v>28</v>
      </c>
      <c r="AM1220" s="12" t="s">
        <v>178</v>
      </c>
      <c r="AN1220" s="128">
        <f t="shared" si="45"/>
        <v>2.0719132752590443</v>
      </c>
      <c r="AO1220" s="12">
        <v>1529.33</v>
      </c>
      <c r="AP1220" s="12" t="s">
        <v>1339</v>
      </c>
      <c r="AQ1220" s="12" t="s">
        <v>1334</v>
      </c>
      <c r="AR1220" s="12" t="s">
        <v>1332</v>
      </c>
      <c r="AS1220" s="12" t="s">
        <v>1337</v>
      </c>
      <c r="AT1220" s="12" t="s">
        <v>17</v>
      </c>
    </row>
    <row r="1221" spans="1:46" ht="15" customHeight="1" x14ac:dyDescent="0.3">
      <c r="A1221" s="15">
        <v>-7.8540490424061457E-2</v>
      </c>
      <c r="B1221" s="12">
        <v>0.13090081737343576</v>
      </c>
      <c r="C1221" s="12">
        <v>1</v>
      </c>
      <c r="D1221" s="12">
        <v>0</v>
      </c>
      <c r="E1221" s="12">
        <v>0</v>
      </c>
      <c r="F1221" s="12">
        <v>0</v>
      </c>
      <c r="G1221" s="12">
        <v>0</v>
      </c>
      <c r="H1221" s="12">
        <v>0</v>
      </c>
      <c r="I1221" s="12">
        <v>0</v>
      </c>
      <c r="J1221" s="12">
        <v>1</v>
      </c>
      <c r="K1221" s="12">
        <v>0</v>
      </c>
      <c r="L1221" s="12">
        <v>0</v>
      </c>
      <c r="M1221" s="12">
        <v>0</v>
      </c>
      <c r="N1221" s="12">
        <v>1</v>
      </c>
      <c r="O1221" s="113">
        <v>7.6048944808116197</v>
      </c>
      <c r="P1221" s="12">
        <v>0</v>
      </c>
      <c r="Q1221" s="12">
        <v>0</v>
      </c>
      <c r="R1221" s="12">
        <v>4.2329999999999997</v>
      </c>
      <c r="S1221" s="128">
        <v>5.1647859739235145</v>
      </c>
      <c r="T1221" s="126">
        <v>1</v>
      </c>
      <c r="U1221" s="128">
        <v>0.28256246227478049</v>
      </c>
      <c r="V1221" s="12">
        <v>1</v>
      </c>
      <c r="W1221" s="12">
        <v>1</v>
      </c>
      <c r="X1221" s="12">
        <v>1</v>
      </c>
      <c r="Y1221" s="12">
        <v>1</v>
      </c>
      <c r="Z1221" s="12">
        <v>0</v>
      </c>
      <c r="AA1221" s="12">
        <v>0</v>
      </c>
      <c r="AB1221" s="12">
        <v>0</v>
      </c>
      <c r="AC1221" s="12">
        <v>1</v>
      </c>
      <c r="AD1221" s="12">
        <v>1</v>
      </c>
      <c r="AE1221" s="12">
        <v>0</v>
      </c>
      <c r="AF1221" s="12">
        <v>0.5</v>
      </c>
      <c r="AG1221" s="113">
        <v>3.1780538303479458</v>
      </c>
      <c r="AH1221" s="12">
        <v>1</v>
      </c>
      <c r="AI1221" s="24">
        <v>43</v>
      </c>
      <c r="AJ1221" s="12">
        <v>1</v>
      </c>
      <c r="AK1221" s="12" t="s">
        <v>1322</v>
      </c>
      <c r="AL1221" s="12">
        <v>28</v>
      </c>
      <c r="AM1221" s="12" t="s">
        <v>178</v>
      </c>
      <c r="AN1221" s="128">
        <f t="shared" si="45"/>
        <v>2.0719132752590443</v>
      </c>
      <c r="AO1221" s="12">
        <v>1529.33</v>
      </c>
      <c r="AP1221" s="12" t="s">
        <v>1339</v>
      </c>
      <c r="AQ1221" s="12" t="s">
        <v>1334</v>
      </c>
      <c r="AR1221" s="12" t="s">
        <v>1333</v>
      </c>
      <c r="AS1221" s="12" t="s">
        <v>1337</v>
      </c>
      <c r="AT1221" s="12" t="s">
        <v>17</v>
      </c>
    </row>
    <row r="1222" spans="1:46" ht="15" customHeight="1" x14ac:dyDescent="0.3">
      <c r="A1222" s="15">
        <v>-0.81911608262342117</v>
      </c>
      <c r="B1222" s="12">
        <v>7.5321019091808855E-2</v>
      </c>
      <c r="C1222" s="12">
        <v>1</v>
      </c>
      <c r="D1222" s="12">
        <v>0</v>
      </c>
      <c r="E1222" s="12">
        <v>0</v>
      </c>
      <c r="F1222" s="12">
        <v>0</v>
      </c>
      <c r="G1222" s="12">
        <v>0</v>
      </c>
      <c r="H1222" s="12">
        <v>0</v>
      </c>
      <c r="I1222" s="12">
        <v>1</v>
      </c>
      <c r="J1222" s="12">
        <v>0</v>
      </c>
      <c r="K1222" s="12">
        <v>0</v>
      </c>
      <c r="L1222" s="12">
        <v>0</v>
      </c>
      <c r="M1222" s="12">
        <v>0</v>
      </c>
      <c r="N1222" s="12">
        <v>1</v>
      </c>
      <c r="O1222" s="113">
        <v>7.6048944808116197</v>
      </c>
      <c r="P1222" s="12">
        <v>0</v>
      </c>
      <c r="Q1222" s="12">
        <v>0</v>
      </c>
      <c r="R1222" s="12">
        <v>4.2329999999999997</v>
      </c>
      <c r="S1222" s="128">
        <v>5.1647859739235145</v>
      </c>
      <c r="T1222" s="126">
        <v>1</v>
      </c>
      <c r="U1222" s="128">
        <v>0.28256246227478049</v>
      </c>
      <c r="V1222" s="12">
        <v>1</v>
      </c>
      <c r="W1222" s="12">
        <v>1</v>
      </c>
      <c r="X1222" s="12">
        <v>1</v>
      </c>
      <c r="Y1222" s="12">
        <v>1</v>
      </c>
      <c r="Z1222" s="12">
        <v>0</v>
      </c>
      <c r="AA1222" s="12">
        <v>0</v>
      </c>
      <c r="AB1222" s="12">
        <v>0</v>
      </c>
      <c r="AC1222" s="12">
        <v>1</v>
      </c>
      <c r="AD1222" s="12">
        <v>1</v>
      </c>
      <c r="AE1222" s="12">
        <v>0</v>
      </c>
      <c r="AF1222" s="12">
        <v>0.5</v>
      </c>
      <c r="AG1222" s="113">
        <v>3.1780538303479458</v>
      </c>
      <c r="AH1222" s="12">
        <v>1</v>
      </c>
      <c r="AI1222" s="24">
        <v>43</v>
      </c>
      <c r="AJ1222" s="12">
        <v>1</v>
      </c>
      <c r="AK1222" s="12" t="s">
        <v>1322</v>
      </c>
      <c r="AL1222" s="12">
        <v>28</v>
      </c>
      <c r="AM1222" s="12" t="s">
        <v>178</v>
      </c>
      <c r="AN1222" s="128">
        <f t="shared" si="45"/>
        <v>2.0719132752590443</v>
      </c>
      <c r="AO1222" s="12">
        <v>1529.33</v>
      </c>
      <c r="AP1222" s="12" t="s">
        <v>1339</v>
      </c>
      <c r="AQ1222" s="12" t="s">
        <v>1335</v>
      </c>
      <c r="AR1222" s="12" t="s">
        <v>1330</v>
      </c>
      <c r="AS1222" s="12" t="s">
        <v>1337</v>
      </c>
      <c r="AT1222" s="12" t="s">
        <v>17</v>
      </c>
    </row>
    <row r="1223" spans="1:46" ht="15" customHeight="1" x14ac:dyDescent="0.3">
      <c r="A1223" s="15">
        <v>0.65866492193878423</v>
      </c>
      <c r="B1223" s="12">
        <v>9.8799738290817632E-2</v>
      </c>
      <c r="C1223" s="12">
        <v>1</v>
      </c>
      <c r="D1223" s="12">
        <v>0</v>
      </c>
      <c r="E1223" s="12">
        <v>0</v>
      </c>
      <c r="F1223" s="12">
        <v>0</v>
      </c>
      <c r="G1223" s="12">
        <v>0</v>
      </c>
      <c r="H1223" s="12">
        <v>0</v>
      </c>
      <c r="I1223" s="12">
        <v>1</v>
      </c>
      <c r="J1223" s="12">
        <v>0</v>
      </c>
      <c r="K1223" s="12">
        <v>0</v>
      </c>
      <c r="L1223" s="12">
        <v>0</v>
      </c>
      <c r="M1223" s="12">
        <v>0</v>
      </c>
      <c r="N1223" s="12">
        <v>1</v>
      </c>
      <c r="O1223" s="113">
        <v>7.6048944808116197</v>
      </c>
      <c r="P1223" s="12">
        <v>0</v>
      </c>
      <c r="Q1223" s="12">
        <v>0</v>
      </c>
      <c r="R1223" s="12">
        <v>4.2329999999999997</v>
      </c>
      <c r="S1223" s="128">
        <v>5.1647859739235145</v>
      </c>
      <c r="T1223" s="126">
        <v>1</v>
      </c>
      <c r="U1223" s="128">
        <v>0.28256246227478049</v>
      </c>
      <c r="V1223" s="12">
        <v>1</v>
      </c>
      <c r="W1223" s="12">
        <v>1</v>
      </c>
      <c r="X1223" s="12">
        <v>1</v>
      </c>
      <c r="Y1223" s="12">
        <v>1</v>
      </c>
      <c r="Z1223" s="12">
        <v>0</v>
      </c>
      <c r="AA1223" s="12">
        <v>0</v>
      </c>
      <c r="AB1223" s="12">
        <v>0</v>
      </c>
      <c r="AC1223" s="12">
        <v>1</v>
      </c>
      <c r="AD1223" s="12">
        <v>1</v>
      </c>
      <c r="AE1223" s="12">
        <v>0</v>
      </c>
      <c r="AF1223" s="12">
        <v>0.5</v>
      </c>
      <c r="AG1223" s="113">
        <v>3.1780538303479458</v>
      </c>
      <c r="AH1223" s="12">
        <v>1</v>
      </c>
      <c r="AI1223" s="24">
        <v>43</v>
      </c>
      <c r="AJ1223" s="12">
        <v>1</v>
      </c>
      <c r="AK1223" s="12" t="s">
        <v>1322</v>
      </c>
      <c r="AL1223" s="12">
        <v>28</v>
      </c>
      <c r="AM1223" s="12" t="s">
        <v>178</v>
      </c>
      <c r="AN1223" s="128">
        <f t="shared" si="45"/>
        <v>2.0719132752590443</v>
      </c>
      <c r="AO1223" s="12">
        <v>1529.33</v>
      </c>
      <c r="AP1223" s="12" t="s">
        <v>1339</v>
      </c>
      <c r="AQ1223" s="12" t="s">
        <v>1335</v>
      </c>
      <c r="AR1223" s="12" t="s">
        <v>1331</v>
      </c>
      <c r="AS1223" s="12" t="s">
        <v>1337</v>
      </c>
      <c r="AT1223" s="12" t="s">
        <v>17</v>
      </c>
    </row>
    <row r="1224" spans="1:46" ht="15" customHeight="1" x14ac:dyDescent="0.3">
      <c r="A1224" s="15">
        <v>-0.31189143077590264</v>
      </c>
      <c r="B1224" s="12">
        <v>0.12475657231036107</v>
      </c>
      <c r="C1224" s="12">
        <v>1</v>
      </c>
      <c r="D1224" s="12">
        <v>0</v>
      </c>
      <c r="E1224" s="12">
        <v>0</v>
      </c>
      <c r="F1224" s="12">
        <v>0</v>
      </c>
      <c r="G1224" s="12">
        <v>0</v>
      </c>
      <c r="H1224" s="12">
        <v>0</v>
      </c>
      <c r="I1224" s="12">
        <v>1</v>
      </c>
      <c r="J1224" s="12">
        <v>0</v>
      </c>
      <c r="K1224" s="12">
        <v>0</v>
      </c>
      <c r="L1224" s="12">
        <v>0</v>
      </c>
      <c r="M1224" s="12">
        <v>0</v>
      </c>
      <c r="N1224" s="12">
        <v>1</v>
      </c>
      <c r="O1224" s="113">
        <v>7.6048944808116197</v>
      </c>
      <c r="P1224" s="12">
        <v>0</v>
      </c>
      <c r="Q1224" s="12">
        <v>0</v>
      </c>
      <c r="R1224" s="12">
        <v>4.2329999999999997</v>
      </c>
      <c r="S1224" s="128">
        <v>5.1647859739235145</v>
      </c>
      <c r="T1224" s="126">
        <v>1</v>
      </c>
      <c r="U1224" s="128">
        <v>0.28256246227478049</v>
      </c>
      <c r="V1224" s="12">
        <v>1</v>
      </c>
      <c r="W1224" s="12">
        <v>1</v>
      </c>
      <c r="X1224" s="12">
        <v>1</v>
      </c>
      <c r="Y1224" s="12">
        <v>1</v>
      </c>
      <c r="Z1224" s="12">
        <v>0</v>
      </c>
      <c r="AA1224" s="12">
        <v>0</v>
      </c>
      <c r="AB1224" s="12">
        <v>0</v>
      </c>
      <c r="AC1224" s="12">
        <v>1</v>
      </c>
      <c r="AD1224" s="12">
        <v>1</v>
      </c>
      <c r="AE1224" s="12">
        <v>0</v>
      </c>
      <c r="AF1224" s="12">
        <v>0.5</v>
      </c>
      <c r="AG1224" s="113">
        <v>3.1780538303479458</v>
      </c>
      <c r="AH1224" s="12">
        <v>1</v>
      </c>
      <c r="AI1224" s="24">
        <v>43</v>
      </c>
      <c r="AJ1224" s="12">
        <v>1</v>
      </c>
      <c r="AK1224" s="12" t="s">
        <v>1322</v>
      </c>
      <c r="AL1224" s="12">
        <v>28</v>
      </c>
      <c r="AM1224" s="12" t="s">
        <v>178</v>
      </c>
      <c r="AN1224" s="128">
        <f t="shared" si="45"/>
        <v>2.0719132752590443</v>
      </c>
      <c r="AO1224" s="12">
        <v>1529.33</v>
      </c>
      <c r="AP1224" s="12" t="s">
        <v>1339</v>
      </c>
      <c r="AQ1224" s="12" t="s">
        <v>1335</v>
      </c>
      <c r="AR1224" s="12" t="s">
        <v>1332</v>
      </c>
      <c r="AS1224" s="12" t="s">
        <v>1337</v>
      </c>
      <c r="AT1224" s="12" t="s">
        <v>17</v>
      </c>
    </row>
    <row r="1225" spans="1:46" ht="15" customHeight="1" x14ac:dyDescent="0.3">
      <c r="A1225" s="15">
        <v>7.9671584461180944E-2</v>
      </c>
      <c r="B1225" s="12">
        <v>0.13088903161479726</v>
      </c>
      <c r="C1225" s="12">
        <v>1</v>
      </c>
      <c r="D1225" s="12">
        <v>0</v>
      </c>
      <c r="E1225" s="12">
        <v>0</v>
      </c>
      <c r="F1225" s="12">
        <v>0</v>
      </c>
      <c r="G1225" s="12">
        <v>0</v>
      </c>
      <c r="H1225" s="12">
        <v>0</v>
      </c>
      <c r="I1225" s="12">
        <v>1</v>
      </c>
      <c r="J1225" s="12">
        <v>0</v>
      </c>
      <c r="K1225" s="12">
        <v>0</v>
      </c>
      <c r="L1225" s="12">
        <v>0</v>
      </c>
      <c r="M1225" s="12">
        <v>0</v>
      </c>
      <c r="N1225" s="12">
        <v>1</v>
      </c>
      <c r="O1225" s="113">
        <v>7.6048944808116197</v>
      </c>
      <c r="P1225" s="12">
        <v>0</v>
      </c>
      <c r="Q1225" s="12">
        <v>0</v>
      </c>
      <c r="R1225" s="12">
        <v>4.2329999999999997</v>
      </c>
      <c r="S1225" s="128">
        <v>5.1647859739235145</v>
      </c>
      <c r="T1225" s="126">
        <v>1</v>
      </c>
      <c r="U1225" s="128">
        <v>0.28256246227478049</v>
      </c>
      <c r="V1225" s="12">
        <v>1</v>
      </c>
      <c r="W1225" s="12">
        <v>1</v>
      </c>
      <c r="X1225" s="12">
        <v>1</v>
      </c>
      <c r="Y1225" s="12">
        <v>1</v>
      </c>
      <c r="Z1225" s="12">
        <v>0</v>
      </c>
      <c r="AA1225" s="12">
        <v>0</v>
      </c>
      <c r="AB1225" s="12">
        <v>0</v>
      </c>
      <c r="AC1225" s="12">
        <v>1</v>
      </c>
      <c r="AD1225" s="12">
        <v>1</v>
      </c>
      <c r="AE1225" s="12">
        <v>0</v>
      </c>
      <c r="AF1225" s="12">
        <v>0.5</v>
      </c>
      <c r="AG1225" s="113">
        <v>3.1780538303479458</v>
      </c>
      <c r="AH1225" s="12">
        <v>1</v>
      </c>
      <c r="AI1225" s="24">
        <v>43</v>
      </c>
      <c r="AJ1225" s="12">
        <v>1</v>
      </c>
      <c r="AK1225" s="12" t="s">
        <v>1322</v>
      </c>
      <c r="AL1225" s="12">
        <v>28</v>
      </c>
      <c r="AM1225" s="12" t="s">
        <v>178</v>
      </c>
      <c r="AN1225" s="128">
        <f t="shared" si="45"/>
        <v>2.0719132752590443</v>
      </c>
      <c r="AO1225" s="12">
        <v>1529.33</v>
      </c>
      <c r="AP1225" s="12" t="s">
        <v>1339</v>
      </c>
      <c r="AQ1225" s="12" t="s">
        <v>1335</v>
      </c>
      <c r="AR1225" s="12" t="s">
        <v>1333</v>
      </c>
      <c r="AS1225" s="12" t="s">
        <v>1337</v>
      </c>
      <c r="AT1225" s="12" t="s">
        <v>17</v>
      </c>
    </row>
    <row r="1226" spans="1:46" ht="15" customHeight="1" x14ac:dyDescent="0.3">
      <c r="A1226" s="15">
        <v>-0.66348568341331993</v>
      </c>
      <c r="B1226" s="12">
        <v>0.13659999364391881</v>
      </c>
      <c r="C1226" s="12">
        <v>1</v>
      </c>
      <c r="D1226" s="12">
        <v>0</v>
      </c>
      <c r="E1226" s="12">
        <v>0</v>
      </c>
      <c r="F1226" s="12">
        <v>0</v>
      </c>
      <c r="G1226" s="12">
        <v>1</v>
      </c>
      <c r="H1226" s="12">
        <v>0</v>
      </c>
      <c r="I1226" s="12">
        <v>0</v>
      </c>
      <c r="J1226" s="12">
        <v>0</v>
      </c>
      <c r="K1226" s="12">
        <v>0</v>
      </c>
      <c r="L1226" s="12">
        <v>0</v>
      </c>
      <c r="M1226" s="12">
        <v>0</v>
      </c>
      <c r="N1226" s="12">
        <v>1</v>
      </c>
      <c r="O1226" s="113">
        <v>7.6048944808116197</v>
      </c>
      <c r="P1226" s="12">
        <v>0</v>
      </c>
      <c r="Q1226" s="12">
        <v>0</v>
      </c>
      <c r="R1226" s="12">
        <v>4.2329999999999997</v>
      </c>
      <c r="S1226" s="128">
        <v>5.1647859739235145</v>
      </c>
      <c r="T1226" s="126">
        <v>1</v>
      </c>
      <c r="U1226" s="128">
        <v>0.28256246227478049</v>
      </c>
      <c r="V1226" s="12">
        <v>1</v>
      </c>
      <c r="W1226" s="12">
        <v>1</v>
      </c>
      <c r="X1226" s="12">
        <v>1</v>
      </c>
      <c r="Y1226" s="12">
        <v>1</v>
      </c>
      <c r="Z1226" s="12">
        <v>0</v>
      </c>
      <c r="AA1226" s="12">
        <v>0</v>
      </c>
      <c r="AB1226" s="12">
        <v>0</v>
      </c>
      <c r="AC1226" s="12">
        <v>1</v>
      </c>
      <c r="AD1226" s="12">
        <v>1</v>
      </c>
      <c r="AE1226" s="12">
        <v>0</v>
      </c>
      <c r="AF1226" s="12">
        <v>0.5</v>
      </c>
      <c r="AG1226" s="113">
        <v>3.1780538303479458</v>
      </c>
      <c r="AH1226" s="12">
        <v>1</v>
      </c>
      <c r="AI1226" s="24">
        <v>43</v>
      </c>
      <c r="AJ1226" s="12">
        <v>1</v>
      </c>
      <c r="AK1226" s="12" t="s">
        <v>1322</v>
      </c>
      <c r="AL1226" s="12">
        <v>28</v>
      </c>
      <c r="AM1226" s="12" t="s">
        <v>178</v>
      </c>
      <c r="AN1226" s="128">
        <f t="shared" si="45"/>
        <v>2.0719132752590443</v>
      </c>
      <c r="AO1226" s="12">
        <v>1529.33</v>
      </c>
      <c r="AP1226" s="12" t="s">
        <v>1343</v>
      </c>
      <c r="AQ1226" s="12" t="s">
        <v>1329</v>
      </c>
      <c r="AR1226" s="12" t="s">
        <v>1330</v>
      </c>
      <c r="AS1226" s="12" t="s">
        <v>1346</v>
      </c>
      <c r="AT1226" s="12" t="s">
        <v>17</v>
      </c>
    </row>
    <row r="1227" spans="1:46" ht="15" customHeight="1" x14ac:dyDescent="0.3">
      <c r="A1227" s="15">
        <v>0.35964471500619638</v>
      </c>
      <c r="B1227" s="12">
        <v>0.17035802289767196</v>
      </c>
      <c r="C1227" s="12">
        <v>1</v>
      </c>
      <c r="D1227" s="12">
        <v>0</v>
      </c>
      <c r="E1227" s="12">
        <v>0</v>
      </c>
      <c r="F1227" s="12">
        <v>0</v>
      </c>
      <c r="G1227" s="12">
        <v>1</v>
      </c>
      <c r="H1227" s="12">
        <v>0</v>
      </c>
      <c r="I1227" s="12">
        <v>0</v>
      </c>
      <c r="J1227" s="12">
        <v>0</v>
      </c>
      <c r="K1227" s="12">
        <v>0</v>
      </c>
      <c r="L1227" s="12">
        <v>0</v>
      </c>
      <c r="M1227" s="12">
        <v>0</v>
      </c>
      <c r="N1227" s="12">
        <v>1</v>
      </c>
      <c r="O1227" s="113">
        <v>7.6048944808116197</v>
      </c>
      <c r="P1227" s="12">
        <v>0</v>
      </c>
      <c r="Q1227" s="12">
        <v>0</v>
      </c>
      <c r="R1227" s="12">
        <v>4.2329999999999997</v>
      </c>
      <c r="S1227" s="128">
        <v>5.1647859739235145</v>
      </c>
      <c r="T1227" s="126">
        <v>1</v>
      </c>
      <c r="U1227" s="128">
        <v>0.28256246227478049</v>
      </c>
      <c r="V1227" s="12">
        <v>1</v>
      </c>
      <c r="W1227" s="12">
        <v>1</v>
      </c>
      <c r="X1227" s="12">
        <v>1</v>
      </c>
      <c r="Y1227" s="12">
        <v>1</v>
      </c>
      <c r="Z1227" s="12">
        <v>0</v>
      </c>
      <c r="AA1227" s="12">
        <v>0</v>
      </c>
      <c r="AB1227" s="12">
        <v>0</v>
      </c>
      <c r="AC1227" s="12">
        <v>1</v>
      </c>
      <c r="AD1227" s="12">
        <v>1</v>
      </c>
      <c r="AE1227" s="12">
        <v>0</v>
      </c>
      <c r="AF1227" s="12">
        <v>0.5</v>
      </c>
      <c r="AG1227" s="113">
        <v>3.1780538303479458</v>
      </c>
      <c r="AH1227" s="12">
        <v>1</v>
      </c>
      <c r="AI1227" s="24">
        <v>43</v>
      </c>
      <c r="AJ1227" s="12">
        <v>1</v>
      </c>
      <c r="AK1227" s="12" t="s">
        <v>1322</v>
      </c>
      <c r="AL1227" s="12">
        <v>28</v>
      </c>
      <c r="AM1227" s="12" t="s">
        <v>178</v>
      </c>
      <c r="AN1227" s="128">
        <f t="shared" si="45"/>
        <v>2.0719132752590443</v>
      </c>
      <c r="AO1227" s="12">
        <v>1529.33</v>
      </c>
      <c r="AP1227" s="12" t="s">
        <v>1343</v>
      </c>
      <c r="AQ1227" s="12" t="s">
        <v>1329</v>
      </c>
      <c r="AR1227" s="12" t="s">
        <v>1331</v>
      </c>
      <c r="AS1227" s="12" t="s">
        <v>1346</v>
      </c>
      <c r="AT1227" s="12" t="s">
        <v>17</v>
      </c>
    </row>
    <row r="1228" spans="1:46" ht="15" customHeight="1" x14ac:dyDescent="0.3">
      <c r="A1228" s="15">
        <v>-0.17960530202677491</v>
      </c>
      <c r="B1228" s="12">
        <v>0.17960530202677491</v>
      </c>
      <c r="C1228" s="12">
        <v>1</v>
      </c>
      <c r="D1228" s="12">
        <v>0</v>
      </c>
      <c r="E1228" s="12">
        <v>0</v>
      </c>
      <c r="F1228" s="12">
        <v>0</v>
      </c>
      <c r="G1228" s="12">
        <v>1</v>
      </c>
      <c r="H1228" s="12">
        <v>0</v>
      </c>
      <c r="I1228" s="12">
        <v>0</v>
      </c>
      <c r="J1228" s="12">
        <v>0</v>
      </c>
      <c r="K1228" s="12">
        <v>0</v>
      </c>
      <c r="L1228" s="12">
        <v>0</v>
      </c>
      <c r="M1228" s="12">
        <v>0</v>
      </c>
      <c r="N1228" s="12">
        <v>1</v>
      </c>
      <c r="O1228" s="113">
        <v>7.6048944808116197</v>
      </c>
      <c r="P1228" s="12">
        <v>0</v>
      </c>
      <c r="Q1228" s="12">
        <v>0</v>
      </c>
      <c r="R1228" s="12">
        <v>4.2329999999999997</v>
      </c>
      <c r="S1228" s="128">
        <v>5.1647859739235145</v>
      </c>
      <c r="T1228" s="126">
        <v>1</v>
      </c>
      <c r="U1228" s="128">
        <v>0.28256246227478049</v>
      </c>
      <c r="V1228" s="12">
        <v>1</v>
      </c>
      <c r="W1228" s="12">
        <v>1</v>
      </c>
      <c r="X1228" s="12">
        <v>1</v>
      </c>
      <c r="Y1228" s="12">
        <v>1</v>
      </c>
      <c r="Z1228" s="12">
        <v>0</v>
      </c>
      <c r="AA1228" s="12">
        <v>0</v>
      </c>
      <c r="AB1228" s="12">
        <v>0</v>
      </c>
      <c r="AC1228" s="12">
        <v>1</v>
      </c>
      <c r="AD1228" s="12">
        <v>1</v>
      </c>
      <c r="AE1228" s="12">
        <v>0</v>
      </c>
      <c r="AF1228" s="12">
        <v>0.5</v>
      </c>
      <c r="AG1228" s="113">
        <v>3.1780538303479458</v>
      </c>
      <c r="AH1228" s="12">
        <v>1</v>
      </c>
      <c r="AI1228" s="24">
        <v>43</v>
      </c>
      <c r="AJ1228" s="12">
        <v>1</v>
      </c>
      <c r="AK1228" s="12" t="s">
        <v>1322</v>
      </c>
      <c r="AL1228" s="12">
        <v>28</v>
      </c>
      <c r="AM1228" s="12" t="s">
        <v>178</v>
      </c>
      <c r="AN1228" s="128">
        <f t="shared" si="45"/>
        <v>2.0719132752590443</v>
      </c>
      <c r="AO1228" s="12">
        <v>1529.33</v>
      </c>
      <c r="AP1228" s="12" t="s">
        <v>1343</v>
      </c>
      <c r="AQ1228" s="12" t="s">
        <v>1329</v>
      </c>
      <c r="AR1228" s="12" t="s">
        <v>1332</v>
      </c>
      <c r="AS1228" s="12" t="s">
        <v>1346</v>
      </c>
      <c r="AT1228" s="12" t="s">
        <v>17</v>
      </c>
    </row>
    <row r="1229" spans="1:46" ht="15" customHeight="1" x14ac:dyDescent="0.3">
      <c r="A1229" s="15">
        <v>-0.28039985489311259</v>
      </c>
      <c r="B1229" s="12">
        <v>0.1752499093081954</v>
      </c>
      <c r="C1229" s="12">
        <v>1</v>
      </c>
      <c r="D1229" s="12">
        <v>0</v>
      </c>
      <c r="E1229" s="12">
        <v>0</v>
      </c>
      <c r="F1229" s="12">
        <v>0</v>
      </c>
      <c r="G1229" s="12">
        <v>1</v>
      </c>
      <c r="H1229" s="12">
        <v>0</v>
      </c>
      <c r="I1229" s="12">
        <v>0</v>
      </c>
      <c r="J1229" s="12">
        <v>0</v>
      </c>
      <c r="K1229" s="12">
        <v>0</v>
      </c>
      <c r="L1229" s="12">
        <v>0</v>
      </c>
      <c r="M1229" s="12">
        <v>0</v>
      </c>
      <c r="N1229" s="12">
        <v>1</v>
      </c>
      <c r="O1229" s="113">
        <v>7.6048944808116197</v>
      </c>
      <c r="P1229" s="12">
        <v>0</v>
      </c>
      <c r="Q1229" s="12">
        <v>0</v>
      </c>
      <c r="R1229" s="12">
        <v>4.2329999999999997</v>
      </c>
      <c r="S1229" s="128">
        <v>5.1647859739235145</v>
      </c>
      <c r="T1229" s="126">
        <v>1</v>
      </c>
      <c r="U1229" s="128">
        <v>0.28256246227478049</v>
      </c>
      <c r="V1229" s="12">
        <v>1</v>
      </c>
      <c r="W1229" s="12">
        <v>1</v>
      </c>
      <c r="X1229" s="12">
        <v>1</v>
      </c>
      <c r="Y1229" s="12">
        <v>1</v>
      </c>
      <c r="Z1229" s="12">
        <v>0</v>
      </c>
      <c r="AA1229" s="12">
        <v>0</v>
      </c>
      <c r="AB1229" s="12">
        <v>0</v>
      </c>
      <c r="AC1229" s="12">
        <v>1</v>
      </c>
      <c r="AD1229" s="12">
        <v>1</v>
      </c>
      <c r="AE1229" s="12">
        <v>0</v>
      </c>
      <c r="AF1229" s="12">
        <v>0.5</v>
      </c>
      <c r="AG1229" s="113">
        <v>3.1780538303479458</v>
      </c>
      <c r="AH1229" s="12">
        <v>1</v>
      </c>
      <c r="AI1229" s="24">
        <v>43</v>
      </c>
      <c r="AJ1229" s="12">
        <v>1</v>
      </c>
      <c r="AK1229" s="12" t="s">
        <v>1322</v>
      </c>
      <c r="AL1229" s="12">
        <v>28</v>
      </c>
      <c r="AM1229" s="12" t="s">
        <v>178</v>
      </c>
      <c r="AN1229" s="128">
        <f t="shared" si="45"/>
        <v>2.0719132752590443</v>
      </c>
      <c r="AO1229" s="12">
        <v>1529.33</v>
      </c>
      <c r="AP1229" s="12" t="s">
        <v>1343</v>
      </c>
      <c r="AQ1229" s="12" t="s">
        <v>1329</v>
      </c>
      <c r="AR1229" s="12" t="s">
        <v>1333</v>
      </c>
      <c r="AS1229" s="12" t="s">
        <v>1346</v>
      </c>
      <c r="AT1229" s="12" t="s">
        <v>17</v>
      </c>
    </row>
    <row r="1230" spans="1:46" ht="15" customHeight="1" x14ac:dyDescent="0.3">
      <c r="A1230" s="15">
        <v>-0.70246664135310843</v>
      </c>
      <c r="B1230" s="12">
        <v>0.16775322778581694</v>
      </c>
      <c r="C1230" s="12">
        <v>1</v>
      </c>
      <c r="D1230" s="12">
        <v>0</v>
      </c>
      <c r="E1230" s="12">
        <v>0</v>
      </c>
      <c r="F1230" s="12">
        <v>0</v>
      </c>
      <c r="G1230" s="12">
        <v>1</v>
      </c>
      <c r="H1230" s="12">
        <v>0</v>
      </c>
      <c r="I1230" s="12">
        <v>0</v>
      </c>
      <c r="J1230" s="12">
        <v>0</v>
      </c>
      <c r="K1230" s="12">
        <v>0</v>
      </c>
      <c r="L1230" s="12">
        <v>0</v>
      </c>
      <c r="M1230" s="12">
        <v>0</v>
      </c>
      <c r="N1230" s="12">
        <v>1</v>
      </c>
      <c r="O1230" s="113">
        <v>7.6048944808116197</v>
      </c>
      <c r="P1230" s="12">
        <v>0</v>
      </c>
      <c r="Q1230" s="12">
        <v>0</v>
      </c>
      <c r="R1230" s="12">
        <v>4.2329999999999997</v>
      </c>
      <c r="S1230" s="128">
        <v>5.1647859739235145</v>
      </c>
      <c r="T1230" s="126">
        <v>1</v>
      </c>
      <c r="U1230" s="128">
        <v>0.28256246227478049</v>
      </c>
      <c r="V1230" s="12">
        <v>1</v>
      </c>
      <c r="W1230" s="12">
        <v>1</v>
      </c>
      <c r="X1230" s="12">
        <v>1</v>
      </c>
      <c r="Y1230" s="12">
        <v>1</v>
      </c>
      <c r="Z1230" s="12">
        <v>0</v>
      </c>
      <c r="AA1230" s="12">
        <v>0</v>
      </c>
      <c r="AB1230" s="12">
        <v>0</v>
      </c>
      <c r="AC1230" s="12">
        <v>1</v>
      </c>
      <c r="AD1230" s="12">
        <v>1</v>
      </c>
      <c r="AE1230" s="12">
        <v>0</v>
      </c>
      <c r="AF1230" s="12">
        <v>0.5</v>
      </c>
      <c r="AG1230" s="113">
        <v>3.1780538303479458</v>
      </c>
      <c r="AH1230" s="12">
        <v>1</v>
      </c>
      <c r="AI1230" s="24">
        <v>43</v>
      </c>
      <c r="AJ1230" s="12">
        <v>1</v>
      </c>
      <c r="AK1230" s="12" t="s">
        <v>1322</v>
      </c>
      <c r="AL1230" s="12">
        <v>28</v>
      </c>
      <c r="AM1230" s="12" t="s">
        <v>178</v>
      </c>
      <c r="AN1230" s="128">
        <f t="shared" si="45"/>
        <v>2.0719132752590443</v>
      </c>
      <c r="AO1230" s="12">
        <v>1529.33</v>
      </c>
      <c r="AP1230" s="12" t="s">
        <v>1344</v>
      </c>
      <c r="AQ1230" s="12" t="s">
        <v>1329</v>
      </c>
      <c r="AR1230" s="12" t="s">
        <v>1330</v>
      </c>
      <c r="AS1230" s="12" t="s">
        <v>1346</v>
      </c>
      <c r="AT1230" s="12" t="s">
        <v>17</v>
      </c>
    </row>
    <row r="1231" spans="1:46" ht="15" customHeight="1" x14ac:dyDescent="0.3">
      <c r="A1231" s="15">
        <v>0.52615221960198022</v>
      </c>
      <c r="B1231" s="12">
        <v>0.20043894080075436</v>
      </c>
      <c r="C1231" s="12">
        <v>1</v>
      </c>
      <c r="D1231" s="12">
        <v>0</v>
      </c>
      <c r="E1231" s="12">
        <v>0</v>
      </c>
      <c r="F1231" s="12">
        <v>0</v>
      </c>
      <c r="G1231" s="12">
        <v>1</v>
      </c>
      <c r="H1231" s="12">
        <v>0</v>
      </c>
      <c r="I1231" s="12">
        <v>0</v>
      </c>
      <c r="J1231" s="12">
        <v>0</v>
      </c>
      <c r="K1231" s="12">
        <v>0</v>
      </c>
      <c r="L1231" s="12">
        <v>0</v>
      </c>
      <c r="M1231" s="12">
        <v>0</v>
      </c>
      <c r="N1231" s="12">
        <v>1</v>
      </c>
      <c r="O1231" s="113">
        <v>7.6048944808116197</v>
      </c>
      <c r="P1231" s="12">
        <v>0</v>
      </c>
      <c r="Q1231" s="12">
        <v>0</v>
      </c>
      <c r="R1231" s="12">
        <v>4.2329999999999997</v>
      </c>
      <c r="S1231" s="128">
        <v>5.1647859739235145</v>
      </c>
      <c r="T1231" s="126">
        <v>1</v>
      </c>
      <c r="U1231" s="128">
        <v>0.28256246227478049</v>
      </c>
      <c r="V1231" s="12">
        <v>1</v>
      </c>
      <c r="W1231" s="12">
        <v>1</v>
      </c>
      <c r="X1231" s="12">
        <v>1</v>
      </c>
      <c r="Y1231" s="12">
        <v>1</v>
      </c>
      <c r="Z1231" s="12">
        <v>0</v>
      </c>
      <c r="AA1231" s="12">
        <v>0</v>
      </c>
      <c r="AB1231" s="12">
        <v>0</v>
      </c>
      <c r="AC1231" s="12">
        <v>1</v>
      </c>
      <c r="AD1231" s="12">
        <v>1</v>
      </c>
      <c r="AE1231" s="12">
        <v>0</v>
      </c>
      <c r="AF1231" s="12">
        <v>0.5</v>
      </c>
      <c r="AG1231" s="113">
        <v>3.1780538303479458</v>
      </c>
      <c r="AH1231" s="12">
        <v>1</v>
      </c>
      <c r="AI1231" s="24">
        <v>43</v>
      </c>
      <c r="AJ1231" s="12">
        <v>1</v>
      </c>
      <c r="AK1231" s="12" t="s">
        <v>1322</v>
      </c>
      <c r="AL1231" s="12">
        <v>28</v>
      </c>
      <c r="AM1231" s="12" t="s">
        <v>178</v>
      </c>
      <c r="AN1231" s="128">
        <f t="shared" si="45"/>
        <v>2.0719132752590443</v>
      </c>
      <c r="AO1231" s="12">
        <v>1529.33</v>
      </c>
      <c r="AP1231" s="12" t="s">
        <v>1344</v>
      </c>
      <c r="AQ1231" s="12" t="s">
        <v>1329</v>
      </c>
      <c r="AR1231" s="12" t="s">
        <v>1331</v>
      </c>
      <c r="AS1231" s="12" t="s">
        <v>1346</v>
      </c>
      <c r="AT1231" s="12" t="s">
        <v>17</v>
      </c>
    </row>
    <row r="1232" spans="1:46" ht="15" customHeight="1" x14ac:dyDescent="0.3">
      <c r="A1232" s="15">
        <v>0</v>
      </c>
      <c r="B1232" s="12">
        <v>0.23570226039551584</v>
      </c>
      <c r="C1232" s="12">
        <v>1</v>
      </c>
      <c r="D1232" s="12">
        <v>0</v>
      </c>
      <c r="E1232" s="12">
        <v>0</v>
      </c>
      <c r="F1232" s="12">
        <v>0</v>
      </c>
      <c r="G1232" s="12">
        <v>1</v>
      </c>
      <c r="H1232" s="12">
        <v>0</v>
      </c>
      <c r="I1232" s="12">
        <v>0</v>
      </c>
      <c r="J1232" s="12">
        <v>0</v>
      </c>
      <c r="K1232" s="12">
        <v>0</v>
      </c>
      <c r="L1232" s="12">
        <v>0</v>
      </c>
      <c r="M1232" s="12">
        <v>0</v>
      </c>
      <c r="N1232" s="12">
        <v>1</v>
      </c>
      <c r="O1232" s="113">
        <v>7.6048944808116197</v>
      </c>
      <c r="P1232" s="12">
        <v>0</v>
      </c>
      <c r="Q1232" s="12">
        <v>0</v>
      </c>
      <c r="R1232" s="12">
        <v>4.2329999999999997</v>
      </c>
      <c r="S1232" s="128">
        <v>5.1647859739235145</v>
      </c>
      <c r="T1232" s="126">
        <v>1</v>
      </c>
      <c r="U1232" s="128">
        <v>0.28256246227478049</v>
      </c>
      <c r="V1232" s="12">
        <v>1</v>
      </c>
      <c r="W1232" s="12">
        <v>1</v>
      </c>
      <c r="X1232" s="12">
        <v>1</v>
      </c>
      <c r="Y1232" s="12">
        <v>1</v>
      </c>
      <c r="Z1232" s="12">
        <v>0</v>
      </c>
      <c r="AA1232" s="12">
        <v>0</v>
      </c>
      <c r="AB1232" s="12">
        <v>0</v>
      </c>
      <c r="AC1232" s="12">
        <v>1</v>
      </c>
      <c r="AD1232" s="12">
        <v>1</v>
      </c>
      <c r="AE1232" s="12">
        <v>0</v>
      </c>
      <c r="AF1232" s="12">
        <v>0.5</v>
      </c>
      <c r="AG1232" s="113">
        <v>3.1780538303479458</v>
      </c>
      <c r="AH1232" s="12">
        <v>1</v>
      </c>
      <c r="AI1232" s="24">
        <v>43</v>
      </c>
      <c r="AJ1232" s="12">
        <v>1</v>
      </c>
      <c r="AK1232" s="12" t="s">
        <v>1322</v>
      </c>
      <c r="AL1232" s="12">
        <v>28</v>
      </c>
      <c r="AM1232" s="12" t="s">
        <v>178</v>
      </c>
      <c r="AN1232" s="128">
        <f t="shared" si="45"/>
        <v>2.0719132752590443</v>
      </c>
      <c r="AO1232" s="12">
        <v>1529.33</v>
      </c>
      <c r="AP1232" s="12" t="s">
        <v>1344</v>
      </c>
      <c r="AQ1232" s="12" t="s">
        <v>1329</v>
      </c>
      <c r="AR1232" s="12" t="s">
        <v>1332</v>
      </c>
      <c r="AS1232" s="12" t="s">
        <v>1346</v>
      </c>
      <c r="AT1232" s="12" t="s">
        <v>17</v>
      </c>
    </row>
    <row r="1233" spans="1:47" ht="15" customHeight="1" x14ac:dyDescent="0.3">
      <c r="A1233" s="15">
        <v>-0.60811435064248442</v>
      </c>
      <c r="B1233" s="12">
        <v>0.18711210788999519</v>
      </c>
      <c r="C1233" s="12">
        <v>1</v>
      </c>
      <c r="D1233" s="12">
        <v>0</v>
      </c>
      <c r="E1233" s="12">
        <v>0</v>
      </c>
      <c r="F1233" s="12">
        <v>0</v>
      </c>
      <c r="G1233" s="12">
        <v>1</v>
      </c>
      <c r="H1233" s="12">
        <v>0</v>
      </c>
      <c r="I1233" s="12">
        <v>0</v>
      </c>
      <c r="J1233" s="12">
        <v>0</v>
      </c>
      <c r="K1233" s="12">
        <v>0</v>
      </c>
      <c r="L1233" s="12">
        <v>0</v>
      </c>
      <c r="M1233" s="12">
        <v>0</v>
      </c>
      <c r="N1233" s="12">
        <v>1</v>
      </c>
      <c r="O1233" s="113">
        <v>7.6048944808116197</v>
      </c>
      <c r="P1233" s="12">
        <v>0</v>
      </c>
      <c r="Q1233" s="12">
        <v>0</v>
      </c>
      <c r="R1233" s="12">
        <v>4.2329999999999997</v>
      </c>
      <c r="S1233" s="128">
        <v>5.1647859739235145</v>
      </c>
      <c r="T1233" s="126">
        <v>1</v>
      </c>
      <c r="U1233" s="128">
        <v>0.28256246227478049</v>
      </c>
      <c r="V1233" s="12">
        <v>1</v>
      </c>
      <c r="W1233" s="12">
        <v>1</v>
      </c>
      <c r="X1233" s="12">
        <v>1</v>
      </c>
      <c r="Y1233" s="12">
        <v>1</v>
      </c>
      <c r="Z1233" s="12">
        <v>0</v>
      </c>
      <c r="AA1233" s="12">
        <v>0</v>
      </c>
      <c r="AB1233" s="12">
        <v>0</v>
      </c>
      <c r="AC1233" s="12">
        <v>1</v>
      </c>
      <c r="AD1233" s="12">
        <v>1</v>
      </c>
      <c r="AE1233" s="12">
        <v>0</v>
      </c>
      <c r="AF1233" s="12">
        <v>0.5</v>
      </c>
      <c r="AG1233" s="113">
        <v>3.1780538303479458</v>
      </c>
      <c r="AH1233" s="12">
        <v>1</v>
      </c>
      <c r="AI1233" s="24">
        <v>43</v>
      </c>
      <c r="AJ1233" s="12">
        <v>1</v>
      </c>
      <c r="AK1233" s="12" t="s">
        <v>1322</v>
      </c>
      <c r="AL1233" s="12">
        <v>28</v>
      </c>
      <c r="AM1233" s="12" t="s">
        <v>178</v>
      </c>
      <c r="AN1233" s="128">
        <f t="shared" si="45"/>
        <v>2.0719132752590443</v>
      </c>
      <c r="AO1233" s="12">
        <v>1529.33</v>
      </c>
      <c r="AP1233" s="12" t="s">
        <v>1344</v>
      </c>
      <c r="AQ1233" s="12" t="s">
        <v>1329</v>
      </c>
      <c r="AR1233" s="12" t="s">
        <v>1333</v>
      </c>
      <c r="AS1233" s="12" t="s">
        <v>1346</v>
      </c>
      <c r="AT1233" s="12" t="s">
        <v>17</v>
      </c>
    </row>
    <row r="1234" spans="1:47" ht="15" customHeight="1" x14ac:dyDescent="0.3">
      <c r="A1234" s="15">
        <v>-0.38238470449433098</v>
      </c>
      <c r="B1234" s="12">
        <v>0.16869913433573425</v>
      </c>
      <c r="C1234" s="12">
        <v>1</v>
      </c>
      <c r="D1234" s="12">
        <v>0</v>
      </c>
      <c r="E1234" s="12">
        <v>0</v>
      </c>
      <c r="F1234" s="12">
        <v>0</v>
      </c>
      <c r="G1234" s="12">
        <v>1</v>
      </c>
      <c r="H1234" s="12">
        <v>0</v>
      </c>
      <c r="I1234" s="12">
        <v>0</v>
      </c>
      <c r="J1234" s="12">
        <v>0</v>
      </c>
      <c r="K1234" s="12">
        <v>0</v>
      </c>
      <c r="L1234" s="12">
        <v>0</v>
      </c>
      <c r="M1234" s="12">
        <v>0</v>
      </c>
      <c r="N1234" s="12">
        <v>1</v>
      </c>
      <c r="O1234" s="113">
        <v>7.6048944808116197</v>
      </c>
      <c r="P1234" s="12">
        <v>0</v>
      </c>
      <c r="Q1234" s="12">
        <v>0</v>
      </c>
      <c r="R1234" s="12">
        <v>4.2329999999999997</v>
      </c>
      <c r="S1234" s="128">
        <v>5.1647859739235145</v>
      </c>
      <c r="T1234" s="126">
        <v>1</v>
      </c>
      <c r="U1234" s="128">
        <v>0.28256246227478049</v>
      </c>
      <c r="V1234" s="12">
        <v>1</v>
      </c>
      <c r="W1234" s="12">
        <v>1</v>
      </c>
      <c r="X1234" s="12">
        <v>1</v>
      </c>
      <c r="Y1234" s="12">
        <v>1</v>
      </c>
      <c r="Z1234" s="12">
        <v>0</v>
      </c>
      <c r="AA1234" s="12">
        <v>0</v>
      </c>
      <c r="AB1234" s="12">
        <v>0</v>
      </c>
      <c r="AC1234" s="12">
        <v>1</v>
      </c>
      <c r="AD1234" s="12">
        <v>1</v>
      </c>
      <c r="AE1234" s="12">
        <v>0</v>
      </c>
      <c r="AF1234" s="12">
        <v>0.5</v>
      </c>
      <c r="AG1234" s="113">
        <v>3.1780538303479458</v>
      </c>
      <c r="AH1234" s="12">
        <v>1</v>
      </c>
      <c r="AI1234" s="24">
        <v>43</v>
      </c>
      <c r="AJ1234" s="12">
        <v>1</v>
      </c>
      <c r="AK1234" s="12" t="s">
        <v>1322</v>
      </c>
      <c r="AL1234" s="12">
        <v>28</v>
      </c>
      <c r="AM1234" s="12" t="s">
        <v>178</v>
      </c>
      <c r="AN1234" s="128">
        <f t="shared" si="45"/>
        <v>2.0719132752590443</v>
      </c>
      <c r="AO1234" s="12">
        <v>1529.33</v>
      </c>
      <c r="AP1234" s="12" t="s">
        <v>1345</v>
      </c>
      <c r="AQ1234" s="12" t="s">
        <v>1329</v>
      </c>
      <c r="AR1234" s="12" t="s">
        <v>1330</v>
      </c>
      <c r="AS1234" s="12" t="s">
        <v>1346</v>
      </c>
      <c r="AT1234" s="12" t="s">
        <v>17</v>
      </c>
    </row>
    <row r="1235" spans="1:47" ht="15" customHeight="1" x14ac:dyDescent="0.3">
      <c r="A1235" s="15">
        <v>0.56493268286603204</v>
      </c>
      <c r="B1235" s="12">
        <v>0.15064871543094188</v>
      </c>
      <c r="C1235" s="12">
        <v>1</v>
      </c>
      <c r="D1235" s="12">
        <v>0</v>
      </c>
      <c r="E1235" s="12">
        <v>0</v>
      </c>
      <c r="F1235" s="12">
        <v>0</v>
      </c>
      <c r="G1235" s="12">
        <v>1</v>
      </c>
      <c r="H1235" s="12">
        <v>0</v>
      </c>
      <c r="I1235" s="12">
        <v>0</v>
      </c>
      <c r="J1235" s="12">
        <v>0</v>
      </c>
      <c r="K1235" s="12">
        <v>0</v>
      </c>
      <c r="L1235" s="12">
        <v>0</v>
      </c>
      <c r="M1235" s="12">
        <v>0</v>
      </c>
      <c r="N1235" s="12">
        <v>1</v>
      </c>
      <c r="O1235" s="113">
        <v>7.6048944808116197</v>
      </c>
      <c r="P1235" s="12">
        <v>0</v>
      </c>
      <c r="Q1235" s="12">
        <v>0</v>
      </c>
      <c r="R1235" s="12">
        <v>4.2329999999999997</v>
      </c>
      <c r="S1235" s="128">
        <v>5.1647859739235145</v>
      </c>
      <c r="T1235" s="126">
        <v>1</v>
      </c>
      <c r="U1235" s="128">
        <v>0.28256246227478049</v>
      </c>
      <c r="V1235" s="12">
        <v>1</v>
      </c>
      <c r="W1235" s="12">
        <v>1</v>
      </c>
      <c r="X1235" s="12">
        <v>1</v>
      </c>
      <c r="Y1235" s="12">
        <v>1</v>
      </c>
      <c r="Z1235" s="12">
        <v>0</v>
      </c>
      <c r="AA1235" s="12">
        <v>0</v>
      </c>
      <c r="AB1235" s="12">
        <v>0</v>
      </c>
      <c r="AC1235" s="12">
        <v>1</v>
      </c>
      <c r="AD1235" s="12">
        <v>1</v>
      </c>
      <c r="AE1235" s="12">
        <v>0</v>
      </c>
      <c r="AF1235" s="12">
        <v>0.5</v>
      </c>
      <c r="AG1235" s="113">
        <v>3.1780538303479458</v>
      </c>
      <c r="AH1235" s="12">
        <v>1</v>
      </c>
      <c r="AI1235" s="24">
        <v>43</v>
      </c>
      <c r="AJ1235" s="12">
        <v>1</v>
      </c>
      <c r="AK1235" s="12" t="s">
        <v>1322</v>
      </c>
      <c r="AL1235" s="12">
        <v>28</v>
      </c>
      <c r="AM1235" s="12" t="s">
        <v>178</v>
      </c>
      <c r="AN1235" s="128">
        <f t="shared" si="45"/>
        <v>2.0719132752590443</v>
      </c>
      <c r="AO1235" s="12">
        <v>1529.33</v>
      </c>
      <c r="AP1235" s="12" t="s">
        <v>1345</v>
      </c>
      <c r="AQ1235" s="12" t="s">
        <v>1329</v>
      </c>
      <c r="AR1235" s="12" t="s">
        <v>1331</v>
      </c>
      <c r="AS1235" s="12" t="s">
        <v>1346</v>
      </c>
      <c r="AT1235" s="12" t="s">
        <v>17</v>
      </c>
    </row>
    <row r="1236" spans="1:47" ht="15" customHeight="1" x14ac:dyDescent="0.3">
      <c r="A1236" s="15">
        <v>0.24764219818702879</v>
      </c>
      <c r="B1236" s="12">
        <v>0.17688728441930626</v>
      </c>
      <c r="C1236" s="12">
        <v>1</v>
      </c>
      <c r="D1236" s="12">
        <v>0</v>
      </c>
      <c r="E1236" s="12">
        <v>0</v>
      </c>
      <c r="F1236" s="12">
        <v>0</v>
      </c>
      <c r="G1236" s="12">
        <v>1</v>
      </c>
      <c r="H1236" s="12">
        <v>0</v>
      </c>
      <c r="I1236" s="12">
        <v>0</v>
      </c>
      <c r="J1236" s="12">
        <v>0</v>
      </c>
      <c r="K1236" s="12">
        <v>0</v>
      </c>
      <c r="L1236" s="12">
        <v>0</v>
      </c>
      <c r="M1236" s="12">
        <v>0</v>
      </c>
      <c r="N1236" s="12">
        <v>1</v>
      </c>
      <c r="O1236" s="113">
        <v>7.6048944808116197</v>
      </c>
      <c r="P1236" s="12">
        <v>0</v>
      </c>
      <c r="Q1236" s="12">
        <v>0</v>
      </c>
      <c r="R1236" s="12">
        <v>4.2329999999999997</v>
      </c>
      <c r="S1236" s="128">
        <v>5.1647859739235145</v>
      </c>
      <c r="T1236" s="126">
        <v>1</v>
      </c>
      <c r="U1236" s="128">
        <v>0.28256246227478049</v>
      </c>
      <c r="V1236" s="12">
        <v>1</v>
      </c>
      <c r="W1236" s="12">
        <v>1</v>
      </c>
      <c r="X1236" s="12">
        <v>1</v>
      </c>
      <c r="Y1236" s="12">
        <v>1</v>
      </c>
      <c r="Z1236" s="12">
        <v>0</v>
      </c>
      <c r="AA1236" s="12">
        <v>0</v>
      </c>
      <c r="AB1236" s="12">
        <v>0</v>
      </c>
      <c r="AC1236" s="12">
        <v>1</v>
      </c>
      <c r="AD1236" s="12">
        <v>1</v>
      </c>
      <c r="AE1236" s="12">
        <v>0</v>
      </c>
      <c r="AF1236" s="12">
        <v>0.5</v>
      </c>
      <c r="AG1236" s="113">
        <v>3.1780538303479458</v>
      </c>
      <c r="AH1236" s="12">
        <v>1</v>
      </c>
      <c r="AI1236" s="24">
        <v>43</v>
      </c>
      <c r="AJ1236" s="12">
        <v>1</v>
      </c>
      <c r="AK1236" s="12" t="s">
        <v>1322</v>
      </c>
      <c r="AL1236" s="12">
        <v>28</v>
      </c>
      <c r="AM1236" s="12" t="s">
        <v>178</v>
      </c>
      <c r="AN1236" s="128">
        <f t="shared" si="45"/>
        <v>2.0719132752590443</v>
      </c>
      <c r="AO1236" s="12">
        <v>1529.33</v>
      </c>
      <c r="AP1236" s="12" t="s">
        <v>1345</v>
      </c>
      <c r="AQ1236" s="12" t="s">
        <v>1329</v>
      </c>
      <c r="AR1236" s="12" t="s">
        <v>1332</v>
      </c>
      <c r="AS1236" s="12" t="s">
        <v>1346</v>
      </c>
      <c r="AT1236" s="12" t="s">
        <v>17</v>
      </c>
    </row>
    <row r="1237" spans="1:47" ht="15" customHeight="1" x14ac:dyDescent="0.3">
      <c r="A1237" s="15">
        <v>-0.291111254869791</v>
      </c>
      <c r="B1237" s="12">
        <v>0.17466675292187459</v>
      </c>
      <c r="C1237" s="12">
        <v>1</v>
      </c>
      <c r="D1237" s="12">
        <v>0</v>
      </c>
      <c r="E1237" s="12">
        <v>0</v>
      </c>
      <c r="F1237" s="12">
        <v>0</v>
      </c>
      <c r="G1237" s="12">
        <v>1</v>
      </c>
      <c r="H1237" s="12">
        <v>0</v>
      </c>
      <c r="I1237" s="12">
        <v>0</v>
      </c>
      <c r="J1237" s="12">
        <v>0</v>
      </c>
      <c r="K1237" s="12">
        <v>0</v>
      </c>
      <c r="L1237" s="12">
        <v>0</v>
      </c>
      <c r="M1237" s="12">
        <v>0</v>
      </c>
      <c r="N1237" s="12">
        <v>1</v>
      </c>
      <c r="O1237" s="113">
        <v>7.6048944808116197</v>
      </c>
      <c r="P1237" s="12">
        <v>0</v>
      </c>
      <c r="Q1237" s="12">
        <v>0</v>
      </c>
      <c r="R1237" s="12">
        <v>4.2329999999999997</v>
      </c>
      <c r="S1237" s="128">
        <v>5.1647859739235145</v>
      </c>
      <c r="T1237" s="126">
        <v>1</v>
      </c>
      <c r="U1237" s="128">
        <v>0.28256246227478049</v>
      </c>
      <c r="V1237" s="12">
        <v>1</v>
      </c>
      <c r="W1237" s="12">
        <v>1</v>
      </c>
      <c r="X1237" s="12">
        <v>1</v>
      </c>
      <c r="Y1237" s="12">
        <v>1</v>
      </c>
      <c r="Z1237" s="12">
        <v>0</v>
      </c>
      <c r="AA1237" s="12">
        <v>0</v>
      </c>
      <c r="AB1237" s="12">
        <v>0</v>
      </c>
      <c r="AC1237" s="12">
        <v>1</v>
      </c>
      <c r="AD1237" s="12">
        <v>1</v>
      </c>
      <c r="AE1237" s="12">
        <v>0</v>
      </c>
      <c r="AF1237" s="12">
        <v>0.5</v>
      </c>
      <c r="AG1237" s="113">
        <v>3.1780538303479458</v>
      </c>
      <c r="AH1237" s="12">
        <v>1</v>
      </c>
      <c r="AI1237" s="24">
        <v>43</v>
      </c>
      <c r="AJ1237" s="12">
        <v>1</v>
      </c>
      <c r="AK1237" s="12" t="s">
        <v>1322</v>
      </c>
      <c r="AL1237" s="12">
        <v>28</v>
      </c>
      <c r="AM1237" s="12" t="s">
        <v>178</v>
      </c>
      <c r="AN1237" s="128">
        <f t="shared" si="45"/>
        <v>2.0719132752590443</v>
      </c>
      <c r="AO1237" s="12">
        <v>1529.33</v>
      </c>
      <c r="AP1237" s="12" t="s">
        <v>1345</v>
      </c>
      <c r="AQ1237" s="12" t="s">
        <v>1329</v>
      </c>
      <c r="AR1237" s="12" t="s">
        <v>1333</v>
      </c>
      <c r="AS1237" s="12" t="s">
        <v>1346</v>
      </c>
      <c r="AT1237" s="12" t="s">
        <v>17</v>
      </c>
    </row>
    <row r="1238" spans="1:47" ht="15" customHeight="1" x14ac:dyDescent="0.3">
      <c r="A1238" s="15">
        <v>-0.97170070844005874</v>
      </c>
      <c r="B1238" s="12">
        <v>0.13637904679860458</v>
      </c>
      <c r="C1238" s="12">
        <v>1</v>
      </c>
      <c r="D1238" s="12">
        <v>0</v>
      </c>
      <c r="E1238" s="12">
        <v>0</v>
      </c>
      <c r="F1238" s="12">
        <v>0</v>
      </c>
      <c r="G1238" s="12">
        <v>1</v>
      </c>
      <c r="H1238" s="12">
        <v>0</v>
      </c>
      <c r="I1238" s="12">
        <v>0</v>
      </c>
      <c r="J1238" s="12">
        <v>0</v>
      </c>
      <c r="K1238" s="12">
        <v>0</v>
      </c>
      <c r="L1238" s="12">
        <v>0</v>
      </c>
      <c r="M1238" s="12">
        <v>0</v>
      </c>
      <c r="N1238" s="12">
        <v>1</v>
      </c>
      <c r="O1238" s="113">
        <v>7.6048944808116197</v>
      </c>
      <c r="P1238" s="12">
        <v>0</v>
      </c>
      <c r="Q1238" s="12">
        <v>0</v>
      </c>
      <c r="R1238" s="12">
        <v>4.2329999999999997</v>
      </c>
      <c r="S1238" s="128">
        <v>5.1647859739235145</v>
      </c>
      <c r="T1238" s="126">
        <v>1</v>
      </c>
      <c r="U1238" s="128">
        <v>0.28256246227478049</v>
      </c>
      <c r="V1238" s="12">
        <v>1</v>
      </c>
      <c r="W1238" s="12">
        <v>1</v>
      </c>
      <c r="X1238" s="12">
        <v>1</v>
      </c>
      <c r="Y1238" s="12">
        <v>1</v>
      </c>
      <c r="Z1238" s="12">
        <v>0</v>
      </c>
      <c r="AA1238" s="12">
        <v>0</v>
      </c>
      <c r="AB1238" s="12">
        <v>0</v>
      </c>
      <c r="AC1238" s="12">
        <v>1</v>
      </c>
      <c r="AD1238" s="12">
        <v>1</v>
      </c>
      <c r="AE1238" s="12">
        <v>0</v>
      </c>
      <c r="AF1238" s="12">
        <v>0.5</v>
      </c>
      <c r="AG1238" s="113">
        <v>3.1780538303479458</v>
      </c>
      <c r="AH1238" s="12">
        <v>1</v>
      </c>
      <c r="AI1238" s="24">
        <v>43</v>
      </c>
      <c r="AJ1238" s="12">
        <v>1</v>
      </c>
      <c r="AK1238" s="12" t="s">
        <v>1322</v>
      </c>
      <c r="AL1238" s="12">
        <v>28</v>
      </c>
      <c r="AM1238" s="12" t="s">
        <v>178</v>
      </c>
      <c r="AN1238" s="128">
        <f t="shared" si="45"/>
        <v>2.0719132752590443</v>
      </c>
      <c r="AO1238" s="12">
        <v>1529.33</v>
      </c>
      <c r="AP1238" s="12" t="s">
        <v>1347</v>
      </c>
      <c r="AQ1238" s="12" t="s">
        <v>1329</v>
      </c>
      <c r="AR1238" s="12" t="s">
        <v>1330</v>
      </c>
      <c r="AS1238" s="12" t="s">
        <v>1349</v>
      </c>
      <c r="AT1238" s="12" t="s">
        <v>17</v>
      </c>
    </row>
    <row r="1239" spans="1:47" ht="15" customHeight="1" x14ac:dyDescent="0.3">
      <c r="A1239" s="15">
        <v>0.88544750189817045</v>
      </c>
      <c r="B1239" s="12">
        <v>0.26831742481762744</v>
      </c>
      <c r="C1239" s="12">
        <v>1</v>
      </c>
      <c r="D1239" s="12">
        <v>0</v>
      </c>
      <c r="E1239" s="12">
        <v>0</v>
      </c>
      <c r="F1239" s="12">
        <v>0</v>
      </c>
      <c r="G1239" s="12">
        <v>1</v>
      </c>
      <c r="H1239" s="12">
        <v>0</v>
      </c>
      <c r="I1239" s="12">
        <v>0</v>
      </c>
      <c r="J1239" s="12">
        <v>0</v>
      </c>
      <c r="K1239" s="12">
        <v>0</v>
      </c>
      <c r="L1239" s="12">
        <v>0</v>
      </c>
      <c r="M1239" s="12">
        <v>0</v>
      </c>
      <c r="N1239" s="12">
        <v>1</v>
      </c>
      <c r="O1239" s="113">
        <v>7.6048944808116197</v>
      </c>
      <c r="P1239" s="12">
        <v>0</v>
      </c>
      <c r="Q1239" s="12">
        <v>0</v>
      </c>
      <c r="R1239" s="12">
        <v>4.2329999999999997</v>
      </c>
      <c r="S1239" s="128">
        <v>5.1647859739235145</v>
      </c>
      <c r="T1239" s="126">
        <v>1</v>
      </c>
      <c r="U1239" s="128">
        <v>0.28256246227478049</v>
      </c>
      <c r="V1239" s="12">
        <v>1</v>
      </c>
      <c r="W1239" s="12">
        <v>1</v>
      </c>
      <c r="X1239" s="12">
        <v>1</v>
      </c>
      <c r="Y1239" s="12">
        <v>1</v>
      </c>
      <c r="Z1239" s="12">
        <v>0</v>
      </c>
      <c r="AA1239" s="12">
        <v>0</v>
      </c>
      <c r="AB1239" s="12">
        <v>0</v>
      </c>
      <c r="AC1239" s="12">
        <v>1</v>
      </c>
      <c r="AD1239" s="12">
        <v>1</v>
      </c>
      <c r="AE1239" s="12">
        <v>0</v>
      </c>
      <c r="AF1239" s="12">
        <v>0.5</v>
      </c>
      <c r="AG1239" s="113">
        <v>3.1780538303479458</v>
      </c>
      <c r="AH1239" s="12">
        <v>1</v>
      </c>
      <c r="AI1239" s="24">
        <v>43</v>
      </c>
      <c r="AJ1239" s="12">
        <v>1</v>
      </c>
      <c r="AK1239" s="12" t="s">
        <v>1322</v>
      </c>
      <c r="AL1239" s="12">
        <v>28</v>
      </c>
      <c r="AM1239" s="12" t="s">
        <v>178</v>
      </c>
      <c r="AN1239" s="128">
        <f t="shared" si="45"/>
        <v>2.0719132752590443</v>
      </c>
      <c r="AO1239" s="12">
        <v>1529.33</v>
      </c>
      <c r="AP1239" s="12" t="s">
        <v>1347</v>
      </c>
      <c r="AQ1239" s="12" t="s">
        <v>1329</v>
      </c>
      <c r="AR1239" s="12" t="s">
        <v>1331</v>
      </c>
      <c r="AS1239" s="12" t="s">
        <v>1349</v>
      </c>
      <c r="AT1239" s="12" t="s">
        <v>17</v>
      </c>
    </row>
    <row r="1240" spans="1:47" ht="15" customHeight="1" x14ac:dyDescent="0.3">
      <c r="A1240" s="15">
        <v>-0.86602540378443871</v>
      </c>
      <c r="B1240" s="12">
        <v>0.28867513459481281</v>
      </c>
      <c r="C1240" s="12">
        <v>1</v>
      </c>
      <c r="D1240" s="12">
        <v>0</v>
      </c>
      <c r="E1240" s="12">
        <v>0</v>
      </c>
      <c r="F1240" s="12">
        <v>0</v>
      </c>
      <c r="G1240" s="12">
        <v>1</v>
      </c>
      <c r="H1240" s="12">
        <v>0</v>
      </c>
      <c r="I1240" s="12">
        <v>0</v>
      </c>
      <c r="J1240" s="12">
        <v>0</v>
      </c>
      <c r="K1240" s="12">
        <v>0</v>
      </c>
      <c r="L1240" s="12">
        <v>0</v>
      </c>
      <c r="M1240" s="12">
        <v>0</v>
      </c>
      <c r="N1240" s="12">
        <v>1</v>
      </c>
      <c r="O1240" s="113">
        <v>7.6048944808116197</v>
      </c>
      <c r="P1240" s="12">
        <v>0</v>
      </c>
      <c r="Q1240" s="12">
        <v>0</v>
      </c>
      <c r="R1240" s="12">
        <v>4.2329999999999997</v>
      </c>
      <c r="S1240" s="128">
        <v>5.1647859739235145</v>
      </c>
      <c r="T1240" s="126">
        <v>1</v>
      </c>
      <c r="U1240" s="128">
        <v>0.28256246227478049</v>
      </c>
      <c r="V1240" s="12">
        <v>1</v>
      </c>
      <c r="W1240" s="12">
        <v>1</v>
      </c>
      <c r="X1240" s="12">
        <v>1</v>
      </c>
      <c r="Y1240" s="12">
        <v>1</v>
      </c>
      <c r="Z1240" s="12">
        <v>0</v>
      </c>
      <c r="AA1240" s="12">
        <v>0</v>
      </c>
      <c r="AB1240" s="12">
        <v>0</v>
      </c>
      <c r="AC1240" s="12">
        <v>1</v>
      </c>
      <c r="AD1240" s="12">
        <v>1</v>
      </c>
      <c r="AE1240" s="12">
        <v>0</v>
      </c>
      <c r="AF1240" s="12">
        <v>0.5</v>
      </c>
      <c r="AG1240" s="113">
        <v>3.1780538303479458</v>
      </c>
      <c r="AH1240" s="12">
        <v>1</v>
      </c>
      <c r="AI1240" s="24">
        <v>43</v>
      </c>
      <c r="AJ1240" s="12">
        <v>1</v>
      </c>
      <c r="AK1240" s="12" t="s">
        <v>1322</v>
      </c>
      <c r="AL1240" s="12">
        <v>28</v>
      </c>
      <c r="AM1240" s="12" t="s">
        <v>178</v>
      </c>
      <c r="AN1240" s="128">
        <f t="shared" si="45"/>
        <v>2.0719132752590443</v>
      </c>
      <c r="AO1240" s="12">
        <v>1529.33</v>
      </c>
      <c r="AP1240" s="12" t="s">
        <v>1347</v>
      </c>
      <c r="AQ1240" s="12" t="s">
        <v>1329</v>
      </c>
      <c r="AR1240" s="12" t="s">
        <v>1332</v>
      </c>
      <c r="AS1240" s="12" t="s">
        <v>1349</v>
      </c>
      <c r="AT1240" s="12" t="s">
        <v>17</v>
      </c>
    </row>
    <row r="1241" spans="1:47" ht="15" customHeight="1" x14ac:dyDescent="0.3">
      <c r="A1241" s="15">
        <v>-0.19525441139613997</v>
      </c>
      <c r="B1241" s="12">
        <v>0.56623779304880584</v>
      </c>
      <c r="C1241" s="12">
        <v>1</v>
      </c>
      <c r="D1241" s="12">
        <v>0</v>
      </c>
      <c r="E1241" s="12">
        <v>0</v>
      </c>
      <c r="F1241" s="12">
        <v>0</v>
      </c>
      <c r="G1241" s="12">
        <v>1</v>
      </c>
      <c r="H1241" s="12">
        <v>0</v>
      </c>
      <c r="I1241" s="12">
        <v>0</v>
      </c>
      <c r="J1241" s="12">
        <v>0</v>
      </c>
      <c r="K1241" s="12">
        <v>0</v>
      </c>
      <c r="L1241" s="12">
        <v>0</v>
      </c>
      <c r="M1241" s="12">
        <v>0</v>
      </c>
      <c r="N1241" s="12">
        <v>1</v>
      </c>
      <c r="O1241" s="113">
        <v>7.6048944808116197</v>
      </c>
      <c r="P1241" s="12">
        <v>0</v>
      </c>
      <c r="Q1241" s="12">
        <v>0</v>
      </c>
      <c r="R1241" s="12">
        <v>4.2329999999999997</v>
      </c>
      <c r="S1241" s="128">
        <v>5.1647859739235145</v>
      </c>
      <c r="T1241" s="126">
        <v>1</v>
      </c>
      <c r="U1241" s="128">
        <v>0.28256246227478049</v>
      </c>
      <c r="V1241" s="12">
        <v>1</v>
      </c>
      <c r="W1241" s="12">
        <v>1</v>
      </c>
      <c r="X1241" s="12">
        <v>1</v>
      </c>
      <c r="Y1241" s="12">
        <v>1</v>
      </c>
      <c r="Z1241" s="12">
        <v>0</v>
      </c>
      <c r="AA1241" s="12">
        <v>0</v>
      </c>
      <c r="AB1241" s="12">
        <v>0</v>
      </c>
      <c r="AC1241" s="12">
        <v>1</v>
      </c>
      <c r="AD1241" s="12">
        <v>1</v>
      </c>
      <c r="AE1241" s="12">
        <v>0</v>
      </c>
      <c r="AF1241" s="12">
        <v>0.5</v>
      </c>
      <c r="AG1241" s="113">
        <v>3.1780538303479458</v>
      </c>
      <c r="AH1241" s="12">
        <v>1</v>
      </c>
      <c r="AI1241" s="24">
        <v>43</v>
      </c>
      <c r="AJ1241" s="12">
        <v>1</v>
      </c>
      <c r="AK1241" s="12" t="s">
        <v>1322</v>
      </c>
      <c r="AL1241" s="12">
        <v>28</v>
      </c>
      <c r="AM1241" s="12" t="s">
        <v>178</v>
      </c>
      <c r="AN1241" s="128">
        <f t="shared" si="45"/>
        <v>2.0719132752590443</v>
      </c>
      <c r="AO1241" s="12">
        <v>1529.33</v>
      </c>
      <c r="AP1241" s="12" t="s">
        <v>1347</v>
      </c>
      <c r="AQ1241" s="12" t="s">
        <v>1329</v>
      </c>
      <c r="AR1241" s="12" t="s">
        <v>1333</v>
      </c>
      <c r="AS1241" s="12" t="s">
        <v>1349</v>
      </c>
      <c r="AT1241" s="12" t="s">
        <v>17</v>
      </c>
    </row>
    <row r="1242" spans="1:47" ht="15" customHeight="1" x14ac:dyDescent="0.3">
      <c r="A1242" s="15">
        <v>-0.86578860316059603</v>
      </c>
      <c r="B1242" s="12">
        <v>0.16680330886580291</v>
      </c>
      <c r="C1242" s="12">
        <v>1</v>
      </c>
      <c r="D1242" s="12">
        <v>0</v>
      </c>
      <c r="E1242" s="12">
        <v>0</v>
      </c>
      <c r="F1242" s="12">
        <v>0</v>
      </c>
      <c r="G1242" s="12">
        <v>1</v>
      </c>
      <c r="H1242" s="12">
        <v>0</v>
      </c>
      <c r="I1242" s="12">
        <v>0</v>
      </c>
      <c r="J1242" s="12">
        <v>0</v>
      </c>
      <c r="K1242" s="12">
        <v>0</v>
      </c>
      <c r="L1242" s="12">
        <v>0</v>
      </c>
      <c r="M1242" s="12">
        <v>0</v>
      </c>
      <c r="N1242" s="12">
        <v>1</v>
      </c>
      <c r="O1242" s="113">
        <v>7.6048944808116197</v>
      </c>
      <c r="P1242" s="12">
        <v>0</v>
      </c>
      <c r="Q1242" s="12">
        <v>0</v>
      </c>
      <c r="R1242" s="12">
        <v>4.2329999999999997</v>
      </c>
      <c r="S1242" s="128">
        <v>5.1647859739235145</v>
      </c>
      <c r="T1242" s="126">
        <v>1</v>
      </c>
      <c r="U1242" s="128">
        <v>0.28256246227478049</v>
      </c>
      <c r="V1242" s="12">
        <v>1</v>
      </c>
      <c r="W1242" s="12">
        <v>1</v>
      </c>
      <c r="X1242" s="12">
        <v>1</v>
      </c>
      <c r="Y1242" s="12">
        <v>1</v>
      </c>
      <c r="Z1242" s="12">
        <v>0</v>
      </c>
      <c r="AA1242" s="12">
        <v>0</v>
      </c>
      <c r="AB1242" s="12">
        <v>0</v>
      </c>
      <c r="AC1242" s="12">
        <v>1</v>
      </c>
      <c r="AD1242" s="12">
        <v>1</v>
      </c>
      <c r="AE1242" s="12">
        <v>0</v>
      </c>
      <c r="AF1242" s="12">
        <v>0.5</v>
      </c>
      <c r="AG1242" s="113">
        <v>3.1780538303479458</v>
      </c>
      <c r="AH1242" s="12">
        <v>1</v>
      </c>
      <c r="AI1242" s="24">
        <v>43</v>
      </c>
      <c r="AJ1242" s="12">
        <v>1</v>
      </c>
      <c r="AK1242" s="12" t="s">
        <v>1322</v>
      </c>
      <c r="AL1242" s="12">
        <v>28</v>
      </c>
      <c r="AM1242" s="12" t="s">
        <v>178</v>
      </c>
      <c r="AN1242" s="128">
        <f t="shared" si="45"/>
        <v>2.0719132752590443</v>
      </c>
      <c r="AO1242" s="12">
        <v>1529.33</v>
      </c>
      <c r="AP1242" s="12" t="s">
        <v>1348</v>
      </c>
      <c r="AQ1242" s="12" t="s">
        <v>1329</v>
      </c>
      <c r="AR1242" s="12" t="s">
        <v>1330</v>
      </c>
      <c r="AS1242" s="12" t="s">
        <v>1349</v>
      </c>
      <c r="AT1242" s="12" t="s">
        <v>17</v>
      </c>
    </row>
    <row r="1243" spans="1:47" ht="15" customHeight="1" x14ac:dyDescent="0.3">
      <c r="A1243" s="15">
        <v>0.7514402250505251</v>
      </c>
      <c r="B1243" s="12">
        <v>0.21993372440503176</v>
      </c>
      <c r="C1243" s="12">
        <v>1</v>
      </c>
      <c r="D1243" s="12">
        <v>0</v>
      </c>
      <c r="E1243" s="12">
        <v>0</v>
      </c>
      <c r="F1243" s="12">
        <v>0</v>
      </c>
      <c r="G1243" s="12">
        <v>1</v>
      </c>
      <c r="H1243" s="12">
        <v>0</v>
      </c>
      <c r="I1243" s="12">
        <v>0</v>
      </c>
      <c r="J1243" s="12">
        <v>0</v>
      </c>
      <c r="K1243" s="12">
        <v>0</v>
      </c>
      <c r="L1243" s="12">
        <v>0</v>
      </c>
      <c r="M1243" s="12">
        <v>0</v>
      </c>
      <c r="N1243" s="12">
        <v>1</v>
      </c>
      <c r="O1243" s="113">
        <v>7.6048944808116197</v>
      </c>
      <c r="P1243" s="12">
        <v>0</v>
      </c>
      <c r="Q1243" s="12">
        <v>0</v>
      </c>
      <c r="R1243" s="12">
        <v>4.2329999999999997</v>
      </c>
      <c r="S1243" s="128">
        <v>5.1647859739235145</v>
      </c>
      <c r="T1243" s="126">
        <v>1</v>
      </c>
      <c r="U1243" s="128">
        <v>0.28256246227478049</v>
      </c>
      <c r="V1243" s="12">
        <v>1</v>
      </c>
      <c r="W1243" s="12">
        <v>1</v>
      </c>
      <c r="X1243" s="12">
        <v>1</v>
      </c>
      <c r="Y1243" s="12">
        <v>1</v>
      </c>
      <c r="Z1243" s="12">
        <v>0</v>
      </c>
      <c r="AA1243" s="12">
        <v>0</v>
      </c>
      <c r="AB1243" s="12">
        <v>0</v>
      </c>
      <c r="AC1243" s="12">
        <v>1</v>
      </c>
      <c r="AD1243" s="12">
        <v>1</v>
      </c>
      <c r="AE1243" s="12">
        <v>0</v>
      </c>
      <c r="AF1243" s="12">
        <v>0.5</v>
      </c>
      <c r="AG1243" s="113">
        <v>3.1780538303479458</v>
      </c>
      <c r="AH1243" s="12">
        <v>1</v>
      </c>
      <c r="AI1243" s="24">
        <v>43</v>
      </c>
      <c r="AJ1243" s="12">
        <v>1</v>
      </c>
      <c r="AK1243" s="12" t="s">
        <v>1322</v>
      </c>
      <c r="AL1243" s="12">
        <v>28</v>
      </c>
      <c r="AM1243" s="12" t="s">
        <v>178</v>
      </c>
      <c r="AN1243" s="128">
        <f t="shared" si="45"/>
        <v>2.0719132752590443</v>
      </c>
      <c r="AO1243" s="12">
        <v>1529.33</v>
      </c>
      <c r="AP1243" s="12" t="s">
        <v>1348</v>
      </c>
      <c r="AQ1243" s="12" t="s">
        <v>1329</v>
      </c>
      <c r="AR1243" s="12" t="s">
        <v>1331</v>
      </c>
      <c r="AS1243" s="12" t="s">
        <v>1349</v>
      </c>
      <c r="AT1243" s="12" t="s">
        <v>17</v>
      </c>
    </row>
    <row r="1244" spans="1:47" ht="15" customHeight="1" x14ac:dyDescent="0.3">
      <c r="A1244" s="15">
        <v>-0.40613846605344767</v>
      </c>
      <c r="B1244" s="12">
        <v>0.30460384954008568</v>
      </c>
      <c r="C1244" s="12">
        <v>1</v>
      </c>
      <c r="D1244" s="12">
        <v>0</v>
      </c>
      <c r="E1244" s="12">
        <v>0</v>
      </c>
      <c r="F1244" s="12">
        <v>0</v>
      </c>
      <c r="G1244" s="12">
        <v>1</v>
      </c>
      <c r="H1244" s="12">
        <v>0</v>
      </c>
      <c r="I1244" s="12">
        <v>0</v>
      </c>
      <c r="J1244" s="12">
        <v>0</v>
      </c>
      <c r="K1244" s="12">
        <v>0</v>
      </c>
      <c r="L1244" s="12">
        <v>0</v>
      </c>
      <c r="M1244" s="12">
        <v>0</v>
      </c>
      <c r="N1244" s="12">
        <v>1</v>
      </c>
      <c r="O1244" s="113">
        <v>7.6048944808116197</v>
      </c>
      <c r="P1244" s="12">
        <v>0</v>
      </c>
      <c r="Q1244" s="12">
        <v>0</v>
      </c>
      <c r="R1244" s="12">
        <v>4.2329999999999997</v>
      </c>
      <c r="S1244" s="128">
        <v>5.1647859739235145</v>
      </c>
      <c r="T1244" s="126">
        <v>1</v>
      </c>
      <c r="U1244" s="128">
        <v>0.28256246227478049</v>
      </c>
      <c r="V1244" s="12">
        <v>1</v>
      </c>
      <c r="W1244" s="12">
        <v>1</v>
      </c>
      <c r="X1244" s="12">
        <v>1</v>
      </c>
      <c r="Y1244" s="12">
        <v>1</v>
      </c>
      <c r="Z1244" s="12">
        <v>0</v>
      </c>
      <c r="AA1244" s="12">
        <v>0</v>
      </c>
      <c r="AB1244" s="12">
        <v>0</v>
      </c>
      <c r="AC1244" s="12">
        <v>1</v>
      </c>
      <c r="AD1244" s="12">
        <v>1</v>
      </c>
      <c r="AE1244" s="12">
        <v>0</v>
      </c>
      <c r="AF1244" s="12">
        <v>0.5</v>
      </c>
      <c r="AG1244" s="113">
        <v>3.1780538303479458</v>
      </c>
      <c r="AH1244" s="12">
        <v>1</v>
      </c>
      <c r="AI1244" s="24">
        <v>43</v>
      </c>
      <c r="AJ1244" s="12">
        <v>1</v>
      </c>
      <c r="AK1244" s="12" t="s">
        <v>1322</v>
      </c>
      <c r="AL1244" s="12">
        <v>28</v>
      </c>
      <c r="AM1244" s="12" t="s">
        <v>178</v>
      </c>
      <c r="AN1244" s="128">
        <f t="shared" si="45"/>
        <v>2.0719132752590443</v>
      </c>
      <c r="AO1244" s="12">
        <v>1529.33</v>
      </c>
      <c r="AP1244" s="12" t="s">
        <v>1348</v>
      </c>
      <c r="AQ1244" s="12" t="s">
        <v>1329</v>
      </c>
      <c r="AR1244" s="12" t="s">
        <v>1332</v>
      </c>
      <c r="AS1244" s="12" t="s">
        <v>1349</v>
      </c>
      <c r="AT1244" s="12" t="s">
        <v>17</v>
      </c>
    </row>
    <row r="1245" spans="1:47" ht="15" customHeight="1" x14ac:dyDescent="0.3">
      <c r="A1245" s="15">
        <v>-0.54498835059541406</v>
      </c>
      <c r="B1245" s="12">
        <v>0.27948120543354571</v>
      </c>
      <c r="C1245" s="12">
        <v>1</v>
      </c>
      <c r="D1245" s="12">
        <v>0</v>
      </c>
      <c r="E1245" s="12">
        <v>0</v>
      </c>
      <c r="F1245" s="12">
        <v>0</v>
      </c>
      <c r="G1245" s="12">
        <v>1</v>
      </c>
      <c r="H1245" s="12">
        <v>0</v>
      </c>
      <c r="I1245" s="12">
        <v>0</v>
      </c>
      <c r="J1245" s="12">
        <v>0</v>
      </c>
      <c r="K1245" s="12">
        <v>0</v>
      </c>
      <c r="L1245" s="12">
        <v>0</v>
      </c>
      <c r="M1245" s="12">
        <v>0</v>
      </c>
      <c r="N1245" s="12">
        <v>1</v>
      </c>
      <c r="O1245" s="113">
        <v>7.6048944808116197</v>
      </c>
      <c r="P1245" s="12">
        <v>0</v>
      </c>
      <c r="Q1245" s="12">
        <v>0</v>
      </c>
      <c r="R1245" s="12">
        <v>4.2329999999999997</v>
      </c>
      <c r="S1245" s="128">
        <v>5.1647859739235145</v>
      </c>
      <c r="T1245" s="126">
        <v>1</v>
      </c>
      <c r="U1245" s="128">
        <v>0.28256246227478049</v>
      </c>
      <c r="V1245" s="12">
        <v>1</v>
      </c>
      <c r="W1245" s="12">
        <v>1</v>
      </c>
      <c r="X1245" s="12">
        <v>1</v>
      </c>
      <c r="Y1245" s="12">
        <v>1</v>
      </c>
      <c r="Z1245" s="12">
        <v>0</v>
      </c>
      <c r="AA1245" s="12">
        <v>0</v>
      </c>
      <c r="AB1245" s="12">
        <v>0</v>
      </c>
      <c r="AC1245" s="12">
        <v>1</v>
      </c>
      <c r="AD1245" s="12">
        <v>1</v>
      </c>
      <c r="AE1245" s="12">
        <v>0</v>
      </c>
      <c r="AF1245" s="12">
        <v>0.5</v>
      </c>
      <c r="AG1245" s="113">
        <v>3.1780538303479458</v>
      </c>
      <c r="AH1245" s="12">
        <v>1</v>
      </c>
      <c r="AI1245" s="24">
        <v>43</v>
      </c>
      <c r="AJ1245" s="12">
        <v>1</v>
      </c>
      <c r="AK1245" s="12" t="s">
        <v>1322</v>
      </c>
      <c r="AL1245" s="12">
        <v>28</v>
      </c>
      <c r="AM1245" s="12" t="s">
        <v>178</v>
      </c>
      <c r="AN1245" s="128">
        <f t="shared" si="45"/>
        <v>2.0719132752590443</v>
      </c>
      <c r="AO1245" s="12">
        <v>1529.33</v>
      </c>
      <c r="AP1245" s="12" t="s">
        <v>1348</v>
      </c>
      <c r="AQ1245" s="12" t="s">
        <v>1329</v>
      </c>
      <c r="AR1245" s="12" t="s">
        <v>1333</v>
      </c>
      <c r="AS1245" s="12" t="s">
        <v>1349</v>
      </c>
      <c r="AT1245" s="12" t="s">
        <v>17</v>
      </c>
    </row>
    <row r="1246" spans="1:47" ht="15" customHeight="1" x14ac:dyDescent="0.3">
      <c r="A1246" s="15">
        <v>0.13506831823507454</v>
      </c>
      <c r="B1246" s="12">
        <v>7.773716157414361E-3</v>
      </c>
      <c r="C1246" s="12">
        <v>0</v>
      </c>
      <c r="D1246" s="12">
        <v>0</v>
      </c>
      <c r="E1246" s="12">
        <v>0</v>
      </c>
      <c r="F1246" s="12">
        <v>0</v>
      </c>
      <c r="G1246" s="12">
        <v>0</v>
      </c>
      <c r="H1246" s="12">
        <v>0</v>
      </c>
      <c r="I1246" s="12">
        <v>0</v>
      </c>
      <c r="J1246" s="12">
        <v>0</v>
      </c>
      <c r="K1246" s="12">
        <v>0</v>
      </c>
      <c r="L1246" s="12">
        <v>0</v>
      </c>
      <c r="M1246" s="12">
        <v>1</v>
      </c>
      <c r="N1246" s="12">
        <v>0</v>
      </c>
      <c r="O1246" s="113">
        <v>7.6066359913898429</v>
      </c>
      <c r="P1246" s="12">
        <v>0</v>
      </c>
      <c r="Q1246" s="12">
        <v>1</v>
      </c>
      <c r="R1246" s="12">
        <v>4.2329999999999997</v>
      </c>
      <c r="S1246" s="128">
        <v>3.2188758248682006</v>
      </c>
      <c r="T1246" s="126">
        <v>0</v>
      </c>
      <c r="U1246" s="128">
        <v>0.90635627623788251</v>
      </c>
      <c r="V1246" s="12">
        <v>1</v>
      </c>
      <c r="W1246" s="12">
        <v>1</v>
      </c>
      <c r="X1246" s="12">
        <v>1</v>
      </c>
      <c r="Y1246" s="12">
        <v>0</v>
      </c>
      <c r="Z1246" s="12">
        <v>1</v>
      </c>
      <c r="AA1246" s="12">
        <v>0</v>
      </c>
      <c r="AB1246" s="12">
        <v>0</v>
      </c>
      <c r="AC1246" s="12">
        <v>1</v>
      </c>
      <c r="AD1246" s="12">
        <v>0</v>
      </c>
      <c r="AE1246" s="12">
        <v>0</v>
      </c>
      <c r="AF1246" s="12">
        <v>0.41799999999999998</v>
      </c>
      <c r="AG1246" s="113">
        <v>2.9957322735539909</v>
      </c>
      <c r="AH1246" s="12">
        <v>1</v>
      </c>
      <c r="AI1246" s="24">
        <v>58</v>
      </c>
      <c r="AJ1246" s="12">
        <v>1</v>
      </c>
      <c r="AK1246" s="12" t="s">
        <v>1359</v>
      </c>
      <c r="AL1246" s="12">
        <v>29</v>
      </c>
      <c r="AM1246" s="12" t="s">
        <v>179</v>
      </c>
      <c r="AN1246" s="128">
        <f t="shared" ref="AN1246:AN1277" si="46">LN(750)</f>
        <v>6.620073206530356</v>
      </c>
      <c r="AO1246" s="12">
        <v>1486.31</v>
      </c>
      <c r="AP1246" s="12" t="s">
        <v>1368</v>
      </c>
      <c r="AQ1246" s="12" t="s">
        <v>1367</v>
      </c>
      <c r="AR1246" s="12" t="s">
        <v>1373</v>
      </c>
      <c r="AS1246" s="12" t="s">
        <v>1377</v>
      </c>
      <c r="AT1246" s="12" t="s">
        <v>17</v>
      </c>
      <c r="AU1246" s="12"/>
    </row>
    <row r="1247" spans="1:47" ht="15" customHeight="1" x14ac:dyDescent="0.3">
      <c r="A1247" s="15">
        <v>4.3586314189542558E-3</v>
      </c>
      <c r="B1247" s="12">
        <v>7.8455365541176599E-3</v>
      </c>
      <c r="C1247" s="12">
        <v>0</v>
      </c>
      <c r="D1247" s="12">
        <v>0</v>
      </c>
      <c r="E1247" s="12">
        <v>0</v>
      </c>
      <c r="F1247" s="12">
        <v>0</v>
      </c>
      <c r="G1247" s="12">
        <v>0</v>
      </c>
      <c r="H1247" s="12">
        <v>0</v>
      </c>
      <c r="I1247" s="12">
        <v>0</v>
      </c>
      <c r="J1247" s="12">
        <v>0</v>
      </c>
      <c r="K1247" s="12">
        <v>0</v>
      </c>
      <c r="L1247" s="12">
        <v>0</v>
      </c>
      <c r="M1247" s="12">
        <v>1</v>
      </c>
      <c r="N1247" s="12">
        <v>0</v>
      </c>
      <c r="O1247" s="113">
        <v>7.6066359913898429</v>
      </c>
      <c r="P1247" s="12">
        <v>0</v>
      </c>
      <c r="Q1247" s="12">
        <v>1</v>
      </c>
      <c r="R1247" s="12">
        <v>4.2329999999999997</v>
      </c>
      <c r="S1247" s="128">
        <v>3.2188758248682006</v>
      </c>
      <c r="T1247" s="126">
        <v>0</v>
      </c>
      <c r="U1247" s="128">
        <v>0.90635627623788251</v>
      </c>
      <c r="V1247" s="12">
        <v>1</v>
      </c>
      <c r="W1247" s="12">
        <v>1</v>
      </c>
      <c r="X1247" s="12">
        <v>1</v>
      </c>
      <c r="Y1247" s="12">
        <v>0</v>
      </c>
      <c r="Z1247" s="12">
        <v>1</v>
      </c>
      <c r="AA1247" s="12">
        <v>0</v>
      </c>
      <c r="AB1247" s="12">
        <v>0</v>
      </c>
      <c r="AC1247" s="12">
        <v>1</v>
      </c>
      <c r="AD1247" s="12">
        <v>0</v>
      </c>
      <c r="AE1247" s="12">
        <v>0</v>
      </c>
      <c r="AF1247" s="12">
        <v>0.41799999999999998</v>
      </c>
      <c r="AG1247" s="113">
        <v>2.9957322735539909</v>
      </c>
      <c r="AH1247" s="12">
        <v>1</v>
      </c>
      <c r="AI1247" s="24">
        <v>58</v>
      </c>
      <c r="AJ1247" s="12">
        <v>1</v>
      </c>
      <c r="AK1247" s="12" t="s">
        <v>1359</v>
      </c>
      <c r="AL1247" s="12">
        <v>29</v>
      </c>
      <c r="AM1247" s="12" t="s">
        <v>179</v>
      </c>
      <c r="AN1247" s="128">
        <f t="shared" si="46"/>
        <v>6.620073206530356</v>
      </c>
      <c r="AO1247" s="12">
        <v>1486.31</v>
      </c>
      <c r="AP1247" s="12" t="s">
        <v>1368</v>
      </c>
      <c r="AQ1247" s="12" t="s">
        <v>1367</v>
      </c>
      <c r="AR1247" s="12" t="s">
        <v>1374</v>
      </c>
      <c r="AS1247" s="12" t="s">
        <v>1378</v>
      </c>
      <c r="AT1247" s="12" t="s">
        <v>17</v>
      </c>
    </row>
    <row r="1248" spans="1:47" ht="15" customHeight="1" x14ac:dyDescent="0.3">
      <c r="A1248" s="15">
        <v>-3.5661866271536924E-4</v>
      </c>
      <c r="B1248" s="12">
        <v>7.8456105797381232E-3</v>
      </c>
      <c r="C1248" s="12">
        <v>1</v>
      </c>
      <c r="D1248" s="12">
        <v>0</v>
      </c>
      <c r="E1248" s="12">
        <v>0</v>
      </c>
      <c r="F1248" s="12">
        <v>0</v>
      </c>
      <c r="G1248" s="12">
        <v>0</v>
      </c>
      <c r="H1248" s="12">
        <v>0</v>
      </c>
      <c r="I1248" s="12">
        <v>0</v>
      </c>
      <c r="J1248" s="12">
        <v>0</v>
      </c>
      <c r="K1248" s="12">
        <v>0</v>
      </c>
      <c r="L1248" s="12">
        <v>0</v>
      </c>
      <c r="M1248" s="12">
        <v>1</v>
      </c>
      <c r="N1248" s="12">
        <v>0</v>
      </c>
      <c r="O1248" s="113">
        <v>7.6066359913898429</v>
      </c>
      <c r="P1248" s="12">
        <v>0</v>
      </c>
      <c r="Q1248" s="12">
        <v>1</v>
      </c>
      <c r="R1248" s="12">
        <v>4.2329999999999997</v>
      </c>
      <c r="S1248" s="128">
        <v>3.2188758248682006</v>
      </c>
      <c r="T1248" s="126">
        <v>0</v>
      </c>
      <c r="U1248" s="128">
        <v>0.90635627623788251</v>
      </c>
      <c r="V1248" s="12">
        <v>1</v>
      </c>
      <c r="W1248" s="12">
        <v>1</v>
      </c>
      <c r="X1248" s="12">
        <v>1</v>
      </c>
      <c r="Y1248" s="12">
        <v>0</v>
      </c>
      <c r="Z1248" s="12">
        <v>0</v>
      </c>
      <c r="AA1248" s="12">
        <v>0</v>
      </c>
      <c r="AB1248" s="12">
        <v>0</v>
      </c>
      <c r="AC1248" s="12">
        <v>1</v>
      </c>
      <c r="AD1248" s="12">
        <v>0</v>
      </c>
      <c r="AE1248" s="12">
        <v>0</v>
      </c>
      <c r="AF1248" s="12">
        <v>0.41799999999999998</v>
      </c>
      <c r="AG1248" s="113">
        <v>2.9957322735539909</v>
      </c>
      <c r="AH1248" s="12">
        <v>1</v>
      </c>
      <c r="AI1248" s="24">
        <v>58</v>
      </c>
      <c r="AJ1248" s="12">
        <v>1</v>
      </c>
      <c r="AK1248" s="12" t="s">
        <v>1359</v>
      </c>
      <c r="AL1248" s="12">
        <v>29</v>
      </c>
      <c r="AM1248" s="12" t="s">
        <v>179</v>
      </c>
      <c r="AN1248" s="128">
        <f t="shared" si="46"/>
        <v>6.620073206530356</v>
      </c>
      <c r="AO1248" s="12">
        <v>1486.31</v>
      </c>
      <c r="AP1248" s="12" t="s">
        <v>1368</v>
      </c>
      <c r="AQ1248" s="12" t="s">
        <v>1367</v>
      </c>
      <c r="AR1248" s="12" t="s">
        <v>1376</v>
      </c>
      <c r="AS1248" s="12" t="s">
        <v>1379</v>
      </c>
      <c r="AT1248" s="12" t="s">
        <v>17</v>
      </c>
    </row>
    <row r="1249" spans="1:46" ht="15" customHeight="1" x14ac:dyDescent="0.3">
      <c r="A1249" s="15">
        <v>0.11751797441051327</v>
      </c>
      <c r="B1249" s="12">
        <v>7.7912469222439747E-3</v>
      </c>
      <c r="C1249" s="12">
        <v>1</v>
      </c>
      <c r="D1249" s="12">
        <v>0</v>
      </c>
      <c r="E1249" s="12">
        <v>0</v>
      </c>
      <c r="F1249" s="12">
        <v>0</v>
      </c>
      <c r="G1249" s="12">
        <v>0</v>
      </c>
      <c r="H1249" s="12">
        <v>0</v>
      </c>
      <c r="I1249" s="12">
        <v>0</v>
      </c>
      <c r="J1249" s="12">
        <v>0</v>
      </c>
      <c r="K1249" s="12">
        <v>0</v>
      </c>
      <c r="L1249" s="12">
        <v>0</v>
      </c>
      <c r="M1249" s="12">
        <v>1</v>
      </c>
      <c r="N1249" s="12">
        <v>0</v>
      </c>
      <c r="O1249" s="113">
        <v>7.6066359913898429</v>
      </c>
      <c r="P1249" s="12">
        <v>0</v>
      </c>
      <c r="Q1249" s="12">
        <v>1</v>
      </c>
      <c r="R1249" s="12">
        <v>4.2329999999999997</v>
      </c>
      <c r="S1249" s="128">
        <v>3.2188758248682006</v>
      </c>
      <c r="T1249" s="126">
        <v>0</v>
      </c>
      <c r="U1249" s="128">
        <v>0.90635627623788251</v>
      </c>
      <c r="V1249" s="12">
        <v>1</v>
      </c>
      <c r="W1249" s="12">
        <v>1</v>
      </c>
      <c r="X1249" s="12">
        <v>1</v>
      </c>
      <c r="Y1249" s="12">
        <v>0</v>
      </c>
      <c r="Z1249" s="12">
        <v>0</v>
      </c>
      <c r="AA1249" s="12">
        <v>0</v>
      </c>
      <c r="AB1249" s="12">
        <v>0</v>
      </c>
      <c r="AC1249" s="12">
        <v>1</v>
      </c>
      <c r="AD1249" s="12">
        <v>0</v>
      </c>
      <c r="AE1249" s="12">
        <v>0</v>
      </c>
      <c r="AF1249" s="12">
        <v>0.41799999999999998</v>
      </c>
      <c r="AG1249" s="113">
        <v>2.9957322735539909</v>
      </c>
      <c r="AH1249" s="12">
        <v>1</v>
      </c>
      <c r="AI1249" s="24">
        <v>58</v>
      </c>
      <c r="AJ1249" s="12">
        <v>0</v>
      </c>
      <c r="AK1249" s="12" t="s">
        <v>1359</v>
      </c>
      <c r="AL1249" s="12">
        <v>29</v>
      </c>
      <c r="AM1249" s="12" t="s">
        <v>179</v>
      </c>
      <c r="AN1249" s="128">
        <f t="shared" si="46"/>
        <v>6.620073206530356</v>
      </c>
      <c r="AO1249" s="12">
        <v>1486.31</v>
      </c>
      <c r="AP1249" s="12" t="s">
        <v>1368</v>
      </c>
      <c r="AQ1249" s="12" t="s">
        <v>1367</v>
      </c>
      <c r="AR1249" s="12" t="s">
        <v>1375</v>
      </c>
      <c r="AS1249" s="12" t="s">
        <v>1380</v>
      </c>
      <c r="AT1249" s="12" t="s">
        <v>17</v>
      </c>
    </row>
    <row r="1250" spans="1:46" ht="15" customHeight="1" x14ac:dyDescent="0.3">
      <c r="A1250" s="15">
        <v>0.13508056330205989</v>
      </c>
      <c r="B1250" s="12">
        <v>7.774420909471072E-3</v>
      </c>
      <c r="C1250" s="12">
        <v>1</v>
      </c>
      <c r="D1250" s="12">
        <v>0</v>
      </c>
      <c r="E1250" s="12">
        <v>0</v>
      </c>
      <c r="F1250" s="12">
        <v>0</v>
      </c>
      <c r="G1250" s="12">
        <v>0</v>
      </c>
      <c r="H1250" s="12">
        <v>0</v>
      </c>
      <c r="I1250" s="12">
        <v>0</v>
      </c>
      <c r="J1250" s="12">
        <v>0</v>
      </c>
      <c r="K1250" s="12">
        <v>0</v>
      </c>
      <c r="L1250" s="12">
        <v>0</v>
      </c>
      <c r="M1250" s="12">
        <v>1</v>
      </c>
      <c r="N1250" s="12">
        <v>0</v>
      </c>
      <c r="O1250" s="113">
        <v>7.6066359913898429</v>
      </c>
      <c r="P1250" s="12">
        <v>0</v>
      </c>
      <c r="Q1250" s="12">
        <v>1</v>
      </c>
      <c r="R1250" s="12">
        <v>4.2329999999999997</v>
      </c>
      <c r="S1250" s="128">
        <v>3.2188758248682006</v>
      </c>
      <c r="T1250" s="126">
        <v>0</v>
      </c>
      <c r="U1250" s="128">
        <v>0.90635627623788251</v>
      </c>
      <c r="V1250" s="12">
        <v>1</v>
      </c>
      <c r="W1250" s="12">
        <v>1</v>
      </c>
      <c r="X1250" s="12">
        <v>1</v>
      </c>
      <c r="Y1250" s="12">
        <v>0</v>
      </c>
      <c r="Z1250" s="12">
        <v>0</v>
      </c>
      <c r="AA1250" s="12">
        <v>0</v>
      </c>
      <c r="AB1250" s="12">
        <v>0</v>
      </c>
      <c r="AC1250" s="12">
        <v>1</v>
      </c>
      <c r="AD1250" s="12">
        <v>0</v>
      </c>
      <c r="AE1250" s="12">
        <v>0</v>
      </c>
      <c r="AF1250" s="12">
        <v>0.41799999999999998</v>
      </c>
      <c r="AG1250" s="113">
        <v>2.9957322735539909</v>
      </c>
      <c r="AH1250" s="12">
        <v>1</v>
      </c>
      <c r="AI1250" s="24">
        <v>58</v>
      </c>
      <c r="AJ1250" s="12">
        <v>1</v>
      </c>
      <c r="AK1250" s="12" t="s">
        <v>1359</v>
      </c>
      <c r="AL1250" s="12">
        <v>29</v>
      </c>
      <c r="AM1250" s="12" t="s">
        <v>179</v>
      </c>
      <c r="AN1250" s="128">
        <f t="shared" si="46"/>
        <v>6.620073206530356</v>
      </c>
      <c r="AO1250" s="12">
        <v>1486.31</v>
      </c>
      <c r="AP1250" s="12" t="s">
        <v>1369</v>
      </c>
      <c r="AQ1250" s="12" t="s">
        <v>1367</v>
      </c>
      <c r="AR1250" s="12" t="s">
        <v>1373</v>
      </c>
      <c r="AS1250" s="12" t="s">
        <v>1377</v>
      </c>
      <c r="AT1250" s="12" t="s">
        <v>17</v>
      </c>
    </row>
    <row r="1251" spans="1:46" ht="15" customHeight="1" x14ac:dyDescent="0.3">
      <c r="A1251" s="15">
        <v>2.615436243677076E-3</v>
      </c>
      <c r="B1251" s="12">
        <v>7.8463087310312266E-3</v>
      </c>
      <c r="C1251" s="12">
        <v>1</v>
      </c>
      <c r="D1251" s="12">
        <v>0</v>
      </c>
      <c r="E1251" s="12">
        <v>0</v>
      </c>
      <c r="F1251" s="12">
        <v>0</v>
      </c>
      <c r="G1251" s="12">
        <v>0</v>
      </c>
      <c r="H1251" s="12">
        <v>0</v>
      </c>
      <c r="I1251" s="12">
        <v>0</v>
      </c>
      <c r="J1251" s="12">
        <v>0</v>
      </c>
      <c r="K1251" s="12">
        <v>0</v>
      </c>
      <c r="L1251" s="12">
        <v>0</v>
      </c>
      <c r="M1251" s="12">
        <v>1</v>
      </c>
      <c r="N1251" s="12">
        <v>0</v>
      </c>
      <c r="O1251" s="113">
        <v>7.6066359913898429</v>
      </c>
      <c r="P1251" s="12">
        <v>0</v>
      </c>
      <c r="Q1251" s="12">
        <v>1</v>
      </c>
      <c r="R1251" s="12">
        <v>4.2329999999999997</v>
      </c>
      <c r="S1251" s="128">
        <v>3.2188758248682006</v>
      </c>
      <c r="T1251" s="126">
        <v>0</v>
      </c>
      <c r="U1251" s="128">
        <v>0.90635627623788251</v>
      </c>
      <c r="V1251" s="12">
        <v>1</v>
      </c>
      <c r="W1251" s="12">
        <v>1</v>
      </c>
      <c r="X1251" s="12">
        <v>1</v>
      </c>
      <c r="Y1251" s="12">
        <v>0</v>
      </c>
      <c r="Z1251" s="12">
        <v>0</v>
      </c>
      <c r="AA1251" s="12">
        <v>0</v>
      </c>
      <c r="AB1251" s="12">
        <v>0</v>
      </c>
      <c r="AC1251" s="12">
        <v>1</v>
      </c>
      <c r="AD1251" s="12">
        <v>0</v>
      </c>
      <c r="AE1251" s="12">
        <v>0</v>
      </c>
      <c r="AF1251" s="12">
        <v>0.41799999999999998</v>
      </c>
      <c r="AG1251" s="113">
        <v>2.9957322735539909</v>
      </c>
      <c r="AH1251" s="12">
        <v>1</v>
      </c>
      <c r="AI1251" s="24">
        <v>58</v>
      </c>
      <c r="AJ1251" s="12">
        <v>1</v>
      </c>
      <c r="AK1251" s="12" t="s">
        <v>1359</v>
      </c>
      <c r="AL1251" s="12">
        <v>29</v>
      </c>
      <c r="AM1251" s="12" t="s">
        <v>179</v>
      </c>
      <c r="AN1251" s="128">
        <f t="shared" si="46"/>
        <v>6.620073206530356</v>
      </c>
      <c r="AO1251" s="12">
        <v>1486.31</v>
      </c>
      <c r="AP1251" s="12" t="s">
        <v>1369</v>
      </c>
      <c r="AQ1251" s="12" t="s">
        <v>1367</v>
      </c>
      <c r="AR1251" s="12" t="s">
        <v>1374</v>
      </c>
      <c r="AS1251" s="12" t="s">
        <v>1378</v>
      </c>
      <c r="AT1251" s="12" t="s">
        <v>17</v>
      </c>
    </row>
    <row r="1252" spans="1:46" ht="15" customHeight="1" x14ac:dyDescent="0.3">
      <c r="A1252" s="15">
        <v>5.3684680258103759E-3</v>
      </c>
      <c r="B1252" s="12">
        <v>7.8462224992613197E-3</v>
      </c>
      <c r="C1252" s="12">
        <v>1</v>
      </c>
      <c r="D1252" s="12">
        <v>0</v>
      </c>
      <c r="E1252" s="12">
        <v>0</v>
      </c>
      <c r="F1252" s="12">
        <v>0</v>
      </c>
      <c r="G1252" s="12">
        <v>0</v>
      </c>
      <c r="H1252" s="12">
        <v>0</v>
      </c>
      <c r="I1252" s="12">
        <v>0</v>
      </c>
      <c r="J1252" s="12">
        <v>0</v>
      </c>
      <c r="K1252" s="12">
        <v>0</v>
      </c>
      <c r="L1252" s="12">
        <v>0</v>
      </c>
      <c r="M1252" s="12">
        <v>1</v>
      </c>
      <c r="N1252" s="12">
        <v>0</v>
      </c>
      <c r="O1252" s="113">
        <v>7.6066359913898429</v>
      </c>
      <c r="P1252" s="12">
        <v>0</v>
      </c>
      <c r="Q1252" s="12">
        <v>1</v>
      </c>
      <c r="R1252" s="12">
        <v>4.2329999999999997</v>
      </c>
      <c r="S1252" s="128">
        <v>3.2188758248682006</v>
      </c>
      <c r="T1252" s="126">
        <v>0</v>
      </c>
      <c r="U1252" s="128">
        <v>0.90635627623788251</v>
      </c>
      <c r="V1252" s="12">
        <v>1</v>
      </c>
      <c r="W1252" s="12">
        <v>1</v>
      </c>
      <c r="X1252" s="12">
        <v>1</v>
      </c>
      <c r="Y1252" s="12">
        <v>0</v>
      </c>
      <c r="Z1252" s="12">
        <v>0</v>
      </c>
      <c r="AA1252" s="12">
        <v>0</v>
      </c>
      <c r="AB1252" s="12">
        <v>0</v>
      </c>
      <c r="AC1252" s="12">
        <v>1</v>
      </c>
      <c r="AD1252" s="12">
        <v>0</v>
      </c>
      <c r="AE1252" s="12">
        <v>0</v>
      </c>
      <c r="AF1252" s="12">
        <v>0.41799999999999998</v>
      </c>
      <c r="AG1252" s="113">
        <v>2.9957322735539909</v>
      </c>
      <c r="AH1252" s="12">
        <v>1</v>
      </c>
      <c r="AI1252" s="24">
        <v>58</v>
      </c>
      <c r="AJ1252" s="12">
        <v>1</v>
      </c>
      <c r="AK1252" s="12" t="s">
        <v>1359</v>
      </c>
      <c r="AL1252" s="12">
        <v>29</v>
      </c>
      <c r="AM1252" s="12" t="s">
        <v>179</v>
      </c>
      <c r="AN1252" s="128">
        <f t="shared" si="46"/>
        <v>6.620073206530356</v>
      </c>
      <c r="AO1252" s="12">
        <v>1486.31</v>
      </c>
      <c r="AP1252" s="12" t="s">
        <v>1369</v>
      </c>
      <c r="AQ1252" s="12" t="s">
        <v>1367</v>
      </c>
      <c r="AR1252" s="12" t="s">
        <v>1376</v>
      </c>
      <c r="AS1252" s="12" t="s">
        <v>1379</v>
      </c>
      <c r="AT1252" s="12" t="s">
        <v>17</v>
      </c>
    </row>
    <row r="1253" spans="1:46" ht="15" customHeight="1" x14ac:dyDescent="0.3">
      <c r="A1253" s="15">
        <v>0.11596576224439135</v>
      </c>
      <c r="B1253" s="12">
        <v>7.793398000295119E-3</v>
      </c>
      <c r="C1253" s="12">
        <v>1</v>
      </c>
      <c r="D1253" s="12">
        <v>0</v>
      </c>
      <c r="E1253" s="12">
        <v>0</v>
      </c>
      <c r="F1253" s="12">
        <v>0</v>
      </c>
      <c r="G1253" s="12">
        <v>0</v>
      </c>
      <c r="H1253" s="12">
        <v>0</v>
      </c>
      <c r="I1253" s="12">
        <v>0</v>
      </c>
      <c r="J1253" s="12">
        <v>0</v>
      </c>
      <c r="K1253" s="12">
        <v>0</v>
      </c>
      <c r="L1253" s="12">
        <v>0</v>
      </c>
      <c r="M1253" s="12">
        <v>1</v>
      </c>
      <c r="N1253" s="12">
        <v>0</v>
      </c>
      <c r="O1253" s="113">
        <v>7.6066359913898429</v>
      </c>
      <c r="P1253" s="12">
        <v>0</v>
      </c>
      <c r="Q1253" s="12">
        <v>1</v>
      </c>
      <c r="R1253" s="12">
        <v>4.2329999999999997</v>
      </c>
      <c r="S1253" s="128">
        <v>3.2188758248682006</v>
      </c>
      <c r="T1253" s="126">
        <v>0</v>
      </c>
      <c r="U1253" s="128">
        <v>0.90635627623788251</v>
      </c>
      <c r="V1253" s="12">
        <v>1</v>
      </c>
      <c r="W1253" s="12">
        <v>1</v>
      </c>
      <c r="X1253" s="12">
        <v>1</v>
      </c>
      <c r="Y1253" s="12">
        <v>0</v>
      </c>
      <c r="Z1253" s="12">
        <v>0</v>
      </c>
      <c r="AA1253" s="12">
        <v>0</v>
      </c>
      <c r="AB1253" s="12">
        <v>0</v>
      </c>
      <c r="AC1253" s="12">
        <v>1</v>
      </c>
      <c r="AD1253" s="12">
        <v>0</v>
      </c>
      <c r="AE1253" s="12">
        <v>0</v>
      </c>
      <c r="AF1253" s="12">
        <v>0.41799999999999998</v>
      </c>
      <c r="AG1253" s="113">
        <v>2.9957322735539909</v>
      </c>
      <c r="AH1253" s="12">
        <v>1</v>
      </c>
      <c r="AI1253" s="24">
        <v>58</v>
      </c>
      <c r="AJ1253" s="12">
        <v>0</v>
      </c>
      <c r="AK1253" s="12" t="s">
        <v>1359</v>
      </c>
      <c r="AL1253" s="12">
        <v>29</v>
      </c>
      <c r="AM1253" s="12" t="s">
        <v>179</v>
      </c>
      <c r="AN1253" s="128">
        <f t="shared" si="46"/>
        <v>6.620073206530356</v>
      </c>
      <c r="AO1253" s="12">
        <v>1486.31</v>
      </c>
      <c r="AP1253" s="12" t="s">
        <v>1369</v>
      </c>
      <c r="AQ1253" s="12" t="s">
        <v>1367</v>
      </c>
      <c r="AR1253" s="12" t="s">
        <v>1375</v>
      </c>
      <c r="AS1253" s="12" t="s">
        <v>1380</v>
      </c>
      <c r="AT1253" s="12" t="s">
        <v>17</v>
      </c>
    </row>
    <row r="1254" spans="1:46" ht="15" customHeight="1" x14ac:dyDescent="0.3">
      <c r="A1254" s="15">
        <v>0.14151004897098235</v>
      </c>
      <c r="B1254" s="12">
        <v>7.7678547167842338E-3</v>
      </c>
      <c r="C1254" s="12">
        <v>1</v>
      </c>
      <c r="D1254" s="12">
        <v>0</v>
      </c>
      <c r="E1254" s="12">
        <v>0</v>
      </c>
      <c r="F1254" s="12">
        <v>0</v>
      </c>
      <c r="G1254" s="12">
        <v>0</v>
      </c>
      <c r="H1254" s="12">
        <v>0</v>
      </c>
      <c r="I1254" s="12">
        <v>0</v>
      </c>
      <c r="J1254" s="12">
        <v>0</v>
      </c>
      <c r="K1254" s="12">
        <v>0</v>
      </c>
      <c r="L1254" s="12">
        <v>0</v>
      </c>
      <c r="M1254" s="12">
        <v>1</v>
      </c>
      <c r="N1254" s="12">
        <v>0</v>
      </c>
      <c r="O1254" s="113">
        <v>7.6066359913898429</v>
      </c>
      <c r="P1254" s="12">
        <v>0</v>
      </c>
      <c r="Q1254" s="12">
        <v>1</v>
      </c>
      <c r="R1254" s="12">
        <v>4.2329999999999997</v>
      </c>
      <c r="S1254" s="128">
        <v>3.2188758248682006</v>
      </c>
      <c r="T1254" s="126">
        <v>0</v>
      </c>
      <c r="U1254" s="128">
        <v>0.90635627623788251</v>
      </c>
      <c r="V1254" s="12">
        <v>1</v>
      </c>
      <c r="W1254" s="12">
        <v>1</v>
      </c>
      <c r="X1254" s="12">
        <v>1</v>
      </c>
      <c r="Y1254" s="12">
        <v>0</v>
      </c>
      <c r="Z1254" s="12">
        <v>0</v>
      </c>
      <c r="AA1254" s="12">
        <v>0</v>
      </c>
      <c r="AB1254" s="12">
        <v>0</v>
      </c>
      <c r="AC1254" s="12">
        <v>1</v>
      </c>
      <c r="AD1254" s="12">
        <v>0</v>
      </c>
      <c r="AE1254" s="12">
        <v>0</v>
      </c>
      <c r="AF1254" s="12">
        <v>0.41799999999999998</v>
      </c>
      <c r="AG1254" s="113">
        <v>2.9957322735539909</v>
      </c>
      <c r="AH1254" s="12">
        <v>1</v>
      </c>
      <c r="AI1254" s="24">
        <v>58</v>
      </c>
      <c r="AJ1254" s="12">
        <v>1</v>
      </c>
      <c r="AK1254" s="12" t="s">
        <v>1359</v>
      </c>
      <c r="AL1254" s="12">
        <v>29</v>
      </c>
      <c r="AM1254" s="12" t="s">
        <v>179</v>
      </c>
      <c r="AN1254" s="128">
        <f t="shared" si="46"/>
        <v>6.620073206530356</v>
      </c>
      <c r="AO1254" s="12">
        <v>1486.31</v>
      </c>
      <c r="AP1254" s="12" t="s">
        <v>1372</v>
      </c>
      <c r="AQ1254" s="12" t="s">
        <v>1367</v>
      </c>
      <c r="AR1254" s="12" t="s">
        <v>1373</v>
      </c>
      <c r="AS1254" s="12" t="s">
        <v>1377</v>
      </c>
      <c r="AT1254" s="12" t="s">
        <v>17</v>
      </c>
    </row>
    <row r="1255" spans="1:46" ht="15" customHeight="1" x14ac:dyDescent="0.3">
      <c r="A1255" s="15">
        <v>1.9617008933247252E-3</v>
      </c>
      <c r="B1255" s="12">
        <v>7.8468035732989008E-3</v>
      </c>
      <c r="C1255" s="12">
        <v>1</v>
      </c>
      <c r="D1255" s="12">
        <v>0</v>
      </c>
      <c r="E1255" s="12">
        <v>0</v>
      </c>
      <c r="F1255" s="12">
        <v>0</v>
      </c>
      <c r="G1255" s="12">
        <v>0</v>
      </c>
      <c r="H1255" s="12">
        <v>0</v>
      </c>
      <c r="I1255" s="12">
        <v>0</v>
      </c>
      <c r="J1255" s="12">
        <v>0</v>
      </c>
      <c r="K1255" s="12">
        <v>0</v>
      </c>
      <c r="L1255" s="12">
        <v>0</v>
      </c>
      <c r="M1255" s="12">
        <v>1</v>
      </c>
      <c r="N1255" s="12">
        <v>0</v>
      </c>
      <c r="O1255" s="113">
        <v>7.6066359913898429</v>
      </c>
      <c r="P1255" s="12">
        <v>0</v>
      </c>
      <c r="Q1255" s="12">
        <v>1</v>
      </c>
      <c r="R1255" s="12">
        <v>4.2329999999999997</v>
      </c>
      <c r="S1255" s="128">
        <v>3.2188758248682006</v>
      </c>
      <c r="T1255" s="126">
        <v>0</v>
      </c>
      <c r="U1255" s="128">
        <v>0.90635627623788251</v>
      </c>
      <c r="V1255" s="12">
        <v>1</v>
      </c>
      <c r="W1255" s="12">
        <v>1</v>
      </c>
      <c r="X1255" s="12">
        <v>1</v>
      </c>
      <c r="Y1255" s="12">
        <v>0</v>
      </c>
      <c r="Z1255" s="12">
        <v>0</v>
      </c>
      <c r="AA1255" s="12">
        <v>0</v>
      </c>
      <c r="AB1255" s="12">
        <v>0</v>
      </c>
      <c r="AC1255" s="12">
        <v>1</v>
      </c>
      <c r="AD1255" s="12">
        <v>0</v>
      </c>
      <c r="AE1255" s="12">
        <v>0</v>
      </c>
      <c r="AF1255" s="12">
        <v>0.41799999999999998</v>
      </c>
      <c r="AG1255" s="113">
        <v>2.9957322735539909</v>
      </c>
      <c r="AH1255" s="12">
        <v>1</v>
      </c>
      <c r="AI1255" s="24">
        <v>58</v>
      </c>
      <c r="AJ1255" s="12">
        <v>1</v>
      </c>
      <c r="AK1255" s="12" t="s">
        <v>1359</v>
      </c>
      <c r="AL1255" s="12">
        <v>29</v>
      </c>
      <c r="AM1255" s="12" t="s">
        <v>179</v>
      </c>
      <c r="AN1255" s="128">
        <f t="shared" si="46"/>
        <v>6.620073206530356</v>
      </c>
      <c r="AO1255" s="12">
        <v>1486.31</v>
      </c>
      <c r="AP1255" s="12" t="s">
        <v>1372</v>
      </c>
      <c r="AQ1255" s="12" t="s">
        <v>1367</v>
      </c>
      <c r="AR1255" s="12" t="s">
        <v>1374</v>
      </c>
      <c r="AS1255" s="12" t="s">
        <v>1378</v>
      </c>
      <c r="AT1255" s="12" t="s">
        <v>17</v>
      </c>
    </row>
    <row r="1256" spans="1:46" ht="15" customHeight="1" x14ac:dyDescent="0.3">
      <c r="A1256" s="15">
        <v>3.92337913937913E-3</v>
      </c>
      <c r="B1256" s="12">
        <v>7.8467582787582601E-3</v>
      </c>
      <c r="C1256" s="12">
        <v>1</v>
      </c>
      <c r="D1256" s="12">
        <v>0</v>
      </c>
      <c r="E1256" s="12">
        <v>0</v>
      </c>
      <c r="F1256" s="12">
        <v>0</v>
      </c>
      <c r="G1256" s="12">
        <v>0</v>
      </c>
      <c r="H1256" s="12">
        <v>0</v>
      </c>
      <c r="I1256" s="12">
        <v>0</v>
      </c>
      <c r="J1256" s="12">
        <v>0</v>
      </c>
      <c r="K1256" s="12">
        <v>0</v>
      </c>
      <c r="L1256" s="12">
        <v>0</v>
      </c>
      <c r="M1256" s="12">
        <v>1</v>
      </c>
      <c r="N1256" s="12">
        <v>0</v>
      </c>
      <c r="O1256" s="113">
        <v>7.6066359913898429</v>
      </c>
      <c r="P1256" s="12">
        <v>0</v>
      </c>
      <c r="Q1256" s="12">
        <v>1</v>
      </c>
      <c r="R1256" s="12">
        <v>4.2329999999999997</v>
      </c>
      <c r="S1256" s="128">
        <v>3.2188758248682006</v>
      </c>
      <c r="T1256" s="126">
        <v>0</v>
      </c>
      <c r="U1256" s="128">
        <v>0.90635627623788251</v>
      </c>
      <c r="V1256" s="12">
        <v>1</v>
      </c>
      <c r="W1256" s="12">
        <v>1</v>
      </c>
      <c r="X1256" s="12">
        <v>1</v>
      </c>
      <c r="Y1256" s="12">
        <v>0</v>
      </c>
      <c r="Z1256" s="12">
        <v>0</v>
      </c>
      <c r="AA1256" s="12">
        <v>0</v>
      </c>
      <c r="AB1256" s="12">
        <v>0</v>
      </c>
      <c r="AC1256" s="12">
        <v>1</v>
      </c>
      <c r="AD1256" s="12">
        <v>0</v>
      </c>
      <c r="AE1256" s="12">
        <v>0</v>
      </c>
      <c r="AF1256" s="12">
        <v>0.41799999999999998</v>
      </c>
      <c r="AG1256" s="113">
        <v>2.9957322735539909</v>
      </c>
      <c r="AH1256" s="12">
        <v>1</v>
      </c>
      <c r="AI1256" s="24">
        <v>58</v>
      </c>
      <c r="AJ1256" s="12">
        <v>1</v>
      </c>
      <c r="AK1256" s="12" t="s">
        <v>1359</v>
      </c>
      <c r="AL1256" s="12">
        <v>29</v>
      </c>
      <c r="AM1256" s="12" t="s">
        <v>179</v>
      </c>
      <c r="AN1256" s="128">
        <f t="shared" si="46"/>
        <v>6.620073206530356</v>
      </c>
      <c r="AO1256" s="12">
        <v>1486.31</v>
      </c>
      <c r="AP1256" s="12" t="s">
        <v>1372</v>
      </c>
      <c r="AQ1256" s="12" t="s">
        <v>1367</v>
      </c>
      <c r="AR1256" s="12" t="s">
        <v>1376</v>
      </c>
      <c r="AS1256" s="12" t="s">
        <v>1379</v>
      </c>
      <c r="AT1256" s="12" t="s">
        <v>17</v>
      </c>
    </row>
    <row r="1257" spans="1:46" ht="15" customHeight="1" x14ac:dyDescent="0.3">
      <c r="A1257" s="15">
        <v>0.11597280630472803</v>
      </c>
      <c r="B1257" s="12">
        <v>7.7938713914467777E-3</v>
      </c>
      <c r="C1257" s="12">
        <v>1</v>
      </c>
      <c r="D1257" s="12">
        <v>0</v>
      </c>
      <c r="E1257" s="12">
        <v>0</v>
      </c>
      <c r="F1257" s="12">
        <v>0</v>
      </c>
      <c r="G1257" s="12">
        <v>0</v>
      </c>
      <c r="H1257" s="12">
        <v>0</v>
      </c>
      <c r="I1257" s="12">
        <v>0</v>
      </c>
      <c r="J1257" s="12">
        <v>0</v>
      </c>
      <c r="K1257" s="12">
        <v>0</v>
      </c>
      <c r="L1257" s="12">
        <v>0</v>
      </c>
      <c r="M1257" s="12">
        <v>1</v>
      </c>
      <c r="N1257" s="12">
        <v>0</v>
      </c>
      <c r="O1257" s="113">
        <v>7.6066359913898429</v>
      </c>
      <c r="P1257" s="12">
        <v>0</v>
      </c>
      <c r="Q1257" s="12">
        <v>1</v>
      </c>
      <c r="R1257" s="12">
        <v>4.2329999999999997</v>
      </c>
      <c r="S1257" s="128">
        <v>3.2188758248682006</v>
      </c>
      <c r="T1257" s="126">
        <v>0</v>
      </c>
      <c r="U1257" s="128">
        <v>0.90635627623788251</v>
      </c>
      <c r="V1257" s="12">
        <v>1</v>
      </c>
      <c r="W1257" s="12">
        <v>1</v>
      </c>
      <c r="X1257" s="12">
        <v>1</v>
      </c>
      <c r="Y1257" s="12">
        <v>0</v>
      </c>
      <c r="Z1257" s="12">
        <v>0</v>
      </c>
      <c r="AA1257" s="12">
        <v>0</v>
      </c>
      <c r="AB1257" s="12">
        <v>0</v>
      </c>
      <c r="AC1257" s="12">
        <v>1</v>
      </c>
      <c r="AD1257" s="12">
        <v>0</v>
      </c>
      <c r="AE1257" s="12">
        <v>0</v>
      </c>
      <c r="AF1257" s="12">
        <v>0.41799999999999998</v>
      </c>
      <c r="AG1257" s="113">
        <v>2.9957322735539909</v>
      </c>
      <c r="AH1257" s="12">
        <v>1</v>
      </c>
      <c r="AI1257" s="24">
        <v>58</v>
      </c>
      <c r="AJ1257" s="12">
        <v>0</v>
      </c>
      <c r="AK1257" s="12" t="s">
        <v>1359</v>
      </c>
      <c r="AL1257" s="12">
        <v>29</v>
      </c>
      <c r="AM1257" s="12" t="s">
        <v>179</v>
      </c>
      <c r="AN1257" s="128">
        <f t="shared" si="46"/>
        <v>6.620073206530356</v>
      </c>
      <c r="AO1257" s="12">
        <v>1486.31</v>
      </c>
      <c r="AP1257" s="12" t="s">
        <v>1370</v>
      </c>
      <c r="AQ1257" s="12" t="s">
        <v>1367</v>
      </c>
      <c r="AR1257" s="12" t="s">
        <v>1375</v>
      </c>
      <c r="AS1257" s="12" t="s">
        <v>1380</v>
      </c>
      <c r="AT1257" s="12" t="s">
        <v>17</v>
      </c>
    </row>
    <row r="1258" spans="1:46" ht="15" customHeight="1" x14ac:dyDescent="0.3">
      <c r="A1258" s="15">
        <v>0.141832437878781</v>
      </c>
      <c r="B1258" s="12">
        <v>7.7670144552665797E-3</v>
      </c>
      <c r="C1258" s="12">
        <v>1</v>
      </c>
      <c r="D1258" s="12">
        <v>0</v>
      </c>
      <c r="E1258" s="12">
        <v>0</v>
      </c>
      <c r="F1258" s="12">
        <v>0</v>
      </c>
      <c r="G1258" s="12">
        <v>0</v>
      </c>
      <c r="H1258" s="12">
        <v>0</v>
      </c>
      <c r="I1258" s="12">
        <v>0</v>
      </c>
      <c r="J1258" s="12">
        <v>0</v>
      </c>
      <c r="K1258" s="12">
        <v>0</v>
      </c>
      <c r="L1258" s="12">
        <v>0</v>
      </c>
      <c r="M1258" s="12">
        <v>1</v>
      </c>
      <c r="N1258" s="12">
        <v>0</v>
      </c>
      <c r="O1258" s="113">
        <v>7.6066359913898429</v>
      </c>
      <c r="P1258" s="12">
        <v>0</v>
      </c>
      <c r="Q1258" s="12">
        <v>1</v>
      </c>
      <c r="R1258" s="12">
        <v>4.2329999999999997</v>
      </c>
      <c r="S1258" s="128">
        <v>3.2188758248682006</v>
      </c>
      <c r="T1258" s="126">
        <v>0</v>
      </c>
      <c r="U1258" s="128">
        <v>0.90635627623788251</v>
      </c>
      <c r="V1258" s="12">
        <v>1</v>
      </c>
      <c r="W1258" s="12">
        <v>1</v>
      </c>
      <c r="X1258" s="12">
        <v>1</v>
      </c>
      <c r="Y1258" s="12">
        <v>0</v>
      </c>
      <c r="Z1258" s="12">
        <v>0</v>
      </c>
      <c r="AA1258" s="12">
        <v>0</v>
      </c>
      <c r="AB1258" s="12">
        <v>0</v>
      </c>
      <c r="AC1258" s="12">
        <v>1</v>
      </c>
      <c r="AD1258" s="12">
        <v>0</v>
      </c>
      <c r="AE1258" s="12">
        <v>0</v>
      </c>
      <c r="AF1258" s="12">
        <v>0.41799999999999998</v>
      </c>
      <c r="AG1258" s="113">
        <v>2.9957322735539909</v>
      </c>
      <c r="AH1258" s="12">
        <v>1</v>
      </c>
      <c r="AI1258" s="24">
        <v>58</v>
      </c>
      <c r="AJ1258" s="12">
        <v>1</v>
      </c>
      <c r="AK1258" s="12" t="s">
        <v>1359</v>
      </c>
      <c r="AL1258" s="12">
        <v>29</v>
      </c>
      <c r="AM1258" s="12" t="s">
        <v>179</v>
      </c>
      <c r="AN1258" s="128">
        <f t="shared" si="46"/>
        <v>6.620073206530356</v>
      </c>
      <c r="AO1258" s="12">
        <v>1486.31</v>
      </c>
      <c r="AP1258" s="12" t="s">
        <v>1371</v>
      </c>
      <c r="AQ1258" s="12" t="s">
        <v>1367</v>
      </c>
      <c r="AR1258" s="12" t="s">
        <v>1373</v>
      </c>
      <c r="AS1258" s="12" t="s">
        <v>1377</v>
      </c>
      <c r="AT1258" s="12" t="s">
        <v>17</v>
      </c>
    </row>
    <row r="1259" spans="1:46" ht="15" customHeight="1" x14ac:dyDescent="0.3">
      <c r="A1259" s="15">
        <v>2.2418045288264466E-3</v>
      </c>
      <c r="B1259" s="12">
        <v>7.8463158508925625E-3</v>
      </c>
      <c r="C1259" s="12">
        <v>1</v>
      </c>
      <c r="D1259" s="12">
        <v>0</v>
      </c>
      <c r="E1259" s="12">
        <v>0</v>
      </c>
      <c r="F1259" s="12">
        <v>0</v>
      </c>
      <c r="G1259" s="12">
        <v>0</v>
      </c>
      <c r="H1259" s="12">
        <v>0</v>
      </c>
      <c r="I1259" s="12">
        <v>0</v>
      </c>
      <c r="J1259" s="12">
        <v>0</v>
      </c>
      <c r="K1259" s="12">
        <v>0</v>
      </c>
      <c r="L1259" s="12">
        <v>0</v>
      </c>
      <c r="M1259" s="12">
        <v>1</v>
      </c>
      <c r="N1259" s="12">
        <v>0</v>
      </c>
      <c r="O1259" s="113">
        <v>7.6066359913898429</v>
      </c>
      <c r="P1259" s="12">
        <v>0</v>
      </c>
      <c r="Q1259" s="12">
        <v>1</v>
      </c>
      <c r="R1259" s="12">
        <v>4.2329999999999997</v>
      </c>
      <c r="S1259" s="128">
        <v>3.2188758248682006</v>
      </c>
      <c r="T1259" s="126">
        <v>0</v>
      </c>
      <c r="U1259" s="128">
        <v>0.90635627623788251</v>
      </c>
      <c r="V1259" s="12">
        <v>1</v>
      </c>
      <c r="W1259" s="12">
        <v>1</v>
      </c>
      <c r="X1259" s="12">
        <v>1</v>
      </c>
      <c r="Y1259" s="12">
        <v>0</v>
      </c>
      <c r="Z1259" s="12">
        <v>0</v>
      </c>
      <c r="AA1259" s="12">
        <v>0</v>
      </c>
      <c r="AB1259" s="12">
        <v>0</v>
      </c>
      <c r="AC1259" s="12">
        <v>1</v>
      </c>
      <c r="AD1259" s="12">
        <v>0</v>
      </c>
      <c r="AE1259" s="12">
        <v>0</v>
      </c>
      <c r="AF1259" s="12">
        <v>0.41799999999999998</v>
      </c>
      <c r="AG1259" s="113">
        <v>2.9957322735539909</v>
      </c>
      <c r="AH1259" s="12">
        <v>1</v>
      </c>
      <c r="AI1259" s="24">
        <v>58</v>
      </c>
      <c r="AJ1259" s="12">
        <v>1</v>
      </c>
      <c r="AK1259" s="12" t="s">
        <v>1359</v>
      </c>
      <c r="AL1259" s="12">
        <v>29</v>
      </c>
      <c r="AM1259" s="12" t="s">
        <v>179</v>
      </c>
      <c r="AN1259" s="128">
        <f t="shared" si="46"/>
        <v>6.620073206530356</v>
      </c>
      <c r="AO1259" s="12">
        <v>1486.31</v>
      </c>
      <c r="AP1259" s="12" t="s">
        <v>1371</v>
      </c>
      <c r="AQ1259" s="12" t="s">
        <v>1367</v>
      </c>
      <c r="AR1259" s="12" t="s">
        <v>1374</v>
      </c>
      <c r="AS1259" s="12" t="s">
        <v>1378</v>
      </c>
      <c r="AT1259" s="12" t="s">
        <v>17</v>
      </c>
    </row>
    <row r="1260" spans="1:46" ht="15" customHeight="1" x14ac:dyDescent="0.3">
      <c r="A1260" s="15">
        <v>0.141832437878781</v>
      </c>
      <c r="B1260" s="12">
        <v>7.7670144552665797E-3</v>
      </c>
      <c r="C1260" s="12">
        <v>1</v>
      </c>
      <c r="D1260" s="12">
        <v>0</v>
      </c>
      <c r="E1260" s="12">
        <v>0</v>
      </c>
      <c r="F1260" s="12">
        <v>0</v>
      </c>
      <c r="G1260" s="12">
        <v>0</v>
      </c>
      <c r="H1260" s="12">
        <v>0</v>
      </c>
      <c r="I1260" s="12">
        <v>0</v>
      </c>
      <c r="J1260" s="12">
        <v>0</v>
      </c>
      <c r="K1260" s="12">
        <v>0</v>
      </c>
      <c r="L1260" s="12">
        <v>0</v>
      </c>
      <c r="M1260" s="12">
        <v>1</v>
      </c>
      <c r="N1260" s="12">
        <v>0</v>
      </c>
      <c r="O1260" s="113">
        <v>7.6066359913898429</v>
      </c>
      <c r="P1260" s="12">
        <v>0</v>
      </c>
      <c r="Q1260" s="12">
        <v>1</v>
      </c>
      <c r="R1260" s="12">
        <v>4.2329999999999997</v>
      </c>
      <c r="S1260" s="128">
        <v>3.2188758248682006</v>
      </c>
      <c r="T1260" s="126">
        <v>0</v>
      </c>
      <c r="U1260" s="128">
        <v>0.90635627623788251</v>
      </c>
      <c r="V1260" s="12">
        <v>1</v>
      </c>
      <c r="W1260" s="12">
        <v>1</v>
      </c>
      <c r="X1260" s="12">
        <v>1</v>
      </c>
      <c r="Y1260" s="12">
        <v>0</v>
      </c>
      <c r="Z1260" s="12">
        <v>0</v>
      </c>
      <c r="AA1260" s="12">
        <v>0</v>
      </c>
      <c r="AB1260" s="12">
        <v>0</v>
      </c>
      <c r="AC1260" s="12">
        <v>1</v>
      </c>
      <c r="AD1260" s="12">
        <v>0</v>
      </c>
      <c r="AE1260" s="12">
        <v>0</v>
      </c>
      <c r="AF1260" s="12">
        <v>0.41799999999999998</v>
      </c>
      <c r="AG1260" s="113">
        <v>2.9957322735539909</v>
      </c>
      <c r="AH1260" s="12">
        <v>1</v>
      </c>
      <c r="AI1260" s="24">
        <v>58</v>
      </c>
      <c r="AJ1260" s="12">
        <v>1</v>
      </c>
      <c r="AK1260" s="12" t="s">
        <v>1359</v>
      </c>
      <c r="AL1260" s="12">
        <v>29</v>
      </c>
      <c r="AM1260" s="12" t="s">
        <v>179</v>
      </c>
      <c r="AN1260" s="128">
        <f t="shared" si="46"/>
        <v>6.620073206530356</v>
      </c>
      <c r="AO1260" s="12">
        <v>1486.31</v>
      </c>
      <c r="AP1260" s="12" t="s">
        <v>1384</v>
      </c>
      <c r="AQ1260" s="12" t="s">
        <v>1366</v>
      </c>
      <c r="AR1260" s="12" t="s">
        <v>1373</v>
      </c>
      <c r="AS1260" s="12" t="s">
        <v>1386</v>
      </c>
      <c r="AT1260" s="12" t="s">
        <v>17</v>
      </c>
    </row>
    <row r="1261" spans="1:46" ht="15" customHeight="1" x14ac:dyDescent="0.3">
      <c r="A1261" s="15">
        <v>2.2418045288264466E-3</v>
      </c>
      <c r="B1261" s="12">
        <v>7.8463158508925625E-3</v>
      </c>
      <c r="C1261" s="12">
        <v>1</v>
      </c>
      <c r="D1261" s="12">
        <v>0</v>
      </c>
      <c r="E1261" s="12">
        <v>0</v>
      </c>
      <c r="F1261" s="12">
        <v>0</v>
      </c>
      <c r="G1261" s="12">
        <v>0</v>
      </c>
      <c r="H1261" s="12">
        <v>0</v>
      </c>
      <c r="I1261" s="12">
        <v>0</v>
      </c>
      <c r="J1261" s="12">
        <v>0</v>
      </c>
      <c r="K1261" s="12">
        <v>0</v>
      </c>
      <c r="L1261" s="12">
        <v>0</v>
      </c>
      <c r="M1261" s="12">
        <v>1</v>
      </c>
      <c r="N1261" s="12">
        <v>0</v>
      </c>
      <c r="O1261" s="113">
        <v>7.6066359913898429</v>
      </c>
      <c r="P1261" s="12">
        <v>0</v>
      </c>
      <c r="Q1261" s="12">
        <v>1</v>
      </c>
      <c r="R1261" s="12">
        <v>4.2329999999999997</v>
      </c>
      <c r="S1261" s="128">
        <v>3.2188758248682006</v>
      </c>
      <c r="T1261" s="126">
        <v>0</v>
      </c>
      <c r="U1261" s="128">
        <v>0.90635627623788251</v>
      </c>
      <c r="V1261" s="12">
        <v>1</v>
      </c>
      <c r="W1261" s="12">
        <v>1</v>
      </c>
      <c r="X1261" s="12">
        <v>1</v>
      </c>
      <c r="Y1261" s="12">
        <v>0</v>
      </c>
      <c r="Z1261" s="12">
        <v>0</v>
      </c>
      <c r="AA1261" s="12">
        <v>0</v>
      </c>
      <c r="AB1261" s="12">
        <v>0</v>
      </c>
      <c r="AC1261" s="12">
        <v>1</v>
      </c>
      <c r="AD1261" s="12">
        <v>0</v>
      </c>
      <c r="AE1261" s="12">
        <v>0</v>
      </c>
      <c r="AF1261" s="12">
        <v>0.41799999999999998</v>
      </c>
      <c r="AG1261" s="113">
        <v>2.9957322735539909</v>
      </c>
      <c r="AH1261" s="12">
        <v>1</v>
      </c>
      <c r="AI1261" s="24">
        <v>58</v>
      </c>
      <c r="AJ1261" s="12">
        <v>1</v>
      </c>
      <c r="AK1261" s="12" t="s">
        <v>1359</v>
      </c>
      <c r="AL1261" s="12">
        <v>29</v>
      </c>
      <c r="AM1261" s="12" t="s">
        <v>179</v>
      </c>
      <c r="AN1261" s="128">
        <f t="shared" si="46"/>
        <v>6.620073206530356</v>
      </c>
      <c r="AO1261" s="12">
        <v>1486.31</v>
      </c>
      <c r="AP1261" s="12" t="s">
        <v>1384</v>
      </c>
      <c r="AQ1261" s="12" t="s">
        <v>1366</v>
      </c>
      <c r="AR1261" s="12" t="s">
        <v>1374</v>
      </c>
      <c r="AS1261" s="12" t="s">
        <v>1387</v>
      </c>
      <c r="AT1261" s="12" t="s">
        <v>17</v>
      </c>
    </row>
    <row r="1262" spans="1:46" ht="15" customHeight="1" x14ac:dyDescent="0.3">
      <c r="A1262" s="15">
        <v>0.14923642744886592</v>
      </c>
      <c r="B1262" s="12">
        <v>7.7584687052927237E-3</v>
      </c>
      <c r="C1262" s="12">
        <v>1</v>
      </c>
      <c r="D1262" s="12">
        <v>0</v>
      </c>
      <c r="E1262" s="12">
        <v>0</v>
      </c>
      <c r="F1262" s="12">
        <v>1</v>
      </c>
      <c r="G1262" s="12">
        <v>0</v>
      </c>
      <c r="H1262" s="12">
        <v>0</v>
      </c>
      <c r="I1262" s="12">
        <v>0</v>
      </c>
      <c r="J1262" s="12">
        <v>0</v>
      </c>
      <c r="K1262" s="12">
        <v>0</v>
      </c>
      <c r="L1262" s="12">
        <v>0</v>
      </c>
      <c r="M1262" s="12">
        <v>1</v>
      </c>
      <c r="N1262" s="12">
        <v>0</v>
      </c>
      <c r="O1262" s="113">
        <v>7.6066359913898429</v>
      </c>
      <c r="P1262" s="12">
        <v>0</v>
      </c>
      <c r="Q1262" s="12">
        <v>1</v>
      </c>
      <c r="R1262" s="12">
        <v>4.2329999999999997</v>
      </c>
      <c r="S1262" s="128">
        <v>3.2188758248682006</v>
      </c>
      <c r="T1262" s="126">
        <v>0</v>
      </c>
      <c r="U1262" s="128">
        <v>0.90635627623788251</v>
      </c>
      <c r="V1262" s="12">
        <v>1</v>
      </c>
      <c r="W1262" s="12">
        <v>1</v>
      </c>
      <c r="X1262" s="12">
        <v>1</v>
      </c>
      <c r="Y1262" s="12">
        <v>0</v>
      </c>
      <c r="Z1262" s="12">
        <v>0</v>
      </c>
      <c r="AA1262" s="12">
        <v>0</v>
      </c>
      <c r="AB1262" s="12">
        <v>0</v>
      </c>
      <c r="AC1262" s="12">
        <v>1</v>
      </c>
      <c r="AD1262" s="12">
        <v>0</v>
      </c>
      <c r="AE1262" s="12">
        <v>0</v>
      </c>
      <c r="AF1262" s="12">
        <v>0.41799999999999998</v>
      </c>
      <c r="AG1262" s="113">
        <v>2.9957322735539909</v>
      </c>
      <c r="AH1262" s="12">
        <v>1</v>
      </c>
      <c r="AI1262" s="24">
        <v>58</v>
      </c>
      <c r="AJ1262" s="12">
        <v>1</v>
      </c>
      <c r="AK1262" s="12" t="s">
        <v>1359</v>
      </c>
      <c r="AL1262" s="12">
        <v>29</v>
      </c>
      <c r="AM1262" s="12" t="s">
        <v>179</v>
      </c>
      <c r="AN1262" s="128">
        <f t="shared" si="46"/>
        <v>6.620073206530356</v>
      </c>
      <c r="AO1262" s="12">
        <v>1486.31</v>
      </c>
      <c r="AP1262" s="12" t="s">
        <v>1384</v>
      </c>
      <c r="AQ1262" s="12" t="s">
        <v>1382</v>
      </c>
      <c r="AR1262" s="12" t="s">
        <v>1373</v>
      </c>
      <c r="AS1262" s="12" t="s">
        <v>1388</v>
      </c>
      <c r="AT1262" s="12" t="s">
        <v>17</v>
      </c>
    </row>
    <row r="1263" spans="1:46" ht="15" customHeight="1" x14ac:dyDescent="0.3">
      <c r="A1263" s="15">
        <v>-1.3076107895984896E-2</v>
      </c>
      <c r="B1263" s="12">
        <v>7.8456647375909367E-3</v>
      </c>
      <c r="C1263" s="12">
        <v>1</v>
      </c>
      <c r="D1263" s="12">
        <v>0</v>
      </c>
      <c r="E1263" s="12">
        <v>0</v>
      </c>
      <c r="F1263" s="12">
        <v>1</v>
      </c>
      <c r="G1263" s="12">
        <v>0</v>
      </c>
      <c r="H1263" s="12">
        <v>0</v>
      </c>
      <c r="I1263" s="12">
        <v>0</v>
      </c>
      <c r="J1263" s="12">
        <v>0</v>
      </c>
      <c r="K1263" s="12">
        <v>0</v>
      </c>
      <c r="L1263" s="12">
        <v>0</v>
      </c>
      <c r="M1263" s="12">
        <v>1</v>
      </c>
      <c r="N1263" s="12">
        <v>0</v>
      </c>
      <c r="O1263" s="113">
        <v>7.6066359913898429</v>
      </c>
      <c r="P1263" s="12">
        <v>0</v>
      </c>
      <c r="Q1263" s="12">
        <v>1</v>
      </c>
      <c r="R1263" s="12">
        <v>4.2329999999999997</v>
      </c>
      <c r="S1263" s="128">
        <v>3.2188758248682006</v>
      </c>
      <c r="T1263" s="126">
        <v>0</v>
      </c>
      <c r="U1263" s="128">
        <v>0.90635627623788251</v>
      </c>
      <c r="V1263" s="12">
        <v>1</v>
      </c>
      <c r="W1263" s="12">
        <v>1</v>
      </c>
      <c r="X1263" s="12">
        <v>1</v>
      </c>
      <c r="Y1263" s="12">
        <v>0</v>
      </c>
      <c r="Z1263" s="12">
        <v>0</v>
      </c>
      <c r="AA1263" s="12">
        <v>0</v>
      </c>
      <c r="AB1263" s="12">
        <v>0</v>
      </c>
      <c r="AC1263" s="12">
        <v>1</v>
      </c>
      <c r="AD1263" s="12">
        <v>0</v>
      </c>
      <c r="AE1263" s="12">
        <v>0</v>
      </c>
      <c r="AF1263" s="12">
        <v>0.41799999999999998</v>
      </c>
      <c r="AG1263" s="113">
        <v>2.9957322735539909</v>
      </c>
      <c r="AH1263" s="12">
        <v>1</v>
      </c>
      <c r="AI1263" s="24">
        <v>58</v>
      </c>
      <c r="AJ1263" s="12">
        <v>1</v>
      </c>
      <c r="AK1263" s="12" t="s">
        <v>1359</v>
      </c>
      <c r="AL1263" s="12">
        <v>29</v>
      </c>
      <c r="AM1263" s="12" t="s">
        <v>179</v>
      </c>
      <c r="AN1263" s="128">
        <f t="shared" si="46"/>
        <v>6.620073206530356</v>
      </c>
      <c r="AO1263" s="12">
        <v>1486.31</v>
      </c>
      <c r="AP1263" s="12" t="s">
        <v>1384</v>
      </c>
      <c r="AQ1263" s="12" t="s">
        <v>1382</v>
      </c>
      <c r="AR1263" s="12" t="s">
        <v>1374</v>
      </c>
      <c r="AS1263" s="12" t="s">
        <v>1389</v>
      </c>
      <c r="AT1263" s="12" t="s">
        <v>17</v>
      </c>
    </row>
    <row r="1264" spans="1:46" ht="15" customHeight="1" x14ac:dyDescent="0.3">
      <c r="A1264" s="15">
        <v>5.1164853231685611E-2</v>
      </c>
      <c r="B1264" s="12">
        <v>7.8360586030509511E-3</v>
      </c>
      <c r="C1264" s="12">
        <v>1</v>
      </c>
      <c r="D1264" s="12">
        <v>0</v>
      </c>
      <c r="E1264" s="12">
        <v>0</v>
      </c>
      <c r="F1264" s="12">
        <v>1</v>
      </c>
      <c r="G1264" s="12">
        <v>0</v>
      </c>
      <c r="H1264" s="12">
        <v>0</v>
      </c>
      <c r="I1264" s="12">
        <v>0</v>
      </c>
      <c r="J1264" s="12">
        <v>0</v>
      </c>
      <c r="K1264" s="12">
        <v>0</v>
      </c>
      <c r="L1264" s="12">
        <v>0</v>
      </c>
      <c r="M1264" s="12">
        <v>1</v>
      </c>
      <c r="N1264" s="12">
        <v>0</v>
      </c>
      <c r="O1264" s="113">
        <v>7.6066359913898429</v>
      </c>
      <c r="P1264" s="12">
        <v>0</v>
      </c>
      <c r="Q1264" s="12">
        <v>1</v>
      </c>
      <c r="R1264" s="12">
        <v>4.2329999999999997</v>
      </c>
      <c r="S1264" s="128">
        <v>3.2188758248682006</v>
      </c>
      <c r="T1264" s="126">
        <v>0</v>
      </c>
      <c r="U1264" s="128">
        <v>0.90635627623788251</v>
      </c>
      <c r="V1264" s="12">
        <v>1</v>
      </c>
      <c r="W1264" s="12">
        <v>1</v>
      </c>
      <c r="X1264" s="12">
        <v>1</v>
      </c>
      <c r="Y1264" s="12">
        <v>0</v>
      </c>
      <c r="Z1264" s="12">
        <v>0</v>
      </c>
      <c r="AA1264" s="12">
        <v>0</v>
      </c>
      <c r="AB1264" s="12">
        <v>0</v>
      </c>
      <c r="AC1264" s="12">
        <v>1</v>
      </c>
      <c r="AD1264" s="12">
        <v>0</v>
      </c>
      <c r="AE1264" s="12">
        <v>0</v>
      </c>
      <c r="AF1264" s="12">
        <v>0.41799999999999998</v>
      </c>
      <c r="AG1264" s="113">
        <v>2.9957322735539909</v>
      </c>
      <c r="AH1264" s="12">
        <v>1</v>
      </c>
      <c r="AI1264" s="24">
        <v>58</v>
      </c>
      <c r="AJ1264" s="12">
        <v>1</v>
      </c>
      <c r="AK1264" s="12" t="s">
        <v>1359</v>
      </c>
      <c r="AL1264" s="12">
        <v>29</v>
      </c>
      <c r="AM1264" s="12" t="s">
        <v>179</v>
      </c>
      <c r="AN1264" s="128">
        <f t="shared" si="46"/>
        <v>6.620073206530356</v>
      </c>
      <c r="AO1264" s="12">
        <v>1486.31</v>
      </c>
      <c r="AP1264" s="12" t="s">
        <v>1384</v>
      </c>
      <c r="AQ1264" s="12" t="s">
        <v>1383</v>
      </c>
      <c r="AR1264" s="12" t="s">
        <v>1373</v>
      </c>
      <c r="AS1264" s="12" t="s">
        <v>1390</v>
      </c>
      <c r="AT1264" s="12" t="s">
        <v>17</v>
      </c>
    </row>
    <row r="1265" spans="1:46" ht="15" customHeight="1" x14ac:dyDescent="0.3">
      <c r="A1265" s="15">
        <v>-5.8846497829313314E-3</v>
      </c>
      <c r="B1265" s="12">
        <v>7.8461997105751091E-3</v>
      </c>
      <c r="C1265" s="12">
        <v>1</v>
      </c>
      <c r="D1265" s="12">
        <v>0</v>
      </c>
      <c r="E1265" s="12">
        <v>0</v>
      </c>
      <c r="F1265" s="12">
        <v>1</v>
      </c>
      <c r="G1265" s="12">
        <v>0</v>
      </c>
      <c r="H1265" s="12">
        <v>0</v>
      </c>
      <c r="I1265" s="12">
        <v>0</v>
      </c>
      <c r="J1265" s="12">
        <v>0</v>
      </c>
      <c r="K1265" s="12">
        <v>0</v>
      </c>
      <c r="L1265" s="12">
        <v>0</v>
      </c>
      <c r="M1265" s="12">
        <v>1</v>
      </c>
      <c r="N1265" s="12">
        <v>0</v>
      </c>
      <c r="O1265" s="113">
        <v>7.6066359913898429</v>
      </c>
      <c r="P1265" s="12">
        <v>0</v>
      </c>
      <c r="Q1265" s="12">
        <v>1</v>
      </c>
      <c r="R1265" s="12">
        <v>4.2329999999999997</v>
      </c>
      <c r="S1265" s="128">
        <v>3.2188758248682006</v>
      </c>
      <c r="T1265" s="126">
        <v>0</v>
      </c>
      <c r="U1265" s="128">
        <v>0.90635627623788251</v>
      </c>
      <c r="V1265" s="12">
        <v>1</v>
      </c>
      <c r="W1265" s="12">
        <v>1</v>
      </c>
      <c r="X1265" s="12">
        <v>1</v>
      </c>
      <c r="Y1265" s="12">
        <v>0</v>
      </c>
      <c r="Z1265" s="12">
        <v>0</v>
      </c>
      <c r="AA1265" s="12">
        <v>0</v>
      </c>
      <c r="AB1265" s="12">
        <v>0</v>
      </c>
      <c r="AC1265" s="12">
        <v>1</v>
      </c>
      <c r="AD1265" s="12">
        <v>0</v>
      </c>
      <c r="AE1265" s="12">
        <v>0</v>
      </c>
      <c r="AF1265" s="12">
        <v>0.41799999999999998</v>
      </c>
      <c r="AG1265" s="113">
        <v>2.9957322735539909</v>
      </c>
      <c r="AH1265" s="12">
        <v>1</v>
      </c>
      <c r="AI1265" s="24">
        <v>58</v>
      </c>
      <c r="AJ1265" s="12">
        <v>1</v>
      </c>
      <c r="AK1265" s="12" t="s">
        <v>1359</v>
      </c>
      <c r="AL1265" s="12">
        <v>29</v>
      </c>
      <c r="AM1265" s="12" t="s">
        <v>179</v>
      </c>
      <c r="AN1265" s="128">
        <f t="shared" si="46"/>
        <v>6.620073206530356</v>
      </c>
      <c r="AO1265" s="12">
        <v>1486.31</v>
      </c>
      <c r="AP1265" s="12" t="s">
        <v>1384</v>
      </c>
      <c r="AQ1265" s="12" t="s">
        <v>1383</v>
      </c>
      <c r="AR1265" s="12" t="s">
        <v>1374</v>
      </c>
      <c r="AS1265" s="12" t="s">
        <v>1391</v>
      </c>
      <c r="AT1265" s="12" t="s">
        <v>17</v>
      </c>
    </row>
    <row r="1266" spans="1:46" ht="15" customHeight="1" x14ac:dyDescent="0.3">
      <c r="A1266" s="15">
        <v>3.0241036643213665E-2</v>
      </c>
      <c r="B1266" s="12">
        <v>9.8459189070928214E-3</v>
      </c>
      <c r="C1266" s="12">
        <v>1</v>
      </c>
      <c r="D1266" s="12">
        <v>0</v>
      </c>
      <c r="E1266" s="12">
        <v>0</v>
      </c>
      <c r="F1266" s="12">
        <v>0</v>
      </c>
      <c r="G1266" s="12">
        <v>0</v>
      </c>
      <c r="H1266" s="12">
        <v>0</v>
      </c>
      <c r="I1266" s="12">
        <v>0</v>
      </c>
      <c r="J1266" s="12">
        <v>0</v>
      </c>
      <c r="K1266" s="12">
        <v>0</v>
      </c>
      <c r="L1266" s="12">
        <v>0</v>
      </c>
      <c r="M1266" s="12">
        <v>1</v>
      </c>
      <c r="N1266" s="12">
        <v>0</v>
      </c>
      <c r="O1266" s="113">
        <v>7.6066359913898429</v>
      </c>
      <c r="P1266" s="12">
        <v>0</v>
      </c>
      <c r="Q1266" s="12">
        <v>1</v>
      </c>
      <c r="R1266" s="12">
        <v>4.2329999999999997</v>
      </c>
      <c r="S1266" s="128">
        <v>3.2188758248682006</v>
      </c>
      <c r="T1266" s="126">
        <v>0</v>
      </c>
      <c r="U1266" s="128">
        <v>0.90635627623788251</v>
      </c>
      <c r="V1266" s="12">
        <v>1</v>
      </c>
      <c r="W1266" s="12">
        <v>1</v>
      </c>
      <c r="X1266" s="12">
        <v>1</v>
      </c>
      <c r="Y1266" s="12">
        <v>0</v>
      </c>
      <c r="Z1266" s="12">
        <v>0</v>
      </c>
      <c r="AA1266" s="12">
        <v>0</v>
      </c>
      <c r="AB1266" s="12">
        <v>0</v>
      </c>
      <c r="AC1266" s="12">
        <v>1</v>
      </c>
      <c r="AD1266" s="12">
        <v>0</v>
      </c>
      <c r="AE1266" s="12">
        <v>0</v>
      </c>
      <c r="AF1266" s="12">
        <v>0.41799999999999998</v>
      </c>
      <c r="AG1266" s="113">
        <v>2.9957322735539909</v>
      </c>
      <c r="AH1266" s="12">
        <v>1</v>
      </c>
      <c r="AI1266" s="24">
        <v>58</v>
      </c>
      <c r="AJ1266" s="12">
        <v>1</v>
      </c>
      <c r="AK1266" s="12" t="s">
        <v>1359</v>
      </c>
      <c r="AL1266" s="12">
        <v>29</v>
      </c>
      <c r="AM1266" s="12" t="s">
        <v>179</v>
      </c>
      <c r="AN1266" s="128">
        <f t="shared" si="46"/>
        <v>6.620073206530356</v>
      </c>
      <c r="AO1266" s="12">
        <v>1486.31</v>
      </c>
      <c r="AP1266" s="12" t="s">
        <v>1385</v>
      </c>
      <c r="AQ1266" s="12" t="s">
        <v>1366</v>
      </c>
      <c r="AR1266" s="12" t="s">
        <v>1373</v>
      </c>
      <c r="AS1266" s="12" t="s">
        <v>1392</v>
      </c>
      <c r="AT1266" s="12" t="s">
        <v>17</v>
      </c>
    </row>
    <row r="1267" spans="1:46" ht="15" customHeight="1" x14ac:dyDescent="0.3">
      <c r="A1267" s="15">
        <v>4.3801964667284393E-2</v>
      </c>
      <c r="B1267" s="12">
        <v>9.840970035381074E-3</v>
      </c>
      <c r="C1267" s="12">
        <v>1</v>
      </c>
      <c r="D1267" s="12">
        <v>0</v>
      </c>
      <c r="E1267" s="12">
        <v>0</v>
      </c>
      <c r="F1267" s="12">
        <v>0</v>
      </c>
      <c r="G1267" s="12">
        <v>0</v>
      </c>
      <c r="H1267" s="12">
        <v>0</v>
      </c>
      <c r="I1267" s="12">
        <v>0</v>
      </c>
      <c r="J1267" s="12">
        <v>0</v>
      </c>
      <c r="K1267" s="12">
        <v>0</v>
      </c>
      <c r="L1267" s="12">
        <v>0</v>
      </c>
      <c r="M1267" s="12">
        <v>1</v>
      </c>
      <c r="N1267" s="12">
        <v>0</v>
      </c>
      <c r="O1267" s="113">
        <v>7.6066359913898429</v>
      </c>
      <c r="P1267" s="12">
        <v>0</v>
      </c>
      <c r="Q1267" s="12">
        <v>1</v>
      </c>
      <c r="R1267" s="12">
        <v>4.2329999999999997</v>
      </c>
      <c r="S1267" s="128">
        <v>3.2188758248682006</v>
      </c>
      <c r="T1267" s="126">
        <v>0</v>
      </c>
      <c r="U1267" s="128">
        <v>0.90635627623788251</v>
      </c>
      <c r="V1267" s="12">
        <v>1</v>
      </c>
      <c r="W1267" s="12">
        <v>1</v>
      </c>
      <c r="X1267" s="12">
        <v>1</v>
      </c>
      <c r="Y1267" s="12">
        <v>0</v>
      </c>
      <c r="Z1267" s="12">
        <v>0</v>
      </c>
      <c r="AA1267" s="12">
        <v>0</v>
      </c>
      <c r="AB1267" s="12">
        <v>0</v>
      </c>
      <c r="AC1267" s="12">
        <v>1</v>
      </c>
      <c r="AD1267" s="12">
        <v>0</v>
      </c>
      <c r="AE1267" s="12">
        <v>0</v>
      </c>
      <c r="AF1267" s="12">
        <v>0.41799999999999998</v>
      </c>
      <c r="AG1267" s="113">
        <v>2.9957322735539909</v>
      </c>
      <c r="AH1267" s="12">
        <v>1</v>
      </c>
      <c r="AI1267" s="24">
        <v>58</v>
      </c>
      <c r="AJ1267" s="12">
        <v>1</v>
      </c>
      <c r="AK1267" s="12" t="s">
        <v>1359</v>
      </c>
      <c r="AL1267" s="12">
        <v>29</v>
      </c>
      <c r="AM1267" s="12" t="s">
        <v>179</v>
      </c>
      <c r="AN1267" s="128">
        <f t="shared" si="46"/>
        <v>6.620073206530356</v>
      </c>
      <c r="AO1267" s="12">
        <v>1486.31</v>
      </c>
      <c r="AP1267" s="12" t="s">
        <v>1385</v>
      </c>
      <c r="AQ1267" s="12" t="s">
        <v>1366</v>
      </c>
      <c r="AR1267" s="12" t="s">
        <v>1374</v>
      </c>
      <c r="AS1267" s="12" t="s">
        <v>1393</v>
      </c>
      <c r="AT1267" s="12" t="s">
        <v>17</v>
      </c>
    </row>
    <row r="1268" spans="1:46" ht="15" customHeight="1" x14ac:dyDescent="0.3">
      <c r="A1268" s="15">
        <v>3.0744615822929838E-2</v>
      </c>
      <c r="B1268" s="12">
        <v>1.4142523278547727E-2</v>
      </c>
      <c r="C1268" s="12">
        <v>1</v>
      </c>
      <c r="D1268" s="12">
        <v>0</v>
      </c>
      <c r="E1268" s="12">
        <v>0</v>
      </c>
      <c r="F1268" s="12">
        <v>1</v>
      </c>
      <c r="G1268" s="12">
        <v>0</v>
      </c>
      <c r="H1268" s="12">
        <v>0</v>
      </c>
      <c r="I1268" s="12">
        <v>0</v>
      </c>
      <c r="J1268" s="12">
        <v>0</v>
      </c>
      <c r="K1268" s="12">
        <v>0</v>
      </c>
      <c r="L1268" s="12">
        <v>0</v>
      </c>
      <c r="M1268" s="12">
        <v>1</v>
      </c>
      <c r="N1268" s="12">
        <v>0</v>
      </c>
      <c r="O1268" s="113">
        <v>7.6066359913898429</v>
      </c>
      <c r="P1268" s="12">
        <v>0</v>
      </c>
      <c r="Q1268" s="12">
        <v>1</v>
      </c>
      <c r="R1268" s="12">
        <v>4.2329999999999997</v>
      </c>
      <c r="S1268" s="128">
        <v>3.2188758248682006</v>
      </c>
      <c r="T1268" s="126">
        <v>0</v>
      </c>
      <c r="U1268" s="128">
        <v>0.90635627623788251</v>
      </c>
      <c r="V1268" s="12">
        <v>1</v>
      </c>
      <c r="W1268" s="12">
        <v>1</v>
      </c>
      <c r="X1268" s="12">
        <v>1</v>
      </c>
      <c r="Y1268" s="12">
        <v>0</v>
      </c>
      <c r="Z1268" s="12">
        <v>0</v>
      </c>
      <c r="AA1268" s="12">
        <v>0</v>
      </c>
      <c r="AB1268" s="12">
        <v>0</v>
      </c>
      <c r="AC1268" s="12">
        <v>1</v>
      </c>
      <c r="AD1268" s="12">
        <v>0</v>
      </c>
      <c r="AE1268" s="12">
        <v>0</v>
      </c>
      <c r="AF1268" s="12">
        <v>0.41799999999999998</v>
      </c>
      <c r="AG1268" s="113">
        <v>2.9957322735539909</v>
      </c>
      <c r="AH1268" s="12">
        <v>1</v>
      </c>
      <c r="AI1268" s="24">
        <v>58</v>
      </c>
      <c r="AJ1268" s="12">
        <v>1</v>
      </c>
      <c r="AK1268" s="12" t="s">
        <v>1359</v>
      </c>
      <c r="AL1268" s="12">
        <v>29</v>
      </c>
      <c r="AM1268" s="12" t="s">
        <v>179</v>
      </c>
      <c r="AN1268" s="128">
        <f t="shared" si="46"/>
        <v>6.620073206530356</v>
      </c>
      <c r="AO1268" s="12">
        <v>1486.31</v>
      </c>
      <c r="AP1268" s="12" t="s">
        <v>1385</v>
      </c>
      <c r="AQ1268" s="12" t="s">
        <v>1382</v>
      </c>
      <c r="AR1268" s="12" t="s">
        <v>1373</v>
      </c>
      <c r="AS1268" s="12" t="s">
        <v>1394</v>
      </c>
      <c r="AT1268" s="12" t="s">
        <v>17</v>
      </c>
    </row>
    <row r="1269" spans="1:46" ht="15" customHeight="1" x14ac:dyDescent="0.3">
      <c r="A1269" s="15">
        <v>-3.4900185353117542E-2</v>
      </c>
      <c r="B1269" s="12">
        <v>1.4140592341349349E-2</v>
      </c>
      <c r="C1269" s="12">
        <v>1</v>
      </c>
      <c r="D1269" s="12">
        <v>0</v>
      </c>
      <c r="E1269" s="12">
        <v>0</v>
      </c>
      <c r="F1269" s="12">
        <v>1</v>
      </c>
      <c r="G1269" s="12">
        <v>0</v>
      </c>
      <c r="H1269" s="12">
        <v>0</v>
      </c>
      <c r="I1269" s="12">
        <v>0</v>
      </c>
      <c r="J1269" s="12">
        <v>0</v>
      </c>
      <c r="K1269" s="12">
        <v>0</v>
      </c>
      <c r="L1269" s="12">
        <v>0</v>
      </c>
      <c r="M1269" s="12">
        <v>1</v>
      </c>
      <c r="N1269" s="12">
        <v>0</v>
      </c>
      <c r="O1269" s="113">
        <v>7.6066359913898429</v>
      </c>
      <c r="P1269" s="12">
        <v>0</v>
      </c>
      <c r="Q1269" s="12">
        <v>1</v>
      </c>
      <c r="R1269" s="12">
        <v>4.2329999999999997</v>
      </c>
      <c r="S1269" s="128">
        <v>3.2188758248682006</v>
      </c>
      <c r="T1269" s="126">
        <v>0</v>
      </c>
      <c r="U1269" s="128">
        <v>0.90635627623788251</v>
      </c>
      <c r="V1269" s="12">
        <v>1</v>
      </c>
      <c r="W1269" s="12">
        <v>1</v>
      </c>
      <c r="X1269" s="12">
        <v>1</v>
      </c>
      <c r="Y1269" s="12">
        <v>0</v>
      </c>
      <c r="Z1269" s="12">
        <v>0</v>
      </c>
      <c r="AA1269" s="12">
        <v>0</v>
      </c>
      <c r="AB1269" s="12">
        <v>0</v>
      </c>
      <c r="AC1269" s="12">
        <v>1</v>
      </c>
      <c r="AD1269" s="12">
        <v>0</v>
      </c>
      <c r="AE1269" s="12">
        <v>0</v>
      </c>
      <c r="AF1269" s="12">
        <v>0.41799999999999998</v>
      </c>
      <c r="AG1269" s="113">
        <v>2.9957322735539909</v>
      </c>
      <c r="AH1269" s="12">
        <v>1</v>
      </c>
      <c r="AI1269" s="24">
        <v>58</v>
      </c>
      <c r="AJ1269" s="12">
        <v>1</v>
      </c>
      <c r="AK1269" s="12" t="s">
        <v>1359</v>
      </c>
      <c r="AL1269" s="12">
        <v>29</v>
      </c>
      <c r="AM1269" s="12" t="s">
        <v>179</v>
      </c>
      <c r="AN1269" s="128">
        <f t="shared" si="46"/>
        <v>6.620073206530356</v>
      </c>
      <c r="AO1269" s="12">
        <v>1486.31</v>
      </c>
      <c r="AP1269" s="12" t="s">
        <v>1385</v>
      </c>
      <c r="AQ1269" s="12" t="s">
        <v>1382</v>
      </c>
      <c r="AR1269" s="12" t="s">
        <v>1374</v>
      </c>
      <c r="AS1269" s="12" t="s">
        <v>1395</v>
      </c>
      <c r="AT1269" s="12" t="s">
        <v>17</v>
      </c>
    </row>
    <row r="1270" spans="1:46" ht="15" customHeight="1" x14ac:dyDescent="0.3">
      <c r="A1270" s="15">
        <v>4.6248428085858294E-2</v>
      </c>
      <c r="B1270" s="12">
        <v>7.8379397449769763E-3</v>
      </c>
      <c r="C1270" s="12">
        <v>1</v>
      </c>
      <c r="D1270" s="12">
        <v>0</v>
      </c>
      <c r="E1270" s="12">
        <v>0</v>
      </c>
      <c r="F1270" s="12">
        <v>0</v>
      </c>
      <c r="G1270" s="12">
        <v>0</v>
      </c>
      <c r="H1270" s="12">
        <v>0</v>
      </c>
      <c r="I1270" s="12">
        <v>0</v>
      </c>
      <c r="J1270" s="12">
        <v>0</v>
      </c>
      <c r="K1270" s="12">
        <v>0</v>
      </c>
      <c r="L1270" s="12">
        <v>0</v>
      </c>
      <c r="M1270" s="12">
        <v>0</v>
      </c>
      <c r="N1270" s="12">
        <v>0</v>
      </c>
      <c r="O1270" s="113">
        <v>7.6066359913898429</v>
      </c>
      <c r="P1270" s="12">
        <v>0</v>
      </c>
      <c r="Q1270" s="12">
        <v>1</v>
      </c>
      <c r="R1270" s="12">
        <v>4.2329999999999997</v>
      </c>
      <c r="S1270" s="128">
        <v>3.2188758248682006</v>
      </c>
      <c r="T1270" s="126">
        <v>0</v>
      </c>
      <c r="U1270" s="128">
        <v>0.90635627623788251</v>
      </c>
      <c r="V1270" s="12">
        <v>1</v>
      </c>
      <c r="W1270" s="12">
        <v>1</v>
      </c>
      <c r="X1270" s="12">
        <v>1</v>
      </c>
      <c r="Y1270" s="12">
        <v>0</v>
      </c>
      <c r="Z1270" s="12">
        <v>0</v>
      </c>
      <c r="AA1270" s="12">
        <v>0</v>
      </c>
      <c r="AB1270" s="12">
        <v>0</v>
      </c>
      <c r="AC1270" s="12">
        <v>1</v>
      </c>
      <c r="AD1270" s="12">
        <v>0</v>
      </c>
      <c r="AE1270" s="12">
        <v>0</v>
      </c>
      <c r="AF1270" s="12">
        <v>0.41799999999999998</v>
      </c>
      <c r="AG1270" s="113">
        <v>2.9957322735539909</v>
      </c>
      <c r="AH1270" s="12">
        <v>1</v>
      </c>
      <c r="AI1270" s="24">
        <v>58</v>
      </c>
      <c r="AJ1270" s="12">
        <v>1</v>
      </c>
      <c r="AK1270" s="12" t="s">
        <v>1359</v>
      </c>
      <c r="AL1270" s="12">
        <v>29</v>
      </c>
      <c r="AM1270" s="12" t="s">
        <v>179</v>
      </c>
      <c r="AN1270" s="128">
        <f t="shared" si="46"/>
        <v>6.620073206530356</v>
      </c>
      <c r="AO1270" s="12">
        <v>1486.31</v>
      </c>
      <c r="AP1270" s="12" t="s">
        <v>1397</v>
      </c>
      <c r="AQ1270" s="12" t="s">
        <v>1366</v>
      </c>
      <c r="AR1270" s="12" t="s">
        <v>1373</v>
      </c>
      <c r="AS1270" s="12" t="s">
        <v>1399</v>
      </c>
      <c r="AT1270" s="12" t="s">
        <v>17</v>
      </c>
    </row>
    <row r="1271" spans="1:46" ht="15" customHeight="1" x14ac:dyDescent="0.3">
      <c r="A1271" s="15">
        <v>3.6809224286595513E-2</v>
      </c>
      <c r="B1271" s="12">
        <v>7.8410181912274435E-3</v>
      </c>
      <c r="C1271" s="12">
        <v>1</v>
      </c>
      <c r="D1271" s="12">
        <v>0</v>
      </c>
      <c r="E1271" s="12">
        <v>0</v>
      </c>
      <c r="F1271" s="12">
        <v>0</v>
      </c>
      <c r="G1271" s="12">
        <v>0</v>
      </c>
      <c r="H1271" s="12">
        <v>0</v>
      </c>
      <c r="I1271" s="12">
        <v>0</v>
      </c>
      <c r="J1271" s="12">
        <v>0</v>
      </c>
      <c r="K1271" s="12">
        <v>0</v>
      </c>
      <c r="L1271" s="12">
        <v>0</v>
      </c>
      <c r="M1271" s="12">
        <v>0</v>
      </c>
      <c r="N1271" s="12">
        <v>0</v>
      </c>
      <c r="O1271" s="113">
        <v>7.6066359913898429</v>
      </c>
      <c r="P1271" s="12">
        <v>0</v>
      </c>
      <c r="Q1271" s="12">
        <v>1</v>
      </c>
      <c r="R1271" s="12">
        <v>4.2329999999999997</v>
      </c>
      <c r="S1271" s="128">
        <v>3.2188758248682006</v>
      </c>
      <c r="T1271" s="126">
        <v>0</v>
      </c>
      <c r="U1271" s="128">
        <v>0.90635627623788251</v>
      </c>
      <c r="V1271" s="12">
        <v>1</v>
      </c>
      <c r="W1271" s="12">
        <v>1</v>
      </c>
      <c r="X1271" s="12">
        <v>1</v>
      </c>
      <c r="Y1271" s="12">
        <v>0</v>
      </c>
      <c r="Z1271" s="12">
        <v>0</v>
      </c>
      <c r="AA1271" s="12">
        <v>0</v>
      </c>
      <c r="AB1271" s="12">
        <v>0</v>
      </c>
      <c r="AC1271" s="12">
        <v>1</v>
      </c>
      <c r="AD1271" s="12">
        <v>0</v>
      </c>
      <c r="AE1271" s="12">
        <v>0</v>
      </c>
      <c r="AF1271" s="12">
        <v>0.41799999999999998</v>
      </c>
      <c r="AG1271" s="113">
        <v>2.9957322735539909</v>
      </c>
      <c r="AH1271" s="12">
        <v>1</v>
      </c>
      <c r="AI1271" s="24">
        <v>58</v>
      </c>
      <c r="AJ1271" s="12">
        <v>1</v>
      </c>
      <c r="AK1271" s="12" t="s">
        <v>1359</v>
      </c>
      <c r="AL1271" s="12">
        <v>29</v>
      </c>
      <c r="AM1271" s="12" t="s">
        <v>179</v>
      </c>
      <c r="AN1271" s="128">
        <f t="shared" si="46"/>
        <v>6.620073206530356</v>
      </c>
      <c r="AO1271" s="12">
        <v>1486.31</v>
      </c>
      <c r="AP1271" s="12" t="s">
        <v>1397</v>
      </c>
      <c r="AQ1271" s="12" t="s">
        <v>1366</v>
      </c>
      <c r="AR1271" s="12" t="s">
        <v>1374</v>
      </c>
      <c r="AS1271" s="12" t="s">
        <v>1400</v>
      </c>
      <c r="AT1271" s="12" t="s">
        <v>17</v>
      </c>
    </row>
    <row r="1272" spans="1:46" ht="15" customHeight="1" x14ac:dyDescent="0.3">
      <c r="A1272" s="15">
        <v>7.4270182926215469E-2</v>
      </c>
      <c r="B1272" s="12">
        <v>7.8246652132973136E-3</v>
      </c>
      <c r="C1272" s="12">
        <v>0</v>
      </c>
      <c r="D1272" s="12">
        <v>0</v>
      </c>
      <c r="E1272" s="12">
        <v>1</v>
      </c>
      <c r="F1272" s="12">
        <v>1</v>
      </c>
      <c r="G1272" s="12">
        <v>0</v>
      </c>
      <c r="H1272" s="12">
        <v>0</v>
      </c>
      <c r="I1272" s="12">
        <v>0</v>
      </c>
      <c r="J1272" s="12">
        <v>0</v>
      </c>
      <c r="K1272" s="12">
        <v>0</v>
      </c>
      <c r="L1272" s="12">
        <v>0</v>
      </c>
      <c r="M1272" s="12">
        <v>0</v>
      </c>
      <c r="N1272" s="12">
        <v>0</v>
      </c>
      <c r="O1272" s="113">
        <v>7.6066359913898429</v>
      </c>
      <c r="P1272" s="12">
        <v>0</v>
      </c>
      <c r="Q1272" s="12">
        <v>1</v>
      </c>
      <c r="R1272" s="12">
        <v>4.2329999999999997</v>
      </c>
      <c r="S1272" s="128">
        <v>3.2188758248682006</v>
      </c>
      <c r="T1272" s="126">
        <v>0</v>
      </c>
      <c r="U1272" s="128">
        <v>0.90635627623788251</v>
      </c>
      <c r="V1272" s="12">
        <v>1</v>
      </c>
      <c r="W1272" s="12">
        <v>1</v>
      </c>
      <c r="X1272" s="12">
        <v>1</v>
      </c>
      <c r="Y1272" s="12">
        <v>0</v>
      </c>
      <c r="Z1272" s="12">
        <v>1</v>
      </c>
      <c r="AA1272" s="12">
        <v>0</v>
      </c>
      <c r="AB1272" s="12">
        <v>0</v>
      </c>
      <c r="AC1272" s="12">
        <v>1</v>
      </c>
      <c r="AD1272" s="12">
        <v>0</v>
      </c>
      <c r="AE1272" s="12">
        <v>0</v>
      </c>
      <c r="AF1272" s="12">
        <v>0.41799999999999998</v>
      </c>
      <c r="AG1272" s="113">
        <v>2.9957322735539909</v>
      </c>
      <c r="AH1272" s="12">
        <v>1</v>
      </c>
      <c r="AI1272" s="24">
        <v>58</v>
      </c>
      <c r="AJ1272" s="12">
        <v>1</v>
      </c>
      <c r="AK1272" s="12" t="s">
        <v>1359</v>
      </c>
      <c r="AL1272" s="12">
        <v>29</v>
      </c>
      <c r="AM1272" s="12" t="s">
        <v>179</v>
      </c>
      <c r="AN1272" s="128">
        <f t="shared" si="46"/>
        <v>6.620073206530356</v>
      </c>
      <c r="AO1272" s="12">
        <v>1486.31</v>
      </c>
      <c r="AP1272" s="12" t="s">
        <v>1397</v>
      </c>
      <c r="AQ1272" s="12" t="s">
        <v>1382</v>
      </c>
      <c r="AR1272" s="12" t="s">
        <v>1373</v>
      </c>
      <c r="AS1272" s="12" t="s">
        <v>1401</v>
      </c>
      <c r="AT1272" s="12" t="s">
        <v>17</v>
      </c>
    </row>
    <row r="1273" spans="1:46" ht="15" customHeight="1" x14ac:dyDescent="0.3">
      <c r="A1273" s="15">
        <v>-1.5200518773928804E-2</v>
      </c>
      <c r="B1273" s="12">
        <v>7.8454290446084152E-3</v>
      </c>
      <c r="C1273" s="12">
        <v>0</v>
      </c>
      <c r="D1273" s="12">
        <v>0</v>
      </c>
      <c r="E1273" s="12">
        <v>1</v>
      </c>
      <c r="F1273" s="12">
        <v>1</v>
      </c>
      <c r="G1273" s="12">
        <v>0</v>
      </c>
      <c r="H1273" s="12">
        <v>0</v>
      </c>
      <c r="I1273" s="12">
        <v>0</v>
      </c>
      <c r="J1273" s="12">
        <v>0</v>
      </c>
      <c r="K1273" s="12">
        <v>0</v>
      </c>
      <c r="L1273" s="12">
        <v>0</v>
      </c>
      <c r="M1273" s="12">
        <v>0</v>
      </c>
      <c r="N1273" s="12">
        <v>0</v>
      </c>
      <c r="O1273" s="113">
        <v>7.6066359913898429</v>
      </c>
      <c r="P1273" s="12">
        <v>0</v>
      </c>
      <c r="Q1273" s="12">
        <v>1</v>
      </c>
      <c r="R1273" s="12">
        <v>4.2329999999999997</v>
      </c>
      <c r="S1273" s="128">
        <v>3.2188758248682006</v>
      </c>
      <c r="T1273" s="126">
        <v>0</v>
      </c>
      <c r="U1273" s="128">
        <v>0.90635627623788251</v>
      </c>
      <c r="V1273" s="12">
        <v>1</v>
      </c>
      <c r="W1273" s="12">
        <v>1</v>
      </c>
      <c r="X1273" s="12">
        <v>1</v>
      </c>
      <c r="Y1273" s="12">
        <v>0</v>
      </c>
      <c r="Z1273" s="12">
        <v>1</v>
      </c>
      <c r="AA1273" s="12">
        <v>0</v>
      </c>
      <c r="AB1273" s="12">
        <v>0</v>
      </c>
      <c r="AC1273" s="12">
        <v>1</v>
      </c>
      <c r="AD1273" s="12">
        <v>0</v>
      </c>
      <c r="AE1273" s="12">
        <v>0</v>
      </c>
      <c r="AF1273" s="12">
        <v>0.41799999999999998</v>
      </c>
      <c r="AG1273" s="113">
        <v>2.9957322735539909</v>
      </c>
      <c r="AH1273" s="12">
        <v>1</v>
      </c>
      <c r="AI1273" s="24">
        <v>58</v>
      </c>
      <c r="AJ1273" s="12">
        <v>1</v>
      </c>
      <c r="AK1273" s="12" t="s">
        <v>1359</v>
      </c>
      <c r="AL1273" s="12">
        <v>29</v>
      </c>
      <c r="AM1273" s="12" t="s">
        <v>179</v>
      </c>
      <c r="AN1273" s="128">
        <f t="shared" si="46"/>
        <v>6.620073206530356</v>
      </c>
      <c r="AO1273" s="12">
        <v>1486.31</v>
      </c>
      <c r="AP1273" s="12" t="s">
        <v>1397</v>
      </c>
      <c r="AQ1273" s="12" t="s">
        <v>1382</v>
      </c>
      <c r="AR1273" s="12" t="s">
        <v>1374</v>
      </c>
      <c r="AS1273" s="12" t="s">
        <v>1402</v>
      </c>
      <c r="AT1273" s="12" t="s">
        <v>17</v>
      </c>
    </row>
    <row r="1274" spans="1:46" ht="15" customHeight="1" x14ac:dyDescent="0.3">
      <c r="A1274" s="15">
        <v>4.6583255969193375E-2</v>
      </c>
      <c r="B1274" s="12">
        <v>7.8378176710071391E-3</v>
      </c>
      <c r="C1274" s="12">
        <v>0</v>
      </c>
      <c r="D1274" s="12">
        <v>0</v>
      </c>
      <c r="E1274" s="12">
        <v>1</v>
      </c>
      <c r="F1274" s="12">
        <v>0</v>
      </c>
      <c r="G1274" s="12">
        <v>0</v>
      </c>
      <c r="H1274" s="12">
        <v>0</v>
      </c>
      <c r="I1274" s="12">
        <v>0</v>
      </c>
      <c r="J1274" s="12">
        <v>0</v>
      </c>
      <c r="K1274" s="12">
        <v>0</v>
      </c>
      <c r="L1274" s="12">
        <v>0</v>
      </c>
      <c r="M1274" s="12">
        <v>0</v>
      </c>
      <c r="N1274" s="12">
        <v>0</v>
      </c>
      <c r="O1274" s="113">
        <v>7.6066359913898429</v>
      </c>
      <c r="P1274" s="12">
        <v>0</v>
      </c>
      <c r="Q1274" s="12">
        <v>1</v>
      </c>
      <c r="R1274" s="12">
        <v>4.2329999999999997</v>
      </c>
      <c r="S1274" s="128">
        <v>3.2188758248682006</v>
      </c>
      <c r="T1274" s="126">
        <v>0</v>
      </c>
      <c r="U1274" s="128">
        <v>0.90635627623788251</v>
      </c>
      <c r="V1274" s="12">
        <v>1</v>
      </c>
      <c r="W1274" s="12">
        <v>1</v>
      </c>
      <c r="X1274" s="12">
        <v>1</v>
      </c>
      <c r="Y1274" s="12">
        <v>0</v>
      </c>
      <c r="Z1274" s="12">
        <v>1</v>
      </c>
      <c r="AA1274" s="12">
        <v>0</v>
      </c>
      <c r="AB1274" s="12">
        <v>0</v>
      </c>
      <c r="AC1274" s="12">
        <v>1</v>
      </c>
      <c r="AD1274" s="12">
        <v>0</v>
      </c>
      <c r="AE1274" s="12">
        <v>0</v>
      </c>
      <c r="AF1274" s="12">
        <v>0.41799999999999998</v>
      </c>
      <c r="AG1274" s="113">
        <v>2.9957322735539909</v>
      </c>
      <c r="AH1274" s="12">
        <v>1</v>
      </c>
      <c r="AI1274" s="24">
        <v>58</v>
      </c>
      <c r="AJ1274" s="12">
        <v>1</v>
      </c>
      <c r="AK1274" s="12" t="s">
        <v>1359</v>
      </c>
      <c r="AL1274" s="12">
        <v>29</v>
      </c>
      <c r="AM1274" s="12" t="s">
        <v>179</v>
      </c>
      <c r="AN1274" s="128">
        <f t="shared" si="46"/>
        <v>6.620073206530356</v>
      </c>
      <c r="AO1274" s="12">
        <v>1486.31</v>
      </c>
      <c r="AP1274" s="12" t="s">
        <v>1398</v>
      </c>
      <c r="AQ1274" s="12" t="s">
        <v>1366</v>
      </c>
      <c r="AR1274" s="12" t="s">
        <v>1373</v>
      </c>
      <c r="AS1274" s="12" t="s">
        <v>1403</v>
      </c>
      <c r="AT1274" s="12" t="s">
        <v>17</v>
      </c>
    </row>
    <row r="1275" spans="1:46" ht="15" customHeight="1" x14ac:dyDescent="0.3">
      <c r="A1275" s="15">
        <v>3.1152261428621573E-2</v>
      </c>
      <c r="B1275" s="12">
        <v>7.8425273526599761E-3</v>
      </c>
      <c r="C1275" s="12">
        <v>1</v>
      </c>
      <c r="D1275" s="12">
        <v>0</v>
      </c>
      <c r="E1275" s="12">
        <v>0</v>
      </c>
      <c r="F1275" s="12">
        <v>0</v>
      </c>
      <c r="G1275" s="12">
        <v>0</v>
      </c>
      <c r="H1275" s="12">
        <v>0</v>
      </c>
      <c r="I1275" s="12">
        <v>0</v>
      </c>
      <c r="J1275" s="12">
        <v>0</v>
      </c>
      <c r="K1275" s="12">
        <v>0</v>
      </c>
      <c r="L1275" s="12">
        <v>0</v>
      </c>
      <c r="M1275" s="12">
        <v>0</v>
      </c>
      <c r="N1275" s="12">
        <v>0</v>
      </c>
      <c r="O1275" s="113">
        <v>7.6066359913898429</v>
      </c>
      <c r="P1275" s="12">
        <v>0</v>
      </c>
      <c r="Q1275" s="12">
        <v>1</v>
      </c>
      <c r="R1275" s="12">
        <v>4.2329999999999997</v>
      </c>
      <c r="S1275" s="128">
        <v>3.2188758248682006</v>
      </c>
      <c r="T1275" s="126">
        <v>0</v>
      </c>
      <c r="U1275" s="128">
        <v>0.90635627623788251</v>
      </c>
      <c r="V1275" s="12">
        <v>1</v>
      </c>
      <c r="W1275" s="12">
        <v>1</v>
      </c>
      <c r="X1275" s="12">
        <v>1</v>
      </c>
      <c r="Y1275" s="12">
        <v>0</v>
      </c>
      <c r="Z1275" s="12">
        <v>0</v>
      </c>
      <c r="AA1275" s="12">
        <v>0</v>
      </c>
      <c r="AB1275" s="12">
        <v>0</v>
      </c>
      <c r="AC1275" s="12">
        <v>1</v>
      </c>
      <c r="AD1275" s="12">
        <v>0</v>
      </c>
      <c r="AE1275" s="12">
        <v>0</v>
      </c>
      <c r="AF1275" s="12">
        <v>0.41799999999999998</v>
      </c>
      <c r="AG1275" s="113">
        <v>2.9957322735539909</v>
      </c>
      <c r="AH1275" s="12">
        <v>1</v>
      </c>
      <c r="AI1275" s="24">
        <v>58</v>
      </c>
      <c r="AJ1275" s="12">
        <v>1</v>
      </c>
      <c r="AK1275" s="12" t="s">
        <v>1359</v>
      </c>
      <c r="AL1275" s="12">
        <v>29</v>
      </c>
      <c r="AM1275" s="12" t="s">
        <v>179</v>
      </c>
      <c r="AN1275" s="128">
        <f t="shared" si="46"/>
        <v>6.620073206530356</v>
      </c>
      <c r="AO1275" s="12">
        <v>1486.31</v>
      </c>
      <c r="AP1275" s="12" t="s">
        <v>1398</v>
      </c>
      <c r="AQ1275" s="12" t="s">
        <v>1366</v>
      </c>
      <c r="AR1275" s="12" t="s">
        <v>1374</v>
      </c>
      <c r="AS1275" s="12" t="s">
        <v>1404</v>
      </c>
      <c r="AT1275" s="12" t="s">
        <v>17</v>
      </c>
    </row>
    <row r="1276" spans="1:46" ht="15" customHeight="1" x14ac:dyDescent="0.3">
      <c r="A1276" s="15">
        <v>0.10115391689906823</v>
      </c>
      <c r="B1276" s="12">
        <v>7.8060900500888687E-3</v>
      </c>
      <c r="C1276" s="12">
        <v>1</v>
      </c>
      <c r="D1276" s="12">
        <v>0</v>
      </c>
      <c r="E1276" s="12">
        <v>0</v>
      </c>
      <c r="F1276" s="12">
        <v>1</v>
      </c>
      <c r="G1276" s="12">
        <v>0</v>
      </c>
      <c r="H1276" s="12">
        <v>0</v>
      </c>
      <c r="I1276" s="12">
        <v>0</v>
      </c>
      <c r="J1276" s="12">
        <v>0</v>
      </c>
      <c r="K1276" s="12">
        <v>0</v>
      </c>
      <c r="L1276" s="12">
        <v>0</v>
      </c>
      <c r="M1276" s="12">
        <v>0</v>
      </c>
      <c r="N1276" s="12">
        <v>0</v>
      </c>
      <c r="O1276" s="113">
        <v>7.6066359913898429</v>
      </c>
      <c r="P1276" s="12">
        <v>0</v>
      </c>
      <c r="Q1276" s="12">
        <v>1</v>
      </c>
      <c r="R1276" s="12">
        <v>4.2329999999999997</v>
      </c>
      <c r="S1276" s="128">
        <v>3.2188758248682006</v>
      </c>
      <c r="T1276" s="126">
        <v>0</v>
      </c>
      <c r="U1276" s="128">
        <v>0.90635627623788251</v>
      </c>
      <c r="V1276" s="12">
        <v>1</v>
      </c>
      <c r="W1276" s="12">
        <v>1</v>
      </c>
      <c r="X1276" s="12">
        <v>1</v>
      </c>
      <c r="Y1276" s="12">
        <v>0</v>
      </c>
      <c r="Z1276" s="12">
        <v>0</v>
      </c>
      <c r="AA1276" s="12">
        <v>0</v>
      </c>
      <c r="AB1276" s="12">
        <v>0</v>
      </c>
      <c r="AC1276" s="12">
        <v>1</v>
      </c>
      <c r="AD1276" s="12">
        <v>0</v>
      </c>
      <c r="AE1276" s="12">
        <v>0</v>
      </c>
      <c r="AF1276" s="12">
        <v>0.41799999999999998</v>
      </c>
      <c r="AG1276" s="113">
        <v>2.9957322735539909</v>
      </c>
      <c r="AH1276" s="12">
        <v>1</v>
      </c>
      <c r="AI1276" s="24">
        <v>58</v>
      </c>
      <c r="AJ1276" s="12">
        <v>1</v>
      </c>
      <c r="AK1276" s="12" t="s">
        <v>1359</v>
      </c>
      <c r="AL1276" s="12">
        <v>29</v>
      </c>
      <c r="AM1276" s="12" t="s">
        <v>179</v>
      </c>
      <c r="AN1276" s="128">
        <f t="shared" si="46"/>
        <v>6.620073206530356</v>
      </c>
      <c r="AO1276" s="12">
        <v>1486.31</v>
      </c>
      <c r="AP1276" s="12" t="s">
        <v>1398</v>
      </c>
      <c r="AQ1276" s="12" t="s">
        <v>1382</v>
      </c>
      <c r="AR1276" s="12" t="s">
        <v>1373</v>
      </c>
      <c r="AS1276" s="12" t="s">
        <v>1405</v>
      </c>
      <c r="AT1276" s="12" t="s">
        <v>17</v>
      </c>
    </row>
    <row r="1277" spans="1:46" ht="15" customHeight="1" x14ac:dyDescent="0.3">
      <c r="A1277" s="15">
        <v>-1.7074828962410291E-2</v>
      </c>
      <c r="B1277" s="12">
        <v>7.8451916854317561E-3</v>
      </c>
      <c r="C1277" s="12">
        <v>1</v>
      </c>
      <c r="D1277" s="12">
        <v>0</v>
      </c>
      <c r="E1277" s="12">
        <v>0</v>
      </c>
      <c r="F1277" s="12">
        <v>1</v>
      </c>
      <c r="G1277" s="12">
        <v>0</v>
      </c>
      <c r="H1277" s="12">
        <v>0</v>
      </c>
      <c r="I1277" s="12">
        <v>0</v>
      </c>
      <c r="J1277" s="12">
        <v>0</v>
      </c>
      <c r="K1277" s="12">
        <v>0</v>
      </c>
      <c r="L1277" s="12">
        <v>0</v>
      </c>
      <c r="M1277" s="12">
        <v>0</v>
      </c>
      <c r="N1277" s="12">
        <v>0</v>
      </c>
      <c r="O1277" s="113">
        <v>7.6066359913898429</v>
      </c>
      <c r="P1277" s="12">
        <v>0</v>
      </c>
      <c r="Q1277" s="12">
        <v>1</v>
      </c>
      <c r="R1277" s="12">
        <v>4.2329999999999997</v>
      </c>
      <c r="S1277" s="128">
        <v>3.2188758248682006</v>
      </c>
      <c r="T1277" s="126">
        <v>0</v>
      </c>
      <c r="U1277" s="128">
        <v>0.90635627623788251</v>
      </c>
      <c r="V1277" s="12">
        <v>1</v>
      </c>
      <c r="W1277" s="12">
        <v>1</v>
      </c>
      <c r="X1277" s="12">
        <v>1</v>
      </c>
      <c r="Y1277" s="12">
        <v>0</v>
      </c>
      <c r="Z1277" s="12">
        <v>0</v>
      </c>
      <c r="AA1277" s="12">
        <v>0</v>
      </c>
      <c r="AB1277" s="12">
        <v>0</v>
      </c>
      <c r="AC1277" s="12">
        <v>1</v>
      </c>
      <c r="AD1277" s="12">
        <v>0</v>
      </c>
      <c r="AE1277" s="12">
        <v>0</v>
      </c>
      <c r="AF1277" s="12">
        <v>0.41799999999999998</v>
      </c>
      <c r="AG1277" s="113">
        <v>2.9957322735539909</v>
      </c>
      <c r="AH1277" s="12">
        <v>1</v>
      </c>
      <c r="AI1277" s="24">
        <v>58</v>
      </c>
      <c r="AJ1277" s="12">
        <v>1</v>
      </c>
      <c r="AK1277" s="12" t="s">
        <v>1359</v>
      </c>
      <c r="AL1277" s="12">
        <v>29</v>
      </c>
      <c r="AM1277" s="12" t="s">
        <v>179</v>
      </c>
      <c r="AN1277" s="128">
        <f t="shared" si="46"/>
        <v>6.620073206530356</v>
      </c>
      <c r="AO1277" s="12">
        <v>1486.31</v>
      </c>
      <c r="AP1277" s="12" t="s">
        <v>1398</v>
      </c>
      <c r="AQ1277" s="12" t="s">
        <v>1382</v>
      </c>
      <c r="AR1277" s="12" t="s">
        <v>1374</v>
      </c>
      <c r="AS1277" s="12" t="s">
        <v>1406</v>
      </c>
      <c r="AT1277" s="12" t="s">
        <v>17</v>
      </c>
    </row>
    <row r="1278" spans="1:46" ht="15" customHeight="1" x14ac:dyDescent="0.3">
      <c r="A1278" s="15">
        <v>0.17627333478280163</v>
      </c>
      <c r="B1278" s="12">
        <v>9.110756629223454E-3</v>
      </c>
      <c r="C1278" s="12">
        <v>1</v>
      </c>
      <c r="D1278" s="12">
        <v>0</v>
      </c>
      <c r="E1278" s="12">
        <v>0</v>
      </c>
      <c r="F1278" s="12">
        <v>0</v>
      </c>
      <c r="G1278" s="12">
        <v>0</v>
      </c>
      <c r="H1278" s="12">
        <v>0</v>
      </c>
      <c r="I1278" s="12">
        <v>0</v>
      </c>
      <c r="J1278" s="12">
        <v>0</v>
      </c>
      <c r="K1278" s="12">
        <v>0</v>
      </c>
      <c r="L1278" s="12">
        <v>0</v>
      </c>
      <c r="M1278" s="12">
        <v>1</v>
      </c>
      <c r="N1278" s="12">
        <v>0</v>
      </c>
      <c r="O1278" s="113">
        <v>7.6066359913898429</v>
      </c>
      <c r="P1278" s="12">
        <v>0</v>
      </c>
      <c r="Q1278" s="12">
        <v>1</v>
      </c>
      <c r="R1278" s="12">
        <v>4.2329999999999997</v>
      </c>
      <c r="S1278" s="128">
        <v>3.2188758248682006</v>
      </c>
      <c r="T1278" s="126">
        <v>0</v>
      </c>
      <c r="U1278" s="128">
        <v>0.90635627623788251</v>
      </c>
      <c r="V1278" s="12">
        <v>1</v>
      </c>
      <c r="W1278" s="12">
        <v>1</v>
      </c>
      <c r="X1278" s="12">
        <v>1</v>
      </c>
      <c r="Y1278" s="12">
        <v>0</v>
      </c>
      <c r="Z1278" s="12">
        <v>0</v>
      </c>
      <c r="AA1278" s="12">
        <v>0</v>
      </c>
      <c r="AB1278" s="12">
        <v>0</v>
      </c>
      <c r="AC1278" s="12">
        <v>1</v>
      </c>
      <c r="AD1278" s="12">
        <v>0</v>
      </c>
      <c r="AE1278" s="12">
        <v>0</v>
      </c>
      <c r="AF1278" s="12">
        <v>0.41799999999999998</v>
      </c>
      <c r="AG1278" s="113">
        <v>2.9957322735539909</v>
      </c>
      <c r="AH1278" s="12">
        <v>1</v>
      </c>
      <c r="AI1278" s="24">
        <v>58</v>
      </c>
      <c r="AJ1278" s="12">
        <v>1</v>
      </c>
      <c r="AK1278" s="12" t="s">
        <v>1359</v>
      </c>
      <c r="AL1278" s="12">
        <v>29</v>
      </c>
      <c r="AM1278" s="12" t="s">
        <v>179</v>
      </c>
      <c r="AN1278" s="128">
        <f t="shared" ref="AN1278:AN1303" si="47">LN(750)</f>
        <v>6.620073206530356</v>
      </c>
      <c r="AO1278" s="12">
        <v>1486.31</v>
      </c>
      <c r="AP1278" s="12" t="s">
        <v>1408</v>
      </c>
      <c r="AQ1278" s="12" t="s">
        <v>1366</v>
      </c>
      <c r="AR1278" s="12" t="s">
        <v>1410</v>
      </c>
      <c r="AS1278" s="12" t="s">
        <v>1412</v>
      </c>
      <c r="AT1278" s="12" t="s">
        <v>17</v>
      </c>
    </row>
    <row r="1279" spans="1:46" ht="15" customHeight="1" x14ac:dyDescent="0.3">
      <c r="A1279" s="15">
        <v>4.3842316384593285E-3</v>
      </c>
      <c r="B1279" s="12">
        <v>9.2556001256363599E-3</v>
      </c>
      <c r="C1279" s="12">
        <v>1</v>
      </c>
      <c r="D1279" s="12">
        <v>0</v>
      </c>
      <c r="E1279" s="12">
        <v>0</v>
      </c>
      <c r="F1279" s="12">
        <v>0</v>
      </c>
      <c r="G1279" s="12">
        <v>0</v>
      </c>
      <c r="H1279" s="12">
        <v>0</v>
      </c>
      <c r="I1279" s="12">
        <v>0</v>
      </c>
      <c r="J1279" s="12">
        <v>0</v>
      </c>
      <c r="K1279" s="12">
        <v>0</v>
      </c>
      <c r="L1279" s="12">
        <v>0</v>
      </c>
      <c r="M1279" s="12">
        <v>1</v>
      </c>
      <c r="N1279" s="12">
        <v>0</v>
      </c>
      <c r="O1279" s="113">
        <v>7.6066359913898429</v>
      </c>
      <c r="P1279" s="12">
        <v>0</v>
      </c>
      <c r="Q1279" s="12">
        <v>1</v>
      </c>
      <c r="R1279" s="12">
        <v>4.2329999999999997</v>
      </c>
      <c r="S1279" s="128">
        <v>3.2188758248682006</v>
      </c>
      <c r="T1279" s="126">
        <v>0</v>
      </c>
      <c r="U1279" s="128">
        <v>0.90635627623788251</v>
      </c>
      <c r="V1279" s="12">
        <v>1</v>
      </c>
      <c r="W1279" s="12">
        <v>1</v>
      </c>
      <c r="X1279" s="12">
        <v>1</v>
      </c>
      <c r="Y1279" s="12">
        <v>0</v>
      </c>
      <c r="Z1279" s="12">
        <v>0</v>
      </c>
      <c r="AA1279" s="12">
        <v>0</v>
      </c>
      <c r="AB1279" s="12">
        <v>0</v>
      </c>
      <c r="AC1279" s="12">
        <v>1</v>
      </c>
      <c r="AD1279" s="12">
        <v>0</v>
      </c>
      <c r="AE1279" s="12">
        <v>0</v>
      </c>
      <c r="AF1279" s="12">
        <v>0.41799999999999998</v>
      </c>
      <c r="AG1279" s="113">
        <v>2.9957322735539909</v>
      </c>
      <c r="AH1279" s="12">
        <v>1</v>
      </c>
      <c r="AI1279" s="24">
        <v>58</v>
      </c>
      <c r="AJ1279" s="12">
        <v>1</v>
      </c>
      <c r="AK1279" s="12" t="s">
        <v>1359</v>
      </c>
      <c r="AL1279" s="12">
        <v>29</v>
      </c>
      <c r="AM1279" s="12" t="s">
        <v>179</v>
      </c>
      <c r="AN1279" s="128">
        <f t="shared" si="47"/>
        <v>6.620073206530356</v>
      </c>
      <c r="AO1279" s="12">
        <v>1486.31</v>
      </c>
      <c r="AP1279" s="12" t="s">
        <v>1408</v>
      </c>
      <c r="AQ1279" s="12" t="s">
        <v>1366</v>
      </c>
      <c r="AR1279" s="12" t="s">
        <v>1411</v>
      </c>
      <c r="AS1279" s="12" t="s">
        <v>1413</v>
      </c>
      <c r="AT1279" s="12" t="s">
        <v>17</v>
      </c>
    </row>
    <row r="1280" spans="1:46" ht="15" customHeight="1" x14ac:dyDescent="0.3">
      <c r="A1280" s="15">
        <v>1.6333547177162506E-3</v>
      </c>
      <c r="B1280" s="12">
        <v>9.2556767337254216E-3</v>
      </c>
      <c r="C1280" s="12">
        <v>1</v>
      </c>
      <c r="D1280" s="12">
        <v>0</v>
      </c>
      <c r="E1280" s="12">
        <v>0</v>
      </c>
      <c r="F1280" s="12">
        <v>0</v>
      </c>
      <c r="G1280" s="12">
        <v>0</v>
      </c>
      <c r="H1280" s="12">
        <v>0</v>
      </c>
      <c r="I1280" s="12">
        <v>0</v>
      </c>
      <c r="J1280" s="12">
        <v>0</v>
      </c>
      <c r="K1280" s="12">
        <v>0</v>
      </c>
      <c r="L1280" s="12">
        <v>0</v>
      </c>
      <c r="M1280" s="12">
        <v>1</v>
      </c>
      <c r="N1280" s="12">
        <v>0</v>
      </c>
      <c r="O1280" s="113">
        <v>7.6066359913898429</v>
      </c>
      <c r="P1280" s="12">
        <v>0</v>
      </c>
      <c r="Q1280" s="12">
        <v>1</v>
      </c>
      <c r="R1280" s="12">
        <v>4.2329999999999997</v>
      </c>
      <c r="S1280" s="128">
        <v>3.2188758248682006</v>
      </c>
      <c r="T1280" s="126">
        <v>0</v>
      </c>
      <c r="U1280" s="128">
        <v>0.90635627623788251</v>
      </c>
      <c r="V1280" s="12">
        <v>1</v>
      </c>
      <c r="W1280" s="12">
        <v>1</v>
      </c>
      <c r="X1280" s="12">
        <v>1</v>
      </c>
      <c r="Y1280" s="12">
        <v>0</v>
      </c>
      <c r="Z1280" s="12">
        <v>0</v>
      </c>
      <c r="AA1280" s="12">
        <v>0</v>
      </c>
      <c r="AB1280" s="12">
        <v>0</v>
      </c>
      <c r="AC1280" s="12">
        <v>1</v>
      </c>
      <c r="AD1280" s="12">
        <v>0</v>
      </c>
      <c r="AE1280" s="12">
        <v>0</v>
      </c>
      <c r="AF1280" s="12">
        <v>0.41799999999999998</v>
      </c>
      <c r="AG1280" s="113">
        <v>2.9957322735539909</v>
      </c>
      <c r="AH1280" s="12">
        <v>1</v>
      </c>
      <c r="AI1280" s="24">
        <v>58</v>
      </c>
      <c r="AJ1280" s="12">
        <v>1</v>
      </c>
      <c r="AK1280" s="12" t="s">
        <v>1359</v>
      </c>
      <c r="AL1280" s="12">
        <v>29</v>
      </c>
      <c r="AM1280" s="12" t="s">
        <v>179</v>
      </c>
      <c r="AN1280" s="128">
        <f t="shared" si="47"/>
        <v>6.620073206530356</v>
      </c>
      <c r="AO1280" s="12">
        <v>1486.31</v>
      </c>
      <c r="AP1280" s="12" t="s">
        <v>1408</v>
      </c>
      <c r="AQ1280" s="12" t="s">
        <v>1366</v>
      </c>
      <c r="AR1280" s="12" t="s">
        <v>1376</v>
      </c>
      <c r="AS1280" s="12" t="s">
        <v>1414</v>
      </c>
      <c r="AT1280" s="12" t="s">
        <v>17</v>
      </c>
    </row>
    <row r="1281" spans="1:46" ht="15" customHeight="1" x14ac:dyDescent="0.3">
      <c r="A1281" s="15">
        <v>-1.5985056661621186E-2</v>
      </c>
      <c r="B1281" s="12">
        <v>9.2545064883070016E-3</v>
      </c>
      <c r="C1281" s="12">
        <v>1</v>
      </c>
      <c r="D1281" s="12">
        <v>0</v>
      </c>
      <c r="E1281" s="12">
        <v>0</v>
      </c>
      <c r="F1281" s="12">
        <v>0</v>
      </c>
      <c r="G1281" s="12">
        <v>0</v>
      </c>
      <c r="H1281" s="12">
        <v>0</v>
      </c>
      <c r="I1281" s="12">
        <v>0</v>
      </c>
      <c r="J1281" s="12">
        <v>0</v>
      </c>
      <c r="K1281" s="12">
        <v>0</v>
      </c>
      <c r="L1281" s="12">
        <v>0</v>
      </c>
      <c r="M1281" s="12">
        <v>1</v>
      </c>
      <c r="N1281" s="12">
        <v>0</v>
      </c>
      <c r="O1281" s="113">
        <v>7.6066359913898429</v>
      </c>
      <c r="P1281" s="12">
        <v>0</v>
      </c>
      <c r="Q1281" s="12">
        <v>1</v>
      </c>
      <c r="R1281" s="12">
        <v>4.2329999999999997</v>
      </c>
      <c r="S1281" s="128">
        <v>3.2188758248682006</v>
      </c>
      <c r="T1281" s="126">
        <v>0</v>
      </c>
      <c r="U1281" s="128">
        <v>0.90635627623788251</v>
      </c>
      <c r="V1281" s="12">
        <v>1</v>
      </c>
      <c r="W1281" s="12">
        <v>1</v>
      </c>
      <c r="X1281" s="12">
        <v>1</v>
      </c>
      <c r="Y1281" s="12">
        <v>0</v>
      </c>
      <c r="Z1281" s="12">
        <v>0</v>
      </c>
      <c r="AA1281" s="12">
        <v>0</v>
      </c>
      <c r="AB1281" s="12">
        <v>0</v>
      </c>
      <c r="AC1281" s="12">
        <v>1</v>
      </c>
      <c r="AD1281" s="12">
        <v>0</v>
      </c>
      <c r="AE1281" s="12">
        <v>0</v>
      </c>
      <c r="AF1281" s="12">
        <v>0.41799999999999998</v>
      </c>
      <c r="AG1281" s="113">
        <v>2.9957322735539909</v>
      </c>
      <c r="AH1281" s="12">
        <v>1</v>
      </c>
      <c r="AI1281" s="24">
        <v>58</v>
      </c>
      <c r="AJ1281" s="12">
        <v>0</v>
      </c>
      <c r="AK1281" s="12" t="s">
        <v>1359</v>
      </c>
      <c r="AL1281" s="12">
        <v>29</v>
      </c>
      <c r="AM1281" s="12" t="s">
        <v>179</v>
      </c>
      <c r="AN1281" s="128">
        <f t="shared" si="47"/>
        <v>6.620073206530356</v>
      </c>
      <c r="AO1281" s="12">
        <v>1486.31</v>
      </c>
      <c r="AP1281" s="12" t="s">
        <v>1408</v>
      </c>
      <c r="AQ1281" s="12" t="s">
        <v>1366</v>
      </c>
      <c r="AR1281" s="12" t="s">
        <v>1375</v>
      </c>
      <c r="AS1281" s="12" t="s">
        <v>1415</v>
      </c>
      <c r="AT1281" s="12" t="s">
        <v>17</v>
      </c>
    </row>
    <row r="1282" spans="1:46" ht="15" customHeight="1" x14ac:dyDescent="0.3">
      <c r="A1282" s="15">
        <v>0.17630992548384589</v>
      </c>
      <c r="B1282" s="12">
        <v>9.1126478339965278E-3</v>
      </c>
      <c r="C1282" s="12">
        <v>1</v>
      </c>
      <c r="D1282" s="12">
        <v>0</v>
      </c>
      <c r="E1282" s="12">
        <v>0</v>
      </c>
      <c r="F1282" s="12">
        <v>0</v>
      </c>
      <c r="G1282" s="12">
        <v>0</v>
      </c>
      <c r="H1282" s="12">
        <v>0</v>
      </c>
      <c r="I1282" s="12">
        <v>0</v>
      </c>
      <c r="J1282" s="12">
        <v>0</v>
      </c>
      <c r="K1282" s="12">
        <v>0</v>
      </c>
      <c r="L1282" s="12">
        <v>0</v>
      </c>
      <c r="M1282" s="12">
        <v>1</v>
      </c>
      <c r="N1282" s="12">
        <v>0</v>
      </c>
      <c r="O1282" s="113">
        <v>7.6066359913898429</v>
      </c>
      <c r="P1282" s="12">
        <v>0</v>
      </c>
      <c r="Q1282" s="12">
        <v>1</v>
      </c>
      <c r="R1282" s="12">
        <v>4.2329999999999997</v>
      </c>
      <c r="S1282" s="128">
        <v>3.2188758248682006</v>
      </c>
      <c r="T1282" s="126">
        <v>0</v>
      </c>
      <c r="U1282" s="128">
        <v>0.90635627623788251</v>
      </c>
      <c r="V1282" s="12">
        <v>1</v>
      </c>
      <c r="W1282" s="12">
        <v>1</v>
      </c>
      <c r="X1282" s="12">
        <v>1</v>
      </c>
      <c r="Y1282" s="12">
        <v>0</v>
      </c>
      <c r="Z1282" s="12">
        <v>0</v>
      </c>
      <c r="AA1282" s="12">
        <v>0</v>
      </c>
      <c r="AB1282" s="12">
        <v>0</v>
      </c>
      <c r="AC1282" s="12">
        <v>1</v>
      </c>
      <c r="AD1282" s="12">
        <v>0</v>
      </c>
      <c r="AE1282" s="12">
        <v>0</v>
      </c>
      <c r="AF1282" s="12">
        <v>0.41799999999999998</v>
      </c>
      <c r="AG1282" s="113">
        <v>2.9957322735539909</v>
      </c>
      <c r="AH1282" s="12">
        <v>1</v>
      </c>
      <c r="AI1282" s="24">
        <v>58</v>
      </c>
      <c r="AJ1282" s="12">
        <v>1</v>
      </c>
      <c r="AK1282" s="12" t="s">
        <v>1359</v>
      </c>
      <c r="AL1282" s="12">
        <v>29</v>
      </c>
      <c r="AM1282" s="12" t="s">
        <v>179</v>
      </c>
      <c r="AN1282" s="128">
        <f t="shared" si="47"/>
        <v>6.620073206530356</v>
      </c>
      <c r="AO1282" s="12">
        <v>1486.31</v>
      </c>
      <c r="AP1282" s="12" t="s">
        <v>1408</v>
      </c>
      <c r="AQ1282" s="12" t="s">
        <v>1366</v>
      </c>
      <c r="AR1282" s="12" t="s">
        <v>1410</v>
      </c>
      <c r="AS1282" s="12" t="s">
        <v>1412</v>
      </c>
      <c r="AT1282" s="12" t="s">
        <v>17</v>
      </c>
    </row>
    <row r="1283" spans="1:46" ht="15" customHeight="1" x14ac:dyDescent="0.3">
      <c r="A1283" s="15">
        <v>1.0940230325047925E-2</v>
      </c>
      <c r="B1283" s="12">
        <v>9.2571179673482436E-3</v>
      </c>
      <c r="C1283" s="12">
        <v>1</v>
      </c>
      <c r="D1283" s="12">
        <v>0</v>
      </c>
      <c r="E1283" s="12">
        <v>0</v>
      </c>
      <c r="F1283" s="12">
        <v>0</v>
      </c>
      <c r="G1283" s="12">
        <v>0</v>
      </c>
      <c r="H1283" s="12">
        <v>0</v>
      </c>
      <c r="I1283" s="12">
        <v>0</v>
      </c>
      <c r="J1283" s="12">
        <v>0</v>
      </c>
      <c r="K1283" s="12">
        <v>0</v>
      </c>
      <c r="L1283" s="12">
        <v>0</v>
      </c>
      <c r="M1283" s="12">
        <v>1</v>
      </c>
      <c r="N1283" s="12">
        <v>0</v>
      </c>
      <c r="O1283" s="113">
        <v>7.6066359913898429</v>
      </c>
      <c r="P1283" s="12">
        <v>0</v>
      </c>
      <c r="Q1283" s="12">
        <v>1</v>
      </c>
      <c r="R1283" s="12">
        <v>4.2329999999999997</v>
      </c>
      <c r="S1283" s="128">
        <v>3.2188758248682006</v>
      </c>
      <c r="T1283" s="126">
        <v>0</v>
      </c>
      <c r="U1283" s="128">
        <v>0.90635627623788251</v>
      </c>
      <c r="V1283" s="12">
        <v>1</v>
      </c>
      <c r="W1283" s="12">
        <v>1</v>
      </c>
      <c r="X1283" s="12">
        <v>1</v>
      </c>
      <c r="Y1283" s="12">
        <v>0</v>
      </c>
      <c r="Z1283" s="12">
        <v>0</v>
      </c>
      <c r="AA1283" s="12">
        <v>0</v>
      </c>
      <c r="AB1283" s="12">
        <v>0</v>
      </c>
      <c r="AC1283" s="12">
        <v>1</v>
      </c>
      <c r="AD1283" s="12">
        <v>0</v>
      </c>
      <c r="AE1283" s="12">
        <v>0</v>
      </c>
      <c r="AF1283" s="12">
        <v>0.41799999999999998</v>
      </c>
      <c r="AG1283" s="113">
        <v>2.9957322735539909</v>
      </c>
      <c r="AH1283" s="12">
        <v>1</v>
      </c>
      <c r="AI1283" s="24">
        <v>58</v>
      </c>
      <c r="AJ1283" s="12">
        <v>1</v>
      </c>
      <c r="AK1283" s="12" t="s">
        <v>1359</v>
      </c>
      <c r="AL1283" s="12">
        <v>29</v>
      </c>
      <c r="AM1283" s="12" t="s">
        <v>179</v>
      </c>
      <c r="AN1283" s="128">
        <f t="shared" si="47"/>
        <v>6.620073206530356</v>
      </c>
      <c r="AO1283" s="12">
        <v>1486.31</v>
      </c>
      <c r="AP1283" s="12" t="s">
        <v>1408</v>
      </c>
      <c r="AQ1283" s="12" t="s">
        <v>1366</v>
      </c>
      <c r="AR1283" s="12" t="s">
        <v>1411</v>
      </c>
      <c r="AS1283" s="12" t="s">
        <v>1413</v>
      </c>
      <c r="AT1283" s="12" t="s">
        <v>17</v>
      </c>
    </row>
    <row r="1284" spans="1:46" ht="15" customHeight="1" x14ac:dyDescent="0.3">
      <c r="A1284" s="15">
        <v>1.1571315253384709E-2</v>
      </c>
      <c r="B1284" s="12">
        <v>9.2570522027077672E-3</v>
      </c>
      <c r="C1284" s="12">
        <v>1</v>
      </c>
      <c r="D1284" s="12">
        <v>0</v>
      </c>
      <c r="E1284" s="12">
        <v>0</v>
      </c>
      <c r="F1284" s="12">
        <v>0</v>
      </c>
      <c r="G1284" s="12">
        <v>0</v>
      </c>
      <c r="H1284" s="12">
        <v>0</v>
      </c>
      <c r="I1284" s="12">
        <v>0</v>
      </c>
      <c r="J1284" s="12">
        <v>0</v>
      </c>
      <c r="K1284" s="12">
        <v>0</v>
      </c>
      <c r="L1284" s="12">
        <v>0</v>
      </c>
      <c r="M1284" s="12">
        <v>1</v>
      </c>
      <c r="N1284" s="12">
        <v>0</v>
      </c>
      <c r="O1284" s="113">
        <v>7.6066359913898429</v>
      </c>
      <c r="P1284" s="12">
        <v>0</v>
      </c>
      <c r="Q1284" s="12">
        <v>1</v>
      </c>
      <c r="R1284" s="12">
        <v>4.2329999999999997</v>
      </c>
      <c r="S1284" s="128">
        <v>3.2188758248682006</v>
      </c>
      <c r="T1284" s="126">
        <v>0</v>
      </c>
      <c r="U1284" s="128">
        <v>0.90635627623788251</v>
      </c>
      <c r="V1284" s="12">
        <v>1</v>
      </c>
      <c r="W1284" s="12">
        <v>1</v>
      </c>
      <c r="X1284" s="12">
        <v>1</v>
      </c>
      <c r="Y1284" s="12">
        <v>0</v>
      </c>
      <c r="Z1284" s="12">
        <v>0</v>
      </c>
      <c r="AA1284" s="12">
        <v>0</v>
      </c>
      <c r="AB1284" s="12">
        <v>0</v>
      </c>
      <c r="AC1284" s="12">
        <v>1</v>
      </c>
      <c r="AD1284" s="12">
        <v>0</v>
      </c>
      <c r="AE1284" s="12">
        <v>0</v>
      </c>
      <c r="AF1284" s="12">
        <v>0.41799999999999998</v>
      </c>
      <c r="AG1284" s="113">
        <v>2.9957322735539909</v>
      </c>
      <c r="AH1284" s="12">
        <v>1</v>
      </c>
      <c r="AI1284" s="24">
        <v>58</v>
      </c>
      <c r="AJ1284" s="12">
        <v>1</v>
      </c>
      <c r="AK1284" s="12" t="s">
        <v>1359</v>
      </c>
      <c r="AL1284" s="12">
        <v>29</v>
      </c>
      <c r="AM1284" s="12" t="s">
        <v>179</v>
      </c>
      <c r="AN1284" s="128">
        <f t="shared" si="47"/>
        <v>6.620073206530356</v>
      </c>
      <c r="AO1284" s="12">
        <v>1486.31</v>
      </c>
      <c r="AP1284" s="12" t="s">
        <v>1408</v>
      </c>
      <c r="AQ1284" s="12" t="s">
        <v>1366</v>
      </c>
      <c r="AR1284" s="12" t="s">
        <v>1376</v>
      </c>
      <c r="AS1284" s="12" t="s">
        <v>1414</v>
      </c>
      <c r="AT1284" s="12" t="s">
        <v>17</v>
      </c>
    </row>
    <row r="1285" spans="1:46" ht="15" customHeight="1" x14ac:dyDescent="0.3">
      <c r="A1285" s="15">
        <v>-1.265113920011897E-2</v>
      </c>
      <c r="B1285" s="12">
        <v>9.2569311220382713E-3</v>
      </c>
      <c r="C1285" s="12">
        <v>1</v>
      </c>
      <c r="D1285" s="12">
        <v>0</v>
      </c>
      <c r="E1285" s="12">
        <v>0</v>
      </c>
      <c r="F1285" s="12">
        <v>0</v>
      </c>
      <c r="G1285" s="12">
        <v>0</v>
      </c>
      <c r="H1285" s="12">
        <v>0</v>
      </c>
      <c r="I1285" s="12">
        <v>0</v>
      </c>
      <c r="J1285" s="12">
        <v>0</v>
      </c>
      <c r="K1285" s="12">
        <v>0</v>
      </c>
      <c r="L1285" s="12">
        <v>0</v>
      </c>
      <c r="M1285" s="12">
        <v>1</v>
      </c>
      <c r="N1285" s="12">
        <v>0</v>
      </c>
      <c r="O1285" s="113">
        <v>7.6066359913898429</v>
      </c>
      <c r="P1285" s="12">
        <v>0</v>
      </c>
      <c r="Q1285" s="12">
        <v>1</v>
      </c>
      <c r="R1285" s="12">
        <v>4.2329999999999997</v>
      </c>
      <c r="S1285" s="128">
        <v>3.2188758248682006</v>
      </c>
      <c r="T1285" s="126">
        <v>0</v>
      </c>
      <c r="U1285" s="128">
        <v>0.90635627623788251</v>
      </c>
      <c r="V1285" s="12">
        <v>1</v>
      </c>
      <c r="W1285" s="12">
        <v>1</v>
      </c>
      <c r="X1285" s="12">
        <v>1</v>
      </c>
      <c r="Y1285" s="12">
        <v>0</v>
      </c>
      <c r="Z1285" s="12">
        <v>0</v>
      </c>
      <c r="AA1285" s="12">
        <v>0</v>
      </c>
      <c r="AB1285" s="12">
        <v>0</v>
      </c>
      <c r="AC1285" s="12">
        <v>1</v>
      </c>
      <c r="AD1285" s="12">
        <v>0</v>
      </c>
      <c r="AE1285" s="12">
        <v>0</v>
      </c>
      <c r="AF1285" s="12">
        <v>0.41799999999999998</v>
      </c>
      <c r="AG1285" s="113">
        <v>2.9957322735539909</v>
      </c>
      <c r="AH1285" s="12">
        <v>1</v>
      </c>
      <c r="AI1285" s="24">
        <v>58</v>
      </c>
      <c r="AJ1285" s="12">
        <v>0</v>
      </c>
      <c r="AK1285" s="12" t="s">
        <v>1359</v>
      </c>
      <c r="AL1285" s="12">
        <v>29</v>
      </c>
      <c r="AM1285" s="12" t="s">
        <v>179</v>
      </c>
      <c r="AN1285" s="128">
        <f t="shared" si="47"/>
        <v>6.620073206530356</v>
      </c>
      <c r="AO1285" s="12">
        <v>1486.31</v>
      </c>
      <c r="AP1285" s="12" t="s">
        <v>1408</v>
      </c>
      <c r="AQ1285" s="12" t="s">
        <v>1366</v>
      </c>
      <c r="AR1285" s="12" t="s">
        <v>1375</v>
      </c>
      <c r="AS1285" s="12" t="s">
        <v>1415</v>
      </c>
      <c r="AT1285" s="12" t="s">
        <v>17</v>
      </c>
    </row>
    <row r="1286" spans="1:46" ht="15" customHeight="1" x14ac:dyDescent="0.3">
      <c r="A1286" s="15">
        <v>0.17635508799328983</v>
      </c>
      <c r="B1286" s="12">
        <v>9.1125729358234875E-3</v>
      </c>
      <c r="C1286" s="12">
        <v>1</v>
      </c>
      <c r="D1286" s="12">
        <v>0</v>
      </c>
      <c r="E1286" s="12">
        <v>0</v>
      </c>
      <c r="F1286" s="12">
        <v>1</v>
      </c>
      <c r="G1286" s="12">
        <v>0</v>
      </c>
      <c r="H1286" s="12">
        <v>0</v>
      </c>
      <c r="I1286" s="12">
        <v>0</v>
      </c>
      <c r="J1286" s="12">
        <v>0</v>
      </c>
      <c r="K1286" s="12">
        <v>0</v>
      </c>
      <c r="L1286" s="12">
        <v>0</v>
      </c>
      <c r="M1286" s="12">
        <v>1</v>
      </c>
      <c r="N1286" s="12">
        <v>0</v>
      </c>
      <c r="O1286" s="113">
        <v>7.6066359913898429</v>
      </c>
      <c r="P1286" s="12">
        <v>0</v>
      </c>
      <c r="Q1286" s="12">
        <v>1</v>
      </c>
      <c r="R1286" s="12">
        <v>4.2329999999999997</v>
      </c>
      <c r="S1286" s="128">
        <v>3.2188758248682006</v>
      </c>
      <c r="T1286" s="126">
        <v>0</v>
      </c>
      <c r="U1286" s="128">
        <v>0.90635627623788251</v>
      </c>
      <c r="V1286" s="12">
        <v>1</v>
      </c>
      <c r="W1286" s="12">
        <v>1</v>
      </c>
      <c r="X1286" s="12">
        <v>1</v>
      </c>
      <c r="Y1286" s="12">
        <v>0</v>
      </c>
      <c r="Z1286" s="12">
        <v>0</v>
      </c>
      <c r="AA1286" s="12">
        <v>0</v>
      </c>
      <c r="AB1286" s="12">
        <v>0</v>
      </c>
      <c r="AC1286" s="12">
        <v>1</v>
      </c>
      <c r="AD1286" s="12">
        <v>0</v>
      </c>
      <c r="AE1286" s="12">
        <v>0</v>
      </c>
      <c r="AF1286" s="12">
        <v>0.41799999999999998</v>
      </c>
      <c r="AG1286" s="113">
        <v>2.9957322735539909</v>
      </c>
      <c r="AH1286" s="12">
        <v>1</v>
      </c>
      <c r="AI1286" s="24">
        <v>58</v>
      </c>
      <c r="AJ1286" s="12">
        <v>1</v>
      </c>
      <c r="AK1286" s="12" t="s">
        <v>1359</v>
      </c>
      <c r="AL1286" s="12">
        <v>29</v>
      </c>
      <c r="AM1286" s="12" t="s">
        <v>179</v>
      </c>
      <c r="AN1286" s="128">
        <f t="shared" si="47"/>
        <v>6.620073206530356</v>
      </c>
      <c r="AO1286" s="12">
        <v>1486.31</v>
      </c>
      <c r="AP1286" s="12" t="s">
        <v>1409</v>
      </c>
      <c r="AQ1286" s="12" t="s">
        <v>1382</v>
      </c>
      <c r="AR1286" s="12" t="s">
        <v>1410</v>
      </c>
      <c r="AS1286" s="12" t="s">
        <v>1416</v>
      </c>
      <c r="AT1286" s="12" t="s">
        <v>17</v>
      </c>
    </row>
    <row r="1287" spans="1:46" ht="15" customHeight="1" x14ac:dyDescent="0.3">
      <c r="A1287" s="15">
        <v>1.1461126796541257E-2</v>
      </c>
      <c r="B1287" s="12">
        <v>9.2570639510525538E-3</v>
      </c>
      <c r="C1287" s="12">
        <v>1</v>
      </c>
      <c r="D1287" s="12">
        <v>0</v>
      </c>
      <c r="E1287" s="12">
        <v>0</v>
      </c>
      <c r="F1287" s="12">
        <v>1</v>
      </c>
      <c r="G1287" s="12">
        <v>0</v>
      </c>
      <c r="H1287" s="12">
        <v>0</v>
      </c>
      <c r="I1287" s="12">
        <v>0</v>
      </c>
      <c r="J1287" s="12">
        <v>0</v>
      </c>
      <c r="K1287" s="12">
        <v>0</v>
      </c>
      <c r="L1287" s="12">
        <v>0</v>
      </c>
      <c r="M1287" s="12">
        <v>1</v>
      </c>
      <c r="N1287" s="12">
        <v>0</v>
      </c>
      <c r="O1287" s="113">
        <v>7.6066359913898429</v>
      </c>
      <c r="P1287" s="12">
        <v>0</v>
      </c>
      <c r="Q1287" s="12">
        <v>1</v>
      </c>
      <c r="R1287" s="12">
        <v>4.2329999999999997</v>
      </c>
      <c r="S1287" s="128">
        <v>3.2188758248682006</v>
      </c>
      <c r="T1287" s="126">
        <v>0</v>
      </c>
      <c r="U1287" s="128">
        <v>0.90635627623788251</v>
      </c>
      <c r="V1287" s="12">
        <v>1</v>
      </c>
      <c r="W1287" s="12">
        <v>1</v>
      </c>
      <c r="X1287" s="12">
        <v>1</v>
      </c>
      <c r="Y1287" s="12">
        <v>0</v>
      </c>
      <c r="Z1287" s="12">
        <v>0</v>
      </c>
      <c r="AA1287" s="12">
        <v>0</v>
      </c>
      <c r="AB1287" s="12">
        <v>0</v>
      </c>
      <c r="AC1287" s="12">
        <v>1</v>
      </c>
      <c r="AD1287" s="12">
        <v>0</v>
      </c>
      <c r="AE1287" s="12">
        <v>0</v>
      </c>
      <c r="AF1287" s="12">
        <v>0.41799999999999998</v>
      </c>
      <c r="AG1287" s="113">
        <v>2.9957322735539909</v>
      </c>
      <c r="AH1287" s="12">
        <v>1</v>
      </c>
      <c r="AI1287" s="24">
        <v>58</v>
      </c>
      <c r="AJ1287" s="12">
        <v>1</v>
      </c>
      <c r="AK1287" s="12" t="s">
        <v>1359</v>
      </c>
      <c r="AL1287" s="12">
        <v>29</v>
      </c>
      <c r="AM1287" s="12" t="s">
        <v>179</v>
      </c>
      <c r="AN1287" s="128">
        <f t="shared" si="47"/>
        <v>6.620073206530356</v>
      </c>
      <c r="AO1287" s="12">
        <v>1486.31</v>
      </c>
      <c r="AP1287" s="12" t="s">
        <v>1409</v>
      </c>
      <c r="AQ1287" s="12" t="s">
        <v>1382</v>
      </c>
      <c r="AR1287" s="12" t="s">
        <v>1411</v>
      </c>
      <c r="AS1287" s="12" t="s">
        <v>1417</v>
      </c>
      <c r="AT1287" s="12" t="s">
        <v>17</v>
      </c>
    </row>
    <row r="1288" spans="1:46" ht="15" customHeight="1" x14ac:dyDescent="0.3">
      <c r="A1288" s="15">
        <v>6.6126214135501095E-4</v>
      </c>
      <c r="B1288" s="12">
        <v>9.2576699789701528E-3</v>
      </c>
      <c r="C1288" s="12">
        <v>1</v>
      </c>
      <c r="D1288" s="12">
        <v>0</v>
      </c>
      <c r="E1288" s="12">
        <v>0</v>
      </c>
      <c r="F1288" s="12">
        <v>1</v>
      </c>
      <c r="G1288" s="12">
        <v>0</v>
      </c>
      <c r="H1288" s="12">
        <v>0</v>
      </c>
      <c r="I1288" s="12">
        <v>0</v>
      </c>
      <c r="J1288" s="12">
        <v>0</v>
      </c>
      <c r="K1288" s="12">
        <v>0</v>
      </c>
      <c r="L1288" s="12">
        <v>0</v>
      </c>
      <c r="M1288" s="12">
        <v>1</v>
      </c>
      <c r="N1288" s="12">
        <v>0</v>
      </c>
      <c r="O1288" s="113">
        <v>7.6066359913898429</v>
      </c>
      <c r="P1288" s="12">
        <v>0</v>
      </c>
      <c r="Q1288" s="12">
        <v>1</v>
      </c>
      <c r="R1288" s="12">
        <v>4.2329999999999997</v>
      </c>
      <c r="S1288" s="128">
        <v>3.2188758248682006</v>
      </c>
      <c r="T1288" s="126">
        <v>0</v>
      </c>
      <c r="U1288" s="128">
        <v>0.90635627623788251</v>
      </c>
      <c r="V1288" s="12">
        <v>1</v>
      </c>
      <c r="W1288" s="12">
        <v>1</v>
      </c>
      <c r="X1288" s="12">
        <v>1</v>
      </c>
      <c r="Y1288" s="12">
        <v>0</v>
      </c>
      <c r="Z1288" s="12">
        <v>0</v>
      </c>
      <c r="AA1288" s="12">
        <v>0</v>
      </c>
      <c r="AB1288" s="12">
        <v>0</v>
      </c>
      <c r="AC1288" s="12">
        <v>1</v>
      </c>
      <c r="AD1288" s="12">
        <v>0</v>
      </c>
      <c r="AE1288" s="12">
        <v>0</v>
      </c>
      <c r="AF1288" s="12">
        <v>0.41799999999999998</v>
      </c>
      <c r="AG1288" s="113">
        <v>2.9957322735539909</v>
      </c>
      <c r="AH1288" s="12">
        <v>1</v>
      </c>
      <c r="AI1288" s="24">
        <v>58</v>
      </c>
      <c r="AJ1288" s="12">
        <v>1</v>
      </c>
      <c r="AK1288" s="12" t="s">
        <v>1359</v>
      </c>
      <c r="AL1288" s="12">
        <v>29</v>
      </c>
      <c r="AM1288" s="12" t="s">
        <v>179</v>
      </c>
      <c r="AN1288" s="128">
        <f t="shared" si="47"/>
        <v>6.620073206530356</v>
      </c>
      <c r="AO1288" s="12">
        <v>1486.31</v>
      </c>
      <c r="AP1288" s="12" t="s">
        <v>1409</v>
      </c>
      <c r="AQ1288" s="12" t="s">
        <v>1382</v>
      </c>
      <c r="AR1288" s="12" t="s">
        <v>1376</v>
      </c>
      <c r="AS1288" s="12" t="s">
        <v>1418</v>
      </c>
      <c r="AT1288" s="12" t="s">
        <v>17</v>
      </c>
    </row>
    <row r="1289" spans="1:46" ht="15" customHeight="1" x14ac:dyDescent="0.3">
      <c r="A1289" s="15">
        <v>-1.0867060197884547E-2</v>
      </c>
      <c r="B1289" s="12">
        <v>9.2571253537535019E-3</v>
      </c>
      <c r="C1289" s="12">
        <v>1</v>
      </c>
      <c r="D1289" s="12">
        <v>0</v>
      </c>
      <c r="E1289" s="12">
        <v>0</v>
      </c>
      <c r="F1289" s="12">
        <v>1</v>
      </c>
      <c r="G1289" s="12">
        <v>0</v>
      </c>
      <c r="H1289" s="12">
        <v>0</v>
      </c>
      <c r="I1289" s="12">
        <v>0</v>
      </c>
      <c r="J1289" s="12">
        <v>0</v>
      </c>
      <c r="K1289" s="12">
        <v>0</v>
      </c>
      <c r="L1289" s="12">
        <v>0</v>
      </c>
      <c r="M1289" s="12">
        <v>1</v>
      </c>
      <c r="N1289" s="12">
        <v>0</v>
      </c>
      <c r="O1289" s="113">
        <v>7.6066359913898429</v>
      </c>
      <c r="P1289" s="12">
        <v>0</v>
      </c>
      <c r="Q1289" s="12">
        <v>1</v>
      </c>
      <c r="R1289" s="12">
        <v>4.2329999999999997</v>
      </c>
      <c r="S1289" s="128">
        <v>3.2188758248682006</v>
      </c>
      <c r="T1289" s="126">
        <v>0</v>
      </c>
      <c r="U1289" s="128">
        <v>0.90635627623788251</v>
      </c>
      <c r="V1289" s="12">
        <v>1</v>
      </c>
      <c r="W1289" s="12">
        <v>1</v>
      </c>
      <c r="X1289" s="12">
        <v>1</v>
      </c>
      <c r="Y1289" s="12">
        <v>0</v>
      </c>
      <c r="Z1289" s="12">
        <v>0</v>
      </c>
      <c r="AA1289" s="12">
        <v>0</v>
      </c>
      <c r="AB1289" s="12">
        <v>0</v>
      </c>
      <c r="AC1289" s="12">
        <v>1</v>
      </c>
      <c r="AD1289" s="12">
        <v>0</v>
      </c>
      <c r="AE1289" s="12">
        <v>0</v>
      </c>
      <c r="AF1289" s="12">
        <v>0.41799999999999998</v>
      </c>
      <c r="AG1289" s="113">
        <v>2.9957322735539909</v>
      </c>
      <c r="AH1289" s="12">
        <v>1</v>
      </c>
      <c r="AI1289" s="24">
        <v>58</v>
      </c>
      <c r="AJ1289" s="12">
        <v>0</v>
      </c>
      <c r="AK1289" s="12" t="s">
        <v>1359</v>
      </c>
      <c r="AL1289" s="12">
        <v>29</v>
      </c>
      <c r="AM1289" s="12" t="s">
        <v>179</v>
      </c>
      <c r="AN1289" s="128">
        <f t="shared" si="47"/>
        <v>6.620073206530356</v>
      </c>
      <c r="AO1289" s="12">
        <v>1486.31</v>
      </c>
      <c r="AP1289" s="12" t="s">
        <v>1409</v>
      </c>
      <c r="AQ1289" s="12" t="s">
        <v>1382</v>
      </c>
      <c r="AR1289" s="12" t="s">
        <v>1375</v>
      </c>
      <c r="AS1289" s="12" t="s">
        <v>1419</v>
      </c>
      <c r="AT1289" s="12" t="s">
        <v>17</v>
      </c>
    </row>
    <row r="1290" spans="1:46" ht="15" customHeight="1" x14ac:dyDescent="0.3">
      <c r="A1290" s="15">
        <v>0.18590540627249044</v>
      </c>
      <c r="B1290" s="12">
        <v>9.0962889919261377E-3</v>
      </c>
      <c r="C1290" s="12">
        <v>1</v>
      </c>
      <c r="D1290" s="12">
        <v>0</v>
      </c>
      <c r="E1290" s="12">
        <v>0</v>
      </c>
      <c r="F1290" s="12">
        <v>1</v>
      </c>
      <c r="G1290" s="12">
        <v>0</v>
      </c>
      <c r="H1290" s="12">
        <v>0</v>
      </c>
      <c r="I1290" s="12">
        <v>0</v>
      </c>
      <c r="J1290" s="12">
        <v>0</v>
      </c>
      <c r="K1290" s="12">
        <v>0</v>
      </c>
      <c r="L1290" s="12">
        <v>0</v>
      </c>
      <c r="M1290" s="12">
        <v>1</v>
      </c>
      <c r="N1290" s="12">
        <v>0</v>
      </c>
      <c r="O1290" s="113">
        <v>7.6066359913898429</v>
      </c>
      <c r="P1290" s="12">
        <v>0</v>
      </c>
      <c r="Q1290" s="12">
        <v>1</v>
      </c>
      <c r="R1290" s="12">
        <v>4.2329999999999997</v>
      </c>
      <c r="S1290" s="128">
        <v>3.2188758248682006</v>
      </c>
      <c r="T1290" s="126">
        <v>0</v>
      </c>
      <c r="U1290" s="128">
        <v>0.90635627623788251</v>
      </c>
      <c r="V1290" s="12">
        <v>1</v>
      </c>
      <c r="W1290" s="12">
        <v>1</v>
      </c>
      <c r="X1290" s="12">
        <v>1</v>
      </c>
      <c r="Y1290" s="12">
        <v>0</v>
      </c>
      <c r="Z1290" s="12">
        <v>0</v>
      </c>
      <c r="AA1290" s="12">
        <v>0</v>
      </c>
      <c r="AB1290" s="12">
        <v>0</v>
      </c>
      <c r="AC1290" s="12">
        <v>1</v>
      </c>
      <c r="AD1290" s="12">
        <v>0</v>
      </c>
      <c r="AE1290" s="12">
        <v>0</v>
      </c>
      <c r="AF1290" s="12">
        <v>0.41799999999999998</v>
      </c>
      <c r="AG1290" s="113">
        <v>2.9957322735539909</v>
      </c>
      <c r="AH1290" s="12">
        <v>1</v>
      </c>
      <c r="AI1290" s="24">
        <v>58</v>
      </c>
      <c r="AJ1290" s="12">
        <v>1</v>
      </c>
      <c r="AK1290" s="12" t="s">
        <v>1359</v>
      </c>
      <c r="AL1290" s="12">
        <v>29</v>
      </c>
      <c r="AM1290" s="12" t="s">
        <v>179</v>
      </c>
      <c r="AN1290" s="128">
        <f t="shared" si="47"/>
        <v>6.620073206530356</v>
      </c>
      <c r="AO1290" s="12">
        <v>1486.31</v>
      </c>
      <c r="AP1290" s="12" t="s">
        <v>1409</v>
      </c>
      <c r="AQ1290" s="12" t="s">
        <v>1382</v>
      </c>
      <c r="AR1290" s="12" t="s">
        <v>1410</v>
      </c>
      <c r="AS1290" s="12" t="s">
        <v>1416</v>
      </c>
      <c r="AT1290" s="12" t="s">
        <v>17</v>
      </c>
    </row>
    <row r="1291" spans="1:46" ht="15" customHeight="1" x14ac:dyDescent="0.3">
      <c r="A1291" s="15">
        <v>2.0647327342175129E-2</v>
      </c>
      <c r="B1291" s="12">
        <v>9.2556984637336779E-3</v>
      </c>
      <c r="C1291" s="12">
        <v>1</v>
      </c>
      <c r="D1291" s="12">
        <v>0</v>
      </c>
      <c r="E1291" s="12">
        <v>0</v>
      </c>
      <c r="F1291" s="12">
        <v>1</v>
      </c>
      <c r="G1291" s="12">
        <v>0</v>
      </c>
      <c r="H1291" s="12">
        <v>0</v>
      </c>
      <c r="I1291" s="12">
        <v>0</v>
      </c>
      <c r="J1291" s="12">
        <v>0</v>
      </c>
      <c r="K1291" s="12">
        <v>0</v>
      </c>
      <c r="L1291" s="12">
        <v>0</v>
      </c>
      <c r="M1291" s="12">
        <v>1</v>
      </c>
      <c r="N1291" s="12">
        <v>0</v>
      </c>
      <c r="O1291" s="113">
        <v>7.6066359913898429</v>
      </c>
      <c r="P1291" s="12">
        <v>0</v>
      </c>
      <c r="Q1291" s="12">
        <v>1</v>
      </c>
      <c r="R1291" s="12">
        <v>4.2329999999999997</v>
      </c>
      <c r="S1291" s="128">
        <v>3.2188758248682006</v>
      </c>
      <c r="T1291" s="126">
        <v>0</v>
      </c>
      <c r="U1291" s="128">
        <v>0.90635627623788251</v>
      </c>
      <c r="V1291" s="12">
        <v>1</v>
      </c>
      <c r="W1291" s="12">
        <v>1</v>
      </c>
      <c r="X1291" s="12">
        <v>1</v>
      </c>
      <c r="Y1291" s="12">
        <v>0</v>
      </c>
      <c r="Z1291" s="12">
        <v>0</v>
      </c>
      <c r="AA1291" s="12">
        <v>0</v>
      </c>
      <c r="AB1291" s="12">
        <v>0</v>
      </c>
      <c r="AC1291" s="12">
        <v>1</v>
      </c>
      <c r="AD1291" s="12">
        <v>0</v>
      </c>
      <c r="AE1291" s="12">
        <v>0</v>
      </c>
      <c r="AF1291" s="12">
        <v>0.41799999999999998</v>
      </c>
      <c r="AG1291" s="113">
        <v>2.9957322735539909</v>
      </c>
      <c r="AH1291" s="12">
        <v>1</v>
      </c>
      <c r="AI1291" s="24">
        <v>58</v>
      </c>
      <c r="AJ1291" s="12">
        <v>1</v>
      </c>
      <c r="AK1291" s="12" t="s">
        <v>1359</v>
      </c>
      <c r="AL1291" s="12">
        <v>29</v>
      </c>
      <c r="AM1291" s="12" t="s">
        <v>179</v>
      </c>
      <c r="AN1291" s="128">
        <f t="shared" si="47"/>
        <v>6.620073206530356</v>
      </c>
      <c r="AO1291" s="12">
        <v>1486.31</v>
      </c>
      <c r="AP1291" s="12" t="s">
        <v>1409</v>
      </c>
      <c r="AQ1291" s="12" t="s">
        <v>1382</v>
      </c>
      <c r="AR1291" s="12" t="s">
        <v>1411</v>
      </c>
      <c r="AS1291" s="12" t="s">
        <v>1417</v>
      </c>
      <c r="AT1291" s="12" t="s">
        <v>17</v>
      </c>
    </row>
    <row r="1292" spans="1:46" ht="15" customHeight="1" x14ac:dyDescent="0.3">
      <c r="A1292" s="15">
        <v>1.1781673860714544E-2</v>
      </c>
      <c r="B1292" s="12">
        <v>9.2570294619899966E-3</v>
      </c>
      <c r="C1292" s="12">
        <v>1</v>
      </c>
      <c r="D1292" s="12">
        <v>0</v>
      </c>
      <c r="E1292" s="12">
        <v>0</v>
      </c>
      <c r="F1292" s="12">
        <v>1</v>
      </c>
      <c r="G1292" s="12">
        <v>0</v>
      </c>
      <c r="H1292" s="12">
        <v>0</v>
      </c>
      <c r="I1292" s="12">
        <v>0</v>
      </c>
      <c r="J1292" s="12">
        <v>0</v>
      </c>
      <c r="K1292" s="12">
        <v>0</v>
      </c>
      <c r="L1292" s="12">
        <v>0</v>
      </c>
      <c r="M1292" s="12">
        <v>1</v>
      </c>
      <c r="N1292" s="12">
        <v>0</v>
      </c>
      <c r="O1292" s="113">
        <v>7.6066359913898429</v>
      </c>
      <c r="P1292" s="12">
        <v>0</v>
      </c>
      <c r="Q1292" s="12">
        <v>1</v>
      </c>
      <c r="R1292" s="12">
        <v>4.2329999999999997</v>
      </c>
      <c r="S1292" s="128">
        <v>3.2188758248682006</v>
      </c>
      <c r="T1292" s="126">
        <v>0</v>
      </c>
      <c r="U1292" s="128">
        <v>0.90635627623788251</v>
      </c>
      <c r="V1292" s="12">
        <v>1</v>
      </c>
      <c r="W1292" s="12">
        <v>1</v>
      </c>
      <c r="X1292" s="12">
        <v>1</v>
      </c>
      <c r="Y1292" s="12">
        <v>0</v>
      </c>
      <c r="Z1292" s="12">
        <v>0</v>
      </c>
      <c r="AA1292" s="12">
        <v>0</v>
      </c>
      <c r="AB1292" s="12">
        <v>0</v>
      </c>
      <c r="AC1292" s="12">
        <v>1</v>
      </c>
      <c r="AD1292" s="12">
        <v>0</v>
      </c>
      <c r="AE1292" s="12">
        <v>0</v>
      </c>
      <c r="AF1292" s="12">
        <v>0.41799999999999998</v>
      </c>
      <c r="AG1292" s="113">
        <v>2.9957322735539909</v>
      </c>
      <c r="AH1292" s="12">
        <v>1</v>
      </c>
      <c r="AI1292" s="24">
        <v>58</v>
      </c>
      <c r="AJ1292" s="12">
        <v>1</v>
      </c>
      <c r="AK1292" s="12" t="s">
        <v>1359</v>
      </c>
      <c r="AL1292" s="12">
        <v>29</v>
      </c>
      <c r="AM1292" s="12" t="s">
        <v>179</v>
      </c>
      <c r="AN1292" s="128">
        <f t="shared" si="47"/>
        <v>6.620073206530356</v>
      </c>
      <c r="AO1292" s="12">
        <v>1486.31</v>
      </c>
      <c r="AP1292" s="12" t="s">
        <v>1409</v>
      </c>
      <c r="AQ1292" s="12" t="s">
        <v>1382</v>
      </c>
      <c r="AR1292" s="12" t="s">
        <v>1376</v>
      </c>
      <c r="AS1292" s="12" t="s">
        <v>1418</v>
      </c>
      <c r="AT1292" s="12" t="s">
        <v>17</v>
      </c>
    </row>
    <row r="1293" spans="1:46" ht="15" customHeight="1" x14ac:dyDescent="0.3">
      <c r="A1293" s="15">
        <v>-3.5267102593623543E-3</v>
      </c>
      <c r="B1293" s="12">
        <v>9.2576144308261811E-3</v>
      </c>
      <c r="C1293" s="12">
        <v>1</v>
      </c>
      <c r="D1293" s="12">
        <v>0</v>
      </c>
      <c r="E1293" s="12">
        <v>0</v>
      </c>
      <c r="F1293" s="12">
        <v>1</v>
      </c>
      <c r="G1293" s="12">
        <v>0</v>
      </c>
      <c r="H1293" s="12">
        <v>0</v>
      </c>
      <c r="I1293" s="12">
        <v>0</v>
      </c>
      <c r="J1293" s="12">
        <v>0</v>
      </c>
      <c r="K1293" s="12">
        <v>0</v>
      </c>
      <c r="L1293" s="12">
        <v>0</v>
      </c>
      <c r="M1293" s="12">
        <v>1</v>
      </c>
      <c r="N1293" s="12">
        <v>0</v>
      </c>
      <c r="O1293" s="113">
        <v>7.6066359913898429</v>
      </c>
      <c r="P1293" s="12">
        <v>0</v>
      </c>
      <c r="Q1293" s="12">
        <v>1</v>
      </c>
      <c r="R1293" s="12">
        <v>4.2329999999999997</v>
      </c>
      <c r="S1293" s="128">
        <v>3.2188758248682006</v>
      </c>
      <c r="T1293" s="126">
        <v>0</v>
      </c>
      <c r="U1293" s="128">
        <v>0.90635627623788251</v>
      </c>
      <c r="V1293" s="12">
        <v>1</v>
      </c>
      <c r="W1293" s="12">
        <v>1</v>
      </c>
      <c r="X1293" s="12">
        <v>1</v>
      </c>
      <c r="Y1293" s="12">
        <v>0</v>
      </c>
      <c r="Z1293" s="12">
        <v>0</v>
      </c>
      <c r="AA1293" s="12">
        <v>0</v>
      </c>
      <c r="AB1293" s="12">
        <v>0</v>
      </c>
      <c r="AC1293" s="12">
        <v>1</v>
      </c>
      <c r="AD1293" s="12">
        <v>0</v>
      </c>
      <c r="AE1293" s="12">
        <v>0</v>
      </c>
      <c r="AF1293" s="12">
        <v>0.41799999999999998</v>
      </c>
      <c r="AG1293" s="113">
        <v>2.9957322735539909</v>
      </c>
      <c r="AH1293" s="12">
        <v>1</v>
      </c>
      <c r="AI1293" s="24">
        <v>58</v>
      </c>
      <c r="AJ1293" s="12">
        <v>0</v>
      </c>
      <c r="AK1293" s="12" t="s">
        <v>1359</v>
      </c>
      <c r="AL1293" s="12">
        <v>29</v>
      </c>
      <c r="AM1293" s="12" t="s">
        <v>179</v>
      </c>
      <c r="AN1293" s="128">
        <f t="shared" si="47"/>
        <v>6.620073206530356</v>
      </c>
      <c r="AO1293" s="12">
        <v>1486.31</v>
      </c>
      <c r="AP1293" s="12" t="s">
        <v>1409</v>
      </c>
      <c r="AQ1293" s="12" t="s">
        <v>1382</v>
      </c>
      <c r="AR1293" s="12" t="s">
        <v>1375</v>
      </c>
      <c r="AS1293" s="12" t="s">
        <v>1419</v>
      </c>
      <c r="AT1293" s="12" t="s">
        <v>17</v>
      </c>
    </row>
    <row r="1294" spans="1:46" ht="15" customHeight="1" x14ac:dyDescent="0.3">
      <c r="A1294" s="15">
        <v>7.3086935202659339E-2</v>
      </c>
      <c r="B1294" s="12">
        <v>7.8241469801146931E-3</v>
      </c>
      <c r="C1294" s="12">
        <v>1</v>
      </c>
      <c r="D1294" s="12">
        <v>0</v>
      </c>
      <c r="E1294" s="12">
        <v>0</v>
      </c>
      <c r="F1294" s="12">
        <v>0</v>
      </c>
      <c r="G1294" s="12">
        <v>0</v>
      </c>
      <c r="H1294" s="12">
        <v>0</v>
      </c>
      <c r="I1294" s="12">
        <v>0</v>
      </c>
      <c r="J1294" s="12">
        <v>0</v>
      </c>
      <c r="K1294" s="12">
        <v>0</v>
      </c>
      <c r="L1294" s="12">
        <v>0</v>
      </c>
      <c r="M1294" s="12">
        <v>1</v>
      </c>
      <c r="N1294" s="12">
        <v>0</v>
      </c>
      <c r="O1294" s="113">
        <v>7.6066359913898429</v>
      </c>
      <c r="P1294" s="12">
        <v>0</v>
      </c>
      <c r="Q1294" s="12">
        <v>1</v>
      </c>
      <c r="R1294" s="12">
        <v>4.2329999999999997</v>
      </c>
      <c r="S1294" s="128">
        <v>3.2188758248682006</v>
      </c>
      <c r="T1294" s="126">
        <v>0</v>
      </c>
      <c r="U1294" s="128">
        <v>0.90635627623788251</v>
      </c>
      <c r="V1294" s="12">
        <v>1</v>
      </c>
      <c r="W1294" s="12">
        <v>1</v>
      </c>
      <c r="X1294" s="12">
        <v>1</v>
      </c>
      <c r="Y1294" s="12">
        <v>0</v>
      </c>
      <c r="Z1294" s="12">
        <v>0</v>
      </c>
      <c r="AA1294" s="12">
        <v>0</v>
      </c>
      <c r="AB1294" s="12">
        <v>0</v>
      </c>
      <c r="AC1294" s="12">
        <v>1</v>
      </c>
      <c r="AD1294" s="12">
        <v>0</v>
      </c>
      <c r="AE1294" s="12">
        <v>0</v>
      </c>
      <c r="AF1294" s="12">
        <v>0.41799999999999998</v>
      </c>
      <c r="AG1294" s="113">
        <v>2.9957322735539909</v>
      </c>
      <c r="AH1294" s="12">
        <v>1</v>
      </c>
      <c r="AI1294" s="24">
        <v>58</v>
      </c>
      <c r="AJ1294" s="12">
        <v>1</v>
      </c>
      <c r="AK1294" s="12" t="s">
        <v>1359</v>
      </c>
      <c r="AL1294" s="12">
        <v>29</v>
      </c>
      <c r="AM1294" s="12" t="s">
        <v>179</v>
      </c>
      <c r="AN1294" s="128">
        <f t="shared" si="47"/>
        <v>6.620073206530356</v>
      </c>
      <c r="AO1294" s="12">
        <v>1486.31</v>
      </c>
      <c r="AP1294" s="12" t="s">
        <v>1384</v>
      </c>
      <c r="AQ1294" s="12" t="s">
        <v>1366</v>
      </c>
      <c r="AR1294" s="12" t="s">
        <v>1373</v>
      </c>
      <c r="AS1294" s="12" t="s">
        <v>1422</v>
      </c>
      <c r="AT1294" s="12" t="s">
        <v>17</v>
      </c>
    </row>
    <row r="1295" spans="1:46" ht="15" customHeight="1" x14ac:dyDescent="0.3">
      <c r="A1295" s="15">
        <v>-3.1005412775870172E-3</v>
      </c>
      <c r="B1295" s="12">
        <v>7.8450904884062207E-3</v>
      </c>
      <c r="C1295" s="12">
        <v>1</v>
      </c>
      <c r="D1295" s="12">
        <v>0</v>
      </c>
      <c r="E1295" s="12">
        <v>0</v>
      </c>
      <c r="F1295" s="12">
        <v>0</v>
      </c>
      <c r="G1295" s="12">
        <v>0</v>
      </c>
      <c r="H1295" s="12">
        <v>0</v>
      </c>
      <c r="I1295" s="12">
        <v>0</v>
      </c>
      <c r="J1295" s="12">
        <v>0</v>
      </c>
      <c r="K1295" s="12">
        <v>0</v>
      </c>
      <c r="L1295" s="12">
        <v>0</v>
      </c>
      <c r="M1295" s="12">
        <v>1</v>
      </c>
      <c r="N1295" s="12">
        <v>0</v>
      </c>
      <c r="O1295" s="113">
        <v>7.6066359913898429</v>
      </c>
      <c r="P1295" s="12">
        <v>0</v>
      </c>
      <c r="Q1295" s="12">
        <v>1</v>
      </c>
      <c r="R1295" s="12">
        <v>4.2329999999999997</v>
      </c>
      <c r="S1295" s="128">
        <v>3.2188758248682006</v>
      </c>
      <c r="T1295" s="126">
        <v>0</v>
      </c>
      <c r="U1295" s="128">
        <v>0.90635627623788251</v>
      </c>
      <c r="V1295" s="12">
        <v>1</v>
      </c>
      <c r="W1295" s="12">
        <v>1</v>
      </c>
      <c r="X1295" s="12">
        <v>1</v>
      </c>
      <c r="Y1295" s="12">
        <v>0</v>
      </c>
      <c r="Z1295" s="12">
        <v>0</v>
      </c>
      <c r="AA1295" s="12">
        <v>0</v>
      </c>
      <c r="AB1295" s="12">
        <v>0</v>
      </c>
      <c r="AC1295" s="12">
        <v>1</v>
      </c>
      <c r="AD1295" s="12">
        <v>0</v>
      </c>
      <c r="AE1295" s="12">
        <v>0</v>
      </c>
      <c r="AF1295" s="12">
        <v>0.41799999999999998</v>
      </c>
      <c r="AG1295" s="113">
        <v>2.9957322735539909</v>
      </c>
      <c r="AH1295" s="12">
        <v>1</v>
      </c>
      <c r="AI1295" s="24">
        <v>58</v>
      </c>
      <c r="AJ1295" s="12">
        <v>1</v>
      </c>
      <c r="AK1295" s="12" t="s">
        <v>1359</v>
      </c>
      <c r="AL1295" s="12">
        <v>29</v>
      </c>
      <c r="AM1295" s="12" t="s">
        <v>179</v>
      </c>
      <c r="AN1295" s="128">
        <f t="shared" si="47"/>
        <v>6.620073206530356</v>
      </c>
      <c r="AO1295" s="12">
        <v>1486.31</v>
      </c>
      <c r="AP1295" s="12" t="s">
        <v>1384</v>
      </c>
      <c r="AQ1295" s="12" t="s">
        <v>1366</v>
      </c>
      <c r="AR1295" s="12" t="s">
        <v>1421</v>
      </c>
      <c r="AS1295" s="12" t="s">
        <v>1423</v>
      </c>
      <c r="AT1295" s="12" t="s">
        <v>17</v>
      </c>
    </row>
    <row r="1296" spans="1:46" ht="15" customHeight="1" x14ac:dyDescent="0.3">
      <c r="A1296" s="15">
        <v>7.9506315861556681E-2</v>
      </c>
      <c r="B1296" s="12">
        <v>7.8202933634318062E-3</v>
      </c>
      <c r="C1296" s="12">
        <v>1</v>
      </c>
      <c r="D1296" s="12">
        <v>0</v>
      </c>
      <c r="E1296" s="12">
        <v>0</v>
      </c>
      <c r="F1296" s="12">
        <v>1</v>
      </c>
      <c r="G1296" s="12">
        <v>0</v>
      </c>
      <c r="H1296" s="12">
        <v>0</v>
      </c>
      <c r="I1296" s="12">
        <v>0</v>
      </c>
      <c r="J1296" s="12">
        <v>0</v>
      </c>
      <c r="K1296" s="12">
        <v>0</v>
      </c>
      <c r="L1296" s="12">
        <v>0</v>
      </c>
      <c r="M1296" s="12">
        <v>1</v>
      </c>
      <c r="N1296" s="12">
        <v>0</v>
      </c>
      <c r="O1296" s="113">
        <v>7.6066359913898429</v>
      </c>
      <c r="P1296" s="12">
        <v>0</v>
      </c>
      <c r="Q1296" s="12">
        <v>1</v>
      </c>
      <c r="R1296" s="12">
        <v>4.2329999999999997</v>
      </c>
      <c r="S1296" s="128">
        <v>3.2188758248682006</v>
      </c>
      <c r="T1296" s="126">
        <v>0</v>
      </c>
      <c r="U1296" s="128">
        <v>0.90635627623788251</v>
      </c>
      <c r="V1296" s="12">
        <v>1</v>
      </c>
      <c r="W1296" s="12">
        <v>1</v>
      </c>
      <c r="X1296" s="12">
        <v>1</v>
      </c>
      <c r="Y1296" s="12">
        <v>0</v>
      </c>
      <c r="Z1296" s="12">
        <v>0</v>
      </c>
      <c r="AA1296" s="12">
        <v>0</v>
      </c>
      <c r="AB1296" s="12">
        <v>0</v>
      </c>
      <c r="AC1296" s="12">
        <v>1</v>
      </c>
      <c r="AD1296" s="12">
        <v>0</v>
      </c>
      <c r="AE1296" s="12">
        <v>0</v>
      </c>
      <c r="AF1296" s="12">
        <v>0.41799999999999998</v>
      </c>
      <c r="AG1296" s="113">
        <v>2.9957322735539909</v>
      </c>
      <c r="AH1296" s="12">
        <v>1</v>
      </c>
      <c r="AI1296" s="24">
        <v>58</v>
      </c>
      <c r="AJ1296" s="12">
        <v>1</v>
      </c>
      <c r="AK1296" s="12" t="s">
        <v>1359</v>
      </c>
      <c r="AL1296" s="12">
        <v>29</v>
      </c>
      <c r="AM1296" s="12" t="s">
        <v>179</v>
      </c>
      <c r="AN1296" s="128">
        <f t="shared" si="47"/>
        <v>6.620073206530356</v>
      </c>
      <c r="AO1296" s="12">
        <v>1486.31</v>
      </c>
      <c r="AP1296" s="12" t="s">
        <v>1384</v>
      </c>
      <c r="AQ1296" s="12" t="s">
        <v>1382</v>
      </c>
      <c r="AR1296" s="12" t="s">
        <v>1373</v>
      </c>
      <c r="AS1296" s="12" t="s">
        <v>1424</v>
      </c>
      <c r="AT1296" s="12" t="s">
        <v>17</v>
      </c>
    </row>
    <row r="1297" spans="1:47" ht="15" customHeight="1" x14ac:dyDescent="0.3">
      <c r="A1297" s="15">
        <v>8.7766700135696561E-3</v>
      </c>
      <c r="B1297" s="12">
        <v>7.8448260368202856E-3</v>
      </c>
      <c r="C1297" s="12">
        <v>1</v>
      </c>
      <c r="D1297" s="12">
        <v>0</v>
      </c>
      <c r="E1297" s="12">
        <v>0</v>
      </c>
      <c r="F1297" s="12">
        <v>1</v>
      </c>
      <c r="G1297" s="12">
        <v>0</v>
      </c>
      <c r="H1297" s="12">
        <v>0</v>
      </c>
      <c r="I1297" s="12">
        <v>0</v>
      </c>
      <c r="J1297" s="12">
        <v>0</v>
      </c>
      <c r="K1297" s="12">
        <v>0</v>
      </c>
      <c r="L1297" s="12">
        <v>0</v>
      </c>
      <c r="M1297" s="12">
        <v>1</v>
      </c>
      <c r="N1297" s="12">
        <v>0</v>
      </c>
      <c r="O1297" s="113">
        <v>7.6066359913898429</v>
      </c>
      <c r="P1297" s="12">
        <v>0</v>
      </c>
      <c r="Q1297" s="12">
        <v>1</v>
      </c>
      <c r="R1297" s="12">
        <v>4.2329999999999997</v>
      </c>
      <c r="S1297" s="128">
        <v>3.2188758248682006</v>
      </c>
      <c r="T1297" s="126">
        <v>0</v>
      </c>
      <c r="U1297" s="128">
        <v>0.90635627623788251</v>
      </c>
      <c r="V1297" s="12">
        <v>1</v>
      </c>
      <c r="W1297" s="12">
        <v>1</v>
      </c>
      <c r="X1297" s="12">
        <v>1</v>
      </c>
      <c r="Y1297" s="12">
        <v>0</v>
      </c>
      <c r="Z1297" s="12">
        <v>0</v>
      </c>
      <c r="AA1297" s="12">
        <v>0</v>
      </c>
      <c r="AB1297" s="12">
        <v>0</v>
      </c>
      <c r="AC1297" s="12">
        <v>1</v>
      </c>
      <c r="AD1297" s="12">
        <v>0</v>
      </c>
      <c r="AE1297" s="12">
        <v>0</v>
      </c>
      <c r="AF1297" s="12">
        <v>0.41799999999999998</v>
      </c>
      <c r="AG1297" s="113">
        <v>2.9957322735539909</v>
      </c>
      <c r="AH1297" s="12">
        <v>1</v>
      </c>
      <c r="AI1297" s="24">
        <v>58</v>
      </c>
      <c r="AJ1297" s="12">
        <v>1</v>
      </c>
      <c r="AK1297" s="12" t="s">
        <v>1359</v>
      </c>
      <c r="AL1297" s="12">
        <v>29</v>
      </c>
      <c r="AM1297" s="12" t="s">
        <v>179</v>
      </c>
      <c r="AN1297" s="128">
        <f t="shared" si="47"/>
        <v>6.620073206530356</v>
      </c>
      <c r="AO1297" s="12">
        <v>1486.31</v>
      </c>
      <c r="AP1297" s="12" t="s">
        <v>1384</v>
      </c>
      <c r="AQ1297" s="12" t="s">
        <v>1382</v>
      </c>
      <c r="AR1297" s="12" t="s">
        <v>1421</v>
      </c>
      <c r="AS1297" s="12" t="s">
        <v>1425</v>
      </c>
      <c r="AT1297" s="12" t="s">
        <v>17</v>
      </c>
    </row>
    <row r="1298" spans="1:47" ht="15" customHeight="1" x14ac:dyDescent="0.3">
      <c r="A1298" s="15">
        <v>-3.7538692194551596E-2</v>
      </c>
      <c r="B1298" s="12">
        <v>7.8395987542753502E-3</v>
      </c>
      <c r="C1298" s="12">
        <v>1</v>
      </c>
      <c r="D1298" s="12">
        <v>0</v>
      </c>
      <c r="E1298" s="12">
        <v>0</v>
      </c>
      <c r="F1298" s="12">
        <v>0</v>
      </c>
      <c r="G1298" s="12">
        <v>0</v>
      </c>
      <c r="H1298" s="12">
        <v>0</v>
      </c>
      <c r="I1298" s="12">
        <v>0</v>
      </c>
      <c r="J1298" s="12">
        <v>0</v>
      </c>
      <c r="K1298" s="12">
        <v>0</v>
      </c>
      <c r="L1298" s="12">
        <v>0</v>
      </c>
      <c r="M1298" s="12">
        <v>1</v>
      </c>
      <c r="N1298" s="12">
        <v>0</v>
      </c>
      <c r="O1298" s="113">
        <v>7.6066359913898429</v>
      </c>
      <c r="P1298" s="12">
        <v>0</v>
      </c>
      <c r="Q1298" s="12">
        <v>1</v>
      </c>
      <c r="R1298" s="12">
        <v>4.2329999999999997</v>
      </c>
      <c r="S1298" s="128">
        <v>3.2188758248682006</v>
      </c>
      <c r="T1298" s="126">
        <v>0</v>
      </c>
      <c r="U1298" s="128">
        <v>0.90635627623788251</v>
      </c>
      <c r="V1298" s="12">
        <v>1</v>
      </c>
      <c r="W1298" s="12">
        <v>1</v>
      </c>
      <c r="X1298" s="12">
        <v>1</v>
      </c>
      <c r="Y1298" s="12">
        <v>0</v>
      </c>
      <c r="Z1298" s="12">
        <v>0</v>
      </c>
      <c r="AA1298" s="12">
        <v>0</v>
      </c>
      <c r="AB1298" s="12">
        <v>0</v>
      </c>
      <c r="AC1298" s="12">
        <v>1</v>
      </c>
      <c r="AD1298" s="12">
        <v>0</v>
      </c>
      <c r="AE1298" s="12">
        <v>0</v>
      </c>
      <c r="AF1298" s="12">
        <v>0.41799999999999998</v>
      </c>
      <c r="AG1298" s="113">
        <v>2.9957322735539909</v>
      </c>
      <c r="AH1298" s="12">
        <v>1</v>
      </c>
      <c r="AI1298" s="24">
        <v>58</v>
      </c>
      <c r="AJ1298" s="12">
        <v>1</v>
      </c>
      <c r="AK1298" s="12" t="s">
        <v>1359</v>
      </c>
      <c r="AL1298" s="12">
        <v>29</v>
      </c>
      <c r="AM1298" s="12" t="s">
        <v>179</v>
      </c>
      <c r="AN1298" s="128">
        <f t="shared" si="47"/>
        <v>6.620073206530356</v>
      </c>
      <c r="AO1298" s="12">
        <v>1486.31</v>
      </c>
      <c r="AP1298" s="12" t="s">
        <v>1384</v>
      </c>
      <c r="AQ1298" s="12" t="s">
        <v>1383</v>
      </c>
      <c r="AR1298" s="12" t="s">
        <v>1373</v>
      </c>
      <c r="AS1298" s="12" t="s">
        <v>1426</v>
      </c>
      <c r="AT1298" s="12" t="s">
        <v>17</v>
      </c>
    </row>
    <row r="1299" spans="1:47" ht="15" customHeight="1" x14ac:dyDescent="0.3">
      <c r="A1299" s="15">
        <v>1.3685056125450658E-2</v>
      </c>
      <c r="B1299" s="12">
        <v>7.8443935423143964E-3</v>
      </c>
      <c r="C1299" s="12">
        <v>1</v>
      </c>
      <c r="D1299" s="12">
        <v>0</v>
      </c>
      <c r="E1299" s="12">
        <v>0</v>
      </c>
      <c r="F1299" s="12">
        <v>0</v>
      </c>
      <c r="G1299" s="12">
        <v>0</v>
      </c>
      <c r="H1299" s="12">
        <v>0</v>
      </c>
      <c r="I1299" s="12">
        <v>0</v>
      </c>
      <c r="J1299" s="12">
        <v>0</v>
      </c>
      <c r="K1299" s="12">
        <v>0</v>
      </c>
      <c r="L1299" s="12">
        <v>0</v>
      </c>
      <c r="M1299" s="12">
        <v>1</v>
      </c>
      <c r="N1299" s="12">
        <v>0</v>
      </c>
      <c r="O1299" s="113">
        <v>7.6066359913898429</v>
      </c>
      <c r="P1299" s="12">
        <v>0</v>
      </c>
      <c r="Q1299" s="12">
        <v>1</v>
      </c>
      <c r="R1299" s="12">
        <v>4.2329999999999997</v>
      </c>
      <c r="S1299" s="128">
        <v>3.2188758248682006</v>
      </c>
      <c r="T1299" s="126">
        <v>0</v>
      </c>
      <c r="U1299" s="128">
        <v>0.90635627623788251</v>
      </c>
      <c r="V1299" s="12">
        <v>1</v>
      </c>
      <c r="W1299" s="12">
        <v>1</v>
      </c>
      <c r="X1299" s="12">
        <v>1</v>
      </c>
      <c r="Y1299" s="12">
        <v>0</v>
      </c>
      <c r="Z1299" s="12">
        <v>0</v>
      </c>
      <c r="AA1299" s="12">
        <v>0</v>
      </c>
      <c r="AB1299" s="12">
        <v>0</v>
      </c>
      <c r="AC1299" s="12">
        <v>1</v>
      </c>
      <c r="AD1299" s="12">
        <v>0</v>
      </c>
      <c r="AE1299" s="12">
        <v>0</v>
      </c>
      <c r="AF1299" s="12">
        <v>0.41799999999999998</v>
      </c>
      <c r="AG1299" s="113">
        <v>2.9957322735539909</v>
      </c>
      <c r="AH1299" s="12">
        <v>1</v>
      </c>
      <c r="AI1299" s="24">
        <v>58</v>
      </c>
      <c r="AJ1299" s="12">
        <v>1</v>
      </c>
      <c r="AK1299" s="12" t="s">
        <v>1359</v>
      </c>
      <c r="AL1299" s="12">
        <v>29</v>
      </c>
      <c r="AM1299" s="12" t="s">
        <v>179</v>
      </c>
      <c r="AN1299" s="128">
        <f t="shared" si="47"/>
        <v>6.620073206530356</v>
      </c>
      <c r="AO1299" s="12">
        <v>1486.31</v>
      </c>
      <c r="AP1299" s="12" t="s">
        <v>1384</v>
      </c>
      <c r="AQ1299" s="12" t="s">
        <v>1383</v>
      </c>
      <c r="AR1299" s="12" t="s">
        <v>1421</v>
      </c>
      <c r="AS1299" s="12" t="s">
        <v>1427</v>
      </c>
      <c r="AT1299" s="12" t="s">
        <v>17</v>
      </c>
    </row>
    <row r="1300" spans="1:47" ht="15" customHeight="1" x14ac:dyDescent="0.3">
      <c r="A1300" s="15">
        <v>1.2494807792411975E-2</v>
      </c>
      <c r="B1300" s="12">
        <v>7.8445157820222575E-3</v>
      </c>
      <c r="C1300" s="12">
        <v>1</v>
      </c>
      <c r="D1300" s="12">
        <v>0</v>
      </c>
      <c r="E1300" s="12">
        <v>0</v>
      </c>
      <c r="F1300" s="12">
        <v>0</v>
      </c>
      <c r="G1300" s="12">
        <v>0</v>
      </c>
      <c r="H1300" s="12">
        <v>0</v>
      </c>
      <c r="I1300" s="12">
        <v>0</v>
      </c>
      <c r="J1300" s="12">
        <v>0</v>
      </c>
      <c r="K1300" s="12">
        <v>0</v>
      </c>
      <c r="L1300" s="12">
        <v>0</v>
      </c>
      <c r="M1300" s="12">
        <v>1</v>
      </c>
      <c r="N1300" s="12">
        <v>0</v>
      </c>
      <c r="O1300" s="113">
        <v>7.6066359913898429</v>
      </c>
      <c r="P1300" s="12">
        <v>0</v>
      </c>
      <c r="Q1300" s="12">
        <v>1</v>
      </c>
      <c r="R1300" s="12">
        <v>4.2329999999999997</v>
      </c>
      <c r="S1300" s="128">
        <v>3.2188758248682006</v>
      </c>
      <c r="T1300" s="126">
        <v>0</v>
      </c>
      <c r="U1300" s="128">
        <v>0.90635627623788251</v>
      </c>
      <c r="V1300" s="12">
        <v>1</v>
      </c>
      <c r="W1300" s="12">
        <v>1</v>
      </c>
      <c r="X1300" s="12">
        <v>1</v>
      </c>
      <c r="Y1300" s="12">
        <v>0</v>
      </c>
      <c r="Z1300" s="12">
        <v>0</v>
      </c>
      <c r="AA1300" s="12">
        <v>0</v>
      </c>
      <c r="AB1300" s="12">
        <v>0</v>
      </c>
      <c r="AC1300" s="12">
        <v>1</v>
      </c>
      <c r="AD1300" s="12">
        <v>0</v>
      </c>
      <c r="AE1300" s="12">
        <v>0</v>
      </c>
      <c r="AF1300" s="12">
        <v>0.41799999999999998</v>
      </c>
      <c r="AG1300" s="113">
        <v>2.9957322735539909</v>
      </c>
      <c r="AH1300" s="12">
        <v>1</v>
      </c>
      <c r="AI1300" s="24">
        <v>58</v>
      </c>
      <c r="AJ1300" s="12">
        <v>1</v>
      </c>
      <c r="AK1300" s="12" t="s">
        <v>1359</v>
      </c>
      <c r="AL1300" s="12">
        <v>29</v>
      </c>
      <c r="AM1300" s="12" t="s">
        <v>179</v>
      </c>
      <c r="AN1300" s="128">
        <f t="shared" si="47"/>
        <v>6.620073206530356</v>
      </c>
      <c r="AO1300" s="12">
        <v>1486.31</v>
      </c>
      <c r="AP1300" s="12" t="s">
        <v>1385</v>
      </c>
      <c r="AQ1300" s="12" t="s">
        <v>1366</v>
      </c>
      <c r="AR1300" s="12" t="s">
        <v>1373</v>
      </c>
      <c r="AS1300" s="12" t="s">
        <v>1428</v>
      </c>
      <c r="AT1300" s="12" t="s">
        <v>17</v>
      </c>
    </row>
    <row r="1301" spans="1:47" ht="15" customHeight="1" x14ac:dyDescent="0.3">
      <c r="A1301" s="15">
        <v>-3.8136707528193233E-3</v>
      </c>
      <c r="B1301" s="12">
        <v>7.8450711471912214E-3</v>
      </c>
      <c r="C1301" s="12">
        <v>1</v>
      </c>
      <c r="D1301" s="12">
        <v>0</v>
      </c>
      <c r="E1301" s="12">
        <v>0</v>
      </c>
      <c r="F1301" s="12">
        <v>0</v>
      </c>
      <c r="G1301" s="12">
        <v>0</v>
      </c>
      <c r="H1301" s="12">
        <v>0</v>
      </c>
      <c r="I1301" s="12">
        <v>0</v>
      </c>
      <c r="J1301" s="12">
        <v>0</v>
      </c>
      <c r="K1301" s="12">
        <v>0</v>
      </c>
      <c r="L1301" s="12">
        <v>0</v>
      </c>
      <c r="M1301" s="12">
        <v>1</v>
      </c>
      <c r="N1301" s="12">
        <v>0</v>
      </c>
      <c r="O1301" s="113">
        <v>7.6066359913898429</v>
      </c>
      <c r="P1301" s="12">
        <v>0</v>
      </c>
      <c r="Q1301" s="12">
        <v>1</v>
      </c>
      <c r="R1301" s="12">
        <v>4.2329999999999997</v>
      </c>
      <c r="S1301" s="128">
        <v>3.2188758248682006</v>
      </c>
      <c r="T1301" s="126">
        <v>0</v>
      </c>
      <c r="U1301" s="128">
        <v>0.90635627623788251</v>
      </c>
      <c r="V1301" s="12">
        <v>1</v>
      </c>
      <c r="W1301" s="12">
        <v>1</v>
      </c>
      <c r="X1301" s="12">
        <v>1</v>
      </c>
      <c r="Y1301" s="12">
        <v>0</v>
      </c>
      <c r="Z1301" s="12">
        <v>0</v>
      </c>
      <c r="AA1301" s="12">
        <v>0</v>
      </c>
      <c r="AB1301" s="12">
        <v>0</v>
      </c>
      <c r="AC1301" s="12">
        <v>1</v>
      </c>
      <c r="AD1301" s="12">
        <v>0</v>
      </c>
      <c r="AE1301" s="12">
        <v>0</v>
      </c>
      <c r="AF1301" s="12">
        <v>0.41799999999999998</v>
      </c>
      <c r="AG1301" s="113">
        <v>2.9957322735539909</v>
      </c>
      <c r="AH1301" s="12">
        <v>1</v>
      </c>
      <c r="AI1301" s="24">
        <v>58</v>
      </c>
      <c r="AJ1301" s="12">
        <v>1</v>
      </c>
      <c r="AK1301" s="12" t="s">
        <v>1359</v>
      </c>
      <c r="AL1301" s="12">
        <v>29</v>
      </c>
      <c r="AM1301" s="12" t="s">
        <v>179</v>
      </c>
      <c r="AN1301" s="128">
        <f t="shared" si="47"/>
        <v>6.620073206530356</v>
      </c>
      <c r="AO1301" s="12">
        <v>1486.31</v>
      </c>
      <c r="AP1301" s="12" t="s">
        <v>1385</v>
      </c>
      <c r="AQ1301" s="12" t="s">
        <v>1366</v>
      </c>
      <c r="AR1301" s="12" t="s">
        <v>1421</v>
      </c>
      <c r="AS1301" s="12" t="s">
        <v>1429</v>
      </c>
      <c r="AT1301" s="12" t="s">
        <v>17</v>
      </c>
    </row>
    <row r="1302" spans="1:47" ht="15" customHeight="1" x14ac:dyDescent="0.3">
      <c r="A1302" s="15">
        <v>1.2954295892459809E-2</v>
      </c>
      <c r="B1302" s="12">
        <v>1.4140948951311086E-2</v>
      </c>
      <c r="C1302" s="12">
        <v>1</v>
      </c>
      <c r="D1302" s="12">
        <v>0</v>
      </c>
      <c r="E1302" s="12">
        <v>0</v>
      </c>
      <c r="F1302" s="12">
        <v>1</v>
      </c>
      <c r="G1302" s="12">
        <v>0</v>
      </c>
      <c r="H1302" s="12">
        <v>0</v>
      </c>
      <c r="I1302" s="12">
        <v>0</v>
      </c>
      <c r="J1302" s="12">
        <v>0</v>
      </c>
      <c r="K1302" s="12">
        <v>0</v>
      </c>
      <c r="L1302" s="12">
        <v>0</v>
      </c>
      <c r="M1302" s="12">
        <v>1</v>
      </c>
      <c r="N1302" s="12">
        <v>0</v>
      </c>
      <c r="O1302" s="113">
        <v>7.6066359913898429</v>
      </c>
      <c r="P1302" s="12">
        <v>0</v>
      </c>
      <c r="Q1302" s="12">
        <v>1</v>
      </c>
      <c r="R1302" s="12">
        <v>4.2329999999999997</v>
      </c>
      <c r="S1302" s="128">
        <v>3.2188758248682006</v>
      </c>
      <c r="T1302" s="126">
        <v>0</v>
      </c>
      <c r="U1302" s="128">
        <v>0.90635627623788251</v>
      </c>
      <c r="V1302" s="12">
        <v>1</v>
      </c>
      <c r="W1302" s="12">
        <v>1</v>
      </c>
      <c r="X1302" s="12">
        <v>1</v>
      </c>
      <c r="Y1302" s="12">
        <v>0</v>
      </c>
      <c r="Z1302" s="12">
        <v>0</v>
      </c>
      <c r="AA1302" s="12">
        <v>0</v>
      </c>
      <c r="AB1302" s="12">
        <v>0</v>
      </c>
      <c r="AC1302" s="12">
        <v>1</v>
      </c>
      <c r="AD1302" s="12">
        <v>0</v>
      </c>
      <c r="AE1302" s="12">
        <v>0</v>
      </c>
      <c r="AF1302" s="12">
        <v>0.41799999999999998</v>
      </c>
      <c r="AG1302" s="113">
        <v>2.9957322735539909</v>
      </c>
      <c r="AH1302" s="12">
        <v>1</v>
      </c>
      <c r="AI1302" s="24">
        <v>58</v>
      </c>
      <c r="AJ1302" s="12">
        <v>1</v>
      </c>
      <c r="AK1302" s="12" t="s">
        <v>1359</v>
      </c>
      <c r="AL1302" s="12">
        <v>29</v>
      </c>
      <c r="AM1302" s="12" t="s">
        <v>179</v>
      </c>
      <c r="AN1302" s="128">
        <f t="shared" si="47"/>
        <v>6.620073206530356</v>
      </c>
      <c r="AO1302" s="12">
        <v>1486.31</v>
      </c>
      <c r="AP1302" s="12" t="s">
        <v>1385</v>
      </c>
      <c r="AQ1302" s="12" t="s">
        <v>1382</v>
      </c>
      <c r="AR1302" s="12" t="s">
        <v>1373</v>
      </c>
      <c r="AS1302" s="12" t="s">
        <v>1430</v>
      </c>
      <c r="AT1302" s="12" t="s">
        <v>17</v>
      </c>
    </row>
    <row r="1303" spans="1:47" ht="15" customHeight="1" x14ac:dyDescent="0.3">
      <c r="A1303" s="15">
        <v>1.6652700866162278E-3</v>
      </c>
      <c r="B1303" s="12">
        <v>1.4142116014766238E-2</v>
      </c>
      <c r="C1303" s="12">
        <v>1</v>
      </c>
      <c r="D1303" s="12">
        <v>0</v>
      </c>
      <c r="E1303" s="12">
        <v>0</v>
      </c>
      <c r="F1303" s="12">
        <v>1</v>
      </c>
      <c r="G1303" s="12">
        <v>0</v>
      </c>
      <c r="H1303" s="12">
        <v>0</v>
      </c>
      <c r="I1303" s="12">
        <v>0</v>
      </c>
      <c r="J1303" s="12">
        <v>0</v>
      </c>
      <c r="K1303" s="12">
        <v>0</v>
      </c>
      <c r="L1303" s="12">
        <v>0</v>
      </c>
      <c r="M1303" s="12">
        <v>1</v>
      </c>
      <c r="N1303" s="12">
        <v>0</v>
      </c>
      <c r="O1303" s="113">
        <v>7.6066359913898429</v>
      </c>
      <c r="P1303" s="12">
        <v>0</v>
      </c>
      <c r="Q1303" s="12">
        <v>1</v>
      </c>
      <c r="R1303" s="12">
        <v>4.2329999999999997</v>
      </c>
      <c r="S1303" s="128">
        <v>3.2188758248682006</v>
      </c>
      <c r="T1303" s="126">
        <v>0</v>
      </c>
      <c r="U1303" s="128">
        <v>0.90635627623788251</v>
      </c>
      <c r="V1303" s="12">
        <v>1</v>
      </c>
      <c r="W1303" s="12">
        <v>1</v>
      </c>
      <c r="X1303" s="12">
        <v>1</v>
      </c>
      <c r="Y1303" s="12">
        <v>0</v>
      </c>
      <c r="Z1303" s="12">
        <v>0</v>
      </c>
      <c r="AA1303" s="12">
        <v>0</v>
      </c>
      <c r="AB1303" s="12">
        <v>0</v>
      </c>
      <c r="AC1303" s="12">
        <v>1</v>
      </c>
      <c r="AD1303" s="12">
        <v>0</v>
      </c>
      <c r="AE1303" s="12">
        <v>0</v>
      </c>
      <c r="AF1303" s="12">
        <v>0.41799999999999998</v>
      </c>
      <c r="AG1303" s="113">
        <v>2.9957322735539909</v>
      </c>
      <c r="AH1303" s="12">
        <v>1</v>
      </c>
      <c r="AI1303" s="24">
        <v>58</v>
      </c>
      <c r="AJ1303" s="12">
        <v>1</v>
      </c>
      <c r="AK1303" s="12" t="s">
        <v>1359</v>
      </c>
      <c r="AL1303" s="12">
        <v>29</v>
      </c>
      <c r="AM1303" s="12" t="s">
        <v>179</v>
      </c>
      <c r="AN1303" s="128">
        <f t="shared" si="47"/>
        <v>6.620073206530356</v>
      </c>
      <c r="AO1303" s="12">
        <v>1486.31</v>
      </c>
      <c r="AP1303" s="12" t="s">
        <v>1385</v>
      </c>
      <c r="AQ1303" s="12" t="s">
        <v>1382</v>
      </c>
      <c r="AR1303" s="12" t="s">
        <v>1421</v>
      </c>
      <c r="AS1303" s="12" t="s">
        <v>1431</v>
      </c>
      <c r="AT1303" s="12" t="s">
        <v>17</v>
      </c>
      <c r="AU1303" s="12"/>
    </row>
    <row r="1304" spans="1:47" ht="15" customHeight="1" x14ac:dyDescent="0.3">
      <c r="A1304" s="15">
        <v>2.1604848231010856E-2</v>
      </c>
      <c r="B1304" s="12">
        <v>1.0030822392969325E-2</v>
      </c>
      <c r="C1304" s="12">
        <v>1</v>
      </c>
      <c r="D1304" s="12">
        <v>0</v>
      </c>
      <c r="E1304" s="12">
        <v>0</v>
      </c>
      <c r="F1304" s="12">
        <v>1</v>
      </c>
      <c r="G1304" s="12">
        <v>1</v>
      </c>
      <c r="H1304" s="12">
        <v>0</v>
      </c>
      <c r="I1304" s="12">
        <v>0</v>
      </c>
      <c r="J1304" s="12">
        <v>0</v>
      </c>
      <c r="K1304" s="12">
        <v>0</v>
      </c>
      <c r="L1304" s="12">
        <v>0</v>
      </c>
      <c r="M1304" s="12">
        <v>0</v>
      </c>
      <c r="N1304" s="12">
        <v>0</v>
      </c>
      <c r="O1304" s="113">
        <v>7.6061387263373286</v>
      </c>
      <c r="P1304" s="12">
        <v>0</v>
      </c>
      <c r="Q1304" s="12">
        <v>0</v>
      </c>
      <c r="R1304" s="12">
        <v>4.2329999999999997</v>
      </c>
      <c r="S1304" s="128">
        <v>3.4965075614664802</v>
      </c>
      <c r="T1304" s="126">
        <v>1</v>
      </c>
      <c r="U1304" s="128">
        <v>0.85622344334035905</v>
      </c>
      <c r="V1304" s="12">
        <v>1</v>
      </c>
      <c r="W1304" s="12">
        <v>1</v>
      </c>
      <c r="X1304" s="12">
        <v>1</v>
      </c>
      <c r="Y1304" s="12">
        <v>1</v>
      </c>
      <c r="Z1304" s="12">
        <v>0</v>
      </c>
      <c r="AA1304" s="12">
        <v>0</v>
      </c>
      <c r="AB1304" s="12">
        <v>0</v>
      </c>
      <c r="AC1304" s="12">
        <v>0</v>
      </c>
      <c r="AD1304" s="12">
        <v>1</v>
      </c>
      <c r="AE1304" s="12">
        <v>0</v>
      </c>
      <c r="AF1304" s="12">
        <v>0.5</v>
      </c>
      <c r="AG1304" s="113">
        <v>2.6026896854443837</v>
      </c>
      <c r="AH1304" s="12">
        <v>0</v>
      </c>
      <c r="AI1304" s="24">
        <v>58</v>
      </c>
      <c r="AJ1304" s="12">
        <v>1</v>
      </c>
      <c r="AK1304" s="12" t="s">
        <v>1433</v>
      </c>
      <c r="AL1304" s="12">
        <v>30</v>
      </c>
      <c r="AM1304" s="31" t="s">
        <v>180</v>
      </c>
      <c r="AN1304" s="128">
        <f t="shared" ref="AN1304:AN1335" si="48">LN(100)</f>
        <v>4.6051701859880918</v>
      </c>
      <c r="AO1304" s="12">
        <v>216.69</v>
      </c>
      <c r="AP1304" s="12" t="s">
        <v>1446</v>
      </c>
      <c r="AQ1304" s="12" t="s">
        <v>1448</v>
      </c>
      <c r="AR1304" s="12" t="s">
        <v>1443</v>
      </c>
      <c r="AS1304" s="12" t="s">
        <v>1449</v>
      </c>
      <c r="AT1304" s="12" t="s">
        <v>17</v>
      </c>
    </row>
    <row r="1305" spans="1:47" ht="15" customHeight="1" x14ac:dyDescent="0.3">
      <c r="A1305" s="15">
        <v>4.4102968323514263E-2</v>
      </c>
      <c r="B1305" s="12">
        <v>1.0023401891707789E-2</v>
      </c>
      <c r="C1305" s="12">
        <v>1</v>
      </c>
      <c r="D1305" s="12">
        <v>0</v>
      </c>
      <c r="E1305" s="12">
        <v>0</v>
      </c>
      <c r="F1305" s="12">
        <v>1</v>
      </c>
      <c r="G1305" s="12">
        <v>1</v>
      </c>
      <c r="H1305" s="12">
        <v>0</v>
      </c>
      <c r="I1305" s="12">
        <v>0</v>
      </c>
      <c r="J1305" s="12">
        <v>0</v>
      </c>
      <c r="K1305" s="12">
        <v>0</v>
      </c>
      <c r="L1305" s="12">
        <v>0</v>
      </c>
      <c r="M1305" s="12">
        <v>0</v>
      </c>
      <c r="N1305" s="12">
        <v>0</v>
      </c>
      <c r="O1305" s="113">
        <v>7.6061387263373286</v>
      </c>
      <c r="P1305" s="12">
        <v>0</v>
      </c>
      <c r="Q1305" s="12">
        <v>0</v>
      </c>
      <c r="R1305" s="12">
        <v>4.2329999999999997</v>
      </c>
      <c r="S1305" s="128">
        <v>3.4965075614664802</v>
      </c>
      <c r="T1305" s="126">
        <v>1</v>
      </c>
      <c r="U1305" s="128">
        <v>0.85622344334035905</v>
      </c>
      <c r="V1305" s="12">
        <v>1</v>
      </c>
      <c r="W1305" s="12">
        <v>1</v>
      </c>
      <c r="X1305" s="12">
        <v>1</v>
      </c>
      <c r="Y1305" s="12">
        <v>1</v>
      </c>
      <c r="Z1305" s="12">
        <v>0</v>
      </c>
      <c r="AA1305" s="12">
        <v>0</v>
      </c>
      <c r="AB1305" s="12">
        <v>0</v>
      </c>
      <c r="AC1305" s="12">
        <v>0</v>
      </c>
      <c r="AD1305" s="12">
        <v>1</v>
      </c>
      <c r="AE1305" s="12">
        <v>0</v>
      </c>
      <c r="AF1305" s="12">
        <v>0.5</v>
      </c>
      <c r="AG1305" s="113">
        <v>2.6026896854443837</v>
      </c>
      <c r="AH1305" s="12">
        <v>0</v>
      </c>
      <c r="AI1305" s="24">
        <v>58</v>
      </c>
      <c r="AJ1305" s="12">
        <v>1</v>
      </c>
      <c r="AK1305" s="12" t="s">
        <v>1433</v>
      </c>
      <c r="AL1305" s="12">
        <v>30</v>
      </c>
      <c r="AM1305" s="31" t="s">
        <v>180</v>
      </c>
      <c r="AN1305" s="128">
        <f t="shared" si="48"/>
        <v>4.6051701859880918</v>
      </c>
      <c r="AO1305" s="12">
        <v>216.69</v>
      </c>
      <c r="AP1305" s="12" t="s">
        <v>1446</v>
      </c>
      <c r="AQ1305" s="12" t="s">
        <v>1448</v>
      </c>
      <c r="AR1305" s="12" t="s">
        <v>1444</v>
      </c>
      <c r="AS1305" s="12" t="s">
        <v>1449</v>
      </c>
      <c r="AT1305" s="12" t="s">
        <v>17</v>
      </c>
    </row>
    <row r="1306" spans="1:47" ht="15" customHeight="1" x14ac:dyDescent="0.3">
      <c r="A1306" s="15">
        <v>2.3404303969603628E-2</v>
      </c>
      <c r="B1306" s="12">
        <v>1.0030415986972983E-2</v>
      </c>
      <c r="C1306" s="12">
        <v>1</v>
      </c>
      <c r="D1306" s="12">
        <v>0</v>
      </c>
      <c r="E1306" s="12">
        <v>0</v>
      </c>
      <c r="F1306" s="12">
        <v>1</v>
      </c>
      <c r="G1306" s="12">
        <v>1</v>
      </c>
      <c r="H1306" s="12">
        <v>0</v>
      </c>
      <c r="I1306" s="12">
        <v>0</v>
      </c>
      <c r="J1306" s="12">
        <v>0</v>
      </c>
      <c r="K1306" s="12">
        <v>0</v>
      </c>
      <c r="L1306" s="12">
        <v>0</v>
      </c>
      <c r="M1306" s="12">
        <v>0</v>
      </c>
      <c r="N1306" s="12">
        <v>0</v>
      </c>
      <c r="O1306" s="113">
        <v>7.6061387263373286</v>
      </c>
      <c r="P1306" s="12">
        <v>0</v>
      </c>
      <c r="Q1306" s="12">
        <v>0</v>
      </c>
      <c r="R1306" s="12">
        <v>4.2329999999999997</v>
      </c>
      <c r="S1306" s="128">
        <v>3.4965075614664802</v>
      </c>
      <c r="T1306" s="126">
        <v>1</v>
      </c>
      <c r="U1306" s="128">
        <v>0.85622344334035905</v>
      </c>
      <c r="V1306" s="12">
        <v>1</v>
      </c>
      <c r="W1306" s="12">
        <v>1</v>
      </c>
      <c r="X1306" s="12">
        <v>1</v>
      </c>
      <c r="Y1306" s="12">
        <v>1</v>
      </c>
      <c r="Z1306" s="12">
        <v>0</v>
      </c>
      <c r="AA1306" s="12">
        <v>0</v>
      </c>
      <c r="AB1306" s="12">
        <v>0</v>
      </c>
      <c r="AC1306" s="12">
        <v>0</v>
      </c>
      <c r="AD1306" s="12">
        <v>1</v>
      </c>
      <c r="AE1306" s="12">
        <v>0</v>
      </c>
      <c r="AF1306" s="12">
        <v>0.5</v>
      </c>
      <c r="AG1306" s="113">
        <v>2.6026896854443837</v>
      </c>
      <c r="AH1306" s="12">
        <v>0</v>
      </c>
      <c r="AI1306" s="24">
        <v>58</v>
      </c>
      <c r="AJ1306" s="12">
        <v>1</v>
      </c>
      <c r="AK1306" s="12" t="s">
        <v>1433</v>
      </c>
      <c r="AL1306" s="12">
        <v>30</v>
      </c>
      <c r="AM1306" s="31" t="s">
        <v>180</v>
      </c>
      <c r="AN1306" s="128">
        <f t="shared" si="48"/>
        <v>4.6051701859880918</v>
      </c>
      <c r="AO1306" s="12">
        <v>216.69</v>
      </c>
      <c r="AP1306" s="12" t="s">
        <v>1446</v>
      </c>
      <c r="AQ1306" s="12" t="s">
        <v>1448</v>
      </c>
      <c r="AR1306" s="12" t="s">
        <v>1443</v>
      </c>
      <c r="AS1306" s="12" t="s">
        <v>1449</v>
      </c>
      <c r="AT1306" s="12" t="s">
        <v>17</v>
      </c>
    </row>
    <row r="1307" spans="1:47" ht="15" customHeight="1" x14ac:dyDescent="0.3">
      <c r="A1307" s="15">
        <v>4.1101213053698966E-2</v>
      </c>
      <c r="B1307" s="12">
        <v>1.0024686110658284E-2</v>
      </c>
      <c r="C1307" s="12">
        <v>1</v>
      </c>
      <c r="D1307" s="12">
        <v>0</v>
      </c>
      <c r="E1307" s="12">
        <v>0</v>
      </c>
      <c r="F1307" s="12">
        <v>1</v>
      </c>
      <c r="G1307" s="12">
        <v>1</v>
      </c>
      <c r="H1307" s="12">
        <v>0</v>
      </c>
      <c r="I1307" s="12">
        <v>0</v>
      </c>
      <c r="J1307" s="12">
        <v>0</v>
      </c>
      <c r="K1307" s="12">
        <v>0</v>
      </c>
      <c r="L1307" s="12">
        <v>0</v>
      </c>
      <c r="M1307" s="12">
        <v>0</v>
      </c>
      <c r="N1307" s="12">
        <v>0</v>
      </c>
      <c r="O1307" s="113">
        <v>7.6061387263373286</v>
      </c>
      <c r="P1307" s="12">
        <v>0</v>
      </c>
      <c r="Q1307" s="12">
        <v>0</v>
      </c>
      <c r="R1307" s="12">
        <v>4.2329999999999997</v>
      </c>
      <c r="S1307" s="128">
        <v>3.4965075614664802</v>
      </c>
      <c r="T1307" s="126">
        <v>1</v>
      </c>
      <c r="U1307" s="128">
        <v>0.85622344334035905</v>
      </c>
      <c r="V1307" s="12">
        <v>1</v>
      </c>
      <c r="W1307" s="12">
        <v>1</v>
      </c>
      <c r="X1307" s="12">
        <v>1</v>
      </c>
      <c r="Y1307" s="12">
        <v>1</v>
      </c>
      <c r="Z1307" s="12">
        <v>0</v>
      </c>
      <c r="AA1307" s="12">
        <v>0</v>
      </c>
      <c r="AB1307" s="12">
        <v>0</v>
      </c>
      <c r="AC1307" s="12">
        <v>0</v>
      </c>
      <c r="AD1307" s="12">
        <v>1</v>
      </c>
      <c r="AE1307" s="12">
        <v>0</v>
      </c>
      <c r="AF1307" s="12">
        <v>0.5</v>
      </c>
      <c r="AG1307" s="113">
        <v>2.6026896854443837</v>
      </c>
      <c r="AH1307" s="12">
        <v>0</v>
      </c>
      <c r="AI1307" s="24">
        <v>58</v>
      </c>
      <c r="AJ1307" s="12">
        <v>1</v>
      </c>
      <c r="AK1307" s="12" t="s">
        <v>1433</v>
      </c>
      <c r="AL1307" s="12">
        <v>30</v>
      </c>
      <c r="AM1307" s="31" t="s">
        <v>180</v>
      </c>
      <c r="AN1307" s="128">
        <f t="shared" si="48"/>
        <v>4.6051701859880918</v>
      </c>
      <c r="AO1307" s="12">
        <v>216.69</v>
      </c>
      <c r="AP1307" s="12" t="s">
        <v>1446</v>
      </c>
      <c r="AQ1307" s="12" t="s">
        <v>1448</v>
      </c>
      <c r="AR1307" s="12" t="s">
        <v>1444</v>
      </c>
      <c r="AS1307" s="12" t="s">
        <v>1449</v>
      </c>
      <c r="AT1307" s="12" t="s">
        <v>17</v>
      </c>
    </row>
    <row r="1308" spans="1:47" ht="15" customHeight="1" x14ac:dyDescent="0.3">
      <c r="A1308" s="15">
        <v>1.8519588079608039E-2</v>
      </c>
      <c r="B1308" s="12">
        <v>1.003144354312102E-2</v>
      </c>
      <c r="C1308" s="12">
        <v>1</v>
      </c>
      <c r="D1308" s="12">
        <v>0</v>
      </c>
      <c r="E1308" s="12">
        <v>0</v>
      </c>
      <c r="F1308" s="12">
        <v>1</v>
      </c>
      <c r="G1308" s="12">
        <v>1</v>
      </c>
      <c r="H1308" s="12">
        <v>0</v>
      </c>
      <c r="I1308" s="12">
        <v>0</v>
      </c>
      <c r="J1308" s="12">
        <v>0</v>
      </c>
      <c r="K1308" s="12">
        <v>0</v>
      </c>
      <c r="L1308" s="12">
        <v>0</v>
      </c>
      <c r="M1308" s="12">
        <v>0</v>
      </c>
      <c r="N1308" s="12">
        <v>0</v>
      </c>
      <c r="O1308" s="113">
        <v>7.6061387263373286</v>
      </c>
      <c r="P1308" s="12">
        <v>0</v>
      </c>
      <c r="Q1308" s="12">
        <v>0</v>
      </c>
      <c r="R1308" s="12">
        <v>4.2329999999999997</v>
      </c>
      <c r="S1308" s="128">
        <v>3.4965075614664802</v>
      </c>
      <c r="T1308" s="126">
        <v>1</v>
      </c>
      <c r="U1308" s="128">
        <v>0.85622344334035905</v>
      </c>
      <c r="V1308" s="12">
        <v>1</v>
      </c>
      <c r="W1308" s="12">
        <v>1</v>
      </c>
      <c r="X1308" s="12">
        <v>1</v>
      </c>
      <c r="Y1308" s="12">
        <v>1</v>
      </c>
      <c r="Z1308" s="12">
        <v>0</v>
      </c>
      <c r="AA1308" s="12">
        <v>0</v>
      </c>
      <c r="AB1308" s="12">
        <v>0</v>
      </c>
      <c r="AC1308" s="12">
        <v>0</v>
      </c>
      <c r="AD1308" s="12">
        <v>1</v>
      </c>
      <c r="AE1308" s="12">
        <v>0</v>
      </c>
      <c r="AF1308" s="12">
        <v>0.5</v>
      </c>
      <c r="AG1308" s="113">
        <v>2.6026896854443837</v>
      </c>
      <c r="AH1308" s="12">
        <v>0</v>
      </c>
      <c r="AI1308" s="24">
        <v>58</v>
      </c>
      <c r="AJ1308" s="12">
        <v>1</v>
      </c>
      <c r="AK1308" s="12" t="s">
        <v>1433</v>
      </c>
      <c r="AL1308" s="12">
        <v>30</v>
      </c>
      <c r="AM1308" s="31" t="s">
        <v>180</v>
      </c>
      <c r="AN1308" s="128">
        <f t="shared" si="48"/>
        <v>4.6051701859880918</v>
      </c>
      <c r="AO1308" s="12">
        <v>216.69</v>
      </c>
      <c r="AP1308" s="12" t="s">
        <v>1446</v>
      </c>
      <c r="AQ1308" s="12" t="s">
        <v>1448</v>
      </c>
      <c r="AR1308" s="12" t="s">
        <v>1443</v>
      </c>
      <c r="AS1308" s="12" t="s">
        <v>1449</v>
      </c>
      <c r="AT1308" s="12" t="s">
        <v>17</v>
      </c>
    </row>
    <row r="1309" spans="1:47" ht="15" customHeight="1" x14ac:dyDescent="0.3">
      <c r="A1309" s="15">
        <v>3.8988194586545392E-2</v>
      </c>
      <c r="B1309" s="12">
        <v>1.0025535750825956E-2</v>
      </c>
      <c r="C1309" s="12">
        <v>1</v>
      </c>
      <c r="D1309" s="12">
        <v>0</v>
      </c>
      <c r="E1309" s="12">
        <v>0</v>
      </c>
      <c r="F1309" s="12">
        <v>1</v>
      </c>
      <c r="G1309" s="12">
        <v>1</v>
      </c>
      <c r="H1309" s="12">
        <v>0</v>
      </c>
      <c r="I1309" s="12">
        <v>0</v>
      </c>
      <c r="J1309" s="12">
        <v>0</v>
      </c>
      <c r="K1309" s="12">
        <v>0</v>
      </c>
      <c r="L1309" s="12">
        <v>0</v>
      </c>
      <c r="M1309" s="12">
        <v>0</v>
      </c>
      <c r="N1309" s="12">
        <v>0</v>
      </c>
      <c r="O1309" s="113">
        <v>7.6061387263373286</v>
      </c>
      <c r="P1309" s="12">
        <v>0</v>
      </c>
      <c r="Q1309" s="12">
        <v>0</v>
      </c>
      <c r="R1309" s="12">
        <v>4.2329999999999997</v>
      </c>
      <c r="S1309" s="128">
        <v>3.4965075614664802</v>
      </c>
      <c r="T1309" s="126">
        <v>1</v>
      </c>
      <c r="U1309" s="128">
        <v>0.85622344334035905</v>
      </c>
      <c r="V1309" s="12">
        <v>1</v>
      </c>
      <c r="W1309" s="12">
        <v>1</v>
      </c>
      <c r="X1309" s="12">
        <v>1</v>
      </c>
      <c r="Y1309" s="12">
        <v>1</v>
      </c>
      <c r="Z1309" s="12">
        <v>0</v>
      </c>
      <c r="AA1309" s="12">
        <v>0</v>
      </c>
      <c r="AB1309" s="12">
        <v>0</v>
      </c>
      <c r="AC1309" s="12">
        <v>0</v>
      </c>
      <c r="AD1309" s="12">
        <v>1</v>
      </c>
      <c r="AE1309" s="12">
        <v>0</v>
      </c>
      <c r="AF1309" s="12">
        <v>0.5</v>
      </c>
      <c r="AG1309" s="113">
        <v>2.6026896854443837</v>
      </c>
      <c r="AH1309" s="12">
        <v>0</v>
      </c>
      <c r="AI1309" s="24">
        <v>58</v>
      </c>
      <c r="AJ1309" s="12">
        <v>1</v>
      </c>
      <c r="AK1309" s="12" t="s">
        <v>1433</v>
      </c>
      <c r="AL1309" s="12">
        <v>30</v>
      </c>
      <c r="AM1309" s="31" t="s">
        <v>180</v>
      </c>
      <c r="AN1309" s="128">
        <f t="shared" si="48"/>
        <v>4.6051701859880918</v>
      </c>
      <c r="AO1309" s="12">
        <v>216.69</v>
      </c>
      <c r="AP1309" s="12" t="s">
        <v>1446</v>
      </c>
      <c r="AQ1309" s="12" t="s">
        <v>1448</v>
      </c>
      <c r="AR1309" s="12" t="s">
        <v>1444</v>
      </c>
      <c r="AS1309" s="12" t="s">
        <v>1449</v>
      </c>
      <c r="AT1309" s="12" t="s">
        <v>17</v>
      </c>
    </row>
    <row r="1310" spans="1:47" ht="15" customHeight="1" x14ac:dyDescent="0.3">
      <c r="A1310" s="15">
        <v>3.355232562380471E-2</v>
      </c>
      <c r="B1310" s="12">
        <v>2.0647584999264439E-2</v>
      </c>
      <c r="C1310" s="12">
        <v>1</v>
      </c>
      <c r="D1310" s="12">
        <v>0</v>
      </c>
      <c r="E1310" s="12">
        <v>0</v>
      </c>
      <c r="F1310" s="12">
        <v>1</v>
      </c>
      <c r="G1310" s="12">
        <v>1</v>
      </c>
      <c r="H1310" s="12">
        <v>0</v>
      </c>
      <c r="I1310" s="12">
        <v>0</v>
      </c>
      <c r="J1310" s="12">
        <v>0</v>
      </c>
      <c r="K1310" s="12">
        <v>0</v>
      </c>
      <c r="L1310" s="12">
        <v>0</v>
      </c>
      <c r="M1310" s="12">
        <v>0</v>
      </c>
      <c r="N1310" s="12">
        <v>0</v>
      </c>
      <c r="O1310" s="113">
        <v>7.6061387263373286</v>
      </c>
      <c r="P1310" s="12">
        <v>0</v>
      </c>
      <c r="Q1310" s="12">
        <v>0</v>
      </c>
      <c r="R1310" s="12">
        <v>4.2329999999999997</v>
      </c>
      <c r="S1310" s="128">
        <v>3.4965075614664802</v>
      </c>
      <c r="T1310" s="126">
        <v>1</v>
      </c>
      <c r="U1310" s="128">
        <v>0.85622344334035905</v>
      </c>
      <c r="V1310" s="12">
        <v>1</v>
      </c>
      <c r="W1310" s="12">
        <v>1</v>
      </c>
      <c r="X1310" s="12">
        <v>1</v>
      </c>
      <c r="Y1310" s="12">
        <v>1</v>
      </c>
      <c r="Z1310" s="12">
        <v>0</v>
      </c>
      <c r="AA1310" s="12">
        <v>0</v>
      </c>
      <c r="AB1310" s="12">
        <v>0</v>
      </c>
      <c r="AC1310" s="12">
        <v>0</v>
      </c>
      <c r="AD1310" s="12">
        <v>1</v>
      </c>
      <c r="AE1310" s="12">
        <v>0</v>
      </c>
      <c r="AF1310" s="12">
        <v>0.5</v>
      </c>
      <c r="AG1310" s="113">
        <v>2.6026896854443837</v>
      </c>
      <c r="AH1310" s="12">
        <v>0</v>
      </c>
      <c r="AI1310" s="24">
        <v>58</v>
      </c>
      <c r="AJ1310" s="12">
        <v>1</v>
      </c>
      <c r="AK1310" s="12" t="s">
        <v>1433</v>
      </c>
      <c r="AL1310" s="12">
        <v>30</v>
      </c>
      <c r="AM1310" s="31" t="s">
        <v>180</v>
      </c>
      <c r="AN1310" s="128">
        <f t="shared" si="48"/>
        <v>4.6051701859880918</v>
      </c>
      <c r="AO1310" s="12">
        <v>216.69</v>
      </c>
      <c r="AP1310" s="12" t="s">
        <v>1445</v>
      </c>
      <c r="AQ1310" s="12" t="s">
        <v>1448</v>
      </c>
      <c r="AR1310" s="12" t="s">
        <v>1445</v>
      </c>
      <c r="AS1310" s="12" t="s">
        <v>1449</v>
      </c>
      <c r="AT1310" s="12" t="s">
        <v>17</v>
      </c>
    </row>
    <row r="1311" spans="1:47" ht="15" customHeight="1" x14ac:dyDescent="0.3">
      <c r="A1311" s="15">
        <v>4.3000225906580244E-2</v>
      </c>
      <c r="B1311" s="12">
        <v>2.0640108435158514E-2</v>
      </c>
      <c r="C1311" s="12">
        <v>1</v>
      </c>
      <c r="D1311" s="12">
        <v>0</v>
      </c>
      <c r="E1311" s="12">
        <v>0</v>
      </c>
      <c r="F1311" s="12">
        <v>1</v>
      </c>
      <c r="G1311" s="12">
        <v>1</v>
      </c>
      <c r="H1311" s="12">
        <v>0</v>
      </c>
      <c r="I1311" s="12">
        <v>0</v>
      </c>
      <c r="J1311" s="12">
        <v>0</v>
      </c>
      <c r="K1311" s="12">
        <v>0</v>
      </c>
      <c r="L1311" s="12">
        <v>0</v>
      </c>
      <c r="M1311" s="12">
        <v>0</v>
      </c>
      <c r="N1311" s="12">
        <v>0</v>
      </c>
      <c r="O1311" s="113">
        <v>7.6061387263373286</v>
      </c>
      <c r="P1311" s="12">
        <v>0</v>
      </c>
      <c r="Q1311" s="12">
        <v>0</v>
      </c>
      <c r="R1311" s="12">
        <v>4.2329999999999997</v>
      </c>
      <c r="S1311" s="128">
        <v>3.4965075614664802</v>
      </c>
      <c r="T1311" s="126">
        <v>1</v>
      </c>
      <c r="U1311" s="128">
        <v>0.85622344334035905</v>
      </c>
      <c r="V1311" s="12">
        <v>1</v>
      </c>
      <c r="W1311" s="12">
        <v>1</v>
      </c>
      <c r="X1311" s="12">
        <v>1</v>
      </c>
      <c r="Y1311" s="12">
        <v>1</v>
      </c>
      <c r="Z1311" s="12">
        <v>0</v>
      </c>
      <c r="AA1311" s="12">
        <v>0</v>
      </c>
      <c r="AB1311" s="12">
        <v>0</v>
      </c>
      <c r="AC1311" s="12">
        <v>0</v>
      </c>
      <c r="AD1311" s="12">
        <v>1</v>
      </c>
      <c r="AE1311" s="12">
        <v>0</v>
      </c>
      <c r="AF1311" s="12">
        <v>0.5</v>
      </c>
      <c r="AG1311" s="113">
        <v>2.6026896854443837</v>
      </c>
      <c r="AH1311" s="12">
        <v>0</v>
      </c>
      <c r="AI1311" s="24">
        <v>58</v>
      </c>
      <c r="AJ1311" s="12">
        <v>1</v>
      </c>
      <c r="AK1311" s="12" t="s">
        <v>1433</v>
      </c>
      <c r="AL1311" s="12">
        <v>30</v>
      </c>
      <c r="AM1311" s="31" t="s">
        <v>180</v>
      </c>
      <c r="AN1311" s="128">
        <f t="shared" si="48"/>
        <v>4.6051701859880918</v>
      </c>
      <c r="AO1311" s="12">
        <v>216.69</v>
      </c>
      <c r="AP1311" s="12" t="s">
        <v>1445</v>
      </c>
      <c r="AQ1311" s="12" t="s">
        <v>1448</v>
      </c>
      <c r="AR1311" s="12" t="s">
        <v>1445</v>
      </c>
      <c r="AS1311" s="12" t="s">
        <v>1449</v>
      </c>
      <c r="AT1311" s="12" t="s">
        <v>17</v>
      </c>
    </row>
    <row r="1312" spans="1:47" ht="15" customHeight="1" x14ac:dyDescent="0.3">
      <c r="A1312" s="15">
        <v>3.4940403981856882E-2</v>
      </c>
      <c r="B1312" s="12">
        <v>2.0646602352915433E-2</v>
      </c>
      <c r="C1312" s="12">
        <v>1</v>
      </c>
      <c r="D1312" s="12">
        <v>0</v>
      </c>
      <c r="E1312" s="12">
        <v>0</v>
      </c>
      <c r="F1312" s="12">
        <v>1</v>
      </c>
      <c r="G1312" s="12">
        <v>1</v>
      </c>
      <c r="H1312" s="12">
        <v>0</v>
      </c>
      <c r="I1312" s="12">
        <v>0</v>
      </c>
      <c r="J1312" s="12">
        <v>0</v>
      </c>
      <c r="K1312" s="12">
        <v>0</v>
      </c>
      <c r="L1312" s="12">
        <v>0</v>
      </c>
      <c r="M1312" s="12">
        <v>0</v>
      </c>
      <c r="N1312" s="12">
        <v>0</v>
      </c>
      <c r="O1312" s="113">
        <v>7.6061387263373286</v>
      </c>
      <c r="P1312" s="12">
        <v>0</v>
      </c>
      <c r="Q1312" s="12">
        <v>0</v>
      </c>
      <c r="R1312" s="12">
        <v>4.2329999999999997</v>
      </c>
      <c r="S1312" s="128">
        <v>3.4965075614664802</v>
      </c>
      <c r="T1312" s="126">
        <v>1</v>
      </c>
      <c r="U1312" s="128">
        <v>0.85622344334035905</v>
      </c>
      <c r="V1312" s="12">
        <v>1</v>
      </c>
      <c r="W1312" s="12">
        <v>1</v>
      </c>
      <c r="X1312" s="12">
        <v>1</v>
      </c>
      <c r="Y1312" s="12">
        <v>1</v>
      </c>
      <c r="Z1312" s="12">
        <v>0</v>
      </c>
      <c r="AA1312" s="12">
        <v>0</v>
      </c>
      <c r="AB1312" s="12">
        <v>0</v>
      </c>
      <c r="AC1312" s="12">
        <v>0</v>
      </c>
      <c r="AD1312" s="12">
        <v>1</v>
      </c>
      <c r="AE1312" s="12">
        <v>0</v>
      </c>
      <c r="AF1312" s="12">
        <v>0.5</v>
      </c>
      <c r="AG1312" s="113">
        <v>2.6026896854443837</v>
      </c>
      <c r="AH1312" s="12">
        <v>0</v>
      </c>
      <c r="AI1312" s="24">
        <v>58</v>
      </c>
      <c r="AJ1312" s="12">
        <v>1</v>
      </c>
      <c r="AK1312" s="12" t="s">
        <v>1433</v>
      </c>
      <c r="AL1312" s="12">
        <v>30</v>
      </c>
      <c r="AM1312" s="31" t="s">
        <v>180</v>
      </c>
      <c r="AN1312" s="128">
        <f t="shared" si="48"/>
        <v>4.6051701859880918</v>
      </c>
      <c r="AO1312" s="12">
        <v>216.69</v>
      </c>
      <c r="AP1312" s="12" t="s">
        <v>1445</v>
      </c>
      <c r="AQ1312" s="12" t="s">
        <v>1448</v>
      </c>
      <c r="AR1312" s="12" t="s">
        <v>1445</v>
      </c>
      <c r="AS1312" s="12" t="s">
        <v>1449</v>
      </c>
      <c r="AT1312" s="12" t="s">
        <v>17</v>
      </c>
    </row>
    <row r="1313" spans="1:46" ht="15" customHeight="1" x14ac:dyDescent="0.3">
      <c r="A1313" s="15">
        <v>1.1493962874892079E-2</v>
      </c>
      <c r="B1313" s="12">
        <v>1.0536132635317738E-2</v>
      </c>
      <c r="C1313" s="12">
        <v>1</v>
      </c>
      <c r="D1313" s="12">
        <v>0</v>
      </c>
      <c r="E1313" s="12">
        <v>0</v>
      </c>
      <c r="F1313" s="12">
        <v>1</v>
      </c>
      <c r="G1313" s="12">
        <v>1</v>
      </c>
      <c r="H1313" s="12">
        <v>0</v>
      </c>
      <c r="I1313" s="12">
        <v>0</v>
      </c>
      <c r="J1313" s="12">
        <v>0</v>
      </c>
      <c r="K1313" s="12">
        <v>0</v>
      </c>
      <c r="L1313" s="12">
        <v>0</v>
      </c>
      <c r="M1313" s="12">
        <v>0</v>
      </c>
      <c r="N1313" s="12">
        <v>0</v>
      </c>
      <c r="O1313" s="113">
        <v>7.6061387263373286</v>
      </c>
      <c r="P1313" s="12">
        <v>0</v>
      </c>
      <c r="Q1313" s="12">
        <v>0</v>
      </c>
      <c r="R1313" s="12">
        <v>4.2329999999999997</v>
      </c>
      <c r="S1313" s="128">
        <v>3.4965075614664802</v>
      </c>
      <c r="T1313" s="126">
        <v>1</v>
      </c>
      <c r="U1313" s="128">
        <v>0.85622344334035905</v>
      </c>
      <c r="V1313" s="12">
        <v>1</v>
      </c>
      <c r="W1313" s="12">
        <v>1</v>
      </c>
      <c r="X1313" s="12">
        <v>1</v>
      </c>
      <c r="Y1313" s="12">
        <v>1</v>
      </c>
      <c r="Z1313" s="12">
        <v>0</v>
      </c>
      <c r="AA1313" s="12">
        <v>0</v>
      </c>
      <c r="AB1313" s="12">
        <v>0</v>
      </c>
      <c r="AC1313" s="12">
        <v>0</v>
      </c>
      <c r="AD1313" s="12">
        <v>1</v>
      </c>
      <c r="AE1313" s="12">
        <v>0</v>
      </c>
      <c r="AF1313" s="12">
        <v>0.5</v>
      </c>
      <c r="AG1313" s="113">
        <v>2.6026896854443837</v>
      </c>
      <c r="AH1313" s="12">
        <v>0</v>
      </c>
      <c r="AI1313" s="24">
        <v>58</v>
      </c>
      <c r="AJ1313" s="12">
        <v>1</v>
      </c>
      <c r="AK1313" s="12" t="s">
        <v>1433</v>
      </c>
      <c r="AL1313" s="12">
        <v>30</v>
      </c>
      <c r="AM1313" s="31" t="s">
        <v>180</v>
      </c>
      <c r="AN1313" s="128">
        <f t="shared" si="48"/>
        <v>4.6051701859880918</v>
      </c>
      <c r="AO1313" s="12">
        <v>216.69</v>
      </c>
      <c r="AP1313" s="12">
        <v>2006</v>
      </c>
      <c r="AQ1313" s="12" t="s">
        <v>1454</v>
      </c>
      <c r="AR1313" s="12" t="s">
        <v>1453</v>
      </c>
      <c r="AS1313" s="12" t="s">
        <v>1455</v>
      </c>
      <c r="AT1313" s="12" t="s">
        <v>17</v>
      </c>
    </row>
    <row r="1314" spans="1:46" ht="15" customHeight="1" x14ac:dyDescent="0.3">
      <c r="A1314" s="15">
        <v>0.31049719358331401</v>
      </c>
      <c r="B1314" s="12">
        <v>1.0016038502687548E-2</v>
      </c>
      <c r="C1314" s="12">
        <v>1</v>
      </c>
      <c r="D1314" s="12">
        <v>0</v>
      </c>
      <c r="E1314" s="12">
        <v>0</v>
      </c>
      <c r="F1314" s="12">
        <v>1</v>
      </c>
      <c r="G1314" s="12">
        <v>1</v>
      </c>
      <c r="H1314" s="12">
        <v>0</v>
      </c>
      <c r="I1314" s="12">
        <v>0</v>
      </c>
      <c r="J1314" s="12">
        <v>0</v>
      </c>
      <c r="K1314" s="12">
        <v>0</v>
      </c>
      <c r="L1314" s="12">
        <v>0</v>
      </c>
      <c r="M1314" s="12">
        <v>0</v>
      </c>
      <c r="N1314" s="12">
        <v>0</v>
      </c>
      <c r="O1314" s="113">
        <v>7.6061387263373286</v>
      </c>
      <c r="P1314" s="12">
        <v>0</v>
      </c>
      <c r="Q1314" s="12">
        <v>0</v>
      </c>
      <c r="R1314" s="12">
        <v>4.2329999999999997</v>
      </c>
      <c r="S1314" s="128">
        <v>3.4965075614664802</v>
      </c>
      <c r="T1314" s="126">
        <v>1</v>
      </c>
      <c r="U1314" s="128">
        <v>0.85622344334035905</v>
      </c>
      <c r="V1314" s="12">
        <v>1</v>
      </c>
      <c r="W1314" s="12">
        <v>1</v>
      </c>
      <c r="X1314" s="12">
        <v>1</v>
      </c>
      <c r="Y1314" s="12">
        <v>1</v>
      </c>
      <c r="Z1314" s="12">
        <v>0</v>
      </c>
      <c r="AA1314" s="12">
        <v>0</v>
      </c>
      <c r="AB1314" s="12">
        <v>0</v>
      </c>
      <c r="AC1314" s="12">
        <v>0</v>
      </c>
      <c r="AD1314" s="12">
        <v>1</v>
      </c>
      <c r="AE1314" s="12">
        <v>0</v>
      </c>
      <c r="AF1314" s="12">
        <v>0.5</v>
      </c>
      <c r="AG1314" s="113">
        <v>2.6026896854443837</v>
      </c>
      <c r="AH1314" s="12">
        <v>0</v>
      </c>
      <c r="AI1314" s="24">
        <v>58</v>
      </c>
      <c r="AJ1314" s="12">
        <v>1</v>
      </c>
      <c r="AK1314" s="12" t="s">
        <v>1433</v>
      </c>
      <c r="AL1314" s="12">
        <v>30</v>
      </c>
      <c r="AM1314" s="31" t="s">
        <v>180</v>
      </c>
      <c r="AN1314" s="128">
        <f t="shared" si="48"/>
        <v>4.6051701859880918</v>
      </c>
      <c r="AO1314" s="12">
        <v>216.69</v>
      </c>
      <c r="AP1314" s="12">
        <v>2006</v>
      </c>
      <c r="AQ1314" s="12" t="s">
        <v>1454</v>
      </c>
      <c r="AR1314" s="12" t="s">
        <v>1444</v>
      </c>
      <c r="AS1314" s="12" t="s">
        <v>1455</v>
      </c>
      <c r="AT1314" s="12" t="s">
        <v>17</v>
      </c>
    </row>
    <row r="1315" spans="1:46" ht="15" customHeight="1" x14ac:dyDescent="0.3">
      <c r="A1315" s="15">
        <v>-5.0333582301673618E-2</v>
      </c>
      <c r="B1315" s="12">
        <v>2.3908451593294969E-2</v>
      </c>
      <c r="C1315" s="12">
        <v>1</v>
      </c>
      <c r="D1315" s="12">
        <v>0</v>
      </c>
      <c r="E1315" s="12">
        <v>0</v>
      </c>
      <c r="F1315" s="12">
        <v>1</v>
      </c>
      <c r="G1315" s="12">
        <v>1</v>
      </c>
      <c r="H1315" s="12">
        <v>0</v>
      </c>
      <c r="I1315" s="12">
        <v>0</v>
      </c>
      <c r="J1315" s="12">
        <v>0</v>
      </c>
      <c r="K1315" s="12">
        <v>0</v>
      </c>
      <c r="L1315" s="12">
        <v>0</v>
      </c>
      <c r="M1315" s="12">
        <v>0</v>
      </c>
      <c r="N1315" s="12">
        <v>0</v>
      </c>
      <c r="O1315" s="113">
        <v>7.6061387263373286</v>
      </c>
      <c r="P1315" s="12">
        <v>0</v>
      </c>
      <c r="Q1315" s="12">
        <v>0</v>
      </c>
      <c r="R1315" s="12">
        <v>4.2329999999999997</v>
      </c>
      <c r="S1315" s="128">
        <v>3.4965075614664802</v>
      </c>
      <c r="T1315" s="126">
        <v>1</v>
      </c>
      <c r="U1315" s="128">
        <v>0.85622344334035905</v>
      </c>
      <c r="V1315" s="12">
        <v>1</v>
      </c>
      <c r="W1315" s="12">
        <v>1</v>
      </c>
      <c r="X1315" s="12">
        <v>1</v>
      </c>
      <c r="Y1315" s="12">
        <v>1</v>
      </c>
      <c r="Z1315" s="12">
        <v>0</v>
      </c>
      <c r="AA1315" s="12">
        <v>0</v>
      </c>
      <c r="AB1315" s="12">
        <v>0</v>
      </c>
      <c r="AC1315" s="12">
        <v>0</v>
      </c>
      <c r="AD1315" s="12">
        <v>1</v>
      </c>
      <c r="AE1315" s="12">
        <v>0</v>
      </c>
      <c r="AF1315" s="12">
        <v>0.5</v>
      </c>
      <c r="AG1315" s="113">
        <v>2.6026896854443837</v>
      </c>
      <c r="AH1315" s="12">
        <v>0</v>
      </c>
      <c r="AI1315" s="24">
        <v>58</v>
      </c>
      <c r="AJ1315" s="12">
        <v>1</v>
      </c>
      <c r="AK1315" s="12" t="s">
        <v>1433</v>
      </c>
      <c r="AL1315" s="12">
        <v>30</v>
      </c>
      <c r="AM1315" s="31" t="s">
        <v>180</v>
      </c>
      <c r="AN1315" s="128">
        <f t="shared" si="48"/>
        <v>4.6051701859880918</v>
      </c>
      <c r="AO1315" s="12">
        <v>216.69</v>
      </c>
      <c r="AP1315" s="12">
        <v>2006</v>
      </c>
      <c r="AQ1315" s="12" t="s">
        <v>1454</v>
      </c>
      <c r="AR1315" s="12" t="s">
        <v>1445</v>
      </c>
      <c r="AS1315" s="12" t="s">
        <v>1455</v>
      </c>
      <c r="AT1315" s="12" t="s">
        <v>17</v>
      </c>
    </row>
    <row r="1316" spans="1:46" ht="15" customHeight="1" x14ac:dyDescent="0.3">
      <c r="A1316" s="15">
        <v>1.4118342001238297E-2</v>
      </c>
      <c r="B1316" s="12">
        <v>1.1471152876006115E-2</v>
      </c>
      <c r="C1316" s="12">
        <v>1</v>
      </c>
      <c r="D1316" s="12">
        <v>0</v>
      </c>
      <c r="E1316" s="12">
        <v>0</v>
      </c>
      <c r="F1316" s="12">
        <v>1</v>
      </c>
      <c r="G1316" s="12">
        <v>1</v>
      </c>
      <c r="H1316" s="12">
        <v>0</v>
      </c>
      <c r="I1316" s="12">
        <v>0</v>
      </c>
      <c r="J1316" s="12">
        <v>0</v>
      </c>
      <c r="K1316" s="12">
        <v>0</v>
      </c>
      <c r="L1316" s="12">
        <v>0</v>
      </c>
      <c r="M1316" s="12">
        <v>0</v>
      </c>
      <c r="N1316" s="12">
        <v>0</v>
      </c>
      <c r="O1316" s="113">
        <v>7.6061387263373286</v>
      </c>
      <c r="P1316" s="12">
        <v>0</v>
      </c>
      <c r="Q1316" s="12">
        <v>0</v>
      </c>
      <c r="R1316" s="12">
        <v>4.2329999999999997</v>
      </c>
      <c r="S1316" s="128">
        <v>3.4965075614664802</v>
      </c>
      <c r="T1316" s="126">
        <v>1</v>
      </c>
      <c r="U1316" s="128">
        <v>0.85622344334035905</v>
      </c>
      <c r="V1316" s="12">
        <v>1</v>
      </c>
      <c r="W1316" s="12">
        <v>1</v>
      </c>
      <c r="X1316" s="12">
        <v>1</v>
      </c>
      <c r="Y1316" s="12">
        <v>1</v>
      </c>
      <c r="Z1316" s="12">
        <v>0</v>
      </c>
      <c r="AA1316" s="12">
        <v>0</v>
      </c>
      <c r="AB1316" s="12">
        <v>0</v>
      </c>
      <c r="AC1316" s="12">
        <v>0</v>
      </c>
      <c r="AD1316" s="12">
        <v>1</v>
      </c>
      <c r="AE1316" s="12">
        <v>0</v>
      </c>
      <c r="AF1316" s="12">
        <v>0.5</v>
      </c>
      <c r="AG1316" s="113">
        <v>2.6026896854443837</v>
      </c>
      <c r="AH1316" s="12">
        <v>0</v>
      </c>
      <c r="AI1316" s="24">
        <v>58</v>
      </c>
      <c r="AJ1316" s="12">
        <v>1</v>
      </c>
      <c r="AK1316" s="12" t="s">
        <v>1433</v>
      </c>
      <c r="AL1316" s="12">
        <v>30</v>
      </c>
      <c r="AM1316" s="31" t="s">
        <v>180</v>
      </c>
      <c r="AN1316" s="128">
        <f t="shared" si="48"/>
        <v>4.6051701859880918</v>
      </c>
      <c r="AO1316" s="12">
        <v>216.69</v>
      </c>
      <c r="AP1316" s="12">
        <v>2007</v>
      </c>
      <c r="AQ1316" s="12" t="s">
        <v>1454</v>
      </c>
      <c r="AR1316" s="12" t="s">
        <v>1453</v>
      </c>
      <c r="AS1316" s="12" t="s">
        <v>1456</v>
      </c>
      <c r="AT1316" s="12" t="s">
        <v>17</v>
      </c>
    </row>
    <row r="1317" spans="1:46" ht="15" customHeight="1" x14ac:dyDescent="0.3">
      <c r="A1317" s="15">
        <v>3.1533125846047901E-2</v>
      </c>
      <c r="B1317" s="12">
        <v>1.146659121674469E-2</v>
      </c>
      <c r="C1317" s="12">
        <v>1</v>
      </c>
      <c r="D1317" s="12">
        <v>0</v>
      </c>
      <c r="E1317" s="12">
        <v>0</v>
      </c>
      <c r="F1317" s="12">
        <v>1</v>
      </c>
      <c r="G1317" s="12">
        <v>1</v>
      </c>
      <c r="H1317" s="12">
        <v>0</v>
      </c>
      <c r="I1317" s="12">
        <v>0</v>
      </c>
      <c r="J1317" s="12">
        <v>0</v>
      </c>
      <c r="K1317" s="12">
        <v>0</v>
      </c>
      <c r="L1317" s="12">
        <v>0</v>
      </c>
      <c r="M1317" s="12">
        <v>0</v>
      </c>
      <c r="N1317" s="12">
        <v>0</v>
      </c>
      <c r="O1317" s="113">
        <v>7.6061387263373286</v>
      </c>
      <c r="P1317" s="12">
        <v>0</v>
      </c>
      <c r="Q1317" s="12">
        <v>0</v>
      </c>
      <c r="R1317" s="12">
        <v>4.2329999999999997</v>
      </c>
      <c r="S1317" s="128">
        <v>3.4965075614664802</v>
      </c>
      <c r="T1317" s="126">
        <v>1</v>
      </c>
      <c r="U1317" s="128">
        <v>0.85622344334035905</v>
      </c>
      <c r="V1317" s="12">
        <v>1</v>
      </c>
      <c r="W1317" s="12">
        <v>1</v>
      </c>
      <c r="X1317" s="12">
        <v>1</v>
      </c>
      <c r="Y1317" s="12">
        <v>1</v>
      </c>
      <c r="Z1317" s="12">
        <v>0</v>
      </c>
      <c r="AA1317" s="12">
        <v>0</v>
      </c>
      <c r="AB1317" s="12">
        <v>0</v>
      </c>
      <c r="AC1317" s="12">
        <v>0</v>
      </c>
      <c r="AD1317" s="12">
        <v>1</v>
      </c>
      <c r="AE1317" s="12">
        <v>0</v>
      </c>
      <c r="AF1317" s="12">
        <v>0.5</v>
      </c>
      <c r="AG1317" s="113">
        <v>2.6026896854443837</v>
      </c>
      <c r="AH1317" s="12">
        <v>0</v>
      </c>
      <c r="AI1317" s="24">
        <v>58</v>
      </c>
      <c r="AJ1317" s="12">
        <v>1</v>
      </c>
      <c r="AK1317" s="12" t="s">
        <v>1433</v>
      </c>
      <c r="AL1317" s="12">
        <v>30</v>
      </c>
      <c r="AM1317" s="31" t="s">
        <v>180</v>
      </c>
      <c r="AN1317" s="128">
        <f t="shared" si="48"/>
        <v>4.6051701859880918</v>
      </c>
      <c r="AO1317" s="12">
        <v>216.69</v>
      </c>
      <c r="AP1317" s="12">
        <v>2007</v>
      </c>
      <c r="AQ1317" s="12" t="s">
        <v>1454</v>
      </c>
      <c r="AR1317" s="12" t="s">
        <v>1444</v>
      </c>
      <c r="AS1317" s="12" t="s">
        <v>1456</v>
      </c>
      <c r="AT1317" s="12" t="s">
        <v>17</v>
      </c>
    </row>
    <row r="1318" spans="1:46" ht="15" customHeight="1" x14ac:dyDescent="0.3">
      <c r="A1318" s="15">
        <v>-5.1516173881045277E-2</v>
      </c>
      <c r="B1318" s="12">
        <v>3.2783019742483363E-2</v>
      </c>
      <c r="C1318" s="12">
        <v>1</v>
      </c>
      <c r="D1318" s="12">
        <v>0</v>
      </c>
      <c r="E1318" s="12">
        <v>0</v>
      </c>
      <c r="F1318" s="12">
        <v>1</v>
      </c>
      <c r="G1318" s="12">
        <v>1</v>
      </c>
      <c r="H1318" s="12">
        <v>0</v>
      </c>
      <c r="I1318" s="12">
        <v>0</v>
      </c>
      <c r="J1318" s="12">
        <v>0</v>
      </c>
      <c r="K1318" s="12">
        <v>0</v>
      </c>
      <c r="L1318" s="12">
        <v>0</v>
      </c>
      <c r="M1318" s="12">
        <v>0</v>
      </c>
      <c r="N1318" s="12">
        <v>0</v>
      </c>
      <c r="O1318" s="113">
        <v>7.6061387263373286</v>
      </c>
      <c r="P1318" s="12">
        <v>0</v>
      </c>
      <c r="Q1318" s="12">
        <v>0</v>
      </c>
      <c r="R1318" s="12">
        <v>4.2329999999999997</v>
      </c>
      <c r="S1318" s="128">
        <v>3.4965075614664802</v>
      </c>
      <c r="T1318" s="126">
        <v>1</v>
      </c>
      <c r="U1318" s="128">
        <v>0.85622344334035905</v>
      </c>
      <c r="V1318" s="12">
        <v>1</v>
      </c>
      <c r="W1318" s="12">
        <v>1</v>
      </c>
      <c r="X1318" s="12">
        <v>1</v>
      </c>
      <c r="Y1318" s="12">
        <v>1</v>
      </c>
      <c r="Z1318" s="12">
        <v>0</v>
      </c>
      <c r="AA1318" s="12">
        <v>0</v>
      </c>
      <c r="AB1318" s="12">
        <v>0</v>
      </c>
      <c r="AC1318" s="12">
        <v>0</v>
      </c>
      <c r="AD1318" s="12">
        <v>1</v>
      </c>
      <c r="AE1318" s="12">
        <v>0</v>
      </c>
      <c r="AF1318" s="12">
        <v>0.5</v>
      </c>
      <c r="AG1318" s="113">
        <v>2.6026896854443837</v>
      </c>
      <c r="AH1318" s="12">
        <v>0</v>
      </c>
      <c r="AI1318" s="24">
        <v>58</v>
      </c>
      <c r="AJ1318" s="12">
        <v>1</v>
      </c>
      <c r="AK1318" s="12" t="s">
        <v>1433</v>
      </c>
      <c r="AL1318" s="12">
        <v>30</v>
      </c>
      <c r="AM1318" s="31" t="s">
        <v>180</v>
      </c>
      <c r="AN1318" s="128">
        <f t="shared" si="48"/>
        <v>4.6051701859880918</v>
      </c>
      <c r="AO1318" s="12">
        <v>216.69</v>
      </c>
      <c r="AP1318" s="12">
        <v>2007</v>
      </c>
      <c r="AQ1318" s="12" t="s">
        <v>1454</v>
      </c>
      <c r="AR1318" s="12" t="s">
        <v>1445</v>
      </c>
      <c r="AS1318" s="12" t="s">
        <v>1456</v>
      </c>
      <c r="AT1318" s="12" t="s">
        <v>17</v>
      </c>
    </row>
    <row r="1319" spans="1:46" ht="15" customHeight="1" x14ac:dyDescent="0.3">
      <c r="A1319" s="15">
        <v>1.1334267613625848E-2</v>
      </c>
      <c r="B1319" s="12">
        <v>1.2953448701286684E-2</v>
      </c>
      <c r="C1319" s="12">
        <v>1</v>
      </c>
      <c r="D1319" s="12">
        <v>0</v>
      </c>
      <c r="E1319" s="12">
        <v>0</v>
      </c>
      <c r="F1319" s="12">
        <v>1</v>
      </c>
      <c r="G1319" s="12">
        <v>1</v>
      </c>
      <c r="H1319" s="12">
        <v>0</v>
      </c>
      <c r="I1319" s="12">
        <v>0</v>
      </c>
      <c r="J1319" s="12">
        <v>0</v>
      </c>
      <c r="K1319" s="12">
        <v>0</v>
      </c>
      <c r="L1319" s="12">
        <v>0</v>
      </c>
      <c r="M1319" s="12">
        <v>0</v>
      </c>
      <c r="N1319" s="12">
        <v>0</v>
      </c>
      <c r="O1319" s="113">
        <v>7.6061387263373286</v>
      </c>
      <c r="P1319" s="12">
        <v>0</v>
      </c>
      <c r="Q1319" s="12">
        <v>0</v>
      </c>
      <c r="R1319" s="12">
        <v>4.2329999999999997</v>
      </c>
      <c r="S1319" s="128">
        <v>3.4965075614664802</v>
      </c>
      <c r="T1319" s="126">
        <v>1</v>
      </c>
      <c r="U1319" s="128">
        <v>0.85622344334035905</v>
      </c>
      <c r="V1319" s="12">
        <v>1</v>
      </c>
      <c r="W1319" s="12">
        <v>1</v>
      </c>
      <c r="X1319" s="12">
        <v>1</v>
      </c>
      <c r="Y1319" s="12">
        <v>1</v>
      </c>
      <c r="Z1319" s="12">
        <v>0</v>
      </c>
      <c r="AA1319" s="12">
        <v>0</v>
      </c>
      <c r="AB1319" s="12">
        <v>0</v>
      </c>
      <c r="AC1319" s="12">
        <v>0</v>
      </c>
      <c r="AD1319" s="12">
        <v>1</v>
      </c>
      <c r="AE1319" s="12">
        <v>0</v>
      </c>
      <c r="AF1319" s="12">
        <v>0.5</v>
      </c>
      <c r="AG1319" s="113">
        <v>2.6026896854443837</v>
      </c>
      <c r="AH1319" s="12">
        <v>0</v>
      </c>
      <c r="AI1319" s="24">
        <v>58</v>
      </c>
      <c r="AJ1319" s="12">
        <v>1</v>
      </c>
      <c r="AK1319" s="12" t="s">
        <v>1433</v>
      </c>
      <c r="AL1319" s="12">
        <v>30</v>
      </c>
      <c r="AM1319" s="31" t="s">
        <v>180</v>
      </c>
      <c r="AN1319" s="128">
        <f t="shared" si="48"/>
        <v>4.6051701859880918</v>
      </c>
      <c r="AO1319" s="12">
        <v>216.69</v>
      </c>
      <c r="AP1319" s="12">
        <v>2008</v>
      </c>
      <c r="AQ1319" s="12" t="s">
        <v>1454</v>
      </c>
      <c r="AR1319" s="12" t="s">
        <v>1453</v>
      </c>
      <c r="AS1319" s="12" t="s">
        <v>1457</v>
      </c>
      <c r="AT1319" s="12" t="s">
        <v>17</v>
      </c>
    </row>
    <row r="1320" spans="1:46" ht="15" customHeight="1" x14ac:dyDescent="0.3">
      <c r="A1320" s="15">
        <v>3.6679097501526162E-2</v>
      </c>
      <c r="B1320" s="12">
        <v>1.2945563824068055E-2</v>
      </c>
      <c r="C1320" s="12">
        <v>1</v>
      </c>
      <c r="D1320" s="12">
        <v>0</v>
      </c>
      <c r="E1320" s="12">
        <v>0</v>
      </c>
      <c r="F1320" s="12">
        <v>1</v>
      </c>
      <c r="G1320" s="12">
        <v>1</v>
      </c>
      <c r="H1320" s="12">
        <v>0</v>
      </c>
      <c r="I1320" s="12">
        <v>0</v>
      </c>
      <c r="J1320" s="12">
        <v>0</v>
      </c>
      <c r="K1320" s="12">
        <v>0</v>
      </c>
      <c r="L1320" s="12">
        <v>0</v>
      </c>
      <c r="M1320" s="12">
        <v>0</v>
      </c>
      <c r="N1320" s="12">
        <v>0</v>
      </c>
      <c r="O1320" s="113">
        <v>7.6061387263373286</v>
      </c>
      <c r="P1320" s="12">
        <v>0</v>
      </c>
      <c r="Q1320" s="12">
        <v>0</v>
      </c>
      <c r="R1320" s="12">
        <v>4.2329999999999997</v>
      </c>
      <c r="S1320" s="128">
        <v>3.4965075614664802</v>
      </c>
      <c r="T1320" s="126">
        <v>1</v>
      </c>
      <c r="U1320" s="128">
        <v>0.85622344334035905</v>
      </c>
      <c r="V1320" s="12">
        <v>1</v>
      </c>
      <c r="W1320" s="12">
        <v>1</v>
      </c>
      <c r="X1320" s="12">
        <v>1</v>
      </c>
      <c r="Y1320" s="12">
        <v>1</v>
      </c>
      <c r="Z1320" s="12">
        <v>0</v>
      </c>
      <c r="AA1320" s="12">
        <v>0</v>
      </c>
      <c r="AB1320" s="12">
        <v>0</v>
      </c>
      <c r="AC1320" s="12">
        <v>0</v>
      </c>
      <c r="AD1320" s="12">
        <v>1</v>
      </c>
      <c r="AE1320" s="12">
        <v>0</v>
      </c>
      <c r="AF1320" s="12">
        <v>0.5</v>
      </c>
      <c r="AG1320" s="113">
        <v>2.6026896854443837</v>
      </c>
      <c r="AH1320" s="12">
        <v>0</v>
      </c>
      <c r="AI1320" s="24">
        <v>58</v>
      </c>
      <c r="AJ1320" s="12">
        <v>1</v>
      </c>
      <c r="AK1320" s="12" t="s">
        <v>1433</v>
      </c>
      <c r="AL1320" s="12">
        <v>30</v>
      </c>
      <c r="AM1320" s="31" t="s">
        <v>180</v>
      </c>
      <c r="AN1320" s="128">
        <f t="shared" si="48"/>
        <v>4.6051701859880918</v>
      </c>
      <c r="AO1320" s="12">
        <v>216.69</v>
      </c>
      <c r="AP1320" s="12">
        <v>2008</v>
      </c>
      <c r="AQ1320" s="12" t="s">
        <v>1454</v>
      </c>
      <c r="AR1320" s="12" t="s">
        <v>1444</v>
      </c>
      <c r="AS1320" s="12" t="s">
        <v>1457</v>
      </c>
      <c r="AT1320" s="12" t="s">
        <v>17</v>
      </c>
    </row>
    <row r="1321" spans="1:46" ht="15" customHeight="1" x14ac:dyDescent="0.3">
      <c r="A1321" s="15">
        <v>1.5883839305027181E-2</v>
      </c>
      <c r="B1321" s="12">
        <v>1.0031898508438221E-2</v>
      </c>
      <c r="C1321" s="12">
        <v>1</v>
      </c>
      <c r="D1321" s="12">
        <v>0</v>
      </c>
      <c r="E1321" s="12">
        <v>0</v>
      </c>
      <c r="F1321" s="12">
        <v>1</v>
      </c>
      <c r="G1321" s="12">
        <v>1</v>
      </c>
      <c r="H1321" s="12">
        <v>0</v>
      </c>
      <c r="I1321" s="12">
        <v>0</v>
      </c>
      <c r="J1321" s="12">
        <v>0</v>
      </c>
      <c r="K1321" s="12">
        <v>0</v>
      </c>
      <c r="L1321" s="12">
        <v>0</v>
      </c>
      <c r="M1321" s="12">
        <v>0</v>
      </c>
      <c r="N1321" s="12">
        <v>0</v>
      </c>
      <c r="O1321" s="113">
        <v>7.6061387263373286</v>
      </c>
      <c r="P1321" s="12">
        <v>0</v>
      </c>
      <c r="Q1321" s="12">
        <v>0</v>
      </c>
      <c r="R1321" s="12">
        <v>4.2329999999999997</v>
      </c>
      <c r="S1321" s="128">
        <v>3.4965075614664802</v>
      </c>
      <c r="T1321" s="126">
        <v>1</v>
      </c>
      <c r="U1321" s="128">
        <v>0.85622344334035905</v>
      </c>
      <c r="V1321" s="12">
        <v>1</v>
      </c>
      <c r="W1321" s="12">
        <v>1</v>
      </c>
      <c r="X1321" s="12">
        <v>1</v>
      </c>
      <c r="Y1321" s="12">
        <v>1</v>
      </c>
      <c r="Z1321" s="12">
        <v>0</v>
      </c>
      <c r="AA1321" s="12">
        <v>0</v>
      </c>
      <c r="AB1321" s="12">
        <v>0</v>
      </c>
      <c r="AC1321" s="12">
        <v>0</v>
      </c>
      <c r="AD1321" s="12">
        <v>1</v>
      </c>
      <c r="AE1321" s="12">
        <v>0</v>
      </c>
      <c r="AF1321" s="12">
        <v>0.5</v>
      </c>
      <c r="AG1321" s="113">
        <v>2.6026896854443837</v>
      </c>
      <c r="AH1321" s="12">
        <v>0</v>
      </c>
      <c r="AI1321" s="24">
        <v>58</v>
      </c>
      <c r="AJ1321" s="12">
        <v>1</v>
      </c>
      <c r="AK1321" s="12" t="s">
        <v>1433</v>
      </c>
      <c r="AL1321" s="12">
        <v>30</v>
      </c>
      <c r="AM1321" s="31" t="s">
        <v>180</v>
      </c>
      <c r="AN1321" s="128">
        <f t="shared" si="48"/>
        <v>4.6051701859880918</v>
      </c>
      <c r="AO1321" s="12">
        <v>216.69</v>
      </c>
      <c r="AP1321" s="12">
        <v>2006</v>
      </c>
      <c r="AQ1321" s="12" t="s">
        <v>1448</v>
      </c>
      <c r="AR1321" s="12" t="s">
        <v>1453</v>
      </c>
      <c r="AS1321" s="12" t="s">
        <v>1458</v>
      </c>
      <c r="AT1321" s="12" t="s">
        <v>17</v>
      </c>
    </row>
    <row r="1322" spans="1:46" ht="15" customHeight="1" x14ac:dyDescent="0.3">
      <c r="A1322" s="15">
        <v>3.8098344461858002E-2</v>
      </c>
      <c r="B1322" s="12">
        <v>1.002588012154158E-2</v>
      </c>
      <c r="C1322" s="12">
        <v>1</v>
      </c>
      <c r="D1322" s="12">
        <v>0</v>
      </c>
      <c r="E1322" s="12">
        <v>0</v>
      </c>
      <c r="F1322" s="12">
        <v>1</v>
      </c>
      <c r="G1322" s="12">
        <v>1</v>
      </c>
      <c r="H1322" s="12">
        <v>0</v>
      </c>
      <c r="I1322" s="12">
        <v>0</v>
      </c>
      <c r="J1322" s="12">
        <v>0</v>
      </c>
      <c r="K1322" s="12">
        <v>0</v>
      </c>
      <c r="L1322" s="12">
        <v>0</v>
      </c>
      <c r="M1322" s="12">
        <v>0</v>
      </c>
      <c r="N1322" s="12">
        <v>0</v>
      </c>
      <c r="O1322" s="113">
        <v>7.6061387263373286</v>
      </c>
      <c r="P1322" s="12">
        <v>0</v>
      </c>
      <c r="Q1322" s="12">
        <v>0</v>
      </c>
      <c r="R1322" s="12">
        <v>4.2329999999999997</v>
      </c>
      <c r="S1322" s="128">
        <v>3.4965075614664802</v>
      </c>
      <c r="T1322" s="126">
        <v>1</v>
      </c>
      <c r="U1322" s="128">
        <v>0.85622344334035905</v>
      </c>
      <c r="V1322" s="12">
        <v>1</v>
      </c>
      <c r="W1322" s="12">
        <v>1</v>
      </c>
      <c r="X1322" s="12">
        <v>1</v>
      </c>
      <c r="Y1322" s="12">
        <v>1</v>
      </c>
      <c r="Z1322" s="12">
        <v>0</v>
      </c>
      <c r="AA1322" s="12">
        <v>0</v>
      </c>
      <c r="AB1322" s="12">
        <v>0</v>
      </c>
      <c r="AC1322" s="12">
        <v>0</v>
      </c>
      <c r="AD1322" s="12">
        <v>1</v>
      </c>
      <c r="AE1322" s="12">
        <v>0</v>
      </c>
      <c r="AF1322" s="12">
        <v>0.5</v>
      </c>
      <c r="AG1322" s="113">
        <v>2.6026896854443837</v>
      </c>
      <c r="AH1322" s="12">
        <v>0</v>
      </c>
      <c r="AI1322" s="24">
        <v>58</v>
      </c>
      <c r="AJ1322" s="12">
        <v>1</v>
      </c>
      <c r="AK1322" s="12" t="s">
        <v>1433</v>
      </c>
      <c r="AL1322" s="12">
        <v>30</v>
      </c>
      <c r="AM1322" s="31" t="s">
        <v>180</v>
      </c>
      <c r="AN1322" s="128">
        <f t="shared" si="48"/>
        <v>4.6051701859880918</v>
      </c>
      <c r="AO1322" s="12">
        <v>216.69</v>
      </c>
      <c r="AP1322" s="12">
        <v>2006</v>
      </c>
      <c r="AQ1322" s="12" t="s">
        <v>1448</v>
      </c>
      <c r="AR1322" s="12" t="s">
        <v>1444</v>
      </c>
      <c r="AS1322" s="12" t="s">
        <v>1458</v>
      </c>
      <c r="AT1322" s="12" t="s">
        <v>17</v>
      </c>
    </row>
    <row r="1323" spans="1:46" ht="15" customHeight="1" x14ac:dyDescent="0.3">
      <c r="A1323" s="15">
        <v>-4.2868161034075904E-2</v>
      </c>
      <c r="B1323" s="12">
        <v>2.0640225683073578E-2</v>
      </c>
      <c r="C1323" s="12">
        <v>1</v>
      </c>
      <c r="D1323" s="12">
        <v>0</v>
      </c>
      <c r="E1323" s="12">
        <v>0</v>
      </c>
      <c r="F1323" s="12">
        <v>1</v>
      </c>
      <c r="G1323" s="12">
        <v>1</v>
      </c>
      <c r="H1323" s="12">
        <v>0</v>
      </c>
      <c r="I1323" s="12">
        <v>0</v>
      </c>
      <c r="J1323" s="12">
        <v>0</v>
      </c>
      <c r="K1323" s="12">
        <v>0</v>
      </c>
      <c r="L1323" s="12">
        <v>0</v>
      </c>
      <c r="M1323" s="12">
        <v>0</v>
      </c>
      <c r="N1323" s="12">
        <v>0</v>
      </c>
      <c r="O1323" s="113">
        <v>7.6061387263373286</v>
      </c>
      <c r="P1323" s="12">
        <v>0</v>
      </c>
      <c r="Q1323" s="12">
        <v>0</v>
      </c>
      <c r="R1323" s="12">
        <v>4.2329999999999997</v>
      </c>
      <c r="S1323" s="128">
        <v>3.4965075614664802</v>
      </c>
      <c r="T1323" s="126">
        <v>1</v>
      </c>
      <c r="U1323" s="128">
        <v>0.85622344334035905</v>
      </c>
      <c r="V1323" s="12">
        <v>1</v>
      </c>
      <c r="W1323" s="12">
        <v>1</v>
      </c>
      <c r="X1323" s="12">
        <v>1</v>
      </c>
      <c r="Y1323" s="12">
        <v>1</v>
      </c>
      <c r="Z1323" s="12">
        <v>0</v>
      </c>
      <c r="AA1323" s="12">
        <v>0</v>
      </c>
      <c r="AB1323" s="12">
        <v>0</v>
      </c>
      <c r="AC1323" s="12">
        <v>0</v>
      </c>
      <c r="AD1323" s="12">
        <v>1</v>
      </c>
      <c r="AE1323" s="12">
        <v>0</v>
      </c>
      <c r="AF1323" s="12">
        <v>0.5</v>
      </c>
      <c r="AG1323" s="113">
        <v>2.6026896854443837</v>
      </c>
      <c r="AH1323" s="12">
        <v>0</v>
      </c>
      <c r="AI1323" s="24">
        <v>58</v>
      </c>
      <c r="AJ1323" s="12">
        <v>1</v>
      </c>
      <c r="AK1323" s="12" t="s">
        <v>1433</v>
      </c>
      <c r="AL1323" s="12">
        <v>30</v>
      </c>
      <c r="AM1323" s="31" t="s">
        <v>180</v>
      </c>
      <c r="AN1323" s="128">
        <f t="shared" si="48"/>
        <v>4.6051701859880918</v>
      </c>
      <c r="AO1323" s="12">
        <v>216.69</v>
      </c>
      <c r="AP1323" s="12">
        <v>2006</v>
      </c>
      <c r="AQ1323" s="12" t="s">
        <v>1448</v>
      </c>
      <c r="AR1323" s="12" t="s">
        <v>1445</v>
      </c>
      <c r="AS1323" s="12" t="s">
        <v>1458</v>
      </c>
      <c r="AT1323" s="12" t="s">
        <v>17</v>
      </c>
    </row>
    <row r="1324" spans="1:46" ht="15" customHeight="1" x14ac:dyDescent="0.3">
      <c r="A1324" s="15">
        <v>2.3070136008837387E-2</v>
      </c>
      <c r="B1324" s="12">
        <v>1.0030493916885822E-2</v>
      </c>
      <c r="C1324" s="12">
        <v>1</v>
      </c>
      <c r="D1324" s="12">
        <v>0</v>
      </c>
      <c r="E1324" s="12">
        <v>0</v>
      </c>
      <c r="F1324" s="12">
        <v>1</v>
      </c>
      <c r="G1324" s="12">
        <v>1</v>
      </c>
      <c r="H1324" s="12">
        <v>0</v>
      </c>
      <c r="I1324" s="12">
        <v>0</v>
      </c>
      <c r="J1324" s="12">
        <v>0</v>
      </c>
      <c r="K1324" s="12">
        <v>0</v>
      </c>
      <c r="L1324" s="12">
        <v>0</v>
      </c>
      <c r="M1324" s="12">
        <v>0</v>
      </c>
      <c r="N1324" s="12">
        <v>0</v>
      </c>
      <c r="O1324" s="113">
        <v>7.6061387263373286</v>
      </c>
      <c r="P1324" s="12">
        <v>0</v>
      </c>
      <c r="Q1324" s="12">
        <v>0</v>
      </c>
      <c r="R1324" s="12">
        <v>4.2329999999999997</v>
      </c>
      <c r="S1324" s="128">
        <v>3.4965075614664802</v>
      </c>
      <c r="T1324" s="126">
        <v>1</v>
      </c>
      <c r="U1324" s="128">
        <v>0.85622344334035905</v>
      </c>
      <c r="V1324" s="12">
        <v>1</v>
      </c>
      <c r="W1324" s="12">
        <v>1</v>
      </c>
      <c r="X1324" s="12">
        <v>1</v>
      </c>
      <c r="Y1324" s="12">
        <v>1</v>
      </c>
      <c r="Z1324" s="12">
        <v>0</v>
      </c>
      <c r="AA1324" s="12">
        <v>0</v>
      </c>
      <c r="AB1324" s="12">
        <v>0</v>
      </c>
      <c r="AC1324" s="12">
        <v>0</v>
      </c>
      <c r="AD1324" s="12">
        <v>1</v>
      </c>
      <c r="AE1324" s="12">
        <v>0</v>
      </c>
      <c r="AF1324" s="12">
        <v>0.5</v>
      </c>
      <c r="AG1324" s="113">
        <v>2.6026896854443837</v>
      </c>
      <c r="AH1324" s="12">
        <v>0</v>
      </c>
      <c r="AI1324" s="24">
        <v>58</v>
      </c>
      <c r="AJ1324" s="12">
        <v>1</v>
      </c>
      <c r="AK1324" s="12" t="s">
        <v>1433</v>
      </c>
      <c r="AL1324" s="12">
        <v>30</v>
      </c>
      <c r="AM1324" s="31" t="s">
        <v>180</v>
      </c>
      <c r="AN1324" s="128">
        <f t="shared" si="48"/>
        <v>4.6051701859880918</v>
      </c>
      <c r="AO1324" s="12">
        <v>216.69</v>
      </c>
      <c r="AP1324" s="12">
        <v>2007</v>
      </c>
      <c r="AQ1324" s="12" t="s">
        <v>1448</v>
      </c>
      <c r="AR1324" s="12" t="s">
        <v>1453</v>
      </c>
      <c r="AS1324" s="12" t="s">
        <v>1459</v>
      </c>
      <c r="AT1324" s="12" t="s">
        <v>17</v>
      </c>
    </row>
    <row r="1325" spans="1:46" ht="15" customHeight="1" x14ac:dyDescent="0.3">
      <c r="A1325" s="15">
        <v>3.6095853474105301E-2</v>
      </c>
      <c r="B1325" s="12">
        <v>1.002662596502925E-2</v>
      </c>
      <c r="C1325" s="12">
        <v>0</v>
      </c>
      <c r="D1325" s="12">
        <v>0</v>
      </c>
      <c r="E1325" s="12">
        <v>1</v>
      </c>
      <c r="F1325" s="12">
        <v>1</v>
      </c>
      <c r="G1325" s="12">
        <v>1</v>
      </c>
      <c r="H1325" s="12">
        <v>0</v>
      </c>
      <c r="I1325" s="12">
        <v>0</v>
      </c>
      <c r="J1325" s="12">
        <v>0</v>
      </c>
      <c r="K1325" s="12">
        <v>0</v>
      </c>
      <c r="L1325" s="12">
        <v>0</v>
      </c>
      <c r="M1325" s="12">
        <v>0</v>
      </c>
      <c r="N1325" s="12">
        <v>0</v>
      </c>
      <c r="O1325" s="113">
        <v>7.6061387263373286</v>
      </c>
      <c r="P1325" s="12">
        <v>0</v>
      </c>
      <c r="Q1325" s="12">
        <v>0</v>
      </c>
      <c r="R1325" s="12">
        <v>4.2329999999999997</v>
      </c>
      <c r="S1325" s="128">
        <v>3.4965075614664802</v>
      </c>
      <c r="T1325" s="126">
        <v>1</v>
      </c>
      <c r="U1325" s="128">
        <v>0.85622344334035905</v>
      </c>
      <c r="V1325" s="12">
        <v>1</v>
      </c>
      <c r="W1325" s="12">
        <v>1</v>
      </c>
      <c r="X1325" s="12">
        <v>1</v>
      </c>
      <c r="Y1325" s="12">
        <v>1</v>
      </c>
      <c r="Z1325" s="12">
        <v>1</v>
      </c>
      <c r="AA1325" s="12">
        <v>0</v>
      </c>
      <c r="AB1325" s="12">
        <v>0</v>
      </c>
      <c r="AC1325" s="12">
        <v>0</v>
      </c>
      <c r="AD1325" s="12">
        <v>1</v>
      </c>
      <c r="AE1325" s="12">
        <v>0</v>
      </c>
      <c r="AF1325" s="12">
        <v>0.5</v>
      </c>
      <c r="AG1325" s="113">
        <v>2.6026896854443837</v>
      </c>
      <c r="AH1325" s="12">
        <v>0</v>
      </c>
      <c r="AI1325" s="24">
        <v>58</v>
      </c>
      <c r="AJ1325" s="12">
        <v>1</v>
      </c>
      <c r="AK1325" s="12" t="s">
        <v>1433</v>
      </c>
      <c r="AL1325" s="12">
        <v>30</v>
      </c>
      <c r="AM1325" s="31" t="s">
        <v>180</v>
      </c>
      <c r="AN1325" s="128">
        <f t="shared" si="48"/>
        <v>4.6051701859880918</v>
      </c>
      <c r="AO1325" s="12">
        <v>216.69</v>
      </c>
      <c r="AP1325" s="12">
        <v>2007</v>
      </c>
      <c r="AQ1325" s="12" t="s">
        <v>1448</v>
      </c>
      <c r="AR1325" s="12" t="s">
        <v>1444</v>
      </c>
      <c r="AS1325" s="12" t="s">
        <v>1459</v>
      </c>
      <c r="AT1325" s="12" t="s">
        <v>17</v>
      </c>
    </row>
    <row r="1326" spans="1:46" ht="15" customHeight="1" x14ac:dyDescent="0.3">
      <c r="A1326" s="15">
        <v>-3.5661404358029086E-2</v>
      </c>
      <c r="B1326" s="12">
        <v>2.0646076207279995E-2</v>
      </c>
      <c r="C1326" s="12">
        <v>0</v>
      </c>
      <c r="D1326" s="12">
        <v>0</v>
      </c>
      <c r="E1326" s="12">
        <v>1</v>
      </c>
      <c r="F1326" s="12">
        <v>1</v>
      </c>
      <c r="G1326" s="12">
        <v>1</v>
      </c>
      <c r="H1326" s="12">
        <v>0</v>
      </c>
      <c r="I1326" s="12">
        <v>0</v>
      </c>
      <c r="J1326" s="12">
        <v>0</v>
      </c>
      <c r="K1326" s="12">
        <v>0</v>
      </c>
      <c r="L1326" s="12">
        <v>0</v>
      </c>
      <c r="M1326" s="12">
        <v>0</v>
      </c>
      <c r="N1326" s="12">
        <v>0</v>
      </c>
      <c r="O1326" s="113">
        <v>7.6061387263373286</v>
      </c>
      <c r="P1326" s="12">
        <v>0</v>
      </c>
      <c r="Q1326" s="12">
        <v>0</v>
      </c>
      <c r="R1326" s="12">
        <v>4.2329999999999997</v>
      </c>
      <c r="S1326" s="128">
        <v>3.4965075614664802</v>
      </c>
      <c r="T1326" s="126">
        <v>1</v>
      </c>
      <c r="U1326" s="128">
        <v>0.85622344334035905</v>
      </c>
      <c r="V1326" s="12">
        <v>1</v>
      </c>
      <c r="W1326" s="12">
        <v>1</v>
      </c>
      <c r="X1326" s="12">
        <v>1</v>
      </c>
      <c r="Y1326" s="12">
        <v>1</v>
      </c>
      <c r="Z1326" s="12">
        <v>1</v>
      </c>
      <c r="AA1326" s="12">
        <v>0</v>
      </c>
      <c r="AB1326" s="12">
        <v>0</v>
      </c>
      <c r="AC1326" s="12">
        <v>0</v>
      </c>
      <c r="AD1326" s="12">
        <v>1</v>
      </c>
      <c r="AE1326" s="12">
        <v>0</v>
      </c>
      <c r="AF1326" s="12">
        <v>0.5</v>
      </c>
      <c r="AG1326" s="113">
        <v>2.6026896854443837</v>
      </c>
      <c r="AH1326" s="12">
        <v>0</v>
      </c>
      <c r="AI1326" s="24">
        <v>58</v>
      </c>
      <c r="AJ1326" s="12">
        <v>1</v>
      </c>
      <c r="AK1326" s="12" t="s">
        <v>1433</v>
      </c>
      <c r="AL1326" s="12">
        <v>30</v>
      </c>
      <c r="AM1326" s="31" t="s">
        <v>180</v>
      </c>
      <c r="AN1326" s="128">
        <f t="shared" si="48"/>
        <v>4.6051701859880918</v>
      </c>
      <c r="AO1326" s="12">
        <v>216.69</v>
      </c>
      <c r="AP1326" s="12">
        <v>2007</v>
      </c>
      <c r="AQ1326" s="12" t="s">
        <v>1448</v>
      </c>
      <c r="AR1326" s="12" t="s">
        <v>1445</v>
      </c>
      <c r="AS1326" s="12" t="s">
        <v>1459</v>
      </c>
      <c r="AT1326" s="12" t="s">
        <v>17</v>
      </c>
    </row>
    <row r="1327" spans="1:46" ht="15" customHeight="1" x14ac:dyDescent="0.3">
      <c r="A1327" s="15">
        <v>1.8056751268368396E-2</v>
      </c>
      <c r="B1327" s="12">
        <v>1.003152848242689E-2</v>
      </c>
      <c r="C1327" s="12">
        <v>0</v>
      </c>
      <c r="D1327" s="12">
        <v>0</v>
      </c>
      <c r="E1327" s="12">
        <v>1</v>
      </c>
      <c r="F1327" s="12">
        <v>1</v>
      </c>
      <c r="G1327" s="12">
        <v>1</v>
      </c>
      <c r="H1327" s="12">
        <v>0</v>
      </c>
      <c r="I1327" s="12">
        <v>0</v>
      </c>
      <c r="J1327" s="12">
        <v>0</v>
      </c>
      <c r="K1327" s="12">
        <v>0</v>
      </c>
      <c r="L1327" s="12">
        <v>0</v>
      </c>
      <c r="M1327" s="12">
        <v>0</v>
      </c>
      <c r="N1327" s="12">
        <v>0</v>
      </c>
      <c r="O1327" s="113">
        <v>7.6061387263373286</v>
      </c>
      <c r="P1327" s="12">
        <v>0</v>
      </c>
      <c r="Q1327" s="12">
        <v>0</v>
      </c>
      <c r="R1327" s="12">
        <v>4.2329999999999997</v>
      </c>
      <c r="S1327" s="128">
        <v>3.4965075614664802</v>
      </c>
      <c r="T1327" s="126">
        <v>1</v>
      </c>
      <c r="U1327" s="128">
        <v>0.85622344334035905</v>
      </c>
      <c r="V1327" s="12">
        <v>1</v>
      </c>
      <c r="W1327" s="12">
        <v>1</v>
      </c>
      <c r="X1327" s="12">
        <v>1</v>
      </c>
      <c r="Y1327" s="12">
        <v>1</v>
      </c>
      <c r="Z1327" s="12">
        <v>1</v>
      </c>
      <c r="AA1327" s="12">
        <v>0</v>
      </c>
      <c r="AB1327" s="12">
        <v>0</v>
      </c>
      <c r="AC1327" s="12">
        <v>0</v>
      </c>
      <c r="AD1327" s="12">
        <v>1</v>
      </c>
      <c r="AE1327" s="12">
        <v>0</v>
      </c>
      <c r="AF1327" s="12">
        <v>0.5</v>
      </c>
      <c r="AG1327" s="113">
        <v>2.6026896854443837</v>
      </c>
      <c r="AH1327" s="12">
        <v>0</v>
      </c>
      <c r="AI1327" s="24">
        <v>58</v>
      </c>
      <c r="AJ1327" s="12">
        <v>1</v>
      </c>
      <c r="AK1327" s="12" t="s">
        <v>1433</v>
      </c>
      <c r="AL1327" s="12">
        <v>30</v>
      </c>
      <c r="AM1327" s="31" t="s">
        <v>180</v>
      </c>
      <c r="AN1327" s="128">
        <f t="shared" si="48"/>
        <v>4.6051701859880918</v>
      </c>
      <c r="AO1327" s="12">
        <v>216.69</v>
      </c>
      <c r="AP1327" s="12">
        <v>2008</v>
      </c>
      <c r="AQ1327" s="12" t="s">
        <v>1448</v>
      </c>
      <c r="AR1327" s="12" t="s">
        <v>1453</v>
      </c>
      <c r="AS1327" s="12" t="s">
        <v>1460</v>
      </c>
      <c r="AT1327" s="12" t="s">
        <v>17</v>
      </c>
    </row>
    <row r="1328" spans="1:46" ht="15" customHeight="1" x14ac:dyDescent="0.3">
      <c r="A1328" s="15">
        <v>3.1199093354786336E-2</v>
      </c>
      <c r="B1328" s="12">
        <v>1.0028280006895608E-2</v>
      </c>
      <c r="C1328" s="12">
        <v>0</v>
      </c>
      <c r="D1328" s="12">
        <v>0</v>
      </c>
      <c r="E1328" s="12">
        <v>1</v>
      </c>
      <c r="F1328" s="12">
        <v>1</v>
      </c>
      <c r="G1328" s="12">
        <v>1</v>
      </c>
      <c r="H1328" s="12">
        <v>0</v>
      </c>
      <c r="I1328" s="12">
        <v>0</v>
      </c>
      <c r="J1328" s="12">
        <v>0</v>
      </c>
      <c r="K1328" s="12">
        <v>0</v>
      </c>
      <c r="L1328" s="12">
        <v>0</v>
      </c>
      <c r="M1328" s="12">
        <v>0</v>
      </c>
      <c r="N1328" s="12">
        <v>0</v>
      </c>
      <c r="O1328" s="113">
        <v>7.6061387263373286</v>
      </c>
      <c r="P1328" s="12">
        <v>0</v>
      </c>
      <c r="Q1328" s="12">
        <v>0</v>
      </c>
      <c r="R1328" s="12">
        <v>4.2329999999999997</v>
      </c>
      <c r="S1328" s="128">
        <v>3.4965075614664802</v>
      </c>
      <c r="T1328" s="126">
        <v>1</v>
      </c>
      <c r="U1328" s="128">
        <v>0.85622344334035905</v>
      </c>
      <c r="V1328" s="12">
        <v>1</v>
      </c>
      <c r="W1328" s="12">
        <v>1</v>
      </c>
      <c r="X1328" s="12">
        <v>1</v>
      </c>
      <c r="Y1328" s="12">
        <v>1</v>
      </c>
      <c r="Z1328" s="12">
        <v>1</v>
      </c>
      <c r="AA1328" s="12">
        <v>0</v>
      </c>
      <c r="AB1328" s="12">
        <v>0</v>
      </c>
      <c r="AC1328" s="12">
        <v>0</v>
      </c>
      <c r="AD1328" s="12">
        <v>1</v>
      </c>
      <c r="AE1328" s="12">
        <v>0</v>
      </c>
      <c r="AF1328" s="12">
        <v>0.5</v>
      </c>
      <c r="AG1328" s="113">
        <v>2.6026896854443837</v>
      </c>
      <c r="AH1328" s="12">
        <v>0</v>
      </c>
      <c r="AI1328" s="24">
        <v>58</v>
      </c>
      <c r="AJ1328" s="12">
        <v>1</v>
      </c>
      <c r="AK1328" s="12" t="s">
        <v>1433</v>
      </c>
      <c r="AL1328" s="12">
        <v>30</v>
      </c>
      <c r="AM1328" s="31" t="s">
        <v>180</v>
      </c>
      <c r="AN1328" s="128">
        <f t="shared" si="48"/>
        <v>4.6051701859880918</v>
      </c>
      <c r="AO1328" s="12">
        <v>216.69</v>
      </c>
      <c r="AP1328" s="12">
        <v>2008</v>
      </c>
      <c r="AQ1328" s="12" t="s">
        <v>1448</v>
      </c>
      <c r="AR1328" s="12" t="s">
        <v>1444</v>
      </c>
      <c r="AS1328" s="12" t="s">
        <v>1460</v>
      </c>
      <c r="AT1328" s="12" t="s">
        <v>17</v>
      </c>
    </row>
    <row r="1329" spans="1:46" ht="15" customHeight="1" x14ac:dyDescent="0.3">
      <c r="A1329" s="15">
        <v>1.1286590833438531E-2</v>
      </c>
      <c r="B1329" s="12">
        <v>1.0032525185278696E-2</v>
      </c>
      <c r="C1329" s="12">
        <v>0</v>
      </c>
      <c r="D1329" s="12">
        <v>0</v>
      </c>
      <c r="E1329" s="12">
        <v>1</v>
      </c>
      <c r="F1329" s="12">
        <v>0</v>
      </c>
      <c r="G1329" s="12">
        <v>1</v>
      </c>
      <c r="H1329" s="12">
        <v>0</v>
      </c>
      <c r="I1329" s="12">
        <v>0</v>
      </c>
      <c r="J1329" s="12">
        <v>0</v>
      </c>
      <c r="K1329" s="12">
        <v>0</v>
      </c>
      <c r="L1329" s="12">
        <v>0</v>
      </c>
      <c r="M1329" s="12">
        <v>0</v>
      </c>
      <c r="N1329" s="12">
        <v>0</v>
      </c>
      <c r="O1329" s="113">
        <v>7.6061387263373286</v>
      </c>
      <c r="P1329" s="12">
        <v>0</v>
      </c>
      <c r="Q1329" s="12">
        <v>0</v>
      </c>
      <c r="R1329" s="12">
        <v>4.2329999999999997</v>
      </c>
      <c r="S1329" s="128">
        <v>3.4965075614664802</v>
      </c>
      <c r="T1329" s="126">
        <v>1</v>
      </c>
      <c r="U1329" s="128">
        <v>0.85622344334035905</v>
      </c>
      <c r="V1329" s="12">
        <v>1</v>
      </c>
      <c r="W1329" s="12">
        <v>1</v>
      </c>
      <c r="X1329" s="12">
        <v>1</v>
      </c>
      <c r="Y1329" s="12">
        <v>1</v>
      </c>
      <c r="Z1329" s="12">
        <v>1</v>
      </c>
      <c r="AA1329" s="12">
        <v>0</v>
      </c>
      <c r="AB1329" s="12">
        <v>0</v>
      </c>
      <c r="AC1329" s="12">
        <v>0</v>
      </c>
      <c r="AD1329" s="12">
        <v>1</v>
      </c>
      <c r="AE1329" s="12">
        <v>0</v>
      </c>
      <c r="AF1329" s="12">
        <v>0.5</v>
      </c>
      <c r="AG1329" s="113">
        <v>2.6026896854443837</v>
      </c>
      <c r="AH1329" s="12">
        <v>0</v>
      </c>
      <c r="AI1329" s="24">
        <v>58</v>
      </c>
      <c r="AJ1329" s="12">
        <v>1</v>
      </c>
      <c r="AK1329" s="12" t="s">
        <v>1433</v>
      </c>
      <c r="AL1329" s="12">
        <v>30</v>
      </c>
      <c r="AM1329" s="31" t="s">
        <v>180</v>
      </c>
      <c r="AN1329" s="128">
        <f t="shared" si="48"/>
        <v>4.6051701859880918</v>
      </c>
      <c r="AO1329" s="12">
        <v>216.69</v>
      </c>
      <c r="AP1329" s="12" t="s">
        <v>1451</v>
      </c>
      <c r="AQ1329" s="12" t="s">
        <v>1451</v>
      </c>
      <c r="AR1329" s="12" t="s">
        <v>1453</v>
      </c>
      <c r="AS1329" s="12" t="s">
        <v>1461</v>
      </c>
      <c r="AT1329" s="12" t="s">
        <v>17</v>
      </c>
    </row>
    <row r="1330" spans="1:46" ht="15" customHeight="1" x14ac:dyDescent="0.3">
      <c r="A1330" s="15">
        <v>1.0032659300612881E-2</v>
      </c>
      <c r="B1330" s="12">
        <v>1.0032659300612881E-2</v>
      </c>
      <c r="C1330" s="12">
        <v>0</v>
      </c>
      <c r="D1330" s="12">
        <v>0</v>
      </c>
      <c r="E1330" s="12">
        <v>1</v>
      </c>
      <c r="F1330" s="12">
        <v>0</v>
      </c>
      <c r="G1330" s="12">
        <v>1</v>
      </c>
      <c r="H1330" s="12">
        <v>0</v>
      </c>
      <c r="I1330" s="12">
        <v>0</v>
      </c>
      <c r="J1330" s="12">
        <v>0</v>
      </c>
      <c r="K1330" s="12">
        <v>0</v>
      </c>
      <c r="L1330" s="12">
        <v>0</v>
      </c>
      <c r="M1330" s="12">
        <v>0</v>
      </c>
      <c r="N1330" s="12">
        <v>0</v>
      </c>
      <c r="O1330" s="113">
        <v>7.6061387263373286</v>
      </c>
      <c r="P1330" s="12">
        <v>0</v>
      </c>
      <c r="Q1330" s="12">
        <v>0</v>
      </c>
      <c r="R1330" s="12">
        <v>4.2329999999999997</v>
      </c>
      <c r="S1330" s="128">
        <v>3.4965075614664802</v>
      </c>
      <c r="T1330" s="126">
        <v>1</v>
      </c>
      <c r="U1330" s="128">
        <v>0.85622344334035905</v>
      </c>
      <c r="V1330" s="12">
        <v>1</v>
      </c>
      <c r="W1330" s="12">
        <v>1</v>
      </c>
      <c r="X1330" s="12">
        <v>1</v>
      </c>
      <c r="Y1330" s="12">
        <v>1</v>
      </c>
      <c r="Z1330" s="12">
        <v>1</v>
      </c>
      <c r="AA1330" s="12">
        <v>0</v>
      </c>
      <c r="AB1330" s="12">
        <v>0</v>
      </c>
      <c r="AC1330" s="12">
        <v>0</v>
      </c>
      <c r="AD1330" s="12">
        <v>1</v>
      </c>
      <c r="AE1330" s="12">
        <v>0</v>
      </c>
      <c r="AF1330" s="12">
        <v>0.5</v>
      </c>
      <c r="AG1330" s="113">
        <v>2.6026896854443837</v>
      </c>
      <c r="AH1330" s="12">
        <v>0</v>
      </c>
      <c r="AI1330" s="24">
        <v>58</v>
      </c>
      <c r="AJ1330" s="12">
        <v>1</v>
      </c>
      <c r="AK1330" s="12" t="s">
        <v>1433</v>
      </c>
      <c r="AL1330" s="12">
        <v>30</v>
      </c>
      <c r="AM1330" s="31" t="s">
        <v>180</v>
      </c>
      <c r="AN1330" s="128">
        <f t="shared" si="48"/>
        <v>4.6051701859880918</v>
      </c>
      <c r="AO1330" s="12">
        <v>216.69</v>
      </c>
      <c r="AP1330" s="12" t="s">
        <v>1451</v>
      </c>
      <c r="AQ1330" s="12" t="s">
        <v>1451</v>
      </c>
      <c r="AR1330" s="12" t="s">
        <v>1444</v>
      </c>
      <c r="AS1330" s="12" t="s">
        <v>1461</v>
      </c>
      <c r="AT1330" s="12" t="s">
        <v>17</v>
      </c>
    </row>
    <row r="1331" spans="1:46" ht="15" customHeight="1" x14ac:dyDescent="0.3">
      <c r="A1331" s="15">
        <v>1.1476586855719166E-2</v>
      </c>
      <c r="B1331" s="12">
        <v>2.0657856340294496E-2</v>
      </c>
      <c r="C1331" s="12">
        <v>0</v>
      </c>
      <c r="D1331" s="12">
        <v>0</v>
      </c>
      <c r="E1331" s="12">
        <v>1</v>
      </c>
      <c r="F1331" s="12">
        <v>0</v>
      </c>
      <c r="G1331" s="12">
        <v>1</v>
      </c>
      <c r="H1331" s="12">
        <v>0</v>
      </c>
      <c r="I1331" s="12">
        <v>0</v>
      </c>
      <c r="J1331" s="12">
        <v>0</v>
      </c>
      <c r="K1331" s="12">
        <v>0</v>
      </c>
      <c r="L1331" s="12">
        <v>0</v>
      </c>
      <c r="M1331" s="12">
        <v>0</v>
      </c>
      <c r="N1331" s="12">
        <v>0</v>
      </c>
      <c r="O1331" s="113">
        <v>7.6061387263373286</v>
      </c>
      <c r="P1331" s="12">
        <v>0</v>
      </c>
      <c r="Q1331" s="12">
        <v>0</v>
      </c>
      <c r="R1331" s="12">
        <v>4.2329999999999997</v>
      </c>
      <c r="S1331" s="128">
        <v>3.4965075614664802</v>
      </c>
      <c r="T1331" s="126">
        <v>1</v>
      </c>
      <c r="U1331" s="128">
        <v>0.85622344334035905</v>
      </c>
      <c r="V1331" s="12">
        <v>1</v>
      </c>
      <c r="W1331" s="12">
        <v>1</v>
      </c>
      <c r="X1331" s="12">
        <v>1</v>
      </c>
      <c r="Y1331" s="12">
        <v>1</v>
      </c>
      <c r="Z1331" s="12">
        <v>1</v>
      </c>
      <c r="AA1331" s="12">
        <v>0</v>
      </c>
      <c r="AB1331" s="12">
        <v>0</v>
      </c>
      <c r="AC1331" s="12">
        <v>0</v>
      </c>
      <c r="AD1331" s="12">
        <v>1</v>
      </c>
      <c r="AE1331" s="12">
        <v>0</v>
      </c>
      <c r="AF1331" s="12">
        <v>0.5</v>
      </c>
      <c r="AG1331" s="113">
        <v>2.6026896854443837</v>
      </c>
      <c r="AH1331" s="12">
        <v>0</v>
      </c>
      <c r="AI1331" s="24">
        <v>58</v>
      </c>
      <c r="AJ1331" s="12">
        <v>1</v>
      </c>
      <c r="AK1331" s="12" t="s">
        <v>1433</v>
      </c>
      <c r="AL1331" s="12">
        <v>30</v>
      </c>
      <c r="AM1331" s="31" t="s">
        <v>180</v>
      </c>
      <c r="AN1331" s="128">
        <f t="shared" si="48"/>
        <v>4.6051701859880918</v>
      </c>
      <c r="AO1331" s="12">
        <v>216.69</v>
      </c>
      <c r="AP1331" s="12" t="s">
        <v>1451</v>
      </c>
      <c r="AQ1331" s="12" t="s">
        <v>1451</v>
      </c>
      <c r="AR1331" s="12" t="s">
        <v>1445</v>
      </c>
      <c r="AS1331" s="12" t="s">
        <v>1461</v>
      </c>
      <c r="AT1331" s="12" t="s">
        <v>17</v>
      </c>
    </row>
    <row r="1332" spans="1:46" ht="15" customHeight="1" x14ac:dyDescent="0.3">
      <c r="A1332" s="15">
        <v>1.5048042324785285E-2</v>
      </c>
      <c r="B1332" s="12">
        <v>1.0032028216523525E-2</v>
      </c>
      <c r="C1332" s="12">
        <v>0</v>
      </c>
      <c r="D1332" s="12">
        <v>0</v>
      </c>
      <c r="E1332" s="12">
        <v>1</v>
      </c>
      <c r="F1332" s="12">
        <v>0</v>
      </c>
      <c r="G1332" s="12">
        <v>1</v>
      </c>
      <c r="H1332" s="12">
        <v>0</v>
      </c>
      <c r="I1332" s="12">
        <v>0</v>
      </c>
      <c r="J1332" s="12">
        <v>0</v>
      </c>
      <c r="K1332" s="12">
        <v>0</v>
      </c>
      <c r="L1332" s="12">
        <v>0</v>
      </c>
      <c r="M1332" s="12">
        <v>0</v>
      </c>
      <c r="N1332" s="12">
        <v>0</v>
      </c>
      <c r="O1332" s="113">
        <v>7.6061387263373286</v>
      </c>
      <c r="P1332" s="12">
        <v>0</v>
      </c>
      <c r="Q1332" s="12">
        <v>0</v>
      </c>
      <c r="R1332" s="12">
        <v>4.2329999999999997</v>
      </c>
      <c r="S1332" s="128">
        <v>3.4965075614664802</v>
      </c>
      <c r="T1332" s="126">
        <v>1</v>
      </c>
      <c r="U1332" s="128">
        <v>0.85622344334035905</v>
      </c>
      <c r="V1332" s="12">
        <v>1</v>
      </c>
      <c r="W1332" s="12">
        <v>1</v>
      </c>
      <c r="X1332" s="12">
        <v>1</v>
      </c>
      <c r="Y1332" s="12">
        <v>1</v>
      </c>
      <c r="Z1332" s="12">
        <v>1</v>
      </c>
      <c r="AA1332" s="12">
        <v>0</v>
      </c>
      <c r="AB1332" s="12">
        <v>0</v>
      </c>
      <c r="AC1332" s="12">
        <v>0</v>
      </c>
      <c r="AD1332" s="12">
        <v>1</v>
      </c>
      <c r="AE1332" s="12">
        <v>0</v>
      </c>
      <c r="AF1332" s="12">
        <v>0.5</v>
      </c>
      <c r="AG1332" s="113">
        <v>2.6026896854443837</v>
      </c>
      <c r="AH1332" s="12">
        <v>0</v>
      </c>
      <c r="AI1332" s="24">
        <v>58</v>
      </c>
      <c r="AJ1332" s="12">
        <v>1</v>
      </c>
      <c r="AK1332" s="12" t="s">
        <v>1433</v>
      </c>
      <c r="AL1332" s="12">
        <v>30</v>
      </c>
      <c r="AM1332" s="31" t="s">
        <v>180</v>
      </c>
      <c r="AN1332" s="128">
        <f t="shared" si="48"/>
        <v>4.6051701859880918</v>
      </c>
      <c r="AO1332" s="12">
        <v>216.69</v>
      </c>
      <c r="AP1332" s="12" t="s">
        <v>1452</v>
      </c>
      <c r="AQ1332" s="12" t="s">
        <v>1452</v>
      </c>
      <c r="AR1332" s="12" t="s">
        <v>1453</v>
      </c>
      <c r="AS1332" s="12" t="s">
        <v>1462</v>
      </c>
      <c r="AT1332" s="12" t="s">
        <v>17</v>
      </c>
    </row>
    <row r="1333" spans="1:46" ht="15" customHeight="1" x14ac:dyDescent="0.3">
      <c r="A1333" s="15">
        <v>3.2089590843490709E-2</v>
      </c>
      <c r="B1333" s="12">
        <v>1.0027997138590846E-2</v>
      </c>
      <c r="C1333" s="12">
        <v>0</v>
      </c>
      <c r="D1333" s="12">
        <v>0</v>
      </c>
      <c r="E1333" s="12">
        <v>1</v>
      </c>
      <c r="F1333" s="12">
        <v>0</v>
      </c>
      <c r="G1333" s="12">
        <v>1</v>
      </c>
      <c r="H1333" s="12">
        <v>0</v>
      </c>
      <c r="I1333" s="12">
        <v>0</v>
      </c>
      <c r="J1333" s="12">
        <v>0</v>
      </c>
      <c r="K1333" s="12">
        <v>0</v>
      </c>
      <c r="L1333" s="12">
        <v>0</v>
      </c>
      <c r="M1333" s="12">
        <v>0</v>
      </c>
      <c r="N1333" s="12">
        <v>0</v>
      </c>
      <c r="O1333" s="113">
        <v>7.6061387263373286</v>
      </c>
      <c r="P1333" s="12">
        <v>0</v>
      </c>
      <c r="Q1333" s="12">
        <v>0</v>
      </c>
      <c r="R1333" s="12">
        <v>4.2329999999999997</v>
      </c>
      <c r="S1333" s="128">
        <v>3.4965075614664802</v>
      </c>
      <c r="T1333" s="126">
        <v>1</v>
      </c>
      <c r="U1333" s="128">
        <v>0.85622344334035905</v>
      </c>
      <c r="V1333" s="12">
        <v>1</v>
      </c>
      <c r="W1333" s="12">
        <v>1</v>
      </c>
      <c r="X1333" s="12">
        <v>1</v>
      </c>
      <c r="Y1333" s="12">
        <v>1</v>
      </c>
      <c r="Z1333" s="12">
        <v>1</v>
      </c>
      <c r="AA1333" s="12">
        <v>0</v>
      </c>
      <c r="AB1333" s="12">
        <v>0</v>
      </c>
      <c r="AC1333" s="12">
        <v>0</v>
      </c>
      <c r="AD1333" s="12">
        <v>1</v>
      </c>
      <c r="AE1333" s="12">
        <v>0</v>
      </c>
      <c r="AF1333" s="12">
        <v>0.5</v>
      </c>
      <c r="AG1333" s="113">
        <v>2.6026896854443837</v>
      </c>
      <c r="AH1333" s="12">
        <v>0</v>
      </c>
      <c r="AI1333" s="24">
        <v>58</v>
      </c>
      <c r="AJ1333" s="12">
        <v>1</v>
      </c>
      <c r="AK1333" s="12" t="s">
        <v>1433</v>
      </c>
      <c r="AL1333" s="12">
        <v>30</v>
      </c>
      <c r="AM1333" s="31" t="s">
        <v>180</v>
      </c>
      <c r="AN1333" s="128">
        <f t="shared" si="48"/>
        <v>4.6051701859880918</v>
      </c>
      <c r="AO1333" s="12">
        <v>216.69</v>
      </c>
      <c r="AP1333" s="12" t="s">
        <v>1452</v>
      </c>
      <c r="AQ1333" s="12" t="s">
        <v>1452</v>
      </c>
      <c r="AR1333" s="12" t="s">
        <v>1444</v>
      </c>
      <c r="AS1333" s="12" t="s">
        <v>1462</v>
      </c>
      <c r="AT1333" s="12" t="s">
        <v>17</v>
      </c>
    </row>
    <row r="1334" spans="1:46" ht="15" customHeight="1" x14ac:dyDescent="0.3">
      <c r="A1334" s="15">
        <v>-5.3048898008390619E-2</v>
      </c>
      <c r="B1334" s="12">
        <v>2.063012700326302E-2</v>
      </c>
      <c r="C1334" s="12">
        <v>0</v>
      </c>
      <c r="D1334" s="12">
        <v>0</v>
      </c>
      <c r="E1334" s="12">
        <v>1</v>
      </c>
      <c r="F1334" s="12">
        <v>0</v>
      </c>
      <c r="G1334" s="12">
        <v>1</v>
      </c>
      <c r="H1334" s="12">
        <v>0</v>
      </c>
      <c r="I1334" s="12">
        <v>0</v>
      </c>
      <c r="J1334" s="12">
        <v>0</v>
      </c>
      <c r="K1334" s="12">
        <v>0</v>
      </c>
      <c r="L1334" s="12">
        <v>0</v>
      </c>
      <c r="M1334" s="12">
        <v>0</v>
      </c>
      <c r="N1334" s="12">
        <v>0</v>
      </c>
      <c r="O1334" s="113">
        <v>7.6061387263373286</v>
      </c>
      <c r="P1334" s="12">
        <v>0</v>
      </c>
      <c r="Q1334" s="12">
        <v>0</v>
      </c>
      <c r="R1334" s="12">
        <v>4.2329999999999997</v>
      </c>
      <c r="S1334" s="128">
        <v>3.4965075614664802</v>
      </c>
      <c r="T1334" s="126">
        <v>1</v>
      </c>
      <c r="U1334" s="128">
        <v>0.85622344334035905</v>
      </c>
      <c r="V1334" s="12">
        <v>1</v>
      </c>
      <c r="W1334" s="12">
        <v>1</v>
      </c>
      <c r="X1334" s="12">
        <v>1</v>
      </c>
      <c r="Y1334" s="12">
        <v>1</v>
      </c>
      <c r="Z1334" s="12">
        <v>1</v>
      </c>
      <c r="AA1334" s="12">
        <v>0</v>
      </c>
      <c r="AB1334" s="12">
        <v>0</v>
      </c>
      <c r="AC1334" s="12">
        <v>0</v>
      </c>
      <c r="AD1334" s="12">
        <v>1</v>
      </c>
      <c r="AE1334" s="12">
        <v>0</v>
      </c>
      <c r="AF1334" s="12">
        <v>0.5</v>
      </c>
      <c r="AG1334" s="113">
        <v>2.6026896854443837</v>
      </c>
      <c r="AH1334" s="12">
        <v>0</v>
      </c>
      <c r="AI1334" s="24">
        <v>58</v>
      </c>
      <c r="AJ1334" s="12">
        <v>1</v>
      </c>
      <c r="AK1334" s="12" t="s">
        <v>1433</v>
      </c>
      <c r="AL1334" s="12">
        <v>30</v>
      </c>
      <c r="AM1334" s="31" t="s">
        <v>180</v>
      </c>
      <c r="AN1334" s="128">
        <f t="shared" si="48"/>
        <v>4.6051701859880918</v>
      </c>
      <c r="AO1334" s="12">
        <v>216.69</v>
      </c>
      <c r="AP1334" s="12" t="s">
        <v>1452</v>
      </c>
      <c r="AQ1334" s="12" t="s">
        <v>1452</v>
      </c>
      <c r="AR1334" s="12" t="s">
        <v>1445</v>
      </c>
      <c r="AS1334" s="12" t="s">
        <v>1462</v>
      </c>
      <c r="AT1334" s="12" t="s">
        <v>17</v>
      </c>
    </row>
    <row r="1335" spans="1:46" ht="15" customHeight="1" x14ac:dyDescent="0.3">
      <c r="A1335" s="15">
        <v>1.9114484997483857E-2</v>
      </c>
      <c r="B1335" s="12">
        <v>9.5572424987419285E-3</v>
      </c>
      <c r="C1335" s="12">
        <v>0</v>
      </c>
      <c r="D1335" s="12">
        <v>0</v>
      </c>
      <c r="E1335" s="12">
        <v>1</v>
      </c>
      <c r="F1335" s="12">
        <v>1</v>
      </c>
      <c r="G1335" s="12">
        <v>1</v>
      </c>
      <c r="H1335" s="12">
        <v>0</v>
      </c>
      <c r="I1335" s="12">
        <v>0</v>
      </c>
      <c r="J1335" s="12">
        <v>0</v>
      </c>
      <c r="K1335" s="12">
        <v>0</v>
      </c>
      <c r="L1335" s="12">
        <v>0</v>
      </c>
      <c r="M1335" s="12">
        <v>0</v>
      </c>
      <c r="N1335" s="12">
        <v>0</v>
      </c>
      <c r="O1335" s="113">
        <v>7.6061387263373286</v>
      </c>
      <c r="P1335" s="12">
        <v>0</v>
      </c>
      <c r="Q1335" s="12">
        <v>0</v>
      </c>
      <c r="R1335" s="12">
        <v>4.2329999999999997</v>
      </c>
      <c r="S1335" s="128">
        <v>3.4965075614664802</v>
      </c>
      <c r="T1335" s="126">
        <v>1</v>
      </c>
      <c r="U1335" s="128">
        <v>0.85622344334035905</v>
      </c>
      <c r="V1335" s="12">
        <v>1</v>
      </c>
      <c r="W1335" s="12">
        <v>1</v>
      </c>
      <c r="X1335" s="12">
        <v>1</v>
      </c>
      <c r="Y1335" s="12">
        <v>1</v>
      </c>
      <c r="Z1335" s="12">
        <v>1</v>
      </c>
      <c r="AA1335" s="12">
        <v>0</v>
      </c>
      <c r="AB1335" s="12">
        <v>0</v>
      </c>
      <c r="AC1335" s="12">
        <v>0</v>
      </c>
      <c r="AD1335" s="12">
        <v>1</v>
      </c>
      <c r="AE1335" s="12">
        <v>0</v>
      </c>
      <c r="AF1335" s="12">
        <v>0.5</v>
      </c>
      <c r="AG1335" s="113">
        <v>2.6026896854443837</v>
      </c>
      <c r="AH1335" s="12">
        <v>0</v>
      </c>
      <c r="AI1335" s="24">
        <v>58</v>
      </c>
      <c r="AJ1335" s="12">
        <v>1</v>
      </c>
      <c r="AK1335" s="12" t="s">
        <v>1433</v>
      </c>
      <c r="AL1335" s="12">
        <v>30</v>
      </c>
      <c r="AM1335" s="31" t="s">
        <v>180</v>
      </c>
      <c r="AN1335" s="128">
        <f t="shared" si="48"/>
        <v>4.6051701859880918</v>
      </c>
      <c r="AO1335" s="12">
        <v>216.69</v>
      </c>
      <c r="AP1335" s="12" t="s">
        <v>1446</v>
      </c>
      <c r="AQ1335" s="12" t="s">
        <v>1463</v>
      </c>
      <c r="AR1335" s="12" t="s">
        <v>1443</v>
      </c>
      <c r="AS1335" s="12" t="s">
        <v>1464</v>
      </c>
      <c r="AT1335" s="12" t="s">
        <v>17</v>
      </c>
    </row>
    <row r="1336" spans="1:46" ht="15" customHeight="1" x14ac:dyDescent="0.3">
      <c r="A1336" s="15">
        <v>8.7620701336023291E-3</v>
      </c>
      <c r="B1336" s="12">
        <v>9.5586219639298125E-3</v>
      </c>
      <c r="C1336" s="12">
        <v>0</v>
      </c>
      <c r="D1336" s="12">
        <v>0</v>
      </c>
      <c r="E1336" s="12">
        <v>1</v>
      </c>
      <c r="F1336" s="12">
        <v>1</v>
      </c>
      <c r="G1336" s="12">
        <v>1</v>
      </c>
      <c r="H1336" s="12">
        <v>0</v>
      </c>
      <c r="I1336" s="12">
        <v>0</v>
      </c>
      <c r="J1336" s="12">
        <v>0</v>
      </c>
      <c r="K1336" s="12">
        <v>0</v>
      </c>
      <c r="L1336" s="12">
        <v>0</v>
      </c>
      <c r="M1336" s="12">
        <v>0</v>
      </c>
      <c r="N1336" s="12">
        <v>0</v>
      </c>
      <c r="O1336" s="113">
        <v>7.6061387263373286</v>
      </c>
      <c r="P1336" s="12">
        <v>0</v>
      </c>
      <c r="Q1336" s="12">
        <v>0</v>
      </c>
      <c r="R1336" s="12">
        <v>4.2329999999999997</v>
      </c>
      <c r="S1336" s="128">
        <v>3.4965075614664802</v>
      </c>
      <c r="T1336" s="126">
        <v>1</v>
      </c>
      <c r="U1336" s="128">
        <v>0.85622344334035905</v>
      </c>
      <c r="V1336" s="12">
        <v>1</v>
      </c>
      <c r="W1336" s="12">
        <v>1</v>
      </c>
      <c r="X1336" s="12">
        <v>1</v>
      </c>
      <c r="Y1336" s="12">
        <v>1</v>
      </c>
      <c r="Z1336" s="12">
        <v>1</v>
      </c>
      <c r="AA1336" s="12">
        <v>0</v>
      </c>
      <c r="AB1336" s="12">
        <v>0</v>
      </c>
      <c r="AC1336" s="12">
        <v>0</v>
      </c>
      <c r="AD1336" s="12">
        <v>1</v>
      </c>
      <c r="AE1336" s="12">
        <v>0</v>
      </c>
      <c r="AF1336" s="12">
        <v>0.5</v>
      </c>
      <c r="AG1336" s="113">
        <v>2.6026896854443837</v>
      </c>
      <c r="AH1336" s="12">
        <v>0</v>
      </c>
      <c r="AI1336" s="24">
        <v>58</v>
      </c>
      <c r="AJ1336" s="12">
        <v>1</v>
      </c>
      <c r="AK1336" s="12" t="s">
        <v>1433</v>
      </c>
      <c r="AL1336" s="12">
        <v>30</v>
      </c>
      <c r="AM1336" s="31" t="s">
        <v>180</v>
      </c>
      <c r="AN1336" s="128">
        <f t="shared" ref="AN1336:AN1361" si="49">LN(100)</f>
        <v>4.6051701859880918</v>
      </c>
      <c r="AO1336" s="12">
        <v>216.69</v>
      </c>
      <c r="AP1336" s="12" t="s">
        <v>1446</v>
      </c>
      <c r="AQ1336" s="12" t="s">
        <v>1463</v>
      </c>
      <c r="AR1336" s="12" t="s">
        <v>1444</v>
      </c>
      <c r="AS1336" s="12" t="s">
        <v>1464</v>
      </c>
      <c r="AT1336" s="12" t="s">
        <v>17</v>
      </c>
    </row>
    <row r="1337" spans="1:46" ht="15" customHeight="1" x14ac:dyDescent="0.3">
      <c r="A1337" s="15">
        <v>2.1980362815026383E-2</v>
      </c>
      <c r="B1337" s="12">
        <v>9.5566794847940801E-3</v>
      </c>
      <c r="C1337" s="12">
        <v>0</v>
      </c>
      <c r="D1337" s="12">
        <v>0</v>
      </c>
      <c r="E1337" s="12">
        <v>1</v>
      </c>
      <c r="F1337" s="12">
        <v>1</v>
      </c>
      <c r="G1337" s="12">
        <v>1</v>
      </c>
      <c r="H1337" s="12">
        <v>0</v>
      </c>
      <c r="I1337" s="12">
        <v>0</v>
      </c>
      <c r="J1337" s="12">
        <v>0</v>
      </c>
      <c r="K1337" s="12">
        <v>0</v>
      </c>
      <c r="L1337" s="12">
        <v>0</v>
      </c>
      <c r="M1337" s="12">
        <v>0</v>
      </c>
      <c r="N1337" s="12">
        <v>0</v>
      </c>
      <c r="O1337" s="113">
        <v>7.6061387263373286</v>
      </c>
      <c r="P1337" s="12">
        <v>0</v>
      </c>
      <c r="Q1337" s="12">
        <v>0</v>
      </c>
      <c r="R1337" s="12">
        <v>4.2329999999999997</v>
      </c>
      <c r="S1337" s="128">
        <v>3.4965075614664802</v>
      </c>
      <c r="T1337" s="126">
        <v>1</v>
      </c>
      <c r="U1337" s="128">
        <v>0.85622344334035905</v>
      </c>
      <c r="V1337" s="12">
        <v>1</v>
      </c>
      <c r="W1337" s="12">
        <v>1</v>
      </c>
      <c r="X1337" s="12">
        <v>1</v>
      </c>
      <c r="Y1337" s="12">
        <v>1</v>
      </c>
      <c r="Z1337" s="12">
        <v>1</v>
      </c>
      <c r="AA1337" s="12">
        <v>0</v>
      </c>
      <c r="AB1337" s="12">
        <v>0</v>
      </c>
      <c r="AC1337" s="12">
        <v>0</v>
      </c>
      <c r="AD1337" s="12">
        <v>1</v>
      </c>
      <c r="AE1337" s="12">
        <v>0</v>
      </c>
      <c r="AF1337" s="12">
        <v>0.5</v>
      </c>
      <c r="AG1337" s="113">
        <v>2.6026896854443837</v>
      </c>
      <c r="AH1337" s="12">
        <v>0</v>
      </c>
      <c r="AI1337" s="24">
        <v>58</v>
      </c>
      <c r="AJ1337" s="12">
        <v>1</v>
      </c>
      <c r="AK1337" s="12" t="s">
        <v>1433</v>
      </c>
      <c r="AL1337" s="12">
        <v>30</v>
      </c>
      <c r="AM1337" s="31" t="s">
        <v>180</v>
      </c>
      <c r="AN1337" s="128">
        <f t="shared" si="49"/>
        <v>4.6051701859880918</v>
      </c>
      <c r="AO1337" s="12">
        <v>216.69</v>
      </c>
      <c r="AP1337" s="12" t="s">
        <v>1446</v>
      </c>
      <c r="AQ1337" s="12" t="s">
        <v>1463</v>
      </c>
      <c r="AR1337" s="12" t="s">
        <v>1443</v>
      </c>
      <c r="AS1337" s="12" t="s">
        <v>1464</v>
      </c>
      <c r="AT1337" s="12" t="s">
        <v>17</v>
      </c>
    </row>
    <row r="1338" spans="1:46" ht="15" customHeight="1" x14ac:dyDescent="0.3">
      <c r="A1338" s="15">
        <v>1.0427420964456658E-2</v>
      </c>
      <c r="B1338" s="12">
        <v>9.5584692174186039E-3</v>
      </c>
      <c r="C1338" s="12">
        <v>0</v>
      </c>
      <c r="D1338" s="12">
        <v>0</v>
      </c>
      <c r="E1338" s="12">
        <v>1</v>
      </c>
      <c r="F1338" s="12">
        <v>1</v>
      </c>
      <c r="G1338" s="12">
        <v>1</v>
      </c>
      <c r="H1338" s="12">
        <v>0</v>
      </c>
      <c r="I1338" s="12">
        <v>0</v>
      </c>
      <c r="J1338" s="12">
        <v>0</v>
      </c>
      <c r="K1338" s="12">
        <v>0</v>
      </c>
      <c r="L1338" s="12">
        <v>0</v>
      </c>
      <c r="M1338" s="12">
        <v>0</v>
      </c>
      <c r="N1338" s="12">
        <v>0</v>
      </c>
      <c r="O1338" s="113">
        <v>7.6061387263373286</v>
      </c>
      <c r="P1338" s="12">
        <v>0</v>
      </c>
      <c r="Q1338" s="12">
        <v>0</v>
      </c>
      <c r="R1338" s="12">
        <v>4.2329999999999997</v>
      </c>
      <c r="S1338" s="128">
        <v>3.4965075614664802</v>
      </c>
      <c r="T1338" s="126">
        <v>1</v>
      </c>
      <c r="U1338" s="128">
        <v>0.85622344334035905</v>
      </c>
      <c r="V1338" s="12">
        <v>1</v>
      </c>
      <c r="W1338" s="12">
        <v>1</v>
      </c>
      <c r="X1338" s="12">
        <v>1</v>
      </c>
      <c r="Y1338" s="12">
        <v>1</v>
      </c>
      <c r="Z1338" s="12">
        <v>1</v>
      </c>
      <c r="AA1338" s="12">
        <v>0</v>
      </c>
      <c r="AB1338" s="12">
        <v>0</v>
      </c>
      <c r="AC1338" s="12">
        <v>0</v>
      </c>
      <c r="AD1338" s="12">
        <v>1</v>
      </c>
      <c r="AE1338" s="12">
        <v>0</v>
      </c>
      <c r="AF1338" s="12">
        <v>0.5</v>
      </c>
      <c r="AG1338" s="113">
        <v>2.6026896854443837</v>
      </c>
      <c r="AH1338" s="12">
        <v>0</v>
      </c>
      <c r="AI1338" s="24">
        <v>58</v>
      </c>
      <c r="AJ1338" s="12">
        <v>1</v>
      </c>
      <c r="AK1338" s="12" t="s">
        <v>1433</v>
      </c>
      <c r="AL1338" s="12">
        <v>30</v>
      </c>
      <c r="AM1338" s="31" t="s">
        <v>180</v>
      </c>
      <c r="AN1338" s="128">
        <f t="shared" si="49"/>
        <v>4.6051701859880918</v>
      </c>
      <c r="AO1338" s="12">
        <v>216.69</v>
      </c>
      <c r="AP1338" s="12" t="s">
        <v>1446</v>
      </c>
      <c r="AQ1338" s="12" t="s">
        <v>1463</v>
      </c>
      <c r="AR1338" s="12" t="s">
        <v>1444</v>
      </c>
      <c r="AS1338" s="12" t="s">
        <v>1464</v>
      </c>
      <c r="AT1338" s="12" t="s">
        <v>17</v>
      </c>
    </row>
    <row r="1339" spans="1:46" ht="15" customHeight="1" x14ac:dyDescent="0.3">
      <c r="A1339" s="15">
        <v>2.1025126922156447E-2</v>
      </c>
      <c r="B1339" s="12">
        <v>9.5568758737074773E-3</v>
      </c>
      <c r="C1339" s="12">
        <v>0</v>
      </c>
      <c r="D1339" s="12">
        <v>0</v>
      </c>
      <c r="E1339" s="12">
        <v>1</v>
      </c>
      <c r="F1339" s="12">
        <v>1</v>
      </c>
      <c r="G1339" s="12">
        <v>1</v>
      </c>
      <c r="H1339" s="12">
        <v>0</v>
      </c>
      <c r="I1339" s="12">
        <v>0</v>
      </c>
      <c r="J1339" s="12">
        <v>0</v>
      </c>
      <c r="K1339" s="12">
        <v>0</v>
      </c>
      <c r="L1339" s="12">
        <v>0</v>
      </c>
      <c r="M1339" s="12">
        <v>0</v>
      </c>
      <c r="N1339" s="12">
        <v>0</v>
      </c>
      <c r="O1339" s="113">
        <v>7.6061387263373286</v>
      </c>
      <c r="P1339" s="12">
        <v>0</v>
      </c>
      <c r="Q1339" s="12">
        <v>0</v>
      </c>
      <c r="R1339" s="12">
        <v>4.2329999999999997</v>
      </c>
      <c r="S1339" s="128">
        <v>3.4965075614664802</v>
      </c>
      <c r="T1339" s="126">
        <v>1</v>
      </c>
      <c r="U1339" s="128">
        <v>0.85622344334035905</v>
      </c>
      <c r="V1339" s="12">
        <v>1</v>
      </c>
      <c r="W1339" s="12">
        <v>1</v>
      </c>
      <c r="X1339" s="12">
        <v>1</v>
      </c>
      <c r="Y1339" s="12">
        <v>1</v>
      </c>
      <c r="Z1339" s="12">
        <v>1</v>
      </c>
      <c r="AA1339" s="12">
        <v>0</v>
      </c>
      <c r="AB1339" s="12">
        <v>0</v>
      </c>
      <c r="AC1339" s="12">
        <v>0</v>
      </c>
      <c r="AD1339" s="12">
        <v>1</v>
      </c>
      <c r="AE1339" s="12">
        <v>0</v>
      </c>
      <c r="AF1339" s="12">
        <v>0.5</v>
      </c>
      <c r="AG1339" s="113">
        <v>2.6026896854443837</v>
      </c>
      <c r="AH1339" s="12">
        <v>0</v>
      </c>
      <c r="AI1339" s="24">
        <v>58</v>
      </c>
      <c r="AJ1339" s="12">
        <v>1</v>
      </c>
      <c r="AK1339" s="12" t="s">
        <v>1433</v>
      </c>
      <c r="AL1339" s="12">
        <v>30</v>
      </c>
      <c r="AM1339" s="31" t="s">
        <v>180</v>
      </c>
      <c r="AN1339" s="128">
        <f t="shared" si="49"/>
        <v>4.6051701859880918</v>
      </c>
      <c r="AO1339" s="12">
        <v>216.69</v>
      </c>
      <c r="AP1339" s="12" t="s">
        <v>1446</v>
      </c>
      <c r="AQ1339" s="12" t="s">
        <v>1463</v>
      </c>
      <c r="AR1339" s="12" t="s">
        <v>1443</v>
      </c>
      <c r="AS1339" s="12" t="s">
        <v>1464</v>
      </c>
      <c r="AT1339" s="12" t="s">
        <v>17</v>
      </c>
    </row>
    <row r="1340" spans="1:46" ht="15" customHeight="1" x14ac:dyDescent="0.3">
      <c r="A1340" s="15">
        <v>8.6896618216091744E-3</v>
      </c>
      <c r="B1340" s="12">
        <v>9.5586280037700914E-3</v>
      </c>
      <c r="C1340" s="12">
        <v>0</v>
      </c>
      <c r="D1340" s="12">
        <v>0</v>
      </c>
      <c r="E1340" s="12">
        <v>1</v>
      </c>
      <c r="F1340" s="12">
        <v>1</v>
      </c>
      <c r="G1340" s="12">
        <v>1</v>
      </c>
      <c r="H1340" s="12">
        <v>0</v>
      </c>
      <c r="I1340" s="12">
        <v>0</v>
      </c>
      <c r="J1340" s="12">
        <v>0</v>
      </c>
      <c r="K1340" s="12">
        <v>0</v>
      </c>
      <c r="L1340" s="12">
        <v>0</v>
      </c>
      <c r="M1340" s="12">
        <v>0</v>
      </c>
      <c r="N1340" s="12">
        <v>0</v>
      </c>
      <c r="O1340" s="113">
        <v>7.6061387263373286</v>
      </c>
      <c r="P1340" s="12">
        <v>0</v>
      </c>
      <c r="Q1340" s="12">
        <v>0</v>
      </c>
      <c r="R1340" s="12">
        <v>4.2329999999999997</v>
      </c>
      <c r="S1340" s="128">
        <v>3.4965075614664802</v>
      </c>
      <c r="T1340" s="126">
        <v>1</v>
      </c>
      <c r="U1340" s="128">
        <v>0.85622344334035905</v>
      </c>
      <c r="V1340" s="12">
        <v>1</v>
      </c>
      <c r="W1340" s="12">
        <v>1</v>
      </c>
      <c r="X1340" s="12">
        <v>1</v>
      </c>
      <c r="Y1340" s="12">
        <v>1</v>
      </c>
      <c r="Z1340" s="12">
        <v>1</v>
      </c>
      <c r="AA1340" s="12">
        <v>0</v>
      </c>
      <c r="AB1340" s="12">
        <v>0</v>
      </c>
      <c r="AC1340" s="12">
        <v>0</v>
      </c>
      <c r="AD1340" s="12">
        <v>1</v>
      </c>
      <c r="AE1340" s="12">
        <v>0</v>
      </c>
      <c r="AF1340" s="12">
        <v>0.5</v>
      </c>
      <c r="AG1340" s="113">
        <v>2.6026896854443837</v>
      </c>
      <c r="AH1340" s="12">
        <v>0</v>
      </c>
      <c r="AI1340" s="24">
        <v>58</v>
      </c>
      <c r="AJ1340" s="12">
        <v>1</v>
      </c>
      <c r="AK1340" s="12" t="s">
        <v>1433</v>
      </c>
      <c r="AL1340" s="12">
        <v>30</v>
      </c>
      <c r="AM1340" s="31" t="s">
        <v>180</v>
      </c>
      <c r="AN1340" s="128">
        <f t="shared" si="49"/>
        <v>4.6051701859880918</v>
      </c>
      <c r="AO1340" s="12">
        <v>216.69</v>
      </c>
      <c r="AP1340" s="12" t="s">
        <v>1446</v>
      </c>
      <c r="AQ1340" s="12" t="s">
        <v>1463</v>
      </c>
      <c r="AR1340" s="12" t="s">
        <v>1444</v>
      </c>
      <c r="AS1340" s="12" t="s">
        <v>1464</v>
      </c>
      <c r="AT1340" s="12" t="s">
        <v>17</v>
      </c>
    </row>
    <row r="1341" spans="1:46" ht="15" customHeight="1" x14ac:dyDescent="0.3">
      <c r="A1341" s="15">
        <v>1.5582033964906527E-2</v>
      </c>
      <c r="B1341" s="12">
        <v>1.9831679591699219E-2</v>
      </c>
      <c r="C1341" s="12">
        <v>0</v>
      </c>
      <c r="D1341" s="12">
        <v>0</v>
      </c>
      <c r="E1341" s="12">
        <v>1</v>
      </c>
      <c r="F1341" s="12">
        <v>1</v>
      </c>
      <c r="G1341" s="12">
        <v>1</v>
      </c>
      <c r="H1341" s="12">
        <v>0</v>
      </c>
      <c r="I1341" s="12">
        <v>0</v>
      </c>
      <c r="J1341" s="12">
        <v>0</v>
      </c>
      <c r="K1341" s="12">
        <v>0</v>
      </c>
      <c r="L1341" s="12">
        <v>0</v>
      </c>
      <c r="M1341" s="12">
        <v>0</v>
      </c>
      <c r="N1341" s="12">
        <v>0</v>
      </c>
      <c r="O1341" s="113">
        <v>7.6061387263373286</v>
      </c>
      <c r="P1341" s="12">
        <v>0</v>
      </c>
      <c r="Q1341" s="12">
        <v>0</v>
      </c>
      <c r="R1341" s="12">
        <v>4.2329999999999997</v>
      </c>
      <c r="S1341" s="128">
        <v>3.4965075614664802</v>
      </c>
      <c r="T1341" s="126">
        <v>1</v>
      </c>
      <c r="U1341" s="128">
        <v>0.85622344334035905</v>
      </c>
      <c r="V1341" s="12">
        <v>1</v>
      </c>
      <c r="W1341" s="12">
        <v>1</v>
      </c>
      <c r="X1341" s="12">
        <v>1</v>
      </c>
      <c r="Y1341" s="12">
        <v>1</v>
      </c>
      <c r="Z1341" s="12">
        <v>1</v>
      </c>
      <c r="AA1341" s="12">
        <v>0</v>
      </c>
      <c r="AB1341" s="12">
        <v>0</v>
      </c>
      <c r="AC1341" s="12">
        <v>0</v>
      </c>
      <c r="AD1341" s="12">
        <v>1</v>
      </c>
      <c r="AE1341" s="12">
        <v>0</v>
      </c>
      <c r="AF1341" s="12">
        <v>0.5</v>
      </c>
      <c r="AG1341" s="113">
        <v>2.6026896854443837</v>
      </c>
      <c r="AH1341" s="12">
        <v>0</v>
      </c>
      <c r="AI1341" s="24">
        <v>58</v>
      </c>
      <c r="AJ1341" s="12">
        <v>1</v>
      </c>
      <c r="AK1341" s="12" t="s">
        <v>1433</v>
      </c>
      <c r="AL1341" s="12">
        <v>30</v>
      </c>
      <c r="AM1341" s="31" t="s">
        <v>180</v>
      </c>
      <c r="AN1341" s="128">
        <f t="shared" si="49"/>
        <v>4.6051701859880918</v>
      </c>
      <c r="AO1341" s="12">
        <v>216.69</v>
      </c>
      <c r="AP1341" s="12" t="s">
        <v>1445</v>
      </c>
      <c r="AQ1341" s="12" t="s">
        <v>1463</v>
      </c>
      <c r="AR1341" s="12" t="s">
        <v>1445</v>
      </c>
      <c r="AS1341" s="12" t="s">
        <v>1464</v>
      </c>
      <c r="AT1341" s="12" t="s">
        <v>17</v>
      </c>
    </row>
    <row r="1342" spans="1:46" ht="15" customHeight="1" x14ac:dyDescent="0.3">
      <c r="A1342" s="15">
        <v>1.3221569280536029E-2</v>
      </c>
      <c r="B1342" s="12">
        <v>1.9832353920804041E-2</v>
      </c>
      <c r="C1342" s="12">
        <v>0</v>
      </c>
      <c r="D1342" s="12">
        <v>0</v>
      </c>
      <c r="E1342" s="12">
        <v>1</v>
      </c>
      <c r="F1342" s="12">
        <v>1</v>
      </c>
      <c r="G1342" s="12">
        <v>1</v>
      </c>
      <c r="H1342" s="12">
        <v>0</v>
      </c>
      <c r="I1342" s="12">
        <v>0</v>
      </c>
      <c r="J1342" s="12">
        <v>0</v>
      </c>
      <c r="K1342" s="12">
        <v>0</v>
      </c>
      <c r="L1342" s="12">
        <v>0</v>
      </c>
      <c r="M1342" s="12">
        <v>0</v>
      </c>
      <c r="N1342" s="12">
        <v>0</v>
      </c>
      <c r="O1342" s="113">
        <v>7.6061387263373286</v>
      </c>
      <c r="P1342" s="12">
        <v>0</v>
      </c>
      <c r="Q1342" s="12">
        <v>0</v>
      </c>
      <c r="R1342" s="12">
        <v>4.2329999999999997</v>
      </c>
      <c r="S1342" s="128">
        <v>3.4965075614664802</v>
      </c>
      <c r="T1342" s="126">
        <v>1</v>
      </c>
      <c r="U1342" s="128">
        <v>0.85622344334035905</v>
      </c>
      <c r="V1342" s="12">
        <v>1</v>
      </c>
      <c r="W1342" s="12">
        <v>1</v>
      </c>
      <c r="X1342" s="12">
        <v>1</v>
      </c>
      <c r="Y1342" s="12">
        <v>1</v>
      </c>
      <c r="Z1342" s="12">
        <v>1</v>
      </c>
      <c r="AA1342" s="12">
        <v>0</v>
      </c>
      <c r="AB1342" s="12">
        <v>0</v>
      </c>
      <c r="AC1342" s="12">
        <v>0</v>
      </c>
      <c r="AD1342" s="12">
        <v>1</v>
      </c>
      <c r="AE1342" s="12">
        <v>0</v>
      </c>
      <c r="AF1342" s="12">
        <v>0.5</v>
      </c>
      <c r="AG1342" s="113">
        <v>2.6026896854443837</v>
      </c>
      <c r="AH1342" s="12">
        <v>0</v>
      </c>
      <c r="AI1342" s="24">
        <v>58</v>
      </c>
      <c r="AJ1342" s="12">
        <v>1</v>
      </c>
      <c r="AK1342" s="12" t="s">
        <v>1433</v>
      </c>
      <c r="AL1342" s="12">
        <v>30</v>
      </c>
      <c r="AM1342" s="31" t="s">
        <v>180</v>
      </c>
      <c r="AN1342" s="128">
        <f t="shared" si="49"/>
        <v>4.6051701859880918</v>
      </c>
      <c r="AO1342" s="12">
        <v>216.69</v>
      </c>
      <c r="AP1342" s="12" t="s">
        <v>1445</v>
      </c>
      <c r="AQ1342" s="12" t="s">
        <v>1463</v>
      </c>
      <c r="AR1342" s="12" t="s">
        <v>1445</v>
      </c>
      <c r="AS1342" s="12" t="s">
        <v>1464</v>
      </c>
      <c r="AT1342" s="12" t="s">
        <v>17</v>
      </c>
    </row>
    <row r="1343" spans="1:46" ht="15" customHeight="1" x14ac:dyDescent="0.3">
      <c r="A1343" s="15">
        <v>9.2555110840742919E-3</v>
      </c>
      <c r="B1343" s="12">
        <v>1.9833238037302053E-2</v>
      </c>
      <c r="C1343" s="12">
        <v>0</v>
      </c>
      <c r="D1343" s="12">
        <v>0</v>
      </c>
      <c r="E1343" s="12">
        <v>1</v>
      </c>
      <c r="F1343" s="12">
        <v>1</v>
      </c>
      <c r="G1343" s="12">
        <v>1</v>
      </c>
      <c r="H1343" s="12">
        <v>0</v>
      </c>
      <c r="I1343" s="12">
        <v>0</v>
      </c>
      <c r="J1343" s="12">
        <v>0</v>
      </c>
      <c r="K1343" s="12">
        <v>0</v>
      </c>
      <c r="L1343" s="12">
        <v>0</v>
      </c>
      <c r="M1343" s="12">
        <v>0</v>
      </c>
      <c r="N1343" s="12">
        <v>0</v>
      </c>
      <c r="O1343" s="113">
        <v>7.6061387263373286</v>
      </c>
      <c r="P1343" s="12">
        <v>0</v>
      </c>
      <c r="Q1343" s="12">
        <v>0</v>
      </c>
      <c r="R1343" s="12">
        <v>4.2329999999999997</v>
      </c>
      <c r="S1343" s="128">
        <v>3.4965075614664802</v>
      </c>
      <c r="T1343" s="126">
        <v>1</v>
      </c>
      <c r="U1343" s="128">
        <v>0.85622344334035905</v>
      </c>
      <c r="V1343" s="12">
        <v>1</v>
      </c>
      <c r="W1343" s="12">
        <v>1</v>
      </c>
      <c r="X1343" s="12">
        <v>1</v>
      </c>
      <c r="Y1343" s="12">
        <v>1</v>
      </c>
      <c r="Z1343" s="12">
        <v>1</v>
      </c>
      <c r="AA1343" s="12">
        <v>0</v>
      </c>
      <c r="AB1343" s="12">
        <v>0</v>
      </c>
      <c r="AC1343" s="12">
        <v>0</v>
      </c>
      <c r="AD1343" s="12">
        <v>1</v>
      </c>
      <c r="AE1343" s="12">
        <v>0</v>
      </c>
      <c r="AF1343" s="12">
        <v>0.5</v>
      </c>
      <c r="AG1343" s="113">
        <v>2.6026896854443837</v>
      </c>
      <c r="AH1343" s="12">
        <v>0</v>
      </c>
      <c r="AI1343" s="24">
        <v>58</v>
      </c>
      <c r="AJ1343" s="12">
        <v>1</v>
      </c>
      <c r="AK1343" s="12" t="s">
        <v>1433</v>
      </c>
      <c r="AL1343" s="12">
        <v>30</v>
      </c>
      <c r="AM1343" s="31" t="s">
        <v>180</v>
      </c>
      <c r="AN1343" s="128">
        <f t="shared" si="49"/>
        <v>4.6051701859880918</v>
      </c>
      <c r="AO1343" s="12">
        <v>216.69</v>
      </c>
      <c r="AP1343" s="12" t="s">
        <v>1445</v>
      </c>
      <c r="AQ1343" s="12" t="s">
        <v>1463</v>
      </c>
      <c r="AR1343" s="12" t="s">
        <v>1445</v>
      </c>
      <c r="AS1343" s="12" t="s">
        <v>1464</v>
      </c>
      <c r="AT1343" s="12" t="s">
        <v>17</v>
      </c>
    </row>
    <row r="1344" spans="1:46" ht="15" customHeight="1" x14ac:dyDescent="0.3">
      <c r="A1344" s="15">
        <v>9.558552218387948E-3</v>
      </c>
      <c r="B1344" s="12">
        <v>9.558552218387948E-3</v>
      </c>
      <c r="C1344" s="12">
        <v>0</v>
      </c>
      <c r="D1344" s="12">
        <v>0</v>
      </c>
      <c r="E1344" s="12">
        <v>1</v>
      </c>
      <c r="F1344" s="12">
        <v>1</v>
      </c>
      <c r="G1344" s="12">
        <v>1</v>
      </c>
      <c r="H1344" s="12">
        <v>0</v>
      </c>
      <c r="I1344" s="12">
        <v>0</v>
      </c>
      <c r="J1344" s="12">
        <v>0</v>
      </c>
      <c r="K1344" s="12">
        <v>0</v>
      </c>
      <c r="L1344" s="12">
        <v>0</v>
      </c>
      <c r="M1344" s="12">
        <v>0</v>
      </c>
      <c r="N1344" s="12">
        <v>0</v>
      </c>
      <c r="O1344" s="113">
        <v>7.6061387263373286</v>
      </c>
      <c r="P1344" s="12">
        <v>0</v>
      </c>
      <c r="Q1344" s="12">
        <v>0</v>
      </c>
      <c r="R1344" s="12">
        <v>4.2329999999999997</v>
      </c>
      <c r="S1344" s="128">
        <v>3.4965075614664802</v>
      </c>
      <c r="T1344" s="126">
        <v>1</v>
      </c>
      <c r="U1344" s="128">
        <v>0.85622344334035905</v>
      </c>
      <c r="V1344" s="12">
        <v>1</v>
      </c>
      <c r="W1344" s="12">
        <v>1</v>
      </c>
      <c r="X1344" s="12">
        <v>1</v>
      </c>
      <c r="Y1344" s="12">
        <v>1</v>
      </c>
      <c r="Z1344" s="12">
        <v>1</v>
      </c>
      <c r="AA1344" s="12">
        <v>0</v>
      </c>
      <c r="AB1344" s="12">
        <v>0</v>
      </c>
      <c r="AC1344" s="12">
        <v>0</v>
      </c>
      <c r="AD1344" s="12">
        <v>1</v>
      </c>
      <c r="AE1344" s="12">
        <v>0</v>
      </c>
      <c r="AF1344" s="12">
        <v>0.5</v>
      </c>
      <c r="AG1344" s="113">
        <v>2.6026896854443837</v>
      </c>
      <c r="AH1344" s="12">
        <v>0</v>
      </c>
      <c r="AI1344" s="24">
        <v>58</v>
      </c>
      <c r="AJ1344" s="12">
        <v>1</v>
      </c>
      <c r="AK1344" s="12" t="s">
        <v>1433</v>
      </c>
      <c r="AL1344" s="12">
        <v>30</v>
      </c>
      <c r="AM1344" s="31" t="s">
        <v>180</v>
      </c>
      <c r="AN1344" s="128">
        <f t="shared" si="49"/>
        <v>4.6051701859880918</v>
      </c>
      <c r="AO1344" s="12">
        <v>216.69</v>
      </c>
      <c r="AP1344" s="12" t="s">
        <v>1446</v>
      </c>
      <c r="AQ1344" s="12" t="s">
        <v>1467</v>
      </c>
      <c r="AR1344" s="12" t="s">
        <v>1443</v>
      </c>
      <c r="AS1344" s="12" t="s">
        <v>1468</v>
      </c>
      <c r="AT1344" s="12" t="s">
        <v>17</v>
      </c>
    </row>
    <row r="1345" spans="1:46" ht="15" customHeight="1" x14ac:dyDescent="0.3">
      <c r="A1345" s="15">
        <v>1.6991304800713425E-2</v>
      </c>
      <c r="B1345" s="12">
        <v>9.5576089504012997E-3</v>
      </c>
      <c r="C1345" s="12">
        <v>0</v>
      </c>
      <c r="D1345" s="12">
        <v>0</v>
      </c>
      <c r="E1345" s="12">
        <v>1</v>
      </c>
      <c r="F1345" s="12">
        <v>1</v>
      </c>
      <c r="G1345" s="12">
        <v>1</v>
      </c>
      <c r="H1345" s="12">
        <v>0</v>
      </c>
      <c r="I1345" s="12">
        <v>0</v>
      </c>
      <c r="J1345" s="12">
        <v>0</v>
      </c>
      <c r="K1345" s="12">
        <v>0</v>
      </c>
      <c r="L1345" s="12">
        <v>0</v>
      </c>
      <c r="M1345" s="12">
        <v>0</v>
      </c>
      <c r="N1345" s="12">
        <v>0</v>
      </c>
      <c r="O1345" s="113">
        <v>7.6061387263373286</v>
      </c>
      <c r="P1345" s="12">
        <v>0</v>
      </c>
      <c r="Q1345" s="12">
        <v>0</v>
      </c>
      <c r="R1345" s="12">
        <v>4.2329999999999997</v>
      </c>
      <c r="S1345" s="128">
        <v>3.4965075614664802</v>
      </c>
      <c r="T1345" s="126">
        <v>1</v>
      </c>
      <c r="U1345" s="128">
        <v>0.85622344334035905</v>
      </c>
      <c r="V1345" s="12">
        <v>1</v>
      </c>
      <c r="W1345" s="12">
        <v>1</v>
      </c>
      <c r="X1345" s="12">
        <v>1</v>
      </c>
      <c r="Y1345" s="12">
        <v>1</v>
      </c>
      <c r="Z1345" s="12">
        <v>1</v>
      </c>
      <c r="AA1345" s="12">
        <v>0</v>
      </c>
      <c r="AB1345" s="12">
        <v>0</v>
      </c>
      <c r="AC1345" s="12">
        <v>0</v>
      </c>
      <c r="AD1345" s="12">
        <v>1</v>
      </c>
      <c r="AE1345" s="12">
        <v>0</v>
      </c>
      <c r="AF1345" s="12">
        <v>0.5</v>
      </c>
      <c r="AG1345" s="113">
        <v>2.6026896854443837</v>
      </c>
      <c r="AH1345" s="12">
        <v>0</v>
      </c>
      <c r="AI1345" s="24">
        <v>58</v>
      </c>
      <c r="AJ1345" s="12">
        <v>1</v>
      </c>
      <c r="AK1345" s="12" t="s">
        <v>1433</v>
      </c>
      <c r="AL1345" s="12">
        <v>30</v>
      </c>
      <c r="AM1345" s="31" t="s">
        <v>180</v>
      </c>
      <c r="AN1345" s="128">
        <f t="shared" si="49"/>
        <v>4.6051701859880918</v>
      </c>
      <c r="AO1345" s="12">
        <v>216.69</v>
      </c>
      <c r="AP1345" s="12" t="s">
        <v>1446</v>
      </c>
      <c r="AQ1345" s="12" t="s">
        <v>1467</v>
      </c>
      <c r="AR1345" s="12" t="s">
        <v>1444</v>
      </c>
      <c r="AS1345" s="12" t="s">
        <v>1468</v>
      </c>
      <c r="AT1345" s="12" t="s">
        <v>17</v>
      </c>
    </row>
    <row r="1346" spans="1:46" ht="15" customHeight="1" x14ac:dyDescent="0.3">
      <c r="A1346" s="15">
        <v>1.1682411387355452E-2</v>
      </c>
      <c r="B1346" s="12">
        <v>9.5583365896544596E-3</v>
      </c>
      <c r="C1346" s="12">
        <v>0</v>
      </c>
      <c r="D1346" s="12">
        <v>0</v>
      </c>
      <c r="E1346" s="12">
        <v>1</v>
      </c>
      <c r="F1346" s="12">
        <v>1</v>
      </c>
      <c r="G1346" s="12">
        <v>1</v>
      </c>
      <c r="H1346" s="12">
        <v>0</v>
      </c>
      <c r="I1346" s="12">
        <v>0</v>
      </c>
      <c r="J1346" s="12">
        <v>0</v>
      </c>
      <c r="K1346" s="12">
        <v>0</v>
      </c>
      <c r="L1346" s="12">
        <v>0</v>
      </c>
      <c r="M1346" s="12">
        <v>0</v>
      </c>
      <c r="N1346" s="12">
        <v>0</v>
      </c>
      <c r="O1346" s="113">
        <v>7.6061387263373286</v>
      </c>
      <c r="P1346" s="12">
        <v>0</v>
      </c>
      <c r="Q1346" s="12">
        <v>0</v>
      </c>
      <c r="R1346" s="12">
        <v>4.2329999999999997</v>
      </c>
      <c r="S1346" s="128">
        <v>3.4965075614664802</v>
      </c>
      <c r="T1346" s="126">
        <v>1</v>
      </c>
      <c r="U1346" s="128">
        <v>0.85622344334035905</v>
      </c>
      <c r="V1346" s="12">
        <v>1</v>
      </c>
      <c r="W1346" s="12">
        <v>1</v>
      </c>
      <c r="X1346" s="12">
        <v>1</v>
      </c>
      <c r="Y1346" s="12">
        <v>1</v>
      </c>
      <c r="Z1346" s="12">
        <v>1</v>
      </c>
      <c r="AA1346" s="12">
        <v>0</v>
      </c>
      <c r="AB1346" s="12">
        <v>0</v>
      </c>
      <c r="AC1346" s="12">
        <v>0</v>
      </c>
      <c r="AD1346" s="12">
        <v>1</v>
      </c>
      <c r="AE1346" s="12">
        <v>0</v>
      </c>
      <c r="AF1346" s="12">
        <v>0.5</v>
      </c>
      <c r="AG1346" s="113">
        <v>2.6026896854443837</v>
      </c>
      <c r="AH1346" s="12">
        <v>0</v>
      </c>
      <c r="AI1346" s="24">
        <v>58</v>
      </c>
      <c r="AJ1346" s="12">
        <v>1</v>
      </c>
      <c r="AK1346" s="12" t="s">
        <v>1433</v>
      </c>
      <c r="AL1346" s="12">
        <v>30</v>
      </c>
      <c r="AM1346" s="31" t="s">
        <v>180</v>
      </c>
      <c r="AN1346" s="128">
        <f t="shared" si="49"/>
        <v>4.6051701859880918</v>
      </c>
      <c r="AO1346" s="12">
        <v>216.69</v>
      </c>
      <c r="AP1346" s="12" t="s">
        <v>1446</v>
      </c>
      <c r="AQ1346" s="12" t="s">
        <v>1467</v>
      </c>
      <c r="AR1346" s="12" t="s">
        <v>1443</v>
      </c>
      <c r="AS1346" s="12" t="s">
        <v>1468</v>
      </c>
      <c r="AT1346" s="12" t="s">
        <v>17</v>
      </c>
    </row>
    <row r="1347" spans="1:46" ht="15" customHeight="1" x14ac:dyDescent="0.3">
      <c r="A1347" s="15">
        <v>1.8052925426793071E-2</v>
      </c>
      <c r="B1347" s="12">
        <v>9.5574311083022126E-3</v>
      </c>
      <c r="C1347" s="12">
        <v>0</v>
      </c>
      <c r="D1347" s="12">
        <v>0</v>
      </c>
      <c r="E1347" s="12">
        <v>1</v>
      </c>
      <c r="F1347" s="12">
        <v>1</v>
      </c>
      <c r="G1347" s="12">
        <v>1</v>
      </c>
      <c r="H1347" s="12">
        <v>0</v>
      </c>
      <c r="I1347" s="12">
        <v>0</v>
      </c>
      <c r="J1347" s="12">
        <v>0</v>
      </c>
      <c r="K1347" s="12">
        <v>0</v>
      </c>
      <c r="L1347" s="12">
        <v>0</v>
      </c>
      <c r="M1347" s="12">
        <v>0</v>
      </c>
      <c r="N1347" s="12">
        <v>0</v>
      </c>
      <c r="O1347" s="113">
        <v>7.6061387263373286</v>
      </c>
      <c r="P1347" s="12">
        <v>0</v>
      </c>
      <c r="Q1347" s="12">
        <v>0</v>
      </c>
      <c r="R1347" s="12">
        <v>4.2329999999999997</v>
      </c>
      <c r="S1347" s="128">
        <v>3.4965075614664802</v>
      </c>
      <c r="T1347" s="126">
        <v>1</v>
      </c>
      <c r="U1347" s="128">
        <v>0.85622344334035905</v>
      </c>
      <c r="V1347" s="12">
        <v>1</v>
      </c>
      <c r="W1347" s="12">
        <v>1</v>
      </c>
      <c r="X1347" s="12">
        <v>1</v>
      </c>
      <c r="Y1347" s="12">
        <v>1</v>
      </c>
      <c r="Z1347" s="12">
        <v>1</v>
      </c>
      <c r="AA1347" s="12">
        <v>0</v>
      </c>
      <c r="AB1347" s="12">
        <v>0</v>
      </c>
      <c r="AC1347" s="12">
        <v>0</v>
      </c>
      <c r="AD1347" s="12">
        <v>1</v>
      </c>
      <c r="AE1347" s="12">
        <v>0</v>
      </c>
      <c r="AF1347" s="12">
        <v>0.5</v>
      </c>
      <c r="AG1347" s="113">
        <v>2.6026896854443837</v>
      </c>
      <c r="AH1347" s="12">
        <v>0</v>
      </c>
      <c r="AI1347" s="24">
        <v>58</v>
      </c>
      <c r="AJ1347" s="12">
        <v>1</v>
      </c>
      <c r="AK1347" s="12" t="s">
        <v>1433</v>
      </c>
      <c r="AL1347" s="12">
        <v>30</v>
      </c>
      <c r="AM1347" s="31" t="s">
        <v>180</v>
      </c>
      <c r="AN1347" s="128">
        <f t="shared" si="49"/>
        <v>4.6051701859880918</v>
      </c>
      <c r="AO1347" s="12">
        <v>216.69</v>
      </c>
      <c r="AP1347" s="12" t="s">
        <v>1446</v>
      </c>
      <c r="AQ1347" s="12" t="s">
        <v>1467</v>
      </c>
      <c r="AR1347" s="12" t="s">
        <v>1444</v>
      </c>
      <c r="AS1347" s="12" t="s">
        <v>1468</v>
      </c>
      <c r="AT1347" s="12" t="s">
        <v>17</v>
      </c>
    </row>
    <row r="1348" spans="1:46" ht="15" customHeight="1" x14ac:dyDescent="0.3">
      <c r="A1348" s="15">
        <v>1.0620499769911071E-2</v>
      </c>
      <c r="B1348" s="12">
        <v>9.5584497929199642E-3</v>
      </c>
      <c r="C1348" s="12">
        <v>0</v>
      </c>
      <c r="D1348" s="12">
        <v>0</v>
      </c>
      <c r="E1348" s="12">
        <v>1</v>
      </c>
      <c r="F1348" s="12">
        <v>1</v>
      </c>
      <c r="G1348" s="12">
        <v>1</v>
      </c>
      <c r="H1348" s="12">
        <v>0</v>
      </c>
      <c r="I1348" s="12">
        <v>0</v>
      </c>
      <c r="J1348" s="12">
        <v>0</v>
      </c>
      <c r="K1348" s="12">
        <v>0</v>
      </c>
      <c r="L1348" s="12">
        <v>0</v>
      </c>
      <c r="M1348" s="12">
        <v>0</v>
      </c>
      <c r="N1348" s="12">
        <v>0</v>
      </c>
      <c r="O1348" s="113">
        <v>7.6061387263373286</v>
      </c>
      <c r="P1348" s="12">
        <v>0</v>
      </c>
      <c r="Q1348" s="12">
        <v>0</v>
      </c>
      <c r="R1348" s="12">
        <v>4.2329999999999997</v>
      </c>
      <c r="S1348" s="128">
        <v>3.4965075614664802</v>
      </c>
      <c r="T1348" s="126">
        <v>1</v>
      </c>
      <c r="U1348" s="128">
        <v>0.85622344334035905</v>
      </c>
      <c r="V1348" s="12">
        <v>1</v>
      </c>
      <c r="W1348" s="12">
        <v>1</v>
      </c>
      <c r="X1348" s="12">
        <v>1</v>
      </c>
      <c r="Y1348" s="12">
        <v>1</v>
      </c>
      <c r="Z1348" s="12">
        <v>1</v>
      </c>
      <c r="AA1348" s="12">
        <v>0</v>
      </c>
      <c r="AB1348" s="12">
        <v>0</v>
      </c>
      <c r="AC1348" s="12">
        <v>0</v>
      </c>
      <c r="AD1348" s="12">
        <v>1</v>
      </c>
      <c r="AE1348" s="12">
        <v>0</v>
      </c>
      <c r="AF1348" s="12">
        <v>0.5</v>
      </c>
      <c r="AG1348" s="113">
        <v>2.6026896854443837</v>
      </c>
      <c r="AH1348" s="12">
        <v>0</v>
      </c>
      <c r="AI1348" s="24">
        <v>58</v>
      </c>
      <c r="AJ1348" s="12">
        <v>1</v>
      </c>
      <c r="AK1348" s="12" t="s">
        <v>1433</v>
      </c>
      <c r="AL1348" s="12">
        <v>30</v>
      </c>
      <c r="AM1348" s="31" t="s">
        <v>180</v>
      </c>
      <c r="AN1348" s="128">
        <f t="shared" si="49"/>
        <v>4.6051701859880918</v>
      </c>
      <c r="AO1348" s="12">
        <v>216.69</v>
      </c>
      <c r="AP1348" s="12" t="s">
        <v>1446</v>
      </c>
      <c r="AQ1348" s="12" t="s">
        <v>1467</v>
      </c>
      <c r="AR1348" s="12" t="s">
        <v>1443</v>
      </c>
      <c r="AS1348" s="12" t="s">
        <v>1468</v>
      </c>
      <c r="AT1348" s="12" t="s">
        <v>17</v>
      </c>
    </row>
    <row r="1349" spans="1:46" ht="15" customHeight="1" x14ac:dyDescent="0.3">
      <c r="A1349" s="15">
        <v>1.5929626705391831E-2</v>
      </c>
      <c r="B1349" s="12">
        <v>9.5577760232350983E-3</v>
      </c>
      <c r="C1349" s="12">
        <v>0</v>
      </c>
      <c r="D1349" s="12">
        <v>0</v>
      </c>
      <c r="E1349" s="12">
        <v>1</v>
      </c>
      <c r="F1349" s="12">
        <v>1</v>
      </c>
      <c r="G1349" s="12">
        <v>1</v>
      </c>
      <c r="H1349" s="12">
        <v>0</v>
      </c>
      <c r="I1349" s="12">
        <v>0</v>
      </c>
      <c r="J1349" s="12">
        <v>0</v>
      </c>
      <c r="K1349" s="12">
        <v>0</v>
      </c>
      <c r="L1349" s="12">
        <v>0</v>
      </c>
      <c r="M1349" s="12">
        <v>0</v>
      </c>
      <c r="N1349" s="12">
        <v>0</v>
      </c>
      <c r="O1349" s="113">
        <v>7.6061387263373286</v>
      </c>
      <c r="P1349" s="12">
        <v>0</v>
      </c>
      <c r="Q1349" s="12">
        <v>0</v>
      </c>
      <c r="R1349" s="12">
        <v>4.2329999999999997</v>
      </c>
      <c r="S1349" s="128">
        <v>3.4965075614664802</v>
      </c>
      <c r="T1349" s="126">
        <v>1</v>
      </c>
      <c r="U1349" s="128">
        <v>0.85622344334035905</v>
      </c>
      <c r="V1349" s="12">
        <v>1</v>
      </c>
      <c r="W1349" s="12">
        <v>1</v>
      </c>
      <c r="X1349" s="12">
        <v>1</v>
      </c>
      <c r="Y1349" s="12">
        <v>1</v>
      </c>
      <c r="Z1349" s="12">
        <v>1</v>
      </c>
      <c r="AA1349" s="12">
        <v>0</v>
      </c>
      <c r="AB1349" s="12">
        <v>0</v>
      </c>
      <c r="AC1349" s="12">
        <v>0</v>
      </c>
      <c r="AD1349" s="12">
        <v>1</v>
      </c>
      <c r="AE1349" s="12">
        <v>0</v>
      </c>
      <c r="AF1349" s="12">
        <v>0.5</v>
      </c>
      <c r="AG1349" s="113">
        <v>2.6026896854443837</v>
      </c>
      <c r="AH1349" s="12">
        <v>0</v>
      </c>
      <c r="AI1349" s="24">
        <v>58</v>
      </c>
      <c r="AJ1349" s="12">
        <v>1</v>
      </c>
      <c r="AK1349" s="12" t="s">
        <v>1433</v>
      </c>
      <c r="AL1349" s="12">
        <v>30</v>
      </c>
      <c r="AM1349" s="31" t="s">
        <v>180</v>
      </c>
      <c r="AN1349" s="128">
        <f t="shared" si="49"/>
        <v>4.6051701859880918</v>
      </c>
      <c r="AO1349" s="12">
        <v>216.69</v>
      </c>
      <c r="AP1349" s="12" t="s">
        <v>1446</v>
      </c>
      <c r="AQ1349" s="12" t="s">
        <v>1467</v>
      </c>
      <c r="AR1349" s="12" t="s">
        <v>1444</v>
      </c>
      <c r="AS1349" s="12" t="s">
        <v>1468</v>
      </c>
      <c r="AT1349" s="12" t="s">
        <v>17</v>
      </c>
    </row>
    <row r="1350" spans="1:46" ht="15" customHeight="1" x14ac:dyDescent="0.3">
      <c r="A1350" s="15">
        <v>5.742394124370262E-2</v>
      </c>
      <c r="B1350" s="12">
        <v>1.9801359049552627E-2</v>
      </c>
      <c r="C1350" s="12">
        <v>0</v>
      </c>
      <c r="D1350" s="12">
        <v>0</v>
      </c>
      <c r="E1350" s="12">
        <v>1</v>
      </c>
      <c r="F1350" s="12">
        <v>1</v>
      </c>
      <c r="G1350" s="12">
        <v>1</v>
      </c>
      <c r="H1350" s="12">
        <v>0</v>
      </c>
      <c r="I1350" s="12">
        <v>0</v>
      </c>
      <c r="J1350" s="12">
        <v>0</v>
      </c>
      <c r="K1350" s="12">
        <v>0</v>
      </c>
      <c r="L1350" s="12">
        <v>0</v>
      </c>
      <c r="M1350" s="12">
        <v>0</v>
      </c>
      <c r="N1350" s="12">
        <v>0</v>
      </c>
      <c r="O1350" s="113">
        <v>7.6061387263373286</v>
      </c>
      <c r="P1350" s="12">
        <v>0</v>
      </c>
      <c r="Q1350" s="12">
        <v>0</v>
      </c>
      <c r="R1350" s="12">
        <v>4.2329999999999997</v>
      </c>
      <c r="S1350" s="128">
        <v>3.4965075614664802</v>
      </c>
      <c r="T1350" s="126">
        <v>1</v>
      </c>
      <c r="U1350" s="128">
        <v>0.85622344334035905</v>
      </c>
      <c r="V1350" s="12">
        <v>1</v>
      </c>
      <c r="W1350" s="12">
        <v>1</v>
      </c>
      <c r="X1350" s="12">
        <v>1</v>
      </c>
      <c r="Y1350" s="12">
        <v>1</v>
      </c>
      <c r="Z1350" s="12">
        <v>1</v>
      </c>
      <c r="AA1350" s="12">
        <v>0</v>
      </c>
      <c r="AB1350" s="12">
        <v>0</v>
      </c>
      <c r="AC1350" s="12">
        <v>0</v>
      </c>
      <c r="AD1350" s="12">
        <v>1</v>
      </c>
      <c r="AE1350" s="12">
        <v>0</v>
      </c>
      <c r="AF1350" s="12">
        <v>0.5</v>
      </c>
      <c r="AG1350" s="113">
        <v>2.6026896854443837</v>
      </c>
      <c r="AH1350" s="12">
        <v>0</v>
      </c>
      <c r="AI1350" s="24">
        <v>58</v>
      </c>
      <c r="AJ1350" s="12">
        <v>1</v>
      </c>
      <c r="AK1350" s="12" t="s">
        <v>1433</v>
      </c>
      <c r="AL1350" s="12">
        <v>30</v>
      </c>
      <c r="AM1350" s="31" t="s">
        <v>180</v>
      </c>
      <c r="AN1350" s="128">
        <f t="shared" si="49"/>
        <v>4.6051701859880918</v>
      </c>
      <c r="AO1350" s="12">
        <v>216.69</v>
      </c>
      <c r="AP1350" s="12" t="s">
        <v>1445</v>
      </c>
      <c r="AQ1350" s="12" t="s">
        <v>1467</v>
      </c>
      <c r="AR1350" s="12" t="s">
        <v>1445</v>
      </c>
      <c r="AS1350" s="12" t="s">
        <v>1468</v>
      </c>
      <c r="AT1350" s="12" t="s">
        <v>17</v>
      </c>
    </row>
    <row r="1351" spans="1:46" ht="15" customHeight="1" x14ac:dyDescent="0.3">
      <c r="A1351" s="15">
        <v>6.1473576881628474E-2</v>
      </c>
      <c r="B1351" s="12">
        <v>1.9796575605948153E-2</v>
      </c>
      <c r="C1351" s="12">
        <v>0</v>
      </c>
      <c r="D1351" s="12">
        <v>0</v>
      </c>
      <c r="E1351" s="12">
        <v>1</v>
      </c>
      <c r="F1351" s="12">
        <v>1</v>
      </c>
      <c r="G1351" s="12">
        <v>1</v>
      </c>
      <c r="H1351" s="12">
        <v>0</v>
      </c>
      <c r="I1351" s="12">
        <v>0</v>
      </c>
      <c r="J1351" s="12">
        <v>0</v>
      </c>
      <c r="K1351" s="12">
        <v>0</v>
      </c>
      <c r="L1351" s="12">
        <v>0</v>
      </c>
      <c r="M1351" s="12">
        <v>0</v>
      </c>
      <c r="N1351" s="12">
        <v>0</v>
      </c>
      <c r="O1351" s="113">
        <v>7.6061387263373286</v>
      </c>
      <c r="P1351" s="12">
        <v>0</v>
      </c>
      <c r="Q1351" s="12">
        <v>0</v>
      </c>
      <c r="R1351" s="12">
        <v>4.2329999999999997</v>
      </c>
      <c r="S1351" s="128">
        <v>3.4965075614664802</v>
      </c>
      <c r="T1351" s="126">
        <v>1</v>
      </c>
      <c r="U1351" s="128">
        <v>0.85622344334035905</v>
      </c>
      <c r="V1351" s="12">
        <v>1</v>
      </c>
      <c r="W1351" s="12">
        <v>1</v>
      </c>
      <c r="X1351" s="12">
        <v>1</v>
      </c>
      <c r="Y1351" s="12">
        <v>1</v>
      </c>
      <c r="Z1351" s="12">
        <v>1</v>
      </c>
      <c r="AA1351" s="12">
        <v>0</v>
      </c>
      <c r="AB1351" s="12">
        <v>0</v>
      </c>
      <c r="AC1351" s="12">
        <v>0</v>
      </c>
      <c r="AD1351" s="12">
        <v>1</v>
      </c>
      <c r="AE1351" s="12">
        <v>0</v>
      </c>
      <c r="AF1351" s="12">
        <v>0.5</v>
      </c>
      <c r="AG1351" s="113">
        <v>2.6026896854443837</v>
      </c>
      <c r="AH1351" s="12">
        <v>0</v>
      </c>
      <c r="AI1351" s="24">
        <v>58</v>
      </c>
      <c r="AJ1351" s="12">
        <v>1</v>
      </c>
      <c r="AK1351" s="12" t="s">
        <v>1433</v>
      </c>
      <c r="AL1351" s="12">
        <v>30</v>
      </c>
      <c r="AM1351" s="31" t="s">
        <v>180</v>
      </c>
      <c r="AN1351" s="128">
        <f t="shared" si="49"/>
        <v>4.6051701859880918</v>
      </c>
      <c r="AO1351" s="12">
        <v>216.69</v>
      </c>
      <c r="AP1351" s="12" t="s">
        <v>1445</v>
      </c>
      <c r="AQ1351" s="12" t="s">
        <v>1467</v>
      </c>
      <c r="AR1351" s="12" t="s">
        <v>1445</v>
      </c>
      <c r="AS1351" s="12" t="s">
        <v>1468</v>
      </c>
      <c r="AT1351" s="12" t="s">
        <v>17</v>
      </c>
    </row>
    <row r="1352" spans="1:46" ht="15" customHeight="1" x14ac:dyDescent="0.3">
      <c r="A1352" s="15">
        <v>5.3757535634263227E-2</v>
      </c>
      <c r="B1352" s="12">
        <v>1.9805407865254872E-2</v>
      </c>
      <c r="C1352" s="12">
        <v>0</v>
      </c>
      <c r="D1352" s="12">
        <v>0</v>
      </c>
      <c r="E1352" s="12">
        <v>1</v>
      </c>
      <c r="F1352" s="12">
        <v>1</v>
      </c>
      <c r="G1352" s="12">
        <v>1</v>
      </c>
      <c r="H1352" s="12">
        <v>0</v>
      </c>
      <c r="I1352" s="12">
        <v>0</v>
      </c>
      <c r="J1352" s="12">
        <v>0</v>
      </c>
      <c r="K1352" s="12">
        <v>0</v>
      </c>
      <c r="L1352" s="12">
        <v>0</v>
      </c>
      <c r="M1352" s="12">
        <v>0</v>
      </c>
      <c r="N1352" s="12">
        <v>0</v>
      </c>
      <c r="O1352" s="113">
        <v>7.6061387263373286</v>
      </c>
      <c r="P1352" s="12">
        <v>0</v>
      </c>
      <c r="Q1352" s="12">
        <v>0</v>
      </c>
      <c r="R1352" s="12">
        <v>4.2329999999999997</v>
      </c>
      <c r="S1352" s="128">
        <v>3.4965075614664802</v>
      </c>
      <c r="T1352" s="126">
        <v>1</v>
      </c>
      <c r="U1352" s="128">
        <v>0.85622344334035905</v>
      </c>
      <c r="V1352" s="12">
        <v>1</v>
      </c>
      <c r="W1352" s="12">
        <v>1</v>
      </c>
      <c r="X1352" s="12">
        <v>1</v>
      </c>
      <c r="Y1352" s="12">
        <v>1</v>
      </c>
      <c r="Z1352" s="12">
        <v>1</v>
      </c>
      <c r="AA1352" s="12">
        <v>0</v>
      </c>
      <c r="AB1352" s="12">
        <v>0</v>
      </c>
      <c r="AC1352" s="12">
        <v>0</v>
      </c>
      <c r="AD1352" s="12">
        <v>1</v>
      </c>
      <c r="AE1352" s="12">
        <v>0</v>
      </c>
      <c r="AF1352" s="12">
        <v>0.5</v>
      </c>
      <c r="AG1352" s="113">
        <v>2.6026896854443837</v>
      </c>
      <c r="AH1352" s="12">
        <v>0</v>
      </c>
      <c r="AI1352" s="24">
        <v>58</v>
      </c>
      <c r="AJ1352" s="12">
        <v>1</v>
      </c>
      <c r="AK1352" s="12" t="s">
        <v>1433</v>
      </c>
      <c r="AL1352" s="12">
        <v>30</v>
      </c>
      <c r="AM1352" s="31" t="s">
        <v>180</v>
      </c>
      <c r="AN1352" s="128">
        <f t="shared" si="49"/>
        <v>4.6051701859880918</v>
      </c>
      <c r="AO1352" s="12">
        <v>216.69</v>
      </c>
      <c r="AP1352" s="12" t="s">
        <v>1445</v>
      </c>
      <c r="AQ1352" s="12" t="s">
        <v>1467</v>
      </c>
      <c r="AR1352" s="12" t="s">
        <v>1445</v>
      </c>
      <c r="AS1352" s="12" t="s">
        <v>1468</v>
      </c>
      <c r="AT1352" s="12" t="s">
        <v>17</v>
      </c>
    </row>
    <row r="1353" spans="1:46" ht="15" customHeight="1" x14ac:dyDescent="0.3">
      <c r="A1353" s="15">
        <v>2.6069881167065552E-3</v>
      </c>
      <c r="B1353" s="12">
        <v>9.5589564279240351E-3</v>
      </c>
      <c r="C1353" s="12">
        <v>0</v>
      </c>
      <c r="D1353" s="12">
        <v>0</v>
      </c>
      <c r="E1353" s="12">
        <v>1</v>
      </c>
      <c r="F1353" s="12">
        <v>1</v>
      </c>
      <c r="G1353" s="12">
        <v>1</v>
      </c>
      <c r="H1353" s="12">
        <v>0</v>
      </c>
      <c r="I1353" s="12">
        <v>0</v>
      </c>
      <c r="J1353" s="12">
        <v>0</v>
      </c>
      <c r="K1353" s="12">
        <v>0</v>
      </c>
      <c r="L1353" s="12">
        <v>0</v>
      </c>
      <c r="M1353" s="12">
        <v>0</v>
      </c>
      <c r="N1353" s="12">
        <v>0</v>
      </c>
      <c r="O1353" s="113">
        <v>7.6061387263373286</v>
      </c>
      <c r="P1353" s="12">
        <v>0</v>
      </c>
      <c r="Q1353" s="12">
        <v>0</v>
      </c>
      <c r="R1353" s="12">
        <v>4.2329999999999997</v>
      </c>
      <c r="S1353" s="128">
        <v>3.4965075614664802</v>
      </c>
      <c r="T1353" s="126">
        <v>1</v>
      </c>
      <c r="U1353" s="128">
        <v>0.85622344334035905</v>
      </c>
      <c r="V1353" s="12">
        <v>1</v>
      </c>
      <c r="W1353" s="12">
        <v>1</v>
      </c>
      <c r="X1353" s="12">
        <v>1</v>
      </c>
      <c r="Y1353" s="12">
        <v>1</v>
      </c>
      <c r="Z1353" s="12">
        <v>1</v>
      </c>
      <c r="AA1353" s="12">
        <v>0</v>
      </c>
      <c r="AB1353" s="12">
        <v>0</v>
      </c>
      <c r="AC1353" s="12">
        <v>0</v>
      </c>
      <c r="AD1353" s="12">
        <v>1</v>
      </c>
      <c r="AE1353" s="12">
        <v>0</v>
      </c>
      <c r="AF1353" s="12">
        <v>0.5</v>
      </c>
      <c r="AG1353" s="113">
        <v>2.6026896854443837</v>
      </c>
      <c r="AH1353" s="12">
        <v>0</v>
      </c>
      <c r="AI1353" s="24">
        <v>58</v>
      </c>
      <c r="AJ1353" s="12">
        <v>1</v>
      </c>
      <c r="AK1353" s="12" t="s">
        <v>1433</v>
      </c>
      <c r="AL1353" s="12">
        <v>30</v>
      </c>
      <c r="AM1353" s="31" t="s">
        <v>180</v>
      </c>
      <c r="AN1353" s="128">
        <f t="shared" si="49"/>
        <v>4.6051701859880918</v>
      </c>
      <c r="AO1353" s="12">
        <v>216.69</v>
      </c>
      <c r="AP1353" s="12" t="s">
        <v>1446</v>
      </c>
      <c r="AQ1353" s="12" t="s">
        <v>1470</v>
      </c>
      <c r="AR1353" s="12" t="s">
        <v>1443</v>
      </c>
      <c r="AS1353" s="12" t="s">
        <v>1471</v>
      </c>
      <c r="AT1353" s="12" t="s">
        <v>17</v>
      </c>
    </row>
    <row r="1354" spans="1:46" ht="15" customHeight="1" x14ac:dyDescent="0.3">
      <c r="A1354" s="15">
        <v>1.911794288481762E-3</v>
      </c>
      <c r="B1354" s="12">
        <v>9.5589714424088087E-3</v>
      </c>
      <c r="C1354" s="12">
        <v>0</v>
      </c>
      <c r="D1354" s="12">
        <v>0</v>
      </c>
      <c r="E1354" s="12">
        <v>0</v>
      </c>
      <c r="F1354" s="12">
        <v>1</v>
      </c>
      <c r="G1354" s="12">
        <v>1</v>
      </c>
      <c r="H1354" s="12">
        <v>0</v>
      </c>
      <c r="I1354" s="12">
        <v>0</v>
      </c>
      <c r="J1354" s="12">
        <v>0</v>
      </c>
      <c r="K1354" s="12">
        <v>0</v>
      </c>
      <c r="L1354" s="12">
        <v>0</v>
      </c>
      <c r="M1354" s="12">
        <v>0</v>
      </c>
      <c r="N1354" s="12">
        <v>0</v>
      </c>
      <c r="O1354" s="113">
        <v>7.6061387263373286</v>
      </c>
      <c r="P1354" s="12">
        <v>0</v>
      </c>
      <c r="Q1354" s="12">
        <v>0</v>
      </c>
      <c r="R1354" s="12">
        <v>4.2329999999999997</v>
      </c>
      <c r="S1354" s="128">
        <v>3.4965075614664802</v>
      </c>
      <c r="T1354" s="126">
        <v>1</v>
      </c>
      <c r="U1354" s="128">
        <v>0.85622344334035905</v>
      </c>
      <c r="V1354" s="12">
        <v>1</v>
      </c>
      <c r="W1354" s="12">
        <v>1</v>
      </c>
      <c r="X1354" s="12">
        <v>1</v>
      </c>
      <c r="Y1354" s="12">
        <v>1</v>
      </c>
      <c r="Z1354" s="12">
        <v>0</v>
      </c>
      <c r="AA1354" s="12">
        <v>0</v>
      </c>
      <c r="AB1354" s="12">
        <v>0</v>
      </c>
      <c r="AC1354" s="12">
        <v>0</v>
      </c>
      <c r="AD1354" s="12">
        <v>1</v>
      </c>
      <c r="AE1354" s="12">
        <v>0</v>
      </c>
      <c r="AF1354" s="12">
        <v>0.5</v>
      </c>
      <c r="AG1354" s="113">
        <v>2.6026896854443837</v>
      </c>
      <c r="AH1354" s="12">
        <v>0</v>
      </c>
      <c r="AI1354" s="24">
        <v>58</v>
      </c>
      <c r="AJ1354" s="12">
        <v>1</v>
      </c>
      <c r="AK1354" s="12" t="s">
        <v>1433</v>
      </c>
      <c r="AL1354" s="12">
        <v>30</v>
      </c>
      <c r="AM1354" s="31" t="s">
        <v>180</v>
      </c>
      <c r="AN1354" s="128">
        <f t="shared" si="49"/>
        <v>4.6051701859880918</v>
      </c>
      <c r="AO1354" s="12">
        <v>216.69</v>
      </c>
      <c r="AP1354" s="12" t="s">
        <v>1446</v>
      </c>
      <c r="AQ1354" s="12" t="s">
        <v>1470</v>
      </c>
      <c r="AR1354" s="12" t="s">
        <v>1444</v>
      </c>
      <c r="AS1354" s="12" t="s">
        <v>1471</v>
      </c>
      <c r="AT1354" s="12" t="s">
        <v>17</v>
      </c>
    </row>
    <row r="1355" spans="1:46" ht="15" customHeight="1" x14ac:dyDescent="0.3">
      <c r="A1355" s="15">
        <v>6.6911424469967996E-3</v>
      </c>
      <c r="B1355" s="12">
        <v>9.5587749242811437E-3</v>
      </c>
      <c r="C1355" s="12">
        <v>0</v>
      </c>
      <c r="D1355" s="12">
        <v>0</v>
      </c>
      <c r="E1355" s="12">
        <v>0</v>
      </c>
      <c r="F1355" s="12">
        <v>1</v>
      </c>
      <c r="G1355" s="12">
        <v>1</v>
      </c>
      <c r="H1355" s="12">
        <v>0</v>
      </c>
      <c r="I1355" s="12">
        <v>0</v>
      </c>
      <c r="J1355" s="12">
        <v>0</v>
      </c>
      <c r="K1355" s="12">
        <v>0</v>
      </c>
      <c r="L1355" s="12">
        <v>0</v>
      </c>
      <c r="M1355" s="12">
        <v>0</v>
      </c>
      <c r="N1355" s="12">
        <v>0</v>
      </c>
      <c r="O1355" s="113">
        <v>7.6061387263373286</v>
      </c>
      <c r="P1355" s="12">
        <v>0</v>
      </c>
      <c r="Q1355" s="12">
        <v>0</v>
      </c>
      <c r="R1355" s="12">
        <v>4.2329999999999997</v>
      </c>
      <c r="S1355" s="128">
        <v>3.4965075614664802</v>
      </c>
      <c r="T1355" s="126">
        <v>1</v>
      </c>
      <c r="U1355" s="128">
        <v>0.85622344334035905</v>
      </c>
      <c r="V1355" s="12">
        <v>1</v>
      </c>
      <c r="W1355" s="12">
        <v>1</v>
      </c>
      <c r="X1355" s="12">
        <v>1</v>
      </c>
      <c r="Y1355" s="12">
        <v>1</v>
      </c>
      <c r="Z1355" s="12">
        <v>0</v>
      </c>
      <c r="AA1355" s="12">
        <v>0</v>
      </c>
      <c r="AB1355" s="12">
        <v>0</v>
      </c>
      <c r="AC1355" s="12">
        <v>0</v>
      </c>
      <c r="AD1355" s="12">
        <v>1</v>
      </c>
      <c r="AE1355" s="12">
        <v>0</v>
      </c>
      <c r="AF1355" s="12">
        <v>0.5</v>
      </c>
      <c r="AG1355" s="113">
        <v>2.6026896854443837</v>
      </c>
      <c r="AH1355" s="12">
        <v>0</v>
      </c>
      <c r="AI1355" s="24">
        <v>58</v>
      </c>
      <c r="AJ1355" s="12">
        <v>1</v>
      </c>
      <c r="AK1355" s="12" t="s">
        <v>1433</v>
      </c>
      <c r="AL1355" s="12">
        <v>30</v>
      </c>
      <c r="AM1355" s="31" t="s">
        <v>180</v>
      </c>
      <c r="AN1355" s="128">
        <f t="shared" si="49"/>
        <v>4.6051701859880918</v>
      </c>
      <c r="AO1355" s="12">
        <v>216.69</v>
      </c>
      <c r="AP1355" s="12" t="s">
        <v>1446</v>
      </c>
      <c r="AQ1355" s="12" t="s">
        <v>1470</v>
      </c>
      <c r="AR1355" s="12" t="s">
        <v>1443</v>
      </c>
      <c r="AS1355" s="12" t="s">
        <v>1471</v>
      </c>
      <c r="AT1355" s="12" t="s">
        <v>17</v>
      </c>
    </row>
    <row r="1356" spans="1:46" ht="15" customHeight="1" x14ac:dyDescent="0.3">
      <c r="A1356" s="15">
        <v>4.2484391327160797E-4</v>
      </c>
      <c r="B1356" s="12">
        <v>9.5589880486111785E-3</v>
      </c>
      <c r="C1356" s="12">
        <v>0</v>
      </c>
      <c r="D1356" s="12">
        <v>0</v>
      </c>
      <c r="E1356" s="12">
        <v>0</v>
      </c>
      <c r="F1356" s="12">
        <v>1</v>
      </c>
      <c r="G1356" s="12">
        <v>1</v>
      </c>
      <c r="H1356" s="12">
        <v>0</v>
      </c>
      <c r="I1356" s="12">
        <v>0</v>
      </c>
      <c r="J1356" s="12">
        <v>0</v>
      </c>
      <c r="K1356" s="12">
        <v>0</v>
      </c>
      <c r="L1356" s="12">
        <v>0</v>
      </c>
      <c r="M1356" s="12">
        <v>0</v>
      </c>
      <c r="N1356" s="12">
        <v>0</v>
      </c>
      <c r="O1356" s="113">
        <v>7.6061387263373286</v>
      </c>
      <c r="P1356" s="12">
        <v>0</v>
      </c>
      <c r="Q1356" s="12">
        <v>0</v>
      </c>
      <c r="R1356" s="12">
        <v>4.2329999999999997</v>
      </c>
      <c r="S1356" s="128">
        <v>3.4965075614664802</v>
      </c>
      <c r="T1356" s="126">
        <v>1</v>
      </c>
      <c r="U1356" s="128">
        <v>0.85622344334035905</v>
      </c>
      <c r="V1356" s="12">
        <v>1</v>
      </c>
      <c r="W1356" s="12">
        <v>1</v>
      </c>
      <c r="X1356" s="12">
        <v>1</v>
      </c>
      <c r="Y1356" s="12">
        <v>1</v>
      </c>
      <c r="Z1356" s="12">
        <v>0</v>
      </c>
      <c r="AA1356" s="12">
        <v>0</v>
      </c>
      <c r="AB1356" s="12">
        <v>0</v>
      </c>
      <c r="AC1356" s="12">
        <v>0</v>
      </c>
      <c r="AD1356" s="12">
        <v>1</v>
      </c>
      <c r="AE1356" s="12">
        <v>0</v>
      </c>
      <c r="AF1356" s="12">
        <v>0.5</v>
      </c>
      <c r="AG1356" s="113">
        <v>2.6026896854443837</v>
      </c>
      <c r="AH1356" s="12">
        <v>0</v>
      </c>
      <c r="AI1356" s="24">
        <v>58</v>
      </c>
      <c r="AJ1356" s="12">
        <v>1</v>
      </c>
      <c r="AK1356" s="12" t="s">
        <v>1433</v>
      </c>
      <c r="AL1356" s="12">
        <v>30</v>
      </c>
      <c r="AM1356" s="31" t="s">
        <v>180</v>
      </c>
      <c r="AN1356" s="128">
        <f t="shared" si="49"/>
        <v>4.6051701859880918</v>
      </c>
      <c r="AO1356" s="12">
        <v>216.69</v>
      </c>
      <c r="AP1356" s="12" t="s">
        <v>1446</v>
      </c>
      <c r="AQ1356" s="12" t="s">
        <v>1470</v>
      </c>
      <c r="AR1356" s="12" t="s">
        <v>1444</v>
      </c>
      <c r="AS1356" s="12" t="s">
        <v>1471</v>
      </c>
      <c r="AT1356" s="12" t="s">
        <v>17</v>
      </c>
    </row>
    <row r="1357" spans="1:46" ht="15" customHeight="1" x14ac:dyDescent="0.3">
      <c r="A1357" s="15">
        <v>5.7352990169638393E-3</v>
      </c>
      <c r="B1357" s="12">
        <v>9.5588316949397328E-3</v>
      </c>
      <c r="C1357" s="12">
        <v>0</v>
      </c>
      <c r="D1357" s="12">
        <v>0</v>
      </c>
      <c r="E1357" s="12">
        <v>0</v>
      </c>
      <c r="F1357" s="12">
        <v>1</v>
      </c>
      <c r="G1357" s="12">
        <v>1</v>
      </c>
      <c r="H1357" s="12">
        <v>0</v>
      </c>
      <c r="I1357" s="12">
        <v>0</v>
      </c>
      <c r="J1357" s="12">
        <v>0</v>
      </c>
      <c r="K1357" s="12">
        <v>0</v>
      </c>
      <c r="L1357" s="12">
        <v>0</v>
      </c>
      <c r="M1357" s="12">
        <v>0</v>
      </c>
      <c r="N1357" s="12">
        <v>0</v>
      </c>
      <c r="O1357" s="113">
        <v>7.6061387263373286</v>
      </c>
      <c r="P1357" s="12">
        <v>0</v>
      </c>
      <c r="Q1357" s="12">
        <v>0</v>
      </c>
      <c r="R1357" s="12">
        <v>4.2329999999999997</v>
      </c>
      <c r="S1357" s="128">
        <v>3.4965075614664802</v>
      </c>
      <c r="T1357" s="126">
        <v>1</v>
      </c>
      <c r="U1357" s="128">
        <v>0.85622344334035905</v>
      </c>
      <c r="V1357" s="12">
        <v>1</v>
      </c>
      <c r="W1357" s="12">
        <v>1</v>
      </c>
      <c r="X1357" s="12">
        <v>1</v>
      </c>
      <c r="Y1357" s="12">
        <v>1</v>
      </c>
      <c r="Z1357" s="12">
        <v>0</v>
      </c>
      <c r="AA1357" s="12">
        <v>0</v>
      </c>
      <c r="AB1357" s="12">
        <v>0</v>
      </c>
      <c r="AC1357" s="12">
        <v>0</v>
      </c>
      <c r="AD1357" s="12">
        <v>1</v>
      </c>
      <c r="AE1357" s="12">
        <v>0</v>
      </c>
      <c r="AF1357" s="12">
        <v>0.5</v>
      </c>
      <c r="AG1357" s="113">
        <v>2.6026896854443837</v>
      </c>
      <c r="AH1357" s="12">
        <v>0</v>
      </c>
      <c r="AI1357" s="24">
        <v>58</v>
      </c>
      <c r="AJ1357" s="12">
        <v>1</v>
      </c>
      <c r="AK1357" s="12" t="s">
        <v>1433</v>
      </c>
      <c r="AL1357" s="12">
        <v>30</v>
      </c>
      <c r="AM1357" s="31" t="s">
        <v>180</v>
      </c>
      <c r="AN1357" s="128">
        <f t="shared" si="49"/>
        <v>4.6051701859880918</v>
      </c>
      <c r="AO1357" s="12">
        <v>216.69</v>
      </c>
      <c r="AP1357" s="12" t="s">
        <v>1446</v>
      </c>
      <c r="AQ1357" s="12" t="s">
        <v>1470</v>
      </c>
      <c r="AR1357" s="12" t="s">
        <v>1443</v>
      </c>
      <c r="AS1357" s="12" t="s">
        <v>1471</v>
      </c>
      <c r="AT1357" s="12" t="s">
        <v>17</v>
      </c>
    </row>
    <row r="1358" spans="1:46" ht="15" customHeight="1" x14ac:dyDescent="0.3">
      <c r="A1358" s="15">
        <v>2.1242149655083934E-3</v>
      </c>
      <c r="B1358" s="12">
        <v>9.5589673447877711E-3</v>
      </c>
      <c r="C1358" s="12">
        <v>0</v>
      </c>
      <c r="D1358" s="12">
        <v>0</v>
      </c>
      <c r="E1358" s="12">
        <v>0</v>
      </c>
      <c r="F1358" s="12">
        <v>1</v>
      </c>
      <c r="G1358" s="12">
        <v>1</v>
      </c>
      <c r="H1358" s="12">
        <v>0</v>
      </c>
      <c r="I1358" s="12">
        <v>0</v>
      </c>
      <c r="J1358" s="12">
        <v>0</v>
      </c>
      <c r="K1358" s="12">
        <v>0</v>
      </c>
      <c r="L1358" s="12">
        <v>0</v>
      </c>
      <c r="M1358" s="12">
        <v>0</v>
      </c>
      <c r="N1358" s="12">
        <v>0</v>
      </c>
      <c r="O1358" s="113">
        <v>7.6061387263373286</v>
      </c>
      <c r="P1358" s="12">
        <v>0</v>
      </c>
      <c r="Q1358" s="12">
        <v>0</v>
      </c>
      <c r="R1358" s="12">
        <v>4.2329999999999997</v>
      </c>
      <c r="S1358" s="128">
        <v>3.4965075614664802</v>
      </c>
      <c r="T1358" s="126">
        <v>1</v>
      </c>
      <c r="U1358" s="128">
        <v>0.85622344334035905</v>
      </c>
      <c r="V1358" s="12">
        <v>1</v>
      </c>
      <c r="W1358" s="12">
        <v>1</v>
      </c>
      <c r="X1358" s="12">
        <v>1</v>
      </c>
      <c r="Y1358" s="12">
        <v>1</v>
      </c>
      <c r="Z1358" s="12">
        <v>0</v>
      </c>
      <c r="AA1358" s="12">
        <v>0</v>
      </c>
      <c r="AB1358" s="12">
        <v>0</v>
      </c>
      <c r="AC1358" s="12">
        <v>0</v>
      </c>
      <c r="AD1358" s="12">
        <v>1</v>
      </c>
      <c r="AE1358" s="12">
        <v>0</v>
      </c>
      <c r="AF1358" s="12">
        <v>0.5</v>
      </c>
      <c r="AG1358" s="113">
        <v>2.6026896854443837</v>
      </c>
      <c r="AH1358" s="12">
        <v>0</v>
      </c>
      <c r="AI1358" s="24">
        <v>58</v>
      </c>
      <c r="AJ1358" s="12">
        <v>1</v>
      </c>
      <c r="AK1358" s="12" t="s">
        <v>1433</v>
      </c>
      <c r="AL1358" s="12">
        <v>30</v>
      </c>
      <c r="AM1358" s="31" t="s">
        <v>180</v>
      </c>
      <c r="AN1358" s="128">
        <f t="shared" si="49"/>
        <v>4.6051701859880918</v>
      </c>
      <c r="AO1358" s="12">
        <v>216.69</v>
      </c>
      <c r="AP1358" s="12" t="s">
        <v>1446</v>
      </c>
      <c r="AQ1358" s="12" t="s">
        <v>1470</v>
      </c>
      <c r="AR1358" s="12" t="s">
        <v>1444</v>
      </c>
      <c r="AS1358" s="12" t="s">
        <v>1471</v>
      </c>
      <c r="AT1358" s="12" t="s">
        <v>17</v>
      </c>
    </row>
    <row r="1359" spans="1:46" ht="15" customHeight="1" x14ac:dyDescent="0.3">
      <c r="A1359" s="15">
        <v>3.0638290539127866E-2</v>
      </c>
      <c r="B1359" s="12">
        <v>1.9824776231200381E-2</v>
      </c>
      <c r="C1359" s="12">
        <v>0</v>
      </c>
      <c r="D1359" s="12">
        <v>0</v>
      </c>
      <c r="E1359" s="12">
        <v>0</v>
      </c>
      <c r="F1359" s="12">
        <v>1</v>
      </c>
      <c r="G1359" s="12">
        <v>1</v>
      </c>
      <c r="H1359" s="12">
        <v>0</v>
      </c>
      <c r="I1359" s="12">
        <v>0</v>
      </c>
      <c r="J1359" s="12">
        <v>0</v>
      </c>
      <c r="K1359" s="12">
        <v>0</v>
      </c>
      <c r="L1359" s="12">
        <v>0</v>
      </c>
      <c r="M1359" s="12">
        <v>0</v>
      </c>
      <c r="N1359" s="12">
        <v>0</v>
      </c>
      <c r="O1359" s="113">
        <v>7.6061387263373286</v>
      </c>
      <c r="P1359" s="12">
        <v>0</v>
      </c>
      <c r="Q1359" s="12">
        <v>0</v>
      </c>
      <c r="R1359" s="12">
        <v>4.2329999999999997</v>
      </c>
      <c r="S1359" s="128">
        <v>3.4965075614664802</v>
      </c>
      <c r="T1359" s="126">
        <v>1</v>
      </c>
      <c r="U1359" s="128">
        <v>0.85622344334035905</v>
      </c>
      <c r="V1359" s="12">
        <v>1</v>
      </c>
      <c r="W1359" s="12">
        <v>1</v>
      </c>
      <c r="X1359" s="12">
        <v>1</v>
      </c>
      <c r="Y1359" s="12">
        <v>1</v>
      </c>
      <c r="Z1359" s="12">
        <v>0</v>
      </c>
      <c r="AA1359" s="12">
        <v>0</v>
      </c>
      <c r="AB1359" s="12">
        <v>0</v>
      </c>
      <c r="AC1359" s="12">
        <v>0</v>
      </c>
      <c r="AD1359" s="12">
        <v>1</v>
      </c>
      <c r="AE1359" s="12">
        <v>0</v>
      </c>
      <c r="AF1359" s="12">
        <v>0.5</v>
      </c>
      <c r="AG1359" s="113">
        <v>2.6026896854443837</v>
      </c>
      <c r="AH1359" s="12">
        <v>0</v>
      </c>
      <c r="AI1359" s="24">
        <v>58</v>
      </c>
      <c r="AJ1359" s="12">
        <v>1</v>
      </c>
      <c r="AK1359" s="12" t="s">
        <v>1433</v>
      </c>
      <c r="AL1359" s="12">
        <v>30</v>
      </c>
      <c r="AM1359" s="31" t="s">
        <v>180</v>
      </c>
      <c r="AN1359" s="128">
        <f t="shared" si="49"/>
        <v>4.6051701859880918</v>
      </c>
      <c r="AO1359" s="12">
        <v>216.69</v>
      </c>
      <c r="AP1359" s="12" t="s">
        <v>1445</v>
      </c>
      <c r="AQ1359" s="12" t="s">
        <v>1470</v>
      </c>
      <c r="AR1359" s="12" t="s">
        <v>1445</v>
      </c>
      <c r="AS1359" s="12" t="s">
        <v>1471</v>
      </c>
      <c r="AT1359" s="12" t="s">
        <v>17</v>
      </c>
    </row>
    <row r="1360" spans="1:46" ht="15" customHeight="1" x14ac:dyDescent="0.3">
      <c r="A1360" s="15">
        <v>3.2095787940491664E-2</v>
      </c>
      <c r="B1360" s="12">
        <v>1.9823869022068379E-2</v>
      </c>
      <c r="C1360" s="12">
        <v>0</v>
      </c>
      <c r="D1360" s="12">
        <v>0</v>
      </c>
      <c r="E1360" s="12">
        <v>0</v>
      </c>
      <c r="F1360" s="12">
        <v>1</v>
      </c>
      <c r="G1360" s="12">
        <v>1</v>
      </c>
      <c r="H1360" s="12">
        <v>0</v>
      </c>
      <c r="I1360" s="12">
        <v>0</v>
      </c>
      <c r="J1360" s="12">
        <v>0</v>
      </c>
      <c r="K1360" s="12">
        <v>0</v>
      </c>
      <c r="L1360" s="12">
        <v>0</v>
      </c>
      <c r="M1360" s="12">
        <v>0</v>
      </c>
      <c r="N1360" s="12">
        <v>0</v>
      </c>
      <c r="O1360" s="113">
        <v>7.6061387263373286</v>
      </c>
      <c r="P1360" s="12">
        <v>0</v>
      </c>
      <c r="Q1360" s="12">
        <v>0</v>
      </c>
      <c r="R1360" s="12">
        <v>4.2329999999999997</v>
      </c>
      <c r="S1360" s="128">
        <v>3.4965075614664802</v>
      </c>
      <c r="T1360" s="126">
        <v>1</v>
      </c>
      <c r="U1360" s="128">
        <v>0.85622344334035905</v>
      </c>
      <c r="V1360" s="12">
        <v>1</v>
      </c>
      <c r="W1360" s="12">
        <v>1</v>
      </c>
      <c r="X1360" s="12">
        <v>1</v>
      </c>
      <c r="Y1360" s="12">
        <v>1</v>
      </c>
      <c r="Z1360" s="12">
        <v>0</v>
      </c>
      <c r="AA1360" s="12">
        <v>0</v>
      </c>
      <c r="AB1360" s="12">
        <v>0</v>
      </c>
      <c r="AC1360" s="12">
        <v>0</v>
      </c>
      <c r="AD1360" s="12">
        <v>1</v>
      </c>
      <c r="AE1360" s="12">
        <v>0</v>
      </c>
      <c r="AF1360" s="12">
        <v>0.5</v>
      </c>
      <c r="AG1360" s="113">
        <v>2.6026896854443837</v>
      </c>
      <c r="AH1360" s="12">
        <v>0</v>
      </c>
      <c r="AI1360" s="24">
        <v>58</v>
      </c>
      <c r="AJ1360" s="12">
        <v>1</v>
      </c>
      <c r="AK1360" s="12" t="s">
        <v>1433</v>
      </c>
      <c r="AL1360" s="12">
        <v>30</v>
      </c>
      <c r="AM1360" s="31" t="s">
        <v>180</v>
      </c>
      <c r="AN1360" s="128">
        <f t="shared" si="49"/>
        <v>4.6051701859880918</v>
      </c>
      <c r="AO1360" s="12">
        <v>216.69</v>
      </c>
      <c r="AP1360" s="12" t="s">
        <v>1445</v>
      </c>
      <c r="AQ1360" s="12" t="s">
        <v>1470</v>
      </c>
      <c r="AR1360" s="12" t="s">
        <v>1445</v>
      </c>
      <c r="AS1360" s="12" t="s">
        <v>1471</v>
      </c>
      <c r="AT1360" s="12" t="s">
        <v>17</v>
      </c>
    </row>
    <row r="1361" spans="1:47" ht="15" customHeight="1" x14ac:dyDescent="0.3">
      <c r="A1361" s="15">
        <v>2.3433848393796929E-2</v>
      </c>
      <c r="B1361" s="12">
        <v>1.98286409485974E-2</v>
      </c>
      <c r="C1361" s="12">
        <v>0</v>
      </c>
      <c r="D1361" s="12">
        <v>0</v>
      </c>
      <c r="E1361" s="12">
        <v>0</v>
      </c>
      <c r="F1361" s="12">
        <v>1</v>
      </c>
      <c r="G1361" s="12">
        <v>1</v>
      </c>
      <c r="H1361" s="12">
        <v>0</v>
      </c>
      <c r="I1361" s="12">
        <v>0</v>
      </c>
      <c r="J1361" s="12">
        <v>0</v>
      </c>
      <c r="K1361" s="12">
        <v>0</v>
      </c>
      <c r="L1361" s="12">
        <v>0</v>
      </c>
      <c r="M1361" s="12">
        <v>0</v>
      </c>
      <c r="N1361" s="12">
        <v>0</v>
      </c>
      <c r="O1361" s="113">
        <v>7.6061387263373286</v>
      </c>
      <c r="P1361" s="12">
        <v>0</v>
      </c>
      <c r="Q1361" s="12">
        <v>0</v>
      </c>
      <c r="R1361" s="12">
        <v>4.2329999999999997</v>
      </c>
      <c r="S1361" s="128">
        <v>3.4965075614664802</v>
      </c>
      <c r="T1361" s="126">
        <v>1</v>
      </c>
      <c r="U1361" s="128">
        <v>0.85622344334035905</v>
      </c>
      <c r="V1361" s="12">
        <v>1</v>
      </c>
      <c r="W1361" s="12">
        <v>1</v>
      </c>
      <c r="X1361" s="12">
        <v>1</v>
      </c>
      <c r="Y1361" s="12">
        <v>1</v>
      </c>
      <c r="Z1361" s="12">
        <v>0</v>
      </c>
      <c r="AA1361" s="12">
        <v>0</v>
      </c>
      <c r="AB1361" s="12">
        <v>0</v>
      </c>
      <c r="AC1361" s="12">
        <v>0</v>
      </c>
      <c r="AD1361" s="12">
        <v>1</v>
      </c>
      <c r="AE1361" s="12">
        <v>0</v>
      </c>
      <c r="AF1361" s="12">
        <v>0.5</v>
      </c>
      <c r="AG1361" s="113">
        <v>2.6026896854443837</v>
      </c>
      <c r="AH1361" s="12">
        <v>0</v>
      </c>
      <c r="AI1361" s="24">
        <v>58</v>
      </c>
      <c r="AJ1361" s="12">
        <v>1</v>
      </c>
      <c r="AK1361" s="12" t="s">
        <v>1433</v>
      </c>
      <c r="AL1361" s="12">
        <v>30</v>
      </c>
      <c r="AM1361" s="31" t="s">
        <v>180</v>
      </c>
      <c r="AN1361" s="128">
        <f t="shared" si="49"/>
        <v>4.6051701859880918</v>
      </c>
      <c r="AO1361" s="12">
        <v>216.69</v>
      </c>
      <c r="AP1361" s="12" t="s">
        <v>1445</v>
      </c>
      <c r="AQ1361" s="12" t="s">
        <v>1470</v>
      </c>
      <c r="AR1361" s="12" t="s">
        <v>1445</v>
      </c>
      <c r="AS1361" s="12" t="s">
        <v>1471</v>
      </c>
      <c r="AT1361" s="12" t="s">
        <v>17</v>
      </c>
      <c r="AU1361" s="12"/>
    </row>
    <row r="1362" spans="1:47" ht="15" customHeight="1" x14ac:dyDescent="0.3">
      <c r="A1362" s="15">
        <v>0.47409460096008849</v>
      </c>
      <c r="B1362" s="12">
        <v>0.17972598464288334</v>
      </c>
      <c r="C1362" s="12">
        <v>1</v>
      </c>
      <c r="D1362" s="12">
        <v>0</v>
      </c>
      <c r="E1362" s="12">
        <v>0</v>
      </c>
      <c r="F1362" s="12">
        <v>1</v>
      </c>
      <c r="G1362" s="12">
        <v>0</v>
      </c>
      <c r="H1362" s="12">
        <v>0</v>
      </c>
      <c r="I1362" s="12">
        <v>0</v>
      </c>
      <c r="J1362" s="12">
        <v>1</v>
      </c>
      <c r="K1362" s="12">
        <v>0</v>
      </c>
      <c r="L1362" s="12">
        <v>0</v>
      </c>
      <c r="M1362" s="12">
        <v>0</v>
      </c>
      <c r="N1362" s="12">
        <v>1</v>
      </c>
      <c r="O1362" s="113">
        <v>7.6073814256397911</v>
      </c>
      <c r="P1362" s="12">
        <v>1</v>
      </c>
      <c r="Q1362" s="12">
        <v>1</v>
      </c>
      <c r="R1362" s="41">
        <v>2.8000000000000001E-2</v>
      </c>
      <c r="S1362" s="128">
        <v>2.7725887222397811</v>
      </c>
      <c r="T1362" s="126">
        <v>1</v>
      </c>
      <c r="U1362" s="128">
        <v>0.23798115701302136</v>
      </c>
      <c r="V1362" s="12">
        <v>1</v>
      </c>
      <c r="W1362" s="12">
        <v>1</v>
      </c>
      <c r="X1362" s="12">
        <v>1</v>
      </c>
      <c r="Y1362" s="12">
        <v>1</v>
      </c>
      <c r="Z1362" s="12">
        <v>0</v>
      </c>
      <c r="AA1362" s="12">
        <v>0</v>
      </c>
      <c r="AB1362" s="12">
        <v>0</v>
      </c>
      <c r="AC1362" s="12">
        <v>0</v>
      </c>
      <c r="AD1362" s="12">
        <v>1</v>
      </c>
      <c r="AE1362" s="12">
        <v>0</v>
      </c>
      <c r="AF1362" s="12">
        <v>0.5</v>
      </c>
      <c r="AG1362" s="113">
        <v>2.9957322735539909</v>
      </c>
      <c r="AH1362" s="12">
        <v>1</v>
      </c>
      <c r="AI1362" s="24">
        <v>8</v>
      </c>
      <c r="AJ1362" s="12">
        <v>1</v>
      </c>
      <c r="AK1362" s="12" t="s">
        <v>1477</v>
      </c>
      <c r="AL1362" s="12">
        <v>31</v>
      </c>
      <c r="AM1362" s="12" t="s">
        <v>216</v>
      </c>
      <c r="AN1362" s="128">
        <f>LN(5.23)</f>
        <v>1.6544112780768316</v>
      </c>
      <c r="AO1362" s="12">
        <v>1045.0899999999999</v>
      </c>
      <c r="AP1362" s="12" t="s">
        <v>1486</v>
      </c>
      <c r="AQ1362" s="12" t="s">
        <v>1484</v>
      </c>
      <c r="AR1362" s="12" t="s">
        <v>1481</v>
      </c>
      <c r="AS1362" s="12" t="s">
        <v>1488</v>
      </c>
      <c r="AT1362" s="12" t="s">
        <v>17</v>
      </c>
    </row>
    <row r="1363" spans="1:47" ht="15" customHeight="1" x14ac:dyDescent="0.3">
      <c r="A1363" s="15">
        <v>-0.36056123242801813</v>
      </c>
      <c r="B1363" s="12">
        <v>0.19885988645160427</v>
      </c>
      <c r="C1363" s="12">
        <v>1</v>
      </c>
      <c r="D1363" s="12">
        <v>0</v>
      </c>
      <c r="E1363" s="12">
        <v>0</v>
      </c>
      <c r="F1363" s="12">
        <v>1</v>
      </c>
      <c r="G1363" s="12">
        <v>0</v>
      </c>
      <c r="H1363" s="12">
        <v>0</v>
      </c>
      <c r="I1363" s="12">
        <v>0</v>
      </c>
      <c r="J1363" s="12">
        <v>1</v>
      </c>
      <c r="K1363" s="12">
        <v>0</v>
      </c>
      <c r="L1363" s="12">
        <v>0</v>
      </c>
      <c r="M1363" s="12">
        <v>0</v>
      </c>
      <c r="N1363" s="12">
        <v>1</v>
      </c>
      <c r="O1363" s="113">
        <v>7.6073814256397911</v>
      </c>
      <c r="P1363" s="12">
        <v>1</v>
      </c>
      <c r="Q1363" s="12">
        <v>1</v>
      </c>
      <c r="R1363" s="12">
        <v>2.8000000000000001E-2</v>
      </c>
      <c r="S1363" s="128">
        <v>2.7725887222397811</v>
      </c>
      <c r="T1363" s="126">
        <v>1</v>
      </c>
      <c r="U1363" s="128">
        <v>0.43034885486258406</v>
      </c>
      <c r="V1363" s="12">
        <v>1</v>
      </c>
      <c r="W1363" s="12">
        <v>1</v>
      </c>
      <c r="X1363" s="12">
        <v>1</v>
      </c>
      <c r="Y1363" s="12">
        <v>1</v>
      </c>
      <c r="Z1363" s="12">
        <v>0</v>
      </c>
      <c r="AA1363" s="12">
        <v>0</v>
      </c>
      <c r="AB1363" s="12">
        <v>0</v>
      </c>
      <c r="AC1363" s="12">
        <v>0</v>
      </c>
      <c r="AD1363" s="12">
        <v>1</v>
      </c>
      <c r="AE1363" s="12">
        <v>0</v>
      </c>
      <c r="AF1363" s="12">
        <v>0.5</v>
      </c>
      <c r="AG1363" s="113">
        <v>2.9957322735539909</v>
      </c>
      <c r="AH1363" s="12">
        <v>1</v>
      </c>
      <c r="AI1363" s="24">
        <v>8</v>
      </c>
      <c r="AJ1363" s="12">
        <v>1</v>
      </c>
      <c r="AK1363" s="12" t="s">
        <v>1477</v>
      </c>
      <c r="AL1363" s="12">
        <v>31</v>
      </c>
      <c r="AM1363" s="12" t="s">
        <v>216</v>
      </c>
      <c r="AN1363" s="128">
        <f>LN(19.92)</f>
        <v>2.9917242521564522</v>
      </c>
      <c r="AO1363" s="12">
        <v>1045.0899999999999</v>
      </c>
      <c r="AP1363" s="12" t="s">
        <v>1486</v>
      </c>
      <c r="AQ1363" s="12" t="s">
        <v>1484</v>
      </c>
      <c r="AR1363" s="12" t="s">
        <v>1482</v>
      </c>
      <c r="AS1363" s="12" t="s">
        <v>1489</v>
      </c>
      <c r="AT1363" s="12" t="s">
        <v>17</v>
      </c>
    </row>
    <row r="1364" spans="1:47" ht="15" customHeight="1" x14ac:dyDescent="0.3">
      <c r="A1364" s="15">
        <v>0.26853183798282604</v>
      </c>
      <c r="B1364" s="12">
        <v>0.22098947962451509</v>
      </c>
      <c r="C1364" s="12">
        <v>1</v>
      </c>
      <c r="D1364" s="12">
        <v>0</v>
      </c>
      <c r="E1364" s="12">
        <v>0</v>
      </c>
      <c r="F1364" s="12">
        <v>1</v>
      </c>
      <c r="G1364" s="12">
        <v>0</v>
      </c>
      <c r="H1364" s="12">
        <v>0</v>
      </c>
      <c r="I1364" s="12">
        <v>0</v>
      </c>
      <c r="J1364" s="12">
        <v>1</v>
      </c>
      <c r="K1364" s="12">
        <v>0</v>
      </c>
      <c r="L1364" s="12">
        <v>0</v>
      </c>
      <c r="M1364" s="12">
        <v>0</v>
      </c>
      <c r="N1364" s="12">
        <v>1</v>
      </c>
      <c r="O1364" s="113">
        <v>7.6073814256397911</v>
      </c>
      <c r="P1364" s="12">
        <v>1</v>
      </c>
      <c r="Q1364" s="12">
        <v>1</v>
      </c>
      <c r="R1364" s="12">
        <v>2.8000000000000001E-2</v>
      </c>
      <c r="S1364" s="128">
        <v>2.7725887222397811</v>
      </c>
      <c r="T1364" s="126">
        <v>1</v>
      </c>
      <c r="U1364" s="128">
        <v>0.23798115701302136</v>
      </c>
      <c r="V1364" s="12">
        <v>1</v>
      </c>
      <c r="W1364" s="12">
        <v>1</v>
      </c>
      <c r="X1364" s="12">
        <v>1</v>
      </c>
      <c r="Y1364" s="12">
        <v>1</v>
      </c>
      <c r="Z1364" s="12">
        <v>0</v>
      </c>
      <c r="AA1364" s="12">
        <v>0</v>
      </c>
      <c r="AB1364" s="12">
        <v>0</v>
      </c>
      <c r="AC1364" s="12">
        <v>0</v>
      </c>
      <c r="AD1364" s="12">
        <v>1</v>
      </c>
      <c r="AE1364" s="12">
        <v>0</v>
      </c>
      <c r="AF1364" s="12">
        <v>0.5</v>
      </c>
      <c r="AG1364" s="113">
        <v>2.9957322735539909</v>
      </c>
      <c r="AH1364" s="12">
        <v>1</v>
      </c>
      <c r="AI1364" s="24">
        <v>8</v>
      </c>
      <c r="AJ1364" s="12">
        <v>1</v>
      </c>
      <c r="AK1364" s="12" t="s">
        <v>1477</v>
      </c>
      <c r="AL1364" s="12">
        <v>31</v>
      </c>
      <c r="AM1364" s="12" t="s">
        <v>216</v>
      </c>
      <c r="AN1364" s="128">
        <f>LN(5.23)</f>
        <v>1.6544112780768316</v>
      </c>
      <c r="AO1364" s="12">
        <v>1045.0899999999999</v>
      </c>
      <c r="AP1364" s="12" t="s">
        <v>1486</v>
      </c>
      <c r="AQ1364" s="12" t="s">
        <v>1484</v>
      </c>
      <c r="AR1364" s="12" t="s">
        <v>1483</v>
      </c>
      <c r="AS1364" s="12" t="s">
        <v>1490</v>
      </c>
      <c r="AT1364" s="12" t="s">
        <v>17</v>
      </c>
    </row>
    <row r="1365" spans="1:47" ht="15" customHeight="1" x14ac:dyDescent="0.3">
      <c r="A1365" s="15">
        <v>-0.39083853244206107</v>
      </c>
      <c r="B1365" s="12">
        <v>0.18409185115681095</v>
      </c>
      <c r="C1365" s="12">
        <v>1</v>
      </c>
      <c r="D1365" s="12">
        <v>0</v>
      </c>
      <c r="E1365" s="12">
        <v>0</v>
      </c>
      <c r="F1365" s="12">
        <v>1</v>
      </c>
      <c r="G1365" s="12">
        <v>0</v>
      </c>
      <c r="H1365" s="12">
        <v>0</v>
      </c>
      <c r="I1365" s="12">
        <v>0</v>
      </c>
      <c r="J1365" s="12">
        <v>1</v>
      </c>
      <c r="K1365" s="12">
        <v>0</v>
      </c>
      <c r="L1365" s="12">
        <v>0</v>
      </c>
      <c r="M1365" s="12">
        <v>0</v>
      </c>
      <c r="N1365" s="12">
        <v>1</v>
      </c>
      <c r="O1365" s="113">
        <v>7.6073814256397911</v>
      </c>
      <c r="P1365" s="12">
        <v>1</v>
      </c>
      <c r="Q1365" s="12">
        <v>1</v>
      </c>
      <c r="R1365" s="12">
        <v>2.8000000000000001E-2</v>
      </c>
      <c r="S1365" s="128">
        <v>2.7725887222397811</v>
      </c>
      <c r="T1365" s="126">
        <v>1</v>
      </c>
      <c r="U1365" s="128">
        <v>0.43034885486258406</v>
      </c>
      <c r="V1365" s="12">
        <v>1</v>
      </c>
      <c r="W1365" s="12">
        <v>1</v>
      </c>
      <c r="X1365" s="12">
        <v>1</v>
      </c>
      <c r="Y1365" s="12">
        <v>1</v>
      </c>
      <c r="Z1365" s="12">
        <v>0</v>
      </c>
      <c r="AA1365" s="12">
        <v>0</v>
      </c>
      <c r="AB1365" s="12">
        <v>0</v>
      </c>
      <c r="AC1365" s="12">
        <v>0</v>
      </c>
      <c r="AD1365" s="12">
        <v>1</v>
      </c>
      <c r="AE1365" s="12">
        <v>0</v>
      </c>
      <c r="AF1365" s="12">
        <v>0.5</v>
      </c>
      <c r="AG1365" s="113">
        <v>2.9957322735539909</v>
      </c>
      <c r="AH1365" s="12">
        <v>1</v>
      </c>
      <c r="AI1365" s="24">
        <v>8</v>
      </c>
      <c r="AJ1365" s="12">
        <v>1</v>
      </c>
      <c r="AK1365" s="12" t="s">
        <v>1477</v>
      </c>
      <c r="AL1365" s="12">
        <v>31</v>
      </c>
      <c r="AM1365" s="12" t="s">
        <v>216</v>
      </c>
      <c r="AN1365" s="128">
        <f>LN(19.92)</f>
        <v>2.9917242521564522</v>
      </c>
      <c r="AO1365" s="12">
        <v>1045.0899999999999</v>
      </c>
      <c r="AP1365" s="12" t="s">
        <v>1486</v>
      </c>
      <c r="AQ1365" s="12" t="s">
        <v>1484</v>
      </c>
      <c r="AR1365" s="12" t="s">
        <v>1001</v>
      </c>
      <c r="AS1365" s="12" t="s">
        <v>1491</v>
      </c>
      <c r="AT1365" s="12" t="s">
        <v>17</v>
      </c>
    </row>
    <row r="1366" spans="1:47" ht="15" customHeight="1" x14ac:dyDescent="0.3">
      <c r="A1366" s="15">
        <v>0.48498226334832456</v>
      </c>
      <c r="B1366" s="12">
        <v>0.1785114613777801</v>
      </c>
      <c r="C1366" s="12">
        <v>1</v>
      </c>
      <c r="D1366" s="12">
        <v>0</v>
      </c>
      <c r="E1366" s="12">
        <v>0</v>
      </c>
      <c r="F1366" s="12">
        <v>1</v>
      </c>
      <c r="G1366" s="12">
        <v>0</v>
      </c>
      <c r="H1366" s="12">
        <v>0</v>
      </c>
      <c r="I1366" s="12">
        <v>0</v>
      </c>
      <c r="J1366" s="12">
        <v>1</v>
      </c>
      <c r="K1366" s="12">
        <v>0</v>
      </c>
      <c r="L1366" s="12">
        <v>0</v>
      </c>
      <c r="M1366" s="12">
        <v>0</v>
      </c>
      <c r="N1366" s="12">
        <v>1</v>
      </c>
      <c r="O1366" s="113">
        <v>7.6073814256397911</v>
      </c>
      <c r="P1366" s="12">
        <v>1</v>
      </c>
      <c r="Q1366" s="12">
        <v>1</v>
      </c>
      <c r="R1366" s="12">
        <v>2.8000000000000001E-2</v>
      </c>
      <c r="S1366" s="128">
        <v>2.7725887222397811</v>
      </c>
      <c r="T1366" s="126">
        <v>1</v>
      </c>
      <c r="U1366" s="128">
        <v>0.23798115701302136</v>
      </c>
      <c r="V1366" s="12">
        <v>1</v>
      </c>
      <c r="W1366" s="12">
        <v>1</v>
      </c>
      <c r="X1366" s="12">
        <v>0</v>
      </c>
      <c r="Y1366" s="12">
        <v>1</v>
      </c>
      <c r="Z1366" s="12">
        <v>0</v>
      </c>
      <c r="AA1366" s="12">
        <v>0</v>
      </c>
      <c r="AB1366" s="12">
        <v>0</v>
      </c>
      <c r="AC1366" s="12">
        <v>0</v>
      </c>
      <c r="AD1366" s="12">
        <v>1</v>
      </c>
      <c r="AE1366" s="12">
        <v>0</v>
      </c>
      <c r="AF1366" s="12">
        <v>0.5</v>
      </c>
      <c r="AG1366" s="113">
        <v>2.9957322735539909</v>
      </c>
      <c r="AH1366" s="12">
        <v>1</v>
      </c>
      <c r="AI1366" s="24">
        <v>8</v>
      </c>
      <c r="AJ1366" s="12">
        <v>1</v>
      </c>
      <c r="AK1366" s="12" t="s">
        <v>1477</v>
      </c>
      <c r="AL1366" s="12">
        <v>31</v>
      </c>
      <c r="AM1366" s="12" t="s">
        <v>216</v>
      </c>
      <c r="AN1366" s="128">
        <f>LN(5.23)</f>
        <v>1.6544112780768316</v>
      </c>
      <c r="AO1366" s="12">
        <v>1045.0899999999999</v>
      </c>
      <c r="AP1366" s="12" t="s">
        <v>1487</v>
      </c>
      <c r="AQ1366" s="12" t="s">
        <v>1485</v>
      </c>
      <c r="AR1366" s="12" t="s">
        <v>1481</v>
      </c>
      <c r="AS1366" s="12" t="s">
        <v>1492</v>
      </c>
      <c r="AT1366" s="12" t="s">
        <v>17</v>
      </c>
    </row>
    <row r="1367" spans="1:47" ht="15" customHeight="1" x14ac:dyDescent="0.3">
      <c r="A1367" s="15">
        <v>0.84224899175374923</v>
      </c>
      <c r="B1367" s="12">
        <v>0.11763880067105184</v>
      </c>
      <c r="C1367" s="12">
        <v>1</v>
      </c>
      <c r="D1367" s="12">
        <v>0</v>
      </c>
      <c r="E1367" s="12">
        <v>0</v>
      </c>
      <c r="F1367" s="12">
        <v>1</v>
      </c>
      <c r="G1367" s="12">
        <v>0</v>
      </c>
      <c r="H1367" s="12">
        <v>0</v>
      </c>
      <c r="I1367" s="12">
        <v>0</v>
      </c>
      <c r="J1367" s="12">
        <v>1</v>
      </c>
      <c r="K1367" s="12">
        <v>0</v>
      </c>
      <c r="L1367" s="12">
        <v>0</v>
      </c>
      <c r="M1367" s="12">
        <v>0</v>
      </c>
      <c r="N1367" s="12">
        <v>1</v>
      </c>
      <c r="O1367" s="113">
        <v>7.6073814256397911</v>
      </c>
      <c r="P1367" s="12">
        <v>1</v>
      </c>
      <c r="Q1367" s="12">
        <v>1</v>
      </c>
      <c r="R1367" s="12">
        <v>2.8000000000000001E-2</v>
      </c>
      <c r="S1367" s="128">
        <v>2.7725887222397811</v>
      </c>
      <c r="T1367" s="126">
        <v>1</v>
      </c>
      <c r="U1367" s="128">
        <v>0.43034885486258406</v>
      </c>
      <c r="V1367" s="12">
        <v>1</v>
      </c>
      <c r="W1367" s="12">
        <v>1</v>
      </c>
      <c r="X1367" s="12">
        <v>0</v>
      </c>
      <c r="Y1367" s="12">
        <v>1</v>
      </c>
      <c r="Z1367" s="12">
        <v>0</v>
      </c>
      <c r="AA1367" s="12">
        <v>0</v>
      </c>
      <c r="AB1367" s="12">
        <v>0</v>
      </c>
      <c r="AC1367" s="12">
        <v>0</v>
      </c>
      <c r="AD1367" s="12">
        <v>1</v>
      </c>
      <c r="AE1367" s="12">
        <v>0</v>
      </c>
      <c r="AF1367" s="12">
        <v>0.5</v>
      </c>
      <c r="AG1367" s="113">
        <v>2.9957322735539909</v>
      </c>
      <c r="AH1367" s="12">
        <v>1</v>
      </c>
      <c r="AI1367" s="24">
        <v>8</v>
      </c>
      <c r="AJ1367" s="12">
        <v>1</v>
      </c>
      <c r="AK1367" s="12" t="s">
        <v>1477</v>
      </c>
      <c r="AL1367" s="12">
        <v>31</v>
      </c>
      <c r="AM1367" s="12" t="s">
        <v>216</v>
      </c>
      <c r="AN1367" s="128">
        <f>LN(19.92)</f>
        <v>2.9917242521564522</v>
      </c>
      <c r="AO1367" s="12">
        <v>1045.0899999999999</v>
      </c>
      <c r="AP1367" s="12" t="s">
        <v>1487</v>
      </c>
      <c r="AQ1367" s="12" t="s">
        <v>1485</v>
      </c>
      <c r="AR1367" s="12" t="s">
        <v>1482</v>
      </c>
      <c r="AS1367" s="12" t="s">
        <v>1493</v>
      </c>
      <c r="AT1367" s="12" t="s">
        <v>17</v>
      </c>
    </row>
    <row r="1368" spans="1:47" ht="15" customHeight="1" x14ac:dyDescent="0.3">
      <c r="A1368" s="15">
        <v>1.9857280153347333E-2</v>
      </c>
      <c r="B1368" s="12">
        <v>0.2356557857489171</v>
      </c>
      <c r="C1368" s="12">
        <v>1</v>
      </c>
      <c r="D1368" s="12">
        <v>0</v>
      </c>
      <c r="E1368" s="12">
        <v>0</v>
      </c>
      <c r="F1368" s="12">
        <v>1</v>
      </c>
      <c r="G1368" s="12">
        <v>0</v>
      </c>
      <c r="H1368" s="12">
        <v>0</v>
      </c>
      <c r="I1368" s="12">
        <v>0</v>
      </c>
      <c r="J1368" s="12">
        <v>1</v>
      </c>
      <c r="K1368" s="12">
        <v>0</v>
      </c>
      <c r="L1368" s="12">
        <v>0</v>
      </c>
      <c r="M1368" s="12">
        <v>0</v>
      </c>
      <c r="N1368" s="12">
        <v>1</v>
      </c>
      <c r="O1368" s="113">
        <v>7.6073814256397911</v>
      </c>
      <c r="P1368" s="12">
        <v>1</v>
      </c>
      <c r="Q1368" s="12">
        <v>1</v>
      </c>
      <c r="R1368" s="12">
        <v>2.8000000000000001E-2</v>
      </c>
      <c r="S1368" s="128">
        <v>2.7725887222397811</v>
      </c>
      <c r="T1368" s="126">
        <v>1</v>
      </c>
      <c r="U1368" s="128">
        <v>0.23798115701302136</v>
      </c>
      <c r="V1368" s="12">
        <v>1</v>
      </c>
      <c r="W1368" s="12">
        <v>1</v>
      </c>
      <c r="X1368" s="12">
        <v>0</v>
      </c>
      <c r="Y1368" s="12">
        <v>1</v>
      </c>
      <c r="Z1368" s="12">
        <v>0</v>
      </c>
      <c r="AA1368" s="12">
        <v>0</v>
      </c>
      <c r="AB1368" s="12">
        <v>0</v>
      </c>
      <c r="AC1368" s="12">
        <v>0</v>
      </c>
      <c r="AD1368" s="12">
        <v>1</v>
      </c>
      <c r="AE1368" s="12">
        <v>0</v>
      </c>
      <c r="AF1368" s="12">
        <v>0.5</v>
      </c>
      <c r="AG1368" s="113">
        <v>2.9957322735539909</v>
      </c>
      <c r="AH1368" s="12">
        <v>1</v>
      </c>
      <c r="AI1368" s="24">
        <v>8</v>
      </c>
      <c r="AJ1368" s="12">
        <v>1</v>
      </c>
      <c r="AK1368" s="12" t="s">
        <v>1477</v>
      </c>
      <c r="AL1368" s="12">
        <v>31</v>
      </c>
      <c r="AM1368" s="12" t="s">
        <v>216</v>
      </c>
      <c r="AN1368" s="128">
        <f>LN(5.23)</f>
        <v>1.6544112780768316</v>
      </c>
      <c r="AO1368" s="12">
        <v>1045.0899999999999</v>
      </c>
      <c r="AP1368" s="12" t="s">
        <v>1487</v>
      </c>
      <c r="AQ1368" s="12" t="s">
        <v>1485</v>
      </c>
      <c r="AR1368" s="12" t="s">
        <v>1483</v>
      </c>
      <c r="AS1368" s="12" t="s">
        <v>1494</v>
      </c>
      <c r="AT1368" s="12" t="s">
        <v>17</v>
      </c>
    </row>
    <row r="1369" spans="1:47" ht="15" customHeight="1" x14ac:dyDescent="0.3">
      <c r="A1369" s="15">
        <v>-0.111400223768648</v>
      </c>
      <c r="B1369" s="12">
        <v>0.19489543450313349</v>
      </c>
      <c r="C1369" s="12">
        <v>1</v>
      </c>
      <c r="D1369" s="12">
        <v>0</v>
      </c>
      <c r="E1369" s="12">
        <v>0</v>
      </c>
      <c r="F1369" s="12">
        <v>1</v>
      </c>
      <c r="G1369" s="12">
        <v>0</v>
      </c>
      <c r="H1369" s="12">
        <v>0</v>
      </c>
      <c r="I1369" s="12">
        <v>0</v>
      </c>
      <c r="J1369" s="12">
        <v>1</v>
      </c>
      <c r="K1369" s="12">
        <v>0</v>
      </c>
      <c r="L1369" s="12">
        <v>0</v>
      </c>
      <c r="M1369" s="12">
        <v>0</v>
      </c>
      <c r="N1369" s="12">
        <v>1</v>
      </c>
      <c r="O1369" s="113">
        <v>7.6073814256397911</v>
      </c>
      <c r="P1369" s="12">
        <v>1</v>
      </c>
      <c r="Q1369" s="12">
        <v>1</v>
      </c>
      <c r="R1369" s="12">
        <v>2.8000000000000001E-2</v>
      </c>
      <c r="S1369" s="128">
        <v>2.7725887222397811</v>
      </c>
      <c r="T1369" s="126">
        <v>1</v>
      </c>
      <c r="U1369" s="128">
        <v>0.43034885486258406</v>
      </c>
      <c r="V1369" s="12">
        <v>1</v>
      </c>
      <c r="W1369" s="12">
        <v>1</v>
      </c>
      <c r="X1369" s="12">
        <v>0</v>
      </c>
      <c r="Y1369" s="12">
        <v>1</v>
      </c>
      <c r="Z1369" s="12">
        <v>0</v>
      </c>
      <c r="AA1369" s="12">
        <v>0</v>
      </c>
      <c r="AB1369" s="12">
        <v>0</v>
      </c>
      <c r="AC1369" s="12">
        <v>0</v>
      </c>
      <c r="AD1369" s="12">
        <v>1</v>
      </c>
      <c r="AE1369" s="12">
        <v>0</v>
      </c>
      <c r="AF1369" s="12">
        <v>0.5</v>
      </c>
      <c r="AG1369" s="113">
        <v>2.9957322735539909</v>
      </c>
      <c r="AH1369" s="12">
        <v>1</v>
      </c>
      <c r="AI1369" s="24">
        <v>8</v>
      </c>
      <c r="AJ1369" s="12">
        <v>1</v>
      </c>
      <c r="AK1369" s="12" t="s">
        <v>1477</v>
      </c>
      <c r="AL1369" s="12">
        <v>31</v>
      </c>
      <c r="AM1369" s="12" t="s">
        <v>216</v>
      </c>
      <c r="AN1369" s="128">
        <f>LN(19.92)</f>
        <v>2.9917242521564522</v>
      </c>
      <c r="AO1369" s="12">
        <v>1045.0899999999999</v>
      </c>
      <c r="AP1369" s="12" t="s">
        <v>1487</v>
      </c>
      <c r="AQ1369" s="12" t="s">
        <v>1485</v>
      </c>
      <c r="AR1369" s="12" t="s">
        <v>1001</v>
      </c>
      <c r="AS1369" s="12" t="s">
        <v>1495</v>
      </c>
      <c r="AT1369" s="12" t="s">
        <v>17</v>
      </c>
      <c r="AU1369" s="12"/>
    </row>
    <row r="1370" spans="1:47" ht="15" customHeight="1" x14ac:dyDescent="0.3">
      <c r="A1370" s="15">
        <v>-0.20229994291624157</v>
      </c>
      <c r="B1370" s="12">
        <v>6.1569547844073515E-2</v>
      </c>
      <c r="C1370" s="12">
        <v>1</v>
      </c>
      <c r="D1370" s="12">
        <v>0</v>
      </c>
      <c r="E1370" s="12">
        <v>0</v>
      </c>
      <c r="F1370" s="12">
        <v>1</v>
      </c>
      <c r="G1370" s="12">
        <v>1</v>
      </c>
      <c r="H1370" s="12">
        <v>0</v>
      </c>
      <c r="I1370" s="12">
        <v>0</v>
      </c>
      <c r="J1370" s="12">
        <v>0</v>
      </c>
      <c r="K1370" s="12">
        <v>0</v>
      </c>
      <c r="L1370" s="12">
        <v>0</v>
      </c>
      <c r="M1370" s="12">
        <v>0</v>
      </c>
      <c r="N1370" s="12">
        <v>1</v>
      </c>
      <c r="O1370" s="113">
        <v>7.6073814256397911</v>
      </c>
      <c r="P1370" s="12">
        <v>1</v>
      </c>
      <c r="Q1370" s="12">
        <v>1</v>
      </c>
      <c r="R1370" s="12">
        <v>0.35399999999999998</v>
      </c>
      <c r="S1370" s="128">
        <v>4.2626798770413155</v>
      </c>
      <c r="T1370" s="126">
        <v>1</v>
      </c>
      <c r="U1370" s="128">
        <v>0.37147015485300211</v>
      </c>
      <c r="V1370" s="12">
        <v>1</v>
      </c>
      <c r="W1370" s="12">
        <v>1</v>
      </c>
      <c r="X1370" s="12">
        <v>0</v>
      </c>
      <c r="Y1370" s="12">
        <v>1</v>
      </c>
      <c r="Z1370" s="12">
        <v>0</v>
      </c>
      <c r="AA1370" s="12">
        <v>0</v>
      </c>
      <c r="AB1370" s="12">
        <v>0</v>
      </c>
      <c r="AC1370" s="12">
        <v>0</v>
      </c>
      <c r="AD1370" s="12">
        <v>1</v>
      </c>
      <c r="AE1370" s="12">
        <v>0</v>
      </c>
      <c r="AF1370" s="12">
        <v>0.5</v>
      </c>
      <c r="AG1370" s="113">
        <v>2.9957322735539909</v>
      </c>
      <c r="AH1370" s="12">
        <v>1</v>
      </c>
      <c r="AI1370" s="24">
        <v>21</v>
      </c>
      <c r="AJ1370" s="12">
        <v>1</v>
      </c>
      <c r="AK1370" s="12" t="s">
        <v>1510</v>
      </c>
      <c r="AL1370" s="12">
        <v>32</v>
      </c>
      <c r="AM1370" s="12" t="s">
        <v>219</v>
      </c>
      <c r="AN1370" s="128">
        <f t="shared" ref="AN1370:AN1390" si="50">LN(15)</f>
        <v>2.7080502011022101</v>
      </c>
      <c r="AO1370" s="12">
        <v>1465.7</v>
      </c>
      <c r="AP1370" s="12" t="s">
        <v>1521</v>
      </c>
      <c r="AQ1370" s="12" t="s">
        <v>958</v>
      </c>
      <c r="AR1370" s="12" t="s">
        <v>1515</v>
      </c>
      <c r="AS1370" s="12" t="s">
        <v>1524</v>
      </c>
      <c r="AT1370" s="12" t="s">
        <v>17</v>
      </c>
    </row>
    <row r="1371" spans="1:47" ht="15" customHeight="1" x14ac:dyDescent="0.3">
      <c r="A1371" s="15">
        <v>-9.5364463218540405E-2</v>
      </c>
      <c r="B1371" s="12">
        <v>6.2582928987167136E-2</v>
      </c>
      <c r="C1371" s="12">
        <v>1</v>
      </c>
      <c r="D1371" s="12">
        <v>0</v>
      </c>
      <c r="E1371" s="12">
        <v>0</v>
      </c>
      <c r="F1371" s="12">
        <v>1</v>
      </c>
      <c r="G1371" s="12">
        <v>1</v>
      </c>
      <c r="H1371" s="12">
        <v>0</v>
      </c>
      <c r="I1371" s="12">
        <v>0</v>
      </c>
      <c r="J1371" s="12">
        <v>0</v>
      </c>
      <c r="K1371" s="12">
        <v>0</v>
      </c>
      <c r="L1371" s="12">
        <v>0</v>
      </c>
      <c r="M1371" s="12">
        <v>0</v>
      </c>
      <c r="N1371" s="12">
        <v>1</v>
      </c>
      <c r="O1371" s="113">
        <v>7.6073814256397911</v>
      </c>
      <c r="P1371" s="12">
        <v>1</v>
      </c>
      <c r="Q1371" s="12">
        <v>1</v>
      </c>
      <c r="R1371" s="12">
        <v>0.35399999999999998</v>
      </c>
      <c r="S1371" s="128">
        <v>4.2626798770413155</v>
      </c>
      <c r="T1371" s="126">
        <v>1</v>
      </c>
      <c r="U1371" s="128">
        <v>0.37147015485300211</v>
      </c>
      <c r="V1371" s="12">
        <v>1</v>
      </c>
      <c r="W1371" s="12">
        <v>1</v>
      </c>
      <c r="X1371" s="12">
        <v>0</v>
      </c>
      <c r="Y1371" s="12">
        <v>1</v>
      </c>
      <c r="Z1371" s="12">
        <v>0</v>
      </c>
      <c r="AA1371" s="12">
        <v>0</v>
      </c>
      <c r="AB1371" s="12">
        <v>0</v>
      </c>
      <c r="AC1371" s="12">
        <v>0</v>
      </c>
      <c r="AD1371" s="12">
        <v>1</v>
      </c>
      <c r="AE1371" s="12">
        <v>0</v>
      </c>
      <c r="AF1371" s="12">
        <v>0.5</v>
      </c>
      <c r="AG1371" s="113">
        <v>2.9957322735539909</v>
      </c>
      <c r="AH1371" s="12">
        <v>1</v>
      </c>
      <c r="AI1371" s="24">
        <v>21</v>
      </c>
      <c r="AJ1371" s="12">
        <v>1</v>
      </c>
      <c r="AK1371" s="12" t="s">
        <v>1510</v>
      </c>
      <c r="AL1371" s="12">
        <v>32</v>
      </c>
      <c r="AM1371" s="12" t="s">
        <v>219</v>
      </c>
      <c r="AN1371" s="128">
        <f t="shared" si="50"/>
        <v>2.7080502011022101</v>
      </c>
      <c r="AO1371" s="12">
        <v>1465.7</v>
      </c>
      <c r="AP1371" s="12" t="s">
        <v>1521</v>
      </c>
      <c r="AQ1371" s="12" t="s">
        <v>958</v>
      </c>
      <c r="AR1371" s="12" t="s">
        <v>1518</v>
      </c>
      <c r="AS1371" s="12" t="s">
        <v>1525</v>
      </c>
      <c r="AT1371" s="12" t="s">
        <v>17</v>
      </c>
    </row>
    <row r="1372" spans="1:47" ht="15" customHeight="1" x14ac:dyDescent="0.3">
      <c r="A1372" s="15">
        <v>3.9263114450831693E-2</v>
      </c>
      <c r="B1372" s="12">
        <v>6.2820983121330706E-2</v>
      </c>
      <c r="C1372" s="12">
        <v>1</v>
      </c>
      <c r="D1372" s="12">
        <v>0</v>
      </c>
      <c r="E1372" s="12">
        <v>0</v>
      </c>
      <c r="F1372" s="12">
        <v>1</v>
      </c>
      <c r="G1372" s="12">
        <v>1</v>
      </c>
      <c r="H1372" s="12">
        <v>0</v>
      </c>
      <c r="I1372" s="12">
        <v>0</v>
      </c>
      <c r="J1372" s="12">
        <v>0</v>
      </c>
      <c r="K1372" s="12">
        <v>0</v>
      </c>
      <c r="L1372" s="12">
        <v>0</v>
      </c>
      <c r="M1372" s="12">
        <v>0</v>
      </c>
      <c r="N1372" s="12">
        <v>1</v>
      </c>
      <c r="O1372" s="113">
        <v>7.6073814256397911</v>
      </c>
      <c r="P1372" s="12">
        <v>1</v>
      </c>
      <c r="Q1372" s="12">
        <v>1</v>
      </c>
      <c r="R1372" s="12">
        <v>0.35399999999999998</v>
      </c>
      <c r="S1372" s="128">
        <v>4.2626798770413155</v>
      </c>
      <c r="T1372" s="126">
        <v>1</v>
      </c>
      <c r="U1372" s="128">
        <v>0.37147015485300211</v>
      </c>
      <c r="V1372" s="12">
        <v>1</v>
      </c>
      <c r="W1372" s="12">
        <v>1</v>
      </c>
      <c r="X1372" s="12">
        <v>0</v>
      </c>
      <c r="Y1372" s="12">
        <v>1</v>
      </c>
      <c r="Z1372" s="12">
        <v>0</v>
      </c>
      <c r="AA1372" s="12">
        <v>0</v>
      </c>
      <c r="AB1372" s="12">
        <v>0</v>
      </c>
      <c r="AC1372" s="12">
        <v>0</v>
      </c>
      <c r="AD1372" s="12">
        <v>1</v>
      </c>
      <c r="AE1372" s="12">
        <v>0</v>
      </c>
      <c r="AF1372" s="12">
        <v>0.5</v>
      </c>
      <c r="AG1372" s="113">
        <v>2.9957322735539909</v>
      </c>
      <c r="AH1372" s="12">
        <v>1</v>
      </c>
      <c r="AI1372" s="24">
        <v>21</v>
      </c>
      <c r="AJ1372" s="12">
        <v>1</v>
      </c>
      <c r="AK1372" s="12" t="s">
        <v>1510</v>
      </c>
      <c r="AL1372" s="12">
        <v>32</v>
      </c>
      <c r="AM1372" s="12" t="s">
        <v>219</v>
      </c>
      <c r="AN1372" s="128">
        <f t="shared" si="50"/>
        <v>2.7080502011022101</v>
      </c>
      <c r="AO1372" s="12">
        <v>1465.7</v>
      </c>
      <c r="AP1372" s="12" t="s">
        <v>1521</v>
      </c>
      <c r="AQ1372" s="12" t="s">
        <v>958</v>
      </c>
      <c r="AR1372" s="12" t="s">
        <v>1517</v>
      </c>
      <c r="AS1372" s="12" t="s">
        <v>1526</v>
      </c>
      <c r="AT1372" s="12" t="s">
        <v>17</v>
      </c>
    </row>
    <row r="1373" spans="1:47" ht="15" customHeight="1" x14ac:dyDescent="0.3">
      <c r="A1373" s="15">
        <v>9.5364463218540405E-2</v>
      </c>
      <c r="B1373" s="12">
        <v>6.2582928987167136E-2</v>
      </c>
      <c r="C1373" s="12">
        <v>1</v>
      </c>
      <c r="D1373" s="12">
        <v>0</v>
      </c>
      <c r="E1373" s="12">
        <v>0</v>
      </c>
      <c r="F1373" s="12">
        <v>1</v>
      </c>
      <c r="G1373" s="12">
        <v>1</v>
      </c>
      <c r="H1373" s="12">
        <v>0</v>
      </c>
      <c r="I1373" s="12">
        <v>0</v>
      </c>
      <c r="J1373" s="12">
        <v>0</v>
      </c>
      <c r="K1373" s="12">
        <v>0</v>
      </c>
      <c r="L1373" s="12">
        <v>0</v>
      </c>
      <c r="M1373" s="12">
        <v>0</v>
      </c>
      <c r="N1373" s="12">
        <v>1</v>
      </c>
      <c r="O1373" s="113">
        <v>7.6073814256397911</v>
      </c>
      <c r="P1373" s="12">
        <v>1</v>
      </c>
      <c r="Q1373" s="12">
        <v>1</v>
      </c>
      <c r="R1373" s="12">
        <v>0.35399999999999998</v>
      </c>
      <c r="S1373" s="128">
        <v>4.2626798770413155</v>
      </c>
      <c r="T1373" s="126">
        <v>1</v>
      </c>
      <c r="U1373" s="128">
        <v>0.37147015485300211</v>
      </c>
      <c r="V1373" s="12">
        <v>1</v>
      </c>
      <c r="W1373" s="12">
        <v>1</v>
      </c>
      <c r="X1373" s="12">
        <v>0</v>
      </c>
      <c r="Y1373" s="12">
        <v>1</v>
      </c>
      <c r="Z1373" s="12">
        <v>0</v>
      </c>
      <c r="AA1373" s="12">
        <v>0</v>
      </c>
      <c r="AB1373" s="12">
        <v>0</v>
      </c>
      <c r="AC1373" s="12">
        <v>0</v>
      </c>
      <c r="AD1373" s="12">
        <v>1</v>
      </c>
      <c r="AE1373" s="12">
        <v>0</v>
      </c>
      <c r="AF1373" s="12">
        <v>0.5</v>
      </c>
      <c r="AG1373" s="113">
        <v>2.9957322735539909</v>
      </c>
      <c r="AH1373" s="12">
        <v>1</v>
      </c>
      <c r="AI1373" s="24">
        <v>21</v>
      </c>
      <c r="AJ1373" s="12">
        <v>0</v>
      </c>
      <c r="AK1373" s="12" t="s">
        <v>1510</v>
      </c>
      <c r="AL1373" s="12">
        <v>32</v>
      </c>
      <c r="AM1373" s="12" t="s">
        <v>219</v>
      </c>
      <c r="AN1373" s="128">
        <f t="shared" si="50"/>
        <v>2.7080502011022101</v>
      </c>
      <c r="AO1373" s="12">
        <v>1465.7</v>
      </c>
      <c r="AP1373" s="12" t="s">
        <v>1522</v>
      </c>
      <c r="AQ1373" s="12" t="s">
        <v>958</v>
      </c>
      <c r="AR1373" s="12" t="s">
        <v>1514</v>
      </c>
      <c r="AS1373" s="12" t="s">
        <v>1527</v>
      </c>
      <c r="AT1373" s="12" t="s">
        <v>17</v>
      </c>
    </row>
    <row r="1374" spans="1:47" ht="15" customHeight="1" x14ac:dyDescent="0.3">
      <c r="A1374" s="15">
        <v>-0.13557025025056404</v>
      </c>
      <c r="B1374" s="12">
        <v>6.228903389890781E-2</v>
      </c>
      <c r="C1374" s="12">
        <v>1</v>
      </c>
      <c r="D1374" s="12">
        <v>0</v>
      </c>
      <c r="E1374" s="12">
        <v>0</v>
      </c>
      <c r="F1374" s="12">
        <v>1</v>
      </c>
      <c r="G1374" s="12">
        <v>1</v>
      </c>
      <c r="H1374" s="12">
        <v>0</v>
      </c>
      <c r="I1374" s="12">
        <v>0</v>
      </c>
      <c r="J1374" s="12">
        <v>0</v>
      </c>
      <c r="K1374" s="12">
        <v>0</v>
      </c>
      <c r="L1374" s="12">
        <v>0</v>
      </c>
      <c r="M1374" s="12">
        <v>0</v>
      </c>
      <c r="N1374" s="12">
        <v>1</v>
      </c>
      <c r="O1374" s="113">
        <v>7.6073814256397911</v>
      </c>
      <c r="P1374" s="12">
        <v>1</v>
      </c>
      <c r="Q1374" s="12">
        <v>1</v>
      </c>
      <c r="R1374" s="12">
        <v>0.35399999999999998</v>
      </c>
      <c r="S1374" s="128">
        <v>4.2626798770413155</v>
      </c>
      <c r="T1374" s="126">
        <v>1</v>
      </c>
      <c r="U1374" s="128">
        <v>0.37147015485300211</v>
      </c>
      <c r="V1374" s="12">
        <v>1</v>
      </c>
      <c r="W1374" s="12">
        <v>1</v>
      </c>
      <c r="X1374" s="12">
        <v>0</v>
      </c>
      <c r="Y1374" s="12">
        <v>1</v>
      </c>
      <c r="Z1374" s="12">
        <v>0</v>
      </c>
      <c r="AA1374" s="12">
        <v>0</v>
      </c>
      <c r="AB1374" s="12">
        <v>0</v>
      </c>
      <c r="AC1374" s="12">
        <v>0</v>
      </c>
      <c r="AD1374" s="12">
        <v>1</v>
      </c>
      <c r="AE1374" s="12">
        <v>0</v>
      </c>
      <c r="AF1374" s="12">
        <v>0.5</v>
      </c>
      <c r="AG1374" s="113">
        <v>2.9957322735539909</v>
      </c>
      <c r="AH1374" s="12">
        <v>1</v>
      </c>
      <c r="AI1374" s="24">
        <v>21</v>
      </c>
      <c r="AJ1374" s="12">
        <v>1</v>
      </c>
      <c r="AK1374" s="12" t="s">
        <v>1510</v>
      </c>
      <c r="AL1374" s="12">
        <v>32</v>
      </c>
      <c r="AM1374" s="12" t="s">
        <v>219</v>
      </c>
      <c r="AN1374" s="128">
        <f t="shared" si="50"/>
        <v>2.7080502011022101</v>
      </c>
      <c r="AO1374" s="12">
        <v>1465.7</v>
      </c>
      <c r="AP1374" s="12" t="s">
        <v>1522</v>
      </c>
      <c r="AQ1374" s="12" t="s">
        <v>958</v>
      </c>
      <c r="AR1374" s="12" t="s">
        <v>1515</v>
      </c>
      <c r="AS1374" s="12" t="s">
        <v>1524</v>
      </c>
      <c r="AT1374" s="12" t="s">
        <v>17</v>
      </c>
    </row>
    <row r="1375" spans="1:47" ht="15" customHeight="1" x14ac:dyDescent="0.3">
      <c r="A1375" s="15">
        <v>3.9263114450831693E-2</v>
      </c>
      <c r="B1375" s="12">
        <v>6.2820983121330706E-2</v>
      </c>
      <c r="C1375" s="12">
        <v>1</v>
      </c>
      <c r="D1375" s="12">
        <v>0</v>
      </c>
      <c r="E1375" s="12">
        <v>0</v>
      </c>
      <c r="F1375" s="12">
        <v>1</v>
      </c>
      <c r="G1375" s="12">
        <v>1</v>
      </c>
      <c r="H1375" s="12">
        <v>0</v>
      </c>
      <c r="I1375" s="12">
        <v>0</v>
      </c>
      <c r="J1375" s="12">
        <v>0</v>
      </c>
      <c r="K1375" s="12">
        <v>0</v>
      </c>
      <c r="L1375" s="12">
        <v>0</v>
      </c>
      <c r="M1375" s="12">
        <v>0</v>
      </c>
      <c r="N1375" s="12">
        <v>1</v>
      </c>
      <c r="O1375" s="113">
        <v>7.6073814256397911</v>
      </c>
      <c r="P1375" s="12">
        <v>1</v>
      </c>
      <c r="Q1375" s="12">
        <v>1</v>
      </c>
      <c r="R1375" s="12">
        <v>0.35399999999999998</v>
      </c>
      <c r="S1375" s="128">
        <v>4.2626798770413155</v>
      </c>
      <c r="T1375" s="126">
        <v>1</v>
      </c>
      <c r="U1375" s="128">
        <v>0.37147015485300211</v>
      </c>
      <c r="V1375" s="12">
        <v>1</v>
      </c>
      <c r="W1375" s="12">
        <v>1</v>
      </c>
      <c r="X1375" s="12">
        <v>0</v>
      </c>
      <c r="Y1375" s="12">
        <v>1</v>
      </c>
      <c r="Z1375" s="12">
        <v>0</v>
      </c>
      <c r="AA1375" s="12">
        <v>0</v>
      </c>
      <c r="AB1375" s="12">
        <v>0</v>
      </c>
      <c r="AC1375" s="12">
        <v>0</v>
      </c>
      <c r="AD1375" s="12">
        <v>1</v>
      </c>
      <c r="AE1375" s="12">
        <v>0</v>
      </c>
      <c r="AF1375" s="12">
        <v>0.5</v>
      </c>
      <c r="AG1375" s="113">
        <v>2.9957322735539909</v>
      </c>
      <c r="AH1375" s="12">
        <v>1</v>
      </c>
      <c r="AI1375" s="24">
        <v>21</v>
      </c>
      <c r="AJ1375" s="12">
        <v>1</v>
      </c>
      <c r="AK1375" s="12" t="s">
        <v>1510</v>
      </c>
      <c r="AL1375" s="12">
        <v>32</v>
      </c>
      <c r="AM1375" s="12" t="s">
        <v>219</v>
      </c>
      <c r="AN1375" s="128">
        <f t="shared" si="50"/>
        <v>2.7080502011022101</v>
      </c>
      <c r="AO1375" s="12">
        <v>1465.7</v>
      </c>
      <c r="AP1375" s="12" t="s">
        <v>1522</v>
      </c>
      <c r="AQ1375" s="12" t="s">
        <v>958</v>
      </c>
      <c r="AR1375" s="12" t="s">
        <v>1517</v>
      </c>
      <c r="AS1375" s="12" t="s">
        <v>1526</v>
      </c>
      <c r="AT1375" s="12" t="s">
        <v>17</v>
      </c>
    </row>
    <row r="1376" spans="1:47" ht="15" customHeight="1" x14ac:dyDescent="0.3">
      <c r="A1376" s="15">
        <v>-0.11792147215417512</v>
      </c>
      <c r="B1376" s="12">
        <v>6.2063932712723743E-2</v>
      </c>
      <c r="C1376" s="12">
        <v>1</v>
      </c>
      <c r="D1376" s="12">
        <v>0</v>
      </c>
      <c r="E1376" s="12">
        <v>0</v>
      </c>
      <c r="F1376" s="12">
        <v>1</v>
      </c>
      <c r="G1376" s="12">
        <v>1</v>
      </c>
      <c r="H1376" s="12">
        <v>0</v>
      </c>
      <c r="I1376" s="12">
        <v>0</v>
      </c>
      <c r="J1376" s="12">
        <v>0</v>
      </c>
      <c r="K1376" s="12">
        <v>0</v>
      </c>
      <c r="L1376" s="12">
        <v>0</v>
      </c>
      <c r="M1376" s="12">
        <v>0</v>
      </c>
      <c r="N1376" s="12">
        <v>1</v>
      </c>
      <c r="O1376" s="113">
        <v>7.6073814256397911</v>
      </c>
      <c r="P1376" s="12">
        <v>1</v>
      </c>
      <c r="Q1376" s="12">
        <v>1</v>
      </c>
      <c r="R1376" s="12">
        <v>0.35399999999999998</v>
      </c>
      <c r="S1376" s="128">
        <v>4.2626798770413155</v>
      </c>
      <c r="T1376" s="126">
        <v>1</v>
      </c>
      <c r="U1376" s="128">
        <v>0.37147015485300211</v>
      </c>
      <c r="V1376" s="12">
        <v>1</v>
      </c>
      <c r="W1376" s="12">
        <v>1</v>
      </c>
      <c r="X1376" s="12">
        <v>0</v>
      </c>
      <c r="Y1376" s="12">
        <v>1</v>
      </c>
      <c r="Z1376" s="12">
        <v>0</v>
      </c>
      <c r="AA1376" s="12">
        <v>0</v>
      </c>
      <c r="AB1376" s="12">
        <v>0</v>
      </c>
      <c r="AC1376" s="12">
        <v>0</v>
      </c>
      <c r="AD1376" s="12">
        <v>1</v>
      </c>
      <c r="AE1376" s="12">
        <v>0</v>
      </c>
      <c r="AF1376" s="12">
        <v>0.5</v>
      </c>
      <c r="AG1376" s="113">
        <v>2.9957322735539909</v>
      </c>
      <c r="AH1376" s="12">
        <v>1</v>
      </c>
      <c r="AI1376" s="24">
        <v>21</v>
      </c>
      <c r="AJ1376" s="12">
        <v>1</v>
      </c>
      <c r="AK1376" s="12" t="s">
        <v>1510</v>
      </c>
      <c r="AL1376" s="12">
        <v>32</v>
      </c>
      <c r="AM1376" s="12" t="s">
        <v>219</v>
      </c>
      <c r="AN1376" s="128">
        <f t="shared" si="50"/>
        <v>2.7080502011022101</v>
      </c>
      <c r="AO1376" s="12">
        <v>1465.7</v>
      </c>
      <c r="AP1376" s="12" t="s">
        <v>1523</v>
      </c>
      <c r="AQ1376" s="12" t="s">
        <v>958</v>
      </c>
      <c r="AR1376" s="12" t="s">
        <v>1515</v>
      </c>
      <c r="AS1376" s="12" t="s">
        <v>1524</v>
      </c>
      <c r="AT1376" s="12" t="s">
        <v>17</v>
      </c>
    </row>
    <row r="1377" spans="1:47" ht="15" customHeight="1" x14ac:dyDescent="0.3">
      <c r="A1377" s="15">
        <v>-4.728662437434604E-2</v>
      </c>
      <c r="B1377" s="12">
        <v>6.3048832499128057E-2</v>
      </c>
      <c r="C1377" s="12">
        <v>1</v>
      </c>
      <c r="D1377" s="12">
        <v>0</v>
      </c>
      <c r="E1377" s="12">
        <v>0</v>
      </c>
      <c r="F1377" s="12">
        <v>1</v>
      </c>
      <c r="G1377" s="12">
        <v>1</v>
      </c>
      <c r="H1377" s="12">
        <v>0</v>
      </c>
      <c r="I1377" s="12">
        <v>0</v>
      </c>
      <c r="J1377" s="12">
        <v>0</v>
      </c>
      <c r="K1377" s="12">
        <v>0</v>
      </c>
      <c r="L1377" s="12">
        <v>0</v>
      </c>
      <c r="M1377" s="12">
        <v>0</v>
      </c>
      <c r="N1377" s="12">
        <v>1</v>
      </c>
      <c r="O1377" s="113">
        <v>7.6073814256397911</v>
      </c>
      <c r="P1377" s="12">
        <v>1</v>
      </c>
      <c r="Q1377" s="12">
        <v>1</v>
      </c>
      <c r="R1377" s="12">
        <v>0.35399999999999998</v>
      </c>
      <c r="S1377" s="128">
        <v>4.2626798770413155</v>
      </c>
      <c r="T1377" s="126">
        <v>1</v>
      </c>
      <c r="U1377" s="128">
        <v>0.37147015485300211</v>
      </c>
      <c r="V1377" s="12">
        <v>1</v>
      </c>
      <c r="W1377" s="12">
        <v>1</v>
      </c>
      <c r="X1377" s="12">
        <v>0</v>
      </c>
      <c r="Y1377" s="12">
        <v>1</v>
      </c>
      <c r="Z1377" s="12">
        <v>0</v>
      </c>
      <c r="AA1377" s="12">
        <v>0</v>
      </c>
      <c r="AB1377" s="12">
        <v>0</v>
      </c>
      <c r="AC1377" s="12">
        <v>0</v>
      </c>
      <c r="AD1377" s="12">
        <v>1</v>
      </c>
      <c r="AE1377" s="12">
        <v>0</v>
      </c>
      <c r="AF1377" s="12">
        <v>0.5</v>
      </c>
      <c r="AG1377" s="113">
        <v>2.9957322735539909</v>
      </c>
      <c r="AH1377" s="12">
        <v>1</v>
      </c>
      <c r="AI1377" s="24">
        <v>21</v>
      </c>
      <c r="AJ1377" s="12">
        <v>1</v>
      </c>
      <c r="AK1377" s="12" t="s">
        <v>1510</v>
      </c>
      <c r="AL1377" s="12">
        <v>32</v>
      </c>
      <c r="AM1377" s="12" t="s">
        <v>219</v>
      </c>
      <c r="AN1377" s="128">
        <f t="shared" si="50"/>
        <v>2.7080502011022101</v>
      </c>
      <c r="AO1377" s="12">
        <v>1465.7</v>
      </c>
      <c r="AP1377" s="12" t="s">
        <v>1523</v>
      </c>
      <c r="AQ1377" s="12" t="s">
        <v>958</v>
      </c>
      <c r="AR1377" s="12" t="s">
        <v>1518</v>
      </c>
      <c r="AS1377" s="12" t="s">
        <v>1525</v>
      </c>
      <c r="AT1377" s="12" t="s">
        <v>17</v>
      </c>
    </row>
    <row r="1378" spans="1:47" ht="15" customHeight="1" x14ac:dyDescent="0.3">
      <c r="A1378" s="15">
        <v>4.265957506815371E-2</v>
      </c>
      <c r="B1378" s="12">
        <v>6.3061980535531567E-2</v>
      </c>
      <c r="C1378" s="12">
        <v>1</v>
      </c>
      <c r="D1378" s="12">
        <v>0</v>
      </c>
      <c r="E1378" s="12">
        <v>0</v>
      </c>
      <c r="F1378" s="12">
        <v>1</v>
      </c>
      <c r="G1378" s="12">
        <v>1</v>
      </c>
      <c r="H1378" s="12">
        <v>0</v>
      </c>
      <c r="I1378" s="12">
        <v>0</v>
      </c>
      <c r="J1378" s="12">
        <v>0</v>
      </c>
      <c r="K1378" s="12">
        <v>0</v>
      </c>
      <c r="L1378" s="12">
        <v>0</v>
      </c>
      <c r="M1378" s="12">
        <v>0</v>
      </c>
      <c r="N1378" s="12">
        <v>1</v>
      </c>
      <c r="O1378" s="113">
        <v>7.6073814256397911</v>
      </c>
      <c r="P1378" s="12">
        <v>1</v>
      </c>
      <c r="Q1378" s="12">
        <v>1</v>
      </c>
      <c r="R1378" s="12">
        <v>0.35399999999999998</v>
      </c>
      <c r="S1378" s="128">
        <v>4.2626798770413155</v>
      </c>
      <c r="T1378" s="126">
        <v>1</v>
      </c>
      <c r="U1378" s="128">
        <v>0.37147015485300211</v>
      </c>
      <c r="V1378" s="12">
        <v>1</v>
      </c>
      <c r="W1378" s="12">
        <v>1</v>
      </c>
      <c r="X1378" s="12">
        <v>0</v>
      </c>
      <c r="Y1378" s="12">
        <v>1</v>
      </c>
      <c r="Z1378" s="12">
        <v>0</v>
      </c>
      <c r="AA1378" s="12">
        <v>0</v>
      </c>
      <c r="AB1378" s="12">
        <v>0</v>
      </c>
      <c r="AC1378" s="12">
        <v>0</v>
      </c>
      <c r="AD1378" s="12">
        <v>1</v>
      </c>
      <c r="AE1378" s="12">
        <v>0</v>
      </c>
      <c r="AF1378" s="12">
        <v>0.5</v>
      </c>
      <c r="AG1378" s="113">
        <v>2.9957322735539909</v>
      </c>
      <c r="AH1378" s="12">
        <v>1</v>
      </c>
      <c r="AI1378" s="24">
        <v>21</v>
      </c>
      <c r="AJ1378" s="12">
        <v>1</v>
      </c>
      <c r="AK1378" s="12" t="s">
        <v>1510</v>
      </c>
      <c r="AL1378" s="12">
        <v>32</v>
      </c>
      <c r="AM1378" s="12" t="s">
        <v>219</v>
      </c>
      <c r="AN1378" s="128">
        <f t="shared" si="50"/>
        <v>2.7080502011022101</v>
      </c>
      <c r="AO1378" s="12">
        <v>1465.7</v>
      </c>
      <c r="AP1378" s="12" t="s">
        <v>1523</v>
      </c>
      <c r="AQ1378" s="12" t="s">
        <v>958</v>
      </c>
      <c r="AR1378" s="12" t="s">
        <v>1517</v>
      </c>
      <c r="AS1378" s="12" t="s">
        <v>1526</v>
      </c>
      <c r="AT1378" s="12" t="s">
        <v>17</v>
      </c>
    </row>
    <row r="1379" spans="1:47" ht="15" customHeight="1" x14ac:dyDescent="0.3">
      <c r="A1379" s="15">
        <v>-3.4544777461715186E-2</v>
      </c>
      <c r="B1379" s="12">
        <v>6.308176753878425E-2</v>
      </c>
      <c r="C1379" s="12">
        <v>1</v>
      </c>
      <c r="D1379" s="12">
        <v>0</v>
      </c>
      <c r="E1379" s="12">
        <v>0</v>
      </c>
      <c r="F1379" s="12">
        <v>1</v>
      </c>
      <c r="G1379" s="12">
        <v>1</v>
      </c>
      <c r="H1379" s="12">
        <v>0</v>
      </c>
      <c r="I1379" s="12">
        <v>0</v>
      </c>
      <c r="J1379" s="12">
        <v>0</v>
      </c>
      <c r="K1379" s="12">
        <v>0</v>
      </c>
      <c r="L1379" s="12">
        <v>0</v>
      </c>
      <c r="M1379" s="12">
        <v>0</v>
      </c>
      <c r="N1379" s="12">
        <v>1</v>
      </c>
      <c r="O1379" s="113">
        <v>7.6073814256397911</v>
      </c>
      <c r="P1379" s="12">
        <v>1</v>
      </c>
      <c r="Q1379" s="12">
        <v>1</v>
      </c>
      <c r="R1379" s="12">
        <v>0.35399999999999998</v>
      </c>
      <c r="S1379" s="128">
        <v>4.2626798770413155</v>
      </c>
      <c r="T1379" s="126">
        <v>1</v>
      </c>
      <c r="U1379" s="128">
        <v>0.37147015485300211</v>
      </c>
      <c r="V1379" s="12">
        <v>1</v>
      </c>
      <c r="W1379" s="12">
        <v>1</v>
      </c>
      <c r="X1379" s="12">
        <v>0</v>
      </c>
      <c r="Y1379" s="12">
        <v>1</v>
      </c>
      <c r="Z1379" s="12">
        <v>0</v>
      </c>
      <c r="AA1379" s="12">
        <v>0</v>
      </c>
      <c r="AB1379" s="12">
        <v>0</v>
      </c>
      <c r="AC1379" s="12">
        <v>0</v>
      </c>
      <c r="AD1379" s="12">
        <v>1</v>
      </c>
      <c r="AE1379" s="12">
        <v>0</v>
      </c>
      <c r="AF1379" s="12">
        <v>0.5</v>
      </c>
      <c r="AG1379" s="113">
        <v>2.9957322735539909</v>
      </c>
      <c r="AH1379" s="12">
        <v>1</v>
      </c>
      <c r="AI1379" s="24">
        <v>21</v>
      </c>
      <c r="AJ1379" s="12">
        <v>1</v>
      </c>
      <c r="AK1379" s="12" t="s">
        <v>1510</v>
      </c>
      <c r="AL1379" s="12">
        <v>32</v>
      </c>
      <c r="AM1379" s="12" t="s">
        <v>219</v>
      </c>
      <c r="AN1379" s="128">
        <f t="shared" si="50"/>
        <v>2.7080502011022101</v>
      </c>
      <c r="AO1379" s="12">
        <v>1465.7</v>
      </c>
      <c r="AP1379" s="12" t="s">
        <v>1523</v>
      </c>
      <c r="AQ1379" s="12" t="s">
        <v>958</v>
      </c>
      <c r="AR1379" s="12" t="s">
        <v>1519</v>
      </c>
      <c r="AS1379" s="12" t="s">
        <v>1529</v>
      </c>
      <c r="AT1379" s="12" t="s">
        <v>17</v>
      </c>
    </row>
    <row r="1380" spans="1:47" ht="15" customHeight="1" x14ac:dyDescent="0.3">
      <c r="A1380" s="15">
        <v>-2.2536931668780794E-2</v>
      </c>
      <c r="B1380" s="12">
        <v>6.3103408672586223E-2</v>
      </c>
      <c r="C1380" s="12">
        <v>1</v>
      </c>
      <c r="D1380" s="12">
        <v>0</v>
      </c>
      <c r="E1380" s="12">
        <v>0</v>
      </c>
      <c r="F1380" s="12">
        <v>1</v>
      </c>
      <c r="G1380" s="12">
        <v>1</v>
      </c>
      <c r="H1380" s="12">
        <v>0</v>
      </c>
      <c r="I1380" s="12">
        <v>0</v>
      </c>
      <c r="J1380" s="12">
        <v>0</v>
      </c>
      <c r="K1380" s="12">
        <v>0</v>
      </c>
      <c r="L1380" s="12">
        <v>0</v>
      </c>
      <c r="M1380" s="12">
        <v>0</v>
      </c>
      <c r="N1380" s="12">
        <v>1</v>
      </c>
      <c r="O1380" s="113">
        <v>7.6073814256397911</v>
      </c>
      <c r="P1380" s="12">
        <v>1</v>
      </c>
      <c r="Q1380" s="12">
        <v>1</v>
      </c>
      <c r="R1380" s="12">
        <v>0.35399999999999998</v>
      </c>
      <c r="S1380" s="128">
        <v>4.2626798770413155</v>
      </c>
      <c r="T1380" s="126">
        <v>1</v>
      </c>
      <c r="U1380" s="128">
        <v>0.37147015485300211</v>
      </c>
      <c r="V1380" s="12">
        <v>1</v>
      </c>
      <c r="W1380" s="12">
        <v>1</v>
      </c>
      <c r="X1380" s="12">
        <v>0</v>
      </c>
      <c r="Y1380" s="12">
        <v>1</v>
      </c>
      <c r="Z1380" s="12">
        <v>0</v>
      </c>
      <c r="AA1380" s="12">
        <v>0</v>
      </c>
      <c r="AB1380" s="12">
        <v>0</v>
      </c>
      <c r="AC1380" s="12">
        <v>0</v>
      </c>
      <c r="AD1380" s="12">
        <v>1</v>
      </c>
      <c r="AE1380" s="12">
        <v>0</v>
      </c>
      <c r="AF1380" s="12">
        <v>0.5</v>
      </c>
      <c r="AG1380" s="113">
        <v>2.9957322735539909</v>
      </c>
      <c r="AH1380" s="12">
        <v>1</v>
      </c>
      <c r="AI1380" s="24">
        <v>21</v>
      </c>
      <c r="AJ1380" s="12">
        <v>1</v>
      </c>
      <c r="AK1380" s="12" t="s">
        <v>1510</v>
      </c>
      <c r="AL1380" s="12">
        <v>32</v>
      </c>
      <c r="AM1380" s="12" t="s">
        <v>219</v>
      </c>
      <c r="AN1380" s="128">
        <f t="shared" si="50"/>
        <v>2.7080502011022101</v>
      </c>
      <c r="AO1380" s="12">
        <v>1465.7</v>
      </c>
      <c r="AP1380" s="12" t="s">
        <v>1523</v>
      </c>
      <c r="AQ1380" s="12" t="s">
        <v>958</v>
      </c>
      <c r="AR1380" s="12" t="s">
        <v>1520</v>
      </c>
      <c r="AS1380" s="12" t="s">
        <v>1528</v>
      </c>
      <c r="AT1380" s="12" t="s">
        <v>17</v>
      </c>
    </row>
    <row r="1381" spans="1:47" ht="15" customHeight="1" x14ac:dyDescent="0.3">
      <c r="A1381" s="15">
        <v>-0.1983640438249078</v>
      </c>
      <c r="B1381" s="12">
        <v>6.198876369528368E-2</v>
      </c>
      <c r="C1381" s="12">
        <v>1</v>
      </c>
      <c r="D1381" s="12">
        <v>0</v>
      </c>
      <c r="E1381" s="12">
        <v>0</v>
      </c>
      <c r="F1381" s="12">
        <v>1</v>
      </c>
      <c r="G1381" s="12">
        <v>1</v>
      </c>
      <c r="H1381" s="12">
        <v>0</v>
      </c>
      <c r="I1381" s="12">
        <v>0</v>
      </c>
      <c r="J1381" s="12">
        <v>0</v>
      </c>
      <c r="K1381" s="12">
        <v>0</v>
      </c>
      <c r="L1381" s="12">
        <v>0</v>
      </c>
      <c r="M1381" s="12">
        <v>0</v>
      </c>
      <c r="N1381" s="12">
        <v>1</v>
      </c>
      <c r="O1381" s="113">
        <v>7.6073814256397911</v>
      </c>
      <c r="P1381" s="12">
        <v>1</v>
      </c>
      <c r="Q1381" s="12">
        <v>1</v>
      </c>
      <c r="R1381" s="12">
        <v>0.35399999999999998</v>
      </c>
      <c r="S1381" s="128">
        <v>4.2626798770413155</v>
      </c>
      <c r="T1381" s="126">
        <v>1</v>
      </c>
      <c r="U1381" s="128">
        <v>0.37147015485300211</v>
      </c>
      <c r="V1381" s="12">
        <v>1</v>
      </c>
      <c r="W1381" s="12">
        <v>1</v>
      </c>
      <c r="X1381" s="12">
        <v>0</v>
      </c>
      <c r="Y1381" s="12">
        <v>1</v>
      </c>
      <c r="Z1381" s="12">
        <v>0</v>
      </c>
      <c r="AA1381" s="12">
        <v>0</v>
      </c>
      <c r="AB1381" s="12">
        <v>0</v>
      </c>
      <c r="AC1381" s="12">
        <v>0</v>
      </c>
      <c r="AD1381" s="12">
        <v>1</v>
      </c>
      <c r="AE1381" s="12">
        <v>0</v>
      </c>
      <c r="AF1381" s="12">
        <v>0.5</v>
      </c>
      <c r="AG1381" s="113">
        <v>2.9957322735539909</v>
      </c>
      <c r="AH1381" s="12">
        <v>1</v>
      </c>
      <c r="AI1381" s="24">
        <v>21</v>
      </c>
      <c r="AJ1381" s="12">
        <v>1</v>
      </c>
      <c r="AK1381" s="12" t="s">
        <v>1510</v>
      </c>
      <c r="AL1381" s="12">
        <v>32</v>
      </c>
      <c r="AM1381" s="12" t="s">
        <v>219</v>
      </c>
      <c r="AN1381" s="128">
        <f t="shared" si="50"/>
        <v>2.7080502011022101</v>
      </c>
      <c r="AO1381" s="12">
        <v>1465.7</v>
      </c>
      <c r="AP1381" s="12" t="s">
        <v>1535</v>
      </c>
      <c r="AQ1381" s="12" t="s">
        <v>958</v>
      </c>
      <c r="AR1381" s="12" t="s">
        <v>1515</v>
      </c>
      <c r="AS1381" s="12" t="s">
        <v>1536</v>
      </c>
      <c r="AT1381" s="12" t="s">
        <v>17</v>
      </c>
    </row>
    <row r="1382" spans="1:47" ht="15" customHeight="1" x14ac:dyDescent="0.3">
      <c r="A1382" s="15">
        <v>-7.5194669526920943E-2</v>
      </c>
      <c r="B1382" s="12">
        <v>6.3066497022578868E-2</v>
      </c>
      <c r="C1382" s="12">
        <v>1</v>
      </c>
      <c r="D1382" s="12">
        <v>0</v>
      </c>
      <c r="E1382" s="12">
        <v>0</v>
      </c>
      <c r="F1382" s="12">
        <v>1</v>
      </c>
      <c r="G1382" s="12">
        <v>1</v>
      </c>
      <c r="H1382" s="12">
        <v>0</v>
      </c>
      <c r="I1382" s="12">
        <v>0</v>
      </c>
      <c r="J1382" s="12">
        <v>0</v>
      </c>
      <c r="K1382" s="12">
        <v>0</v>
      </c>
      <c r="L1382" s="12">
        <v>0</v>
      </c>
      <c r="M1382" s="12">
        <v>0</v>
      </c>
      <c r="N1382" s="12">
        <v>1</v>
      </c>
      <c r="O1382" s="113">
        <v>7.6073814256397911</v>
      </c>
      <c r="P1382" s="12">
        <v>1</v>
      </c>
      <c r="Q1382" s="12">
        <v>1</v>
      </c>
      <c r="R1382" s="12">
        <v>0.35399999999999998</v>
      </c>
      <c r="S1382" s="128">
        <v>4.2626798770413155</v>
      </c>
      <c r="T1382" s="126">
        <v>1</v>
      </c>
      <c r="U1382" s="128">
        <v>0.37147015485300211</v>
      </c>
      <c r="V1382" s="12">
        <v>1</v>
      </c>
      <c r="W1382" s="12">
        <v>1</v>
      </c>
      <c r="X1382" s="12">
        <v>0</v>
      </c>
      <c r="Y1382" s="12">
        <v>1</v>
      </c>
      <c r="Z1382" s="12">
        <v>0</v>
      </c>
      <c r="AA1382" s="12">
        <v>0</v>
      </c>
      <c r="AB1382" s="12">
        <v>0</v>
      </c>
      <c r="AC1382" s="12">
        <v>0</v>
      </c>
      <c r="AD1382" s="12">
        <v>1</v>
      </c>
      <c r="AE1382" s="12">
        <v>0</v>
      </c>
      <c r="AF1382" s="12">
        <v>0.5</v>
      </c>
      <c r="AG1382" s="113">
        <v>2.9957322735539909</v>
      </c>
      <c r="AH1382" s="12">
        <v>1</v>
      </c>
      <c r="AI1382" s="24">
        <v>21</v>
      </c>
      <c r="AJ1382" s="12">
        <v>1</v>
      </c>
      <c r="AK1382" s="12" t="s">
        <v>1510</v>
      </c>
      <c r="AL1382" s="12">
        <v>32</v>
      </c>
      <c r="AM1382" s="12" t="s">
        <v>219</v>
      </c>
      <c r="AN1382" s="128">
        <f t="shared" si="50"/>
        <v>2.7080502011022101</v>
      </c>
      <c r="AO1382" s="12">
        <v>1465.7</v>
      </c>
      <c r="AP1382" s="12" t="s">
        <v>1535</v>
      </c>
      <c r="AQ1382" s="12" t="s">
        <v>958</v>
      </c>
      <c r="AR1382" s="12" t="s">
        <v>1516</v>
      </c>
      <c r="AS1382" s="12" t="s">
        <v>1537</v>
      </c>
      <c r="AT1382" s="12" t="s">
        <v>17</v>
      </c>
    </row>
    <row r="1383" spans="1:47" ht="15" customHeight="1" x14ac:dyDescent="0.3">
      <c r="A1383" s="15">
        <v>-5.8019633029932793E-2</v>
      </c>
      <c r="B1383" s="12">
        <v>6.3139012414926851E-2</v>
      </c>
      <c r="C1383" s="12">
        <v>0</v>
      </c>
      <c r="D1383" s="12">
        <v>0</v>
      </c>
      <c r="E1383" s="12">
        <v>0</v>
      </c>
      <c r="F1383" s="12">
        <v>1</v>
      </c>
      <c r="G1383" s="12">
        <v>1</v>
      </c>
      <c r="H1383" s="12">
        <v>0</v>
      </c>
      <c r="I1383" s="12">
        <v>0</v>
      </c>
      <c r="J1383" s="12">
        <v>0</v>
      </c>
      <c r="K1383" s="12">
        <v>0</v>
      </c>
      <c r="L1383" s="12">
        <v>0</v>
      </c>
      <c r="M1383" s="12">
        <v>0</v>
      </c>
      <c r="N1383" s="12">
        <v>1</v>
      </c>
      <c r="O1383" s="113">
        <v>7.6073814256397911</v>
      </c>
      <c r="P1383" s="12">
        <v>1</v>
      </c>
      <c r="Q1383" s="12">
        <v>1</v>
      </c>
      <c r="R1383" s="12">
        <v>0.35399999999999998</v>
      </c>
      <c r="S1383" s="128">
        <v>4.2626798770413155</v>
      </c>
      <c r="T1383" s="126">
        <v>1</v>
      </c>
      <c r="U1383" s="128">
        <v>0.37147015485300211</v>
      </c>
      <c r="V1383" s="12">
        <v>1</v>
      </c>
      <c r="W1383" s="12">
        <v>1</v>
      </c>
      <c r="X1383" s="12">
        <v>0</v>
      </c>
      <c r="Y1383" s="12">
        <v>1</v>
      </c>
      <c r="Z1383" s="12">
        <v>1</v>
      </c>
      <c r="AA1383" s="12">
        <v>0</v>
      </c>
      <c r="AB1383" s="12">
        <v>0</v>
      </c>
      <c r="AC1383" s="12">
        <v>0</v>
      </c>
      <c r="AD1383" s="12">
        <v>1</v>
      </c>
      <c r="AE1383" s="12">
        <v>0</v>
      </c>
      <c r="AF1383" s="12">
        <v>0.5</v>
      </c>
      <c r="AG1383" s="113">
        <v>2.9957322735539909</v>
      </c>
      <c r="AH1383" s="12">
        <v>1</v>
      </c>
      <c r="AI1383" s="24">
        <v>21</v>
      </c>
      <c r="AJ1383" s="12">
        <v>1</v>
      </c>
      <c r="AK1383" s="12" t="s">
        <v>1510</v>
      </c>
      <c r="AL1383" s="12">
        <v>32</v>
      </c>
      <c r="AM1383" s="12" t="s">
        <v>219</v>
      </c>
      <c r="AN1383" s="128">
        <f t="shared" si="50"/>
        <v>2.7080502011022101</v>
      </c>
      <c r="AO1383" s="12">
        <v>1465.7</v>
      </c>
      <c r="AP1383" s="12" t="s">
        <v>1535</v>
      </c>
      <c r="AQ1383" s="12" t="s">
        <v>958</v>
      </c>
      <c r="AR1383" s="12" t="s">
        <v>1530</v>
      </c>
      <c r="AS1383" s="12" t="s">
        <v>1540</v>
      </c>
      <c r="AT1383" s="12" t="s">
        <v>17</v>
      </c>
    </row>
    <row r="1384" spans="1:47" ht="15" customHeight="1" x14ac:dyDescent="0.3">
      <c r="A1384" s="15">
        <v>4.7731064249904635E-2</v>
      </c>
      <c r="B1384" s="12">
        <v>6.3173467389579671E-2</v>
      </c>
      <c r="C1384" s="12">
        <v>0</v>
      </c>
      <c r="D1384" s="12">
        <v>0</v>
      </c>
      <c r="E1384" s="12">
        <v>0</v>
      </c>
      <c r="F1384" s="12">
        <v>1</v>
      </c>
      <c r="G1384" s="12">
        <v>1</v>
      </c>
      <c r="H1384" s="12">
        <v>0</v>
      </c>
      <c r="I1384" s="12">
        <v>0</v>
      </c>
      <c r="J1384" s="12">
        <v>0</v>
      </c>
      <c r="K1384" s="12">
        <v>0</v>
      </c>
      <c r="L1384" s="12">
        <v>0</v>
      </c>
      <c r="M1384" s="12">
        <v>0</v>
      </c>
      <c r="N1384" s="12">
        <v>1</v>
      </c>
      <c r="O1384" s="113">
        <v>7.6073814256397911</v>
      </c>
      <c r="P1384" s="12">
        <v>1</v>
      </c>
      <c r="Q1384" s="12">
        <v>1</v>
      </c>
      <c r="R1384" s="12">
        <v>0.35399999999999998</v>
      </c>
      <c r="S1384" s="128">
        <v>4.2626798770413155</v>
      </c>
      <c r="T1384" s="126">
        <v>1</v>
      </c>
      <c r="U1384" s="128">
        <v>0.37147015485300211</v>
      </c>
      <c r="V1384" s="12">
        <v>1</v>
      </c>
      <c r="W1384" s="12">
        <v>1</v>
      </c>
      <c r="X1384" s="12">
        <v>0</v>
      </c>
      <c r="Y1384" s="12">
        <v>1</v>
      </c>
      <c r="Z1384" s="12">
        <v>1</v>
      </c>
      <c r="AA1384" s="12">
        <v>0</v>
      </c>
      <c r="AB1384" s="12">
        <v>0</v>
      </c>
      <c r="AC1384" s="12">
        <v>0</v>
      </c>
      <c r="AD1384" s="12">
        <v>1</v>
      </c>
      <c r="AE1384" s="12">
        <v>0</v>
      </c>
      <c r="AF1384" s="12">
        <v>0.5</v>
      </c>
      <c r="AG1384" s="113">
        <v>2.9957322735539909</v>
      </c>
      <c r="AH1384" s="12">
        <v>1</v>
      </c>
      <c r="AI1384" s="24">
        <v>21</v>
      </c>
      <c r="AJ1384" s="12">
        <v>1</v>
      </c>
      <c r="AK1384" s="12" t="s">
        <v>1510</v>
      </c>
      <c r="AL1384" s="12">
        <v>32</v>
      </c>
      <c r="AM1384" s="12" t="s">
        <v>219</v>
      </c>
      <c r="AN1384" s="128">
        <f t="shared" si="50"/>
        <v>2.7080502011022101</v>
      </c>
      <c r="AO1384" s="12">
        <v>1465.7</v>
      </c>
      <c r="AP1384" s="12" t="s">
        <v>1535</v>
      </c>
      <c r="AQ1384" s="12" t="s">
        <v>958</v>
      </c>
      <c r="AR1384" s="12" t="s">
        <v>1531</v>
      </c>
      <c r="AS1384" s="12" t="s">
        <v>1539</v>
      </c>
      <c r="AT1384" s="12" t="s">
        <v>17</v>
      </c>
    </row>
    <row r="1385" spans="1:47" ht="15" customHeight="1" x14ac:dyDescent="0.3">
      <c r="A1385" s="15">
        <v>4.2163327352112067E-3</v>
      </c>
      <c r="B1385" s="12">
        <v>6.3244991028168107E-2</v>
      </c>
      <c r="C1385" s="12">
        <v>0</v>
      </c>
      <c r="D1385" s="12">
        <v>0</v>
      </c>
      <c r="E1385" s="12">
        <v>0</v>
      </c>
      <c r="F1385" s="12">
        <v>1</v>
      </c>
      <c r="G1385" s="12">
        <v>1</v>
      </c>
      <c r="H1385" s="12">
        <v>0</v>
      </c>
      <c r="I1385" s="12">
        <v>0</v>
      </c>
      <c r="J1385" s="12">
        <v>0</v>
      </c>
      <c r="K1385" s="12">
        <v>0</v>
      </c>
      <c r="L1385" s="12">
        <v>0</v>
      </c>
      <c r="M1385" s="12">
        <v>0</v>
      </c>
      <c r="N1385" s="12">
        <v>1</v>
      </c>
      <c r="O1385" s="113">
        <v>7.6073814256397911</v>
      </c>
      <c r="P1385" s="12">
        <v>1</v>
      </c>
      <c r="Q1385" s="12">
        <v>1</v>
      </c>
      <c r="R1385" s="12">
        <v>0.35399999999999998</v>
      </c>
      <c r="S1385" s="128">
        <v>4.2626798770413155</v>
      </c>
      <c r="T1385" s="126">
        <v>1</v>
      </c>
      <c r="U1385" s="128">
        <v>0.37147015485300211</v>
      </c>
      <c r="V1385" s="12">
        <v>1</v>
      </c>
      <c r="W1385" s="12">
        <v>1</v>
      </c>
      <c r="X1385" s="12">
        <v>0</v>
      </c>
      <c r="Y1385" s="12">
        <v>1</v>
      </c>
      <c r="Z1385" s="12">
        <v>1</v>
      </c>
      <c r="AA1385" s="12">
        <v>0</v>
      </c>
      <c r="AB1385" s="12">
        <v>0</v>
      </c>
      <c r="AC1385" s="12">
        <v>0</v>
      </c>
      <c r="AD1385" s="12">
        <v>1</v>
      </c>
      <c r="AE1385" s="12">
        <v>0</v>
      </c>
      <c r="AF1385" s="12">
        <v>0.5</v>
      </c>
      <c r="AG1385" s="113">
        <v>2.9957322735539909</v>
      </c>
      <c r="AH1385" s="12">
        <v>1</v>
      </c>
      <c r="AI1385" s="24">
        <v>21</v>
      </c>
      <c r="AJ1385" s="12">
        <v>1</v>
      </c>
      <c r="AK1385" s="12" t="s">
        <v>1510</v>
      </c>
      <c r="AL1385" s="12">
        <v>32</v>
      </c>
      <c r="AM1385" s="12" t="s">
        <v>219</v>
      </c>
      <c r="AN1385" s="128">
        <f t="shared" si="50"/>
        <v>2.7080502011022101</v>
      </c>
      <c r="AO1385" s="12">
        <v>1465.7</v>
      </c>
      <c r="AP1385" s="12" t="s">
        <v>1535</v>
      </c>
      <c r="AQ1385" s="12" t="s">
        <v>958</v>
      </c>
      <c r="AR1385" s="12" t="s">
        <v>1532</v>
      </c>
      <c r="AS1385" s="12" t="s">
        <v>1538</v>
      </c>
      <c r="AT1385" s="12" t="s">
        <v>17</v>
      </c>
    </row>
    <row r="1386" spans="1:47" ht="15" customHeight="1" x14ac:dyDescent="0.3">
      <c r="A1386" s="15">
        <v>7.5194669526920943E-2</v>
      </c>
      <c r="B1386" s="12">
        <v>6.3066497022578868E-2</v>
      </c>
      <c r="C1386" s="12">
        <v>0</v>
      </c>
      <c r="D1386" s="12">
        <v>0</v>
      </c>
      <c r="E1386" s="12">
        <v>0</v>
      </c>
      <c r="F1386" s="12">
        <v>1</v>
      </c>
      <c r="G1386" s="12">
        <v>1</v>
      </c>
      <c r="H1386" s="12">
        <v>0</v>
      </c>
      <c r="I1386" s="12">
        <v>0</v>
      </c>
      <c r="J1386" s="12">
        <v>0</v>
      </c>
      <c r="K1386" s="12">
        <v>0</v>
      </c>
      <c r="L1386" s="12">
        <v>0</v>
      </c>
      <c r="M1386" s="12">
        <v>0</v>
      </c>
      <c r="N1386" s="12">
        <v>1</v>
      </c>
      <c r="O1386" s="113">
        <v>7.6073814256397911</v>
      </c>
      <c r="P1386" s="12">
        <v>1</v>
      </c>
      <c r="Q1386" s="12">
        <v>1</v>
      </c>
      <c r="R1386" s="12">
        <v>0.35399999999999998</v>
      </c>
      <c r="S1386" s="128">
        <v>4.2626798770413155</v>
      </c>
      <c r="T1386" s="126">
        <v>1</v>
      </c>
      <c r="U1386" s="128">
        <v>0.37147015485300211</v>
      </c>
      <c r="V1386" s="12">
        <v>1</v>
      </c>
      <c r="W1386" s="12">
        <v>1</v>
      </c>
      <c r="X1386" s="12">
        <v>0</v>
      </c>
      <c r="Y1386" s="12">
        <v>1</v>
      </c>
      <c r="Z1386" s="12">
        <v>1</v>
      </c>
      <c r="AA1386" s="12">
        <v>0</v>
      </c>
      <c r="AB1386" s="12">
        <v>0</v>
      </c>
      <c r="AC1386" s="12">
        <v>0</v>
      </c>
      <c r="AD1386" s="12">
        <v>1</v>
      </c>
      <c r="AE1386" s="12">
        <v>0</v>
      </c>
      <c r="AF1386" s="12">
        <v>0.5</v>
      </c>
      <c r="AG1386" s="113">
        <v>2.9957322735539909</v>
      </c>
      <c r="AH1386" s="12">
        <v>1</v>
      </c>
      <c r="AI1386" s="24">
        <v>21</v>
      </c>
      <c r="AJ1386" s="12">
        <v>0</v>
      </c>
      <c r="AK1386" s="12" t="s">
        <v>1510</v>
      </c>
      <c r="AL1386" s="12">
        <v>32</v>
      </c>
      <c r="AM1386" s="12" t="s">
        <v>219</v>
      </c>
      <c r="AN1386" s="128">
        <f t="shared" si="50"/>
        <v>2.7080502011022101</v>
      </c>
      <c r="AO1386" s="12">
        <v>1465.7</v>
      </c>
      <c r="AP1386" s="12" t="s">
        <v>1543</v>
      </c>
      <c r="AQ1386" s="12" t="s">
        <v>958</v>
      </c>
      <c r="AR1386" s="12" t="s">
        <v>1514</v>
      </c>
      <c r="AS1386" s="12" t="s">
        <v>1541</v>
      </c>
      <c r="AT1386" s="12" t="s">
        <v>17</v>
      </c>
    </row>
    <row r="1387" spans="1:47" ht="15" customHeight="1" x14ac:dyDescent="0.3">
      <c r="A1387" s="15">
        <v>-0.13948796568074345</v>
      </c>
      <c r="B1387" s="12">
        <v>6.2627249897476672E-2</v>
      </c>
      <c r="C1387" s="12">
        <v>0</v>
      </c>
      <c r="D1387" s="12">
        <v>0</v>
      </c>
      <c r="E1387" s="12">
        <v>0</v>
      </c>
      <c r="F1387" s="12">
        <v>1</v>
      </c>
      <c r="G1387" s="12">
        <v>1</v>
      </c>
      <c r="H1387" s="12">
        <v>0</v>
      </c>
      <c r="I1387" s="12">
        <v>0</v>
      </c>
      <c r="J1387" s="12">
        <v>0</v>
      </c>
      <c r="K1387" s="12">
        <v>0</v>
      </c>
      <c r="L1387" s="12">
        <v>0</v>
      </c>
      <c r="M1387" s="12">
        <v>0</v>
      </c>
      <c r="N1387" s="12">
        <v>1</v>
      </c>
      <c r="O1387" s="113">
        <v>7.6073814256397911</v>
      </c>
      <c r="P1387" s="12">
        <v>1</v>
      </c>
      <c r="Q1387" s="12">
        <v>1</v>
      </c>
      <c r="R1387" s="12">
        <v>0.35399999999999998</v>
      </c>
      <c r="S1387" s="128">
        <v>4.2626798770413155</v>
      </c>
      <c r="T1387" s="126">
        <v>1</v>
      </c>
      <c r="U1387" s="128">
        <v>0.37147015485300211</v>
      </c>
      <c r="V1387" s="12">
        <v>1</v>
      </c>
      <c r="W1387" s="12">
        <v>1</v>
      </c>
      <c r="X1387" s="12">
        <v>0</v>
      </c>
      <c r="Y1387" s="12">
        <v>1</v>
      </c>
      <c r="Z1387" s="12">
        <v>1</v>
      </c>
      <c r="AA1387" s="12">
        <v>0</v>
      </c>
      <c r="AB1387" s="12">
        <v>0</v>
      </c>
      <c r="AC1387" s="12">
        <v>0</v>
      </c>
      <c r="AD1387" s="12">
        <v>1</v>
      </c>
      <c r="AE1387" s="12">
        <v>0</v>
      </c>
      <c r="AF1387" s="12">
        <v>0.5</v>
      </c>
      <c r="AG1387" s="113">
        <v>2.9957322735539909</v>
      </c>
      <c r="AH1387" s="12">
        <v>1</v>
      </c>
      <c r="AI1387" s="24">
        <v>21</v>
      </c>
      <c r="AJ1387" s="12">
        <v>1</v>
      </c>
      <c r="AK1387" s="12" t="s">
        <v>1510</v>
      </c>
      <c r="AL1387" s="12">
        <v>32</v>
      </c>
      <c r="AM1387" s="12" t="s">
        <v>219</v>
      </c>
      <c r="AN1387" s="128">
        <f t="shared" si="50"/>
        <v>2.7080502011022101</v>
      </c>
      <c r="AO1387" s="12">
        <v>1465.7</v>
      </c>
      <c r="AP1387" s="12" t="s">
        <v>1543</v>
      </c>
      <c r="AQ1387" s="12" t="s">
        <v>958</v>
      </c>
      <c r="AR1387" s="12" t="s">
        <v>1515</v>
      </c>
      <c r="AS1387" s="12" t="s">
        <v>1536</v>
      </c>
      <c r="AT1387" s="12" t="s">
        <v>17</v>
      </c>
    </row>
    <row r="1388" spans="1:47" ht="15" customHeight="1" x14ac:dyDescent="0.3">
      <c r="A1388" s="15">
        <v>-7.8184421795125719E-2</v>
      </c>
      <c r="B1388" s="12">
        <v>6.3051953060585267E-2</v>
      </c>
      <c r="C1388" s="12">
        <v>0</v>
      </c>
      <c r="D1388" s="12">
        <v>0</v>
      </c>
      <c r="E1388" s="12">
        <v>0</v>
      </c>
      <c r="F1388" s="12">
        <v>1</v>
      </c>
      <c r="G1388" s="12">
        <v>1</v>
      </c>
      <c r="H1388" s="12">
        <v>0</v>
      </c>
      <c r="I1388" s="12">
        <v>0</v>
      </c>
      <c r="J1388" s="12">
        <v>0</v>
      </c>
      <c r="K1388" s="12">
        <v>0</v>
      </c>
      <c r="L1388" s="12">
        <v>0</v>
      </c>
      <c r="M1388" s="12">
        <v>0</v>
      </c>
      <c r="N1388" s="12">
        <v>1</v>
      </c>
      <c r="O1388" s="113">
        <v>7.6073814256397911</v>
      </c>
      <c r="P1388" s="12">
        <v>1</v>
      </c>
      <c r="Q1388" s="12">
        <v>1</v>
      </c>
      <c r="R1388" s="12">
        <v>0.35399999999999998</v>
      </c>
      <c r="S1388" s="128">
        <v>4.2626798770413155</v>
      </c>
      <c r="T1388" s="126">
        <v>1</v>
      </c>
      <c r="U1388" s="128">
        <v>0.37147015485300211</v>
      </c>
      <c r="V1388" s="12">
        <v>1</v>
      </c>
      <c r="W1388" s="12">
        <v>1</v>
      </c>
      <c r="X1388" s="12">
        <v>0</v>
      </c>
      <c r="Y1388" s="12">
        <v>1</v>
      </c>
      <c r="Z1388" s="12">
        <v>1</v>
      </c>
      <c r="AA1388" s="12">
        <v>0</v>
      </c>
      <c r="AB1388" s="12">
        <v>0</v>
      </c>
      <c r="AC1388" s="12">
        <v>0</v>
      </c>
      <c r="AD1388" s="12">
        <v>1</v>
      </c>
      <c r="AE1388" s="12">
        <v>0</v>
      </c>
      <c r="AF1388" s="12">
        <v>0.5</v>
      </c>
      <c r="AG1388" s="113">
        <v>2.9957322735539909</v>
      </c>
      <c r="AH1388" s="12">
        <v>1</v>
      </c>
      <c r="AI1388" s="24">
        <v>21</v>
      </c>
      <c r="AJ1388" s="12">
        <v>1</v>
      </c>
      <c r="AK1388" s="12" t="s">
        <v>1510</v>
      </c>
      <c r="AL1388" s="12">
        <v>32</v>
      </c>
      <c r="AM1388" s="12" t="s">
        <v>219</v>
      </c>
      <c r="AN1388" s="128">
        <f t="shared" si="50"/>
        <v>2.7080502011022101</v>
      </c>
      <c r="AO1388" s="12">
        <v>1465.7</v>
      </c>
      <c r="AP1388" s="12" t="s">
        <v>1543</v>
      </c>
      <c r="AQ1388" s="12" t="s">
        <v>958</v>
      </c>
      <c r="AR1388" s="12" t="s">
        <v>1530</v>
      </c>
      <c r="AS1388" s="12" t="s">
        <v>1540</v>
      </c>
      <c r="AT1388" s="12" t="s">
        <v>17</v>
      </c>
    </row>
    <row r="1389" spans="1:47" ht="15" customHeight="1" x14ac:dyDescent="0.3">
      <c r="A1389" s="15">
        <v>-4.2163327352112067E-3</v>
      </c>
      <c r="B1389" s="12">
        <v>6.3244991028168107E-2</v>
      </c>
      <c r="C1389" s="12">
        <v>0</v>
      </c>
      <c r="D1389" s="12">
        <v>0</v>
      </c>
      <c r="E1389" s="12">
        <v>0</v>
      </c>
      <c r="F1389" s="12">
        <v>1</v>
      </c>
      <c r="G1389" s="12">
        <v>1</v>
      </c>
      <c r="H1389" s="12">
        <v>0</v>
      </c>
      <c r="I1389" s="12">
        <v>0</v>
      </c>
      <c r="J1389" s="12">
        <v>0</v>
      </c>
      <c r="K1389" s="12">
        <v>0</v>
      </c>
      <c r="L1389" s="12">
        <v>0</v>
      </c>
      <c r="M1389" s="12">
        <v>0</v>
      </c>
      <c r="N1389" s="12">
        <v>1</v>
      </c>
      <c r="O1389" s="113">
        <v>7.6073814256397911</v>
      </c>
      <c r="P1389" s="12">
        <v>1</v>
      </c>
      <c r="Q1389" s="12">
        <v>1</v>
      </c>
      <c r="R1389" s="12">
        <v>0.35399999999999998</v>
      </c>
      <c r="S1389" s="128">
        <v>4.2626798770413155</v>
      </c>
      <c r="T1389" s="126">
        <v>1</v>
      </c>
      <c r="U1389" s="128">
        <v>0.37147015485300211</v>
      </c>
      <c r="V1389" s="12">
        <v>1</v>
      </c>
      <c r="W1389" s="12">
        <v>1</v>
      </c>
      <c r="X1389" s="12">
        <v>0</v>
      </c>
      <c r="Y1389" s="12">
        <v>1</v>
      </c>
      <c r="Z1389" s="12">
        <v>1</v>
      </c>
      <c r="AA1389" s="12">
        <v>0</v>
      </c>
      <c r="AB1389" s="12">
        <v>0</v>
      </c>
      <c r="AC1389" s="12">
        <v>0</v>
      </c>
      <c r="AD1389" s="12">
        <v>1</v>
      </c>
      <c r="AE1389" s="12">
        <v>0</v>
      </c>
      <c r="AF1389" s="12">
        <v>0.5</v>
      </c>
      <c r="AG1389" s="113">
        <v>2.9957322735539909</v>
      </c>
      <c r="AH1389" s="12">
        <v>1</v>
      </c>
      <c r="AI1389" s="24">
        <v>21</v>
      </c>
      <c r="AJ1389" s="12">
        <v>0</v>
      </c>
      <c r="AK1389" s="12" t="s">
        <v>1510</v>
      </c>
      <c r="AL1389" s="12">
        <v>32</v>
      </c>
      <c r="AM1389" s="12" t="s">
        <v>219</v>
      </c>
      <c r="AN1389" s="128">
        <f t="shared" si="50"/>
        <v>2.7080502011022101</v>
      </c>
      <c r="AO1389" s="12">
        <v>1465.7</v>
      </c>
      <c r="AP1389" s="12" t="s">
        <v>1543</v>
      </c>
      <c r="AQ1389" s="12" t="s">
        <v>958</v>
      </c>
      <c r="AR1389" s="12" t="s">
        <v>1533</v>
      </c>
      <c r="AS1389" s="12" t="s">
        <v>1542</v>
      </c>
      <c r="AT1389" s="12" t="s">
        <v>17</v>
      </c>
    </row>
    <row r="1390" spans="1:47" ht="15" customHeight="1" x14ac:dyDescent="0.3">
      <c r="A1390" s="15">
        <v>5.5929805989270769E-2</v>
      </c>
      <c r="B1390" s="12">
        <v>6.3146555149176664E-2</v>
      </c>
      <c r="C1390" s="12">
        <v>0</v>
      </c>
      <c r="D1390" s="12">
        <v>0</v>
      </c>
      <c r="E1390" s="12">
        <v>0</v>
      </c>
      <c r="F1390" s="12">
        <v>1</v>
      </c>
      <c r="G1390" s="12">
        <v>1</v>
      </c>
      <c r="H1390" s="12">
        <v>0</v>
      </c>
      <c r="I1390" s="12">
        <v>0</v>
      </c>
      <c r="J1390" s="12">
        <v>0</v>
      </c>
      <c r="K1390" s="12">
        <v>0</v>
      </c>
      <c r="L1390" s="12">
        <v>0</v>
      </c>
      <c r="M1390" s="12">
        <v>0</v>
      </c>
      <c r="N1390" s="12">
        <v>1</v>
      </c>
      <c r="O1390" s="113">
        <v>7.6073814256397911</v>
      </c>
      <c r="P1390" s="12">
        <v>1</v>
      </c>
      <c r="Q1390" s="12">
        <v>1</v>
      </c>
      <c r="R1390" s="12">
        <v>0.35399999999999998</v>
      </c>
      <c r="S1390" s="128">
        <v>4.2626798770413155</v>
      </c>
      <c r="T1390" s="126">
        <v>1</v>
      </c>
      <c r="U1390" s="128">
        <v>0.37147015485300211</v>
      </c>
      <c r="V1390" s="12">
        <v>1</v>
      </c>
      <c r="W1390" s="12">
        <v>1</v>
      </c>
      <c r="X1390" s="12">
        <v>0</v>
      </c>
      <c r="Y1390" s="12">
        <v>1</v>
      </c>
      <c r="Z1390" s="12">
        <v>1</v>
      </c>
      <c r="AA1390" s="12">
        <v>0</v>
      </c>
      <c r="AB1390" s="12">
        <v>0</v>
      </c>
      <c r="AC1390" s="12">
        <v>0</v>
      </c>
      <c r="AD1390" s="12">
        <v>1</v>
      </c>
      <c r="AE1390" s="12">
        <v>0</v>
      </c>
      <c r="AF1390" s="12">
        <v>0.5</v>
      </c>
      <c r="AG1390" s="113">
        <v>2.9957322735539909</v>
      </c>
      <c r="AH1390" s="12">
        <v>1</v>
      </c>
      <c r="AI1390" s="24">
        <v>21</v>
      </c>
      <c r="AJ1390" s="12">
        <v>1</v>
      </c>
      <c r="AK1390" s="12" t="s">
        <v>1510</v>
      </c>
      <c r="AL1390" s="12">
        <v>32</v>
      </c>
      <c r="AM1390" s="12" t="s">
        <v>219</v>
      </c>
      <c r="AN1390" s="128">
        <f t="shared" si="50"/>
        <v>2.7080502011022101</v>
      </c>
      <c r="AO1390" s="12">
        <v>1465.7</v>
      </c>
      <c r="AP1390" s="12" t="s">
        <v>1543</v>
      </c>
      <c r="AQ1390" s="12" t="s">
        <v>958</v>
      </c>
      <c r="AR1390" s="12" t="s">
        <v>1531</v>
      </c>
      <c r="AS1390" s="12" t="s">
        <v>1539</v>
      </c>
      <c r="AT1390" s="12" t="s">
        <v>17</v>
      </c>
      <c r="AU1390" s="12"/>
    </row>
    <row r="1391" spans="1:47" ht="15" customHeight="1" x14ac:dyDescent="0.3">
      <c r="A1391" s="15">
        <v>1.0606833744824204E-2</v>
      </c>
      <c r="B1391" s="12">
        <v>2.651708436206051E-2</v>
      </c>
      <c r="C1391" s="12">
        <v>0</v>
      </c>
      <c r="D1391" s="12">
        <v>1</v>
      </c>
      <c r="E1391" s="12">
        <v>0</v>
      </c>
      <c r="F1391" s="12">
        <v>1</v>
      </c>
      <c r="G1391" s="12">
        <v>1</v>
      </c>
      <c r="H1391" s="12">
        <v>0</v>
      </c>
      <c r="I1391" s="12">
        <v>0</v>
      </c>
      <c r="J1391" s="12">
        <v>0</v>
      </c>
      <c r="K1391" s="12">
        <v>0</v>
      </c>
      <c r="L1391" s="12">
        <v>0</v>
      </c>
      <c r="M1391" s="12">
        <v>0</v>
      </c>
      <c r="N1391" s="12">
        <v>0</v>
      </c>
      <c r="O1391" s="113">
        <v>7.60688453121963</v>
      </c>
      <c r="P1391" s="12">
        <v>0</v>
      </c>
      <c r="Q1391" s="12">
        <v>1</v>
      </c>
      <c r="R1391" s="12">
        <v>0.35399999999999998</v>
      </c>
      <c r="S1391" s="128">
        <v>1.791759469228055</v>
      </c>
      <c r="T1391" s="126">
        <v>1</v>
      </c>
      <c r="U1391" s="128">
        <v>0.67647098744269374</v>
      </c>
      <c r="V1391" s="12">
        <v>1</v>
      </c>
      <c r="W1391" s="12">
        <v>1</v>
      </c>
      <c r="X1391" s="12">
        <v>1</v>
      </c>
      <c r="Y1391" s="12">
        <v>0</v>
      </c>
      <c r="Z1391" s="12">
        <v>1</v>
      </c>
      <c r="AA1391" s="12">
        <v>0</v>
      </c>
      <c r="AB1391" s="12">
        <v>0</v>
      </c>
      <c r="AC1391" s="12">
        <v>0</v>
      </c>
      <c r="AD1391" s="12">
        <v>1</v>
      </c>
      <c r="AE1391" s="12">
        <v>0</v>
      </c>
      <c r="AF1391" s="12">
        <v>0.56000000000000005</v>
      </c>
      <c r="AG1391" s="113">
        <v>2.9957322735539909</v>
      </c>
      <c r="AH1391" s="12">
        <v>1</v>
      </c>
      <c r="AI1391" s="24">
        <v>36</v>
      </c>
      <c r="AJ1391" s="12">
        <v>1</v>
      </c>
      <c r="AK1391" s="12" t="s">
        <v>1548</v>
      </c>
      <c r="AL1391" s="12">
        <v>33</v>
      </c>
      <c r="AM1391" s="12" t="s">
        <v>222</v>
      </c>
      <c r="AN1391" s="128">
        <f t="shared" ref="AN1391:AN1426" si="51">LN((933.33/60+1512/12+1541.05/6)/3)</f>
        <v>4.8888371252365896</v>
      </c>
      <c r="AO1391" s="12">
        <v>1376.05</v>
      </c>
      <c r="AP1391" s="12" t="s">
        <v>1564</v>
      </c>
      <c r="AQ1391" s="12" t="s">
        <v>1578</v>
      </c>
      <c r="AR1391" s="12" t="s">
        <v>1561</v>
      </c>
      <c r="AS1391" s="12" t="s">
        <v>1579</v>
      </c>
      <c r="AT1391" s="12" t="s">
        <v>17</v>
      </c>
    </row>
    <row r="1392" spans="1:47" ht="15" customHeight="1" x14ac:dyDescent="0.3">
      <c r="A1392" s="15">
        <v>-5.5602857016279018E-2</v>
      </c>
      <c r="B1392" s="12">
        <v>2.6477550960132861E-2</v>
      </c>
      <c r="C1392" s="12">
        <v>0</v>
      </c>
      <c r="D1392" s="12">
        <v>1</v>
      </c>
      <c r="E1392" s="12">
        <v>0</v>
      </c>
      <c r="F1392" s="12">
        <v>1</v>
      </c>
      <c r="G1392" s="12">
        <v>1</v>
      </c>
      <c r="H1392" s="12">
        <v>0</v>
      </c>
      <c r="I1392" s="12">
        <v>0</v>
      </c>
      <c r="J1392" s="12">
        <v>0</v>
      </c>
      <c r="K1392" s="12">
        <v>0</v>
      </c>
      <c r="L1392" s="12">
        <v>0</v>
      </c>
      <c r="M1392" s="12">
        <v>0</v>
      </c>
      <c r="N1392" s="12">
        <v>0</v>
      </c>
      <c r="O1392" s="113">
        <v>7.60688453121963</v>
      </c>
      <c r="P1392" s="12">
        <v>0</v>
      </c>
      <c r="Q1392" s="12">
        <v>1</v>
      </c>
      <c r="R1392" s="12">
        <v>0.35399999999999998</v>
      </c>
      <c r="S1392" s="128">
        <v>1.791759469228055</v>
      </c>
      <c r="T1392" s="126">
        <v>1</v>
      </c>
      <c r="U1392" s="128">
        <v>0.67647098744269374</v>
      </c>
      <c r="V1392" s="12">
        <v>1</v>
      </c>
      <c r="W1392" s="12">
        <v>1</v>
      </c>
      <c r="X1392" s="12">
        <v>1</v>
      </c>
      <c r="Y1392" s="12">
        <v>0</v>
      </c>
      <c r="Z1392" s="12">
        <v>1</v>
      </c>
      <c r="AA1392" s="12">
        <v>0</v>
      </c>
      <c r="AB1392" s="12">
        <v>0</v>
      </c>
      <c r="AC1392" s="12">
        <v>0</v>
      </c>
      <c r="AD1392" s="12">
        <v>1</v>
      </c>
      <c r="AE1392" s="12">
        <v>0</v>
      </c>
      <c r="AF1392" s="12">
        <v>0.56000000000000005</v>
      </c>
      <c r="AG1392" s="113">
        <v>2.9957322735539909</v>
      </c>
      <c r="AH1392" s="12">
        <v>1</v>
      </c>
      <c r="AI1392" s="24">
        <v>36</v>
      </c>
      <c r="AJ1392" s="12">
        <v>1</v>
      </c>
      <c r="AK1392" s="12" t="s">
        <v>1548</v>
      </c>
      <c r="AL1392" s="12">
        <v>33</v>
      </c>
      <c r="AM1392" s="12" t="s">
        <v>222</v>
      </c>
      <c r="AN1392" s="128">
        <f t="shared" si="51"/>
        <v>4.8888371252365896</v>
      </c>
      <c r="AO1392" s="12">
        <v>1376.05</v>
      </c>
      <c r="AP1392" s="12" t="s">
        <v>1565</v>
      </c>
      <c r="AQ1392" s="12" t="s">
        <v>1578</v>
      </c>
      <c r="AR1392" s="12" t="s">
        <v>1562</v>
      </c>
      <c r="AS1392" s="12" t="s">
        <v>1580</v>
      </c>
      <c r="AT1392" s="12" t="s">
        <v>17</v>
      </c>
    </row>
    <row r="1393" spans="1:46" ht="15" customHeight="1" x14ac:dyDescent="0.3">
      <c r="A1393" s="15">
        <v>-2.755532030896591E-3</v>
      </c>
      <c r="B1393" s="12">
        <v>2.7555320308965906E-2</v>
      </c>
      <c r="C1393" s="12">
        <v>0</v>
      </c>
      <c r="D1393" s="12">
        <v>1</v>
      </c>
      <c r="E1393" s="12">
        <v>0</v>
      </c>
      <c r="F1393" s="12">
        <v>1</v>
      </c>
      <c r="G1393" s="12">
        <v>1</v>
      </c>
      <c r="H1393" s="12">
        <v>0</v>
      </c>
      <c r="I1393" s="12">
        <v>0</v>
      </c>
      <c r="J1393" s="12">
        <v>0</v>
      </c>
      <c r="K1393" s="12">
        <v>0</v>
      </c>
      <c r="L1393" s="12">
        <v>0</v>
      </c>
      <c r="M1393" s="12">
        <v>0</v>
      </c>
      <c r="N1393" s="12">
        <v>0</v>
      </c>
      <c r="O1393" s="113">
        <v>7.60688453121963</v>
      </c>
      <c r="P1393" s="12">
        <v>0</v>
      </c>
      <c r="Q1393" s="12">
        <v>1</v>
      </c>
      <c r="R1393" s="12">
        <v>0.35399999999999998</v>
      </c>
      <c r="S1393" s="128">
        <v>1.791759469228055</v>
      </c>
      <c r="T1393" s="126">
        <v>1</v>
      </c>
      <c r="U1393" s="128">
        <v>0.67647098744269374</v>
      </c>
      <c r="V1393" s="12">
        <v>1</v>
      </c>
      <c r="W1393" s="12">
        <v>1</v>
      </c>
      <c r="X1393" s="12">
        <v>1</v>
      </c>
      <c r="Y1393" s="12">
        <v>0</v>
      </c>
      <c r="Z1393" s="12">
        <v>1</v>
      </c>
      <c r="AA1393" s="12">
        <v>0</v>
      </c>
      <c r="AB1393" s="12">
        <v>0</v>
      </c>
      <c r="AC1393" s="12">
        <v>0</v>
      </c>
      <c r="AD1393" s="12">
        <v>1</v>
      </c>
      <c r="AE1393" s="12">
        <v>0</v>
      </c>
      <c r="AF1393" s="12">
        <v>0.56000000000000005</v>
      </c>
      <c r="AG1393" s="113">
        <v>2.9957322735539909</v>
      </c>
      <c r="AH1393" s="12">
        <v>1</v>
      </c>
      <c r="AI1393" s="24">
        <v>36</v>
      </c>
      <c r="AJ1393" s="12">
        <v>1</v>
      </c>
      <c r="AK1393" s="12" t="s">
        <v>1548</v>
      </c>
      <c r="AL1393" s="12">
        <v>33</v>
      </c>
      <c r="AM1393" s="12" t="s">
        <v>222</v>
      </c>
      <c r="AN1393" s="128">
        <f t="shared" si="51"/>
        <v>4.8888371252365896</v>
      </c>
      <c r="AO1393" s="12">
        <v>1376.05</v>
      </c>
      <c r="AP1393" s="12" t="s">
        <v>1564</v>
      </c>
      <c r="AQ1393" s="12" t="s">
        <v>1578</v>
      </c>
      <c r="AR1393" s="12" t="s">
        <v>1561</v>
      </c>
      <c r="AS1393" s="12" t="s">
        <v>1579</v>
      </c>
      <c r="AT1393" s="12" t="s">
        <v>17</v>
      </c>
    </row>
    <row r="1394" spans="1:46" ht="15" customHeight="1" x14ac:dyDescent="0.3">
      <c r="A1394" s="15">
        <v>-6.3250575187533437E-2</v>
      </c>
      <c r="B1394" s="12">
        <v>2.7500250081536275E-2</v>
      </c>
      <c r="C1394" s="12">
        <v>0</v>
      </c>
      <c r="D1394" s="12">
        <v>1</v>
      </c>
      <c r="E1394" s="12">
        <v>0</v>
      </c>
      <c r="F1394" s="12">
        <v>1</v>
      </c>
      <c r="G1394" s="12">
        <v>1</v>
      </c>
      <c r="H1394" s="12">
        <v>0</v>
      </c>
      <c r="I1394" s="12">
        <v>0</v>
      </c>
      <c r="J1394" s="12">
        <v>0</v>
      </c>
      <c r="K1394" s="12">
        <v>0</v>
      </c>
      <c r="L1394" s="12">
        <v>0</v>
      </c>
      <c r="M1394" s="12">
        <v>0</v>
      </c>
      <c r="N1394" s="12">
        <v>0</v>
      </c>
      <c r="O1394" s="113">
        <v>7.60688453121963</v>
      </c>
      <c r="P1394" s="12">
        <v>0</v>
      </c>
      <c r="Q1394" s="12">
        <v>1</v>
      </c>
      <c r="R1394" s="12">
        <v>0.35399999999999998</v>
      </c>
      <c r="S1394" s="128">
        <v>1.791759469228055</v>
      </c>
      <c r="T1394" s="126">
        <v>1</v>
      </c>
      <c r="U1394" s="128">
        <v>0.67647098744269374</v>
      </c>
      <c r="V1394" s="12">
        <v>1</v>
      </c>
      <c r="W1394" s="12">
        <v>1</v>
      </c>
      <c r="X1394" s="12">
        <v>1</v>
      </c>
      <c r="Y1394" s="12">
        <v>0</v>
      </c>
      <c r="Z1394" s="12">
        <v>1</v>
      </c>
      <c r="AA1394" s="12">
        <v>0</v>
      </c>
      <c r="AB1394" s="12">
        <v>0</v>
      </c>
      <c r="AC1394" s="12">
        <v>0</v>
      </c>
      <c r="AD1394" s="12">
        <v>1</v>
      </c>
      <c r="AE1394" s="12">
        <v>0</v>
      </c>
      <c r="AF1394" s="12">
        <v>0.56000000000000005</v>
      </c>
      <c r="AG1394" s="113">
        <v>2.9957322735539909</v>
      </c>
      <c r="AH1394" s="12">
        <v>1</v>
      </c>
      <c r="AI1394" s="24">
        <v>36</v>
      </c>
      <c r="AJ1394" s="12">
        <v>1</v>
      </c>
      <c r="AK1394" s="12" t="s">
        <v>1548</v>
      </c>
      <c r="AL1394" s="12">
        <v>33</v>
      </c>
      <c r="AM1394" s="12" t="s">
        <v>222</v>
      </c>
      <c r="AN1394" s="128">
        <f t="shared" si="51"/>
        <v>4.8888371252365896</v>
      </c>
      <c r="AO1394" s="12">
        <v>1376.05</v>
      </c>
      <c r="AP1394" s="12" t="s">
        <v>1565</v>
      </c>
      <c r="AQ1394" s="12" t="s">
        <v>1578</v>
      </c>
      <c r="AR1394" s="12" t="s">
        <v>1562</v>
      </c>
      <c r="AS1394" s="12" t="s">
        <v>1580</v>
      </c>
      <c r="AT1394" s="12" t="s">
        <v>17</v>
      </c>
    </row>
    <row r="1395" spans="1:46" ht="15" customHeight="1" x14ac:dyDescent="0.3">
      <c r="A1395" s="15">
        <v>3.0297052829769619E-2</v>
      </c>
      <c r="B1395" s="12">
        <v>2.7542775299790566E-2</v>
      </c>
      <c r="C1395" s="12">
        <v>0</v>
      </c>
      <c r="D1395" s="12">
        <v>1</v>
      </c>
      <c r="E1395" s="12">
        <v>0</v>
      </c>
      <c r="F1395" s="12">
        <v>1</v>
      </c>
      <c r="G1395" s="12">
        <v>1</v>
      </c>
      <c r="H1395" s="12">
        <v>0</v>
      </c>
      <c r="I1395" s="12">
        <v>0</v>
      </c>
      <c r="J1395" s="12">
        <v>0</v>
      </c>
      <c r="K1395" s="12">
        <v>0</v>
      </c>
      <c r="L1395" s="12">
        <v>0</v>
      </c>
      <c r="M1395" s="12">
        <v>0</v>
      </c>
      <c r="N1395" s="12">
        <v>0</v>
      </c>
      <c r="O1395" s="113">
        <v>7.60688453121963</v>
      </c>
      <c r="P1395" s="12">
        <v>0</v>
      </c>
      <c r="Q1395" s="12">
        <v>1</v>
      </c>
      <c r="R1395" s="12">
        <v>0.35399999999999998</v>
      </c>
      <c r="S1395" s="128">
        <v>1.791759469228055</v>
      </c>
      <c r="T1395" s="126">
        <v>1</v>
      </c>
      <c r="U1395" s="128">
        <v>0.67647098744269374</v>
      </c>
      <c r="V1395" s="12">
        <v>1</v>
      </c>
      <c r="W1395" s="12">
        <v>1</v>
      </c>
      <c r="X1395" s="12">
        <v>1</v>
      </c>
      <c r="Y1395" s="12">
        <v>0</v>
      </c>
      <c r="Z1395" s="12">
        <v>1</v>
      </c>
      <c r="AA1395" s="12">
        <v>0</v>
      </c>
      <c r="AB1395" s="12">
        <v>0</v>
      </c>
      <c r="AC1395" s="12">
        <v>0</v>
      </c>
      <c r="AD1395" s="12">
        <v>1</v>
      </c>
      <c r="AE1395" s="12">
        <v>0</v>
      </c>
      <c r="AF1395" s="12">
        <v>0</v>
      </c>
      <c r="AG1395" s="113">
        <v>2.9957322735539909</v>
      </c>
      <c r="AH1395" s="12">
        <v>1</v>
      </c>
      <c r="AI1395" s="24">
        <v>36</v>
      </c>
      <c r="AJ1395" s="12">
        <v>1</v>
      </c>
      <c r="AK1395" s="12" t="s">
        <v>1548</v>
      </c>
      <c r="AL1395" s="12">
        <v>33</v>
      </c>
      <c r="AM1395" s="12" t="s">
        <v>222</v>
      </c>
      <c r="AN1395" s="128">
        <f t="shared" si="51"/>
        <v>4.8888371252365896</v>
      </c>
      <c r="AO1395" s="12">
        <v>1376.05</v>
      </c>
      <c r="AP1395" s="12" t="s">
        <v>1566</v>
      </c>
      <c r="AQ1395" s="12" t="s">
        <v>1578</v>
      </c>
      <c r="AR1395" s="12" t="s">
        <v>436</v>
      </c>
      <c r="AS1395" s="12" t="s">
        <v>1581</v>
      </c>
      <c r="AT1395" s="12" t="s">
        <v>17</v>
      </c>
    </row>
    <row r="1396" spans="1:46" ht="15" customHeight="1" x14ac:dyDescent="0.3">
      <c r="A1396" s="15">
        <v>1.6684536381733322E-2</v>
      </c>
      <c r="B1396" s="12">
        <v>2.6514884844484304E-2</v>
      </c>
      <c r="C1396" s="12">
        <v>0</v>
      </c>
      <c r="D1396" s="12">
        <v>1</v>
      </c>
      <c r="E1396" s="12">
        <v>0</v>
      </c>
      <c r="F1396" s="12">
        <v>1</v>
      </c>
      <c r="G1396" s="12">
        <v>1</v>
      </c>
      <c r="H1396" s="12">
        <v>0</v>
      </c>
      <c r="I1396" s="12">
        <v>0</v>
      </c>
      <c r="J1396" s="12">
        <v>0</v>
      </c>
      <c r="K1396" s="12">
        <v>0</v>
      </c>
      <c r="L1396" s="12">
        <v>0</v>
      </c>
      <c r="M1396" s="12">
        <v>0</v>
      </c>
      <c r="N1396" s="12">
        <v>0</v>
      </c>
      <c r="O1396" s="113">
        <v>7.60688453121963</v>
      </c>
      <c r="P1396" s="12">
        <v>0</v>
      </c>
      <c r="Q1396" s="12">
        <v>1</v>
      </c>
      <c r="R1396" s="12">
        <v>0.35399999999999998</v>
      </c>
      <c r="S1396" s="128">
        <v>1.791759469228055</v>
      </c>
      <c r="T1396" s="126">
        <v>1</v>
      </c>
      <c r="U1396" s="128">
        <v>0.67647098744269374</v>
      </c>
      <c r="V1396" s="12">
        <v>1</v>
      </c>
      <c r="W1396" s="12">
        <v>1</v>
      </c>
      <c r="X1396" s="12">
        <v>1</v>
      </c>
      <c r="Y1396" s="12">
        <v>0</v>
      </c>
      <c r="Z1396" s="12">
        <v>1</v>
      </c>
      <c r="AA1396" s="12">
        <v>0</v>
      </c>
      <c r="AB1396" s="12">
        <v>0</v>
      </c>
      <c r="AC1396" s="12">
        <v>0</v>
      </c>
      <c r="AD1396" s="12">
        <v>1</v>
      </c>
      <c r="AE1396" s="12">
        <v>0</v>
      </c>
      <c r="AF1396" s="12">
        <v>0.56000000000000005</v>
      </c>
      <c r="AG1396" s="113">
        <v>2.9957322735539909</v>
      </c>
      <c r="AH1396" s="12">
        <v>1</v>
      </c>
      <c r="AI1396" s="24">
        <v>36</v>
      </c>
      <c r="AJ1396" s="12">
        <v>1</v>
      </c>
      <c r="AK1396" s="12" t="s">
        <v>1548</v>
      </c>
      <c r="AL1396" s="12">
        <v>33</v>
      </c>
      <c r="AM1396" s="12" t="s">
        <v>222</v>
      </c>
      <c r="AN1396" s="128">
        <f t="shared" si="51"/>
        <v>4.8888371252365896</v>
      </c>
      <c r="AO1396" s="12">
        <v>1376.05</v>
      </c>
      <c r="AP1396" s="12" t="s">
        <v>1564</v>
      </c>
      <c r="AQ1396" s="12" t="s">
        <v>1563</v>
      </c>
      <c r="AR1396" s="12" t="s">
        <v>1561</v>
      </c>
      <c r="AS1396" s="12" t="s">
        <v>1567</v>
      </c>
      <c r="AT1396" s="12" t="s">
        <v>17</v>
      </c>
    </row>
    <row r="1397" spans="1:46" ht="15" customHeight="1" x14ac:dyDescent="0.3">
      <c r="A1397" s="15">
        <v>-5.511377984668038E-2</v>
      </c>
      <c r="B1397" s="12">
        <v>2.647827003974158E-2</v>
      </c>
      <c r="C1397" s="12">
        <v>0</v>
      </c>
      <c r="D1397" s="12">
        <v>1</v>
      </c>
      <c r="E1397" s="12">
        <v>0</v>
      </c>
      <c r="F1397" s="12">
        <v>1</v>
      </c>
      <c r="G1397" s="12">
        <v>1</v>
      </c>
      <c r="H1397" s="12">
        <v>0</v>
      </c>
      <c r="I1397" s="12">
        <v>0</v>
      </c>
      <c r="J1397" s="12">
        <v>0</v>
      </c>
      <c r="K1397" s="12">
        <v>0</v>
      </c>
      <c r="L1397" s="12">
        <v>0</v>
      </c>
      <c r="M1397" s="12">
        <v>0</v>
      </c>
      <c r="N1397" s="12">
        <v>0</v>
      </c>
      <c r="O1397" s="113">
        <v>7.60688453121963</v>
      </c>
      <c r="P1397" s="12">
        <v>0</v>
      </c>
      <c r="Q1397" s="12">
        <v>1</v>
      </c>
      <c r="R1397" s="12">
        <v>0.35399999999999998</v>
      </c>
      <c r="S1397" s="128">
        <v>1.791759469228055</v>
      </c>
      <c r="T1397" s="126">
        <v>1</v>
      </c>
      <c r="U1397" s="128">
        <v>0.67647098744269374</v>
      </c>
      <c r="V1397" s="12">
        <v>1</v>
      </c>
      <c r="W1397" s="12">
        <v>1</v>
      </c>
      <c r="X1397" s="12">
        <v>1</v>
      </c>
      <c r="Y1397" s="12">
        <v>0</v>
      </c>
      <c r="Z1397" s="12">
        <v>1</v>
      </c>
      <c r="AA1397" s="12">
        <v>0</v>
      </c>
      <c r="AB1397" s="12">
        <v>0</v>
      </c>
      <c r="AC1397" s="12">
        <v>0</v>
      </c>
      <c r="AD1397" s="12">
        <v>1</v>
      </c>
      <c r="AE1397" s="12">
        <v>0</v>
      </c>
      <c r="AF1397" s="12">
        <v>0.56000000000000005</v>
      </c>
      <c r="AG1397" s="113">
        <v>2.9957322735539909</v>
      </c>
      <c r="AH1397" s="12">
        <v>1</v>
      </c>
      <c r="AI1397" s="24">
        <v>36</v>
      </c>
      <c r="AJ1397" s="12">
        <v>1</v>
      </c>
      <c r="AK1397" s="12" t="s">
        <v>1548</v>
      </c>
      <c r="AL1397" s="12">
        <v>33</v>
      </c>
      <c r="AM1397" s="12" t="s">
        <v>222</v>
      </c>
      <c r="AN1397" s="128">
        <f t="shared" si="51"/>
        <v>4.8888371252365896</v>
      </c>
      <c r="AO1397" s="12">
        <v>1376.05</v>
      </c>
      <c r="AP1397" s="12" t="s">
        <v>1565</v>
      </c>
      <c r="AQ1397" s="12" t="s">
        <v>1563</v>
      </c>
      <c r="AR1397" s="12" t="s">
        <v>1562</v>
      </c>
      <c r="AS1397" s="12" t="s">
        <v>1568</v>
      </c>
      <c r="AT1397" s="12" t="s">
        <v>17</v>
      </c>
    </row>
    <row r="1398" spans="1:46" ht="15" customHeight="1" x14ac:dyDescent="0.3">
      <c r="A1398" s="15">
        <v>-3.1457968934124015E-3</v>
      </c>
      <c r="B1398" s="12">
        <v>2.7555288577634948E-2</v>
      </c>
      <c r="C1398" s="12">
        <v>0</v>
      </c>
      <c r="D1398" s="12">
        <v>1</v>
      </c>
      <c r="E1398" s="12">
        <v>0</v>
      </c>
      <c r="F1398" s="12">
        <v>1</v>
      </c>
      <c r="G1398" s="12">
        <v>1</v>
      </c>
      <c r="H1398" s="12">
        <v>0</v>
      </c>
      <c r="I1398" s="12">
        <v>0</v>
      </c>
      <c r="J1398" s="12">
        <v>0</v>
      </c>
      <c r="K1398" s="12">
        <v>0</v>
      </c>
      <c r="L1398" s="12">
        <v>0</v>
      </c>
      <c r="M1398" s="12">
        <v>0</v>
      </c>
      <c r="N1398" s="12">
        <v>0</v>
      </c>
      <c r="O1398" s="113">
        <v>7.60688453121963</v>
      </c>
      <c r="P1398" s="12">
        <v>0</v>
      </c>
      <c r="Q1398" s="12">
        <v>1</v>
      </c>
      <c r="R1398" s="12">
        <v>0.35399999999999998</v>
      </c>
      <c r="S1398" s="128">
        <v>1.791759469228055</v>
      </c>
      <c r="T1398" s="126">
        <v>1</v>
      </c>
      <c r="U1398" s="128">
        <v>0.67647098744269374</v>
      </c>
      <c r="V1398" s="12">
        <v>1</v>
      </c>
      <c r="W1398" s="12">
        <v>1</v>
      </c>
      <c r="X1398" s="12">
        <v>1</v>
      </c>
      <c r="Y1398" s="12">
        <v>0</v>
      </c>
      <c r="Z1398" s="12">
        <v>1</v>
      </c>
      <c r="AA1398" s="12">
        <v>0</v>
      </c>
      <c r="AB1398" s="12">
        <v>0</v>
      </c>
      <c r="AC1398" s="12">
        <v>0</v>
      </c>
      <c r="AD1398" s="12">
        <v>1</v>
      </c>
      <c r="AE1398" s="12">
        <v>0</v>
      </c>
      <c r="AF1398" s="12">
        <v>0.56000000000000005</v>
      </c>
      <c r="AG1398" s="113">
        <v>2.9957322735539909</v>
      </c>
      <c r="AH1398" s="12">
        <v>1</v>
      </c>
      <c r="AI1398" s="24">
        <v>36</v>
      </c>
      <c r="AJ1398" s="12">
        <v>1</v>
      </c>
      <c r="AK1398" s="12" t="s">
        <v>1548</v>
      </c>
      <c r="AL1398" s="12">
        <v>33</v>
      </c>
      <c r="AM1398" s="12" t="s">
        <v>222</v>
      </c>
      <c r="AN1398" s="128">
        <f t="shared" si="51"/>
        <v>4.8888371252365896</v>
      </c>
      <c r="AO1398" s="12">
        <v>1376.05</v>
      </c>
      <c r="AP1398" s="12" t="s">
        <v>1564</v>
      </c>
      <c r="AQ1398" s="12" t="s">
        <v>1563</v>
      </c>
      <c r="AR1398" s="12" t="s">
        <v>1561</v>
      </c>
      <c r="AS1398" s="12" t="s">
        <v>1567</v>
      </c>
      <c r="AT1398" s="12" t="s">
        <v>17</v>
      </c>
    </row>
    <row r="1399" spans="1:46" ht="15" customHeight="1" x14ac:dyDescent="0.3">
      <c r="A1399" s="15">
        <v>-6.248489627509627E-2</v>
      </c>
      <c r="B1399" s="12">
        <v>2.7501579132371664E-2</v>
      </c>
      <c r="C1399" s="12">
        <v>0</v>
      </c>
      <c r="D1399" s="12">
        <v>1</v>
      </c>
      <c r="E1399" s="12">
        <v>0</v>
      </c>
      <c r="F1399" s="12">
        <v>1</v>
      </c>
      <c r="G1399" s="12">
        <v>1</v>
      </c>
      <c r="H1399" s="12">
        <v>0</v>
      </c>
      <c r="I1399" s="12">
        <v>0</v>
      </c>
      <c r="J1399" s="12">
        <v>0</v>
      </c>
      <c r="K1399" s="12">
        <v>0</v>
      </c>
      <c r="L1399" s="12">
        <v>0</v>
      </c>
      <c r="M1399" s="12">
        <v>0</v>
      </c>
      <c r="N1399" s="12">
        <v>0</v>
      </c>
      <c r="O1399" s="113">
        <v>7.60688453121963</v>
      </c>
      <c r="P1399" s="12">
        <v>0</v>
      </c>
      <c r="Q1399" s="12">
        <v>1</v>
      </c>
      <c r="R1399" s="12">
        <v>0.35399999999999998</v>
      </c>
      <c r="S1399" s="128">
        <v>1.791759469228055</v>
      </c>
      <c r="T1399" s="126">
        <v>1</v>
      </c>
      <c r="U1399" s="128">
        <v>0.67647098744269374</v>
      </c>
      <c r="V1399" s="12">
        <v>1</v>
      </c>
      <c r="W1399" s="12">
        <v>1</v>
      </c>
      <c r="X1399" s="12">
        <v>1</v>
      </c>
      <c r="Y1399" s="12">
        <v>0</v>
      </c>
      <c r="Z1399" s="12">
        <v>1</v>
      </c>
      <c r="AA1399" s="12">
        <v>0</v>
      </c>
      <c r="AB1399" s="12">
        <v>0</v>
      </c>
      <c r="AC1399" s="12">
        <v>0</v>
      </c>
      <c r="AD1399" s="12">
        <v>1</v>
      </c>
      <c r="AE1399" s="12">
        <v>0</v>
      </c>
      <c r="AF1399" s="12">
        <v>0.56000000000000005</v>
      </c>
      <c r="AG1399" s="113">
        <v>2.9957322735539909</v>
      </c>
      <c r="AH1399" s="12">
        <v>1</v>
      </c>
      <c r="AI1399" s="24">
        <v>36</v>
      </c>
      <c r="AJ1399" s="12">
        <v>1</v>
      </c>
      <c r="AK1399" s="12" t="s">
        <v>1548</v>
      </c>
      <c r="AL1399" s="12">
        <v>33</v>
      </c>
      <c r="AM1399" s="12" t="s">
        <v>222</v>
      </c>
      <c r="AN1399" s="128">
        <f t="shared" si="51"/>
        <v>4.8888371252365896</v>
      </c>
      <c r="AO1399" s="12">
        <v>1376.05</v>
      </c>
      <c r="AP1399" s="12" t="s">
        <v>1565</v>
      </c>
      <c r="AQ1399" s="12" t="s">
        <v>1563</v>
      </c>
      <c r="AR1399" s="12" t="s">
        <v>1562</v>
      </c>
      <c r="AS1399" s="12" t="s">
        <v>1568</v>
      </c>
      <c r="AT1399" s="12" t="s">
        <v>17</v>
      </c>
    </row>
    <row r="1400" spans="1:46" ht="15" customHeight="1" x14ac:dyDescent="0.3">
      <c r="A1400" s="15">
        <v>7.3421566974431092E-3</v>
      </c>
      <c r="B1400" s="12">
        <v>2.7554682193933557E-2</v>
      </c>
      <c r="C1400" s="12">
        <v>0</v>
      </c>
      <c r="D1400" s="12">
        <v>1</v>
      </c>
      <c r="E1400" s="12">
        <v>0</v>
      </c>
      <c r="F1400" s="12">
        <v>1</v>
      </c>
      <c r="G1400" s="12">
        <v>1</v>
      </c>
      <c r="H1400" s="12">
        <v>0</v>
      </c>
      <c r="I1400" s="12">
        <v>0</v>
      </c>
      <c r="J1400" s="12">
        <v>0</v>
      </c>
      <c r="K1400" s="12">
        <v>0</v>
      </c>
      <c r="L1400" s="12">
        <v>0</v>
      </c>
      <c r="M1400" s="12">
        <v>0</v>
      </c>
      <c r="N1400" s="12">
        <v>0</v>
      </c>
      <c r="O1400" s="113">
        <v>7.60688453121963</v>
      </c>
      <c r="P1400" s="12">
        <v>0</v>
      </c>
      <c r="Q1400" s="12">
        <v>1</v>
      </c>
      <c r="R1400" s="12">
        <v>0.35399999999999998</v>
      </c>
      <c r="S1400" s="128">
        <v>1.791759469228055</v>
      </c>
      <c r="T1400" s="126">
        <v>1</v>
      </c>
      <c r="U1400" s="128">
        <v>0.67647098744269374</v>
      </c>
      <c r="V1400" s="12">
        <v>1</v>
      </c>
      <c r="W1400" s="12">
        <v>1</v>
      </c>
      <c r="X1400" s="12">
        <v>1</v>
      </c>
      <c r="Y1400" s="12">
        <v>0</v>
      </c>
      <c r="Z1400" s="12">
        <v>1</v>
      </c>
      <c r="AA1400" s="12">
        <v>0</v>
      </c>
      <c r="AB1400" s="12">
        <v>0</v>
      </c>
      <c r="AC1400" s="12">
        <v>0</v>
      </c>
      <c r="AD1400" s="12">
        <v>1</v>
      </c>
      <c r="AE1400" s="12">
        <v>0</v>
      </c>
      <c r="AF1400" s="12">
        <v>0</v>
      </c>
      <c r="AG1400" s="113">
        <v>2.9957322735539909</v>
      </c>
      <c r="AH1400" s="12">
        <v>1</v>
      </c>
      <c r="AI1400" s="24">
        <v>36</v>
      </c>
      <c r="AJ1400" s="12">
        <v>1</v>
      </c>
      <c r="AK1400" s="12" t="s">
        <v>1548</v>
      </c>
      <c r="AL1400" s="12">
        <v>33</v>
      </c>
      <c r="AM1400" s="12" t="s">
        <v>222</v>
      </c>
      <c r="AN1400" s="128">
        <f t="shared" si="51"/>
        <v>4.8888371252365896</v>
      </c>
      <c r="AO1400" s="12">
        <v>1376.05</v>
      </c>
      <c r="AP1400" s="12" t="s">
        <v>1566</v>
      </c>
      <c r="AQ1400" s="12" t="s">
        <v>1563</v>
      </c>
      <c r="AR1400" s="12" t="s">
        <v>436</v>
      </c>
      <c r="AS1400" s="12" t="s">
        <v>1569</v>
      </c>
      <c r="AT1400" s="12" t="s">
        <v>17</v>
      </c>
    </row>
    <row r="1401" spans="1:46" ht="15" customHeight="1" x14ac:dyDescent="0.3">
      <c r="A1401" s="15">
        <v>7.2394286939136798E-2</v>
      </c>
      <c r="B1401" s="12">
        <v>0.19947521823209757</v>
      </c>
      <c r="C1401" s="12">
        <v>0</v>
      </c>
      <c r="D1401" s="12">
        <v>1</v>
      </c>
      <c r="E1401" s="12">
        <v>0</v>
      </c>
      <c r="F1401" s="12">
        <v>1</v>
      </c>
      <c r="G1401" s="12">
        <v>1</v>
      </c>
      <c r="H1401" s="12">
        <v>0</v>
      </c>
      <c r="I1401" s="12">
        <v>0</v>
      </c>
      <c r="J1401" s="12">
        <v>0</v>
      </c>
      <c r="K1401" s="12">
        <v>0</v>
      </c>
      <c r="L1401" s="12">
        <v>0</v>
      </c>
      <c r="M1401" s="12">
        <v>0</v>
      </c>
      <c r="N1401" s="12">
        <v>0</v>
      </c>
      <c r="O1401" s="113">
        <v>7.60688453121963</v>
      </c>
      <c r="P1401" s="12">
        <v>0</v>
      </c>
      <c r="Q1401" s="12">
        <v>1</v>
      </c>
      <c r="R1401" s="12">
        <v>0.35399999999999998</v>
      </c>
      <c r="S1401" s="128">
        <v>1.791759469228055</v>
      </c>
      <c r="T1401" s="126">
        <v>1</v>
      </c>
      <c r="U1401" s="128">
        <v>0.67647098744269374</v>
      </c>
      <c r="V1401" s="12">
        <v>1</v>
      </c>
      <c r="W1401" s="12">
        <v>1</v>
      </c>
      <c r="X1401" s="12">
        <v>1</v>
      </c>
      <c r="Y1401" s="12">
        <v>0</v>
      </c>
      <c r="Z1401" s="12">
        <v>1</v>
      </c>
      <c r="AA1401" s="12">
        <v>0</v>
      </c>
      <c r="AB1401" s="12">
        <v>0</v>
      </c>
      <c r="AC1401" s="12">
        <v>0</v>
      </c>
      <c r="AD1401" s="12">
        <v>1</v>
      </c>
      <c r="AE1401" s="12">
        <v>0</v>
      </c>
      <c r="AF1401" s="12">
        <v>0.56000000000000005</v>
      </c>
      <c r="AG1401" s="113">
        <v>2.9957322735539909</v>
      </c>
      <c r="AH1401" s="12">
        <v>1</v>
      </c>
      <c r="AI1401" s="24">
        <v>36</v>
      </c>
      <c r="AJ1401" s="12">
        <v>1</v>
      </c>
      <c r="AK1401" s="12" t="s">
        <v>1548</v>
      </c>
      <c r="AL1401" s="12">
        <v>33</v>
      </c>
      <c r="AM1401" s="12" t="s">
        <v>222</v>
      </c>
      <c r="AN1401" s="128">
        <f t="shared" si="51"/>
        <v>4.8888371252365896</v>
      </c>
      <c r="AO1401" s="12">
        <v>1376.05</v>
      </c>
      <c r="AP1401" s="12" t="s">
        <v>1564</v>
      </c>
      <c r="AQ1401" s="12" t="s">
        <v>1563</v>
      </c>
      <c r="AR1401" s="12" t="s">
        <v>1561</v>
      </c>
      <c r="AS1401" s="12" t="s">
        <v>1567</v>
      </c>
      <c r="AT1401" s="12" t="s">
        <v>17</v>
      </c>
    </row>
    <row r="1402" spans="1:46" ht="15" customHeight="1" x14ac:dyDescent="0.3">
      <c r="A1402" s="15">
        <v>-0.14065953195305769</v>
      </c>
      <c r="B1402" s="12">
        <v>0.19801160532360185</v>
      </c>
      <c r="C1402" s="12">
        <v>0</v>
      </c>
      <c r="D1402" s="12">
        <v>1</v>
      </c>
      <c r="E1402" s="12">
        <v>0</v>
      </c>
      <c r="F1402" s="12">
        <v>1</v>
      </c>
      <c r="G1402" s="12">
        <v>1</v>
      </c>
      <c r="H1402" s="12">
        <v>0</v>
      </c>
      <c r="I1402" s="12">
        <v>0</v>
      </c>
      <c r="J1402" s="12">
        <v>0</v>
      </c>
      <c r="K1402" s="12">
        <v>0</v>
      </c>
      <c r="L1402" s="12">
        <v>0</v>
      </c>
      <c r="M1402" s="12">
        <v>0</v>
      </c>
      <c r="N1402" s="12">
        <v>0</v>
      </c>
      <c r="O1402" s="113">
        <v>7.60688453121963</v>
      </c>
      <c r="P1402" s="12">
        <v>0</v>
      </c>
      <c r="Q1402" s="12">
        <v>1</v>
      </c>
      <c r="R1402" s="12">
        <v>0.35399999999999998</v>
      </c>
      <c r="S1402" s="128">
        <v>1.791759469228055</v>
      </c>
      <c r="T1402" s="126">
        <v>1</v>
      </c>
      <c r="U1402" s="128">
        <v>0.67647098744269374</v>
      </c>
      <c r="V1402" s="12">
        <v>1</v>
      </c>
      <c r="W1402" s="12">
        <v>1</v>
      </c>
      <c r="X1402" s="12">
        <v>1</v>
      </c>
      <c r="Y1402" s="12">
        <v>0</v>
      </c>
      <c r="Z1402" s="12">
        <v>1</v>
      </c>
      <c r="AA1402" s="12">
        <v>0</v>
      </c>
      <c r="AB1402" s="12">
        <v>0</v>
      </c>
      <c r="AC1402" s="12">
        <v>0</v>
      </c>
      <c r="AD1402" s="12">
        <v>1</v>
      </c>
      <c r="AE1402" s="12">
        <v>0</v>
      </c>
      <c r="AF1402" s="12">
        <v>0.56000000000000005</v>
      </c>
      <c r="AG1402" s="113">
        <v>2.9957322735539909</v>
      </c>
      <c r="AH1402" s="12">
        <v>1</v>
      </c>
      <c r="AI1402" s="24">
        <v>36</v>
      </c>
      <c r="AJ1402" s="12">
        <v>1</v>
      </c>
      <c r="AK1402" s="12" t="s">
        <v>1548</v>
      </c>
      <c r="AL1402" s="12">
        <v>33</v>
      </c>
      <c r="AM1402" s="12" t="s">
        <v>222</v>
      </c>
      <c r="AN1402" s="128">
        <f t="shared" si="51"/>
        <v>4.8888371252365896</v>
      </c>
      <c r="AO1402" s="12">
        <v>1376.05</v>
      </c>
      <c r="AP1402" s="12" t="s">
        <v>1565</v>
      </c>
      <c r="AQ1402" s="12" t="s">
        <v>1563</v>
      </c>
      <c r="AR1402" s="12" t="s">
        <v>1562</v>
      </c>
      <c r="AS1402" s="12" t="s">
        <v>1568</v>
      </c>
      <c r="AT1402" s="12" t="s">
        <v>17</v>
      </c>
    </row>
    <row r="1403" spans="1:46" ht="15" customHeight="1" x14ac:dyDescent="0.3">
      <c r="A1403" s="15">
        <v>-5.0601784076592195E-2</v>
      </c>
      <c r="B1403" s="12">
        <v>0.21292758686381727</v>
      </c>
      <c r="C1403" s="12">
        <v>0</v>
      </c>
      <c r="D1403" s="12">
        <v>1</v>
      </c>
      <c r="E1403" s="12">
        <v>0</v>
      </c>
      <c r="F1403" s="12">
        <v>1</v>
      </c>
      <c r="G1403" s="12">
        <v>1</v>
      </c>
      <c r="H1403" s="12">
        <v>0</v>
      </c>
      <c r="I1403" s="12">
        <v>0</v>
      </c>
      <c r="J1403" s="12">
        <v>0</v>
      </c>
      <c r="K1403" s="12">
        <v>0</v>
      </c>
      <c r="L1403" s="12">
        <v>0</v>
      </c>
      <c r="M1403" s="12">
        <v>0</v>
      </c>
      <c r="N1403" s="12">
        <v>0</v>
      </c>
      <c r="O1403" s="113">
        <v>7.60688453121963</v>
      </c>
      <c r="P1403" s="12">
        <v>0</v>
      </c>
      <c r="Q1403" s="12">
        <v>1</v>
      </c>
      <c r="R1403" s="12">
        <v>0.35399999999999998</v>
      </c>
      <c r="S1403" s="128">
        <v>1.791759469228055</v>
      </c>
      <c r="T1403" s="126">
        <v>1</v>
      </c>
      <c r="U1403" s="128">
        <v>0.67647098744269374</v>
      </c>
      <c r="V1403" s="12">
        <v>1</v>
      </c>
      <c r="W1403" s="12">
        <v>1</v>
      </c>
      <c r="X1403" s="12">
        <v>1</v>
      </c>
      <c r="Y1403" s="12">
        <v>0</v>
      </c>
      <c r="Z1403" s="12">
        <v>1</v>
      </c>
      <c r="AA1403" s="12">
        <v>0</v>
      </c>
      <c r="AB1403" s="12">
        <v>0</v>
      </c>
      <c r="AC1403" s="12">
        <v>0</v>
      </c>
      <c r="AD1403" s="12">
        <v>1</v>
      </c>
      <c r="AE1403" s="12">
        <v>0</v>
      </c>
      <c r="AF1403" s="12">
        <v>0.56000000000000005</v>
      </c>
      <c r="AG1403" s="113">
        <v>2.9957322735539909</v>
      </c>
      <c r="AH1403" s="12">
        <v>1</v>
      </c>
      <c r="AI1403" s="24">
        <v>36</v>
      </c>
      <c r="AJ1403" s="12">
        <v>1</v>
      </c>
      <c r="AK1403" s="12" t="s">
        <v>1548</v>
      </c>
      <c r="AL1403" s="12">
        <v>33</v>
      </c>
      <c r="AM1403" s="12" t="s">
        <v>222</v>
      </c>
      <c r="AN1403" s="128">
        <f t="shared" si="51"/>
        <v>4.8888371252365896</v>
      </c>
      <c r="AO1403" s="12">
        <v>1376.05</v>
      </c>
      <c r="AP1403" s="12" t="s">
        <v>1564</v>
      </c>
      <c r="AQ1403" s="12" t="s">
        <v>1563</v>
      </c>
      <c r="AR1403" s="12" t="s">
        <v>1561</v>
      </c>
      <c r="AS1403" s="12" t="s">
        <v>1567</v>
      </c>
      <c r="AT1403" s="12" t="s">
        <v>17</v>
      </c>
    </row>
    <row r="1404" spans="1:46" ht="15" customHeight="1" x14ac:dyDescent="0.3">
      <c r="A1404" s="15">
        <v>-0.19570395854205266</v>
      </c>
      <c r="B1404" s="12">
        <v>0.2090780585648</v>
      </c>
      <c r="C1404" s="12">
        <v>0</v>
      </c>
      <c r="D1404" s="12">
        <v>1</v>
      </c>
      <c r="E1404" s="12">
        <v>0</v>
      </c>
      <c r="F1404" s="12">
        <v>1</v>
      </c>
      <c r="G1404" s="12">
        <v>1</v>
      </c>
      <c r="H1404" s="12">
        <v>0</v>
      </c>
      <c r="I1404" s="12">
        <v>0</v>
      </c>
      <c r="J1404" s="12">
        <v>0</v>
      </c>
      <c r="K1404" s="12">
        <v>0</v>
      </c>
      <c r="L1404" s="12">
        <v>0</v>
      </c>
      <c r="M1404" s="12">
        <v>0</v>
      </c>
      <c r="N1404" s="12">
        <v>0</v>
      </c>
      <c r="O1404" s="113">
        <v>7.60688453121963</v>
      </c>
      <c r="P1404" s="12">
        <v>0</v>
      </c>
      <c r="Q1404" s="12">
        <v>1</v>
      </c>
      <c r="R1404" s="12">
        <v>0.35399999999999998</v>
      </c>
      <c r="S1404" s="128">
        <v>1.791759469228055</v>
      </c>
      <c r="T1404" s="126">
        <v>1</v>
      </c>
      <c r="U1404" s="128">
        <v>0.67647098744269374</v>
      </c>
      <c r="V1404" s="12">
        <v>1</v>
      </c>
      <c r="W1404" s="12">
        <v>1</v>
      </c>
      <c r="X1404" s="12">
        <v>1</v>
      </c>
      <c r="Y1404" s="12">
        <v>0</v>
      </c>
      <c r="Z1404" s="12">
        <v>1</v>
      </c>
      <c r="AA1404" s="12">
        <v>0</v>
      </c>
      <c r="AB1404" s="12">
        <v>0</v>
      </c>
      <c r="AC1404" s="12">
        <v>0</v>
      </c>
      <c r="AD1404" s="12">
        <v>1</v>
      </c>
      <c r="AE1404" s="12">
        <v>0</v>
      </c>
      <c r="AF1404" s="12">
        <v>0.56000000000000005</v>
      </c>
      <c r="AG1404" s="113">
        <v>2.9957322735539909</v>
      </c>
      <c r="AH1404" s="12">
        <v>1</v>
      </c>
      <c r="AI1404" s="24">
        <v>36</v>
      </c>
      <c r="AJ1404" s="12">
        <v>1</v>
      </c>
      <c r="AK1404" s="12" t="s">
        <v>1548</v>
      </c>
      <c r="AL1404" s="12">
        <v>33</v>
      </c>
      <c r="AM1404" s="12" t="s">
        <v>222</v>
      </c>
      <c r="AN1404" s="128">
        <f t="shared" si="51"/>
        <v>4.8888371252365896</v>
      </c>
      <c r="AO1404" s="12">
        <v>1376.05</v>
      </c>
      <c r="AP1404" s="12" t="s">
        <v>1565</v>
      </c>
      <c r="AQ1404" s="12" t="s">
        <v>1563</v>
      </c>
      <c r="AR1404" s="12" t="s">
        <v>1562</v>
      </c>
      <c r="AS1404" s="12" t="s">
        <v>1568</v>
      </c>
      <c r="AT1404" s="12" t="s">
        <v>17</v>
      </c>
    </row>
    <row r="1405" spans="1:46" ht="15" customHeight="1" x14ac:dyDescent="0.3">
      <c r="A1405" s="15">
        <v>-0.38736311997115602</v>
      </c>
      <c r="B1405" s="12">
        <v>0.1965555453862865</v>
      </c>
      <c r="C1405" s="12">
        <v>0</v>
      </c>
      <c r="D1405" s="12">
        <v>1</v>
      </c>
      <c r="E1405" s="12">
        <v>0</v>
      </c>
      <c r="F1405" s="12">
        <v>1</v>
      </c>
      <c r="G1405" s="12">
        <v>1</v>
      </c>
      <c r="H1405" s="12">
        <v>0</v>
      </c>
      <c r="I1405" s="12">
        <v>0</v>
      </c>
      <c r="J1405" s="12">
        <v>0</v>
      </c>
      <c r="K1405" s="12">
        <v>0</v>
      </c>
      <c r="L1405" s="12">
        <v>0</v>
      </c>
      <c r="M1405" s="12">
        <v>0</v>
      </c>
      <c r="N1405" s="12">
        <v>0</v>
      </c>
      <c r="O1405" s="113">
        <v>7.60688453121963</v>
      </c>
      <c r="P1405" s="12">
        <v>0</v>
      </c>
      <c r="Q1405" s="12">
        <v>1</v>
      </c>
      <c r="R1405" s="12">
        <v>0.35399999999999998</v>
      </c>
      <c r="S1405" s="128">
        <v>1.791759469228055</v>
      </c>
      <c r="T1405" s="126">
        <v>1</v>
      </c>
      <c r="U1405" s="128">
        <v>0.67647098744269374</v>
      </c>
      <c r="V1405" s="12">
        <v>1</v>
      </c>
      <c r="W1405" s="12">
        <v>1</v>
      </c>
      <c r="X1405" s="12">
        <v>1</v>
      </c>
      <c r="Y1405" s="12">
        <v>0</v>
      </c>
      <c r="Z1405" s="12">
        <v>1</v>
      </c>
      <c r="AA1405" s="12">
        <v>0</v>
      </c>
      <c r="AB1405" s="12">
        <v>0</v>
      </c>
      <c r="AC1405" s="12">
        <v>0</v>
      </c>
      <c r="AD1405" s="12">
        <v>1</v>
      </c>
      <c r="AE1405" s="12">
        <v>0</v>
      </c>
      <c r="AF1405" s="12">
        <v>0</v>
      </c>
      <c r="AG1405" s="113">
        <v>2.9957322735539909</v>
      </c>
      <c r="AH1405" s="12">
        <v>1</v>
      </c>
      <c r="AI1405" s="24">
        <v>36</v>
      </c>
      <c r="AJ1405" s="12">
        <v>1</v>
      </c>
      <c r="AK1405" s="12" t="s">
        <v>1548</v>
      </c>
      <c r="AL1405" s="12">
        <v>33</v>
      </c>
      <c r="AM1405" s="12" t="s">
        <v>222</v>
      </c>
      <c r="AN1405" s="128">
        <f t="shared" si="51"/>
        <v>4.8888371252365896</v>
      </c>
      <c r="AO1405" s="12">
        <v>1376.05</v>
      </c>
      <c r="AP1405" s="12" t="s">
        <v>1566</v>
      </c>
      <c r="AQ1405" s="12" t="s">
        <v>1563</v>
      </c>
      <c r="AR1405" s="12" t="s">
        <v>436</v>
      </c>
      <c r="AS1405" s="12" t="s">
        <v>1569</v>
      </c>
      <c r="AT1405" s="12" t="s">
        <v>17</v>
      </c>
    </row>
    <row r="1406" spans="1:46" ht="15" customHeight="1" x14ac:dyDescent="0.3">
      <c r="A1406" s="15">
        <v>-4.3467791748086806E-2</v>
      </c>
      <c r="B1406" s="12">
        <v>2.2877785130572002E-2</v>
      </c>
      <c r="C1406" s="12">
        <v>0</v>
      </c>
      <c r="D1406" s="12">
        <v>1</v>
      </c>
      <c r="E1406" s="12">
        <v>0</v>
      </c>
      <c r="F1406" s="12">
        <v>1</v>
      </c>
      <c r="G1406" s="12">
        <v>1</v>
      </c>
      <c r="H1406" s="12">
        <v>0</v>
      </c>
      <c r="I1406" s="12">
        <v>0</v>
      </c>
      <c r="J1406" s="12">
        <v>0</v>
      </c>
      <c r="K1406" s="12">
        <v>0</v>
      </c>
      <c r="L1406" s="12">
        <v>0</v>
      </c>
      <c r="M1406" s="12">
        <v>0</v>
      </c>
      <c r="N1406" s="12">
        <v>0</v>
      </c>
      <c r="O1406" s="113">
        <v>7.60688453121963</v>
      </c>
      <c r="P1406" s="12">
        <v>0</v>
      </c>
      <c r="Q1406" s="12">
        <v>1</v>
      </c>
      <c r="R1406" s="12">
        <v>0.35399999999999998</v>
      </c>
      <c r="S1406" s="128">
        <v>1.791759469228055</v>
      </c>
      <c r="T1406" s="126">
        <v>1</v>
      </c>
      <c r="U1406" s="128">
        <v>0.67647098744269374</v>
      </c>
      <c r="V1406" s="12">
        <v>1</v>
      </c>
      <c r="W1406" s="12">
        <v>1</v>
      </c>
      <c r="X1406" s="12">
        <v>1</v>
      </c>
      <c r="Y1406" s="12">
        <v>0</v>
      </c>
      <c r="Z1406" s="12">
        <v>1</v>
      </c>
      <c r="AA1406" s="12">
        <v>0</v>
      </c>
      <c r="AB1406" s="12">
        <v>0</v>
      </c>
      <c r="AC1406" s="12">
        <v>0</v>
      </c>
      <c r="AD1406" s="12">
        <v>1</v>
      </c>
      <c r="AE1406" s="12">
        <v>0</v>
      </c>
      <c r="AF1406" s="12">
        <v>0.56000000000000005</v>
      </c>
      <c r="AG1406" s="113">
        <v>2.9957322735539909</v>
      </c>
      <c r="AH1406" s="12">
        <v>1</v>
      </c>
      <c r="AI1406" s="24">
        <v>36</v>
      </c>
      <c r="AJ1406" s="12">
        <v>1</v>
      </c>
      <c r="AK1406" s="12" t="s">
        <v>1548</v>
      </c>
      <c r="AL1406" s="12">
        <v>33</v>
      </c>
      <c r="AM1406" s="12" t="s">
        <v>222</v>
      </c>
      <c r="AN1406" s="128">
        <f t="shared" si="51"/>
        <v>4.8888371252365896</v>
      </c>
      <c r="AO1406" s="12">
        <v>1376.05</v>
      </c>
      <c r="AP1406" s="12" t="s">
        <v>1574</v>
      </c>
      <c r="AQ1406" s="12" t="s">
        <v>1578</v>
      </c>
      <c r="AR1406" s="12" t="s">
        <v>1571</v>
      </c>
      <c r="AS1406" s="12" t="s">
        <v>1582</v>
      </c>
      <c r="AT1406" s="12" t="s">
        <v>17</v>
      </c>
    </row>
    <row r="1407" spans="1:46" ht="15" customHeight="1" x14ac:dyDescent="0.3">
      <c r="A1407" s="15">
        <v>-4.8033293709755044E-2</v>
      </c>
      <c r="B1407" s="12">
        <v>2.2872997004645259E-2</v>
      </c>
      <c r="C1407" s="12">
        <v>0</v>
      </c>
      <c r="D1407" s="12">
        <v>1</v>
      </c>
      <c r="E1407" s="12">
        <v>0</v>
      </c>
      <c r="F1407" s="12">
        <v>1</v>
      </c>
      <c r="G1407" s="12">
        <v>1</v>
      </c>
      <c r="H1407" s="12">
        <v>0</v>
      </c>
      <c r="I1407" s="12">
        <v>0</v>
      </c>
      <c r="J1407" s="12">
        <v>0</v>
      </c>
      <c r="K1407" s="12">
        <v>0</v>
      </c>
      <c r="L1407" s="12">
        <v>0</v>
      </c>
      <c r="M1407" s="12">
        <v>0</v>
      </c>
      <c r="N1407" s="12">
        <v>0</v>
      </c>
      <c r="O1407" s="113">
        <v>7.60688453121963</v>
      </c>
      <c r="P1407" s="12">
        <v>0</v>
      </c>
      <c r="Q1407" s="12">
        <v>1</v>
      </c>
      <c r="R1407" s="12">
        <v>0.35399999999999998</v>
      </c>
      <c r="S1407" s="128">
        <v>1.791759469228055</v>
      </c>
      <c r="T1407" s="126">
        <v>1</v>
      </c>
      <c r="U1407" s="128">
        <v>0.67647098744269374</v>
      </c>
      <c r="V1407" s="12">
        <v>1</v>
      </c>
      <c r="W1407" s="12">
        <v>1</v>
      </c>
      <c r="X1407" s="12">
        <v>1</v>
      </c>
      <c r="Y1407" s="12">
        <v>0</v>
      </c>
      <c r="Z1407" s="12">
        <v>1</v>
      </c>
      <c r="AA1407" s="12">
        <v>0</v>
      </c>
      <c r="AB1407" s="12">
        <v>0</v>
      </c>
      <c r="AC1407" s="12">
        <v>0</v>
      </c>
      <c r="AD1407" s="12">
        <v>1</v>
      </c>
      <c r="AE1407" s="12">
        <v>0</v>
      </c>
      <c r="AF1407" s="12">
        <v>0.56000000000000005</v>
      </c>
      <c r="AG1407" s="113">
        <v>2.9957322735539909</v>
      </c>
      <c r="AH1407" s="12">
        <v>1</v>
      </c>
      <c r="AI1407" s="24">
        <v>36</v>
      </c>
      <c r="AJ1407" s="12">
        <v>1</v>
      </c>
      <c r="AK1407" s="12" t="s">
        <v>1548</v>
      </c>
      <c r="AL1407" s="12">
        <v>33</v>
      </c>
      <c r="AM1407" s="12" t="s">
        <v>222</v>
      </c>
      <c r="AN1407" s="128">
        <f t="shared" si="51"/>
        <v>4.8888371252365896</v>
      </c>
      <c r="AO1407" s="12">
        <v>1376.05</v>
      </c>
      <c r="AP1407" s="12" t="s">
        <v>1575</v>
      </c>
      <c r="AQ1407" s="12" t="s">
        <v>1578</v>
      </c>
      <c r="AR1407" s="12" t="s">
        <v>1572</v>
      </c>
      <c r="AS1407" s="12" t="s">
        <v>1583</v>
      </c>
      <c r="AT1407" s="12" t="s">
        <v>17</v>
      </c>
    </row>
    <row r="1408" spans="1:46" ht="15" customHeight="1" x14ac:dyDescent="0.3">
      <c r="A1408" s="15">
        <v>-3.4328897775337264E-2</v>
      </c>
      <c r="B1408" s="12">
        <v>2.2885931850224847E-2</v>
      </c>
      <c r="C1408" s="12">
        <v>0</v>
      </c>
      <c r="D1408" s="12">
        <v>1</v>
      </c>
      <c r="E1408" s="12">
        <v>0</v>
      </c>
      <c r="F1408" s="12">
        <v>1</v>
      </c>
      <c r="G1408" s="12">
        <v>1</v>
      </c>
      <c r="H1408" s="12">
        <v>0</v>
      </c>
      <c r="I1408" s="12">
        <v>0</v>
      </c>
      <c r="J1408" s="12">
        <v>0</v>
      </c>
      <c r="K1408" s="12">
        <v>0</v>
      </c>
      <c r="L1408" s="12">
        <v>0</v>
      </c>
      <c r="M1408" s="12">
        <v>0</v>
      </c>
      <c r="N1408" s="12">
        <v>0</v>
      </c>
      <c r="O1408" s="113">
        <v>7.60688453121963</v>
      </c>
      <c r="P1408" s="12">
        <v>0</v>
      </c>
      <c r="Q1408" s="12">
        <v>1</v>
      </c>
      <c r="R1408" s="12">
        <v>0.35399999999999998</v>
      </c>
      <c r="S1408" s="128">
        <v>1.791759469228055</v>
      </c>
      <c r="T1408" s="126">
        <v>1</v>
      </c>
      <c r="U1408" s="128">
        <v>0.67647098744269374</v>
      </c>
      <c r="V1408" s="12">
        <v>1</v>
      </c>
      <c r="W1408" s="12">
        <v>1</v>
      </c>
      <c r="X1408" s="12">
        <v>1</v>
      </c>
      <c r="Y1408" s="12">
        <v>0</v>
      </c>
      <c r="Z1408" s="12">
        <v>1</v>
      </c>
      <c r="AA1408" s="12">
        <v>0</v>
      </c>
      <c r="AB1408" s="12">
        <v>0</v>
      </c>
      <c r="AC1408" s="12">
        <v>0</v>
      </c>
      <c r="AD1408" s="12">
        <v>1</v>
      </c>
      <c r="AE1408" s="12">
        <v>0</v>
      </c>
      <c r="AF1408" s="12">
        <v>0.56000000000000005</v>
      </c>
      <c r="AG1408" s="113">
        <v>2.9957322735539909</v>
      </c>
      <c r="AH1408" s="12">
        <v>1</v>
      </c>
      <c r="AI1408" s="24">
        <v>36</v>
      </c>
      <c r="AJ1408" s="12">
        <v>0</v>
      </c>
      <c r="AK1408" s="12" t="s">
        <v>1548</v>
      </c>
      <c r="AL1408" s="12">
        <v>33</v>
      </c>
      <c r="AM1408" s="12" t="s">
        <v>222</v>
      </c>
      <c r="AN1408" s="128">
        <f t="shared" si="51"/>
        <v>4.8888371252365896</v>
      </c>
      <c r="AO1408" s="12">
        <v>1376.05</v>
      </c>
      <c r="AP1408" s="12" t="s">
        <v>1576</v>
      </c>
      <c r="AQ1408" s="12" t="s">
        <v>1578</v>
      </c>
      <c r="AR1408" s="12" t="s">
        <v>1573</v>
      </c>
      <c r="AS1408" s="12" t="s">
        <v>1584</v>
      </c>
      <c r="AT1408" s="12" t="s">
        <v>17</v>
      </c>
    </row>
    <row r="1409" spans="1:46" ht="15" customHeight="1" x14ac:dyDescent="0.3">
      <c r="A1409" s="15">
        <v>-4.2721251595310365E-2</v>
      </c>
      <c r="B1409" s="12">
        <v>2.3734028664061321E-2</v>
      </c>
      <c r="C1409" s="12">
        <v>0</v>
      </c>
      <c r="D1409" s="12">
        <v>1</v>
      </c>
      <c r="E1409" s="12">
        <v>0</v>
      </c>
      <c r="F1409" s="12">
        <v>1</v>
      </c>
      <c r="G1409" s="12">
        <v>1</v>
      </c>
      <c r="H1409" s="12">
        <v>0</v>
      </c>
      <c r="I1409" s="12">
        <v>0</v>
      </c>
      <c r="J1409" s="12">
        <v>0</v>
      </c>
      <c r="K1409" s="12">
        <v>0</v>
      </c>
      <c r="L1409" s="12">
        <v>0</v>
      </c>
      <c r="M1409" s="12">
        <v>0</v>
      </c>
      <c r="N1409" s="12">
        <v>0</v>
      </c>
      <c r="O1409" s="113">
        <v>7.60688453121963</v>
      </c>
      <c r="P1409" s="12">
        <v>0</v>
      </c>
      <c r="Q1409" s="12">
        <v>1</v>
      </c>
      <c r="R1409" s="12">
        <v>0.35399999999999998</v>
      </c>
      <c r="S1409" s="128">
        <v>1.791759469228055</v>
      </c>
      <c r="T1409" s="126">
        <v>1</v>
      </c>
      <c r="U1409" s="128">
        <v>0.67647098744269374</v>
      </c>
      <c r="V1409" s="12">
        <v>1</v>
      </c>
      <c r="W1409" s="12">
        <v>1</v>
      </c>
      <c r="X1409" s="12">
        <v>1</v>
      </c>
      <c r="Y1409" s="12">
        <v>0</v>
      </c>
      <c r="Z1409" s="12">
        <v>1</v>
      </c>
      <c r="AA1409" s="12">
        <v>0</v>
      </c>
      <c r="AB1409" s="12">
        <v>0</v>
      </c>
      <c r="AC1409" s="12">
        <v>0</v>
      </c>
      <c r="AD1409" s="12">
        <v>1</v>
      </c>
      <c r="AE1409" s="12">
        <v>0</v>
      </c>
      <c r="AF1409" s="12">
        <v>0.56000000000000005</v>
      </c>
      <c r="AG1409" s="113">
        <v>2.9957322735539909</v>
      </c>
      <c r="AH1409" s="12">
        <v>1</v>
      </c>
      <c r="AI1409" s="24">
        <v>36</v>
      </c>
      <c r="AJ1409" s="12">
        <v>1</v>
      </c>
      <c r="AK1409" s="12" t="s">
        <v>1548</v>
      </c>
      <c r="AL1409" s="12">
        <v>33</v>
      </c>
      <c r="AM1409" s="12" t="s">
        <v>222</v>
      </c>
      <c r="AN1409" s="128">
        <f t="shared" si="51"/>
        <v>4.8888371252365896</v>
      </c>
      <c r="AO1409" s="12">
        <v>1376.05</v>
      </c>
      <c r="AP1409" s="12" t="s">
        <v>1574</v>
      </c>
      <c r="AQ1409" s="12" t="s">
        <v>1578</v>
      </c>
      <c r="AR1409" s="12" t="s">
        <v>1571</v>
      </c>
      <c r="AS1409" s="12" t="s">
        <v>1582</v>
      </c>
      <c r="AT1409" s="12" t="s">
        <v>17</v>
      </c>
    </row>
    <row r="1410" spans="1:46" ht="15" customHeight="1" x14ac:dyDescent="0.3">
      <c r="A1410" s="15">
        <v>-5.4556774658888939E-2</v>
      </c>
      <c r="B1410" s="12">
        <v>2.3720336808212582E-2</v>
      </c>
      <c r="C1410" s="12">
        <v>0</v>
      </c>
      <c r="D1410" s="12">
        <v>1</v>
      </c>
      <c r="E1410" s="12">
        <v>0</v>
      </c>
      <c r="F1410" s="12">
        <v>1</v>
      </c>
      <c r="G1410" s="12">
        <v>1</v>
      </c>
      <c r="H1410" s="12">
        <v>0</v>
      </c>
      <c r="I1410" s="12">
        <v>0</v>
      </c>
      <c r="J1410" s="12">
        <v>0</v>
      </c>
      <c r="K1410" s="12">
        <v>0</v>
      </c>
      <c r="L1410" s="12">
        <v>0</v>
      </c>
      <c r="M1410" s="12">
        <v>0</v>
      </c>
      <c r="N1410" s="12">
        <v>0</v>
      </c>
      <c r="O1410" s="113">
        <v>7.60688453121963</v>
      </c>
      <c r="P1410" s="12">
        <v>0</v>
      </c>
      <c r="Q1410" s="12">
        <v>1</v>
      </c>
      <c r="R1410" s="12">
        <v>0.35399999999999998</v>
      </c>
      <c r="S1410" s="128">
        <v>1.791759469228055</v>
      </c>
      <c r="T1410" s="126">
        <v>1</v>
      </c>
      <c r="U1410" s="128">
        <v>0.67647098744269374</v>
      </c>
      <c r="V1410" s="12">
        <v>1</v>
      </c>
      <c r="W1410" s="12">
        <v>1</v>
      </c>
      <c r="X1410" s="12">
        <v>1</v>
      </c>
      <c r="Y1410" s="12">
        <v>0</v>
      </c>
      <c r="Z1410" s="12">
        <v>1</v>
      </c>
      <c r="AA1410" s="12">
        <v>0</v>
      </c>
      <c r="AB1410" s="12">
        <v>0</v>
      </c>
      <c r="AC1410" s="12">
        <v>0</v>
      </c>
      <c r="AD1410" s="12">
        <v>1</v>
      </c>
      <c r="AE1410" s="12">
        <v>0</v>
      </c>
      <c r="AF1410" s="12">
        <v>0.56000000000000005</v>
      </c>
      <c r="AG1410" s="113">
        <v>2.9957322735539909</v>
      </c>
      <c r="AH1410" s="12">
        <v>1</v>
      </c>
      <c r="AI1410" s="24">
        <v>36</v>
      </c>
      <c r="AJ1410" s="12">
        <v>1</v>
      </c>
      <c r="AK1410" s="12" t="s">
        <v>1548</v>
      </c>
      <c r="AL1410" s="12">
        <v>33</v>
      </c>
      <c r="AM1410" s="12" t="s">
        <v>222</v>
      </c>
      <c r="AN1410" s="128">
        <f t="shared" si="51"/>
        <v>4.8888371252365896</v>
      </c>
      <c r="AO1410" s="12">
        <v>1376.05</v>
      </c>
      <c r="AP1410" s="12" t="s">
        <v>1575</v>
      </c>
      <c r="AQ1410" s="12" t="s">
        <v>1578</v>
      </c>
      <c r="AR1410" s="12" t="s">
        <v>1572</v>
      </c>
      <c r="AS1410" s="12" t="s">
        <v>1583</v>
      </c>
      <c r="AT1410" s="12" t="s">
        <v>17</v>
      </c>
    </row>
    <row r="1411" spans="1:46" ht="15" customHeight="1" x14ac:dyDescent="0.3">
      <c r="A1411" s="15">
        <v>-3.0867715837366586E-2</v>
      </c>
      <c r="B1411" s="12">
        <v>2.3744396797974302E-2</v>
      </c>
      <c r="C1411" s="12">
        <v>0</v>
      </c>
      <c r="D1411" s="12">
        <v>1</v>
      </c>
      <c r="E1411" s="12">
        <v>0</v>
      </c>
      <c r="F1411" s="12">
        <v>1</v>
      </c>
      <c r="G1411" s="12">
        <v>1</v>
      </c>
      <c r="H1411" s="12">
        <v>0</v>
      </c>
      <c r="I1411" s="12">
        <v>0</v>
      </c>
      <c r="J1411" s="12">
        <v>0</v>
      </c>
      <c r="K1411" s="12">
        <v>0</v>
      </c>
      <c r="L1411" s="12">
        <v>0</v>
      </c>
      <c r="M1411" s="12">
        <v>0</v>
      </c>
      <c r="N1411" s="12">
        <v>0</v>
      </c>
      <c r="O1411" s="113">
        <v>7.60688453121963</v>
      </c>
      <c r="P1411" s="12">
        <v>0</v>
      </c>
      <c r="Q1411" s="12">
        <v>1</v>
      </c>
      <c r="R1411" s="12">
        <v>0.35399999999999998</v>
      </c>
      <c r="S1411" s="128">
        <v>1.791759469228055</v>
      </c>
      <c r="T1411" s="126">
        <v>1</v>
      </c>
      <c r="U1411" s="128">
        <v>0.67647098744269374</v>
      </c>
      <c r="V1411" s="12">
        <v>1</v>
      </c>
      <c r="W1411" s="12">
        <v>1</v>
      </c>
      <c r="X1411" s="12">
        <v>1</v>
      </c>
      <c r="Y1411" s="12">
        <v>0</v>
      </c>
      <c r="Z1411" s="12">
        <v>1</v>
      </c>
      <c r="AA1411" s="12">
        <v>0</v>
      </c>
      <c r="AB1411" s="12">
        <v>0</v>
      </c>
      <c r="AC1411" s="12">
        <v>0</v>
      </c>
      <c r="AD1411" s="12">
        <v>1</v>
      </c>
      <c r="AE1411" s="12">
        <v>0</v>
      </c>
      <c r="AF1411" s="12">
        <v>0.56000000000000005</v>
      </c>
      <c r="AG1411" s="113">
        <v>2.9957322735539909</v>
      </c>
      <c r="AH1411" s="12">
        <v>1</v>
      </c>
      <c r="AI1411" s="24">
        <v>36</v>
      </c>
      <c r="AJ1411" s="12">
        <v>0</v>
      </c>
      <c r="AK1411" s="12" t="s">
        <v>1548</v>
      </c>
      <c r="AL1411" s="12">
        <v>33</v>
      </c>
      <c r="AM1411" s="12" t="s">
        <v>222</v>
      </c>
      <c r="AN1411" s="128">
        <f t="shared" si="51"/>
        <v>4.8888371252365896</v>
      </c>
      <c r="AO1411" s="12">
        <v>1376.05</v>
      </c>
      <c r="AP1411" s="12" t="s">
        <v>1576</v>
      </c>
      <c r="AQ1411" s="12" t="s">
        <v>1578</v>
      </c>
      <c r="AR1411" s="12" t="s">
        <v>1573</v>
      </c>
      <c r="AS1411" s="12" t="s">
        <v>1584</v>
      </c>
      <c r="AT1411" s="12" t="s">
        <v>17</v>
      </c>
    </row>
    <row r="1412" spans="1:46" ht="15" customHeight="1" x14ac:dyDescent="0.3">
      <c r="A1412" s="15">
        <v>2.137526034557671E-2</v>
      </c>
      <c r="B1412" s="12">
        <v>2.3750289272863014E-2</v>
      </c>
      <c r="C1412" s="12">
        <v>0</v>
      </c>
      <c r="D1412" s="12">
        <v>1</v>
      </c>
      <c r="E1412" s="12">
        <v>0</v>
      </c>
      <c r="F1412" s="12">
        <v>1</v>
      </c>
      <c r="G1412" s="12">
        <v>1</v>
      </c>
      <c r="H1412" s="12">
        <v>0</v>
      </c>
      <c r="I1412" s="12">
        <v>0</v>
      </c>
      <c r="J1412" s="12">
        <v>0</v>
      </c>
      <c r="K1412" s="12">
        <v>0</v>
      </c>
      <c r="L1412" s="12">
        <v>0</v>
      </c>
      <c r="M1412" s="12">
        <v>0</v>
      </c>
      <c r="N1412" s="12">
        <v>0</v>
      </c>
      <c r="O1412" s="113">
        <v>7.60688453121963</v>
      </c>
      <c r="P1412" s="12">
        <v>0</v>
      </c>
      <c r="Q1412" s="12">
        <v>1</v>
      </c>
      <c r="R1412" s="12">
        <v>0.35399999999999998</v>
      </c>
      <c r="S1412" s="128">
        <v>1.791759469228055</v>
      </c>
      <c r="T1412" s="126">
        <v>1</v>
      </c>
      <c r="U1412" s="128">
        <v>0.67647098744269374</v>
      </c>
      <c r="V1412" s="12">
        <v>1</v>
      </c>
      <c r="W1412" s="12">
        <v>1</v>
      </c>
      <c r="X1412" s="12">
        <v>1</v>
      </c>
      <c r="Y1412" s="12">
        <v>0</v>
      </c>
      <c r="Z1412" s="12">
        <v>1</v>
      </c>
      <c r="AA1412" s="12">
        <v>0</v>
      </c>
      <c r="AB1412" s="12">
        <v>0</v>
      </c>
      <c r="AC1412" s="12">
        <v>0</v>
      </c>
      <c r="AD1412" s="12">
        <v>1</v>
      </c>
      <c r="AE1412" s="12">
        <v>0</v>
      </c>
      <c r="AF1412" s="12">
        <v>0</v>
      </c>
      <c r="AG1412" s="113">
        <v>2.9957322735539909</v>
      </c>
      <c r="AH1412" s="12">
        <v>1</v>
      </c>
      <c r="AI1412" s="24">
        <v>36</v>
      </c>
      <c r="AJ1412" s="12">
        <v>1</v>
      </c>
      <c r="AK1412" s="12" t="s">
        <v>1548</v>
      </c>
      <c r="AL1412" s="12">
        <v>33</v>
      </c>
      <c r="AM1412" s="12" t="s">
        <v>222</v>
      </c>
      <c r="AN1412" s="128">
        <f t="shared" si="51"/>
        <v>4.8888371252365896</v>
      </c>
      <c r="AO1412" s="12">
        <v>1376.05</v>
      </c>
      <c r="AP1412" s="12" t="s">
        <v>1577</v>
      </c>
      <c r="AQ1412" s="12" t="s">
        <v>1578</v>
      </c>
      <c r="AR1412" s="12" t="s">
        <v>436</v>
      </c>
      <c r="AS1412" s="12" t="s">
        <v>1581</v>
      </c>
      <c r="AT1412" s="12" t="s">
        <v>17</v>
      </c>
    </row>
    <row r="1413" spans="1:46" ht="15" customHeight="1" x14ac:dyDescent="0.3">
      <c r="A1413" s="15">
        <v>-4.2650161174675821E-2</v>
      </c>
      <c r="B1413" s="12">
        <v>2.2878592084046113E-2</v>
      </c>
      <c r="C1413" s="12">
        <v>0</v>
      </c>
      <c r="D1413" s="12">
        <v>1</v>
      </c>
      <c r="E1413" s="12">
        <v>0</v>
      </c>
      <c r="F1413" s="12">
        <v>1</v>
      </c>
      <c r="G1413" s="12">
        <v>1</v>
      </c>
      <c r="H1413" s="12">
        <v>0</v>
      </c>
      <c r="I1413" s="12">
        <v>0</v>
      </c>
      <c r="J1413" s="12">
        <v>0</v>
      </c>
      <c r="K1413" s="12">
        <v>0</v>
      </c>
      <c r="L1413" s="12">
        <v>0</v>
      </c>
      <c r="M1413" s="12">
        <v>0</v>
      </c>
      <c r="N1413" s="12">
        <v>0</v>
      </c>
      <c r="O1413" s="113">
        <v>7.60688453121963</v>
      </c>
      <c r="P1413" s="12">
        <v>0</v>
      </c>
      <c r="Q1413" s="12">
        <v>1</v>
      </c>
      <c r="R1413" s="12">
        <v>0.35399999999999998</v>
      </c>
      <c r="S1413" s="128">
        <v>1.791759469228055</v>
      </c>
      <c r="T1413" s="126">
        <v>1</v>
      </c>
      <c r="U1413" s="128">
        <v>0.67647098744269374</v>
      </c>
      <c r="V1413" s="12">
        <v>1</v>
      </c>
      <c r="W1413" s="12">
        <v>1</v>
      </c>
      <c r="X1413" s="12">
        <v>1</v>
      </c>
      <c r="Y1413" s="12">
        <v>0</v>
      </c>
      <c r="Z1413" s="12">
        <v>1</v>
      </c>
      <c r="AA1413" s="12">
        <v>0</v>
      </c>
      <c r="AB1413" s="12">
        <v>0</v>
      </c>
      <c r="AC1413" s="12">
        <v>0</v>
      </c>
      <c r="AD1413" s="12">
        <v>1</v>
      </c>
      <c r="AE1413" s="12">
        <v>0</v>
      </c>
      <c r="AF1413" s="12">
        <v>0.56000000000000005</v>
      </c>
      <c r="AG1413" s="113">
        <v>2.9957322735539909</v>
      </c>
      <c r="AH1413" s="12">
        <v>1</v>
      </c>
      <c r="AI1413" s="24">
        <v>36</v>
      </c>
      <c r="AJ1413" s="12">
        <v>1</v>
      </c>
      <c r="AK1413" s="12" t="s">
        <v>1548</v>
      </c>
      <c r="AL1413" s="12">
        <v>33</v>
      </c>
      <c r="AM1413" s="12" t="s">
        <v>222</v>
      </c>
      <c r="AN1413" s="128">
        <f t="shared" si="51"/>
        <v>4.8888371252365896</v>
      </c>
      <c r="AO1413" s="12">
        <v>1376.05</v>
      </c>
      <c r="AP1413" s="12" t="s">
        <v>1574</v>
      </c>
      <c r="AQ1413" s="12" t="s">
        <v>1563</v>
      </c>
      <c r="AR1413" s="12" t="s">
        <v>1571</v>
      </c>
      <c r="AS1413" s="12" t="s">
        <v>1585</v>
      </c>
      <c r="AT1413" s="12" t="s">
        <v>17</v>
      </c>
    </row>
    <row r="1414" spans="1:46" ht="15" customHeight="1" x14ac:dyDescent="0.3">
      <c r="A1414" s="15">
        <v>-6.4126255174603436E-2</v>
      </c>
      <c r="B1414" s="12">
        <v>2.2852297258324883E-2</v>
      </c>
      <c r="C1414" s="12">
        <v>0</v>
      </c>
      <c r="D1414" s="12">
        <v>1</v>
      </c>
      <c r="E1414" s="12">
        <v>0</v>
      </c>
      <c r="F1414" s="12">
        <v>1</v>
      </c>
      <c r="G1414" s="12">
        <v>1</v>
      </c>
      <c r="H1414" s="12">
        <v>0</v>
      </c>
      <c r="I1414" s="12">
        <v>0</v>
      </c>
      <c r="J1414" s="12">
        <v>0</v>
      </c>
      <c r="K1414" s="12">
        <v>0</v>
      </c>
      <c r="L1414" s="12">
        <v>0</v>
      </c>
      <c r="M1414" s="12">
        <v>0</v>
      </c>
      <c r="N1414" s="12">
        <v>0</v>
      </c>
      <c r="O1414" s="113">
        <v>7.60688453121963</v>
      </c>
      <c r="P1414" s="12">
        <v>0</v>
      </c>
      <c r="Q1414" s="12">
        <v>1</v>
      </c>
      <c r="R1414" s="12">
        <v>0.35399999999999998</v>
      </c>
      <c r="S1414" s="128">
        <v>1.791759469228055</v>
      </c>
      <c r="T1414" s="126">
        <v>1</v>
      </c>
      <c r="U1414" s="128">
        <v>0.67647098744269374</v>
      </c>
      <c r="V1414" s="12">
        <v>1</v>
      </c>
      <c r="W1414" s="12">
        <v>1</v>
      </c>
      <c r="X1414" s="12">
        <v>1</v>
      </c>
      <c r="Y1414" s="12">
        <v>0</v>
      </c>
      <c r="Z1414" s="12">
        <v>1</v>
      </c>
      <c r="AA1414" s="12">
        <v>0</v>
      </c>
      <c r="AB1414" s="12">
        <v>0</v>
      </c>
      <c r="AC1414" s="12">
        <v>0</v>
      </c>
      <c r="AD1414" s="12">
        <v>1</v>
      </c>
      <c r="AE1414" s="12">
        <v>0</v>
      </c>
      <c r="AF1414" s="12">
        <v>0.56000000000000005</v>
      </c>
      <c r="AG1414" s="113">
        <v>2.9957322735539909</v>
      </c>
      <c r="AH1414" s="12">
        <v>1</v>
      </c>
      <c r="AI1414" s="24">
        <v>36</v>
      </c>
      <c r="AJ1414" s="12">
        <v>1</v>
      </c>
      <c r="AK1414" s="12" t="s">
        <v>1548</v>
      </c>
      <c r="AL1414" s="12">
        <v>33</v>
      </c>
      <c r="AM1414" s="12" t="s">
        <v>222</v>
      </c>
      <c r="AN1414" s="128">
        <f t="shared" si="51"/>
        <v>4.8888371252365896</v>
      </c>
      <c r="AO1414" s="12">
        <v>1376.05</v>
      </c>
      <c r="AP1414" s="12" t="s">
        <v>1575</v>
      </c>
      <c r="AQ1414" s="12" t="s">
        <v>1563</v>
      </c>
      <c r="AR1414" s="12" t="s">
        <v>1572</v>
      </c>
      <c r="AS1414" s="12" t="s">
        <v>1586</v>
      </c>
      <c r="AT1414" s="12" t="s">
        <v>17</v>
      </c>
    </row>
    <row r="1415" spans="1:46" ht="15" customHeight="1" x14ac:dyDescent="0.3">
      <c r="A1415" s="15">
        <v>-4.8954734395750793E-2</v>
      </c>
      <c r="B1415" s="12">
        <v>2.2871972552967135E-2</v>
      </c>
      <c r="C1415" s="12">
        <v>0</v>
      </c>
      <c r="D1415" s="12">
        <v>1</v>
      </c>
      <c r="E1415" s="12">
        <v>0</v>
      </c>
      <c r="F1415" s="12">
        <v>1</v>
      </c>
      <c r="G1415" s="12">
        <v>1</v>
      </c>
      <c r="H1415" s="12">
        <v>0</v>
      </c>
      <c r="I1415" s="12">
        <v>0</v>
      </c>
      <c r="J1415" s="12">
        <v>0</v>
      </c>
      <c r="K1415" s="12">
        <v>0</v>
      </c>
      <c r="L1415" s="12">
        <v>0</v>
      </c>
      <c r="M1415" s="12">
        <v>0</v>
      </c>
      <c r="N1415" s="12">
        <v>0</v>
      </c>
      <c r="O1415" s="113">
        <v>7.60688453121963</v>
      </c>
      <c r="P1415" s="12">
        <v>0</v>
      </c>
      <c r="Q1415" s="12">
        <v>1</v>
      </c>
      <c r="R1415" s="12">
        <v>0.35399999999999998</v>
      </c>
      <c r="S1415" s="128">
        <v>1.791759469228055</v>
      </c>
      <c r="T1415" s="126">
        <v>1</v>
      </c>
      <c r="U1415" s="128">
        <v>0.67647098744269374</v>
      </c>
      <c r="V1415" s="12">
        <v>1</v>
      </c>
      <c r="W1415" s="12">
        <v>1</v>
      </c>
      <c r="X1415" s="12">
        <v>1</v>
      </c>
      <c r="Y1415" s="12">
        <v>0</v>
      </c>
      <c r="Z1415" s="12">
        <v>1</v>
      </c>
      <c r="AA1415" s="12">
        <v>0</v>
      </c>
      <c r="AB1415" s="12">
        <v>0</v>
      </c>
      <c r="AC1415" s="12">
        <v>0</v>
      </c>
      <c r="AD1415" s="12">
        <v>1</v>
      </c>
      <c r="AE1415" s="12">
        <v>0</v>
      </c>
      <c r="AF1415" s="12">
        <v>0.56000000000000005</v>
      </c>
      <c r="AG1415" s="113">
        <v>2.9957322735539909</v>
      </c>
      <c r="AH1415" s="12">
        <v>1</v>
      </c>
      <c r="AI1415" s="24">
        <v>36</v>
      </c>
      <c r="AJ1415" s="12">
        <v>0</v>
      </c>
      <c r="AK1415" s="12" t="s">
        <v>1548</v>
      </c>
      <c r="AL1415" s="12">
        <v>33</v>
      </c>
      <c r="AM1415" s="12" t="s">
        <v>222</v>
      </c>
      <c r="AN1415" s="128">
        <f t="shared" si="51"/>
        <v>4.8888371252365896</v>
      </c>
      <c r="AO1415" s="12">
        <v>1376.05</v>
      </c>
      <c r="AP1415" s="12" t="s">
        <v>1576</v>
      </c>
      <c r="AQ1415" s="12" t="s">
        <v>1563</v>
      </c>
      <c r="AR1415" s="12" t="s">
        <v>1573</v>
      </c>
      <c r="AS1415" s="12" t="s">
        <v>1587</v>
      </c>
      <c r="AT1415" s="12" t="s">
        <v>17</v>
      </c>
    </row>
    <row r="1416" spans="1:46" ht="15" customHeight="1" x14ac:dyDescent="0.3">
      <c r="A1416" s="15">
        <v>-4.1569515960525577E-2</v>
      </c>
      <c r="B1416" s="12">
        <v>2.3735182800300091E-2</v>
      </c>
      <c r="C1416" s="12">
        <v>1</v>
      </c>
      <c r="D1416" s="12">
        <v>0</v>
      </c>
      <c r="E1416" s="12">
        <v>0</v>
      </c>
      <c r="F1416" s="12">
        <v>1</v>
      </c>
      <c r="G1416" s="12">
        <v>1</v>
      </c>
      <c r="H1416" s="12">
        <v>0</v>
      </c>
      <c r="I1416" s="12">
        <v>0</v>
      </c>
      <c r="J1416" s="12">
        <v>0</v>
      </c>
      <c r="K1416" s="12">
        <v>0</v>
      </c>
      <c r="L1416" s="12">
        <v>0</v>
      </c>
      <c r="M1416" s="12">
        <v>0</v>
      </c>
      <c r="N1416" s="12">
        <v>0</v>
      </c>
      <c r="O1416" s="113">
        <v>7.60688453121963</v>
      </c>
      <c r="P1416" s="12">
        <v>0</v>
      </c>
      <c r="Q1416" s="12">
        <v>1</v>
      </c>
      <c r="R1416" s="12">
        <v>0.35399999999999998</v>
      </c>
      <c r="S1416" s="128">
        <v>1.791759469228055</v>
      </c>
      <c r="T1416" s="126">
        <v>1</v>
      </c>
      <c r="U1416" s="128">
        <v>0.67647098744269374</v>
      </c>
      <c r="V1416" s="12">
        <v>1</v>
      </c>
      <c r="W1416" s="12">
        <v>1</v>
      </c>
      <c r="X1416" s="12">
        <v>1</v>
      </c>
      <c r="Y1416" s="12">
        <v>0</v>
      </c>
      <c r="Z1416" s="12">
        <v>0</v>
      </c>
      <c r="AA1416" s="12">
        <v>0</v>
      </c>
      <c r="AB1416" s="12">
        <v>0</v>
      </c>
      <c r="AC1416" s="12">
        <v>0</v>
      </c>
      <c r="AD1416" s="12">
        <v>1</v>
      </c>
      <c r="AE1416" s="12">
        <v>0</v>
      </c>
      <c r="AF1416" s="12">
        <v>0.56000000000000005</v>
      </c>
      <c r="AG1416" s="113">
        <v>2.9957322735539909</v>
      </c>
      <c r="AH1416" s="12">
        <v>1</v>
      </c>
      <c r="AI1416" s="24">
        <v>36</v>
      </c>
      <c r="AJ1416" s="12">
        <v>1</v>
      </c>
      <c r="AK1416" s="12" t="s">
        <v>1548</v>
      </c>
      <c r="AL1416" s="12">
        <v>33</v>
      </c>
      <c r="AM1416" s="12" t="s">
        <v>222</v>
      </c>
      <c r="AN1416" s="128">
        <f t="shared" si="51"/>
        <v>4.8888371252365896</v>
      </c>
      <c r="AO1416" s="12">
        <v>1376.05</v>
      </c>
      <c r="AP1416" s="12" t="s">
        <v>1574</v>
      </c>
      <c r="AQ1416" s="12" t="s">
        <v>1563</v>
      </c>
      <c r="AR1416" s="12" t="s">
        <v>1571</v>
      </c>
      <c r="AS1416" s="12" t="s">
        <v>1585</v>
      </c>
      <c r="AT1416" s="12" t="s">
        <v>17</v>
      </c>
    </row>
    <row r="1417" spans="1:46" ht="15" customHeight="1" x14ac:dyDescent="0.3">
      <c r="A1417" s="15">
        <v>-6.5294123654558361E-2</v>
      </c>
      <c r="B1417" s="12">
        <v>2.3705023676977476E-2</v>
      </c>
      <c r="C1417" s="12">
        <v>1</v>
      </c>
      <c r="D1417" s="12">
        <v>0</v>
      </c>
      <c r="E1417" s="12">
        <v>0</v>
      </c>
      <c r="F1417" s="12">
        <v>1</v>
      </c>
      <c r="G1417" s="12">
        <v>1</v>
      </c>
      <c r="H1417" s="12">
        <v>0</v>
      </c>
      <c r="I1417" s="12">
        <v>0</v>
      </c>
      <c r="J1417" s="12">
        <v>0</v>
      </c>
      <c r="K1417" s="12">
        <v>0</v>
      </c>
      <c r="L1417" s="12">
        <v>0</v>
      </c>
      <c r="M1417" s="12">
        <v>0</v>
      </c>
      <c r="N1417" s="12">
        <v>0</v>
      </c>
      <c r="O1417" s="113">
        <v>7.60688453121963</v>
      </c>
      <c r="P1417" s="12">
        <v>0</v>
      </c>
      <c r="Q1417" s="12">
        <v>1</v>
      </c>
      <c r="R1417" s="12">
        <v>0.35399999999999998</v>
      </c>
      <c r="S1417" s="128">
        <v>1.791759469228055</v>
      </c>
      <c r="T1417" s="126">
        <v>1</v>
      </c>
      <c r="U1417" s="128">
        <v>0.67647098744269374</v>
      </c>
      <c r="V1417" s="12">
        <v>1</v>
      </c>
      <c r="W1417" s="12">
        <v>1</v>
      </c>
      <c r="X1417" s="12">
        <v>1</v>
      </c>
      <c r="Y1417" s="12">
        <v>0</v>
      </c>
      <c r="Z1417" s="12">
        <v>0</v>
      </c>
      <c r="AA1417" s="12">
        <v>0</v>
      </c>
      <c r="AB1417" s="12">
        <v>0</v>
      </c>
      <c r="AC1417" s="12">
        <v>0</v>
      </c>
      <c r="AD1417" s="12">
        <v>1</v>
      </c>
      <c r="AE1417" s="12">
        <v>0</v>
      </c>
      <c r="AF1417" s="12">
        <v>0.56000000000000005</v>
      </c>
      <c r="AG1417" s="113">
        <v>2.9957322735539909</v>
      </c>
      <c r="AH1417" s="12">
        <v>1</v>
      </c>
      <c r="AI1417" s="24">
        <v>36</v>
      </c>
      <c r="AJ1417" s="12">
        <v>1</v>
      </c>
      <c r="AK1417" s="12" t="s">
        <v>1548</v>
      </c>
      <c r="AL1417" s="12">
        <v>33</v>
      </c>
      <c r="AM1417" s="12" t="s">
        <v>222</v>
      </c>
      <c r="AN1417" s="128">
        <f t="shared" si="51"/>
        <v>4.8888371252365896</v>
      </c>
      <c r="AO1417" s="12">
        <v>1376.05</v>
      </c>
      <c r="AP1417" s="12" t="s">
        <v>1575</v>
      </c>
      <c r="AQ1417" s="12" t="s">
        <v>1563</v>
      </c>
      <c r="AR1417" s="12" t="s">
        <v>1572</v>
      </c>
      <c r="AS1417" s="12" t="s">
        <v>1586</v>
      </c>
      <c r="AT1417" s="12" t="s">
        <v>17</v>
      </c>
    </row>
    <row r="1418" spans="1:46" ht="15" customHeight="1" x14ac:dyDescent="0.3">
      <c r="A1418" s="15">
        <v>-4.7616014562986551E-2</v>
      </c>
      <c r="B1418" s="12">
        <v>2.3728771136739976E-2</v>
      </c>
      <c r="C1418" s="12">
        <v>1</v>
      </c>
      <c r="D1418" s="12">
        <v>0</v>
      </c>
      <c r="E1418" s="12">
        <v>0</v>
      </c>
      <c r="F1418" s="12">
        <v>1</v>
      </c>
      <c r="G1418" s="12">
        <v>1</v>
      </c>
      <c r="H1418" s="12">
        <v>0</v>
      </c>
      <c r="I1418" s="12">
        <v>0</v>
      </c>
      <c r="J1418" s="12">
        <v>0</v>
      </c>
      <c r="K1418" s="12">
        <v>0</v>
      </c>
      <c r="L1418" s="12">
        <v>0</v>
      </c>
      <c r="M1418" s="12">
        <v>0</v>
      </c>
      <c r="N1418" s="12">
        <v>0</v>
      </c>
      <c r="O1418" s="113">
        <v>7.60688453121963</v>
      </c>
      <c r="P1418" s="12">
        <v>0</v>
      </c>
      <c r="Q1418" s="12">
        <v>1</v>
      </c>
      <c r="R1418" s="12">
        <v>0.35399999999999998</v>
      </c>
      <c r="S1418" s="128">
        <v>1.791759469228055</v>
      </c>
      <c r="T1418" s="126">
        <v>1</v>
      </c>
      <c r="U1418" s="128">
        <v>0.67647098744269374</v>
      </c>
      <c r="V1418" s="12">
        <v>1</v>
      </c>
      <c r="W1418" s="12">
        <v>1</v>
      </c>
      <c r="X1418" s="12">
        <v>1</v>
      </c>
      <c r="Y1418" s="12">
        <v>0</v>
      </c>
      <c r="Z1418" s="12">
        <v>0</v>
      </c>
      <c r="AA1418" s="12">
        <v>0</v>
      </c>
      <c r="AB1418" s="12">
        <v>0</v>
      </c>
      <c r="AC1418" s="12">
        <v>0</v>
      </c>
      <c r="AD1418" s="12">
        <v>1</v>
      </c>
      <c r="AE1418" s="12">
        <v>0</v>
      </c>
      <c r="AF1418" s="12">
        <v>0.56000000000000005</v>
      </c>
      <c r="AG1418" s="113">
        <v>2.9957322735539909</v>
      </c>
      <c r="AH1418" s="12">
        <v>1</v>
      </c>
      <c r="AI1418" s="24">
        <v>36</v>
      </c>
      <c r="AJ1418" s="12">
        <v>0</v>
      </c>
      <c r="AK1418" s="12" t="s">
        <v>1548</v>
      </c>
      <c r="AL1418" s="12">
        <v>33</v>
      </c>
      <c r="AM1418" s="12" t="s">
        <v>222</v>
      </c>
      <c r="AN1418" s="128">
        <f t="shared" si="51"/>
        <v>4.8888371252365896</v>
      </c>
      <c r="AO1418" s="12">
        <v>1376.05</v>
      </c>
      <c r="AP1418" s="12" t="s">
        <v>1576</v>
      </c>
      <c r="AQ1418" s="12" t="s">
        <v>1563</v>
      </c>
      <c r="AR1418" s="12" t="s">
        <v>1573</v>
      </c>
      <c r="AS1418" s="12" t="s">
        <v>1587</v>
      </c>
      <c r="AT1418" s="12" t="s">
        <v>17</v>
      </c>
    </row>
    <row r="1419" spans="1:46" ht="15" customHeight="1" x14ac:dyDescent="0.3">
      <c r="A1419" s="15">
        <v>1.2495127935771174E-2</v>
      </c>
      <c r="B1419" s="12">
        <v>2.3753862365966515E-2</v>
      </c>
      <c r="C1419" s="12">
        <v>1</v>
      </c>
      <c r="D1419" s="12">
        <v>0</v>
      </c>
      <c r="E1419" s="12">
        <v>0</v>
      </c>
      <c r="F1419" s="12">
        <v>1</v>
      </c>
      <c r="G1419" s="12">
        <v>1</v>
      </c>
      <c r="H1419" s="12">
        <v>0</v>
      </c>
      <c r="I1419" s="12">
        <v>0</v>
      </c>
      <c r="J1419" s="12">
        <v>0</v>
      </c>
      <c r="K1419" s="12">
        <v>0</v>
      </c>
      <c r="L1419" s="12">
        <v>0</v>
      </c>
      <c r="M1419" s="12">
        <v>0</v>
      </c>
      <c r="N1419" s="12">
        <v>0</v>
      </c>
      <c r="O1419" s="113">
        <v>7.60688453121963</v>
      </c>
      <c r="P1419" s="12">
        <v>0</v>
      </c>
      <c r="Q1419" s="12">
        <v>1</v>
      </c>
      <c r="R1419" s="12">
        <v>0.35399999999999998</v>
      </c>
      <c r="S1419" s="128">
        <v>1.791759469228055</v>
      </c>
      <c r="T1419" s="126">
        <v>1</v>
      </c>
      <c r="U1419" s="128">
        <v>0.67647098744269374</v>
      </c>
      <c r="V1419" s="12">
        <v>1</v>
      </c>
      <c r="W1419" s="12">
        <v>1</v>
      </c>
      <c r="X1419" s="12">
        <v>1</v>
      </c>
      <c r="Y1419" s="12">
        <v>0</v>
      </c>
      <c r="Z1419" s="12">
        <v>0</v>
      </c>
      <c r="AA1419" s="12">
        <v>0</v>
      </c>
      <c r="AB1419" s="12">
        <v>0</v>
      </c>
      <c r="AC1419" s="12">
        <v>0</v>
      </c>
      <c r="AD1419" s="12">
        <v>1</v>
      </c>
      <c r="AE1419" s="12">
        <v>0</v>
      </c>
      <c r="AF1419" s="12">
        <v>0</v>
      </c>
      <c r="AG1419" s="113">
        <v>2.9957322735539909</v>
      </c>
      <c r="AH1419" s="12">
        <v>1</v>
      </c>
      <c r="AI1419" s="24">
        <v>36</v>
      </c>
      <c r="AJ1419" s="12">
        <v>1</v>
      </c>
      <c r="AK1419" s="12" t="s">
        <v>1548</v>
      </c>
      <c r="AL1419" s="12">
        <v>33</v>
      </c>
      <c r="AM1419" s="12" t="s">
        <v>222</v>
      </c>
      <c r="AN1419" s="128">
        <f t="shared" si="51"/>
        <v>4.8888371252365896</v>
      </c>
      <c r="AO1419" s="12">
        <v>1376.05</v>
      </c>
      <c r="AP1419" s="12" t="s">
        <v>1577</v>
      </c>
      <c r="AQ1419" s="12" t="s">
        <v>1563</v>
      </c>
      <c r="AR1419" s="12" t="s">
        <v>436</v>
      </c>
      <c r="AS1419" s="12" t="s">
        <v>1569</v>
      </c>
      <c r="AT1419" s="12" t="s">
        <v>17</v>
      </c>
    </row>
    <row r="1420" spans="1:46" ht="15" customHeight="1" x14ac:dyDescent="0.3">
      <c r="A1420" s="15">
        <v>-1.4794522919414323E-2</v>
      </c>
      <c r="B1420" s="12">
        <v>0.14742581937836507</v>
      </c>
      <c r="C1420" s="12">
        <v>1</v>
      </c>
      <c r="D1420" s="12">
        <v>0</v>
      </c>
      <c r="E1420" s="12">
        <v>0</v>
      </c>
      <c r="F1420" s="12">
        <v>1</v>
      </c>
      <c r="G1420" s="12">
        <v>1</v>
      </c>
      <c r="H1420" s="12">
        <v>0</v>
      </c>
      <c r="I1420" s="12">
        <v>0</v>
      </c>
      <c r="J1420" s="12">
        <v>0</v>
      </c>
      <c r="K1420" s="12">
        <v>0</v>
      </c>
      <c r="L1420" s="12">
        <v>0</v>
      </c>
      <c r="M1420" s="12">
        <v>0</v>
      </c>
      <c r="N1420" s="12">
        <v>0</v>
      </c>
      <c r="O1420" s="113">
        <v>7.60688453121963</v>
      </c>
      <c r="P1420" s="12">
        <v>0</v>
      </c>
      <c r="Q1420" s="12">
        <v>1</v>
      </c>
      <c r="R1420" s="12">
        <v>0.35399999999999998</v>
      </c>
      <c r="S1420" s="128">
        <v>1.791759469228055</v>
      </c>
      <c r="T1420" s="126">
        <v>1</v>
      </c>
      <c r="U1420" s="128">
        <v>0.67647098744269374</v>
      </c>
      <c r="V1420" s="12">
        <v>1</v>
      </c>
      <c r="W1420" s="12">
        <v>1</v>
      </c>
      <c r="X1420" s="12">
        <v>1</v>
      </c>
      <c r="Y1420" s="12">
        <v>0</v>
      </c>
      <c r="Z1420" s="12">
        <v>0</v>
      </c>
      <c r="AA1420" s="12">
        <v>0</v>
      </c>
      <c r="AB1420" s="12">
        <v>0</v>
      </c>
      <c r="AC1420" s="12">
        <v>0</v>
      </c>
      <c r="AD1420" s="12">
        <v>1</v>
      </c>
      <c r="AE1420" s="12">
        <v>0</v>
      </c>
      <c r="AF1420" s="12">
        <v>0.56000000000000005</v>
      </c>
      <c r="AG1420" s="113">
        <v>2.9957322735539909</v>
      </c>
      <c r="AH1420" s="12">
        <v>1</v>
      </c>
      <c r="AI1420" s="24">
        <v>36</v>
      </c>
      <c r="AJ1420" s="12">
        <v>1</v>
      </c>
      <c r="AK1420" s="12" t="s">
        <v>1548</v>
      </c>
      <c r="AL1420" s="12">
        <v>33</v>
      </c>
      <c r="AM1420" s="12" t="s">
        <v>222</v>
      </c>
      <c r="AN1420" s="128">
        <f t="shared" si="51"/>
        <v>4.8888371252365896</v>
      </c>
      <c r="AO1420" s="12">
        <v>1376.05</v>
      </c>
      <c r="AP1420" s="12" t="s">
        <v>1574</v>
      </c>
      <c r="AQ1420" s="12" t="s">
        <v>1563</v>
      </c>
      <c r="AR1420" s="12" t="s">
        <v>1571</v>
      </c>
      <c r="AS1420" s="12" t="s">
        <v>1585</v>
      </c>
      <c r="AT1420" s="12" t="s">
        <v>17</v>
      </c>
    </row>
    <row r="1421" spans="1:46" ht="15" customHeight="1" x14ac:dyDescent="0.3">
      <c r="A1421" s="15">
        <v>-0.28630786593275043</v>
      </c>
      <c r="B1421" s="12">
        <v>0.14126969319470767</v>
      </c>
      <c r="C1421" s="12">
        <v>1</v>
      </c>
      <c r="D1421" s="12">
        <v>0</v>
      </c>
      <c r="E1421" s="12">
        <v>0</v>
      </c>
      <c r="F1421" s="12">
        <v>1</v>
      </c>
      <c r="G1421" s="12">
        <v>1</v>
      </c>
      <c r="H1421" s="12">
        <v>0</v>
      </c>
      <c r="I1421" s="12">
        <v>0</v>
      </c>
      <c r="J1421" s="12">
        <v>0</v>
      </c>
      <c r="K1421" s="12">
        <v>0</v>
      </c>
      <c r="L1421" s="12">
        <v>0</v>
      </c>
      <c r="M1421" s="12">
        <v>0</v>
      </c>
      <c r="N1421" s="12">
        <v>0</v>
      </c>
      <c r="O1421" s="113">
        <v>7.60688453121963</v>
      </c>
      <c r="P1421" s="12">
        <v>0</v>
      </c>
      <c r="Q1421" s="12">
        <v>1</v>
      </c>
      <c r="R1421" s="12">
        <v>0.35399999999999998</v>
      </c>
      <c r="S1421" s="128">
        <v>1.791759469228055</v>
      </c>
      <c r="T1421" s="126">
        <v>1</v>
      </c>
      <c r="U1421" s="128">
        <v>0.67647098744269374</v>
      </c>
      <c r="V1421" s="12">
        <v>1</v>
      </c>
      <c r="W1421" s="12">
        <v>1</v>
      </c>
      <c r="X1421" s="12">
        <v>1</v>
      </c>
      <c r="Y1421" s="12">
        <v>0</v>
      </c>
      <c r="Z1421" s="12">
        <v>0</v>
      </c>
      <c r="AA1421" s="12">
        <v>0</v>
      </c>
      <c r="AB1421" s="12">
        <v>0</v>
      </c>
      <c r="AC1421" s="12">
        <v>0</v>
      </c>
      <c r="AD1421" s="12">
        <v>1</v>
      </c>
      <c r="AE1421" s="12">
        <v>0</v>
      </c>
      <c r="AF1421" s="12">
        <v>0.56000000000000005</v>
      </c>
      <c r="AG1421" s="113">
        <v>2.9957322735539909</v>
      </c>
      <c r="AH1421" s="12">
        <v>1</v>
      </c>
      <c r="AI1421" s="24">
        <v>36</v>
      </c>
      <c r="AJ1421" s="12">
        <v>1</v>
      </c>
      <c r="AK1421" s="12" t="s">
        <v>1548</v>
      </c>
      <c r="AL1421" s="12">
        <v>33</v>
      </c>
      <c r="AM1421" s="12" t="s">
        <v>222</v>
      </c>
      <c r="AN1421" s="128">
        <f t="shared" si="51"/>
        <v>4.8888371252365896</v>
      </c>
      <c r="AO1421" s="12">
        <v>1376.05</v>
      </c>
      <c r="AP1421" s="12" t="s">
        <v>1575</v>
      </c>
      <c r="AQ1421" s="12" t="s">
        <v>1563</v>
      </c>
      <c r="AR1421" s="12" t="s">
        <v>1572</v>
      </c>
      <c r="AS1421" s="12" t="s">
        <v>1586</v>
      </c>
      <c r="AT1421" s="12" t="s">
        <v>17</v>
      </c>
    </row>
    <row r="1422" spans="1:46" ht="15" customHeight="1" x14ac:dyDescent="0.3">
      <c r="A1422" s="15">
        <v>-0.23152811958069267</v>
      </c>
      <c r="B1422" s="12">
        <v>0.14343569456330296</v>
      </c>
      <c r="C1422" s="12">
        <v>1</v>
      </c>
      <c r="D1422" s="12">
        <v>0</v>
      </c>
      <c r="E1422" s="12">
        <v>0</v>
      </c>
      <c r="F1422" s="12">
        <v>1</v>
      </c>
      <c r="G1422" s="12">
        <v>1</v>
      </c>
      <c r="H1422" s="12">
        <v>0</v>
      </c>
      <c r="I1422" s="12">
        <v>0</v>
      </c>
      <c r="J1422" s="12">
        <v>0</v>
      </c>
      <c r="K1422" s="12">
        <v>0</v>
      </c>
      <c r="L1422" s="12">
        <v>0</v>
      </c>
      <c r="M1422" s="12">
        <v>0</v>
      </c>
      <c r="N1422" s="12">
        <v>0</v>
      </c>
      <c r="O1422" s="113">
        <v>7.60688453121963</v>
      </c>
      <c r="P1422" s="12">
        <v>0</v>
      </c>
      <c r="Q1422" s="12">
        <v>1</v>
      </c>
      <c r="R1422" s="12">
        <v>0.35399999999999998</v>
      </c>
      <c r="S1422" s="128">
        <v>1.791759469228055</v>
      </c>
      <c r="T1422" s="126">
        <v>1</v>
      </c>
      <c r="U1422" s="128">
        <v>0.67647098744269374</v>
      </c>
      <c r="V1422" s="12">
        <v>1</v>
      </c>
      <c r="W1422" s="12">
        <v>1</v>
      </c>
      <c r="X1422" s="12">
        <v>1</v>
      </c>
      <c r="Y1422" s="12">
        <v>0</v>
      </c>
      <c r="Z1422" s="12">
        <v>0</v>
      </c>
      <c r="AA1422" s="12">
        <v>0</v>
      </c>
      <c r="AB1422" s="12">
        <v>0</v>
      </c>
      <c r="AC1422" s="12">
        <v>0</v>
      </c>
      <c r="AD1422" s="12">
        <v>1</v>
      </c>
      <c r="AE1422" s="12">
        <v>0</v>
      </c>
      <c r="AF1422" s="12">
        <v>0.56000000000000005</v>
      </c>
      <c r="AG1422" s="113">
        <v>2.9957322735539909</v>
      </c>
      <c r="AH1422" s="12">
        <v>1</v>
      </c>
      <c r="AI1422" s="24">
        <v>36</v>
      </c>
      <c r="AJ1422" s="12">
        <v>0</v>
      </c>
      <c r="AK1422" s="12" t="s">
        <v>1548</v>
      </c>
      <c r="AL1422" s="12">
        <v>33</v>
      </c>
      <c r="AM1422" s="12" t="s">
        <v>222</v>
      </c>
      <c r="AN1422" s="128">
        <f t="shared" si="51"/>
        <v>4.8888371252365896</v>
      </c>
      <c r="AO1422" s="12">
        <v>1376.05</v>
      </c>
      <c r="AP1422" s="12" t="s">
        <v>1576</v>
      </c>
      <c r="AQ1422" s="12" t="s">
        <v>1563</v>
      </c>
      <c r="AR1422" s="12" t="s">
        <v>1573</v>
      </c>
      <c r="AS1422" s="12" t="s">
        <v>1587</v>
      </c>
      <c r="AT1422" s="12" t="s">
        <v>17</v>
      </c>
    </row>
    <row r="1423" spans="1:46" ht="15" customHeight="1" x14ac:dyDescent="0.3">
      <c r="A1423" s="15">
        <v>-2.91618427280118E-2</v>
      </c>
      <c r="B1423" s="12">
        <v>0.15243371315204113</v>
      </c>
      <c r="C1423" s="12">
        <v>1</v>
      </c>
      <c r="D1423" s="12">
        <v>0</v>
      </c>
      <c r="E1423" s="12">
        <v>0</v>
      </c>
      <c r="F1423" s="12">
        <v>1</v>
      </c>
      <c r="G1423" s="12">
        <v>1</v>
      </c>
      <c r="H1423" s="12">
        <v>0</v>
      </c>
      <c r="I1423" s="12">
        <v>0</v>
      </c>
      <c r="J1423" s="12">
        <v>0</v>
      </c>
      <c r="K1423" s="12">
        <v>0</v>
      </c>
      <c r="L1423" s="12">
        <v>0</v>
      </c>
      <c r="M1423" s="12">
        <v>0</v>
      </c>
      <c r="N1423" s="12">
        <v>0</v>
      </c>
      <c r="O1423" s="113">
        <v>7.60688453121963</v>
      </c>
      <c r="P1423" s="12">
        <v>0</v>
      </c>
      <c r="Q1423" s="12">
        <v>1</v>
      </c>
      <c r="R1423" s="12">
        <v>0.35399999999999998</v>
      </c>
      <c r="S1423" s="128">
        <v>1.791759469228055</v>
      </c>
      <c r="T1423" s="126">
        <v>1</v>
      </c>
      <c r="U1423" s="128">
        <v>0.67647098744269374</v>
      </c>
      <c r="V1423" s="12">
        <v>1</v>
      </c>
      <c r="W1423" s="12">
        <v>1</v>
      </c>
      <c r="X1423" s="12">
        <v>1</v>
      </c>
      <c r="Y1423" s="12">
        <v>0</v>
      </c>
      <c r="Z1423" s="12">
        <v>0</v>
      </c>
      <c r="AA1423" s="12">
        <v>0</v>
      </c>
      <c r="AB1423" s="12">
        <v>0</v>
      </c>
      <c r="AC1423" s="12">
        <v>0</v>
      </c>
      <c r="AD1423" s="12">
        <v>1</v>
      </c>
      <c r="AE1423" s="12">
        <v>0</v>
      </c>
      <c r="AF1423" s="12">
        <v>0.56000000000000005</v>
      </c>
      <c r="AG1423" s="113">
        <v>2.9957322735539909</v>
      </c>
      <c r="AH1423" s="12">
        <v>1</v>
      </c>
      <c r="AI1423" s="24">
        <v>36</v>
      </c>
      <c r="AJ1423" s="12">
        <v>1</v>
      </c>
      <c r="AK1423" s="12" t="s">
        <v>1548</v>
      </c>
      <c r="AL1423" s="12">
        <v>33</v>
      </c>
      <c r="AM1423" s="12" t="s">
        <v>222</v>
      </c>
      <c r="AN1423" s="128">
        <f t="shared" si="51"/>
        <v>4.8888371252365896</v>
      </c>
      <c r="AO1423" s="12">
        <v>1376.05</v>
      </c>
      <c r="AP1423" s="12" t="s">
        <v>1574</v>
      </c>
      <c r="AQ1423" s="12" t="s">
        <v>1563</v>
      </c>
      <c r="AR1423" s="12" t="s">
        <v>1571</v>
      </c>
      <c r="AS1423" s="12" t="s">
        <v>1585</v>
      </c>
      <c r="AT1423" s="12" t="s">
        <v>17</v>
      </c>
    </row>
    <row r="1424" spans="1:46" ht="15" customHeight="1" x14ac:dyDescent="0.3">
      <c r="A1424" s="15">
        <v>-0.26468633590028301</v>
      </c>
      <c r="B1424" s="12">
        <v>0.14705964172052563</v>
      </c>
      <c r="C1424" s="12">
        <v>1</v>
      </c>
      <c r="D1424" s="12">
        <v>0</v>
      </c>
      <c r="E1424" s="12">
        <v>0</v>
      </c>
      <c r="F1424" s="12">
        <v>1</v>
      </c>
      <c r="G1424" s="12">
        <v>1</v>
      </c>
      <c r="H1424" s="12">
        <v>0</v>
      </c>
      <c r="I1424" s="12">
        <v>0</v>
      </c>
      <c r="J1424" s="12">
        <v>0</v>
      </c>
      <c r="K1424" s="12">
        <v>0</v>
      </c>
      <c r="L1424" s="12">
        <v>0</v>
      </c>
      <c r="M1424" s="12">
        <v>0</v>
      </c>
      <c r="N1424" s="12">
        <v>0</v>
      </c>
      <c r="O1424" s="113">
        <v>7.60688453121963</v>
      </c>
      <c r="P1424" s="12">
        <v>0</v>
      </c>
      <c r="Q1424" s="12">
        <v>1</v>
      </c>
      <c r="R1424" s="12">
        <v>0.35399999999999998</v>
      </c>
      <c r="S1424" s="128">
        <v>1.791759469228055</v>
      </c>
      <c r="T1424" s="126">
        <v>1</v>
      </c>
      <c r="U1424" s="128">
        <v>0.67647098744269374</v>
      </c>
      <c r="V1424" s="12">
        <v>1</v>
      </c>
      <c r="W1424" s="12">
        <v>1</v>
      </c>
      <c r="X1424" s="12">
        <v>1</v>
      </c>
      <c r="Y1424" s="12">
        <v>0</v>
      </c>
      <c r="Z1424" s="12">
        <v>0</v>
      </c>
      <c r="AA1424" s="12">
        <v>0</v>
      </c>
      <c r="AB1424" s="12">
        <v>0</v>
      </c>
      <c r="AC1424" s="12">
        <v>0</v>
      </c>
      <c r="AD1424" s="12">
        <v>1</v>
      </c>
      <c r="AE1424" s="12">
        <v>0</v>
      </c>
      <c r="AF1424" s="12">
        <v>0.56000000000000005</v>
      </c>
      <c r="AG1424" s="113">
        <v>2.9957322735539909</v>
      </c>
      <c r="AH1424" s="12">
        <v>1</v>
      </c>
      <c r="AI1424" s="24">
        <v>36</v>
      </c>
      <c r="AJ1424" s="12">
        <v>1</v>
      </c>
      <c r="AK1424" s="12" t="s">
        <v>1548</v>
      </c>
      <c r="AL1424" s="12">
        <v>33</v>
      </c>
      <c r="AM1424" s="12" t="s">
        <v>222</v>
      </c>
      <c r="AN1424" s="128">
        <f t="shared" si="51"/>
        <v>4.8888371252365896</v>
      </c>
      <c r="AO1424" s="12">
        <v>1376.05</v>
      </c>
      <c r="AP1424" s="12" t="s">
        <v>1575</v>
      </c>
      <c r="AQ1424" s="12" t="s">
        <v>1563</v>
      </c>
      <c r="AR1424" s="12" t="s">
        <v>1572</v>
      </c>
      <c r="AS1424" s="12" t="s">
        <v>1586</v>
      </c>
      <c r="AT1424" s="12" t="s">
        <v>17</v>
      </c>
    </row>
    <row r="1425" spans="1:47" ht="15" customHeight="1" x14ac:dyDescent="0.3">
      <c r="A1425" s="15">
        <v>-0.24207555857183116</v>
      </c>
      <c r="B1425" s="12">
        <v>0.14796286648723536</v>
      </c>
      <c r="C1425" s="12">
        <v>1</v>
      </c>
      <c r="D1425" s="12">
        <v>0</v>
      </c>
      <c r="E1425" s="12">
        <v>0</v>
      </c>
      <c r="F1425" s="12">
        <v>1</v>
      </c>
      <c r="G1425" s="12">
        <v>1</v>
      </c>
      <c r="H1425" s="12">
        <v>0</v>
      </c>
      <c r="I1425" s="12">
        <v>0</v>
      </c>
      <c r="J1425" s="12">
        <v>0</v>
      </c>
      <c r="K1425" s="12">
        <v>0</v>
      </c>
      <c r="L1425" s="12">
        <v>0</v>
      </c>
      <c r="M1425" s="12">
        <v>0</v>
      </c>
      <c r="N1425" s="12">
        <v>0</v>
      </c>
      <c r="O1425" s="113">
        <v>7.60688453121963</v>
      </c>
      <c r="P1425" s="12">
        <v>0</v>
      </c>
      <c r="Q1425" s="12">
        <v>1</v>
      </c>
      <c r="R1425" s="12">
        <v>0.35399999999999998</v>
      </c>
      <c r="S1425" s="128">
        <v>1.791759469228055</v>
      </c>
      <c r="T1425" s="126">
        <v>1</v>
      </c>
      <c r="U1425" s="128">
        <v>0.67647098744269374</v>
      </c>
      <c r="V1425" s="12">
        <v>1</v>
      </c>
      <c r="W1425" s="12">
        <v>1</v>
      </c>
      <c r="X1425" s="12">
        <v>1</v>
      </c>
      <c r="Y1425" s="12">
        <v>0</v>
      </c>
      <c r="Z1425" s="12">
        <v>0</v>
      </c>
      <c r="AA1425" s="12">
        <v>0</v>
      </c>
      <c r="AB1425" s="12">
        <v>0</v>
      </c>
      <c r="AC1425" s="12">
        <v>0</v>
      </c>
      <c r="AD1425" s="12">
        <v>1</v>
      </c>
      <c r="AE1425" s="12">
        <v>0</v>
      </c>
      <c r="AF1425" s="12">
        <v>0.56000000000000005</v>
      </c>
      <c r="AG1425" s="113">
        <v>2.9957322735539909</v>
      </c>
      <c r="AH1425" s="12">
        <v>1</v>
      </c>
      <c r="AI1425" s="24">
        <v>36</v>
      </c>
      <c r="AJ1425" s="12">
        <v>0</v>
      </c>
      <c r="AK1425" s="12" t="s">
        <v>1548</v>
      </c>
      <c r="AL1425" s="12">
        <v>33</v>
      </c>
      <c r="AM1425" s="12" t="s">
        <v>222</v>
      </c>
      <c r="AN1425" s="128">
        <f t="shared" si="51"/>
        <v>4.8888371252365896</v>
      </c>
      <c r="AO1425" s="12">
        <v>1376.05</v>
      </c>
      <c r="AP1425" s="12" t="s">
        <v>1576</v>
      </c>
      <c r="AQ1425" s="12" t="s">
        <v>1563</v>
      </c>
      <c r="AR1425" s="12" t="s">
        <v>1573</v>
      </c>
      <c r="AS1425" s="12" t="s">
        <v>1587</v>
      </c>
      <c r="AT1425" s="12" t="s">
        <v>17</v>
      </c>
    </row>
    <row r="1426" spans="1:47" ht="15" customHeight="1" x14ac:dyDescent="0.3">
      <c r="A1426" s="15">
        <v>-0.12914289524428618</v>
      </c>
      <c r="B1426" s="12">
        <v>0.1512215464382011</v>
      </c>
      <c r="C1426" s="12">
        <v>1</v>
      </c>
      <c r="D1426" s="12">
        <v>0</v>
      </c>
      <c r="E1426" s="12">
        <v>0</v>
      </c>
      <c r="F1426" s="12">
        <v>1</v>
      </c>
      <c r="G1426" s="12">
        <v>1</v>
      </c>
      <c r="H1426" s="12">
        <v>0</v>
      </c>
      <c r="I1426" s="12">
        <v>0</v>
      </c>
      <c r="J1426" s="12">
        <v>0</v>
      </c>
      <c r="K1426" s="12">
        <v>0</v>
      </c>
      <c r="L1426" s="12">
        <v>0</v>
      </c>
      <c r="M1426" s="12">
        <v>0</v>
      </c>
      <c r="N1426" s="12">
        <v>0</v>
      </c>
      <c r="O1426" s="113">
        <v>7.60688453121963</v>
      </c>
      <c r="P1426" s="12">
        <v>0</v>
      </c>
      <c r="Q1426" s="12">
        <v>1</v>
      </c>
      <c r="R1426" s="12">
        <v>0.35399999999999998</v>
      </c>
      <c r="S1426" s="128">
        <v>1.791759469228055</v>
      </c>
      <c r="T1426" s="126">
        <v>1</v>
      </c>
      <c r="U1426" s="128">
        <v>0.67647098744269374</v>
      </c>
      <c r="V1426" s="12">
        <v>1</v>
      </c>
      <c r="W1426" s="12">
        <v>1</v>
      </c>
      <c r="X1426" s="12">
        <v>1</v>
      </c>
      <c r="Y1426" s="12">
        <v>0</v>
      </c>
      <c r="Z1426" s="12">
        <v>0</v>
      </c>
      <c r="AA1426" s="12">
        <v>0</v>
      </c>
      <c r="AB1426" s="12">
        <v>0</v>
      </c>
      <c r="AC1426" s="12">
        <v>0</v>
      </c>
      <c r="AD1426" s="12">
        <v>1</v>
      </c>
      <c r="AE1426" s="12">
        <v>0</v>
      </c>
      <c r="AF1426" s="12">
        <v>0</v>
      </c>
      <c r="AG1426" s="113">
        <v>2.9957322735539909</v>
      </c>
      <c r="AH1426" s="12">
        <v>1</v>
      </c>
      <c r="AI1426" s="24">
        <v>36</v>
      </c>
      <c r="AJ1426" s="12">
        <v>1</v>
      </c>
      <c r="AK1426" s="12" t="s">
        <v>1548</v>
      </c>
      <c r="AL1426" s="12">
        <v>33</v>
      </c>
      <c r="AM1426" s="12" t="s">
        <v>222</v>
      </c>
      <c r="AN1426" s="128">
        <f t="shared" si="51"/>
        <v>4.8888371252365896</v>
      </c>
      <c r="AO1426" s="12">
        <v>1376.05</v>
      </c>
      <c r="AP1426" s="12" t="s">
        <v>1577</v>
      </c>
      <c r="AQ1426" s="12" t="s">
        <v>1563</v>
      </c>
      <c r="AR1426" s="12" t="s">
        <v>436</v>
      </c>
      <c r="AS1426" s="12" t="s">
        <v>1569</v>
      </c>
      <c r="AT1426" s="12" t="s">
        <v>17</v>
      </c>
    </row>
    <row r="1427" spans="1:47" ht="15" customHeight="1" x14ac:dyDescent="0.3">
      <c r="A1427" s="15">
        <v>0.35043409514459872</v>
      </c>
      <c r="B1427" s="12">
        <v>9.0123163923362559E-2</v>
      </c>
      <c r="C1427" s="12">
        <v>0</v>
      </c>
      <c r="D1427" s="12">
        <v>1</v>
      </c>
      <c r="E1427" s="12">
        <v>0</v>
      </c>
      <c r="F1427" s="12">
        <v>1</v>
      </c>
      <c r="G1427" s="12">
        <v>1</v>
      </c>
      <c r="H1427" s="12">
        <v>0</v>
      </c>
      <c r="I1427" s="12">
        <v>0</v>
      </c>
      <c r="J1427" s="12">
        <v>0</v>
      </c>
      <c r="K1427" s="12">
        <v>0</v>
      </c>
      <c r="L1427" s="12">
        <v>0</v>
      </c>
      <c r="M1427" s="12">
        <v>0</v>
      </c>
      <c r="N1427" s="12">
        <v>1</v>
      </c>
      <c r="O1427" s="113">
        <v>7.6098622009135539</v>
      </c>
      <c r="P1427" s="12">
        <v>1</v>
      </c>
      <c r="Q1427" s="12">
        <v>1</v>
      </c>
      <c r="R1427" s="12">
        <v>2.8000000000000001E-2</v>
      </c>
      <c r="S1427" s="128">
        <v>1.3862943611198906</v>
      </c>
      <c r="T1427" s="126">
        <v>1</v>
      </c>
      <c r="U1427" s="128">
        <v>0.35881653898143456</v>
      </c>
      <c r="V1427" s="12">
        <v>1</v>
      </c>
      <c r="W1427" s="12">
        <v>1</v>
      </c>
      <c r="X1427" s="12">
        <v>1</v>
      </c>
      <c r="Y1427" s="12">
        <v>0</v>
      </c>
      <c r="Z1427" s="12">
        <v>0</v>
      </c>
      <c r="AA1427" s="12">
        <v>0</v>
      </c>
      <c r="AB1427" s="12">
        <v>0</v>
      </c>
      <c r="AC1427" s="12">
        <v>0</v>
      </c>
      <c r="AD1427" s="12">
        <v>0</v>
      </c>
      <c r="AE1427" s="12">
        <v>0</v>
      </c>
      <c r="AF1427" s="12">
        <v>0.5</v>
      </c>
      <c r="AG1427" s="113">
        <v>3.2188758248682006</v>
      </c>
      <c r="AH1427" s="12">
        <v>1</v>
      </c>
      <c r="AI1427" s="24">
        <v>26</v>
      </c>
      <c r="AJ1427" s="12">
        <v>1</v>
      </c>
      <c r="AK1427" s="12" t="s">
        <v>1601</v>
      </c>
      <c r="AL1427" s="12">
        <v>34</v>
      </c>
      <c r="AM1427" s="12" t="s">
        <v>225</v>
      </c>
      <c r="AN1427" s="128">
        <f t="shared" ref="AN1427:AN1452" si="52">LN(14)</f>
        <v>2.6390573296152584</v>
      </c>
      <c r="AO1427" s="12">
        <v>1563.83</v>
      </c>
      <c r="AP1427" s="12" t="s">
        <v>1609</v>
      </c>
      <c r="AQ1427" s="12" t="s">
        <v>1608</v>
      </c>
      <c r="AR1427" s="12" t="s">
        <v>1612</v>
      </c>
      <c r="AS1427" s="12" t="s">
        <v>1615</v>
      </c>
      <c r="AT1427" s="12" t="s">
        <v>17</v>
      </c>
      <c r="AU1427" s="12"/>
    </row>
    <row r="1428" spans="1:47" ht="15" customHeight="1" x14ac:dyDescent="0.3">
      <c r="A1428" s="15">
        <v>0.22881454746895419</v>
      </c>
      <c r="B1428" s="12">
        <v>9.3672197487290443E-2</v>
      </c>
      <c r="C1428" s="12">
        <v>0</v>
      </c>
      <c r="D1428" s="12">
        <v>1</v>
      </c>
      <c r="E1428" s="12">
        <v>0</v>
      </c>
      <c r="F1428" s="12">
        <v>1</v>
      </c>
      <c r="G1428" s="12">
        <v>1</v>
      </c>
      <c r="H1428" s="12">
        <v>0</v>
      </c>
      <c r="I1428" s="12">
        <v>0</v>
      </c>
      <c r="J1428" s="12">
        <v>0</v>
      </c>
      <c r="K1428" s="12">
        <v>0</v>
      </c>
      <c r="L1428" s="12">
        <v>0</v>
      </c>
      <c r="M1428" s="12">
        <v>0</v>
      </c>
      <c r="N1428" s="12">
        <v>1</v>
      </c>
      <c r="O1428" s="113">
        <v>7.6098622009135539</v>
      </c>
      <c r="P1428" s="12">
        <v>1</v>
      </c>
      <c r="Q1428" s="12">
        <v>1</v>
      </c>
      <c r="R1428" s="12">
        <v>2.8000000000000001E-2</v>
      </c>
      <c r="S1428" s="128">
        <v>1.3862943611198906</v>
      </c>
      <c r="T1428" s="126">
        <v>1</v>
      </c>
      <c r="U1428" s="128">
        <v>0.35881653898143456</v>
      </c>
      <c r="V1428" s="12">
        <v>1</v>
      </c>
      <c r="W1428" s="12">
        <v>1</v>
      </c>
      <c r="X1428" s="12">
        <v>1</v>
      </c>
      <c r="Y1428" s="12">
        <v>0</v>
      </c>
      <c r="Z1428" s="12">
        <v>0</v>
      </c>
      <c r="AA1428" s="12">
        <v>0</v>
      </c>
      <c r="AB1428" s="12">
        <v>0</v>
      </c>
      <c r="AC1428" s="12">
        <v>0</v>
      </c>
      <c r="AD1428" s="12">
        <v>0</v>
      </c>
      <c r="AE1428" s="12">
        <v>0</v>
      </c>
      <c r="AF1428" s="12">
        <v>0.5</v>
      </c>
      <c r="AG1428" s="113">
        <v>3.2188758248682006</v>
      </c>
      <c r="AH1428" s="12">
        <v>1</v>
      </c>
      <c r="AI1428" s="24">
        <v>26</v>
      </c>
      <c r="AJ1428" s="12">
        <v>1</v>
      </c>
      <c r="AK1428" s="12" t="s">
        <v>1601</v>
      </c>
      <c r="AL1428" s="12">
        <v>34</v>
      </c>
      <c r="AM1428" s="12" t="s">
        <v>225</v>
      </c>
      <c r="AN1428" s="128">
        <f t="shared" si="52"/>
        <v>2.6390573296152584</v>
      </c>
      <c r="AO1428" s="12">
        <v>1563.83</v>
      </c>
      <c r="AP1428" s="12" t="s">
        <v>1609</v>
      </c>
      <c r="AQ1428" s="12" t="s">
        <v>1608</v>
      </c>
      <c r="AR1428" s="12" t="s">
        <v>1613</v>
      </c>
      <c r="AS1428" s="12" t="s">
        <v>1616</v>
      </c>
      <c r="AT1428" s="12" t="s">
        <v>17</v>
      </c>
    </row>
    <row r="1429" spans="1:47" ht="15" customHeight="1" x14ac:dyDescent="0.3">
      <c r="A1429" s="15">
        <v>0.16326703450608196</v>
      </c>
      <c r="B1429" s="12">
        <v>9.4933889055196466E-2</v>
      </c>
      <c r="C1429" s="12">
        <v>0</v>
      </c>
      <c r="D1429" s="12">
        <v>1</v>
      </c>
      <c r="E1429" s="12">
        <v>0</v>
      </c>
      <c r="F1429" s="12">
        <v>1</v>
      </c>
      <c r="G1429" s="12">
        <v>1</v>
      </c>
      <c r="H1429" s="12">
        <v>0</v>
      </c>
      <c r="I1429" s="12">
        <v>0</v>
      </c>
      <c r="J1429" s="12">
        <v>0</v>
      </c>
      <c r="K1429" s="12">
        <v>0</v>
      </c>
      <c r="L1429" s="12">
        <v>0</v>
      </c>
      <c r="M1429" s="12">
        <v>0</v>
      </c>
      <c r="N1429" s="12">
        <v>1</v>
      </c>
      <c r="O1429" s="113">
        <v>7.6098622009135539</v>
      </c>
      <c r="P1429" s="12">
        <v>1</v>
      </c>
      <c r="Q1429" s="12">
        <v>1</v>
      </c>
      <c r="R1429" s="12">
        <v>2.8000000000000001E-2</v>
      </c>
      <c r="S1429" s="128">
        <v>1.3862943611198906</v>
      </c>
      <c r="T1429" s="126">
        <v>1</v>
      </c>
      <c r="U1429" s="128">
        <v>0.35881653898143456</v>
      </c>
      <c r="V1429" s="12">
        <v>1</v>
      </c>
      <c r="W1429" s="12">
        <v>1</v>
      </c>
      <c r="X1429" s="12">
        <v>1</v>
      </c>
      <c r="Y1429" s="12">
        <v>0</v>
      </c>
      <c r="Z1429" s="12">
        <v>0</v>
      </c>
      <c r="AA1429" s="12">
        <v>0</v>
      </c>
      <c r="AB1429" s="12">
        <v>0</v>
      </c>
      <c r="AC1429" s="12">
        <v>0</v>
      </c>
      <c r="AD1429" s="12">
        <v>0</v>
      </c>
      <c r="AE1429" s="12">
        <v>0</v>
      </c>
      <c r="AF1429" s="12">
        <v>0.5</v>
      </c>
      <c r="AG1429" s="113">
        <v>3.2188758248682006</v>
      </c>
      <c r="AH1429" s="12">
        <v>1</v>
      </c>
      <c r="AI1429" s="24">
        <v>26</v>
      </c>
      <c r="AJ1429" s="12">
        <v>1</v>
      </c>
      <c r="AK1429" s="12" t="s">
        <v>1601</v>
      </c>
      <c r="AL1429" s="12">
        <v>34</v>
      </c>
      <c r="AM1429" s="12" t="s">
        <v>225</v>
      </c>
      <c r="AN1429" s="128">
        <f t="shared" si="52"/>
        <v>2.6390573296152584</v>
      </c>
      <c r="AO1429" s="12">
        <v>1563.83</v>
      </c>
      <c r="AP1429" s="12" t="s">
        <v>1609</v>
      </c>
      <c r="AQ1429" s="12" t="s">
        <v>1608</v>
      </c>
      <c r="AR1429" s="12" t="s">
        <v>436</v>
      </c>
      <c r="AS1429" s="12" t="s">
        <v>1617</v>
      </c>
      <c r="AT1429" s="12" t="s">
        <v>17</v>
      </c>
    </row>
    <row r="1430" spans="1:47" ht="15" customHeight="1" x14ac:dyDescent="0.3">
      <c r="A1430" s="15">
        <v>7.1188516343055522E-2</v>
      </c>
      <c r="B1430" s="12">
        <v>0.13329158391211851</v>
      </c>
      <c r="C1430" s="12">
        <v>0</v>
      </c>
      <c r="D1430" s="12">
        <v>1</v>
      </c>
      <c r="E1430" s="12">
        <v>0</v>
      </c>
      <c r="F1430" s="12">
        <v>1</v>
      </c>
      <c r="G1430" s="12">
        <v>1</v>
      </c>
      <c r="H1430" s="12">
        <v>0</v>
      </c>
      <c r="I1430" s="12">
        <v>0</v>
      </c>
      <c r="J1430" s="12">
        <v>0</v>
      </c>
      <c r="K1430" s="12">
        <v>0</v>
      </c>
      <c r="L1430" s="12">
        <v>0</v>
      </c>
      <c r="M1430" s="12">
        <v>0</v>
      </c>
      <c r="N1430" s="12">
        <v>1</v>
      </c>
      <c r="O1430" s="113">
        <v>7.6098622009135539</v>
      </c>
      <c r="P1430" s="12">
        <v>1</v>
      </c>
      <c r="Q1430" s="12">
        <v>1</v>
      </c>
      <c r="R1430" s="12">
        <v>2.8000000000000001E-2</v>
      </c>
      <c r="S1430" s="128">
        <v>1.3862943611198906</v>
      </c>
      <c r="T1430" s="126">
        <v>1</v>
      </c>
      <c r="U1430" s="128">
        <v>0.35881653898143456</v>
      </c>
      <c r="V1430" s="12">
        <v>1</v>
      </c>
      <c r="W1430" s="12">
        <v>1</v>
      </c>
      <c r="X1430" s="12">
        <v>1</v>
      </c>
      <c r="Y1430" s="12">
        <v>0</v>
      </c>
      <c r="Z1430" s="12">
        <v>0</v>
      </c>
      <c r="AA1430" s="12">
        <v>0</v>
      </c>
      <c r="AB1430" s="12">
        <v>0</v>
      </c>
      <c r="AC1430" s="12">
        <v>0</v>
      </c>
      <c r="AD1430" s="12">
        <v>0</v>
      </c>
      <c r="AE1430" s="12">
        <v>0</v>
      </c>
      <c r="AF1430" s="12">
        <v>0.5</v>
      </c>
      <c r="AG1430" s="113">
        <v>3.2188758248682006</v>
      </c>
      <c r="AH1430" s="12">
        <v>1</v>
      </c>
      <c r="AI1430" s="24">
        <v>26</v>
      </c>
      <c r="AJ1430" s="12">
        <v>1</v>
      </c>
      <c r="AK1430" s="12" t="s">
        <v>1601</v>
      </c>
      <c r="AL1430" s="12">
        <v>34</v>
      </c>
      <c r="AM1430" s="12" t="s">
        <v>225</v>
      </c>
      <c r="AN1430" s="128">
        <f t="shared" si="52"/>
        <v>2.6390573296152584</v>
      </c>
      <c r="AO1430" s="12">
        <v>1563.83</v>
      </c>
      <c r="AP1430" s="12" t="s">
        <v>1610</v>
      </c>
      <c r="AQ1430" s="12" t="s">
        <v>1608</v>
      </c>
      <c r="AR1430" s="12" t="s">
        <v>1613</v>
      </c>
      <c r="AS1430" s="12" t="s">
        <v>1618</v>
      </c>
      <c r="AT1430" s="12" t="s">
        <v>17</v>
      </c>
    </row>
    <row r="1431" spans="1:47" ht="15" customHeight="1" x14ac:dyDescent="0.3">
      <c r="A1431" s="15">
        <v>-4.1253752363458768E-2</v>
      </c>
      <c r="B1431" s="12">
        <v>0.13351686142286717</v>
      </c>
      <c r="C1431" s="12">
        <v>0</v>
      </c>
      <c r="D1431" s="12">
        <v>1</v>
      </c>
      <c r="E1431" s="12">
        <v>0</v>
      </c>
      <c r="F1431" s="12">
        <v>1</v>
      </c>
      <c r="G1431" s="12">
        <v>1</v>
      </c>
      <c r="H1431" s="12">
        <v>0</v>
      </c>
      <c r="I1431" s="12">
        <v>0</v>
      </c>
      <c r="J1431" s="12">
        <v>0</v>
      </c>
      <c r="K1431" s="12">
        <v>0</v>
      </c>
      <c r="L1431" s="12">
        <v>0</v>
      </c>
      <c r="M1431" s="12">
        <v>0</v>
      </c>
      <c r="N1431" s="12">
        <v>1</v>
      </c>
      <c r="O1431" s="113">
        <v>7.6098622009135539</v>
      </c>
      <c r="P1431" s="12">
        <v>1</v>
      </c>
      <c r="Q1431" s="12">
        <v>1</v>
      </c>
      <c r="R1431" s="12">
        <v>2.8000000000000001E-2</v>
      </c>
      <c r="S1431" s="128">
        <v>1.3862943611198906</v>
      </c>
      <c r="T1431" s="126">
        <v>1</v>
      </c>
      <c r="U1431" s="128">
        <v>0.35881653898143456</v>
      </c>
      <c r="V1431" s="12">
        <v>1</v>
      </c>
      <c r="W1431" s="12">
        <v>1</v>
      </c>
      <c r="X1431" s="12">
        <v>1</v>
      </c>
      <c r="Y1431" s="12">
        <v>0</v>
      </c>
      <c r="Z1431" s="12">
        <v>0</v>
      </c>
      <c r="AA1431" s="12">
        <v>0</v>
      </c>
      <c r="AB1431" s="12">
        <v>0</v>
      </c>
      <c r="AC1431" s="12">
        <v>0</v>
      </c>
      <c r="AD1431" s="12">
        <v>0</v>
      </c>
      <c r="AE1431" s="12">
        <v>0</v>
      </c>
      <c r="AF1431" s="12">
        <v>0.5</v>
      </c>
      <c r="AG1431" s="113">
        <v>3.2188758248682006</v>
      </c>
      <c r="AH1431" s="12">
        <v>1</v>
      </c>
      <c r="AI1431" s="24">
        <v>26</v>
      </c>
      <c r="AJ1431" s="12">
        <v>1</v>
      </c>
      <c r="AK1431" s="12" t="s">
        <v>1601</v>
      </c>
      <c r="AL1431" s="12">
        <v>34</v>
      </c>
      <c r="AM1431" s="12" t="s">
        <v>225</v>
      </c>
      <c r="AN1431" s="128">
        <f t="shared" si="52"/>
        <v>2.6390573296152584</v>
      </c>
      <c r="AO1431" s="12">
        <v>1563.83</v>
      </c>
      <c r="AP1431" s="12" t="s">
        <v>1610</v>
      </c>
      <c r="AQ1431" s="12" t="s">
        <v>1608</v>
      </c>
      <c r="AR1431" s="12" t="s">
        <v>436</v>
      </c>
      <c r="AS1431" s="12" t="s">
        <v>1619</v>
      </c>
      <c r="AT1431" s="12" t="s">
        <v>17</v>
      </c>
    </row>
    <row r="1432" spans="1:47" ht="15" customHeight="1" x14ac:dyDescent="0.3">
      <c r="A1432" s="15">
        <v>0.21908566139333766</v>
      </c>
      <c r="B1432" s="12">
        <v>0.13156412007229462</v>
      </c>
      <c r="C1432" s="12">
        <v>0</v>
      </c>
      <c r="D1432" s="12">
        <v>1</v>
      </c>
      <c r="E1432" s="12">
        <v>0</v>
      </c>
      <c r="F1432" s="12">
        <v>1</v>
      </c>
      <c r="G1432" s="12">
        <v>1</v>
      </c>
      <c r="H1432" s="12">
        <v>0</v>
      </c>
      <c r="I1432" s="12">
        <v>0</v>
      </c>
      <c r="J1432" s="12">
        <v>0</v>
      </c>
      <c r="K1432" s="12">
        <v>0</v>
      </c>
      <c r="L1432" s="12">
        <v>0</v>
      </c>
      <c r="M1432" s="12">
        <v>0</v>
      </c>
      <c r="N1432" s="12">
        <v>1</v>
      </c>
      <c r="O1432" s="113">
        <v>7.6098622009135539</v>
      </c>
      <c r="P1432" s="12">
        <v>1</v>
      </c>
      <c r="Q1432" s="12">
        <v>1</v>
      </c>
      <c r="R1432" s="12">
        <v>2.8000000000000001E-2</v>
      </c>
      <c r="S1432" s="128">
        <v>1.3862943611198906</v>
      </c>
      <c r="T1432" s="126">
        <v>1</v>
      </c>
      <c r="U1432" s="128">
        <v>0.35881653898143456</v>
      </c>
      <c r="V1432" s="12">
        <v>1</v>
      </c>
      <c r="W1432" s="12">
        <v>1</v>
      </c>
      <c r="X1432" s="12">
        <v>1</v>
      </c>
      <c r="Y1432" s="12">
        <v>0</v>
      </c>
      <c r="Z1432" s="12">
        <v>0</v>
      </c>
      <c r="AA1432" s="12">
        <v>0</v>
      </c>
      <c r="AB1432" s="12">
        <v>0</v>
      </c>
      <c r="AC1432" s="12">
        <v>0</v>
      </c>
      <c r="AD1432" s="12">
        <v>0</v>
      </c>
      <c r="AE1432" s="12">
        <v>0</v>
      </c>
      <c r="AF1432" s="12">
        <v>0.5</v>
      </c>
      <c r="AG1432" s="113">
        <v>3.2188758248682006</v>
      </c>
      <c r="AH1432" s="12">
        <v>1</v>
      </c>
      <c r="AI1432" s="24">
        <v>26</v>
      </c>
      <c r="AJ1432" s="12">
        <v>1</v>
      </c>
      <c r="AK1432" s="12" t="s">
        <v>1601</v>
      </c>
      <c r="AL1432" s="12">
        <v>34</v>
      </c>
      <c r="AM1432" s="12" t="s">
        <v>225</v>
      </c>
      <c r="AN1432" s="128">
        <f t="shared" si="52"/>
        <v>2.6390573296152584</v>
      </c>
      <c r="AO1432" s="12">
        <v>1563.83</v>
      </c>
      <c r="AP1432" s="12" t="s">
        <v>1610</v>
      </c>
      <c r="AQ1432" s="12" t="s">
        <v>1608</v>
      </c>
      <c r="AR1432" s="12" t="s">
        <v>1613</v>
      </c>
      <c r="AS1432" s="12" t="s">
        <v>1618</v>
      </c>
      <c r="AT1432" s="12" t="s">
        <v>17</v>
      </c>
    </row>
    <row r="1433" spans="1:47" ht="15" customHeight="1" x14ac:dyDescent="0.3">
      <c r="A1433" s="15">
        <v>-3.1516145302432755E-2</v>
      </c>
      <c r="B1433" s="12">
        <v>0.1347729897801401</v>
      </c>
      <c r="C1433" s="12">
        <v>0</v>
      </c>
      <c r="D1433" s="12">
        <v>1</v>
      </c>
      <c r="E1433" s="12">
        <v>0</v>
      </c>
      <c r="F1433" s="12">
        <v>1</v>
      </c>
      <c r="G1433" s="12">
        <v>1</v>
      </c>
      <c r="H1433" s="12">
        <v>0</v>
      </c>
      <c r="I1433" s="12">
        <v>0</v>
      </c>
      <c r="J1433" s="12">
        <v>0</v>
      </c>
      <c r="K1433" s="12">
        <v>0</v>
      </c>
      <c r="L1433" s="12">
        <v>0</v>
      </c>
      <c r="M1433" s="12">
        <v>0</v>
      </c>
      <c r="N1433" s="12">
        <v>1</v>
      </c>
      <c r="O1433" s="113">
        <v>7.6098622009135539</v>
      </c>
      <c r="P1433" s="12">
        <v>1</v>
      </c>
      <c r="Q1433" s="12">
        <v>1</v>
      </c>
      <c r="R1433" s="12">
        <v>2.8000000000000001E-2</v>
      </c>
      <c r="S1433" s="128">
        <v>1.3862943611198906</v>
      </c>
      <c r="T1433" s="126">
        <v>1</v>
      </c>
      <c r="U1433" s="128">
        <v>0.35881653898143456</v>
      </c>
      <c r="V1433" s="12">
        <v>1</v>
      </c>
      <c r="W1433" s="12">
        <v>1</v>
      </c>
      <c r="X1433" s="12">
        <v>1</v>
      </c>
      <c r="Y1433" s="12">
        <v>0</v>
      </c>
      <c r="Z1433" s="12">
        <v>0</v>
      </c>
      <c r="AA1433" s="12">
        <v>0</v>
      </c>
      <c r="AB1433" s="12">
        <v>0</v>
      </c>
      <c r="AC1433" s="12">
        <v>0</v>
      </c>
      <c r="AD1433" s="12">
        <v>0</v>
      </c>
      <c r="AE1433" s="12">
        <v>0</v>
      </c>
      <c r="AF1433" s="12">
        <v>0.5</v>
      </c>
      <c r="AG1433" s="113">
        <v>3.2188758248682006</v>
      </c>
      <c r="AH1433" s="12">
        <v>1</v>
      </c>
      <c r="AI1433" s="24">
        <v>26</v>
      </c>
      <c r="AJ1433" s="12">
        <v>1</v>
      </c>
      <c r="AK1433" s="12" t="s">
        <v>1601</v>
      </c>
      <c r="AL1433" s="12">
        <v>34</v>
      </c>
      <c r="AM1433" s="12" t="s">
        <v>225</v>
      </c>
      <c r="AN1433" s="128">
        <f t="shared" si="52"/>
        <v>2.6390573296152584</v>
      </c>
      <c r="AO1433" s="12">
        <v>1563.83</v>
      </c>
      <c r="AP1433" s="12" t="s">
        <v>1610</v>
      </c>
      <c r="AQ1433" s="12" t="s">
        <v>1608</v>
      </c>
      <c r="AR1433" s="12" t="s">
        <v>436</v>
      </c>
      <c r="AS1433" s="12" t="s">
        <v>1619</v>
      </c>
      <c r="AT1433" s="12" t="s">
        <v>17</v>
      </c>
    </row>
    <row r="1434" spans="1:47" ht="15" customHeight="1" x14ac:dyDescent="0.3">
      <c r="A1434" s="15">
        <v>-0.27855162215903873</v>
      </c>
      <c r="B1434" s="12">
        <v>0.12950317607846662</v>
      </c>
      <c r="C1434" s="12">
        <v>0</v>
      </c>
      <c r="D1434" s="12">
        <v>1</v>
      </c>
      <c r="E1434" s="12">
        <v>0</v>
      </c>
      <c r="F1434" s="12">
        <v>1</v>
      </c>
      <c r="G1434" s="12">
        <v>1</v>
      </c>
      <c r="H1434" s="12">
        <v>0</v>
      </c>
      <c r="I1434" s="12">
        <v>0</v>
      </c>
      <c r="J1434" s="12">
        <v>0</v>
      </c>
      <c r="K1434" s="12">
        <v>0</v>
      </c>
      <c r="L1434" s="12">
        <v>0</v>
      </c>
      <c r="M1434" s="12">
        <v>0</v>
      </c>
      <c r="N1434" s="12">
        <v>1</v>
      </c>
      <c r="O1434" s="113">
        <v>7.6098622009135539</v>
      </c>
      <c r="P1434" s="12">
        <v>1</v>
      </c>
      <c r="Q1434" s="12">
        <v>1</v>
      </c>
      <c r="R1434" s="12">
        <v>2.8000000000000001E-2</v>
      </c>
      <c r="S1434" s="128">
        <v>1.3862943611198906</v>
      </c>
      <c r="T1434" s="126">
        <v>1</v>
      </c>
      <c r="U1434" s="128">
        <v>0.35881653898143456</v>
      </c>
      <c r="V1434" s="12">
        <v>1</v>
      </c>
      <c r="W1434" s="12">
        <v>1</v>
      </c>
      <c r="X1434" s="12">
        <v>1</v>
      </c>
      <c r="Y1434" s="12">
        <v>0</v>
      </c>
      <c r="Z1434" s="12">
        <v>0</v>
      </c>
      <c r="AA1434" s="12">
        <v>0</v>
      </c>
      <c r="AB1434" s="12">
        <v>0</v>
      </c>
      <c r="AC1434" s="12">
        <v>0</v>
      </c>
      <c r="AD1434" s="12">
        <v>0</v>
      </c>
      <c r="AE1434" s="12">
        <v>0</v>
      </c>
      <c r="AF1434" s="12">
        <v>0.5</v>
      </c>
      <c r="AG1434" s="113">
        <v>3.2188758248682006</v>
      </c>
      <c r="AH1434" s="12">
        <v>1</v>
      </c>
      <c r="AI1434" s="24">
        <v>26</v>
      </c>
      <c r="AJ1434" s="12">
        <v>1</v>
      </c>
      <c r="AK1434" s="12" t="s">
        <v>1601</v>
      </c>
      <c r="AL1434" s="12">
        <v>34</v>
      </c>
      <c r="AM1434" s="12" t="s">
        <v>225</v>
      </c>
      <c r="AN1434" s="128">
        <f t="shared" si="52"/>
        <v>2.6390573296152584</v>
      </c>
      <c r="AO1434" s="12">
        <v>1563.83</v>
      </c>
      <c r="AP1434" s="12" t="s">
        <v>1610</v>
      </c>
      <c r="AQ1434" s="12" t="s">
        <v>1608</v>
      </c>
      <c r="AR1434" s="12" t="s">
        <v>1614</v>
      </c>
      <c r="AS1434" s="12" t="s">
        <v>1620</v>
      </c>
      <c r="AT1434" s="12" t="s">
        <v>17</v>
      </c>
    </row>
    <row r="1435" spans="1:47" ht="15" customHeight="1" x14ac:dyDescent="0.3">
      <c r="A1435" s="15">
        <v>0.34706473611696248</v>
      </c>
      <c r="B1435" s="12">
        <v>0.13263077085986216</v>
      </c>
      <c r="C1435" s="12">
        <v>0</v>
      </c>
      <c r="D1435" s="12">
        <v>1</v>
      </c>
      <c r="E1435" s="12">
        <v>0</v>
      </c>
      <c r="F1435" s="12">
        <v>1</v>
      </c>
      <c r="G1435" s="12">
        <v>1</v>
      </c>
      <c r="H1435" s="12">
        <v>0</v>
      </c>
      <c r="I1435" s="12">
        <v>0</v>
      </c>
      <c r="J1435" s="12">
        <v>0</v>
      </c>
      <c r="K1435" s="12">
        <v>0</v>
      </c>
      <c r="L1435" s="12">
        <v>0</v>
      </c>
      <c r="M1435" s="12">
        <v>0</v>
      </c>
      <c r="N1435" s="12">
        <v>1</v>
      </c>
      <c r="O1435" s="113">
        <v>7.6098622009135539</v>
      </c>
      <c r="P1435" s="12">
        <v>1</v>
      </c>
      <c r="Q1435" s="12">
        <v>1</v>
      </c>
      <c r="R1435" s="12">
        <v>2.8000000000000001E-2</v>
      </c>
      <c r="S1435" s="128">
        <v>1.3862943611198906</v>
      </c>
      <c r="T1435" s="126">
        <v>1</v>
      </c>
      <c r="U1435" s="128">
        <v>0.35881653898143456</v>
      </c>
      <c r="V1435" s="12">
        <v>1</v>
      </c>
      <c r="W1435" s="12">
        <v>1</v>
      </c>
      <c r="X1435" s="12">
        <v>1</v>
      </c>
      <c r="Y1435" s="12">
        <v>0</v>
      </c>
      <c r="Z1435" s="12">
        <v>0</v>
      </c>
      <c r="AA1435" s="12">
        <v>0</v>
      </c>
      <c r="AB1435" s="12">
        <v>0</v>
      </c>
      <c r="AC1435" s="12">
        <v>0</v>
      </c>
      <c r="AD1435" s="12">
        <v>0</v>
      </c>
      <c r="AE1435" s="12">
        <v>0</v>
      </c>
      <c r="AF1435" s="12">
        <v>0.5</v>
      </c>
      <c r="AG1435" s="113">
        <v>3.2188758248682006</v>
      </c>
      <c r="AH1435" s="12">
        <v>1</v>
      </c>
      <c r="AI1435" s="24">
        <v>26</v>
      </c>
      <c r="AJ1435" s="12">
        <v>1</v>
      </c>
      <c r="AK1435" s="12" t="s">
        <v>1601</v>
      </c>
      <c r="AL1435" s="12">
        <v>34</v>
      </c>
      <c r="AM1435" s="12" t="s">
        <v>225</v>
      </c>
      <c r="AN1435" s="128">
        <f t="shared" si="52"/>
        <v>2.6390573296152584</v>
      </c>
      <c r="AO1435" s="12">
        <v>1563.83</v>
      </c>
      <c r="AP1435" s="12" t="s">
        <v>1611</v>
      </c>
      <c r="AQ1435" s="12" t="s">
        <v>1608</v>
      </c>
      <c r="AR1435" s="12" t="s">
        <v>1613</v>
      </c>
      <c r="AS1435" s="12" t="s">
        <v>1621</v>
      </c>
      <c r="AT1435" s="12" t="s">
        <v>17</v>
      </c>
    </row>
    <row r="1436" spans="1:47" ht="15" customHeight="1" x14ac:dyDescent="0.3">
      <c r="A1436" s="15">
        <v>0.27203719301805457</v>
      </c>
      <c r="B1436" s="12">
        <v>0.13608789553923287</v>
      </c>
      <c r="C1436" s="12">
        <v>0</v>
      </c>
      <c r="D1436" s="12">
        <v>1</v>
      </c>
      <c r="E1436" s="12">
        <v>0</v>
      </c>
      <c r="F1436" s="12">
        <v>1</v>
      </c>
      <c r="G1436" s="12">
        <v>1</v>
      </c>
      <c r="H1436" s="12">
        <v>0</v>
      </c>
      <c r="I1436" s="12">
        <v>0</v>
      </c>
      <c r="J1436" s="12">
        <v>0</v>
      </c>
      <c r="K1436" s="12">
        <v>0</v>
      </c>
      <c r="L1436" s="12">
        <v>0</v>
      </c>
      <c r="M1436" s="12">
        <v>0</v>
      </c>
      <c r="N1436" s="12">
        <v>1</v>
      </c>
      <c r="O1436" s="113">
        <v>7.6098622009135539</v>
      </c>
      <c r="P1436" s="12">
        <v>1</v>
      </c>
      <c r="Q1436" s="12">
        <v>1</v>
      </c>
      <c r="R1436" s="12">
        <v>2.8000000000000001E-2</v>
      </c>
      <c r="S1436" s="128">
        <v>1.3862943611198906</v>
      </c>
      <c r="T1436" s="126">
        <v>1</v>
      </c>
      <c r="U1436" s="128">
        <v>0.35881653898143456</v>
      </c>
      <c r="V1436" s="12">
        <v>1</v>
      </c>
      <c r="W1436" s="12">
        <v>1</v>
      </c>
      <c r="X1436" s="12">
        <v>1</v>
      </c>
      <c r="Y1436" s="12">
        <v>0</v>
      </c>
      <c r="Z1436" s="12">
        <v>0</v>
      </c>
      <c r="AA1436" s="12">
        <v>0</v>
      </c>
      <c r="AB1436" s="12">
        <v>0</v>
      </c>
      <c r="AC1436" s="12">
        <v>0</v>
      </c>
      <c r="AD1436" s="12">
        <v>0</v>
      </c>
      <c r="AE1436" s="12">
        <v>0</v>
      </c>
      <c r="AF1436" s="12">
        <v>0.5</v>
      </c>
      <c r="AG1436" s="113">
        <v>3.2188758248682006</v>
      </c>
      <c r="AH1436" s="12">
        <v>1</v>
      </c>
      <c r="AI1436" s="24">
        <v>26</v>
      </c>
      <c r="AJ1436" s="12">
        <v>1</v>
      </c>
      <c r="AK1436" s="12" t="s">
        <v>1601</v>
      </c>
      <c r="AL1436" s="12">
        <v>34</v>
      </c>
      <c r="AM1436" s="12" t="s">
        <v>225</v>
      </c>
      <c r="AN1436" s="128">
        <f t="shared" si="52"/>
        <v>2.6390573296152584</v>
      </c>
      <c r="AO1436" s="12">
        <v>1563.83</v>
      </c>
      <c r="AP1436" s="12" t="s">
        <v>1611</v>
      </c>
      <c r="AQ1436" s="12" t="s">
        <v>1608</v>
      </c>
      <c r="AR1436" s="12" t="s">
        <v>436</v>
      </c>
      <c r="AS1436" s="12" t="s">
        <v>1622</v>
      </c>
      <c r="AT1436" s="12" t="s">
        <v>17</v>
      </c>
    </row>
    <row r="1437" spans="1:47" ht="15" customHeight="1" x14ac:dyDescent="0.3">
      <c r="A1437" s="15">
        <v>0.31126022409583226</v>
      </c>
      <c r="B1437" s="12">
        <v>0.13576067424458052</v>
      </c>
      <c r="C1437" s="12">
        <v>0</v>
      </c>
      <c r="D1437" s="12">
        <v>1</v>
      </c>
      <c r="E1437" s="12">
        <v>0</v>
      </c>
      <c r="F1437" s="12">
        <v>1</v>
      </c>
      <c r="G1437" s="12">
        <v>1</v>
      </c>
      <c r="H1437" s="12">
        <v>0</v>
      </c>
      <c r="I1437" s="12">
        <v>0</v>
      </c>
      <c r="J1437" s="12">
        <v>0</v>
      </c>
      <c r="K1437" s="12">
        <v>0</v>
      </c>
      <c r="L1437" s="12">
        <v>0</v>
      </c>
      <c r="M1437" s="12">
        <v>0</v>
      </c>
      <c r="N1437" s="12">
        <v>1</v>
      </c>
      <c r="O1437" s="113">
        <v>7.6098622009135539</v>
      </c>
      <c r="P1437" s="12">
        <v>1</v>
      </c>
      <c r="Q1437" s="12">
        <v>1</v>
      </c>
      <c r="R1437" s="12">
        <v>2.8000000000000001E-2</v>
      </c>
      <c r="S1437" s="128">
        <v>1.3862943611198906</v>
      </c>
      <c r="T1437" s="126">
        <v>1</v>
      </c>
      <c r="U1437" s="128">
        <v>0.35881653898143456</v>
      </c>
      <c r="V1437" s="12">
        <v>1</v>
      </c>
      <c r="W1437" s="12">
        <v>1</v>
      </c>
      <c r="X1437" s="12">
        <v>1</v>
      </c>
      <c r="Y1437" s="12">
        <v>0</v>
      </c>
      <c r="Z1437" s="12">
        <v>0</v>
      </c>
      <c r="AA1437" s="12">
        <v>0</v>
      </c>
      <c r="AB1437" s="12">
        <v>0</v>
      </c>
      <c r="AC1437" s="12">
        <v>0</v>
      </c>
      <c r="AD1437" s="12">
        <v>0</v>
      </c>
      <c r="AE1437" s="12">
        <v>0</v>
      </c>
      <c r="AF1437" s="12">
        <v>0.5</v>
      </c>
      <c r="AG1437" s="113">
        <v>3.2188758248682006</v>
      </c>
      <c r="AH1437" s="12">
        <v>1</v>
      </c>
      <c r="AI1437" s="24">
        <v>26</v>
      </c>
      <c r="AJ1437" s="12">
        <v>1</v>
      </c>
      <c r="AK1437" s="12" t="s">
        <v>1601</v>
      </c>
      <c r="AL1437" s="12">
        <v>34</v>
      </c>
      <c r="AM1437" s="12" t="s">
        <v>225</v>
      </c>
      <c r="AN1437" s="128">
        <f t="shared" si="52"/>
        <v>2.6390573296152584</v>
      </c>
      <c r="AO1437" s="12">
        <v>1563.83</v>
      </c>
      <c r="AP1437" s="12" t="s">
        <v>1611</v>
      </c>
      <c r="AQ1437" s="12" t="s">
        <v>1608</v>
      </c>
      <c r="AR1437" s="12" t="s">
        <v>1613</v>
      </c>
      <c r="AS1437" s="12" t="s">
        <v>1621</v>
      </c>
      <c r="AT1437" s="12" t="s">
        <v>17</v>
      </c>
    </row>
    <row r="1438" spans="1:47" ht="15" customHeight="1" x14ac:dyDescent="0.3">
      <c r="A1438" s="15">
        <v>0.27038129435758496</v>
      </c>
      <c r="B1438" s="12">
        <v>0.13753618860781933</v>
      </c>
      <c r="C1438" s="12">
        <v>0</v>
      </c>
      <c r="D1438" s="12">
        <v>1</v>
      </c>
      <c r="E1438" s="12">
        <v>0</v>
      </c>
      <c r="F1438" s="12">
        <v>1</v>
      </c>
      <c r="G1438" s="12">
        <v>1</v>
      </c>
      <c r="H1438" s="12">
        <v>0</v>
      </c>
      <c r="I1438" s="12">
        <v>0</v>
      </c>
      <c r="J1438" s="12">
        <v>0</v>
      </c>
      <c r="K1438" s="12">
        <v>0</v>
      </c>
      <c r="L1438" s="12">
        <v>0</v>
      </c>
      <c r="M1438" s="12">
        <v>0</v>
      </c>
      <c r="N1438" s="12">
        <v>1</v>
      </c>
      <c r="O1438" s="113">
        <v>7.6098622009135539</v>
      </c>
      <c r="P1438" s="12">
        <v>1</v>
      </c>
      <c r="Q1438" s="12">
        <v>1</v>
      </c>
      <c r="R1438" s="12">
        <v>2.8000000000000001E-2</v>
      </c>
      <c r="S1438" s="128">
        <v>1.3862943611198906</v>
      </c>
      <c r="T1438" s="126">
        <v>1</v>
      </c>
      <c r="U1438" s="128">
        <v>0.35881653898143456</v>
      </c>
      <c r="V1438" s="12">
        <v>1</v>
      </c>
      <c r="W1438" s="12">
        <v>1</v>
      </c>
      <c r="X1438" s="12">
        <v>1</v>
      </c>
      <c r="Y1438" s="12">
        <v>0</v>
      </c>
      <c r="Z1438" s="12">
        <v>0</v>
      </c>
      <c r="AA1438" s="12">
        <v>0</v>
      </c>
      <c r="AB1438" s="12">
        <v>0</v>
      </c>
      <c r="AC1438" s="12">
        <v>0</v>
      </c>
      <c r="AD1438" s="12">
        <v>0</v>
      </c>
      <c r="AE1438" s="12">
        <v>0</v>
      </c>
      <c r="AF1438" s="12">
        <v>0.5</v>
      </c>
      <c r="AG1438" s="113">
        <v>3.2188758248682006</v>
      </c>
      <c r="AH1438" s="12">
        <v>1</v>
      </c>
      <c r="AI1438" s="24">
        <v>26</v>
      </c>
      <c r="AJ1438" s="12">
        <v>1</v>
      </c>
      <c r="AK1438" s="12" t="s">
        <v>1601</v>
      </c>
      <c r="AL1438" s="12">
        <v>34</v>
      </c>
      <c r="AM1438" s="12" t="s">
        <v>225</v>
      </c>
      <c r="AN1438" s="128">
        <f t="shared" si="52"/>
        <v>2.6390573296152584</v>
      </c>
      <c r="AO1438" s="12">
        <v>1563.83</v>
      </c>
      <c r="AP1438" s="12" t="s">
        <v>1611</v>
      </c>
      <c r="AQ1438" s="12" t="s">
        <v>1608</v>
      </c>
      <c r="AR1438" s="12" t="s">
        <v>436</v>
      </c>
      <c r="AS1438" s="12" t="s">
        <v>1622</v>
      </c>
      <c r="AT1438" s="12" t="s">
        <v>17</v>
      </c>
    </row>
    <row r="1439" spans="1:47" ht="15" customHeight="1" x14ac:dyDescent="0.3">
      <c r="A1439" s="15">
        <v>-0.19378991795220335</v>
      </c>
      <c r="B1439" s="12">
        <v>0.14014900727003779</v>
      </c>
      <c r="C1439" s="12">
        <v>0</v>
      </c>
      <c r="D1439" s="12">
        <v>1</v>
      </c>
      <c r="E1439" s="12">
        <v>0</v>
      </c>
      <c r="F1439" s="12">
        <v>1</v>
      </c>
      <c r="G1439" s="12">
        <v>1</v>
      </c>
      <c r="H1439" s="12">
        <v>0</v>
      </c>
      <c r="I1439" s="12">
        <v>0</v>
      </c>
      <c r="J1439" s="12">
        <v>0</v>
      </c>
      <c r="K1439" s="12">
        <v>0</v>
      </c>
      <c r="L1439" s="12">
        <v>0</v>
      </c>
      <c r="M1439" s="12">
        <v>0</v>
      </c>
      <c r="N1439" s="12">
        <v>1</v>
      </c>
      <c r="O1439" s="113">
        <v>7.6098622009135539</v>
      </c>
      <c r="P1439" s="12">
        <v>1</v>
      </c>
      <c r="Q1439" s="12">
        <v>1</v>
      </c>
      <c r="R1439" s="12">
        <v>2.8000000000000001E-2</v>
      </c>
      <c r="S1439" s="128">
        <v>1.3862943611198906</v>
      </c>
      <c r="T1439" s="126">
        <v>1</v>
      </c>
      <c r="U1439" s="128">
        <v>0.35881653898143456</v>
      </c>
      <c r="V1439" s="12">
        <v>1</v>
      </c>
      <c r="W1439" s="12">
        <v>1</v>
      </c>
      <c r="X1439" s="12">
        <v>1</v>
      </c>
      <c r="Y1439" s="12">
        <v>0</v>
      </c>
      <c r="Z1439" s="12">
        <v>0</v>
      </c>
      <c r="AA1439" s="12">
        <v>0</v>
      </c>
      <c r="AB1439" s="12">
        <v>0</v>
      </c>
      <c r="AC1439" s="12">
        <v>0</v>
      </c>
      <c r="AD1439" s="12">
        <v>0</v>
      </c>
      <c r="AE1439" s="12">
        <v>0</v>
      </c>
      <c r="AF1439" s="12">
        <v>0.5</v>
      </c>
      <c r="AG1439" s="113">
        <v>3.2188758248682006</v>
      </c>
      <c r="AH1439" s="12">
        <v>1</v>
      </c>
      <c r="AI1439" s="24">
        <v>26</v>
      </c>
      <c r="AJ1439" s="12">
        <v>1</v>
      </c>
      <c r="AK1439" s="12" t="s">
        <v>1601</v>
      </c>
      <c r="AL1439" s="12">
        <v>34</v>
      </c>
      <c r="AM1439" s="12" t="s">
        <v>225</v>
      </c>
      <c r="AN1439" s="128">
        <f t="shared" si="52"/>
        <v>2.6390573296152584</v>
      </c>
      <c r="AO1439" s="12">
        <v>1563.83</v>
      </c>
      <c r="AP1439" s="12" t="s">
        <v>1611</v>
      </c>
      <c r="AQ1439" s="12" t="s">
        <v>1608</v>
      </c>
      <c r="AR1439" s="12" t="s">
        <v>1614</v>
      </c>
      <c r="AS1439" s="12" t="s">
        <v>1623</v>
      </c>
      <c r="AT1439" s="12" t="s">
        <v>17</v>
      </c>
    </row>
    <row r="1440" spans="1:47" ht="15" customHeight="1" x14ac:dyDescent="0.3">
      <c r="A1440" s="15">
        <v>0.40833622786567036</v>
      </c>
      <c r="B1440" s="12">
        <v>8.7837261403437908E-2</v>
      </c>
      <c r="C1440" s="12">
        <v>0</v>
      </c>
      <c r="D1440" s="12">
        <v>1</v>
      </c>
      <c r="E1440" s="12">
        <v>0</v>
      </c>
      <c r="F1440" s="12">
        <v>1</v>
      </c>
      <c r="G1440" s="12">
        <v>1</v>
      </c>
      <c r="H1440" s="12">
        <v>0</v>
      </c>
      <c r="I1440" s="12">
        <v>0</v>
      </c>
      <c r="J1440" s="12">
        <v>0</v>
      </c>
      <c r="K1440" s="12">
        <v>0</v>
      </c>
      <c r="L1440" s="12">
        <v>0</v>
      </c>
      <c r="M1440" s="12">
        <v>0</v>
      </c>
      <c r="N1440" s="12">
        <v>1</v>
      </c>
      <c r="O1440" s="113">
        <v>7.6098622009135539</v>
      </c>
      <c r="P1440" s="12">
        <v>1</v>
      </c>
      <c r="Q1440" s="12">
        <v>1</v>
      </c>
      <c r="R1440" s="12">
        <v>2.8000000000000001E-2</v>
      </c>
      <c r="S1440" s="128">
        <v>1.3862943611198906</v>
      </c>
      <c r="T1440" s="126">
        <v>1</v>
      </c>
      <c r="U1440" s="128">
        <v>0.35881653898143456</v>
      </c>
      <c r="V1440" s="12">
        <v>1</v>
      </c>
      <c r="W1440" s="12">
        <v>1</v>
      </c>
      <c r="X1440" s="12">
        <v>1</v>
      </c>
      <c r="Y1440" s="12">
        <v>0</v>
      </c>
      <c r="Z1440" s="12">
        <v>0</v>
      </c>
      <c r="AA1440" s="12">
        <v>0</v>
      </c>
      <c r="AB1440" s="12">
        <v>0</v>
      </c>
      <c r="AC1440" s="12">
        <v>0</v>
      </c>
      <c r="AD1440" s="12">
        <v>0</v>
      </c>
      <c r="AE1440" s="12">
        <v>0</v>
      </c>
      <c r="AF1440" s="12">
        <v>0.5</v>
      </c>
      <c r="AG1440" s="113">
        <v>3.2188758248682006</v>
      </c>
      <c r="AH1440" s="12">
        <v>1</v>
      </c>
      <c r="AI1440" s="24">
        <v>26</v>
      </c>
      <c r="AJ1440" s="12">
        <v>1</v>
      </c>
      <c r="AK1440" s="12" t="s">
        <v>1601</v>
      </c>
      <c r="AL1440" s="12">
        <v>34</v>
      </c>
      <c r="AM1440" s="12" t="s">
        <v>225</v>
      </c>
      <c r="AN1440" s="128">
        <f t="shared" si="52"/>
        <v>2.6390573296152584</v>
      </c>
      <c r="AO1440" s="12">
        <v>1563.83</v>
      </c>
      <c r="AP1440" s="12" t="s">
        <v>1609</v>
      </c>
      <c r="AQ1440" s="12" t="s">
        <v>1624</v>
      </c>
      <c r="AR1440" s="12" t="s">
        <v>1612</v>
      </c>
      <c r="AS1440" s="12" t="s">
        <v>1625</v>
      </c>
      <c r="AT1440" s="12" t="s">
        <v>17</v>
      </c>
    </row>
    <row r="1441" spans="1:47" ht="15" customHeight="1" x14ac:dyDescent="0.3">
      <c r="A1441" s="15">
        <v>0.23647824824939878</v>
      </c>
      <c r="B1441" s="12">
        <v>9.3495793037901301E-2</v>
      </c>
      <c r="C1441" s="12">
        <v>0</v>
      </c>
      <c r="D1441" s="12">
        <v>1</v>
      </c>
      <c r="E1441" s="12">
        <v>0</v>
      </c>
      <c r="F1441" s="12">
        <v>1</v>
      </c>
      <c r="G1441" s="12">
        <v>1</v>
      </c>
      <c r="H1441" s="12">
        <v>0</v>
      </c>
      <c r="I1441" s="12">
        <v>0</v>
      </c>
      <c r="J1441" s="12">
        <v>0</v>
      </c>
      <c r="K1441" s="12">
        <v>0</v>
      </c>
      <c r="L1441" s="12">
        <v>0</v>
      </c>
      <c r="M1441" s="12">
        <v>0</v>
      </c>
      <c r="N1441" s="12">
        <v>1</v>
      </c>
      <c r="O1441" s="113">
        <v>7.6098622009135539</v>
      </c>
      <c r="P1441" s="12">
        <v>1</v>
      </c>
      <c r="Q1441" s="12">
        <v>1</v>
      </c>
      <c r="R1441" s="12">
        <v>2.8000000000000001E-2</v>
      </c>
      <c r="S1441" s="128">
        <v>1.3862943611198906</v>
      </c>
      <c r="T1441" s="126">
        <v>1</v>
      </c>
      <c r="U1441" s="128">
        <v>0.35881653898143456</v>
      </c>
      <c r="V1441" s="12">
        <v>1</v>
      </c>
      <c r="W1441" s="12">
        <v>1</v>
      </c>
      <c r="X1441" s="12">
        <v>1</v>
      </c>
      <c r="Y1441" s="12">
        <v>0</v>
      </c>
      <c r="Z1441" s="12">
        <v>0</v>
      </c>
      <c r="AA1441" s="12">
        <v>0</v>
      </c>
      <c r="AB1441" s="12">
        <v>0</v>
      </c>
      <c r="AC1441" s="12">
        <v>0</v>
      </c>
      <c r="AD1441" s="12">
        <v>0</v>
      </c>
      <c r="AE1441" s="12">
        <v>0</v>
      </c>
      <c r="AF1441" s="12">
        <v>0.5</v>
      </c>
      <c r="AG1441" s="113">
        <v>3.2188758248682006</v>
      </c>
      <c r="AH1441" s="12">
        <v>1</v>
      </c>
      <c r="AI1441" s="24">
        <v>26</v>
      </c>
      <c r="AJ1441" s="12">
        <v>1</v>
      </c>
      <c r="AK1441" s="12" t="s">
        <v>1601</v>
      </c>
      <c r="AL1441" s="12">
        <v>34</v>
      </c>
      <c r="AM1441" s="12" t="s">
        <v>225</v>
      </c>
      <c r="AN1441" s="128">
        <f t="shared" si="52"/>
        <v>2.6390573296152584</v>
      </c>
      <c r="AO1441" s="12">
        <v>1563.83</v>
      </c>
      <c r="AP1441" s="12" t="s">
        <v>1609</v>
      </c>
      <c r="AQ1441" s="12" t="s">
        <v>1624</v>
      </c>
      <c r="AR1441" s="12" t="s">
        <v>1613</v>
      </c>
      <c r="AS1441" s="12" t="s">
        <v>1626</v>
      </c>
      <c r="AT1441" s="12" t="s">
        <v>17</v>
      </c>
    </row>
    <row r="1442" spans="1:47" ht="15" customHeight="1" x14ac:dyDescent="0.3">
      <c r="A1442" s="15">
        <v>4.5650832603875716E-2</v>
      </c>
      <c r="B1442" s="12">
        <v>9.6124726146244441E-2</v>
      </c>
      <c r="C1442" s="12">
        <v>0</v>
      </c>
      <c r="D1442" s="12">
        <v>1</v>
      </c>
      <c r="E1442" s="12">
        <v>0</v>
      </c>
      <c r="F1442" s="12">
        <v>1</v>
      </c>
      <c r="G1442" s="12">
        <v>1</v>
      </c>
      <c r="H1442" s="12">
        <v>0</v>
      </c>
      <c r="I1442" s="12">
        <v>0</v>
      </c>
      <c r="J1442" s="12">
        <v>0</v>
      </c>
      <c r="K1442" s="12">
        <v>0</v>
      </c>
      <c r="L1442" s="12">
        <v>0</v>
      </c>
      <c r="M1442" s="12">
        <v>0</v>
      </c>
      <c r="N1442" s="12">
        <v>1</v>
      </c>
      <c r="O1442" s="113">
        <v>7.6098622009135539</v>
      </c>
      <c r="P1442" s="12">
        <v>1</v>
      </c>
      <c r="Q1442" s="12">
        <v>1</v>
      </c>
      <c r="R1442" s="12">
        <v>2.8000000000000001E-2</v>
      </c>
      <c r="S1442" s="128">
        <v>1.3862943611198906</v>
      </c>
      <c r="T1442" s="126">
        <v>1</v>
      </c>
      <c r="U1442" s="128">
        <v>0.35881653898143456</v>
      </c>
      <c r="V1442" s="12">
        <v>1</v>
      </c>
      <c r="W1442" s="12">
        <v>1</v>
      </c>
      <c r="X1442" s="12">
        <v>1</v>
      </c>
      <c r="Y1442" s="12">
        <v>0</v>
      </c>
      <c r="Z1442" s="12">
        <v>0</v>
      </c>
      <c r="AA1442" s="12">
        <v>0</v>
      </c>
      <c r="AB1442" s="12">
        <v>0</v>
      </c>
      <c r="AC1442" s="12">
        <v>0</v>
      </c>
      <c r="AD1442" s="12">
        <v>0</v>
      </c>
      <c r="AE1442" s="12">
        <v>0</v>
      </c>
      <c r="AF1442" s="12">
        <v>0.5</v>
      </c>
      <c r="AG1442" s="113">
        <v>3.2188758248682006</v>
      </c>
      <c r="AH1442" s="12">
        <v>1</v>
      </c>
      <c r="AI1442" s="24">
        <v>26</v>
      </c>
      <c r="AJ1442" s="12">
        <v>1</v>
      </c>
      <c r="AK1442" s="12" t="s">
        <v>1601</v>
      </c>
      <c r="AL1442" s="12">
        <v>34</v>
      </c>
      <c r="AM1442" s="12" t="s">
        <v>225</v>
      </c>
      <c r="AN1442" s="128">
        <f t="shared" si="52"/>
        <v>2.6390573296152584</v>
      </c>
      <c r="AO1442" s="12">
        <v>1563.83</v>
      </c>
      <c r="AP1442" s="12" t="s">
        <v>1609</v>
      </c>
      <c r="AQ1442" s="12" t="s">
        <v>1624</v>
      </c>
      <c r="AR1442" s="12" t="s">
        <v>436</v>
      </c>
      <c r="AS1442" s="12" t="s">
        <v>1627</v>
      </c>
      <c r="AT1442" s="12" t="s">
        <v>17</v>
      </c>
    </row>
    <row r="1443" spans="1:47" ht="15" customHeight="1" x14ac:dyDescent="0.3">
      <c r="A1443" s="15">
        <v>2.2368901287132686E-2</v>
      </c>
      <c r="B1443" s="12">
        <v>0.13359718454684205</v>
      </c>
      <c r="C1443" s="12">
        <v>0</v>
      </c>
      <c r="D1443" s="12">
        <v>1</v>
      </c>
      <c r="E1443" s="12">
        <v>0</v>
      </c>
      <c r="F1443" s="12">
        <v>1</v>
      </c>
      <c r="G1443" s="12">
        <v>1</v>
      </c>
      <c r="H1443" s="12">
        <v>0</v>
      </c>
      <c r="I1443" s="12">
        <v>0</v>
      </c>
      <c r="J1443" s="12">
        <v>0</v>
      </c>
      <c r="K1443" s="12">
        <v>0</v>
      </c>
      <c r="L1443" s="12">
        <v>0</v>
      </c>
      <c r="M1443" s="12">
        <v>0</v>
      </c>
      <c r="N1443" s="12">
        <v>1</v>
      </c>
      <c r="O1443" s="113">
        <v>7.6098622009135539</v>
      </c>
      <c r="P1443" s="12">
        <v>1</v>
      </c>
      <c r="Q1443" s="12">
        <v>1</v>
      </c>
      <c r="R1443" s="12">
        <v>2.8000000000000001E-2</v>
      </c>
      <c r="S1443" s="128">
        <v>1.3862943611198906</v>
      </c>
      <c r="T1443" s="126">
        <v>1</v>
      </c>
      <c r="U1443" s="128">
        <v>0.35881653898143456</v>
      </c>
      <c r="V1443" s="12">
        <v>1</v>
      </c>
      <c r="W1443" s="12">
        <v>1</v>
      </c>
      <c r="X1443" s="12">
        <v>1</v>
      </c>
      <c r="Y1443" s="12">
        <v>0</v>
      </c>
      <c r="Z1443" s="12">
        <v>0</v>
      </c>
      <c r="AA1443" s="12">
        <v>0</v>
      </c>
      <c r="AB1443" s="12">
        <v>0</v>
      </c>
      <c r="AC1443" s="12">
        <v>0</v>
      </c>
      <c r="AD1443" s="12">
        <v>0</v>
      </c>
      <c r="AE1443" s="12">
        <v>0</v>
      </c>
      <c r="AF1443" s="12">
        <v>0.5</v>
      </c>
      <c r="AG1443" s="113">
        <v>3.2188758248682006</v>
      </c>
      <c r="AH1443" s="12">
        <v>1</v>
      </c>
      <c r="AI1443" s="24">
        <v>26</v>
      </c>
      <c r="AJ1443" s="12">
        <v>1</v>
      </c>
      <c r="AK1443" s="12" t="s">
        <v>1601</v>
      </c>
      <c r="AL1443" s="12">
        <v>34</v>
      </c>
      <c r="AM1443" s="12" t="s">
        <v>225</v>
      </c>
      <c r="AN1443" s="128">
        <f t="shared" si="52"/>
        <v>2.6390573296152584</v>
      </c>
      <c r="AO1443" s="12">
        <v>1563.83</v>
      </c>
      <c r="AP1443" s="12" t="s">
        <v>1610</v>
      </c>
      <c r="AQ1443" s="12" t="s">
        <v>1624</v>
      </c>
      <c r="AR1443" s="12" t="s">
        <v>1613</v>
      </c>
      <c r="AS1443" s="12" t="s">
        <v>1628</v>
      </c>
      <c r="AT1443" s="12" t="s">
        <v>17</v>
      </c>
    </row>
    <row r="1444" spans="1:47" ht="15" customHeight="1" x14ac:dyDescent="0.3">
      <c r="A1444" s="15">
        <v>-0.27770719027835139</v>
      </c>
      <c r="B1444" s="12">
        <v>0.12837436301606492</v>
      </c>
      <c r="C1444" s="12">
        <v>0</v>
      </c>
      <c r="D1444" s="12">
        <v>1</v>
      </c>
      <c r="E1444" s="12">
        <v>0</v>
      </c>
      <c r="F1444" s="12">
        <v>1</v>
      </c>
      <c r="G1444" s="12">
        <v>1</v>
      </c>
      <c r="H1444" s="12">
        <v>0</v>
      </c>
      <c r="I1444" s="12">
        <v>0</v>
      </c>
      <c r="J1444" s="12">
        <v>0</v>
      </c>
      <c r="K1444" s="12">
        <v>0</v>
      </c>
      <c r="L1444" s="12">
        <v>0</v>
      </c>
      <c r="M1444" s="12">
        <v>0</v>
      </c>
      <c r="N1444" s="12">
        <v>1</v>
      </c>
      <c r="O1444" s="113">
        <v>7.6098622009135539</v>
      </c>
      <c r="P1444" s="12">
        <v>1</v>
      </c>
      <c r="Q1444" s="12">
        <v>1</v>
      </c>
      <c r="R1444" s="12">
        <v>2.8000000000000001E-2</v>
      </c>
      <c r="S1444" s="128">
        <v>1.3862943611198906</v>
      </c>
      <c r="T1444" s="126">
        <v>1</v>
      </c>
      <c r="U1444" s="128">
        <v>0.35881653898143456</v>
      </c>
      <c r="V1444" s="12">
        <v>1</v>
      </c>
      <c r="W1444" s="12">
        <v>1</v>
      </c>
      <c r="X1444" s="12">
        <v>1</v>
      </c>
      <c r="Y1444" s="12">
        <v>0</v>
      </c>
      <c r="Z1444" s="12">
        <v>0</v>
      </c>
      <c r="AA1444" s="12">
        <v>0</v>
      </c>
      <c r="AB1444" s="12">
        <v>0</v>
      </c>
      <c r="AC1444" s="12">
        <v>0</v>
      </c>
      <c r="AD1444" s="12">
        <v>0</v>
      </c>
      <c r="AE1444" s="12">
        <v>0</v>
      </c>
      <c r="AF1444" s="12">
        <v>0.5</v>
      </c>
      <c r="AG1444" s="113">
        <v>3.2188758248682006</v>
      </c>
      <c r="AH1444" s="12">
        <v>1</v>
      </c>
      <c r="AI1444" s="24">
        <v>26</v>
      </c>
      <c r="AJ1444" s="12">
        <v>1</v>
      </c>
      <c r="AK1444" s="12" t="s">
        <v>1601</v>
      </c>
      <c r="AL1444" s="12">
        <v>34</v>
      </c>
      <c r="AM1444" s="12" t="s">
        <v>225</v>
      </c>
      <c r="AN1444" s="128">
        <f t="shared" si="52"/>
        <v>2.6390573296152584</v>
      </c>
      <c r="AO1444" s="12">
        <v>1563.83</v>
      </c>
      <c r="AP1444" s="12" t="s">
        <v>1610</v>
      </c>
      <c r="AQ1444" s="12" t="s">
        <v>1624</v>
      </c>
      <c r="AR1444" s="12" t="s">
        <v>436</v>
      </c>
      <c r="AS1444" s="12" t="s">
        <v>1629</v>
      </c>
      <c r="AT1444" s="12" t="s">
        <v>17</v>
      </c>
    </row>
    <row r="1445" spans="1:47" ht="15" customHeight="1" x14ac:dyDescent="0.3">
      <c r="A1445" s="15">
        <v>0.12546785385675996</v>
      </c>
      <c r="B1445" s="12">
        <v>0.13377442462787725</v>
      </c>
      <c r="C1445" s="12">
        <v>0</v>
      </c>
      <c r="D1445" s="12">
        <v>1</v>
      </c>
      <c r="E1445" s="12">
        <v>0</v>
      </c>
      <c r="F1445" s="12">
        <v>1</v>
      </c>
      <c r="G1445" s="12">
        <v>1</v>
      </c>
      <c r="H1445" s="12">
        <v>0</v>
      </c>
      <c r="I1445" s="12">
        <v>0</v>
      </c>
      <c r="J1445" s="12">
        <v>0</v>
      </c>
      <c r="K1445" s="12">
        <v>0</v>
      </c>
      <c r="L1445" s="12">
        <v>0</v>
      </c>
      <c r="M1445" s="12">
        <v>0</v>
      </c>
      <c r="N1445" s="12">
        <v>1</v>
      </c>
      <c r="O1445" s="113">
        <v>7.6098622009135539</v>
      </c>
      <c r="P1445" s="12">
        <v>1</v>
      </c>
      <c r="Q1445" s="12">
        <v>1</v>
      </c>
      <c r="R1445" s="12">
        <v>2.8000000000000001E-2</v>
      </c>
      <c r="S1445" s="128">
        <v>1.3862943611198906</v>
      </c>
      <c r="T1445" s="126">
        <v>1</v>
      </c>
      <c r="U1445" s="128">
        <v>0.35881653898143456</v>
      </c>
      <c r="V1445" s="12">
        <v>1</v>
      </c>
      <c r="W1445" s="12">
        <v>1</v>
      </c>
      <c r="X1445" s="12">
        <v>1</v>
      </c>
      <c r="Y1445" s="12">
        <v>0</v>
      </c>
      <c r="Z1445" s="12">
        <v>0</v>
      </c>
      <c r="AA1445" s="12">
        <v>0</v>
      </c>
      <c r="AB1445" s="12">
        <v>0</v>
      </c>
      <c r="AC1445" s="12">
        <v>0</v>
      </c>
      <c r="AD1445" s="12">
        <v>0</v>
      </c>
      <c r="AE1445" s="12">
        <v>0</v>
      </c>
      <c r="AF1445" s="12">
        <v>0.5</v>
      </c>
      <c r="AG1445" s="113">
        <v>3.2188758248682006</v>
      </c>
      <c r="AH1445" s="12">
        <v>1</v>
      </c>
      <c r="AI1445" s="24">
        <v>26</v>
      </c>
      <c r="AJ1445" s="12">
        <v>1</v>
      </c>
      <c r="AK1445" s="12" t="s">
        <v>1601</v>
      </c>
      <c r="AL1445" s="12">
        <v>34</v>
      </c>
      <c r="AM1445" s="12" t="s">
        <v>225</v>
      </c>
      <c r="AN1445" s="128">
        <f t="shared" si="52"/>
        <v>2.6390573296152584</v>
      </c>
      <c r="AO1445" s="12">
        <v>1563.83</v>
      </c>
      <c r="AP1445" s="12" t="s">
        <v>1610</v>
      </c>
      <c r="AQ1445" s="12" t="s">
        <v>1624</v>
      </c>
      <c r="AR1445" s="12" t="s">
        <v>1613</v>
      </c>
      <c r="AS1445" s="12" t="s">
        <v>1628</v>
      </c>
      <c r="AT1445" s="12" t="s">
        <v>17</v>
      </c>
    </row>
    <row r="1446" spans="1:47" ht="15" customHeight="1" x14ac:dyDescent="0.3">
      <c r="A1446" s="15">
        <v>-0.27354204410016236</v>
      </c>
      <c r="B1446" s="12">
        <v>0.12969718228589272</v>
      </c>
      <c r="C1446" s="12">
        <v>0</v>
      </c>
      <c r="D1446" s="12">
        <v>1</v>
      </c>
      <c r="E1446" s="12">
        <v>0</v>
      </c>
      <c r="F1446" s="12">
        <v>1</v>
      </c>
      <c r="G1446" s="12">
        <v>1</v>
      </c>
      <c r="H1446" s="12">
        <v>0</v>
      </c>
      <c r="I1446" s="12">
        <v>0</v>
      </c>
      <c r="J1446" s="12">
        <v>0</v>
      </c>
      <c r="K1446" s="12">
        <v>0</v>
      </c>
      <c r="L1446" s="12">
        <v>0</v>
      </c>
      <c r="M1446" s="12">
        <v>0</v>
      </c>
      <c r="N1446" s="12">
        <v>1</v>
      </c>
      <c r="O1446" s="113">
        <v>7.6098622009135539</v>
      </c>
      <c r="P1446" s="12">
        <v>1</v>
      </c>
      <c r="Q1446" s="12">
        <v>1</v>
      </c>
      <c r="R1446" s="12">
        <v>2.8000000000000001E-2</v>
      </c>
      <c r="S1446" s="128">
        <v>1.3862943611198906</v>
      </c>
      <c r="T1446" s="126">
        <v>1</v>
      </c>
      <c r="U1446" s="128">
        <v>0.35881653898143456</v>
      </c>
      <c r="V1446" s="12">
        <v>1</v>
      </c>
      <c r="W1446" s="12">
        <v>1</v>
      </c>
      <c r="X1446" s="12">
        <v>1</v>
      </c>
      <c r="Y1446" s="12">
        <v>0</v>
      </c>
      <c r="Z1446" s="12">
        <v>0</v>
      </c>
      <c r="AA1446" s="12">
        <v>0</v>
      </c>
      <c r="AB1446" s="12">
        <v>0</v>
      </c>
      <c r="AC1446" s="12">
        <v>0</v>
      </c>
      <c r="AD1446" s="12">
        <v>0</v>
      </c>
      <c r="AE1446" s="12">
        <v>0</v>
      </c>
      <c r="AF1446" s="12">
        <v>0.5</v>
      </c>
      <c r="AG1446" s="113">
        <v>3.2188758248682006</v>
      </c>
      <c r="AH1446" s="12">
        <v>1</v>
      </c>
      <c r="AI1446" s="24">
        <v>26</v>
      </c>
      <c r="AJ1446" s="12">
        <v>1</v>
      </c>
      <c r="AK1446" s="12" t="s">
        <v>1601</v>
      </c>
      <c r="AL1446" s="12">
        <v>34</v>
      </c>
      <c r="AM1446" s="12" t="s">
        <v>225</v>
      </c>
      <c r="AN1446" s="128">
        <f t="shared" si="52"/>
        <v>2.6390573296152584</v>
      </c>
      <c r="AO1446" s="12">
        <v>1563.83</v>
      </c>
      <c r="AP1446" s="12" t="s">
        <v>1610</v>
      </c>
      <c r="AQ1446" s="12" t="s">
        <v>1624</v>
      </c>
      <c r="AR1446" s="12" t="s">
        <v>436</v>
      </c>
      <c r="AS1446" s="12" t="s">
        <v>1629</v>
      </c>
      <c r="AT1446" s="12" t="s">
        <v>17</v>
      </c>
    </row>
    <row r="1447" spans="1:47" ht="15" customHeight="1" x14ac:dyDescent="0.3">
      <c r="A1447" s="15">
        <v>-0.15707715667915803</v>
      </c>
      <c r="B1447" s="12">
        <v>0.13316611409333773</v>
      </c>
      <c r="C1447" s="12">
        <v>0</v>
      </c>
      <c r="D1447" s="12">
        <v>1</v>
      </c>
      <c r="E1447" s="12">
        <v>0</v>
      </c>
      <c r="F1447" s="12">
        <v>1</v>
      </c>
      <c r="G1447" s="12">
        <v>1</v>
      </c>
      <c r="H1447" s="12">
        <v>0</v>
      </c>
      <c r="I1447" s="12">
        <v>0</v>
      </c>
      <c r="J1447" s="12">
        <v>0</v>
      </c>
      <c r="K1447" s="12">
        <v>0</v>
      </c>
      <c r="L1447" s="12">
        <v>0</v>
      </c>
      <c r="M1447" s="12">
        <v>0</v>
      </c>
      <c r="N1447" s="12">
        <v>1</v>
      </c>
      <c r="O1447" s="113">
        <v>7.6098622009135539</v>
      </c>
      <c r="P1447" s="12">
        <v>1</v>
      </c>
      <c r="Q1447" s="12">
        <v>1</v>
      </c>
      <c r="R1447" s="12">
        <v>2.8000000000000001E-2</v>
      </c>
      <c r="S1447" s="128">
        <v>1.3862943611198906</v>
      </c>
      <c r="T1447" s="126">
        <v>1</v>
      </c>
      <c r="U1447" s="128">
        <v>0.35881653898143456</v>
      </c>
      <c r="V1447" s="12">
        <v>1</v>
      </c>
      <c r="W1447" s="12">
        <v>1</v>
      </c>
      <c r="X1447" s="12">
        <v>1</v>
      </c>
      <c r="Y1447" s="12">
        <v>0</v>
      </c>
      <c r="Z1447" s="12">
        <v>0</v>
      </c>
      <c r="AA1447" s="12">
        <v>0</v>
      </c>
      <c r="AB1447" s="12">
        <v>0</v>
      </c>
      <c r="AC1447" s="12">
        <v>0</v>
      </c>
      <c r="AD1447" s="12">
        <v>0</v>
      </c>
      <c r="AE1447" s="12">
        <v>0</v>
      </c>
      <c r="AF1447" s="12">
        <v>0.5</v>
      </c>
      <c r="AG1447" s="113">
        <v>3.2188758248682006</v>
      </c>
      <c r="AH1447" s="12">
        <v>1</v>
      </c>
      <c r="AI1447" s="24">
        <v>26</v>
      </c>
      <c r="AJ1447" s="12">
        <v>1</v>
      </c>
      <c r="AK1447" s="12" t="s">
        <v>1601</v>
      </c>
      <c r="AL1447" s="12">
        <v>34</v>
      </c>
      <c r="AM1447" s="12" t="s">
        <v>225</v>
      </c>
      <c r="AN1447" s="128">
        <f t="shared" si="52"/>
        <v>2.6390573296152584</v>
      </c>
      <c r="AO1447" s="12">
        <v>1563.83</v>
      </c>
      <c r="AP1447" s="12" t="s">
        <v>1610</v>
      </c>
      <c r="AQ1447" s="12" t="s">
        <v>1624</v>
      </c>
      <c r="AR1447" s="12" t="s">
        <v>1614</v>
      </c>
      <c r="AS1447" s="12" t="s">
        <v>1630</v>
      </c>
      <c r="AT1447" s="12" t="s">
        <v>17</v>
      </c>
    </row>
    <row r="1448" spans="1:47" ht="15" customHeight="1" x14ac:dyDescent="0.3">
      <c r="A1448" s="15">
        <v>0.44526672302694048</v>
      </c>
      <c r="B1448" s="12">
        <v>0.12662839692303224</v>
      </c>
      <c r="C1448" s="12">
        <v>0</v>
      </c>
      <c r="D1448" s="12">
        <v>1</v>
      </c>
      <c r="E1448" s="12">
        <v>0</v>
      </c>
      <c r="F1448" s="12">
        <v>1</v>
      </c>
      <c r="G1448" s="12">
        <v>1</v>
      </c>
      <c r="H1448" s="12">
        <v>0</v>
      </c>
      <c r="I1448" s="12">
        <v>0</v>
      </c>
      <c r="J1448" s="12">
        <v>0</v>
      </c>
      <c r="K1448" s="12">
        <v>0</v>
      </c>
      <c r="L1448" s="12">
        <v>0</v>
      </c>
      <c r="M1448" s="12">
        <v>0</v>
      </c>
      <c r="N1448" s="12">
        <v>1</v>
      </c>
      <c r="O1448" s="113">
        <v>7.6098622009135539</v>
      </c>
      <c r="P1448" s="12">
        <v>1</v>
      </c>
      <c r="Q1448" s="12">
        <v>1</v>
      </c>
      <c r="R1448" s="12">
        <v>2.8000000000000001E-2</v>
      </c>
      <c r="S1448" s="128">
        <v>1.3862943611198906</v>
      </c>
      <c r="T1448" s="126">
        <v>1</v>
      </c>
      <c r="U1448" s="128">
        <v>0.35881653898143456</v>
      </c>
      <c r="V1448" s="12">
        <v>1</v>
      </c>
      <c r="W1448" s="12">
        <v>1</v>
      </c>
      <c r="X1448" s="12">
        <v>1</v>
      </c>
      <c r="Y1448" s="12">
        <v>0</v>
      </c>
      <c r="Z1448" s="12">
        <v>0</v>
      </c>
      <c r="AA1448" s="12">
        <v>0</v>
      </c>
      <c r="AB1448" s="12">
        <v>0</v>
      </c>
      <c r="AC1448" s="12">
        <v>0</v>
      </c>
      <c r="AD1448" s="12">
        <v>0</v>
      </c>
      <c r="AE1448" s="12">
        <v>0</v>
      </c>
      <c r="AF1448" s="12">
        <v>0.5</v>
      </c>
      <c r="AG1448" s="113">
        <v>3.2188758248682006</v>
      </c>
      <c r="AH1448" s="12">
        <v>1</v>
      </c>
      <c r="AI1448" s="24">
        <v>26</v>
      </c>
      <c r="AJ1448" s="12">
        <v>1</v>
      </c>
      <c r="AK1448" s="12" t="s">
        <v>1601</v>
      </c>
      <c r="AL1448" s="12">
        <v>34</v>
      </c>
      <c r="AM1448" s="12" t="s">
        <v>225</v>
      </c>
      <c r="AN1448" s="128">
        <f t="shared" si="52"/>
        <v>2.6390573296152584</v>
      </c>
      <c r="AO1448" s="12">
        <v>1563.83</v>
      </c>
      <c r="AP1448" s="12" t="s">
        <v>1611</v>
      </c>
      <c r="AQ1448" s="12" t="s">
        <v>1624</v>
      </c>
      <c r="AR1448" s="12" t="s">
        <v>1613</v>
      </c>
      <c r="AS1448" s="12" t="s">
        <v>1631</v>
      </c>
      <c r="AT1448" s="12" t="s">
        <v>17</v>
      </c>
    </row>
    <row r="1449" spans="1:47" ht="15" customHeight="1" x14ac:dyDescent="0.3">
      <c r="A1449" s="15">
        <v>0.23308719948536361</v>
      </c>
      <c r="B1449" s="12">
        <v>0.13752602353271692</v>
      </c>
      <c r="C1449" s="12">
        <v>0</v>
      </c>
      <c r="D1449" s="12">
        <v>1</v>
      </c>
      <c r="E1449" s="12">
        <v>0</v>
      </c>
      <c r="F1449" s="12">
        <v>1</v>
      </c>
      <c r="G1449" s="12">
        <v>1</v>
      </c>
      <c r="H1449" s="12">
        <v>0</v>
      </c>
      <c r="I1449" s="12">
        <v>0</v>
      </c>
      <c r="J1449" s="12">
        <v>0</v>
      </c>
      <c r="K1449" s="12">
        <v>0</v>
      </c>
      <c r="L1449" s="12">
        <v>0</v>
      </c>
      <c r="M1449" s="12">
        <v>0</v>
      </c>
      <c r="N1449" s="12">
        <v>1</v>
      </c>
      <c r="O1449" s="113">
        <v>7.6098622009135539</v>
      </c>
      <c r="P1449" s="12">
        <v>1</v>
      </c>
      <c r="Q1449" s="12">
        <v>1</v>
      </c>
      <c r="R1449" s="12">
        <v>2.8000000000000001E-2</v>
      </c>
      <c r="S1449" s="128">
        <v>1.3862943611198906</v>
      </c>
      <c r="T1449" s="126">
        <v>1</v>
      </c>
      <c r="U1449" s="128">
        <v>0.35881653898143456</v>
      </c>
      <c r="V1449" s="12">
        <v>1</v>
      </c>
      <c r="W1449" s="12">
        <v>1</v>
      </c>
      <c r="X1449" s="12">
        <v>1</v>
      </c>
      <c r="Y1449" s="12">
        <v>0</v>
      </c>
      <c r="Z1449" s="12">
        <v>0</v>
      </c>
      <c r="AA1449" s="12">
        <v>0</v>
      </c>
      <c r="AB1449" s="12">
        <v>0</v>
      </c>
      <c r="AC1449" s="12">
        <v>0</v>
      </c>
      <c r="AD1449" s="12">
        <v>0</v>
      </c>
      <c r="AE1449" s="12">
        <v>0</v>
      </c>
      <c r="AF1449" s="12">
        <v>0.5</v>
      </c>
      <c r="AG1449" s="113">
        <v>3.2188758248682006</v>
      </c>
      <c r="AH1449" s="12">
        <v>1</v>
      </c>
      <c r="AI1449" s="24">
        <v>26</v>
      </c>
      <c r="AJ1449" s="12">
        <v>1</v>
      </c>
      <c r="AK1449" s="12" t="s">
        <v>1601</v>
      </c>
      <c r="AL1449" s="12">
        <v>34</v>
      </c>
      <c r="AM1449" s="12" t="s">
        <v>225</v>
      </c>
      <c r="AN1449" s="128">
        <f t="shared" si="52"/>
        <v>2.6390573296152584</v>
      </c>
      <c r="AO1449" s="12">
        <v>1563.83</v>
      </c>
      <c r="AP1449" s="12" t="s">
        <v>1611</v>
      </c>
      <c r="AQ1449" s="12" t="s">
        <v>1624</v>
      </c>
      <c r="AR1449" s="12" t="s">
        <v>436</v>
      </c>
      <c r="AS1449" s="12" t="s">
        <v>1632</v>
      </c>
      <c r="AT1449" s="12" t="s">
        <v>17</v>
      </c>
    </row>
    <row r="1450" spans="1:47" ht="15" customHeight="1" x14ac:dyDescent="0.3">
      <c r="A1450" s="15">
        <v>0.33754308390084575</v>
      </c>
      <c r="B1450" s="12">
        <v>0.13447286855633564</v>
      </c>
      <c r="C1450" s="12">
        <v>0</v>
      </c>
      <c r="D1450" s="12">
        <v>1</v>
      </c>
      <c r="E1450" s="12">
        <v>0</v>
      </c>
      <c r="F1450" s="12">
        <v>1</v>
      </c>
      <c r="G1450" s="12">
        <v>1</v>
      </c>
      <c r="H1450" s="12">
        <v>0</v>
      </c>
      <c r="I1450" s="12">
        <v>0</v>
      </c>
      <c r="J1450" s="12">
        <v>0</v>
      </c>
      <c r="K1450" s="12">
        <v>0</v>
      </c>
      <c r="L1450" s="12">
        <v>0</v>
      </c>
      <c r="M1450" s="12">
        <v>0</v>
      </c>
      <c r="N1450" s="12">
        <v>1</v>
      </c>
      <c r="O1450" s="113">
        <v>7.6098622009135539</v>
      </c>
      <c r="P1450" s="12">
        <v>1</v>
      </c>
      <c r="Q1450" s="12">
        <v>1</v>
      </c>
      <c r="R1450" s="12">
        <v>2.8000000000000001E-2</v>
      </c>
      <c r="S1450" s="128">
        <v>1.3862943611198906</v>
      </c>
      <c r="T1450" s="126">
        <v>1</v>
      </c>
      <c r="U1450" s="128">
        <v>0.35881653898143456</v>
      </c>
      <c r="V1450" s="12">
        <v>1</v>
      </c>
      <c r="W1450" s="12">
        <v>1</v>
      </c>
      <c r="X1450" s="12">
        <v>1</v>
      </c>
      <c r="Y1450" s="12">
        <v>0</v>
      </c>
      <c r="Z1450" s="12">
        <v>0</v>
      </c>
      <c r="AA1450" s="12">
        <v>0</v>
      </c>
      <c r="AB1450" s="12">
        <v>0</v>
      </c>
      <c r="AC1450" s="12">
        <v>0</v>
      </c>
      <c r="AD1450" s="12">
        <v>0</v>
      </c>
      <c r="AE1450" s="12">
        <v>0</v>
      </c>
      <c r="AF1450" s="12">
        <v>0.5</v>
      </c>
      <c r="AG1450" s="113">
        <v>3.2188758248682006</v>
      </c>
      <c r="AH1450" s="12">
        <v>1</v>
      </c>
      <c r="AI1450" s="24">
        <v>26</v>
      </c>
      <c r="AJ1450" s="12">
        <v>1</v>
      </c>
      <c r="AK1450" s="12" t="s">
        <v>1601</v>
      </c>
      <c r="AL1450" s="12">
        <v>34</v>
      </c>
      <c r="AM1450" s="12" t="s">
        <v>225</v>
      </c>
      <c r="AN1450" s="128">
        <f t="shared" si="52"/>
        <v>2.6390573296152584</v>
      </c>
      <c r="AO1450" s="12">
        <v>1563.83</v>
      </c>
      <c r="AP1450" s="12" t="s">
        <v>1611</v>
      </c>
      <c r="AQ1450" s="12" t="s">
        <v>1624</v>
      </c>
      <c r="AR1450" s="12" t="s">
        <v>1613</v>
      </c>
      <c r="AS1450" s="12" t="s">
        <v>1631</v>
      </c>
      <c r="AT1450" s="12" t="s">
        <v>17</v>
      </c>
    </row>
    <row r="1451" spans="1:47" ht="15" customHeight="1" x14ac:dyDescent="0.3">
      <c r="A1451" s="15">
        <v>0.22915571316225827</v>
      </c>
      <c r="B1451" s="12">
        <v>0.13905568251347261</v>
      </c>
      <c r="C1451" s="12">
        <v>0</v>
      </c>
      <c r="D1451" s="12">
        <v>1</v>
      </c>
      <c r="E1451" s="12">
        <v>0</v>
      </c>
      <c r="F1451" s="12">
        <v>1</v>
      </c>
      <c r="G1451" s="12">
        <v>1</v>
      </c>
      <c r="H1451" s="12">
        <v>0</v>
      </c>
      <c r="I1451" s="12">
        <v>0</v>
      </c>
      <c r="J1451" s="12">
        <v>0</v>
      </c>
      <c r="K1451" s="12">
        <v>0</v>
      </c>
      <c r="L1451" s="12">
        <v>0</v>
      </c>
      <c r="M1451" s="12">
        <v>0</v>
      </c>
      <c r="N1451" s="12">
        <v>1</v>
      </c>
      <c r="O1451" s="113">
        <v>7.6098622009135539</v>
      </c>
      <c r="P1451" s="12">
        <v>1</v>
      </c>
      <c r="Q1451" s="12">
        <v>1</v>
      </c>
      <c r="R1451" s="12">
        <v>2.8000000000000001E-2</v>
      </c>
      <c r="S1451" s="128">
        <v>1.3862943611198906</v>
      </c>
      <c r="T1451" s="126">
        <v>1</v>
      </c>
      <c r="U1451" s="128">
        <v>0.35881653898143456</v>
      </c>
      <c r="V1451" s="12">
        <v>1</v>
      </c>
      <c r="W1451" s="12">
        <v>1</v>
      </c>
      <c r="X1451" s="12">
        <v>1</v>
      </c>
      <c r="Y1451" s="12">
        <v>0</v>
      </c>
      <c r="Z1451" s="12">
        <v>0</v>
      </c>
      <c r="AA1451" s="12">
        <v>0</v>
      </c>
      <c r="AB1451" s="12">
        <v>0</v>
      </c>
      <c r="AC1451" s="12">
        <v>0</v>
      </c>
      <c r="AD1451" s="12">
        <v>0</v>
      </c>
      <c r="AE1451" s="12">
        <v>0</v>
      </c>
      <c r="AF1451" s="12">
        <v>0.5</v>
      </c>
      <c r="AG1451" s="113">
        <v>3.2188758248682006</v>
      </c>
      <c r="AH1451" s="12">
        <v>1</v>
      </c>
      <c r="AI1451" s="24">
        <v>26</v>
      </c>
      <c r="AJ1451" s="12">
        <v>1</v>
      </c>
      <c r="AK1451" s="12" t="s">
        <v>1601</v>
      </c>
      <c r="AL1451" s="12">
        <v>34</v>
      </c>
      <c r="AM1451" s="12" t="s">
        <v>225</v>
      </c>
      <c r="AN1451" s="128">
        <f t="shared" si="52"/>
        <v>2.6390573296152584</v>
      </c>
      <c r="AO1451" s="12">
        <v>1563.83</v>
      </c>
      <c r="AP1451" s="12" t="s">
        <v>1611</v>
      </c>
      <c r="AQ1451" s="12" t="s">
        <v>1624</v>
      </c>
      <c r="AR1451" s="12" t="s">
        <v>436</v>
      </c>
      <c r="AS1451" s="12" t="s">
        <v>1632</v>
      </c>
      <c r="AT1451" s="12" t="s">
        <v>17</v>
      </c>
    </row>
    <row r="1452" spans="1:47" ht="15" customHeight="1" x14ac:dyDescent="0.3">
      <c r="A1452" s="15">
        <v>-0.16029332543164715</v>
      </c>
      <c r="B1452" s="12">
        <v>0.14100991786092271</v>
      </c>
      <c r="C1452" s="12">
        <v>0</v>
      </c>
      <c r="D1452" s="12">
        <v>1</v>
      </c>
      <c r="E1452" s="12">
        <v>0</v>
      </c>
      <c r="F1452" s="12">
        <v>1</v>
      </c>
      <c r="G1452" s="12">
        <v>1</v>
      </c>
      <c r="H1452" s="12">
        <v>0</v>
      </c>
      <c r="I1452" s="12">
        <v>0</v>
      </c>
      <c r="J1452" s="12">
        <v>0</v>
      </c>
      <c r="K1452" s="12">
        <v>0</v>
      </c>
      <c r="L1452" s="12">
        <v>0</v>
      </c>
      <c r="M1452" s="12">
        <v>0</v>
      </c>
      <c r="N1452" s="12">
        <v>1</v>
      </c>
      <c r="O1452" s="113">
        <v>7.6098622009135539</v>
      </c>
      <c r="P1452" s="12">
        <v>1</v>
      </c>
      <c r="Q1452" s="12">
        <v>1</v>
      </c>
      <c r="R1452" s="12">
        <v>2.8000000000000001E-2</v>
      </c>
      <c r="S1452" s="128">
        <v>1.3862943611198906</v>
      </c>
      <c r="T1452" s="126">
        <v>1</v>
      </c>
      <c r="U1452" s="128">
        <v>0.35881653898143456</v>
      </c>
      <c r="V1452" s="12">
        <v>1</v>
      </c>
      <c r="W1452" s="12">
        <v>1</v>
      </c>
      <c r="X1452" s="12">
        <v>1</v>
      </c>
      <c r="Y1452" s="12">
        <v>0</v>
      </c>
      <c r="Z1452" s="12">
        <v>0</v>
      </c>
      <c r="AA1452" s="12">
        <v>0</v>
      </c>
      <c r="AB1452" s="12">
        <v>0</v>
      </c>
      <c r="AC1452" s="12">
        <v>0</v>
      </c>
      <c r="AD1452" s="12">
        <v>0</v>
      </c>
      <c r="AE1452" s="12">
        <v>0</v>
      </c>
      <c r="AF1452" s="12">
        <v>0.5</v>
      </c>
      <c r="AG1452" s="113">
        <v>3.2188758248682006</v>
      </c>
      <c r="AH1452" s="12">
        <v>1</v>
      </c>
      <c r="AI1452" s="24">
        <v>26</v>
      </c>
      <c r="AJ1452" s="12">
        <v>1</v>
      </c>
      <c r="AK1452" s="12" t="s">
        <v>1601</v>
      </c>
      <c r="AL1452" s="12">
        <v>34</v>
      </c>
      <c r="AM1452" s="12" t="s">
        <v>225</v>
      </c>
      <c r="AN1452" s="128">
        <f t="shared" si="52"/>
        <v>2.6390573296152584</v>
      </c>
      <c r="AO1452" s="12">
        <v>1563.83</v>
      </c>
      <c r="AP1452" s="12" t="s">
        <v>1611</v>
      </c>
      <c r="AQ1452" s="12" t="s">
        <v>1624</v>
      </c>
      <c r="AR1452" s="12" t="s">
        <v>1614</v>
      </c>
      <c r="AS1452" s="12" t="s">
        <v>1633</v>
      </c>
      <c r="AT1452" s="12" t="s">
        <v>17</v>
      </c>
    </row>
    <row r="1453" spans="1:47" ht="15" customHeight="1" x14ac:dyDescent="0.3">
      <c r="A1453" s="15">
        <v>0.14941968503798755</v>
      </c>
      <c r="B1453" s="12">
        <v>8.4170021072049114E-2</v>
      </c>
      <c r="C1453" s="12">
        <v>0</v>
      </c>
      <c r="D1453" s="12">
        <v>0</v>
      </c>
      <c r="E1453" s="12">
        <v>0</v>
      </c>
      <c r="F1453" s="12">
        <v>1</v>
      </c>
      <c r="G1453" s="12">
        <v>0</v>
      </c>
      <c r="H1453" s="12">
        <v>0</v>
      </c>
      <c r="I1453" s="12">
        <v>1</v>
      </c>
      <c r="J1453" s="12">
        <v>0</v>
      </c>
      <c r="K1453" s="12">
        <v>0</v>
      </c>
      <c r="L1453" s="12">
        <v>0</v>
      </c>
      <c r="M1453" s="12">
        <v>0</v>
      </c>
      <c r="N1453" s="12">
        <v>1</v>
      </c>
      <c r="O1453" s="113">
        <v>7.6073814256397911</v>
      </c>
      <c r="P1453" s="12">
        <v>1</v>
      </c>
      <c r="Q1453" s="12">
        <v>1</v>
      </c>
      <c r="R1453" s="12">
        <v>2.8000000000000001E-2</v>
      </c>
      <c r="S1453" s="128">
        <v>1.0986122886681098</v>
      </c>
      <c r="T1453" s="126">
        <v>1</v>
      </c>
      <c r="U1453" s="128">
        <v>0.34337584628935847</v>
      </c>
      <c r="V1453" s="12">
        <v>0</v>
      </c>
      <c r="W1453" s="12">
        <v>1</v>
      </c>
      <c r="X1453" s="12">
        <v>1</v>
      </c>
      <c r="Y1453" s="12">
        <v>1</v>
      </c>
      <c r="Z1453" s="12">
        <v>1</v>
      </c>
      <c r="AA1453" s="12">
        <v>1</v>
      </c>
      <c r="AB1453" s="12">
        <v>0</v>
      </c>
      <c r="AC1453" s="12">
        <v>0</v>
      </c>
      <c r="AD1453" s="12">
        <v>1</v>
      </c>
      <c r="AE1453" s="12">
        <v>0</v>
      </c>
      <c r="AF1453" s="12">
        <v>0.49</v>
      </c>
      <c r="AG1453" s="113">
        <v>3.0910424533583161</v>
      </c>
      <c r="AH1453" s="12">
        <v>1</v>
      </c>
      <c r="AI1453" s="24">
        <v>20</v>
      </c>
      <c r="AJ1453" s="12">
        <v>1</v>
      </c>
      <c r="AK1453" s="12" t="s">
        <v>1789</v>
      </c>
      <c r="AL1453" s="12">
        <v>35</v>
      </c>
      <c r="AM1453" s="12" t="s">
        <v>228</v>
      </c>
      <c r="AN1453" s="128">
        <f t="shared" ref="AN1453:AN1472" si="53">LN(11.96)</f>
        <v>2.4815677485224859</v>
      </c>
      <c r="AO1453" s="12">
        <v>1376.05</v>
      </c>
      <c r="AP1453" s="12" t="s">
        <v>1521</v>
      </c>
      <c r="AQ1453" s="12" t="s">
        <v>1791</v>
      </c>
      <c r="AR1453" s="12" t="s">
        <v>1792</v>
      </c>
      <c r="AS1453" s="12" t="s">
        <v>1796</v>
      </c>
      <c r="AT1453" s="12" t="s">
        <v>17</v>
      </c>
      <c r="AU1453" s="12"/>
    </row>
    <row r="1454" spans="1:47" ht="15" customHeight="1" x14ac:dyDescent="0.3">
      <c r="A1454" s="15">
        <v>-0.14489329857015923</v>
      </c>
      <c r="B1454" s="12">
        <v>8.4227346415944038E-2</v>
      </c>
      <c r="C1454" s="12">
        <v>0</v>
      </c>
      <c r="D1454" s="12">
        <v>0</v>
      </c>
      <c r="E1454" s="12">
        <v>0</v>
      </c>
      <c r="F1454" s="12">
        <v>1</v>
      </c>
      <c r="G1454" s="12">
        <v>0</v>
      </c>
      <c r="H1454" s="12">
        <v>0</v>
      </c>
      <c r="I1454" s="12">
        <v>1</v>
      </c>
      <c r="J1454" s="12">
        <v>0</v>
      </c>
      <c r="K1454" s="12">
        <v>0</v>
      </c>
      <c r="L1454" s="12">
        <v>0</v>
      </c>
      <c r="M1454" s="12">
        <v>0</v>
      </c>
      <c r="N1454" s="12">
        <v>1</v>
      </c>
      <c r="O1454" s="113">
        <v>7.6073814256397911</v>
      </c>
      <c r="P1454" s="12">
        <v>1</v>
      </c>
      <c r="Q1454" s="12">
        <v>1</v>
      </c>
      <c r="R1454" s="12">
        <v>2.8000000000000001E-2</v>
      </c>
      <c r="S1454" s="128">
        <v>1.0986122886681098</v>
      </c>
      <c r="T1454" s="126">
        <v>1</v>
      </c>
      <c r="U1454" s="128">
        <v>0.34337584628935847</v>
      </c>
      <c r="V1454" s="12">
        <v>0</v>
      </c>
      <c r="W1454" s="12">
        <v>1</v>
      </c>
      <c r="X1454" s="12">
        <v>1</v>
      </c>
      <c r="Y1454" s="12">
        <v>1</v>
      </c>
      <c r="Z1454" s="12">
        <v>1</v>
      </c>
      <c r="AA1454" s="12">
        <v>1</v>
      </c>
      <c r="AB1454" s="12">
        <v>0</v>
      </c>
      <c r="AC1454" s="12">
        <v>0</v>
      </c>
      <c r="AD1454" s="12">
        <v>1</v>
      </c>
      <c r="AE1454" s="12">
        <v>0</v>
      </c>
      <c r="AF1454" s="12">
        <v>0.49</v>
      </c>
      <c r="AG1454" s="113">
        <v>3.0910424533583161</v>
      </c>
      <c r="AH1454" s="12">
        <v>1</v>
      </c>
      <c r="AI1454" s="24">
        <v>20</v>
      </c>
      <c r="AJ1454" s="12">
        <v>1</v>
      </c>
      <c r="AK1454" s="12" t="s">
        <v>1789</v>
      </c>
      <c r="AL1454" s="12">
        <v>35</v>
      </c>
      <c r="AM1454" s="12" t="s">
        <v>228</v>
      </c>
      <c r="AN1454" s="128">
        <f t="shared" si="53"/>
        <v>2.4815677485224859</v>
      </c>
      <c r="AO1454" s="12">
        <v>1376.05</v>
      </c>
      <c r="AP1454" s="12" t="s">
        <v>1521</v>
      </c>
      <c r="AQ1454" s="12" t="s">
        <v>1791</v>
      </c>
      <c r="AR1454" s="12" t="s">
        <v>1793</v>
      </c>
      <c r="AS1454" s="12" t="s">
        <v>1799</v>
      </c>
      <c r="AT1454" s="12" t="s">
        <v>17</v>
      </c>
    </row>
    <row r="1455" spans="1:47" ht="15" customHeight="1" x14ac:dyDescent="0.3">
      <c r="A1455" s="15">
        <v>0.18914804869039609</v>
      </c>
      <c r="B1455" s="12">
        <v>8.4827437464775599E-2</v>
      </c>
      <c r="C1455" s="12">
        <v>0</v>
      </c>
      <c r="D1455" s="12">
        <v>0</v>
      </c>
      <c r="E1455" s="12">
        <v>0</v>
      </c>
      <c r="F1455" s="12">
        <v>1</v>
      </c>
      <c r="G1455" s="12">
        <v>0</v>
      </c>
      <c r="H1455" s="12">
        <v>0</v>
      </c>
      <c r="I1455" s="12">
        <v>1</v>
      </c>
      <c r="J1455" s="12">
        <v>0</v>
      </c>
      <c r="K1455" s="12">
        <v>0</v>
      </c>
      <c r="L1455" s="12">
        <v>0</v>
      </c>
      <c r="M1455" s="12">
        <v>0</v>
      </c>
      <c r="N1455" s="12">
        <v>1</v>
      </c>
      <c r="O1455" s="113">
        <v>7.6073814256397911</v>
      </c>
      <c r="P1455" s="12">
        <v>1</v>
      </c>
      <c r="Q1455" s="12">
        <v>1</v>
      </c>
      <c r="R1455" s="12">
        <v>2.8000000000000001E-2</v>
      </c>
      <c r="S1455" s="128">
        <v>1.0986122886681098</v>
      </c>
      <c r="T1455" s="126">
        <v>1</v>
      </c>
      <c r="U1455" s="128">
        <v>0.34337584628935847</v>
      </c>
      <c r="V1455" s="12">
        <v>0</v>
      </c>
      <c r="W1455" s="12">
        <v>1</v>
      </c>
      <c r="X1455" s="12">
        <v>1</v>
      </c>
      <c r="Y1455" s="12">
        <v>1</v>
      </c>
      <c r="Z1455" s="12">
        <v>1</v>
      </c>
      <c r="AA1455" s="12">
        <v>1</v>
      </c>
      <c r="AB1455" s="12">
        <v>0</v>
      </c>
      <c r="AC1455" s="12">
        <v>0</v>
      </c>
      <c r="AD1455" s="12">
        <v>1</v>
      </c>
      <c r="AE1455" s="12">
        <v>0</v>
      </c>
      <c r="AF1455" s="12">
        <v>0.49</v>
      </c>
      <c r="AG1455" s="113">
        <v>3.0910424533583161</v>
      </c>
      <c r="AH1455" s="12">
        <v>1</v>
      </c>
      <c r="AI1455" s="24">
        <v>20</v>
      </c>
      <c r="AJ1455" s="12">
        <v>1</v>
      </c>
      <c r="AK1455" s="12" t="s">
        <v>1789</v>
      </c>
      <c r="AL1455" s="12">
        <v>35</v>
      </c>
      <c r="AM1455" s="12" t="s">
        <v>228</v>
      </c>
      <c r="AN1455" s="128">
        <f t="shared" si="53"/>
        <v>2.4815677485224859</v>
      </c>
      <c r="AO1455" s="12">
        <v>1376.05</v>
      </c>
      <c r="AP1455" s="12" t="s">
        <v>1522</v>
      </c>
      <c r="AQ1455" s="12" t="s">
        <v>1791</v>
      </c>
      <c r="AR1455" s="12" t="s">
        <v>1792</v>
      </c>
      <c r="AS1455" s="12" t="s">
        <v>1796</v>
      </c>
      <c r="AT1455" s="12" t="s">
        <v>17</v>
      </c>
    </row>
    <row r="1456" spans="1:47" ht="15" customHeight="1" x14ac:dyDescent="0.3">
      <c r="A1456" s="15">
        <v>-0.11602955073196136</v>
      </c>
      <c r="B1456" s="12">
        <v>8.5803365247164712E-2</v>
      </c>
      <c r="C1456" s="12">
        <v>0</v>
      </c>
      <c r="D1456" s="12">
        <v>0</v>
      </c>
      <c r="E1456" s="12">
        <v>0</v>
      </c>
      <c r="F1456" s="12">
        <v>1</v>
      </c>
      <c r="G1456" s="12">
        <v>0</v>
      </c>
      <c r="H1456" s="12">
        <v>0</v>
      </c>
      <c r="I1456" s="12">
        <v>1</v>
      </c>
      <c r="J1456" s="12">
        <v>0</v>
      </c>
      <c r="K1456" s="12">
        <v>0</v>
      </c>
      <c r="L1456" s="12">
        <v>0</v>
      </c>
      <c r="M1456" s="12">
        <v>0</v>
      </c>
      <c r="N1456" s="12">
        <v>1</v>
      </c>
      <c r="O1456" s="113">
        <v>7.6073814256397911</v>
      </c>
      <c r="P1456" s="12">
        <v>1</v>
      </c>
      <c r="Q1456" s="12">
        <v>1</v>
      </c>
      <c r="R1456" s="12">
        <v>2.8000000000000001E-2</v>
      </c>
      <c r="S1456" s="128">
        <v>1.0986122886681098</v>
      </c>
      <c r="T1456" s="126">
        <v>1</v>
      </c>
      <c r="U1456" s="128">
        <v>0.34337584628935847</v>
      </c>
      <c r="V1456" s="12">
        <v>0</v>
      </c>
      <c r="W1456" s="12">
        <v>1</v>
      </c>
      <c r="X1456" s="12">
        <v>1</v>
      </c>
      <c r="Y1456" s="12">
        <v>1</v>
      </c>
      <c r="Z1456" s="12">
        <v>1</v>
      </c>
      <c r="AA1456" s="12">
        <v>1</v>
      </c>
      <c r="AB1456" s="12">
        <v>0</v>
      </c>
      <c r="AC1456" s="12">
        <v>0</v>
      </c>
      <c r="AD1456" s="12">
        <v>1</v>
      </c>
      <c r="AE1456" s="12">
        <v>0</v>
      </c>
      <c r="AF1456" s="12">
        <v>0.49</v>
      </c>
      <c r="AG1456" s="113">
        <v>3.0910424533583161</v>
      </c>
      <c r="AH1456" s="12">
        <v>1</v>
      </c>
      <c r="AI1456" s="24">
        <v>20</v>
      </c>
      <c r="AJ1456" s="12">
        <v>1</v>
      </c>
      <c r="AK1456" s="12" t="s">
        <v>1789</v>
      </c>
      <c r="AL1456" s="12">
        <v>35</v>
      </c>
      <c r="AM1456" s="12" t="s">
        <v>228</v>
      </c>
      <c r="AN1456" s="128">
        <f t="shared" si="53"/>
        <v>2.4815677485224859</v>
      </c>
      <c r="AO1456" s="12">
        <v>1376.05</v>
      </c>
      <c r="AP1456" s="12" t="s">
        <v>1522</v>
      </c>
      <c r="AQ1456" s="12" t="s">
        <v>1791</v>
      </c>
      <c r="AR1456" s="12" t="s">
        <v>1793</v>
      </c>
      <c r="AS1456" s="12" t="s">
        <v>1799</v>
      </c>
      <c r="AT1456" s="12" t="s">
        <v>17</v>
      </c>
    </row>
    <row r="1457" spans="1:46" ht="15" customHeight="1" x14ac:dyDescent="0.3">
      <c r="A1457" s="15">
        <v>-0.16638925330147783</v>
      </c>
      <c r="B1457" s="12">
        <v>8.5182622798077354E-2</v>
      </c>
      <c r="C1457" s="12">
        <v>0</v>
      </c>
      <c r="D1457" s="12">
        <v>0</v>
      </c>
      <c r="E1457" s="12">
        <v>0</v>
      </c>
      <c r="F1457" s="12">
        <v>1</v>
      </c>
      <c r="G1457" s="12">
        <v>0</v>
      </c>
      <c r="H1457" s="12">
        <v>0</v>
      </c>
      <c r="I1457" s="12">
        <v>1</v>
      </c>
      <c r="J1457" s="12">
        <v>0</v>
      </c>
      <c r="K1457" s="12">
        <v>0</v>
      </c>
      <c r="L1457" s="12">
        <v>0</v>
      </c>
      <c r="M1457" s="12">
        <v>0</v>
      </c>
      <c r="N1457" s="12">
        <v>1</v>
      </c>
      <c r="O1457" s="113">
        <v>7.6073814256397911</v>
      </c>
      <c r="P1457" s="12">
        <v>1</v>
      </c>
      <c r="Q1457" s="12">
        <v>1</v>
      </c>
      <c r="R1457" s="12">
        <v>2.8000000000000001E-2</v>
      </c>
      <c r="S1457" s="128">
        <v>1.0986122886681098</v>
      </c>
      <c r="T1457" s="126">
        <v>1</v>
      </c>
      <c r="U1457" s="128">
        <v>0.34337584628935847</v>
      </c>
      <c r="V1457" s="12">
        <v>0</v>
      </c>
      <c r="W1457" s="12">
        <v>1</v>
      </c>
      <c r="X1457" s="12">
        <v>1</v>
      </c>
      <c r="Y1457" s="12">
        <v>1</v>
      </c>
      <c r="Z1457" s="12">
        <v>1</v>
      </c>
      <c r="AA1457" s="12">
        <v>1</v>
      </c>
      <c r="AB1457" s="12">
        <v>0</v>
      </c>
      <c r="AC1457" s="12">
        <v>0</v>
      </c>
      <c r="AD1457" s="12">
        <v>1</v>
      </c>
      <c r="AE1457" s="12">
        <v>0</v>
      </c>
      <c r="AF1457" s="12">
        <v>1</v>
      </c>
      <c r="AG1457" s="113">
        <v>3.0910424533583161</v>
      </c>
      <c r="AH1457" s="12">
        <v>1</v>
      </c>
      <c r="AI1457" s="24">
        <v>20</v>
      </c>
      <c r="AJ1457" s="12">
        <v>1</v>
      </c>
      <c r="AK1457" s="12" t="s">
        <v>1789</v>
      </c>
      <c r="AL1457" s="12">
        <v>35</v>
      </c>
      <c r="AM1457" s="12" t="s">
        <v>228</v>
      </c>
      <c r="AN1457" s="128">
        <f t="shared" si="53"/>
        <v>2.4815677485224859</v>
      </c>
      <c r="AO1457" s="12">
        <v>1376.05</v>
      </c>
      <c r="AP1457" s="12" t="s">
        <v>1522</v>
      </c>
      <c r="AQ1457" s="12" t="s">
        <v>1791</v>
      </c>
      <c r="AR1457" s="12" t="s">
        <v>1530</v>
      </c>
      <c r="AS1457" s="12" t="s">
        <v>1800</v>
      </c>
      <c r="AT1457" s="12" t="s">
        <v>17</v>
      </c>
    </row>
    <row r="1458" spans="1:46" ht="15" customHeight="1" x14ac:dyDescent="0.3">
      <c r="A1458" s="15">
        <v>0.32178110472728416</v>
      </c>
      <c r="B1458" s="12">
        <v>9.3748564466943352E-2</v>
      </c>
      <c r="C1458" s="12">
        <v>0</v>
      </c>
      <c r="D1458" s="12">
        <v>0</v>
      </c>
      <c r="E1458" s="12">
        <v>0</v>
      </c>
      <c r="F1458" s="12">
        <v>1</v>
      </c>
      <c r="G1458" s="12">
        <v>1</v>
      </c>
      <c r="H1458" s="12">
        <v>0</v>
      </c>
      <c r="I1458" s="12">
        <v>0</v>
      </c>
      <c r="J1458" s="12">
        <v>0</v>
      </c>
      <c r="K1458" s="12">
        <v>0</v>
      </c>
      <c r="L1458" s="12">
        <v>0</v>
      </c>
      <c r="M1458" s="12">
        <v>0</v>
      </c>
      <c r="N1458" s="12">
        <v>1</v>
      </c>
      <c r="O1458" s="113">
        <v>7.6073814256397911</v>
      </c>
      <c r="P1458" s="12">
        <v>1</v>
      </c>
      <c r="Q1458" s="12">
        <v>1</v>
      </c>
      <c r="R1458" s="12">
        <v>2.8000000000000001E-2</v>
      </c>
      <c r="S1458" s="128">
        <v>1.0986122886681098</v>
      </c>
      <c r="T1458" s="126">
        <v>1</v>
      </c>
      <c r="U1458" s="128">
        <v>0.34337584628935847</v>
      </c>
      <c r="V1458" s="12">
        <v>0</v>
      </c>
      <c r="W1458" s="12">
        <v>1</v>
      </c>
      <c r="X1458" s="12">
        <v>1</v>
      </c>
      <c r="Y1458" s="12">
        <v>1</v>
      </c>
      <c r="Z1458" s="12">
        <v>1</v>
      </c>
      <c r="AA1458" s="12">
        <v>1</v>
      </c>
      <c r="AB1458" s="12">
        <v>0</v>
      </c>
      <c r="AC1458" s="12">
        <v>0</v>
      </c>
      <c r="AD1458" s="12">
        <v>1</v>
      </c>
      <c r="AE1458" s="12">
        <v>0</v>
      </c>
      <c r="AF1458" s="12">
        <v>0.49</v>
      </c>
      <c r="AG1458" s="113">
        <v>3.0910424533583161</v>
      </c>
      <c r="AH1458" s="12">
        <v>1</v>
      </c>
      <c r="AI1458" s="24">
        <v>20</v>
      </c>
      <c r="AJ1458" s="12">
        <v>1</v>
      </c>
      <c r="AK1458" s="12" t="s">
        <v>1789</v>
      </c>
      <c r="AL1458" s="12">
        <v>35</v>
      </c>
      <c r="AM1458" s="12" t="s">
        <v>228</v>
      </c>
      <c r="AN1458" s="128">
        <f t="shared" si="53"/>
        <v>2.4815677485224859</v>
      </c>
      <c r="AO1458" s="12">
        <v>1376.05</v>
      </c>
      <c r="AP1458" s="12" t="s">
        <v>1521</v>
      </c>
      <c r="AQ1458" s="12" t="s">
        <v>1794</v>
      </c>
      <c r="AR1458" s="12" t="s">
        <v>1792</v>
      </c>
      <c r="AS1458" s="12" t="s">
        <v>1801</v>
      </c>
      <c r="AT1458" s="12" t="s">
        <v>17</v>
      </c>
    </row>
    <row r="1459" spans="1:46" ht="15" customHeight="1" x14ac:dyDescent="0.3">
      <c r="A1459" s="15">
        <v>0.17124997630819175</v>
      </c>
      <c r="B1459" s="12">
        <v>9.7552069837361061E-2</v>
      </c>
      <c r="C1459" s="12">
        <v>0</v>
      </c>
      <c r="D1459" s="12">
        <v>0</v>
      </c>
      <c r="E1459" s="12">
        <v>0</v>
      </c>
      <c r="F1459" s="12">
        <v>1</v>
      </c>
      <c r="G1459" s="12">
        <v>1</v>
      </c>
      <c r="H1459" s="12">
        <v>0</v>
      </c>
      <c r="I1459" s="12">
        <v>0</v>
      </c>
      <c r="J1459" s="12">
        <v>0</v>
      </c>
      <c r="K1459" s="12">
        <v>0</v>
      </c>
      <c r="L1459" s="12">
        <v>0</v>
      </c>
      <c r="M1459" s="12">
        <v>0</v>
      </c>
      <c r="N1459" s="12">
        <v>1</v>
      </c>
      <c r="O1459" s="113">
        <v>7.6073814256397911</v>
      </c>
      <c r="P1459" s="12">
        <v>1</v>
      </c>
      <c r="Q1459" s="12">
        <v>1</v>
      </c>
      <c r="R1459" s="12">
        <v>2.8000000000000001E-2</v>
      </c>
      <c r="S1459" s="128">
        <v>1.0986122886681098</v>
      </c>
      <c r="T1459" s="126">
        <v>1</v>
      </c>
      <c r="U1459" s="128">
        <v>0.34337584628935847</v>
      </c>
      <c r="V1459" s="12">
        <v>0</v>
      </c>
      <c r="W1459" s="12">
        <v>1</v>
      </c>
      <c r="X1459" s="12">
        <v>1</v>
      </c>
      <c r="Y1459" s="12">
        <v>1</v>
      </c>
      <c r="Z1459" s="12">
        <v>1</v>
      </c>
      <c r="AA1459" s="12">
        <v>1</v>
      </c>
      <c r="AB1459" s="12">
        <v>0</v>
      </c>
      <c r="AC1459" s="12">
        <v>0</v>
      </c>
      <c r="AD1459" s="12">
        <v>1</v>
      </c>
      <c r="AE1459" s="12">
        <v>0</v>
      </c>
      <c r="AF1459" s="12">
        <v>0.49</v>
      </c>
      <c r="AG1459" s="113">
        <v>3.0910424533583161</v>
      </c>
      <c r="AH1459" s="12">
        <v>1</v>
      </c>
      <c r="AI1459" s="24">
        <v>20</v>
      </c>
      <c r="AJ1459" s="12">
        <v>1</v>
      </c>
      <c r="AK1459" s="12" t="s">
        <v>1789</v>
      </c>
      <c r="AL1459" s="12">
        <v>35</v>
      </c>
      <c r="AM1459" s="12" t="s">
        <v>228</v>
      </c>
      <c r="AN1459" s="128">
        <f t="shared" si="53"/>
        <v>2.4815677485224859</v>
      </c>
      <c r="AO1459" s="12">
        <v>1376.05</v>
      </c>
      <c r="AP1459" s="12" t="s">
        <v>1521</v>
      </c>
      <c r="AQ1459" s="12" t="s">
        <v>1794</v>
      </c>
      <c r="AR1459" s="12" t="s">
        <v>1793</v>
      </c>
      <c r="AS1459" s="12" t="s">
        <v>1802</v>
      </c>
      <c r="AT1459" s="12" t="s">
        <v>17</v>
      </c>
    </row>
    <row r="1460" spans="1:46" ht="15" customHeight="1" x14ac:dyDescent="0.3">
      <c r="A1460" s="15">
        <v>0.28772765473457002</v>
      </c>
      <c r="B1460" s="12">
        <v>9.6743548891129932E-2</v>
      </c>
      <c r="C1460" s="12">
        <v>0</v>
      </c>
      <c r="D1460" s="12">
        <v>0</v>
      </c>
      <c r="E1460" s="12">
        <v>0</v>
      </c>
      <c r="F1460" s="12">
        <v>1</v>
      </c>
      <c r="G1460" s="12">
        <v>1</v>
      </c>
      <c r="H1460" s="12">
        <v>0</v>
      </c>
      <c r="I1460" s="12">
        <v>0</v>
      </c>
      <c r="J1460" s="12">
        <v>0</v>
      </c>
      <c r="K1460" s="12">
        <v>0</v>
      </c>
      <c r="L1460" s="12">
        <v>0</v>
      </c>
      <c r="M1460" s="12">
        <v>0</v>
      </c>
      <c r="N1460" s="12">
        <v>1</v>
      </c>
      <c r="O1460" s="113">
        <v>7.6073814256397911</v>
      </c>
      <c r="P1460" s="12">
        <v>1</v>
      </c>
      <c r="Q1460" s="12">
        <v>1</v>
      </c>
      <c r="R1460" s="12">
        <v>2.8000000000000001E-2</v>
      </c>
      <c r="S1460" s="128">
        <v>1.0986122886681098</v>
      </c>
      <c r="T1460" s="126">
        <v>1</v>
      </c>
      <c r="U1460" s="128">
        <v>0.34337584628935847</v>
      </c>
      <c r="V1460" s="12">
        <v>0</v>
      </c>
      <c r="W1460" s="12">
        <v>1</v>
      </c>
      <c r="X1460" s="12">
        <v>1</v>
      </c>
      <c r="Y1460" s="12">
        <v>1</v>
      </c>
      <c r="Z1460" s="12">
        <v>1</v>
      </c>
      <c r="AA1460" s="12">
        <v>1</v>
      </c>
      <c r="AB1460" s="12">
        <v>0</v>
      </c>
      <c r="AC1460" s="12">
        <v>0</v>
      </c>
      <c r="AD1460" s="12">
        <v>1</v>
      </c>
      <c r="AE1460" s="12">
        <v>0</v>
      </c>
      <c r="AF1460" s="12">
        <v>0.49</v>
      </c>
      <c r="AG1460" s="113">
        <v>3.0910424533583161</v>
      </c>
      <c r="AH1460" s="12">
        <v>1</v>
      </c>
      <c r="AI1460" s="24">
        <v>20</v>
      </c>
      <c r="AJ1460" s="12">
        <v>1</v>
      </c>
      <c r="AK1460" s="12" t="s">
        <v>1789</v>
      </c>
      <c r="AL1460" s="12">
        <v>35</v>
      </c>
      <c r="AM1460" s="12" t="s">
        <v>228</v>
      </c>
      <c r="AN1460" s="128">
        <f t="shared" si="53"/>
        <v>2.4815677485224859</v>
      </c>
      <c r="AO1460" s="12">
        <v>1376.05</v>
      </c>
      <c r="AP1460" s="12" t="s">
        <v>1522</v>
      </c>
      <c r="AQ1460" s="12" t="s">
        <v>1794</v>
      </c>
      <c r="AR1460" s="12" t="s">
        <v>1792</v>
      </c>
      <c r="AS1460" s="12" t="s">
        <v>1801</v>
      </c>
      <c r="AT1460" s="12" t="s">
        <v>17</v>
      </c>
    </row>
    <row r="1461" spans="1:46" ht="15" customHeight="1" x14ac:dyDescent="0.3">
      <c r="A1461" s="15">
        <v>0.1109195150215016</v>
      </c>
      <c r="B1461" s="12">
        <v>0.10039192895781701</v>
      </c>
      <c r="C1461" s="12">
        <v>0</v>
      </c>
      <c r="D1461" s="12">
        <v>0</v>
      </c>
      <c r="E1461" s="12">
        <v>0</v>
      </c>
      <c r="F1461" s="12">
        <v>1</v>
      </c>
      <c r="G1461" s="12">
        <v>1</v>
      </c>
      <c r="H1461" s="12">
        <v>0</v>
      </c>
      <c r="I1461" s="12">
        <v>0</v>
      </c>
      <c r="J1461" s="12">
        <v>0</v>
      </c>
      <c r="K1461" s="12">
        <v>0</v>
      </c>
      <c r="L1461" s="12">
        <v>0</v>
      </c>
      <c r="M1461" s="12">
        <v>0</v>
      </c>
      <c r="N1461" s="12">
        <v>1</v>
      </c>
      <c r="O1461" s="113">
        <v>7.6073814256397911</v>
      </c>
      <c r="P1461" s="12">
        <v>1</v>
      </c>
      <c r="Q1461" s="12">
        <v>1</v>
      </c>
      <c r="R1461" s="12">
        <v>2.8000000000000001E-2</v>
      </c>
      <c r="S1461" s="128">
        <v>1.0986122886681098</v>
      </c>
      <c r="T1461" s="126">
        <v>1</v>
      </c>
      <c r="U1461" s="128">
        <v>0.34337584628935847</v>
      </c>
      <c r="V1461" s="12">
        <v>0</v>
      </c>
      <c r="W1461" s="12">
        <v>1</v>
      </c>
      <c r="X1461" s="12">
        <v>1</v>
      </c>
      <c r="Y1461" s="12">
        <v>1</v>
      </c>
      <c r="Z1461" s="12">
        <v>1</v>
      </c>
      <c r="AA1461" s="12">
        <v>1</v>
      </c>
      <c r="AB1461" s="12">
        <v>0</v>
      </c>
      <c r="AC1461" s="12">
        <v>0</v>
      </c>
      <c r="AD1461" s="12">
        <v>1</v>
      </c>
      <c r="AE1461" s="12">
        <v>0</v>
      </c>
      <c r="AF1461" s="12">
        <v>0.49</v>
      </c>
      <c r="AG1461" s="113">
        <v>3.0910424533583161</v>
      </c>
      <c r="AH1461" s="12">
        <v>1</v>
      </c>
      <c r="AI1461" s="24">
        <v>20</v>
      </c>
      <c r="AJ1461" s="12">
        <v>1</v>
      </c>
      <c r="AK1461" s="12" t="s">
        <v>1789</v>
      </c>
      <c r="AL1461" s="12">
        <v>35</v>
      </c>
      <c r="AM1461" s="12" t="s">
        <v>228</v>
      </c>
      <c r="AN1461" s="128">
        <f t="shared" si="53"/>
        <v>2.4815677485224859</v>
      </c>
      <c r="AO1461" s="12">
        <v>1376.05</v>
      </c>
      <c r="AP1461" s="12" t="s">
        <v>1522</v>
      </c>
      <c r="AQ1461" s="12" t="s">
        <v>1794</v>
      </c>
      <c r="AR1461" s="12" t="s">
        <v>1793</v>
      </c>
      <c r="AS1461" s="12" t="s">
        <v>1802</v>
      </c>
      <c r="AT1461" s="12" t="s">
        <v>17</v>
      </c>
    </row>
    <row r="1462" spans="1:46" ht="15" customHeight="1" x14ac:dyDescent="0.3">
      <c r="A1462" s="15">
        <v>-0.16771735099917992</v>
      </c>
      <c r="B1462" s="12">
        <v>9.9584385822943322E-2</v>
      </c>
      <c r="C1462" s="12">
        <v>0</v>
      </c>
      <c r="D1462" s="12">
        <v>0</v>
      </c>
      <c r="E1462" s="12">
        <v>0</v>
      </c>
      <c r="F1462" s="12">
        <v>1</v>
      </c>
      <c r="G1462" s="12">
        <v>1</v>
      </c>
      <c r="H1462" s="12">
        <v>0</v>
      </c>
      <c r="I1462" s="12">
        <v>0</v>
      </c>
      <c r="J1462" s="12">
        <v>0</v>
      </c>
      <c r="K1462" s="12">
        <v>0</v>
      </c>
      <c r="L1462" s="12">
        <v>0</v>
      </c>
      <c r="M1462" s="12">
        <v>0</v>
      </c>
      <c r="N1462" s="12">
        <v>1</v>
      </c>
      <c r="O1462" s="113">
        <v>7.6073814256397911</v>
      </c>
      <c r="P1462" s="12">
        <v>1</v>
      </c>
      <c r="Q1462" s="12">
        <v>1</v>
      </c>
      <c r="R1462" s="12">
        <v>2.8000000000000001E-2</v>
      </c>
      <c r="S1462" s="128">
        <v>1.0986122886681098</v>
      </c>
      <c r="T1462" s="126">
        <v>1</v>
      </c>
      <c r="U1462" s="128">
        <v>0.34337584628935847</v>
      </c>
      <c r="V1462" s="12">
        <v>0</v>
      </c>
      <c r="W1462" s="12">
        <v>1</v>
      </c>
      <c r="X1462" s="12">
        <v>1</v>
      </c>
      <c r="Y1462" s="12">
        <v>1</v>
      </c>
      <c r="Z1462" s="12">
        <v>1</v>
      </c>
      <c r="AA1462" s="12">
        <v>1</v>
      </c>
      <c r="AB1462" s="12">
        <v>0</v>
      </c>
      <c r="AC1462" s="12">
        <v>0</v>
      </c>
      <c r="AD1462" s="12">
        <v>1</v>
      </c>
      <c r="AE1462" s="12">
        <v>0</v>
      </c>
      <c r="AF1462" s="12">
        <v>1</v>
      </c>
      <c r="AG1462" s="113">
        <v>3.0910424533583161</v>
      </c>
      <c r="AH1462" s="12">
        <v>1</v>
      </c>
      <c r="AI1462" s="24">
        <v>20</v>
      </c>
      <c r="AJ1462" s="12">
        <v>1</v>
      </c>
      <c r="AK1462" s="12" t="s">
        <v>1789</v>
      </c>
      <c r="AL1462" s="12">
        <v>35</v>
      </c>
      <c r="AM1462" s="12" t="s">
        <v>228</v>
      </c>
      <c r="AN1462" s="128">
        <f t="shared" si="53"/>
        <v>2.4815677485224859</v>
      </c>
      <c r="AO1462" s="12">
        <v>1376.05</v>
      </c>
      <c r="AP1462" s="12" t="s">
        <v>1522</v>
      </c>
      <c r="AQ1462" s="12" t="s">
        <v>1794</v>
      </c>
      <c r="AR1462" s="12" t="s">
        <v>1530</v>
      </c>
      <c r="AS1462" s="12" t="s">
        <v>1803</v>
      </c>
      <c r="AT1462" s="12" t="s">
        <v>17</v>
      </c>
    </row>
    <row r="1463" spans="1:46" ht="15" customHeight="1" x14ac:dyDescent="0.3">
      <c r="A1463" s="15">
        <v>-0.11928347678201717</v>
      </c>
      <c r="B1463" s="12">
        <v>8.4517876171334314E-2</v>
      </c>
      <c r="C1463" s="12">
        <v>0</v>
      </c>
      <c r="D1463" s="12">
        <v>0</v>
      </c>
      <c r="E1463" s="12">
        <v>0</v>
      </c>
      <c r="F1463" s="12">
        <v>1</v>
      </c>
      <c r="G1463" s="12">
        <v>0</v>
      </c>
      <c r="H1463" s="12">
        <v>0</v>
      </c>
      <c r="I1463" s="12">
        <v>1</v>
      </c>
      <c r="J1463" s="12">
        <v>0</v>
      </c>
      <c r="K1463" s="12">
        <v>0</v>
      </c>
      <c r="L1463" s="12">
        <v>0</v>
      </c>
      <c r="M1463" s="12">
        <v>0</v>
      </c>
      <c r="N1463" s="12">
        <v>1</v>
      </c>
      <c r="O1463" s="113">
        <v>7.6073814256397911</v>
      </c>
      <c r="P1463" s="12">
        <v>1</v>
      </c>
      <c r="Q1463" s="12">
        <v>1</v>
      </c>
      <c r="R1463" s="12">
        <v>2.8000000000000001E-2</v>
      </c>
      <c r="S1463" s="128">
        <v>1.0986122886681098</v>
      </c>
      <c r="T1463" s="126">
        <v>1</v>
      </c>
      <c r="U1463" s="128">
        <v>0.34337584628935847</v>
      </c>
      <c r="V1463" s="12">
        <v>0</v>
      </c>
      <c r="W1463" s="12">
        <v>1</v>
      </c>
      <c r="X1463" s="12">
        <v>1</v>
      </c>
      <c r="Y1463" s="12">
        <v>1</v>
      </c>
      <c r="Z1463" s="12">
        <v>1</v>
      </c>
      <c r="AA1463" s="12">
        <v>1</v>
      </c>
      <c r="AB1463" s="12">
        <v>0</v>
      </c>
      <c r="AC1463" s="12">
        <v>0</v>
      </c>
      <c r="AD1463" s="12">
        <v>1</v>
      </c>
      <c r="AE1463" s="12">
        <v>0</v>
      </c>
      <c r="AF1463" s="12">
        <v>0.49</v>
      </c>
      <c r="AG1463" s="113">
        <v>3.0910424533583161</v>
      </c>
      <c r="AH1463" s="12">
        <v>1</v>
      </c>
      <c r="AI1463" s="24">
        <v>20</v>
      </c>
      <c r="AJ1463" s="12">
        <v>1</v>
      </c>
      <c r="AK1463" s="12" t="s">
        <v>1789</v>
      </c>
      <c r="AL1463" s="12">
        <v>35</v>
      </c>
      <c r="AM1463" s="12" t="s">
        <v>228</v>
      </c>
      <c r="AN1463" s="128">
        <f t="shared" si="53"/>
        <v>2.4815677485224859</v>
      </c>
      <c r="AO1463" s="12">
        <v>1376.05</v>
      </c>
      <c r="AP1463" s="12" t="s">
        <v>1521</v>
      </c>
      <c r="AQ1463" s="12" t="s">
        <v>1791</v>
      </c>
      <c r="AR1463" s="12" t="s">
        <v>1792</v>
      </c>
      <c r="AS1463" s="12" t="s">
        <v>1797</v>
      </c>
      <c r="AT1463" s="12" t="s">
        <v>17</v>
      </c>
    </row>
    <row r="1464" spans="1:46" ht="15" customHeight="1" x14ac:dyDescent="0.3">
      <c r="A1464" s="15">
        <v>4.1973040920916298E-2</v>
      </c>
      <c r="B1464" s="12">
        <v>8.5050635550277739E-2</v>
      </c>
      <c r="C1464" s="12">
        <v>0</v>
      </c>
      <c r="D1464" s="12">
        <v>0</v>
      </c>
      <c r="E1464" s="12">
        <v>0</v>
      </c>
      <c r="F1464" s="12">
        <v>1</v>
      </c>
      <c r="G1464" s="12">
        <v>0</v>
      </c>
      <c r="H1464" s="12">
        <v>0</v>
      </c>
      <c r="I1464" s="12">
        <v>1</v>
      </c>
      <c r="J1464" s="12">
        <v>0</v>
      </c>
      <c r="K1464" s="12">
        <v>0</v>
      </c>
      <c r="L1464" s="12">
        <v>0</v>
      </c>
      <c r="M1464" s="12">
        <v>0</v>
      </c>
      <c r="N1464" s="12">
        <v>1</v>
      </c>
      <c r="O1464" s="113">
        <v>7.6073814256397911</v>
      </c>
      <c r="P1464" s="12">
        <v>1</v>
      </c>
      <c r="Q1464" s="12">
        <v>1</v>
      </c>
      <c r="R1464" s="12">
        <v>2.8000000000000001E-2</v>
      </c>
      <c r="S1464" s="128">
        <v>1.0986122886681098</v>
      </c>
      <c r="T1464" s="126">
        <v>1</v>
      </c>
      <c r="U1464" s="128">
        <v>0.34337584628935847</v>
      </c>
      <c r="V1464" s="12">
        <v>0</v>
      </c>
      <c r="W1464" s="12">
        <v>1</v>
      </c>
      <c r="X1464" s="12">
        <v>1</v>
      </c>
      <c r="Y1464" s="12">
        <v>1</v>
      </c>
      <c r="Z1464" s="12">
        <v>1</v>
      </c>
      <c r="AA1464" s="12">
        <v>1</v>
      </c>
      <c r="AB1464" s="12">
        <v>0</v>
      </c>
      <c r="AC1464" s="12">
        <v>0</v>
      </c>
      <c r="AD1464" s="12">
        <v>1</v>
      </c>
      <c r="AE1464" s="12">
        <v>0</v>
      </c>
      <c r="AF1464" s="12">
        <v>0.49</v>
      </c>
      <c r="AG1464" s="113">
        <v>3.0910424533583161</v>
      </c>
      <c r="AH1464" s="12">
        <v>1</v>
      </c>
      <c r="AI1464" s="24">
        <v>20</v>
      </c>
      <c r="AJ1464" s="12">
        <v>1</v>
      </c>
      <c r="AK1464" s="12" t="s">
        <v>1789</v>
      </c>
      <c r="AL1464" s="12">
        <v>35</v>
      </c>
      <c r="AM1464" s="12" t="s">
        <v>228</v>
      </c>
      <c r="AN1464" s="128">
        <f t="shared" si="53"/>
        <v>2.4815677485224859</v>
      </c>
      <c r="AO1464" s="12">
        <v>1376.05</v>
      </c>
      <c r="AP1464" s="12" t="s">
        <v>1521</v>
      </c>
      <c r="AQ1464" s="12" t="s">
        <v>1791</v>
      </c>
      <c r="AR1464" s="12" t="s">
        <v>1793</v>
      </c>
      <c r="AS1464" s="12" t="s">
        <v>1798</v>
      </c>
      <c r="AT1464" s="12" t="s">
        <v>17</v>
      </c>
    </row>
    <row r="1465" spans="1:46" ht="15" customHeight="1" x14ac:dyDescent="0.3">
      <c r="A1465" s="15">
        <v>-0.12180482600400559</v>
      </c>
      <c r="B1465" s="12">
        <v>8.5743612283823281E-2</v>
      </c>
      <c r="C1465" s="12">
        <v>0</v>
      </c>
      <c r="D1465" s="12">
        <v>1</v>
      </c>
      <c r="E1465" s="12">
        <v>0</v>
      </c>
      <c r="F1465" s="12">
        <v>1</v>
      </c>
      <c r="G1465" s="12">
        <v>0</v>
      </c>
      <c r="H1465" s="12">
        <v>0</v>
      </c>
      <c r="I1465" s="12">
        <v>1</v>
      </c>
      <c r="J1465" s="12">
        <v>0</v>
      </c>
      <c r="K1465" s="12">
        <v>0</v>
      </c>
      <c r="L1465" s="12">
        <v>0</v>
      </c>
      <c r="M1465" s="12">
        <v>0</v>
      </c>
      <c r="N1465" s="12">
        <v>1</v>
      </c>
      <c r="O1465" s="113">
        <v>7.6073814256397911</v>
      </c>
      <c r="P1465" s="12">
        <v>1</v>
      </c>
      <c r="Q1465" s="12">
        <v>1</v>
      </c>
      <c r="R1465" s="12">
        <v>2.8000000000000001E-2</v>
      </c>
      <c r="S1465" s="128">
        <v>1.0986122886681098</v>
      </c>
      <c r="T1465" s="126">
        <v>1</v>
      </c>
      <c r="U1465" s="128">
        <v>0.34337584628935847</v>
      </c>
      <c r="V1465" s="12">
        <v>0</v>
      </c>
      <c r="W1465" s="12">
        <v>1</v>
      </c>
      <c r="X1465" s="12">
        <v>1</v>
      </c>
      <c r="Y1465" s="12">
        <v>1</v>
      </c>
      <c r="Z1465" s="12">
        <v>1</v>
      </c>
      <c r="AA1465" s="12">
        <v>1</v>
      </c>
      <c r="AB1465" s="12">
        <v>0</v>
      </c>
      <c r="AC1465" s="12">
        <v>0</v>
      </c>
      <c r="AD1465" s="12">
        <v>1</v>
      </c>
      <c r="AE1465" s="12">
        <v>0</v>
      </c>
      <c r="AF1465" s="12">
        <v>0.49</v>
      </c>
      <c r="AG1465" s="113">
        <v>3.0910424533583161</v>
      </c>
      <c r="AH1465" s="12">
        <v>1</v>
      </c>
      <c r="AI1465" s="24">
        <v>20</v>
      </c>
      <c r="AJ1465" s="12">
        <v>1</v>
      </c>
      <c r="AK1465" s="12" t="s">
        <v>1789</v>
      </c>
      <c r="AL1465" s="12">
        <v>35</v>
      </c>
      <c r="AM1465" s="12" t="s">
        <v>228</v>
      </c>
      <c r="AN1465" s="128">
        <f t="shared" si="53"/>
        <v>2.4815677485224859</v>
      </c>
      <c r="AO1465" s="12">
        <v>1376.05</v>
      </c>
      <c r="AP1465" s="12" t="s">
        <v>1522</v>
      </c>
      <c r="AQ1465" s="12" t="s">
        <v>1791</v>
      </c>
      <c r="AR1465" s="12" t="s">
        <v>1792</v>
      </c>
      <c r="AS1465" s="12" t="s">
        <v>1797</v>
      </c>
      <c r="AT1465" s="12" t="s">
        <v>17</v>
      </c>
    </row>
    <row r="1466" spans="1:46" ht="15" customHeight="1" x14ac:dyDescent="0.3">
      <c r="A1466" s="15">
        <v>4.8282490460647386E-2</v>
      </c>
      <c r="B1466" s="12">
        <v>8.6286091350571012E-2</v>
      </c>
      <c r="C1466" s="12">
        <v>0</v>
      </c>
      <c r="D1466" s="12">
        <v>1</v>
      </c>
      <c r="E1466" s="12">
        <v>0</v>
      </c>
      <c r="F1466" s="12">
        <v>1</v>
      </c>
      <c r="G1466" s="12">
        <v>0</v>
      </c>
      <c r="H1466" s="12">
        <v>0</v>
      </c>
      <c r="I1466" s="12">
        <v>1</v>
      </c>
      <c r="J1466" s="12">
        <v>0</v>
      </c>
      <c r="K1466" s="12">
        <v>0</v>
      </c>
      <c r="L1466" s="12">
        <v>0</v>
      </c>
      <c r="M1466" s="12">
        <v>0</v>
      </c>
      <c r="N1466" s="12">
        <v>1</v>
      </c>
      <c r="O1466" s="113">
        <v>7.6073814256397911</v>
      </c>
      <c r="P1466" s="12">
        <v>1</v>
      </c>
      <c r="Q1466" s="12">
        <v>1</v>
      </c>
      <c r="R1466" s="12">
        <v>2.8000000000000001E-2</v>
      </c>
      <c r="S1466" s="128">
        <v>1.0986122886681098</v>
      </c>
      <c r="T1466" s="126">
        <v>1</v>
      </c>
      <c r="U1466" s="128">
        <v>0.34337584628935847</v>
      </c>
      <c r="V1466" s="12">
        <v>0</v>
      </c>
      <c r="W1466" s="12">
        <v>1</v>
      </c>
      <c r="X1466" s="12">
        <v>1</v>
      </c>
      <c r="Y1466" s="12">
        <v>1</v>
      </c>
      <c r="Z1466" s="12">
        <v>1</v>
      </c>
      <c r="AA1466" s="12">
        <v>1</v>
      </c>
      <c r="AB1466" s="12">
        <v>0</v>
      </c>
      <c r="AC1466" s="12">
        <v>0</v>
      </c>
      <c r="AD1466" s="12">
        <v>1</v>
      </c>
      <c r="AE1466" s="12">
        <v>0</v>
      </c>
      <c r="AF1466" s="12">
        <v>0.49</v>
      </c>
      <c r="AG1466" s="113">
        <v>3.0910424533583161</v>
      </c>
      <c r="AH1466" s="12">
        <v>1</v>
      </c>
      <c r="AI1466" s="24">
        <v>20</v>
      </c>
      <c r="AJ1466" s="12">
        <v>1</v>
      </c>
      <c r="AK1466" s="12" t="s">
        <v>1789</v>
      </c>
      <c r="AL1466" s="12">
        <v>35</v>
      </c>
      <c r="AM1466" s="12" t="s">
        <v>228</v>
      </c>
      <c r="AN1466" s="128">
        <f t="shared" si="53"/>
        <v>2.4815677485224859</v>
      </c>
      <c r="AO1466" s="12">
        <v>1376.05</v>
      </c>
      <c r="AP1466" s="12" t="s">
        <v>1522</v>
      </c>
      <c r="AQ1466" s="12" t="s">
        <v>1791</v>
      </c>
      <c r="AR1466" s="12" t="s">
        <v>1793</v>
      </c>
      <c r="AS1466" s="12" t="s">
        <v>1798</v>
      </c>
      <c r="AT1466" s="12" t="s">
        <v>17</v>
      </c>
    </row>
    <row r="1467" spans="1:46" ht="15" customHeight="1" x14ac:dyDescent="0.3">
      <c r="A1467" s="15">
        <v>-0.15032654350322774</v>
      </c>
      <c r="B1467" s="12">
        <v>8.5405176986569464E-2</v>
      </c>
      <c r="C1467" s="12">
        <v>0</v>
      </c>
      <c r="D1467" s="12">
        <v>1</v>
      </c>
      <c r="E1467" s="12">
        <v>0</v>
      </c>
      <c r="F1467" s="12">
        <v>1</v>
      </c>
      <c r="G1467" s="12">
        <v>0</v>
      </c>
      <c r="H1467" s="12">
        <v>0</v>
      </c>
      <c r="I1467" s="12">
        <v>1</v>
      </c>
      <c r="J1467" s="12">
        <v>0</v>
      </c>
      <c r="K1467" s="12">
        <v>0</v>
      </c>
      <c r="L1467" s="12">
        <v>0</v>
      </c>
      <c r="M1467" s="12">
        <v>0</v>
      </c>
      <c r="N1467" s="12">
        <v>1</v>
      </c>
      <c r="O1467" s="113">
        <v>7.6073814256397911</v>
      </c>
      <c r="P1467" s="12">
        <v>1</v>
      </c>
      <c r="Q1467" s="12">
        <v>1</v>
      </c>
      <c r="R1467" s="12">
        <v>2.8000000000000001E-2</v>
      </c>
      <c r="S1467" s="128">
        <v>1.0986122886681098</v>
      </c>
      <c r="T1467" s="126">
        <v>1</v>
      </c>
      <c r="U1467" s="128">
        <v>0.34337584628935847</v>
      </c>
      <c r="V1467" s="12">
        <v>0</v>
      </c>
      <c r="W1467" s="12">
        <v>1</v>
      </c>
      <c r="X1467" s="12">
        <v>1</v>
      </c>
      <c r="Y1467" s="12">
        <v>1</v>
      </c>
      <c r="Z1467" s="12">
        <v>1</v>
      </c>
      <c r="AA1467" s="12">
        <v>1</v>
      </c>
      <c r="AB1467" s="12">
        <v>0</v>
      </c>
      <c r="AC1467" s="12">
        <v>0</v>
      </c>
      <c r="AD1467" s="12">
        <v>1</v>
      </c>
      <c r="AE1467" s="12">
        <v>0</v>
      </c>
      <c r="AF1467" s="12">
        <v>1</v>
      </c>
      <c r="AG1467" s="113">
        <v>3.0910424533583161</v>
      </c>
      <c r="AH1467" s="12">
        <v>1</v>
      </c>
      <c r="AI1467" s="24">
        <v>20</v>
      </c>
      <c r="AJ1467" s="12">
        <v>1</v>
      </c>
      <c r="AK1467" s="12" t="s">
        <v>1789</v>
      </c>
      <c r="AL1467" s="12">
        <v>35</v>
      </c>
      <c r="AM1467" s="12" t="s">
        <v>228</v>
      </c>
      <c r="AN1467" s="128">
        <f t="shared" si="53"/>
        <v>2.4815677485224859</v>
      </c>
      <c r="AO1467" s="12">
        <v>1376.05</v>
      </c>
      <c r="AP1467" s="12" t="s">
        <v>1522</v>
      </c>
      <c r="AQ1467" s="12" t="s">
        <v>1791</v>
      </c>
      <c r="AR1467" s="12" t="s">
        <v>1530</v>
      </c>
      <c r="AS1467" s="12" t="s">
        <v>1804</v>
      </c>
      <c r="AT1467" s="12" t="s">
        <v>17</v>
      </c>
    </row>
    <row r="1468" spans="1:46" ht="15" customHeight="1" x14ac:dyDescent="0.3">
      <c r="A1468" s="15">
        <v>0.31322679798149194</v>
      </c>
      <c r="B1468" s="12">
        <v>9.6425227322460921E-2</v>
      </c>
      <c r="C1468" s="12">
        <v>0</v>
      </c>
      <c r="D1468" s="12">
        <v>1</v>
      </c>
      <c r="E1468" s="12">
        <v>0</v>
      </c>
      <c r="F1468" s="12">
        <v>1</v>
      </c>
      <c r="G1468" s="12">
        <v>1</v>
      </c>
      <c r="H1468" s="12">
        <v>0</v>
      </c>
      <c r="I1468" s="12">
        <v>0</v>
      </c>
      <c r="J1468" s="12">
        <v>0</v>
      </c>
      <c r="K1468" s="12">
        <v>0</v>
      </c>
      <c r="L1468" s="12">
        <v>0</v>
      </c>
      <c r="M1468" s="12">
        <v>0</v>
      </c>
      <c r="N1468" s="12">
        <v>1</v>
      </c>
      <c r="O1468" s="113">
        <v>7.6073814256397911</v>
      </c>
      <c r="P1468" s="12">
        <v>1</v>
      </c>
      <c r="Q1468" s="12">
        <v>1</v>
      </c>
      <c r="R1468" s="12">
        <v>2.8000000000000001E-2</v>
      </c>
      <c r="S1468" s="128">
        <v>1.0986122886681098</v>
      </c>
      <c r="T1468" s="126">
        <v>1</v>
      </c>
      <c r="U1468" s="128">
        <v>0.34337584628935847</v>
      </c>
      <c r="V1468" s="12">
        <v>0</v>
      </c>
      <c r="W1468" s="12">
        <v>1</v>
      </c>
      <c r="X1468" s="12">
        <v>1</v>
      </c>
      <c r="Y1468" s="12">
        <v>1</v>
      </c>
      <c r="Z1468" s="12">
        <v>1</v>
      </c>
      <c r="AA1468" s="12">
        <v>1</v>
      </c>
      <c r="AB1468" s="12">
        <v>0</v>
      </c>
      <c r="AC1468" s="12">
        <v>0</v>
      </c>
      <c r="AD1468" s="12">
        <v>1</v>
      </c>
      <c r="AE1468" s="12">
        <v>0</v>
      </c>
      <c r="AF1468" s="12">
        <v>0.49</v>
      </c>
      <c r="AG1468" s="113">
        <v>3.0910424533583161</v>
      </c>
      <c r="AH1468" s="12">
        <v>1</v>
      </c>
      <c r="AI1468" s="24">
        <v>20</v>
      </c>
      <c r="AJ1468" s="12">
        <v>1</v>
      </c>
      <c r="AK1468" s="12" t="s">
        <v>1789</v>
      </c>
      <c r="AL1468" s="12">
        <v>35</v>
      </c>
      <c r="AM1468" s="12" t="s">
        <v>228</v>
      </c>
      <c r="AN1468" s="128">
        <f t="shared" si="53"/>
        <v>2.4815677485224859</v>
      </c>
      <c r="AO1468" s="12">
        <v>1376.05</v>
      </c>
      <c r="AP1468" s="12" t="s">
        <v>1521</v>
      </c>
      <c r="AQ1468" s="12" t="s">
        <v>1794</v>
      </c>
      <c r="AR1468" s="12" t="s">
        <v>1792</v>
      </c>
      <c r="AS1468" s="12" t="s">
        <v>1805</v>
      </c>
      <c r="AT1468" s="12" t="s">
        <v>17</v>
      </c>
    </row>
    <row r="1469" spans="1:46" ht="15" customHeight="1" x14ac:dyDescent="0.3">
      <c r="A1469" s="15">
        <v>0.18145427223467581</v>
      </c>
      <c r="B1469" s="12">
        <v>9.9849079263511345E-2</v>
      </c>
      <c r="C1469" s="12">
        <v>0</v>
      </c>
      <c r="D1469" s="12">
        <v>1</v>
      </c>
      <c r="E1469" s="12">
        <v>0</v>
      </c>
      <c r="F1469" s="12">
        <v>1</v>
      </c>
      <c r="G1469" s="12">
        <v>1</v>
      </c>
      <c r="H1469" s="12">
        <v>0</v>
      </c>
      <c r="I1469" s="12">
        <v>0</v>
      </c>
      <c r="J1469" s="12">
        <v>0</v>
      </c>
      <c r="K1469" s="12">
        <v>0</v>
      </c>
      <c r="L1469" s="12">
        <v>0</v>
      </c>
      <c r="M1469" s="12">
        <v>0</v>
      </c>
      <c r="N1469" s="12">
        <v>1</v>
      </c>
      <c r="O1469" s="113">
        <v>7.6073814256397911</v>
      </c>
      <c r="P1469" s="12">
        <v>1</v>
      </c>
      <c r="Q1469" s="12">
        <v>1</v>
      </c>
      <c r="R1469" s="12">
        <v>2.8000000000000001E-2</v>
      </c>
      <c r="S1469" s="128">
        <v>1.0986122886681098</v>
      </c>
      <c r="T1469" s="126">
        <v>1</v>
      </c>
      <c r="U1469" s="128">
        <v>0.34337584628935847</v>
      </c>
      <c r="V1469" s="12">
        <v>0</v>
      </c>
      <c r="W1469" s="12">
        <v>1</v>
      </c>
      <c r="X1469" s="12">
        <v>1</v>
      </c>
      <c r="Y1469" s="12">
        <v>1</v>
      </c>
      <c r="Z1469" s="12">
        <v>1</v>
      </c>
      <c r="AA1469" s="12">
        <v>1</v>
      </c>
      <c r="AB1469" s="12">
        <v>0</v>
      </c>
      <c r="AC1469" s="12">
        <v>0</v>
      </c>
      <c r="AD1469" s="12">
        <v>1</v>
      </c>
      <c r="AE1469" s="12">
        <v>0</v>
      </c>
      <c r="AF1469" s="12">
        <v>0.49</v>
      </c>
      <c r="AG1469" s="113">
        <v>3.0910424533583161</v>
      </c>
      <c r="AH1469" s="12">
        <v>1</v>
      </c>
      <c r="AI1469" s="24">
        <v>20</v>
      </c>
      <c r="AJ1469" s="12">
        <v>1</v>
      </c>
      <c r="AK1469" s="12" t="s">
        <v>1789</v>
      </c>
      <c r="AL1469" s="12">
        <v>35</v>
      </c>
      <c r="AM1469" s="12" t="s">
        <v>228</v>
      </c>
      <c r="AN1469" s="128">
        <f t="shared" si="53"/>
        <v>2.4815677485224859</v>
      </c>
      <c r="AO1469" s="12">
        <v>1376.05</v>
      </c>
      <c r="AP1469" s="12" t="s">
        <v>1521</v>
      </c>
      <c r="AQ1469" s="12" t="s">
        <v>1794</v>
      </c>
      <c r="AR1469" s="12" t="s">
        <v>1793</v>
      </c>
      <c r="AS1469" s="12" t="s">
        <v>1806</v>
      </c>
      <c r="AT1469" s="12" t="s">
        <v>17</v>
      </c>
    </row>
    <row r="1470" spans="1:46" ht="15" customHeight="1" x14ac:dyDescent="0.3">
      <c r="A1470" s="15">
        <v>0.29017661563894509</v>
      </c>
      <c r="B1470" s="12">
        <v>9.9233488739877515E-2</v>
      </c>
      <c r="C1470" s="12">
        <v>0</v>
      </c>
      <c r="D1470" s="12">
        <v>1</v>
      </c>
      <c r="E1470" s="12">
        <v>0</v>
      </c>
      <c r="F1470" s="12">
        <v>1</v>
      </c>
      <c r="G1470" s="12">
        <v>1</v>
      </c>
      <c r="H1470" s="12">
        <v>0</v>
      </c>
      <c r="I1470" s="12">
        <v>0</v>
      </c>
      <c r="J1470" s="12">
        <v>0</v>
      </c>
      <c r="K1470" s="12">
        <v>0</v>
      </c>
      <c r="L1470" s="12">
        <v>0</v>
      </c>
      <c r="M1470" s="12">
        <v>0</v>
      </c>
      <c r="N1470" s="12">
        <v>1</v>
      </c>
      <c r="O1470" s="113">
        <v>7.6073814256397911</v>
      </c>
      <c r="P1470" s="12">
        <v>1</v>
      </c>
      <c r="Q1470" s="12">
        <v>1</v>
      </c>
      <c r="R1470" s="12">
        <v>2.8000000000000001E-2</v>
      </c>
      <c r="S1470" s="128">
        <v>1.0986122886681098</v>
      </c>
      <c r="T1470" s="126">
        <v>1</v>
      </c>
      <c r="U1470" s="128">
        <v>0.34337584628935847</v>
      </c>
      <c r="V1470" s="12">
        <v>0</v>
      </c>
      <c r="W1470" s="12">
        <v>1</v>
      </c>
      <c r="X1470" s="12">
        <v>1</v>
      </c>
      <c r="Y1470" s="12">
        <v>1</v>
      </c>
      <c r="Z1470" s="12">
        <v>1</v>
      </c>
      <c r="AA1470" s="12">
        <v>1</v>
      </c>
      <c r="AB1470" s="12">
        <v>0</v>
      </c>
      <c r="AC1470" s="12">
        <v>0</v>
      </c>
      <c r="AD1470" s="12">
        <v>1</v>
      </c>
      <c r="AE1470" s="12">
        <v>0</v>
      </c>
      <c r="AF1470" s="12">
        <v>0.49</v>
      </c>
      <c r="AG1470" s="113">
        <v>3.0910424533583161</v>
      </c>
      <c r="AH1470" s="12">
        <v>1</v>
      </c>
      <c r="AI1470" s="24">
        <v>20</v>
      </c>
      <c r="AJ1470" s="12">
        <v>1</v>
      </c>
      <c r="AK1470" s="12" t="s">
        <v>1789</v>
      </c>
      <c r="AL1470" s="12">
        <v>35</v>
      </c>
      <c r="AM1470" s="12" t="s">
        <v>228</v>
      </c>
      <c r="AN1470" s="128">
        <f t="shared" si="53"/>
        <v>2.4815677485224859</v>
      </c>
      <c r="AO1470" s="12">
        <v>1376.05</v>
      </c>
      <c r="AP1470" s="12" t="s">
        <v>1522</v>
      </c>
      <c r="AQ1470" s="12" t="s">
        <v>1794</v>
      </c>
      <c r="AR1470" s="12" t="s">
        <v>1792</v>
      </c>
      <c r="AS1470" s="12" t="s">
        <v>1805</v>
      </c>
      <c r="AT1470" s="12" t="s">
        <v>17</v>
      </c>
    </row>
    <row r="1471" spans="1:46" ht="15" customHeight="1" x14ac:dyDescent="0.3">
      <c r="A1471" s="15">
        <v>0.17030067582254291</v>
      </c>
      <c r="B1471" s="12">
        <v>0.10218040549352574</v>
      </c>
      <c r="C1471" s="12">
        <v>0</v>
      </c>
      <c r="D1471" s="12">
        <v>1</v>
      </c>
      <c r="E1471" s="12">
        <v>0</v>
      </c>
      <c r="F1471" s="12">
        <v>1</v>
      </c>
      <c r="G1471" s="12">
        <v>1</v>
      </c>
      <c r="H1471" s="12">
        <v>0</v>
      </c>
      <c r="I1471" s="12">
        <v>0</v>
      </c>
      <c r="J1471" s="12">
        <v>0</v>
      </c>
      <c r="K1471" s="12">
        <v>0</v>
      </c>
      <c r="L1471" s="12">
        <v>0</v>
      </c>
      <c r="M1471" s="12">
        <v>0</v>
      </c>
      <c r="N1471" s="12">
        <v>1</v>
      </c>
      <c r="O1471" s="113">
        <v>7.6073814256397911</v>
      </c>
      <c r="P1471" s="12">
        <v>1</v>
      </c>
      <c r="Q1471" s="12">
        <v>1</v>
      </c>
      <c r="R1471" s="12">
        <v>2.8000000000000001E-2</v>
      </c>
      <c r="S1471" s="128">
        <v>1.0986122886681098</v>
      </c>
      <c r="T1471" s="126">
        <v>1</v>
      </c>
      <c r="U1471" s="128">
        <v>0.34337584628935847</v>
      </c>
      <c r="V1471" s="12">
        <v>0</v>
      </c>
      <c r="W1471" s="12">
        <v>1</v>
      </c>
      <c r="X1471" s="12">
        <v>1</v>
      </c>
      <c r="Y1471" s="12">
        <v>1</v>
      </c>
      <c r="Z1471" s="12">
        <v>1</v>
      </c>
      <c r="AA1471" s="12">
        <v>1</v>
      </c>
      <c r="AB1471" s="12">
        <v>0</v>
      </c>
      <c r="AC1471" s="12">
        <v>0</v>
      </c>
      <c r="AD1471" s="12">
        <v>1</v>
      </c>
      <c r="AE1471" s="12">
        <v>0</v>
      </c>
      <c r="AF1471" s="12">
        <v>0.49</v>
      </c>
      <c r="AG1471" s="113">
        <v>3.0910424533583161</v>
      </c>
      <c r="AH1471" s="12">
        <v>1</v>
      </c>
      <c r="AI1471" s="24">
        <v>20</v>
      </c>
      <c r="AJ1471" s="12">
        <v>1</v>
      </c>
      <c r="AK1471" s="12" t="s">
        <v>1789</v>
      </c>
      <c r="AL1471" s="12">
        <v>35</v>
      </c>
      <c r="AM1471" s="12" t="s">
        <v>228</v>
      </c>
      <c r="AN1471" s="128">
        <f t="shared" si="53"/>
        <v>2.4815677485224859</v>
      </c>
      <c r="AO1471" s="12">
        <v>1376.05</v>
      </c>
      <c r="AP1471" s="12" t="s">
        <v>1522</v>
      </c>
      <c r="AQ1471" s="12" t="s">
        <v>1794</v>
      </c>
      <c r="AR1471" s="12" t="s">
        <v>1793</v>
      </c>
      <c r="AS1471" s="12" t="s">
        <v>1806</v>
      </c>
      <c r="AT1471" s="12" t="s">
        <v>17</v>
      </c>
    </row>
    <row r="1472" spans="1:46" ht="15" customHeight="1" x14ac:dyDescent="0.3">
      <c r="A1472" s="15">
        <v>2.7342166274739048E-4</v>
      </c>
      <c r="B1472" s="12">
        <v>0.10369516559694783</v>
      </c>
      <c r="C1472" s="12">
        <v>0</v>
      </c>
      <c r="D1472" s="12">
        <v>1</v>
      </c>
      <c r="E1472" s="12">
        <v>0</v>
      </c>
      <c r="F1472" s="12">
        <v>1</v>
      </c>
      <c r="G1472" s="12">
        <v>1</v>
      </c>
      <c r="H1472" s="12">
        <v>0</v>
      </c>
      <c r="I1472" s="12">
        <v>0</v>
      </c>
      <c r="J1472" s="12">
        <v>0</v>
      </c>
      <c r="K1472" s="12">
        <v>0</v>
      </c>
      <c r="L1472" s="12">
        <v>0</v>
      </c>
      <c r="M1472" s="12">
        <v>0</v>
      </c>
      <c r="N1472" s="12">
        <v>1</v>
      </c>
      <c r="O1472" s="113">
        <v>7.6073814256397911</v>
      </c>
      <c r="P1472" s="12">
        <v>1</v>
      </c>
      <c r="Q1472" s="12">
        <v>1</v>
      </c>
      <c r="R1472" s="12">
        <v>2.8000000000000001E-2</v>
      </c>
      <c r="S1472" s="128">
        <v>1.0986122886681098</v>
      </c>
      <c r="T1472" s="126">
        <v>1</v>
      </c>
      <c r="U1472" s="128">
        <v>0.34337584628935847</v>
      </c>
      <c r="V1472" s="12">
        <v>0</v>
      </c>
      <c r="W1472" s="12">
        <v>1</v>
      </c>
      <c r="X1472" s="12">
        <v>1</v>
      </c>
      <c r="Y1472" s="12">
        <v>1</v>
      </c>
      <c r="Z1472" s="12">
        <v>1</v>
      </c>
      <c r="AA1472" s="12">
        <v>1</v>
      </c>
      <c r="AB1472" s="12">
        <v>0</v>
      </c>
      <c r="AC1472" s="12">
        <v>0</v>
      </c>
      <c r="AD1472" s="12">
        <v>1</v>
      </c>
      <c r="AE1472" s="12">
        <v>0</v>
      </c>
      <c r="AF1472" s="12">
        <v>1</v>
      </c>
      <c r="AG1472" s="113">
        <v>3.0910424533583161</v>
      </c>
      <c r="AH1472" s="12">
        <v>1</v>
      </c>
      <c r="AI1472" s="24">
        <v>20</v>
      </c>
      <c r="AJ1472" s="12">
        <v>1</v>
      </c>
      <c r="AK1472" s="12" t="s">
        <v>1789</v>
      </c>
      <c r="AL1472" s="12">
        <v>35</v>
      </c>
      <c r="AM1472" s="12" t="s">
        <v>228</v>
      </c>
      <c r="AN1472" s="128">
        <f t="shared" si="53"/>
        <v>2.4815677485224859</v>
      </c>
      <c r="AO1472" s="12">
        <v>1376.05</v>
      </c>
      <c r="AP1472" s="12" t="s">
        <v>1522</v>
      </c>
      <c r="AQ1472" s="12" t="s">
        <v>1794</v>
      </c>
      <c r="AR1472" s="12" t="s">
        <v>1530</v>
      </c>
      <c r="AS1472" s="12" t="s">
        <v>1807</v>
      </c>
      <c r="AT1472" s="12" t="s">
        <v>17</v>
      </c>
    </row>
    <row r="1473" spans="1:47" ht="15" customHeight="1" x14ac:dyDescent="0.3">
      <c r="A1473" s="15">
        <v>0.43372519369940543</v>
      </c>
      <c r="B1473" s="12">
        <v>8.7933007852591602E-2</v>
      </c>
      <c r="C1473" s="12">
        <v>1</v>
      </c>
      <c r="D1473" s="12">
        <v>0</v>
      </c>
      <c r="E1473" s="12">
        <v>0</v>
      </c>
      <c r="F1473" s="12">
        <v>1</v>
      </c>
      <c r="G1473" s="12">
        <v>0</v>
      </c>
      <c r="H1473" s="12">
        <v>0</v>
      </c>
      <c r="I1473" s="12">
        <v>0</v>
      </c>
      <c r="J1473" s="12">
        <v>0</v>
      </c>
      <c r="K1473" s="12">
        <v>0</v>
      </c>
      <c r="L1473" s="12">
        <v>0</v>
      </c>
      <c r="M1473" s="12">
        <v>0</v>
      </c>
      <c r="N1473" s="12">
        <v>0</v>
      </c>
      <c r="O1473" s="113">
        <v>7.6088706291912596</v>
      </c>
      <c r="P1473" s="12">
        <v>0</v>
      </c>
      <c r="Q1473" s="12">
        <v>0</v>
      </c>
      <c r="R1473" s="41">
        <v>0.35399999999999998</v>
      </c>
      <c r="S1473" s="128">
        <v>2.1972245773362196</v>
      </c>
      <c r="T1473" s="126">
        <v>1</v>
      </c>
      <c r="U1473" s="128">
        <v>0.34966611040876849</v>
      </c>
      <c r="V1473" s="12">
        <v>1</v>
      </c>
      <c r="W1473" s="12">
        <v>0</v>
      </c>
      <c r="X1473" s="12">
        <v>1</v>
      </c>
      <c r="Y1473" s="12">
        <v>0</v>
      </c>
      <c r="Z1473" s="12">
        <v>0</v>
      </c>
      <c r="AA1473" s="12">
        <v>0</v>
      </c>
      <c r="AB1473" s="12">
        <v>1</v>
      </c>
      <c r="AC1473" s="12">
        <v>0</v>
      </c>
      <c r="AD1473" s="12">
        <v>0</v>
      </c>
      <c r="AE1473" s="12">
        <v>1</v>
      </c>
      <c r="AF1473" s="12">
        <v>1</v>
      </c>
      <c r="AG1473" s="113">
        <v>3.1780538303479458</v>
      </c>
      <c r="AH1473" s="12">
        <v>1</v>
      </c>
      <c r="AI1473" s="24">
        <v>22</v>
      </c>
      <c r="AJ1473" s="12">
        <v>1</v>
      </c>
      <c r="AK1473" s="12" t="s">
        <v>1822</v>
      </c>
      <c r="AL1473" s="12">
        <v>36</v>
      </c>
      <c r="AM1473" s="12" t="s">
        <v>230</v>
      </c>
      <c r="AN1473" s="128">
        <f t="shared" ref="AN1473:AN1494" si="54">LN(13.1)</f>
        <v>2.5726122302071057</v>
      </c>
      <c r="AO1473" s="12">
        <v>1567.66</v>
      </c>
      <c r="AP1473" s="12" t="s">
        <v>1521</v>
      </c>
      <c r="AQ1473" s="12" t="s">
        <v>1828</v>
      </c>
      <c r="AR1473" s="12" t="s">
        <v>1826</v>
      </c>
      <c r="AS1473" s="12" t="s">
        <v>1830</v>
      </c>
      <c r="AT1473" s="12" t="s">
        <v>17</v>
      </c>
      <c r="AU1473" s="12"/>
    </row>
    <row r="1474" spans="1:47" ht="15" customHeight="1" x14ac:dyDescent="0.3">
      <c r="A1474" s="15">
        <v>0.52468953471618551</v>
      </c>
      <c r="B1474" s="12">
        <v>8.3077754294757639E-2</v>
      </c>
      <c r="C1474" s="12">
        <v>1</v>
      </c>
      <c r="D1474" s="12">
        <v>0</v>
      </c>
      <c r="E1474" s="12">
        <v>0</v>
      </c>
      <c r="F1474" s="12">
        <v>1</v>
      </c>
      <c r="G1474" s="12">
        <v>0</v>
      </c>
      <c r="H1474" s="12">
        <v>0</v>
      </c>
      <c r="I1474" s="12">
        <v>0</v>
      </c>
      <c r="J1474" s="12">
        <v>0</v>
      </c>
      <c r="K1474" s="12">
        <v>0</v>
      </c>
      <c r="L1474" s="12">
        <v>0</v>
      </c>
      <c r="M1474" s="12">
        <v>0</v>
      </c>
      <c r="N1474" s="12">
        <v>0</v>
      </c>
      <c r="O1474" s="113">
        <v>7.6088706291912596</v>
      </c>
      <c r="P1474" s="12">
        <v>0</v>
      </c>
      <c r="Q1474" s="12">
        <v>0</v>
      </c>
      <c r="R1474" s="12">
        <v>0.35399999999999998</v>
      </c>
      <c r="S1474" s="128">
        <v>2.1972245773362196</v>
      </c>
      <c r="T1474" s="126">
        <v>1</v>
      </c>
      <c r="U1474" s="128">
        <v>0.34966611040876849</v>
      </c>
      <c r="V1474" s="12">
        <v>1</v>
      </c>
      <c r="W1474" s="12">
        <v>0</v>
      </c>
      <c r="X1474" s="12">
        <v>1</v>
      </c>
      <c r="Y1474" s="12">
        <v>0</v>
      </c>
      <c r="Z1474" s="12">
        <v>0</v>
      </c>
      <c r="AA1474" s="12">
        <v>0</v>
      </c>
      <c r="AB1474" s="12">
        <v>1</v>
      </c>
      <c r="AC1474" s="12">
        <v>0</v>
      </c>
      <c r="AD1474" s="12">
        <v>0</v>
      </c>
      <c r="AE1474" s="12">
        <v>1</v>
      </c>
      <c r="AF1474" s="12">
        <v>1</v>
      </c>
      <c r="AG1474" s="113">
        <v>3.1780538303479458</v>
      </c>
      <c r="AH1474" s="12">
        <v>1</v>
      </c>
      <c r="AI1474" s="24">
        <v>22</v>
      </c>
      <c r="AJ1474" s="12">
        <v>1</v>
      </c>
      <c r="AK1474" s="12" t="s">
        <v>1822</v>
      </c>
      <c r="AL1474" s="12">
        <v>36</v>
      </c>
      <c r="AM1474" s="12" t="s">
        <v>230</v>
      </c>
      <c r="AN1474" s="128">
        <f t="shared" si="54"/>
        <v>2.5726122302071057</v>
      </c>
      <c r="AO1474" s="12">
        <v>1567.66</v>
      </c>
      <c r="AP1474" s="12" t="s">
        <v>1521</v>
      </c>
      <c r="AQ1474" s="12" t="s">
        <v>1828</v>
      </c>
      <c r="AR1474" s="12" t="s">
        <v>1827</v>
      </c>
      <c r="AS1474" s="12" t="s">
        <v>1831</v>
      </c>
      <c r="AT1474" s="12" t="s">
        <v>17</v>
      </c>
    </row>
    <row r="1475" spans="1:47" ht="15" customHeight="1" x14ac:dyDescent="0.3">
      <c r="A1475" s="15">
        <v>0.43325923430017454</v>
      </c>
      <c r="B1475" s="12">
        <v>8.7954882151163247E-2</v>
      </c>
      <c r="C1475" s="12">
        <v>0</v>
      </c>
      <c r="D1475" s="12">
        <v>1</v>
      </c>
      <c r="E1475" s="12">
        <v>0</v>
      </c>
      <c r="F1475" s="12">
        <v>1</v>
      </c>
      <c r="G1475" s="12">
        <v>0</v>
      </c>
      <c r="H1475" s="12">
        <v>0</v>
      </c>
      <c r="I1475" s="12">
        <v>0</v>
      </c>
      <c r="J1475" s="12">
        <v>0</v>
      </c>
      <c r="K1475" s="12">
        <v>0</v>
      </c>
      <c r="L1475" s="12">
        <v>0</v>
      </c>
      <c r="M1475" s="12">
        <v>0</v>
      </c>
      <c r="N1475" s="12">
        <v>0</v>
      </c>
      <c r="O1475" s="113">
        <v>7.6088706291912596</v>
      </c>
      <c r="P1475" s="12">
        <v>0</v>
      </c>
      <c r="Q1475" s="12">
        <v>0</v>
      </c>
      <c r="R1475" s="12">
        <v>0.35399999999999998</v>
      </c>
      <c r="S1475" s="128">
        <v>2.1972245773362196</v>
      </c>
      <c r="T1475" s="126">
        <v>1</v>
      </c>
      <c r="U1475" s="128">
        <v>0.34966611040876849</v>
      </c>
      <c r="V1475" s="12">
        <v>1</v>
      </c>
      <c r="W1475" s="12">
        <v>0</v>
      </c>
      <c r="X1475" s="12">
        <v>1</v>
      </c>
      <c r="Y1475" s="12">
        <v>0</v>
      </c>
      <c r="Z1475" s="12">
        <v>0</v>
      </c>
      <c r="AA1475" s="12">
        <v>0</v>
      </c>
      <c r="AB1475" s="12">
        <v>1</v>
      </c>
      <c r="AC1475" s="12">
        <v>0</v>
      </c>
      <c r="AD1475" s="12">
        <v>0</v>
      </c>
      <c r="AE1475" s="12">
        <v>1</v>
      </c>
      <c r="AF1475" s="12">
        <v>1</v>
      </c>
      <c r="AG1475" s="113">
        <v>3.1780538303479458</v>
      </c>
      <c r="AH1475" s="12">
        <v>1</v>
      </c>
      <c r="AI1475" s="24">
        <v>22</v>
      </c>
      <c r="AJ1475" s="12">
        <v>1</v>
      </c>
      <c r="AK1475" s="12" t="s">
        <v>1822</v>
      </c>
      <c r="AL1475" s="12">
        <v>36</v>
      </c>
      <c r="AM1475" s="12" t="s">
        <v>230</v>
      </c>
      <c r="AN1475" s="128">
        <f t="shared" si="54"/>
        <v>2.5726122302071057</v>
      </c>
      <c r="AO1475" s="12">
        <v>1567.66</v>
      </c>
      <c r="AP1475" s="12" t="s">
        <v>1522</v>
      </c>
      <c r="AQ1475" s="12" t="s">
        <v>1828</v>
      </c>
      <c r="AR1475" s="12" t="s">
        <v>1826</v>
      </c>
      <c r="AS1475" s="12" t="s">
        <v>1830</v>
      </c>
      <c r="AT1475" s="12" t="s">
        <v>17</v>
      </c>
    </row>
    <row r="1476" spans="1:47" ht="15" customHeight="1" x14ac:dyDescent="0.3">
      <c r="A1476" s="15">
        <v>0.52167107711816318</v>
      </c>
      <c r="B1476" s="12">
        <v>8.3258592423638061E-2</v>
      </c>
      <c r="C1476" s="12">
        <v>0</v>
      </c>
      <c r="D1476" s="12">
        <v>1</v>
      </c>
      <c r="E1476" s="12">
        <v>0</v>
      </c>
      <c r="F1476" s="12">
        <v>1</v>
      </c>
      <c r="G1476" s="12">
        <v>0</v>
      </c>
      <c r="H1476" s="12">
        <v>0</v>
      </c>
      <c r="I1476" s="12">
        <v>0</v>
      </c>
      <c r="J1476" s="12">
        <v>0</v>
      </c>
      <c r="K1476" s="12">
        <v>0</v>
      </c>
      <c r="L1476" s="12">
        <v>0</v>
      </c>
      <c r="M1476" s="12">
        <v>0</v>
      </c>
      <c r="N1476" s="12">
        <v>0</v>
      </c>
      <c r="O1476" s="113">
        <v>7.6088706291912596</v>
      </c>
      <c r="P1476" s="12">
        <v>0</v>
      </c>
      <c r="Q1476" s="12">
        <v>0</v>
      </c>
      <c r="R1476" s="12">
        <v>0.35399999999999998</v>
      </c>
      <c r="S1476" s="128">
        <v>2.1972245773362196</v>
      </c>
      <c r="T1476" s="126">
        <v>1</v>
      </c>
      <c r="U1476" s="128">
        <v>0.34966611040876849</v>
      </c>
      <c r="V1476" s="12">
        <v>1</v>
      </c>
      <c r="W1476" s="12">
        <v>0</v>
      </c>
      <c r="X1476" s="12">
        <v>1</v>
      </c>
      <c r="Y1476" s="12">
        <v>0</v>
      </c>
      <c r="Z1476" s="12">
        <v>0</v>
      </c>
      <c r="AA1476" s="12">
        <v>0</v>
      </c>
      <c r="AB1476" s="12">
        <v>1</v>
      </c>
      <c r="AC1476" s="12">
        <v>0</v>
      </c>
      <c r="AD1476" s="12">
        <v>0</v>
      </c>
      <c r="AE1476" s="12">
        <v>1</v>
      </c>
      <c r="AF1476" s="12">
        <v>1</v>
      </c>
      <c r="AG1476" s="113">
        <v>3.1780538303479458</v>
      </c>
      <c r="AH1476" s="12">
        <v>1</v>
      </c>
      <c r="AI1476" s="24">
        <v>22</v>
      </c>
      <c r="AJ1476" s="12">
        <v>1</v>
      </c>
      <c r="AK1476" s="12" t="s">
        <v>1822</v>
      </c>
      <c r="AL1476" s="12">
        <v>36</v>
      </c>
      <c r="AM1476" s="12" t="s">
        <v>230</v>
      </c>
      <c r="AN1476" s="128">
        <f t="shared" si="54"/>
        <v>2.5726122302071057</v>
      </c>
      <c r="AO1476" s="12">
        <v>1567.66</v>
      </c>
      <c r="AP1476" s="12" t="s">
        <v>1522</v>
      </c>
      <c r="AQ1476" s="12" t="s">
        <v>1828</v>
      </c>
      <c r="AR1476" s="12" t="s">
        <v>1827</v>
      </c>
      <c r="AS1476" s="12" t="s">
        <v>1831</v>
      </c>
      <c r="AT1476" s="12" t="s">
        <v>17</v>
      </c>
    </row>
    <row r="1477" spans="1:47" ht="15" customHeight="1" x14ac:dyDescent="0.3">
      <c r="A1477" s="15">
        <v>0.42399920871724417</v>
      </c>
      <c r="B1477" s="12">
        <v>8.8383615752024067E-2</v>
      </c>
      <c r="C1477" s="12">
        <v>0</v>
      </c>
      <c r="D1477" s="12">
        <v>1</v>
      </c>
      <c r="E1477" s="12">
        <v>0</v>
      </c>
      <c r="F1477" s="12">
        <v>1</v>
      </c>
      <c r="G1477" s="12">
        <v>0</v>
      </c>
      <c r="H1477" s="12">
        <v>0</v>
      </c>
      <c r="I1477" s="12">
        <v>0</v>
      </c>
      <c r="J1477" s="12">
        <v>0</v>
      </c>
      <c r="K1477" s="12">
        <v>0</v>
      </c>
      <c r="L1477" s="12">
        <v>0</v>
      </c>
      <c r="M1477" s="12">
        <v>0</v>
      </c>
      <c r="N1477" s="12">
        <v>0</v>
      </c>
      <c r="O1477" s="113">
        <v>7.6088706291912596</v>
      </c>
      <c r="P1477" s="12">
        <v>0</v>
      </c>
      <c r="Q1477" s="12">
        <v>0</v>
      </c>
      <c r="R1477" s="12">
        <v>0.35399999999999998</v>
      </c>
      <c r="S1477" s="128">
        <v>2.1972245773362196</v>
      </c>
      <c r="T1477" s="126">
        <v>1</v>
      </c>
      <c r="U1477" s="128">
        <v>0.34966611040876849</v>
      </c>
      <c r="V1477" s="12">
        <v>1</v>
      </c>
      <c r="W1477" s="12">
        <v>0</v>
      </c>
      <c r="X1477" s="12">
        <v>1</v>
      </c>
      <c r="Y1477" s="12">
        <v>0</v>
      </c>
      <c r="Z1477" s="12">
        <v>0</v>
      </c>
      <c r="AA1477" s="12">
        <v>0</v>
      </c>
      <c r="AB1477" s="12">
        <v>1</v>
      </c>
      <c r="AC1477" s="12">
        <v>0</v>
      </c>
      <c r="AD1477" s="12">
        <v>0</v>
      </c>
      <c r="AE1477" s="12">
        <v>1</v>
      </c>
      <c r="AF1477" s="12">
        <v>1</v>
      </c>
      <c r="AG1477" s="113">
        <v>3.1780538303479458</v>
      </c>
      <c r="AH1477" s="12">
        <v>1</v>
      </c>
      <c r="AI1477" s="24">
        <v>22</v>
      </c>
      <c r="AJ1477" s="12">
        <v>1</v>
      </c>
      <c r="AK1477" s="12" t="s">
        <v>1822</v>
      </c>
      <c r="AL1477" s="12">
        <v>36</v>
      </c>
      <c r="AM1477" s="12" t="s">
        <v>230</v>
      </c>
      <c r="AN1477" s="128">
        <f t="shared" si="54"/>
        <v>2.5726122302071057</v>
      </c>
      <c r="AO1477" s="12">
        <v>1567.66</v>
      </c>
      <c r="AP1477" s="12" t="s">
        <v>1824</v>
      </c>
      <c r="AQ1477" s="12" t="s">
        <v>1829</v>
      </c>
      <c r="AR1477" s="12" t="s">
        <v>1826</v>
      </c>
      <c r="AS1477" s="12" t="s">
        <v>1832</v>
      </c>
      <c r="AT1477" s="12" t="s">
        <v>17</v>
      </c>
    </row>
    <row r="1478" spans="1:47" ht="15" customHeight="1" x14ac:dyDescent="0.3">
      <c r="A1478" s="15">
        <v>0.18590677665416988</v>
      </c>
      <c r="B1478" s="12">
        <v>9.5888758484782358E-2</v>
      </c>
      <c r="C1478" s="12">
        <v>0</v>
      </c>
      <c r="D1478" s="12">
        <v>1</v>
      </c>
      <c r="E1478" s="12">
        <v>0</v>
      </c>
      <c r="F1478" s="12">
        <v>1</v>
      </c>
      <c r="G1478" s="12">
        <v>0</v>
      </c>
      <c r="H1478" s="12">
        <v>0</v>
      </c>
      <c r="I1478" s="12">
        <v>0</v>
      </c>
      <c r="J1478" s="12">
        <v>0</v>
      </c>
      <c r="K1478" s="12">
        <v>0</v>
      </c>
      <c r="L1478" s="12">
        <v>0</v>
      </c>
      <c r="M1478" s="12">
        <v>0</v>
      </c>
      <c r="N1478" s="12">
        <v>0</v>
      </c>
      <c r="O1478" s="113">
        <v>7.6088706291912596</v>
      </c>
      <c r="P1478" s="12">
        <v>0</v>
      </c>
      <c r="Q1478" s="12">
        <v>0</v>
      </c>
      <c r="R1478" s="12">
        <v>0.35399999999999998</v>
      </c>
      <c r="S1478" s="128">
        <v>2.1972245773362196</v>
      </c>
      <c r="T1478" s="126">
        <v>1</v>
      </c>
      <c r="U1478" s="128">
        <v>0.34966611040876849</v>
      </c>
      <c r="V1478" s="12">
        <v>1</v>
      </c>
      <c r="W1478" s="12">
        <v>0</v>
      </c>
      <c r="X1478" s="12">
        <v>1</v>
      </c>
      <c r="Y1478" s="12">
        <v>0</v>
      </c>
      <c r="Z1478" s="12">
        <v>0</v>
      </c>
      <c r="AA1478" s="12">
        <v>0</v>
      </c>
      <c r="AB1478" s="12">
        <v>1</v>
      </c>
      <c r="AC1478" s="12">
        <v>0</v>
      </c>
      <c r="AD1478" s="12">
        <v>0</v>
      </c>
      <c r="AE1478" s="12">
        <v>1</v>
      </c>
      <c r="AF1478" s="12">
        <v>1</v>
      </c>
      <c r="AG1478" s="113">
        <v>3.1780538303479458</v>
      </c>
      <c r="AH1478" s="12">
        <v>1</v>
      </c>
      <c r="AI1478" s="24">
        <v>22</v>
      </c>
      <c r="AJ1478" s="12">
        <v>1</v>
      </c>
      <c r="AK1478" s="12" t="s">
        <v>1822</v>
      </c>
      <c r="AL1478" s="12">
        <v>36</v>
      </c>
      <c r="AM1478" s="12" t="s">
        <v>230</v>
      </c>
      <c r="AN1478" s="128">
        <f t="shared" si="54"/>
        <v>2.5726122302071057</v>
      </c>
      <c r="AO1478" s="12">
        <v>1567.66</v>
      </c>
      <c r="AP1478" s="12" t="s">
        <v>1824</v>
      </c>
      <c r="AQ1478" s="12" t="s">
        <v>1829</v>
      </c>
      <c r="AR1478" s="12" t="s">
        <v>1827</v>
      </c>
      <c r="AS1478" s="12" t="s">
        <v>1833</v>
      </c>
      <c r="AT1478" s="12" t="s">
        <v>17</v>
      </c>
    </row>
    <row r="1479" spans="1:47" ht="15" customHeight="1" x14ac:dyDescent="0.3">
      <c r="A1479" s="15">
        <v>0.42531293143010929</v>
      </c>
      <c r="B1479" s="12">
        <v>8.8323480691760992E-2</v>
      </c>
      <c r="C1479" s="12">
        <v>0</v>
      </c>
      <c r="D1479" s="12">
        <v>1</v>
      </c>
      <c r="E1479" s="12">
        <v>0</v>
      </c>
      <c r="F1479" s="12">
        <v>1</v>
      </c>
      <c r="G1479" s="12">
        <v>0</v>
      </c>
      <c r="H1479" s="12">
        <v>0</v>
      </c>
      <c r="I1479" s="12">
        <v>0</v>
      </c>
      <c r="J1479" s="12">
        <v>0</v>
      </c>
      <c r="K1479" s="12">
        <v>0</v>
      </c>
      <c r="L1479" s="12">
        <v>0</v>
      </c>
      <c r="M1479" s="12">
        <v>0</v>
      </c>
      <c r="N1479" s="12">
        <v>0</v>
      </c>
      <c r="O1479" s="113">
        <v>7.6088706291912596</v>
      </c>
      <c r="P1479" s="12">
        <v>0</v>
      </c>
      <c r="Q1479" s="12">
        <v>0</v>
      </c>
      <c r="R1479" s="12">
        <v>0.35399999999999998</v>
      </c>
      <c r="S1479" s="128">
        <v>2.1972245773362196</v>
      </c>
      <c r="T1479" s="126">
        <v>1</v>
      </c>
      <c r="U1479" s="128">
        <v>0.34966611040876849</v>
      </c>
      <c r="V1479" s="12">
        <v>1</v>
      </c>
      <c r="W1479" s="12">
        <v>0</v>
      </c>
      <c r="X1479" s="12">
        <v>1</v>
      </c>
      <c r="Y1479" s="12">
        <v>0</v>
      </c>
      <c r="Z1479" s="12">
        <v>0</v>
      </c>
      <c r="AA1479" s="12">
        <v>0</v>
      </c>
      <c r="AB1479" s="12">
        <v>1</v>
      </c>
      <c r="AC1479" s="12">
        <v>0</v>
      </c>
      <c r="AD1479" s="12">
        <v>0</v>
      </c>
      <c r="AE1479" s="12">
        <v>1</v>
      </c>
      <c r="AF1479" s="12">
        <v>1</v>
      </c>
      <c r="AG1479" s="113">
        <v>3.1780538303479458</v>
      </c>
      <c r="AH1479" s="12">
        <v>1</v>
      </c>
      <c r="AI1479" s="24">
        <v>22</v>
      </c>
      <c r="AJ1479" s="12">
        <v>1</v>
      </c>
      <c r="AK1479" s="12" t="s">
        <v>1822</v>
      </c>
      <c r="AL1479" s="12">
        <v>36</v>
      </c>
      <c r="AM1479" s="12" t="s">
        <v>230</v>
      </c>
      <c r="AN1479" s="128">
        <f t="shared" si="54"/>
        <v>2.5726122302071057</v>
      </c>
      <c r="AO1479" s="12">
        <v>1567.66</v>
      </c>
      <c r="AP1479" s="12" t="s">
        <v>1825</v>
      </c>
      <c r="AQ1479" s="12" t="s">
        <v>1829</v>
      </c>
      <c r="AR1479" s="12" t="s">
        <v>1826</v>
      </c>
      <c r="AS1479" s="12" t="s">
        <v>1832</v>
      </c>
      <c r="AT1479" s="12" t="s">
        <v>17</v>
      </c>
    </row>
    <row r="1480" spans="1:47" ht="15" customHeight="1" x14ac:dyDescent="0.3">
      <c r="A1480" s="15">
        <v>0.18407070813260834</v>
      </c>
      <c r="B1480" s="12">
        <v>9.5922487278981075E-2</v>
      </c>
      <c r="C1480" s="12">
        <v>0</v>
      </c>
      <c r="D1480" s="12">
        <v>1</v>
      </c>
      <c r="E1480" s="12">
        <v>0</v>
      </c>
      <c r="F1480" s="12">
        <v>1</v>
      </c>
      <c r="G1480" s="12">
        <v>0</v>
      </c>
      <c r="H1480" s="12">
        <v>0</v>
      </c>
      <c r="I1480" s="12">
        <v>0</v>
      </c>
      <c r="J1480" s="12">
        <v>0</v>
      </c>
      <c r="K1480" s="12">
        <v>0</v>
      </c>
      <c r="L1480" s="12">
        <v>0</v>
      </c>
      <c r="M1480" s="12">
        <v>0</v>
      </c>
      <c r="N1480" s="12">
        <v>0</v>
      </c>
      <c r="O1480" s="113">
        <v>7.6088706291912596</v>
      </c>
      <c r="P1480" s="12">
        <v>0</v>
      </c>
      <c r="Q1480" s="12">
        <v>0</v>
      </c>
      <c r="R1480" s="12">
        <v>0.35399999999999998</v>
      </c>
      <c r="S1480" s="128">
        <v>2.1972245773362196</v>
      </c>
      <c r="T1480" s="126">
        <v>1</v>
      </c>
      <c r="U1480" s="128">
        <v>0.34966611040876849</v>
      </c>
      <c r="V1480" s="12">
        <v>1</v>
      </c>
      <c r="W1480" s="12">
        <v>0</v>
      </c>
      <c r="X1480" s="12">
        <v>1</v>
      </c>
      <c r="Y1480" s="12">
        <v>0</v>
      </c>
      <c r="Z1480" s="12">
        <v>0</v>
      </c>
      <c r="AA1480" s="12">
        <v>0</v>
      </c>
      <c r="AB1480" s="12">
        <v>1</v>
      </c>
      <c r="AC1480" s="12">
        <v>0</v>
      </c>
      <c r="AD1480" s="12">
        <v>0</v>
      </c>
      <c r="AE1480" s="12">
        <v>1</v>
      </c>
      <c r="AF1480" s="12">
        <v>1</v>
      </c>
      <c r="AG1480" s="113">
        <v>3.1780538303479458</v>
      </c>
      <c r="AH1480" s="12">
        <v>1</v>
      </c>
      <c r="AI1480" s="24">
        <v>22</v>
      </c>
      <c r="AJ1480" s="12">
        <v>1</v>
      </c>
      <c r="AK1480" s="12" t="s">
        <v>1822</v>
      </c>
      <c r="AL1480" s="12">
        <v>36</v>
      </c>
      <c r="AM1480" s="12" t="s">
        <v>230</v>
      </c>
      <c r="AN1480" s="128">
        <f t="shared" si="54"/>
        <v>2.5726122302071057</v>
      </c>
      <c r="AO1480" s="12">
        <v>1567.66</v>
      </c>
      <c r="AP1480" s="12" t="s">
        <v>1825</v>
      </c>
      <c r="AQ1480" s="12" t="s">
        <v>1829</v>
      </c>
      <c r="AR1480" s="12" t="s">
        <v>1827</v>
      </c>
      <c r="AS1480" s="12" t="s">
        <v>1833</v>
      </c>
      <c r="AT1480" s="12" t="s">
        <v>17</v>
      </c>
    </row>
    <row r="1481" spans="1:47" ht="15" customHeight="1" x14ac:dyDescent="0.3">
      <c r="A1481" s="15">
        <v>0.16889118951729895</v>
      </c>
      <c r="B1481" s="12">
        <v>3.4891090239120875E-2</v>
      </c>
      <c r="C1481" s="12">
        <v>0</v>
      </c>
      <c r="D1481" s="12">
        <v>1</v>
      </c>
      <c r="E1481" s="12">
        <v>0</v>
      </c>
      <c r="F1481" s="12">
        <v>1</v>
      </c>
      <c r="G1481" s="12">
        <v>0</v>
      </c>
      <c r="H1481" s="12">
        <v>0</v>
      </c>
      <c r="I1481" s="12">
        <v>0</v>
      </c>
      <c r="J1481" s="12">
        <v>0</v>
      </c>
      <c r="K1481" s="12">
        <v>0</v>
      </c>
      <c r="L1481" s="12">
        <v>0</v>
      </c>
      <c r="M1481" s="12">
        <v>0</v>
      </c>
      <c r="N1481" s="12">
        <v>0</v>
      </c>
      <c r="O1481" s="113">
        <v>7.6088706291912596</v>
      </c>
      <c r="P1481" s="12">
        <v>0</v>
      </c>
      <c r="Q1481" s="12">
        <v>0</v>
      </c>
      <c r="R1481" s="12">
        <v>0.35399999999999998</v>
      </c>
      <c r="S1481" s="128">
        <v>2.1972245773362196</v>
      </c>
      <c r="T1481" s="126">
        <v>1</v>
      </c>
      <c r="U1481" s="128">
        <v>0.34966611040876849</v>
      </c>
      <c r="V1481" s="12">
        <v>1</v>
      </c>
      <c r="W1481" s="12">
        <v>0</v>
      </c>
      <c r="X1481" s="12">
        <v>1</v>
      </c>
      <c r="Y1481" s="12">
        <v>0</v>
      </c>
      <c r="Z1481" s="12">
        <v>0</v>
      </c>
      <c r="AA1481" s="12">
        <v>0</v>
      </c>
      <c r="AB1481" s="12">
        <v>1</v>
      </c>
      <c r="AC1481" s="12">
        <v>0</v>
      </c>
      <c r="AD1481" s="12">
        <v>0</v>
      </c>
      <c r="AE1481" s="12">
        <v>1</v>
      </c>
      <c r="AF1481" s="12">
        <v>1</v>
      </c>
      <c r="AG1481" s="113">
        <v>3.1780538303479458</v>
      </c>
      <c r="AH1481" s="12">
        <v>1</v>
      </c>
      <c r="AI1481" s="24">
        <v>22</v>
      </c>
      <c r="AJ1481" s="12">
        <v>1</v>
      </c>
      <c r="AK1481" s="12" t="s">
        <v>1822</v>
      </c>
      <c r="AL1481" s="12">
        <v>36</v>
      </c>
      <c r="AM1481" s="12" t="s">
        <v>230</v>
      </c>
      <c r="AN1481" s="128">
        <f t="shared" si="54"/>
        <v>2.5726122302071057</v>
      </c>
      <c r="AO1481" s="12">
        <v>1567.66</v>
      </c>
      <c r="AP1481" s="12" t="s">
        <v>1523</v>
      </c>
      <c r="AQ1481" s="12" t="s">
        <v>1838</v>
      </c>
      <c r="AR1481" s="12" t="s">
        <v>1827</v>
      </c>
      <c r="AS1481" s="12" t="s">
        <v>1843</v>
      </c>
      <c r="AT1481" s="12" t="s">
        <v>17</v>
      </c>
    </row>
    <row r="1482" spans="1:47" ht="15" customHeight="1" x14ac:dyDescent="0.3">
      <c r="A1482" s="15">
        <v>8.3961608127558041E-2</v>
      </c>
      <c r="B1482" s="12">
        <v>3.5274619877037186E-2</v>
      </c>
      <c r="C1482" s="12">
        <v>0</v>
      </c>
      <c r="D1482" s="12">
        <v>1</v>
      </c>
      <c r="E1482" s="12">
        <v>0</v>
      </c>
      <c r="F1482" s="12">
        <v>1</v>
      </c>
      <c r="G1482" s="12">
        <v>0</v>
      </c>
      <c r="H1482" s="12">
        <v>0</v>
      </c>
      <c r="I1482" s="12">
        <v>0</v>
      </c>
      <c r="J1482" s="12">
        <v>0</v>
      </c>
      <c r="K1482" s="12">
        <v>0</v>
      </c>
      <c r="L1482" s="12">
        <v>0</v>
      </c>
      <c r="M1482" s="12">
        <v>0</v>
      </c>
      <c r="N1482" s="12">
        <v>0</v>
      </c>
      <c r="O1482" s="113">
        <v>7.6088706291912596</v>
      </c>
      <c r="P1482" s="12">
        <v>0</v>
      </c>
      <c r="Q1482" s="12">
        <v>0</v>
      </c>
      <c r="R1482" s="12">
        <v>0.35399999999999998</v>
      </c>
      <c r="S1482" s="128">
        <v>2.1972245773362196</v>
      </c>
      <c r="T1482" s="126">
        <v>1</v>
      </c>
      <c r="U1482" s="128">
        <v>0.34966611040876849</v>
      </c>
      <c r="V1482" s="12">
        <v>1</v>
      </c>
      <c r="W1482" s="12">
        <v>0</v>
      </c>
      <c r="X1482" s="12">
        <v>1</v>
      </c>
      <c r="Y1482" s="12">
        <v>0</v>
      </c>
      <c r="Z1482" s="12">
        <v>0</v>
      </c>
      <c r="AA1482" s="12">
        <v>0</v>
      </c>
      <c r="AB1482" s="12">
        <v>1</v>
      </c>
      <c r="AC1482" s="12">
        <v>0</v>
      </c>
      <c r="AD1482" s="12">
        <v>0</v>
      </c>
      <c r="AE1482" s="12">
        <v>1</v>
      </c>
      <c r="AF1482" s="12">
        <v>1</v>
      </c>
      <c r="AG1482" s="113">
        <v>3.1780538303479458</v>
      </c>
      <c r="AH1482" s="12">
        <v>1</v>
      </c>
      <c r="AI1482" s="24">
        <v>22</v>
      </c>
      <c r="AJ1482" s="12">
        <v>1</v>
      </c>
      <c r="AK1482" s="12" t="s">
        <v>1822</v>
      </c>
      <c r="AL1482" s="12">
        <v>36</v>
      </c>
      <c r="AM1482" s="12" t="s">
        <v>230</v>
      </c>
      <c r="AN1482" s="128">
        <f t="shared" si="54"/>
        <v>2.5726122302071057</v>
      </c>
      <c r="AO1482" s="12">
        <v>1567.66</v>
      </c>
      <c r="AP1482" s="12" t="s">
        <v>1523</v>
      </c>
      <c r="AQ1482" s="12" t="s">
        <v>1838</v>
      </c>
      <c r="AR1482" s="12" t="s">
        <v>1826</v>
      </c>
      <c r="AS1482" s="12" t="s">
        <v>1844</v>
      </c>
      <c r="AT1482" s="12" t="s">
        <v>17</v>
      </c>
    </row>
    <row r="1483" spans="1:47" ht="15" customHeight="1" x14ac:dyDescent="0.3">
      <c r="A1483" s="15">
        <v>0.11641006613914379</v>
      </c>
      <c r="B1483" s="12">
        <v>3.5225217819654618E-2</v>
      </c>
      <c r="C1483" s="12">
        <v>0</v>
      </c>
      <c r="D1483" s="12">
        <v>1</v>
      </c>
      <c r="E1483" s="12">
        <v>0</v>
      </c>
      <c r="F1483" s="12">
        <v>1</v>
      </c>
      <c r="G1483" s="12">
        <v>0</v>
      </c>
      <c r="H1483" s="12">
        <v>0</v>
      </c>
      <c r="I1483" s="12">
        <v>0</v>
      </c>
      <c r="J1483" s="12">
        <v>0</v>
      </c>
      <c r="K1483" s="12">
        <v>0</v>
      </c>
      <c r="L1483" s="12">
        <v>0</v>
      </c>
      <c r="M1483" s="12">
        <v>0</v>
      </c>
      <c r="N1483" s="12">
        <v>0</v>
      </c>
      <c r="O1483" s="113">
        <v>7.6088706291912596</v>
      </c>
      <c r="P1483" s="12">
        <v>0</v>
      </c>
      <c r="Q1483" s="12">
        <v>0</v>
      </c>
      <c r="R1483" s="12">
        <v>0.35399999999999998</v>
      </c>
      <c r="S1483" s="128">
        <v>2.1972245773362196</v>
      </c>
      <c r="T1483" s="126">
        <v>1</v>
      </c>
      <c r="U1483" s="128">
        <v>0.34966611040876849</v>
      </c>
      <c r="V1483" s="12">
        <v>1</v>
      </c>
      <c r="W1483" s="12">
        <v>0</v>
      </c>
      <c r="X1483" s="12">
        <v>1</v>
      </c>
      <c r="Y1483" s="12">
        <v>0</v>
      </c>
      <c r="Z1483" s="12">
        <v>0</v>
      </c>
      <c r="AA1483" s="12">
        <v>0</v>
      </c>
      <c r="AB1483" s="12">
        <v>1</v>
      </c>
      <c r="AC1483" s="12">
        <v>0</v>
      </c>
      <c r="AD1483" s="12">
        <v>0</v>
      </c>
      <c r="AE1483" s="12">
        <v>1</v>
      </c>
      <c r="AF1483" s="12">
        <v>1</v>
      </c>
      <c r="AG1483" s="113">
        <v>3.1780538303479458</v>
      </c>
      <c r="AH1483" s="12">
        <v>1</v>
      </c>
      <c r="AI1483" s="24">
        <v>22</v>
      </c>
      <c r="AJ1483" s="12">
        <v>1</v>
      </c>
      <c r="AK1483" s="12" t="s">
        <v>1822</v>
      </c>
      <c r="AL1483" s="12">
        <v>36</v>
      </c>
      <c r="AM1483" s="12" t="s">
        <v>230</v>
      </c>
      <c r="AN1483" s="128">
        <f t="shared" si="54"/>
        <v>2.5726122302071057</v>
      </c>
      <c r="AO1483" s="12">
        <v>1567.66</v>
      </c>
      <c r="AP1483" s="12" t="s">
        <v>1840</v>
      </c>
      <c r="AQ1483" s="12" t="s">
        <v>1838</v>
      </c>
      <c r="AR1483" s="12" t="s">
        <v>1827</v>
      </c>
      <c r="AS1483" s="12" t="s">
        <v>1843</v>
      </c>
      <c r="AT1483" s="12" t="s">
        <v>17</v>
      </c>
    </row>
    <row r="1484" spans="1:47" ht="15" customHeight="1" x14ac:dyDescent="0.3">
      <c r="A1484" s="15">
        <v>5.97924078587648E-4</v>
      </c>
      <c r="B1484" s="12">
        <v>3.5466338766751537E-2</v>
      </c>
      <c r="C1484" s="12">
        <v>0</v>
      </c>
      <c r="D1484" s="12">
        <v>1</v>
      </c>
      <c r="E1484" s="12">
        <v>0</v>
      </c>
      <c r="F1484" s="12">
        <v>1</v>
      </c>
      <c r="G1484" s="12">
        <v>0</v>
      </c>
      <c r="H1484" s="12">
        <v>0</v>
      </c>
      <c r="I1484" s="12">
        <v>0</v>
      </c>
      <c r="J1484" s="12">
        <v>0</v>
      </c>
      <c r="K1484" s="12">
        <v>0</v>
      </c>
      <c r="L1484" s="12">
        <v>0</v>
      </c>
      <c r="M1484" s="12">
        <v>0</v>
      </c>
      <c r="N1484" s="12">
        <v>0</v>
      </c>
      <c r="O1484" s="113">
        <v>7.6088706291912596</v>
      </c>
      <c r="P1484" s="12">
        <v>0</v>
      </c>
      <c r="Q1484" s="12">
        <v>0</v>
      </c>
      <c r="R1484" s="12">
        <v>0.35399999999999998</v>
      </c>
      <c r="S1484" s="128">
        <v>2.1972245773362196</v>
      </c>
      <c r="T1484" s="126">
        <v>1</v>
      </c>
      <c r="U1484" s="128">
        <v>0.34966611040876849</v>
      </c>
      <c r="V1484" s="12">
        <v>1</v>
      </c>
      <c r="W1484" s="12">
        <v>0</v>
      </c>
      <c r="X1484" s="12">
        <v>1</v>
      </c>
      <c r="Y1484" s="12">
        <v>0</v>
      </c>
      <c r="Z1484" s="12">
        <v>0</v>
      </c>
      <c r="AA1484" s="12">
        <v>0</v>
      </c>
      <c r="AB1484" s="12">
        <v>1</v>
      </c>
      <c r="AC1484" s="12">
        <v>0</v>
      </c>
      <c r="AD1484" s="12">
        <v>0</v>
      </c>
      <c r="AE1484" s="12">
        <v>1</v>
      </c>
      <c r="AF1484" s="12">
        <v>1</v>
      </c>
      <c r="AG1484" s="113">
        <v>3.1780538303479458</v>
      </c>
      <c r="AH1484" s="12">
        <v>1</v>
      </c>
      <c r="AI1484" s="24">
        <v>22</v>
      </c>
      <c r="AJ1484" s="12">
        <v>1</v>
      </c>
      <c r="AK1484" s="12" t="s">
        <v>1822</v>
      </c>
      <c r="AL1484" s="12">
        <v>36</v>
      </c>
      <c r="AM1484" s="12" t="s">
        <v>230</v>
      </c>
      <c r="AN1484" s="128">
        <f t="shared" si="54"/>
        <v>2.5726122302071057</v>
      </c>
      <c r="AO1484" s="12">
        <v>1567.66</v>
      </c>
      <c r="AP1484" s="12" t="s">
        <v>1840</v>
      </c>
      <c r="AQ1484" s="12" t="s">
        <v>1838</v>
      </c>
      <c r="AR1484" s="12" t="s">
        <v>1826</v>
      </c>
      <c r="AS1484" s="12" t="s">
        <v>1844</v>
      </c>
      <c r="AT1484" s="12" t="s">
        <v>17</v>
      </c>
    </row>
    <row r="1485" spans="1:47" ht="15" customHeight="1" x14ac:dyDescent="0.3">
      <c r="A1485" s="15">
        <v>3.687785444611838E-2</v>
      </c>
      <c r="B1485" s="12">
        <v>3.544222020977314E-2</v>
      </c>
      <c r="C1485" s="12">
        <v>0</v>
      </c>
      <c r="D1485" s="12">
        <v>1</v>
      </c>
      <c r="E1485" s="12">
        <v>0</v>
      </c>
      <c r="F1485" s="12">
        <v>1</v>
      </c>
      <c r="G1485" s="12">
        <v>0</v>
      </c>
      <c r="H1485" s="12">
        <v>0</v>
      </c>
      <c r="I1485" s="12">
        <v>0</v>
      </c>
      <c r="J1485" s="12">
        <v>0</v>
      </c>
      <c r="K1485" s="12">
        <v>0</v>
      </c>
      <c r="L1485" s="12">
        <v>0</v>
      </c>
      <c r="M1485" s="12">
        <v>0</v>
      </c>
      <c r="N1485" s="12">
        <v>0</v>
      </c>
      <c r="O1485" s="113">
        <v>7.6088706291912596</v>
      </c>
      <c r="P1485" s="12">
        <v>0</v>
      </c>
      <c r="Q1485" s="12">
        <v>0</v>
      </c>
      <c r="R1485" s="12">
        <v>0.35399999999999998</v>
      </c>
      <c r="S1485" s="128">
        <v>2.1972245773362196</v>
      </c>
      <c r="T1485" s="126">
        <v>1</v>
      </c>
      <c r="U1485" s="128">
        <v>0.34966611040876849</v>
      </c>
      <c r="V1485" s="12">
        <v>1</v>
      </c>
      <c r="W1485" s="12">
        <v>0</v>
      </c>
      <c r="X1485" s="12">
        <v>1</v>
      </c>
      <c r="Y1485" s="12">
        <v>0</v>
      </c>
      <c r="Z1485" s="12">
        <v>0</v>
      </c>
      <c r="AA1485" s="12">
        <v>0</v>
      </c>
      <c r="AB1485" s="12">
        <v>1</v>
      </c>
      <c r="AC1485" s="12">
        <v>0</v>
      </c>
      <c r="AD1485" s="12">
        <v>0</v>
      </c>
      <c r="AE1485" s="12">
        <v>1</v>
      </c>
      <c r="AF1485" s="12">
        <v>1</v>
      </c>
      <c r="AG1485" s="113">
        <v>3.1780538303479458</v>
      </c>
      <c r="AH1485" s="12">
        <v>1</v>
      </c>
      <c r="AI1485" s="24">
        <v>22</v>
      </c>
      <c r="AJ1485" s="12">
        <v>0</v>
      </c>
      <c r="AK1485" s="12" t="s">
        <v>1822</v>
      </c>
      <c r="AL1485" s="12">
        <v>36</v>
      </c>
      <c r="AM1485" s="12" t="s">
        <v>230</v>
      </c>
      <c r="AN1485" s="128">
        <f t="shared" si="54"/>
        <v>2.5726122302071057</v>
      </c>
      <c r="AO1485" s="12">
        <v>1567.66</v>
      </c>
      <c r="AP1485" s="12" t="s">
        <v>1840</v>
      </c>
      <c r="AQ1485" s="12" t="s">
        <v>1838</v>
      </c>
      <c r="AR1485" s="12" t="s">
        <v>1835</v>
      </c>
      <c r="AS1485" s="12" t="s">
        <v>1845</v>
      </c>
      <c r="AT1485" s="12" t="s">
        <v>17</v>
      </c>
    </row>
    <row r="1486" spans="1:47" ht="15" customHeight="1" x14ac:dyDescent="0.3">
      <c r="A1486" s="15">
        <v>0.11690585578764608</v>
      </c>
      <c r="B1486" s="12">
        <v>3.5223152421652165E-2</v>
      </c>
      <c r="C1486" s="12">
        <v>0</v>
      </c>
      <c r="D1486" s="12">
        <v>1</v>
      </c>
      <c r="E1486" s="12">
        <v>0</v>
      </c>
      <c r="F1486" s="12">
        <v>1</v>
      </c>
      <c r="G1486" s="12">
        <v>0</v>
      </c>
      <c r="H1486" s="12">
        <v>0</v>
      </c>
      <c r="I1486" s="12">
        <v>0</v>
      </c>
      <c r="J1486" s="12">
        <v>0</v>
      </c>
      <c r="K1486" s="12">
        <v>0</v>
      </c>
      <c r="L1486" s="12">
        <v>0</v>
      </c>
      <c r="M1486" s="12">
        <v>0</v>
      </c>
      <c r="N1486" s="12">
        <v>0</v>
      </c>
      <c r="O1486" s="113">
        <v>7.6088706291912596</v>
      </c>
      <c r="P1486" s="12">
        <v>0</v>
      </c>
      <c r="Q1486" s="12">
        <v>0</v>
      </c>
      <c r="R1486" s="12">
        <v>0.35399999999999998</v>
      </c>
      <c r="S1486" s="128">
        <v>2.1972245773362196</v>
      </c>
      <c r="T1486" s="126">
        <v>1</v>
      </c>
      <c r="U1486" s="128">
        <v>0.34966611040876849</v>
      </c>
      <c r="V1486" s="12">
        <v>1</v>
      </c>
      <c r="W1486" s="12">
        <v>0</v>
      </c>
      <c r="X1486" s="12">
        <v>1</v>
      </c>
      <c r="Y1486" s="12">
        <v>0</v>
      </c>
      <c r="Z1486" s="12">
        <v>0</v>
      </c>
      <c r="AA1486" s="12">
        <v>0</v>
      </c>
      <c r="AB1486" s="12">
        <v>1</v>
      </c>
      <c r="AC1486" s="12">
        <v>0</v>
      </c>
      <c r="AD1486" s="12">
        <v>0</v>
      </c>
      <c r="AE1486" s="12">
        <v>1</v>
      </c>
      <c r="AF1486" s="12">
        <v>1</v>
      </c>
      <c r="AG1486" s="113">
        <v>3.1780538303479458</v>
      </c>
      <c r="AH1486" s="12">
        <v>1</v>
      </c>
      <c r="AI1486" s="24">
        <v>22</v>
      </c>
      <c r="AJ1486" s="12">
        <v>1</v>
      </c>
      <c r="AK1486" s="12" t="s">
        <v>1822</v>
      </c>
      <c r="AL1486" s="12">
        <v>36</v>
      </c>
      <c r="AM1486" s="12" t="s">
        <v>230</v>
      </c>
      <c r="AN1486" s="128">
        <f t="shared" si="54"/>
        <v>2.5726122302071057</v>
      </c>
      <c r="AO1486" s="12">
        <v>1567.66</v>
      </c>
      <c r="AP1486" s="12" t="s">
        <v>1840</v>
      </c>
      <c r="AQ1486" s="12" t="s">
        <v>1838</v>
      </c>
      <c r="AR1486" s="12" t="s">
        <v>1836</v>
      </c>
      <c r="AS1486" s="12" t="s">
        <v>1846</v>
      </c>
      <c r="AT1486" s="12" t="s">
        <v>17</v>
      </c>
    </row>
    <row r="1487" spans="1:47" ht="15" customHeight="1" x14ac:dyDescent="0.3">
      <c r="A1487" s="15">
        <v>-2.7143915231445007E-2</v>
      </c>
      <c r="B1487" s="12">
        <v>3.5453277036989396E-2</v>
      </c>
      <c r="C1487" s="12">
        <v>0</v>
      </c>
      <c r="D1487" s="12">
        <v>1</v>
      </c>
      <c r="E1487" s="12">
        <v>0</v>
      </c>
      <c r="F1487" s="12">
        <v>1</v>
      </c>
      <c r="G1487" s="12">
        <v>0</v>
      </c>
      <c r="H1487" s="12">
        <v>0</v>
      </c>
      <c r="I1487" s="12">
        <v>0</v>
      </c>
      <c r="J1487" s="12">
        <v>0</v>
      </c>
      <c r="K1487" s="12">
        <v>0</v>
      </c>
      <c r="L1487" s="12">
        <v>0</v>
      </c>
      <c r="M1487" s="12">
        <v>0</v>
      </c>
      <c r="N1487" s="12">
        <v>0</v>
      </c>
      <c r="O1487" s="113">
        <v>7.6088706291912596</v>
      </c>
      <c r="P1487" s="12">
        <v>0</v>
      </c>
      <c r="Q1487" s="12">
        <v>0</v>
      </c>
      <c r="R1487" s="12">
        <v>0.35399999999999998</v>
      </c>
      <c r="S1487" s="128">
        <v>2.1972245773362196</v>
      </c>
      <c r="T1487" s="126">
        <v>1</v>
      </c>
      <c r="U1487" s="128">
        <v>0.34966611040876849</v>
      </c>
      <c r="V1487" s="12">
        <v>1</v>
      </c>
      <c r="W1487" s="12">
        <v>0</v>
      </c>
      <c r="X1487" s="12">
        <v>1</v>
      </c>
      <c r="Y1487" s="12">
        <v>0</v>
      </c>
      <c r="Z1487" s="12">
        <v>0</v>
      </c>
      <c r="AA1487" s="12">
        <v>0</v>
      </c>
      <c r="AB1487" s="12">
        <v>1</v>
      </c>
      <c r="AC1487" s="12">
        <v>0</v>
      </c>
      <c r="AD1487" s="12">
        <v>0</v>
      </c>
      <c r="AE1487" s="12">
        <v>1</v>
      </c>
      <c r="AF1487" s="12">
        <v>1</v>
      </c>
      <c r="AG1487" s="113">
        <v>3.1780538303479458</v>
      </c>
      <c r="AH1487" s="12">
        <v>1</v>
      </c>
      <c r="AI1487" s="24">
        <v>22</v>
      </c>
      <c r="AJ1487" s="12">
        <v>1</v>
      </c>
      <c r="AK1487" s="12" t="s">
        <v>1822</v>
      </c>
      <c r="AL1487" s="12">
        <v>36</v>
      </c>
      <c r="AM1487" s="12" t="s">
        <v>230</v>
      </c>
      <c r="AN1487" s="128">
        <f t="shared" si="54"/>
        <v>2.5726122302071057</v>
      </c>
      <c r="AO1487" s="12">
        <v>1567.66</v>
      </c>
      <c r="AP1487" s="12" t="s">
        <v>1840</v>
      </c>
      <c r="AQ1487" s="12" t="s">
        <v>1838</v>
      </c>
      <c r="AR1487" s="12" t="s">
        <v>1837</v>
      </c>
      <c r="AS1487" s="12" t="s">
        <v>1847</v>
      </c>
      <c r="AT1487" s="12" t="s">
        <v>17</v>
      </c>
    </row>
    <row r="1488" spans="1:47" ht="15" customHeight="1" x14ac:dyDescent="0.3">
      <c r="A1488" s="15">
        <v>-0.1665771935470641</v>
      </c>
      <c r="B1488" s="12">
        <v>3.4905027583630628E-2</v>
      </c>
      <c r="C1488" s="12">
        <v>0</v>
      </c>
      <c r="D1488" s="12">
        <v>1</v>
      </c>
      <c r="E1488" s="12">
        <v>0</v>
      </c>
      <c r="F1488" s="12">
        <v>1</v>
      </c>
      <c r="G1488" s="12">
        <v>0</v>
      </c>
      <c r="H1488" s="12">
        <v>0</v>
      </c>
      <c r="I1488" s="12">
        <v>0</v>
      </c>
      <c r="J1488" s="12">
        <v>0</v>
      </c>
      <c r="K1488" s="12">
        <v>0</v>
      </c>
      <c r="L1488" s="12">
        <v>0</v>
      </c>
      <c r="M1488" s="12">
        <v>0</v>
      </c>
      <c r="N1488" s="12">
        <v>0</v>
      </c>
      <c r="O1488" s="113">
        <v>7.6088706291912596</v>
      </c>
      <c r="P1488" s="12">
        <v>0</v>
      </c>
      <c r="Q1488" s="12">
        <v>0</v>
      </c>
      <c r="R1488" s="12">
        <v>0.35399999999999998</v>
      </c>
      <c r="S1488" s="128">
        <v>2.1972245773362196</v>
      </c>
      <c r="T1488" s="126">
        <v>1</v>
      </c>
      <c r="U1488" s="128">
        <v>0.34966611040876849</v>
      </c>
      <c r="V1488" s="12">
        <v>1</v>
      </c>
      <c r="W1488" s="12">
        <v>0</v>
      </c>
      <c r="X1488" s="12">
        <v>1</v>
      </c>
      <c r="Y1488" s="12">
        <v>0</v>
      </c>
      <c r="Z1488" s="12">
        <v>0</v>
      </c>
      <c r="AA1488" s="12">
        <v>0</v>
      </c>
      <c r="AB1488" s="12">
        <v>1</v>
      </c>
      <c r="AC1488" s="12">
        <v>0</v>
      </c>
      <c r="AD1488" s="12">
        <v>0</v>
      </c>
      <c r="AE1488" s="12">
        <v>1</v>
      </c>
      <c r="AF1488" s="12">
        <v>1</v>
      </c>
      <c r="AG1488" s="113">
        <v>3.1780538303479458</v>
      </c>
      <c r="AH1488" s="12">
        <v>1</v>
      </c>
      <c r="AI1488" s="24">
        <v>22</v>
      </c>
      <c r="AJ1488" s="12">
        <v>1</v>
      </c>
      <c r="AK1488" s="12" t="s">
        <v>1822</v>
      </c>
      <c r="AL1488" s="12">
        <v>36</v>
      </c>
      <c r="AM1488" s="12" t="s">
        <v>230</v>
      </c>
      <c r="AN1488" s="128">
        <f t="shared" si="54"/>
        <v>2.5726122302071057</v>
      </c>
      <c r="AO1488" s="12">
        <v>1567.66</v>
      </c>
      <c r="AP1488" s="12" t="s">
        <v>1841</v>
      </c>
      <c r="AQ1488" s="12" t="s">
        <v>1839</v>
      </c>
      <c r="AR1488" s="12" t="s">
        <v>1827</v>
      </c>
      <c r="AS1488" s="12" t="s">
        <v>1848</v>
      </c>
      <c r="AT1488" s="12" t="s">
        <v>17</v>
      </c>
    </row>
    <row r="1489" spans="1:47" ht="15" customHeight="1" x14ac:dyDescent="0.3">
      <c r="A1489" s="15">
        <v>9.1925077622198606E-2</v>
      </c>
      <c r="B1489" s="12">
        <v>3.5249731688204618E-2</v>
      </c>
      <c r="C1489" s="12">
        <v>0</v>
      </c>
      <c r="D1489" s="12">
        <v>1</v>
      </c>
      <c r="E1489" s="12">
        <v>0</v>
      </c>
      <c r="F1489" s="12">
        <v>1</v>
      </c>
      <c r="G1489" s="12">
        <v>0</v>
      </c>
      <c r="H1489" s="12">
        <v>0</v>
      </c>
      <c r="I1489" s="12">
        <v>0</v>
      </c>
      <c r="J1489" s="12">
        <v>0</v>
      </c>
      <c r="K1489" s="12">
        <v>0</v>
      </c>
      <c r="L1489" s="12">
        <v>0</v>
      </c>
      <c r="M1489" s="12">
        <v>0</v>
      </c>
      <c r="N1489" s="12">
        <v>0</v>
      </c>
      <c r="O1489" s="113">
        <v>7.6088706291912596</v>
      </c>
      <c r="P1489" s="12">
        <v>0</v>
      </c>
      <c r="Q1489" s="12">
        <v>0</v>
      </c>
      <c r="R1489" s="12">
        <v>0.35399999999999998</v>
      </c>
      <c r="S1489" s="128">
        <v>2.1972245773362196</v>
      </c>
      <c r="T1489" s="126">
        <v>1</v>
      </c>
      <c r="U1489" s="128">
        <v>0.34966611040876849</v>
      </c>
      <c r="V1489" s="12">
        <v>1</v>
      </c>
      <c r="W1489" s="12">
        <v>0</v>
      </c>
      <c r="X1489" s="12">
        <v>1</v>
      </c>
      <c r="Y1489" s="12">
        <v>0</v>
      </c>
      <c r="Z1489" s="12">
        <v>0</v>
      </c>
      <c r="AA1489" s="12">
        <v>0</v>
      </c>
      <c r="AB1489" s="12">
        <v>1</v>
      </c>
      <c r="AC1489" s="12">
        <v>0</v>
      </c>
      <c r="AD1489" s="12">
        <v>0</v>
      </c>
      <c r="AE1489" s="12">
        <v>1</v>
      </c>
      <c r="AF1489" s="12">
        <v>1</v>
      </c>
      <c r="AG1489" s="113">
        <v>3.1780538303479458</v>
      </c>
      <c r="AH1489" s="12">
        <v>1</v>
      </c>
      <c r="AI1489" s="24">
        <v>22</v>
      </c>
      <c r="AJ1489" s="12">
        <v>1</v>
      </c>
      <c r="AK1489" s="12" t="s">
        <v>1822</v>
      </c>
      <c r="AL1489" s="12">
        <v>36</v>
      </c>
      <c r="AM1489" s="12" t="s">
        <v>230</v>
      </c>
      <c r="AN1489" s="128">
        <f t="shared" si="54"/>
        <v>2.5726122302071057</v>
      </c>
      <c r="AO1489" s="12">
        <v>1567.66</v>
      </c>
      <c r="AP1489" s="12" t="s">
        <v>1841</v>
      </c>
      <c r="AQ1489" s="12" t="s">
        <v>1839</v>
      </c>
      <c r="AR1489" s="12" t="s">
        <v>1826</v>
      </c>
      <c r="AS1489" s="12" t="s">
        <v>1849</v>
      </c>
      <c r="AT1489" s="12" t="s">
        <v>17</v>
      </c>
    </row>
    <row r="1490" spans="1:47" ht="15" customHeight="1" x14ac:dyDescent="0.3">
      <c r="A1490" s="15">
        <v>-4.8848402195486341E-2</v>
      </c>
      <c r="B1490" s="12">
        <v>3.5424005533734079E-2</v>
      </c>
      <c r="C1490" s="12">
        <v>0</v>
      </c>
      <c r="D1490" s="12">
        <v>1</v>
      </c>
      <c r="E1490" s="12">
        <v>0</v>
      </c>
      <c r="F1490" s="12">
        <v>1</v>
      </c>
      <c r="G1490" s="12">
        <v>0</v>
      </c>
      <c r="H1490" s="12">
        <v>0</v>
      </c>
      <c r="I1490" s="12">
        <v>0</v>
      </c>
      <c r="J1490" s="12">
        <v>0</v>
      </c>
      <c r="K1490" s="12">
        <v>0</v>
      </c>
      <c r="L1490" s="12">
        <v>0</v>
      </c>
      <c r="M1490" s="12">
        <v>0</v>
      </c>
      <c r="N1490" s="12">
        <v>0</v>
      </c>
      <c r="O1490" s="113">
        <v>7.6088706291912596</v>
      </c>
      <c r="P1490" s="12">
        <v>0</v>
      </c>
      <c r="Q1490" s="12">
        <v>0</v>
      </c>
      <c r="R1490" s="12">
        <v>0.35399999999999998</v>
      </c>
      <c r="S1490" s="128">
        <v>2.1972245773362196</v>
      </c>
      <c r="T1490" s="126">
        <v>1</v>
      </c>
      <c r="U1490" s="128">
        <v>0.34966611040876849</v>
      </c>
      <c r="V1490" s="12">
        <v>1</v>
      </c>
      <c r="W1490" s="12">
        <v>0</v>
      </c>
      <c r="X1490" s="12">
        <v>1</v>
      </c>
      <c r="Y1490" s="12">
        <v>0</v>
      </c>
      <c r="Z1490" s="12">
        <v>0</v>
      </c>
      <c r="AA1490" s="12">
        <v>0</v>
      </c>
      <c r="AB1490" s="12">
        <v>1</v>
      </c>
      <c r="AC1490" s="12">
        <v>0</v>
      </c>
      <c r="AD1490" s="12">
        <v>0</v>
      </c>
      <c r="AE1490" s="12">
        <v>1</v>
      </c>
      <c r="AF1490" s="12">
        <v>1</v>
      </c>
      <c r="AG1490" s="113">
        <v>3.1780538303479458</v>
      </c>
      <c r="AH1490" s="12">
        <v>1</v>
      </c>
      <c r="AI1490" s="24">
        <v>22</v>
      </c>
      <c r="AJ1490" s="12">
        <v>1</v>
      </c>
      <c r="AK1490" s="12" t="s">
        <v>1822</v>
      </c>
      <c r="AL1490" s="12">
        <v>36</v>
      </c>
      <c r="AM1490" s="12" t="s">
        <v>230</v>
      </c>
      <c r="AN1490" s="128">
        <f t="shared" si="54"/>
        <v>2.5726122302071057</v>
      </c>
      <c r="AO1490" s="12">
        <v>1567.66</v>
      </c>
      <c r="AP1490" s="12" t="s">
        <v>1842</v>
      </c>
      <c r="AQ1490" s="12" t="s">
        <v>1839</v>
      </c>
      <c r="AR1490" s="12" t="s">
        <v>1827</v>
      </c>
      <c r="AS1490" s="12" t="s">
        <v>1848</v>
      </c>
      <c r="AT1490" s="12" t="s">
        <v>17</v>
      </c>
    </row>
    <row r="1491" spans="1:47" ht="15" customHeight="1" x14ac:dyDescent="0.3">
      <c r="A1491" s="15">
        <v>5.5688411886547365E-3</v>
      </c>
      <c r="B1491" s="12">
        <v>3.5465795161323047E-2</v>
      </c>
      <c r="C1491" s="12">
        <v>0</v>
      </c>
      <c r="D1491" s="12">
        <v>1</v>
      </c>
      <c r="E1491" s="12">
        <v>0</v>
      </c>
      <c r="F1491" s="12">
        <v>1</v>
      </c>
      <c r="G1491" s="12">
        <v>0</v>
      </c>
      <c r="H1491" s="12">
        <v>0</v>
      </c>
      <c r="I1491" s="12">
        <v>0</v>
      </c>
      <c r="J1491" s="12">
        <v>0</v>
      </c>
      <c r="K1491" s="12">
        <v>0</v>
      </c>
      <c r="L1491" s="12">
        <v>0</v>
      </c>
      <c r="M1491" s="12">
        <v>0</v>
      </c>
      <c r="N1491" s="12">
        <v>0</v>
      </c>
      <c r="O1491" s="113">
        <v>7.6088706291912596</v>
      </c>
      <c r="P1491" s="12">
        <v>0</v>
      </c>
      <c r="Q1491" s="12">
        <v>0</v>
      </c>
      <c r="R1491" s="12">
        <v>0.35399999999999998</v>
      </c>
      <c r="S1491" s="128">
        <v>2.1972245773362196</v>
      </c>
      <c r="T1491" s="126">
        <v>1</v>
      </c>
      <c r="U1491" s="128">
        <v>0.34966611040876849</v>
      </c>
      <c r="V1491" s="12">
        <v>1</v>
      </c>
      <c r="W1491" s="12">
        <v>0</v>
      </c>
      <c r="X1491" s="12">
        <v>1</v>
      </c>
      <c r="Y1491" s="12">
        <v>0</v>
      </c>
      <c r="Z1491" s="12">
        <v>0</v>
      </c>
      <c r="AA1491" s="12">
        <v>0</v>
      </c>
      <c r="AB1491" s="12">
        <v>1</v>
      </c>
      <c r="AC1491" s="12">
        <v>0</v>
      </c>
      <c r="AD1491" s="12">
        <v>0</v>
      </c>
      <c r="AE1491" s="12">
        <v>1</v>
      </c>
      <c r="AF1491" s="12">
        <v>1</v>
      </c>
      <c r="AG1491" s="113">
        <v>3.1780538303479458</v>
      </c>
      <c r="AH1491" s="12">
        <v>1</v>
      </c>
      <c r="AI1491" s="24">
        <v>22</v>
      </c>
      <c r="AJ1491" s="12">
        <v>1</v>
      </c>
      <c r="AK1491" s="12" t="s">
        <v>1822</v>
      </c>
      <c r="AL1491" s="12">
        <v>36</v>
      </c>
      <c r="AM1491" s="12" t="s">
        <v>230</v>
      </c>
      <c r="AN1491" s="128">
        <f t="shared" si="54"/>
        <v>2.5726122302071057</v>
      </c>
      <c r="AO1491" s="12">
        <v>1567.66</v>
      </c>
      <c r="AP1491" s="12" t="s">
        <v>1842</v>
      </c>
      <c r="AQ1491" s="12" t="s">
        <v>1839</v>
      </c>
      <c r="AR1491" s="12" t="s">
        <v>1826</v>
      </c>
      <c r="AS1491" s="12" t="s">
        <v>1849</v>
      </c>
      <c r="AT1491" s="12" t="s">
        <v>17</v>
      </c>
    </row>
    <row r="1492" spans="1:47" ht="15" customHeight="1" x14ac:dyDescent="0.3">
      <c r="A1492" s="15">
        <v>3.5975038154671478E-2</v>
      </c>
      <c r="B1492" s="12">
        <v>3.5443387344503925E-2</v>
      </c>
      <c r="C1492" s="12">
        <v>0</v>
      </c>
      <c r="D1492" s="12">
        <v>1</v>
      </c>
      <c r="E1492" s="12">
        <v>0</v>
      </c>
      <c r="F1492" s="12">
        <v>1</v>
      </c>
      <c r="G1492" s="12">
        <v>0</v>
      </c>
      <c r="H1492" s="12">
        <v>0</v>
      </c>
      <c r="I1492" s="12">
        <v>0</v>
      </c>
      <c r="J1492" s="12">
        <v>0</v>
      </c>
      <c r="K1492" s="12">
        <v>0</v>
      </c>
      <c r="L1492" s="12">
        <v>0</v>
      </c>
      <c r="M1492" s="12">
        <v>0</v>
      </c>
      <c r="N1492" s="12">
        <v>0</v>
      </c>
      <c r="O1492" s="113">
        <v>7.6088706291912596</v>
      </c>
      <c r="P1492" s="12">
        <v>0</v>
      </c>
      <c r="Q1492" s="12">
        <v>0</v>
      </c>
      <c r="R1492" s="12">
        <v>0.35399999999999998</v>
      </c>
      <c r="S1492" s="128">
        <v>2.1972245773362196</v>
      </c>
      <c r="T1492" s="126">
        <v>1</v>
      </c>
      <c r="U1492" s="128">
        <v>0.34966611040876849</v>
      </c>
      <c r="V1492" s="12">
        <v>1</v>
      </c>
      <c r="W1492" s="12">
        <v>0</v>
      </c>
      <c r="X1492" s="12">
        <v>1</v>
      </c>
      <c r="Y1492" s="12">
        <v>0</v>
      </c>
      <c r="Z1492" s="12">
        <v>0</v>
      </c>
      <c r="AA1492" s="12">
        <v>0</v>
      </c>
      <c r="AB1492" s="12">
        <v>1</v>
      </c>
      <c r="AC1492" s="12">
        <v>0</v>
      </c>
      <c r="AD1492" s="12">
        <v>0</v>
      </c>
      <c r="AE1492" s="12">
        <v>1</v>
      </c>
      <c r="AF1492" s="12">
        <v>1</v>
      </c>
      <c r="AG1492" s="113">
        <v>3.1780538303479458</v>
      </c>
      <c r="AH1492" s="12">
        <v>1</v>
      </c>
      <c r="AI1492" s="24">
        <v>22</v>
      </c>
      <c r="AJ1492" s="12">
        <v>0</v>
      </c>
      <c r="AK1492" s="12" t="s">
        <v>1822</v>
      </c>
      <c r="AL1492" s="12">
        <v>36</v>
      </c>
      <c r="AM1492" s="12" t="s">
        <v>230</v>
      </c>
      <c r="AN1492" s="128">
        <f t="shared" si="54"/>
        <v>2.5726122302071057</v>
      </c>
      <c r="AO1492" s="12">
        <v>1567.66</v>
      </c>
      <c r="AP1492" s="12" t="s">
        <v>1842</v>
      </c>
      <c r="AQ1492" s="12" t="s">
        <v>1839</v>
      </c>
      <c r="AR1492" s="12" t="s">
        <v>1835</v>
      </c>
      <c r="AS1492" s="12" t="s">
        <v>1850</v>
      </c>
      <c r="AT1492" s="12" t="s">
        <v>17</v>
      </c>
    </row>
    <row r="1493" spans="1:47" ht="15" customHeight="1" x14ac:dyDescent="0.3">
      <c r="A1493" s="15">
        <v>0.11569673934726704</v>
      </c>
      <c r="B1493" s="12">
        <v>3.5228173839712718E-2</v>
      </c>
      <c r="C1493" s="12">
        <v>0</v>
      </c>
      <c r="D1493" s="12">
        <v>1</v>
      </c>
      <c r="E1493" s="12">
        <v>0</v>
      </c>
      <c r="F1493" s="12">
        <v>1</v>
      </c>
      <c r="G1493" s="12">
        <v>0</v>
      </c>
      <c r="H1493" s="12">
        <v>0</v>
      </c>
      <c r="I1493" s="12">
        <v>0</v>
      </c>
      <c r="J1493" s="12">
        <v>0</v>
      </c>
      <c r="K1493" s="12">
        <v>0</v>
      </c>
      <c r="L1493" s="12">
        <v>0</v>
      </c>
      <c r="M1493" s="12">
        <v>0</v>
      </c>
      <c r="N1493" s="12">
        <v>0</v>
      </c>
      <c r="O1493" s="113">
        <v>7.6088706291912596</v>
      </c>
      <c r="P1493" s="12">
        <v>0</v>
      </c>
      <c r="Q1493" s="12">
        <v>0</v>
      </c>
      <c r="R1493" s="12">
        <v>0.35399999999999998</v>
      </c>
      <c r="S1493" s="128">
        <v>2.1972245773362196</v>
      </c>
      <c r="T1493" s="126">
        <v>1</v>
      </c>
      <c r="U1493" s="128">
        <v>0.34966611040876849</v>
      </c>
      <c r="V1493" s="12">
        <v>1</v>
      </c>
      <c r="W1493" s="12">
        <v>0</v>
      </c>
      <c r="X1493" s="12">
        <v>1</v>
      </c>
      <c r="Y1493" s="12">
        <v>0</v>
      </c>
      <c r="Z1493" s="12">
        <v>0</v>
      </c>
      <c r="AA1493" s="12">
        <v>0</v>
      </c>
      <c r="AB1493" s="12">
        <v>1</v>
      </c>
      <c r="AC1493" s="12">
        <v>0</v>
      </c>
      <c r="AD1493" s="12">
        <v>0</v>
      </c>
      <c r="AE1493" s="12">
        <v>1</v>
      </c>
      <c r="AF1493" s="12">
        <v>1</v>
      </c>
      <c r="AG1493" s="113">
        <v>3.1780538303479458</v>
      </c>
      <c r="AH1493" s="12">
        <v>1</v>
      </c>
      <c r="AI1493" s="24">
        <v>22</v>
      </c>
      <c r="AJ1493" s="12">
        <v>1</v>
      </c>
      <c r="AK1493" s="12" t="s">
        <v>1822</v>
      </c>
      <c r="AL1493" s="12">
        <v>36</v>
      </c>
      <c r="AM1493" s="12" t="s">
        <v>230</v>
      </c>
      <c r="AN1493" s="128">
        <f t="shared" si="54"/>
        <v>2.5726122302071057</v>
      </c>
      <c r="AO1493" s="12">
        <v>1567.66</v>
      </c>
      <c r="AP1493" s="12" t="s">
        <v>1842</v>
      </c>
      <c r="AQ1493" s="12" t="s">
        <v>1839</v>
      </c>
      <c r="AR1493" s="12" t="s">
        <v>1836</v>
      </c>
      <c r="AS1493" s="12" t="s">
        <v>1851</v>
      </c>
      <c r="AT1493" s="12" t="s">
        <v>17</v>
      </c>
    </row>
    <row r="1494" spans="1:47" ht="15" customHeight="1" x14ac:dyDescent="0.3">
      <c r="A1494" s="15">
        <v>-2.1708971535911132E-2</v>
      </c>
      <c r="B1494" s="12">
        <v>3.5457986841988191E-2</v>
      </c>
      <c r="C1494" s="12">
        <v>0</v>
      </c>
      <c r="D1494" s="12">
        <v>1</v>
      </c>
      <c r="E1494" s="12">
        <v>0</v>
      </c>
      <c r="F1494" s="12">
        <v>1</v>
      </c>
      <c r="G1494" s="12">
        <v>0</v>
      </c>
      <c r="H1494" s="12">
        <v>0</v>
      </c>
      <c r="I1494" s="12">
        <v>0</v>
      </c>
      <c r="J1494" s="12">
        <v>0</v>
      </c>
      <c r="K1494" s="12">
        <v>0</v>
      </c>
      <c r="L1494" s="12">
        <v>0</v>
      </c>
      <c r="M1494" s="12">
        <v>0</v>
      </c>
      <c r="N1494" s="12">
        <v>0</v>
      </c>
      <c r="O1494" s="113">
        <v>7.6088706291912596</v>
      </c>
      <c r="P1494" s="12">
        <v>0</v>
      </c>
      <c r="Q1494" s="12">
        <v>0</v>
      </c>
      <c r="R1494" s="12">
        <v>0.35399999999999998</v>
      </c>
      <c r="S1494" s="128">
        <v>2.1972245773362196</v>
      </c>
      <c r="T1494" s="126">
        <v>1</v>
      </c>
      <c r="U1494" s="128">
        <v>0.34966611040876849</v>
      </c>
      <c r="V1494" s="12">
        <v>1</v>
      </c>
      <c r="W1494" s="12">
        <v>0</v>
      </c>
      <c r="X1494" s="12">
        <v>1</v>
      </c>
      <c r="Y1494" s="12">
        <v>0</v>
      </c>
      <c r="Z1494" s="12">
        <v>0</v>
      </c>
      <c r="AA1494" s="12">
        <v>0</v>
      </c>
      <c r="AB1494" s="12">
        <v>1</v>
      </c>
      <c r="AC1494" s="12">
        <v>0</v>
      </c>
      <c r="AD1494" s="12">
        <v>0</v>
      </c>
      <c r="AE1494" s="12">
        <v>1</v>
      </c>
      <c r="AF1494" s="12">
        <v>1</v>
      </c>
      <c r="AG1494" s="113">
        <v>3.1780538303479458</v>
      </c>
      <c r="AH1494" s="12">
        <v>1</v>
      </c>
      <c r="AI1494" s="24">
        <v>22</v>
      </c>
      <c r="AJ1494" s="12">
        <v>1</v>
      </c>
      <c r="AK1494" s="12" t="s">
        <v>1822</v>
      </c>
      <c r="AL1494" s="12">
        <v>36</v>
      </c>
      <c r="AM1494" s="12" t="s">
        <v>230</v>
      </c>
      <c r="AN1494" s="128">
        <f t="shared" si="54"/>
        <v>2.5726122302071057</v>
      </c>
      <c r="AO1494" s="12">
        <v>1567.66</v>
      </c>
      <c r="AP1494" s="12" t="s">
        <v>1842</v>
      </c>
      <c r="AQ1494" s="12" t="s">
        <v>1839</v>
      </c>
      <c r="AR1494" s="12" t="s">
        <v>1837</v>
      </c>
      <c r="AS1494" s="12" t="s">
        <v>1852</v>
      </c>
      <c r="AT1494" s="12" t="s">
        <v>17</v>
      </c>
    </row>
    <row r="1495" spans="1:47" ht="15" customHeight="1" x14ac:dyDescent="0.3">
      <c r="A1495" s="15">
        <v>-2.8024841018593059E-2</v>
      </c>
      <c r="B1495" s="12">
        <v>1.401242050929653E-2</v>
      </c>
      <c r="C1495" s="12">
        <v>1</v>
      </c>
      <c r="D1495" s="12">
        <v>0</v>
      </c>
      <c r="E1495" s="12">
        <v>0</v>
      </c>
      <c r="F1495" s="12">
        <v>1</v>
      </c>
      <c r="G1495" s="12">
        <v>1</v>
      </c>
      <c r="H1495" s="12">
        <v>0</v>
      </c>
      <c r="I1495" s="12">
        <v>0</v>
      </c>
      <c r="J1495" s="12">
        <v>0</v>
      </c>
      <c r="K1495" s="12">
        <v>0</v>
      </c>
      <c r="L1495" s="12">
        <v>0</v>
      </c>
      <c r="M1495" s="12">
        <v>0</v>
      </c>
      <c r="N1495" s="12">
        <v>0</v>
      </c>
      <c r="O1495" s="113">
        <v>7.6073814256397911</v>
      </c>
      <c r="P1495" s="12">
        <v>0</v>
      </c>
      <c r="Q1495" s="12">
        <v>1</v>
      </c>
      <c r="R1495" s="12">
        <v>3.8</v>
      </c>
      <c r="S1495" s="128">
        <v>2.4849066497880004</v>
      </c>
      <c r="T1495" s="126">
        <v>0</v>
      </c>
      <c r="U1495" s="128">
        <v>0.18760762972743175</v>
      </c>
      <c r="V1495" s="12">
        <v>1</v>
      </c>
      <c r="W1495" s="12">
        <v>0</v>
      </c>
      <c r="X1495" s="12">
        <v>1</v>
      </c>
      <c r="Y1495" s="12">
        <v>1</v>
      </c>
      <c r="Z1495" s="12">
        <v>0</v>
      </c>
      <c r="AA1495" s="12">
        <v>1</v>
      </c>
      <c r="AB1495" s="12">
        <v>0</v>
      </c>
      <c r="AC1495" s="12">
        <v>0</v>
      </c>
      <c r="AD1495" s="12">
        <v>0</v>
      </c>
      <c r="AE1495" s="12">
        <v>0</v>
      </c>
      <c r="AF1495" s="12">
        <v>0.253</v>
      </c>
      <c r="AG1495" s="113">
        <v>3.9512437185814275</v>
      </c>
      <c r="AH1495" s="12">
        <v>1</v>
      </c>
      <c r="AI1495" s="24">
        <v>28</v>
      </c>
      <c r="AJ1495" s="12">
        <v>1</v>
      </c>
      <c r="AK1495" s="12" t="s">
        <v>1856</v>
      </c>
      <c r="AL1495" s="12">
        <v>37</v>
      </c>
      <c r="AM1495" s="125" t="s">
        <v>285</v>
      </c>
      <c r="AN1495" s="128">
        <f t="shared" ref="AN1495:AN1522" si="55">LN(3.88)</f>
        <v>1.355835153635182</v>
      </c>
      <c r="AO1495" s="12">
        <v>1376.05</v>
      </c>
      <c r="AP1495" s="12" t="s">
        <v>1869</v>
      </c>
      <c r="AQ1495" s="12" t="s">
        <v>1873</v>
      </c>
      <c r="AR1495" s="12" t="s">
        <v>1877</v>
      </c>
      <c r="AS1495" s="12" t="s">
        <v>1883</v>
      </c>
      <c r="AT1495" s="12" t="s">
        <v>17</v>
      </c>
      <c r="AU1495" s="12"/>
    </row>
    <row r="1496" spans="1:47" ht="15" customHeight="1" x14ac:dyDescent="0.3">
      <c r="A1496" s="15">
        <v>2.8024841018593059E-2</v>
      </c>
      <c r="B1496" s="12">
        <v>1.401242050929653E-2</v>
      </c>
      <c r="C1496" s="12">
        <v>1</v>
      </c>
      <c r="D1496" s="12">
        <v>0</v>
      </c>
      <c r="E1496" s="12">
        <v>0</v>
      </c>
      <c r="F1496" s="12">
        <v>1</v>
      </c>
      <c r="G1496" s="12">
        <v>1</v>
      </c>
      <c r="H1496" s="12">
        <v>0</v>
      </c>
      <c r="I1496" s="12">
        <v>0</v>
      </c>
      <c r="J1496" s="12">
        <v>0</v>
      </c>
      <c r="K1496" s="12">
        <v>0</v>
      </c>
      <c r="L1496" s="12">
        <v>0</v>
      </c>
      <c r="M1496" s="12">
        <v>0</v>
      </c>
      <c r="N1496" s="12">
        <v>0</v>
      </c>
      <c r="O1496" s="113">
        <v>7.6073814256397911</v>
      </c>
      <c r="P1496" s="12">
        <v>0</v>
      </c>
      <c r="Q1496" s="12">
        <v>1</v>
      </c>
      <c r="R1496" s="12">
        <v>3.8</v>
      </c>
      <c r="S1496" s="128">
        <v>2.4849066497880004</v>
      </c>
      <c r="T1496" s="126">
        <v>0</v>
      </c>
      <c r="U1496" s="128">
        <v>0.18760762972743175</v>
      </c>
      <c r="V1496" s="12">
        <v>1</v>
      </c>
      <c r="W1496" s="12">
        <v>0</v>
      </c>
      <c r="X1496" s="12">
        <v>1</v>
      </c>
      <c r="Y1496" s="12">
        <v>1</v>
      </c>
      <c r="Z1496" s="12">
        <v>0</v>
      </c>
      <c r="AA1496" s="12">
        <v>1</v>
      </c>
      <c r="AB1496" s="12">
        <v>0</v>
      </c>
      <c r="AC1496" s="12">
        <v>0</v>
      </c>
      <c r="AD1496" s="12">
        <v>0</v>
      </c>
      <c r="AE1496" s="12">
        <v>0</v>
      </c>
      <c r="AF1496" s="12">
        <v>0.253</v>
      </c>
      <c r="AG1496" s="113">
        <v>3.9512437185814275</v>
      </c>
      <c r="AH1496" s="12">
        <v>1</v>
      </c>
      <c r="AI1496" s="24">
        <v>28</v>
      </c>
      <c r="AJ1496" s="12">
        <v>1</v>
      </c>
      <c r="AK1496" s="12" t="s">
        <v>1856</v>
      </c>
      <c r="AL1496" s="12">
        <v>37</v>
      </c>
      <c r="AM1496" s="125" t="s">
        <v>285</v>
      </c>
      <c r="AN1496" s="128">
        <f t="shared" si="55"/>
        <v>1.355835153635182</v>
      </c>
      <c r="AO1496" s="12">
        <v>1376.05</v>
      </c>
      <c r="AP1496" s="12" t="s">
        <v>1869</v>
      </c>
      <c r="AQ1496" s="12" t="s">
        <v>1873</v>
      </c>
      <c r="AR1496" s="12" t="s">
        <v>1878</v>
      </c>
      <c r="AS1496" s="12" t="s">
        <v>1883</v>
      </c>
      <c r="AT1496" s="12" t="s">
        <v>17</v>
      </c>
    </row>
    <row r="1497" spans="1:47" ht="15" customHeight="1" x14ac:dyDescent="0.3">
      <c r="A1497" s="15">
        <v>-3.0734473479478355E-2</v>
      </c>
      <c r="B1497" s="12">
        <v>1.4011304086232777E-2</v>
      </c>
      <c r="C1497" s="12">
        <v>1</v>
      </c>
      <c r="D1497" s="12">
        <v>0</v>
      </c>
      <c r="E1497" s="12">
        <v>0</v>
      </c>
      <c r="F1497" s="12">
        <v>1</v>
      </c>
      <c r="G1497" s="12">
        <v>1</v>
      </c>
      <c r="H1497" s="12">
        <v>0</v>
      </c>
      <c r="I1497" s="12">
        <v>0</v>
      </c>
      <c r="J1497" s="12">
        <v>0</v>
      </c>
      <c r="K1497" s="12">
        <v>0</v>
      </c>
      <c r="L1497" s="12">
        <v>0</v>
      </c>
      <c r="M1497" s="12">
        <v>0</v>
      </c>
      <c r="N1497" s="12">
        <v>0</v>
      </c>
      <c r="O1497" s="113">
        <v>7.6073814256397911</v>
      </c>
      <c r="P1497" s="12">
        <v>0</v>
      </c>
      <c r="Q1497" s="12">
        <v>1</v>
      </c>
      <c r="R1497" s="12">
        <v>3.8</v>
      </c>
      <c r="S1497" s="128">
        <v>2.4849066497880004</v>
      </c>
      <c r="T1497" s="126">
        <v>0</v>
      </c>
      <c r="U1497" s="128">
        <v>0.18760762972743175</v>
      </c>
      <c r="V1497" s="12">
        <v>1</v>
      </c>
      <c r="W1497" s="12">
        <v>0</v>
      </c>
      <c r="X1497" s="12">
        <v>1</v>
      </c>
      <c r="Y1497" s="12">
        <v>1</v>
      </c>
      <c r="Z1497" s="12">
        <v>0</v>
      </c>
      <c r="AA1497" s="12">
        <v>1</v>
      </c>
      <c r="AB1497" s="12">
        <v>0</v>
      </c>
      <c r="AC1497" s="12">
        <v>0</v>
      </c>
      <c r="AD1497" s="12">
        <v>0</v>
      </c>
      <c r="AE1497" s="12">
        <v>0</v>
      </c>
      <c r="AF1497" s="12">
        <v>0.253</v>
      </c>
      <c r="AG1497" s="113">
        <v>3.9512437185814275</v>
      </c>
      <c r="AH1497" s="12">
        <v>1</v>
      </c>
      <c r="AI1497" s="24">
        <v>28</v>
      </c>
      <c r="AJ1497" s="12">
        <v>1</v>
      </c>
      <c r="AK1497" s="12" t="s">
        <v>1856</v>
      </c>
      <c r="AL1497" s="12">
        <v>37</v>
      </c>
      <c r="AM1497" s="125" t="s">
        <v>285</v>
      </c>
      <c r="AN1497" s="128">
        <f t="shared" si="55"/>
        <v>1.355835153635182</v>
      </c>
      <c r="AO1497" s="12">
        <v>1376.05</v>
      </c>
      <c r="AP1497" s="12" t="s">
        <v>1870</v>
      </c>
      <c r="AQ1497" s="12" t="s">
        <v>1873</v>
      </c>
      <c r="AR1497" s="12" t="s">
        <v>1879</v>
      </c>
      <c r="AS1497" s="12" t="s">
        <v>1884</v>
      </c>
      <c r="AT1497" s="12" t="s">
        <v>17</v>
      </c>
    </row>
    <row r="1498" spans="1:47" ht="15" customHeight="1" x14ac:dyDescent="0.3">
      <c r="A1498" s="15">
        <v>3.467350581232502E-2</v>
      </c>
      <c r="B1498" s="12">
        <v>1.4009497297909099E-2</v>
      </c>
      <c r="C1498" s="12">
        <v>1</v>
      </c>
      <c r="D1498" s="12">
        <v>0</v>
      </c>
      <c r="E1498" s="12">
        <v>0</v>
      </c>
      <c r="F1498" s="12">
        <v>1</v>
      </c>
      <c r="G1498" s="12">
        <v>1</v>
      </c>
      <c r="H1498" s="12">
        <v>0</v>
      </c>
      <c r="I1498" s="12">
        <v>0</v>
      </c>
      <c r="J1498" s="12">
        <v>0</v>
      </c>
      <c r="K1498" s="12">
        <v>0</v>
      </c>
      <c r="L1498" s="12">
        <v>0</v>
      </c>
      <c r="M1498" s="12">
        <v>0</v>
      </c>
      <c r="N1498" s="12">
        <v>0</v>
      </c>
      <c r="O1498" s="113">
        <v>7.6073814256397911</v>
      </c>
      <c r="P1498" s="12">
        <v>0</v>
      </c>
      <c r="Q1498" s="12">
        <v>1</v>
      </c>
      <c r="R1498" s="12">
        <v>3.8</v>
      </c>
      <c r="S1498" s="128">
        <v>2.4849066497880004</v>
      </c>
      <c r="T1498" s="126">
        <v>0</v>
      </c>
      <c r="U1498" s="128">
        <v>0.18760762972743175</v>
      </c>
      <c r="V1498" s="12">
        <v>1</v>
      </c>
      <c r="W1498" s="12">
        <v>0</v>
      </c>
      <c r="X1498" s="12">
        <v>1</v>
      </c>
      <c r="Y1498" s="12">
        <v>1</v>
      </c>
      <c r="Z1498" s="12">
        <v>0</v>
      </c>
      <c r="AA1498" s="12">
        <v>1</v>
      </c>
      <c r="AB1498" s="12">
        <v>0</v>
      </c>
      <c r="AC1498" s="12">
        <v>0</v>
      </c>
      <c r="AD1498" s="12">
        <v>0</v>
      </c>
      <c r="AE1498" s="12">
        <v>0</v>
      </c>
      <c r="AF1498" s="12">
        <v>0.253</v>
      </c>
      <c r="AG1498" s="113">
        <v>3.9512437185814275</v>
      </c>
      <c r="AH1498" s="12">
        <v>1</v>
      </c>
      <c r="AI1498" s="24">
        <v>28</v>
      </c>
      <c r="AJ1498" s="12">
        <v>1</v>
      </c>
      <c r="AK1498" s="12" t="s">
        <v>1856</v>
      </c>
      <c r="AL1498" s="12">
        <v>37</v>
      </c>
      <c r="AM1498" s="125" t="s">
        <v>285</v>
      </c>
      <c r="AN1498" s="128">
        <f t="shared" si="55"/>
        <v>1.355835153635182</v>
      </c>
      <c r="AO1498" s="12">
        <v>1376.05</v>
      </c>
      <c r="AP1498" s="12" t="s">
        <v>1870</v>
      </c>
      <c r="AQ1498" s="12" t="s">
        <v>1873</v>
      </c>
      <c r="AR1498" s="12" t="s">
        <v>1880</v>
      </c>
      <c r="AS1498" s="12" t="s">
        <v>1884</v>
      </c>
      <c r="AT1498" s="12" t="s">
        <v>17</v>
      </c>
    </row>
    <row r="1499" spans="1:47" ht="15" customHeight="1" x14ac:dyDescent="0.3">
      <c r="A1499" s="15">
        <v>-1.8536652617863782E-2</v>
      </c>
      <c r="B1499" s="12">
        <v>1.4015517833018956E-2</v>
      </c>
      <c r="C1499" s="12">
        <v>1</v>
      </c>
      <c r="D1499" s="12">
        <v>0</v>
      </c>
      <c r="E1499" s="12">
        <v>0</v>
      </c>
      <c r="F1499" s="12">
        <v>1</v>
      </c>
      <c r="G1499" s="12">
        <v>1</v>
      </c>
      <c r="H1499" s="12">
        <v>0</v>
      </c>
      <c r="I1499" s="12">
        <v>0</v>
      </c>
      <c r="J1499" s="12">
        <v>0</v>
      </c>
      <c r="K1499" s="12">
        <v>0</v>
      </c>
      <c r="L1499" s="12">
        <v>0</v>
      </c>
      <c r="M1499" s="12">
        <v>0</v>
      </c>
      <c r="N1499" s="12">
        <v>0</v>
      </c>
      <c r="O1499" s="113">
        <v>7.6073814256397911</v>
      </c>
      <c r="P1499" s="12">
        <v>0</v>
      </c>
      <c r="Q1499" s="12">
        <v>1</v>
      </c>
      <c r="R1499" s="12">
        <v>3.8</v>
      </c>
      <c r="S1499" s="128">
        <v>2.4849066497880004</v>
      </c>
      <c r="T1499" s="126">
        <v>0</v>
      </c>
      <c r="U1499" s="128">
        <v>0.18760762972743175</v>
      </c>
      <c r="V1499" s="12">
        <v>1</v>
      </c>
      <c r="W1499" s="12">
        <v>0</v>
      </c>
      <c r="X1499" s="12">
        <v>1</v>
      </c>
      <c r="Y1499" s="12">
        <v>1</v>
      </c>
      <c r="Z1499" s="12">
        <v>0</v>
      </c>
      <c r="AA1499" s="12">
        <v>1</v>
      </c>
      <c r="AB1499" s="12">
        <v>0</v>
      </c>
      <c r="AC1499" s="12">
        <v>0</v>
      </c>
      <c r="AD1499" s="12">
        <v>0</v>
      </c>
      <c r="AE1499" s="12">
        <v>0</v>
      </c>
      <c r="AF1499" s="12">
        <v>0.253</v>
      </c>
      <c r="AG1499" s="113">
        <v>3.9512437185814275</v>
      </c>
      <c r="AH1499" s="12">
        <v>1</v>
      </c>
      <c r="AI1499" s="24">
        <v>28</v>
      </c>
      <c r="AJ1499" s="12">
        <v>1</v>
      </c>
      <c r="AK1499" s="12" t="s">
        <v>1856</v>
      </c>
      <c r="AL1499" s="12">
        <v>37</v>
      </c>
      <c r="AM1499" s="125" t="s">
        <v>285</v>
      </c>
      <c r="AN1499" s="128">
        <f t="shared" si="55"/>
        <v>1.355835153635182</v>
      </c>
      <c r="AO1499" s="12">
        <v>1376.05</v>
      </c>
      <c r="AP1499" s="12" t="s">
        <v>1870</v>
      </c>
      <c r="AQ1499" s="12" t="s">
        <v>1873</v>
      </c>
      <c r="AR1499" s="12" t="s">
        <v>1881</v>
      </c>
      <c r="AS1499" s="12" t="s">
        <v>1885</v>
      </c>
      <c r="AT1499" s="12" t="s">
        <v>17</v>
      </c>
    </row>
    <row r="1500" spans="1:47" ht="15" customHeight="1" x14ac:dyDescent="0.3">
      <c r="A1500" s="15">
        <v>1.4358346712916545E-2</v>
      </c>
      <c r="B1500" s="12">
        <v>1.4016481314989962E-2</v>
      </c>
      <c r="C1500" s="12">
        <v>0</v>
      </c>
      <c r="D1500" s="12">
        <v>1</v>
      </c>
      <c r="E1500" s="12">
        <v>0</v>
      </c>
      <c r="F1500" s="12">
        <v>1</v>
      </c>
      <c r="G1500" s="12">
        <v>1</v>
      </c>
      <c r="H1500" s="12">
        <v>0</v>
      </c>
      <c r="I1500" s="12">
        <v>0</v>
      </c>
      <c r="J1500" s="12">
        <v>0</v>
      </c>
      <c r="K1500" s="12">
        <v>0</v>
      </c>
      <c r="L1500" s="12">
        <v>0</v>
      </c>
      <c r="M1500" s="12">
        <v>0</v>
      </c>
      <c r="N1500" s="12">
        <v>0</v>
      </c>
      <c r="O1500" s="113">
        <v>7.6073814256397911</v>
      </c>
      <c r="P1500" s="12">
        <v>0</v>
      </c>
      <c r="Q1500" s="12">
        <v>1</v>
      </c>
      <c r="R1500" s="12">
        <v>3.8</v>
      </c>
      <c r="S1500" s="128">
        <v>2.4849066497880004</v>
      </c>
      <c r="T1500" s="126">
        <v>0</v>
      </c>
      <c r="U1500" s="128">
        <v>0.18760762972743175</v>
      </c>
      <c r="V1500" s="12">
        <v>1</v>
      </c>
      <c r="W1500" s="12">
        <v>0</v>
      </c>
      <c r="X1500" s="12">
        <v>1</v>
      </c>
      <c r="Y1500" s="12">
        <v>1</v>
      </c>
      <c r="Z1500" s="12">
        <v>0</v>
      </c>
      <c r="AA1500" s="12">
        <v>1</v>
      </c>
      <c r="AB1500" s="12">
        <v>0</v>
      </c>
      <c r="AC1500" s="12">
        <v>0</v>
      </c>
      <c r="AD1500" s="12">
        <v>0</v>
      </c>
      <c r="AE1500" s="12">
        <v>0</v>
      </c>
      <c r="AF1500" s="12">
        <v>0.253</v>
      </c>
      <c r="AG1500" s="113">
        <v>3.9512437185814275</v>
      </c>
      <c r="AH1500" s="12">
        <v>1</v>
      </c>
      <c r="AI1500" s="24">
        <v>28</v>
      </c>
      <c r="AJ1500" s="12">
        <v>1</v>
      </c>
      <c r="AK1500" s="12" t="s">
        <v>1856</v>
      </c>
      <c r="AL1500" s="12">
        <v>37</v>
      </c>
      <c r="AM1500" s="125" t="s">
        <v>285</v>
      </c>
      <c r="AN1500" s="128">
        <f t="shared" si="55"/>
        <v>1.355835153635182</v>
      </c>
      <c r="AO1500" s="12">
        <v>1376.05</v>
      </c>
      <c r="AP1500" s="12" t="s">
        <v>1870</v>
      </c>
      <c r="AQ1500" s="12" t="s">
        <v>1873</v>
      </c>
      <c r="AR1500" s="12" t="s">
        <v>1882</v>
      </c>
      <c r="AS1500" s="12" t="s">
        <v>1885</v>
      </c>
      <c r="AT1500" s="12" t="s">
        <v>17</v>
      </c>
    </row>
    <row r="1501" spans="1:47" ht="15" customHeight="1" x14ac:dyDescent="0.3">
      <c r="A1501" s="15">
        <v>-2.7750300303719437E-2</v>
      </c>
      <c r="B1501" s="12">
        <v>1.4012527876135555E-2</v>
      </c>
      <c r="C1501" s="12">
        <v>0</v>
      </c>
      <c r="D1501" s="12">
        <v>1</v>
      </c>
      <c r="E1501" s="12">
        <v>0</v>
      </c>
      <c r="F1501" s="12">
        <v>1</v>
      </c>
      <c r="G1501" s="12">
        <v>1</v>
      </c>
      <c r="H1501" s="12">
        <v>0</v>
      </c>
      <c r="I1501" s="12">
        <v>0</v>
      </c>
      <c r="J1501" s="12">
        <v>0</v>
      </c>
      <c r="K1501" s="12">
        <v>0</v>
      </c>
      <c r="L1501" s="12">
        <v>0</v>
      </c>
      <c r="M1501" s="12">
        <v>0</v>
      </c>
      <c r="N1501" s="12">
        <v>0</v>
      </c>
      <c r="O1501" s="113">
        <v>7.6073814256397911</v>
      </c>
      <c r="P1501" s="12">
        <v>0</v>
      </c>
      <c r="Q1501" s="12">
        <v>1</v>
      </c>
      <c r="R1501" s="12">
        <v>3.8</v>
      </c>
      <c r="S1501" s="128">
        <v>2.4849066497880004</v>
      </c>
      <c r="T1501" s="126">
        <v>0</v>
      </c>
      <c r="U1501" s="128">
        <v>0.18760762972743175</v>
      </c>
      <c r="V1501" s="12">
        <v>1</v>
      </c>
      <c r="W1501" s="12">
        <v>0</v>
      </c>
      <c r="X1501" s="12">
        <v>1</v>
      </c>
      <c r="Y1501" s="12">
        <v>1</v>
      </c>
      <c r="Z1501" s="12">
        <v>0</v>
      </c>
      <c r="AA1501" s="12">
        <v>1</v>
      </c>
      <c r="AB1501" s="12">
        <v>0</v>
      </c>
      <c r="AC1501" s="12">
        <v>0</v>
      </c>
      <c r="AD1501" s="12">
        <v>0</v>
      </c>
      <c r="AE1501" s="12">
        <v>0</v>
      </c>
      <c r="AF1501" s="12">
        <v>0.253</v>
      </c>
      <c r="AG1501" s="113">
        <v>3.9512437185814275</v>
      </c>
      <c r="AH1501" s="12">
        <v>1</v>
      </c>
      <c r="AI1501" s="24">
        <v>28</v>
      </c>
      <c r="AJ1501" s="12">
        <v>1</v>
      </c>
      <c r="AK1501" s="12" t="s">
        <v>1856</v>
      </c>
      <c r="AL1501" s="12">
        <v>37</v>
      </c>
      <c r="AM1501" s="125" t="s">
        <v>285</v>
      </c>
      <c r="AN1501" s="128">
        <f t="shared" si="55"/>
        <v>1.355835153635182</v>
      </c>
      <c r="AO1501" s="12">
        <v>1376.05</v>
      </c>
      <c r="AP1501" s="12" t="s">
        <v>1869</v>
      </c>
      <c r="AQ1501" s="12" t="s">
        <v>1874</v>
      </c>
      <c r="AR1501" s="12" t="s">
        <v>1877</v>
      </c>
      <c r="AS1501" s="12" t="s">
        <v>1886</v>
      </c>
      <c r="AT1501" s="12" t="s">
        <v>17</v>
      </c>
    </row>
    <row r="1502" spans="1:47" ht="15" customHeight="1" x14ac:dyDescent="0.3">
      <c r="A1502" s="15">
        <v>2.5492958270006163E-2</v>
      </c>
      <c r="B1502" s="12">
        <v>1.4013370570327933E-2</v>
      </c>
      <c r="C1502" s="12">
        <v>0</v>
      </c>
      <c r="D1502" s="12">
        <v>1</v>
      </c>
      <c r="E1502" s="12">
        <v>0</v>
      </c>
      <c r="F1502" s="12">
        <v>1</v>
      </c>
      <c r="G1502" s="12">
        <v>1</v>
      </c>
      <c r="H1502" s="12">
        <v>0</v>
      </c>
      <c r="I1502" s="12">
        <v>0</v>
      </c>
      <c r="J1502" s="12">
        <v>0</v>
      </c>
      <c r="K1502" s="12">
        <v>0</v>
      </c>
      <c r="L1502" s="12">
        <v>0</v>
      </c>
      <c r="M1502" s="12">
        <v>0</v>
      </c>
      <c r="N1502" s="12">
        <v>0</v>
      </c>
      <c r="O1502" s="113">
        <v>7.6073814256397911</v>
      </c>
      <c r="P1502" s="12">
        <v>0</v>
      </c>
      <c r="Q1502" s="12">
        <v>1</v>
      </c>
      <c r="R1502" s="12">
        <v>3.8</v>
      </c>
      <c r="S1502" s="128">
        <v>2.4849066497880004</v>
      </c>
      <c r="T1502" s="126">
        <v>0</v>
      </c>
      <c r="U1502" s="128">
        <v>0.18760762972743175</v>
      </c>
      <c r="V1502" s="12">
        <v>1</v>
      </c>
      <c r="W1502" s="12">
        <v>0</v>
      </c>
      <c r="X1502" s="12">
        <v>1</v>
      </c>
      <c r="Y1502" s="12">
        <v>1</v>
      </c>
      <c r="Z1502" s="12">
        <v>0</v>
      </c>
      <c r="AA1502" s="12">
        <v>1</v>
      </c>
      <c r="AB1502" s="12">
        <v>0</v>
      </c>
      <c r="AC1502" s="12">
        <v>0</v>
      </c>
      <c r="AD1502" s="12">
        <v>0</v>
      </c>
      <c r="AE1502" s="12">
        <v>0</v>
      </c>
      <c r="AF1502" s="12">
        <v>0.253</v>
      </c>
      <c r="AG1502" s="113">
        <v>3.9512437185814275</v>
      </c>
      <c r="AH1502" s="12">
        <v>1</v>
      </c>
      <c r="AI1502" s="24">
        <v>28</v>
      </c>
      <c r="AJ1502" s="12">
        <v>1</v>
      </c>
      <c r="AK1502" s="12" t="s">
        <v>1856</v>
      </c>
      <c r="AL1502" s="12">
        <v>37</v>
      </c>
      <c r="AM1502" s="125" t="s">
        <v>285</v>
      </c>
      <c r="AN1502" s="128">
        <f t="shared" si="55"/>
        <v>1.355835153635182</v>
      </c>
      <c r="AO1502" s="12">
        <v>1376.05</v>
      </c>
      <c r="AP1502" s="12" t="s">
        <v>1869</v>
      </c>
      <c r="AQ1502" s="12" t="s">
        <v>1874</v>
      </c>
      <c r="AR1502" s="12" t="s">
        <v>1878</v>
      </c>
      <c r="AS1502" s="12" t="s">
        <v>1886</v>
      </c>
      <c r="AT1502" s="12" t="s">
        <v>17</v>
      </c>
    </row>
    <row r="1503" spans="1:47" ht="15" customHeight="1" x14ac:dyDescent="0.3">
      <c r="A1503" s="15">
        <v>-3.1315298554903413E-2</v>
      </c>
      <c r="B1503" s="12">
        <v>1.4011051361084891E-2</v>
      </c>
      <c r="C1503" s="12">
        <v>0</v>
      </c>
      <c r="D1503" s="12">
        <v>1</v>
      </c>
      <c r="E1503" s="12">
        <v>0</v>
      </c>
      <c r="F1503" s="12">
        <v>1</v>
      </c>
      <c r="G1503" s="12">
        <v>1</v>
      </c>
      <c r="H1503" s="12">
        <v>0</v>
      </c>
      <c r="I1503" s="12">
        <v>0</v>
      </c>
      <c r="J1503" s="12">
        <v>0</v>
      </c>
      <c r="K1503" s="12">
        <v>0</v>
      </c>
      <c r="L1503" s="12">
        <v>0</v>
      </c>
      <c r="M1503" s="12">
        <v>0</v>
      </c>
      <c r="N1503" s="12">
        <v>0</v>
      </c>
      <c r="O1503" s="113">
        <v>7.6073814256397911</v>
      </c>
      <c r="P1503" s="12">
        <v>0</v>
      </c>
      <c r="Q1503" s="12">
        <v>1</v>
      </c>
      <c r="R1503" s="12">
        <v>3.8</v>
      </c>
      <c r="S1503" s="128">
        <v>2.4849066497880004</v>
      </c>
      <c r="T1503" s="126">
        <v>0</v>
      </c>
      <c r="U1503" s="128">
        <v>0.18760762972743175</v>
      </c>
      <c r="V1503" s="12">
        <v>1</v>
      </c>
      <c r="W1503" s="12">
        <v>0</v>
      </c>
      <c r="X1503" s="12">
        <v>1</v>
      </c>
      <c r="Y1503" s="12">
        <v>1</v>
      </c>
      <c r="Z1503" s="12">
        <v>0</v>
      </c>
      <c r="AA1503" s="12">
        <v>1</v>
      </c>
      <c r="AB1503" s="12">
        <v>0</v>
      </c>
      <c r="AC1503" s="12">
        <v>0</v>
      </c>
      <c r="AD1503" s="12">
        <v>0</v>
      </c>
      <c r="AE1503" s="12">
        <v>0</v>
      </c>
      <c r="AF1503" s="12">
        <v>0.253</v>
      </c>
      <c r="AG1503" s="113">
        <v>3.9512437185814275</v>
      </c>
      <c r="AH1503" s="12">
        <v>1</v>
      </c>
      <c r="AI1503" s="24">
        <v>28</v>
      </c>
      <c r="AJ1503" s="12">
        <v>1</v>
      </c>
      <c r="AK1503" s="12" t="s">
        <v>1856</v>
      </c>
      <c r="AL1503" s="12">
        <v>37</v>
      </c>
      <c r="AM1503" s="125" t="s">
        <v>285</v>
      </c>
      <c r="AN1503" s="128">
        <f t="shared" si="55"/>
        <v>1.355835153635182</v>
      </c>
      <c r="AO1503" s="12">
        <v>1376.05</v>
      </c>
      <c r="AP1503" s="12" t="s">
        <v>1870</v>
      </c>
      <c r="AQ1503" s="12" t="s">
        <v>1874</v>
      </c>
      <c r="AR1503" s="12" t="s">
        <v>1879</v>
      </c>
      <c r="AS1503" s="12" t="s">
        <v>1887</v>
      </c>
      <c r="AT1503" s="12" t="s">
        <v>17</v>
      </c>
    </row>
    <row r="1504" spans="1:47" ht="15" customHeight="1" x14ac:dyDescent="0.3">
      <c r="A1504" s="15">
        <v>3.178511739007623E-2</v>
      </c>
      <c r="B1504" s="12">
        <v>1.4010843471517197E-2</v>
      </c>
      <c r="C1504" s="12">
        <v>0</v>
      </c>
      <c r="D1504" s="12">
        <v>1</v>
      </c>
      <c r="E1504" s="12">
        <v>0</v>
      </c>
      <c r="F1504" s="12">
        <v>1</v>
      </c>
      <c r="G1504" s="12">
        <v>1</v>
      </c>
      <c r="H1504" s="12">
        <v>0</v>
      </c>
      <c r="I1504" s="12">
        <v>0</v>
      </c>
      <c r="J1504" s="12">
        <v>0</v>
      </c>
      <c r="K1504" s="12">
        <v>0</v>
      </c>
      <c r="L1504" s="12">
        <v>0</v>
      </c>
      <c r="M1504" s="12">
        <v>0</v>
      </c>
      <c r="N1504" s="12">
        <v>0</v>
      </c>
      <c r="O1504" s="113">
        <v>7.6073814256397911</v>
      </c>
      <c r="P1504" s="12">
        <v>0</v>
      </c>
      <c r="Q1504" s="12">
        <v>1</v>
      </c>
      <c r="R1504" s="12">
        <v>3.8</v>
      </c>
      <c r="S1504" s="128">
        <v>2.4849066497880004</v>
      </c>
      <c r="T1504" s="126">
        <v>0</v>
      </c>
      <c r="U1504" s="128">
        <v>0.18760762972743175</v>
      </c>
      <c r="V1504" s="12">
        <v>1</v>
      </c>
      <c r="W1504" s="12">
        <v>0</v>
      </c>
      <c r="X1504" s="12">
        <v>1</v>
      </c>
      <c r="Y1504" s="12">
        <v>1</v>
      </c>
      <c r="Z1504" s="12">
        <v>0</v>
      </c>
      <c r="AA1504" s="12">
        <v>1</v>
      </c>
      <c r="AB1504" s="12">
        <v>0</v>
      </c>
      <c r="AC1504" s="12">
        <v>0</v>
      </c>
      <c r="AD1504" s="12">
        <v>0</v>
      </c>
      <c r="AE1504" s="12">
        <v>0</v>
      </c>
      <c r="AF1504" s="12">
        <v>0.253</v>
      </c>
      <c r="AG1504" s="113">
        <v>3.9512437185814275</v>
      </c>
      <c r="AH1504" s="12">
        <v>1</v>
      </c>
      <c r="AI1504" s="24">
        <v>28</v>
      </c>
      <c r="AJ1504" s="12">
        <v>1</v>
      </c>
      <c r="AK1504" s="12" t="s">
        <v>1856</v>
      </c>
      <c r="AL1504" s="12">
        <v>37</v>
      </c>
      <c r="AM1504" s="125" t="s">
        <v>285</v>
      </c>
      <c r="AN1504" s="128">
        <f t="shared" si="55"/>
        <v>1.355835153635182</v>
      </c>
      <c r="AO1504" s="12">
        <v>1376.05</v>
      </c>
      <c r="AP1504" s="12" t="s">
        <v>1870</v>
      </c>
      <c r="AQ1504" s="12" t="s">
        <v>1874</v>
      </c>
      <c r="AR1504" s="12" t="s">
        <v>1880</v>
      </c>
      <c r="AS1504" s="12" t="s">
        <v>1887</v>
      </c>
      <c r="AT1504" s="12" t="s">
        <v>17</v>
      </c>
    </row>
    <row r="1505" spans="1:46" ht="15" customHeight="1" x14ac:dyDescent="0.3">
      <c r="A1505" s="15">
        <v>-1.7019302324985108E-2</v>
      </c>
      <c r="B1505" s="12">
        <v>1.4015896032340677E-2</v>
      </c>
      <c r="C1505" s="12">
        <v>0</v>
      </c>
      <c r="D1505" s="12">
        <v>1</v>
      </c>
      <c r="E1505" s="12">
        <v>0</v>
      </c>
      <c r="F1505" s="12">
        <v>1</v>
      </c>
      <c r="G1505" s="12">
        <v>1</v>
      </c>
      <c r="H1505" s="12">
        <v>0</v>
      </c>
      <c r="I1505" s="12">
        <v>0</v>
      </c>
      <c r="J1505" s="12">
        <v>0</v>
      </c>
      <c r="K1505" s="12">
        <v>0</v>
      </c>
      <c r="L1505" s="12">
        <v>0</v>
      </c>
      <c r="M1505" s="12">
        <v>0</v>
      </c>
      <c r="N1505" s="12">
        <v>0</v>
      </c>
      <c r="O1505" s="113">
        <v>7.6073814256397911</v>
      </c>
      <c r="P1505" s="12">
        <v>0</v>
      </c>
      <c r="Q1505" s="12">
        <v>1</v>
      </c>
      <c r="R1505" s="12">
        <v>3.8</v>
      </c>
      <c r="S1505" s="128">
        <v>2.4849066497880004</v>
      </c>
      <c r="T1505" s="126">
        <v>0</v>
      </c>
      <c r="U1505" s="128">
        <v>0.18760762972743175</v>
      </c>
      <c r="V1505" s="12">
        <v>1</v>
      </c>
      <c r="W1505" s="12">
        <v>0</v>
      </c>
      <c r="X1505" s="12">
        <v>1</v>
      </c>
      <c r="Y1505" s="12">
        <v>1</v>
      </c>
      <c r="Z1505" s="12">
        <v>0</v>
      </c>
      <c r="AA1505" s="12">
        <v>1</v>
      </c>
      <c r="AB1505" s="12">
        <v>0</v>
      </c>
      <c r="AC1505" s="12">
        <v>0</v>
      </c>
      <c r="AD1505" s="12">
        <v>0</v>
      </c>
      <c r="AE1505" s="12">
        <v>0</v>
      </c>
      <c r="AF1505" s="12">
        <v>0.253</v>
      </c>
      <c r="AG1505" s="113">
        <v>3.9512437185814275</v>
      </c>
      <c r="AH1505" s="12">
        <v>1</v>
      </c>
      <c r="AI1505" s="24">
        <v>28</v>
      </c>
      <c r="AJ1505" s="12">
        <v>1</v>
      </c>
      <c r="AK1505" s="12" t="s">
        <v>1856</v>
      </c>
      <c r="AL1505" s="12">
        <v>37</v>
      </c>
      <c r="AM1505" s="125" t="s">
        <v>285</v>
      </c>
      <c r="AN1505" s="128">
        <f t="shared" si="55"/>
        <v>1.355835153635182</v>
      </c>
      <c r="AO1505" s="12">
        <v>1376.05</v>
      </c>
      <c r="AP1505" s="12" t="s">
        <v>1870</v>
      </c>
      <c r="AQ1505" s="12" t="s">
        <v>1874</v>
      </c>
      <c r="AR1505" s="12" t="s">
        <v>1881</v>
      </c>
      <c r="AS1505" s="12" t="s">
        <v>1888</v>
      </c>
      <c r="AT1505" s="12" t="s">
        <v>17</v>
      </c>
    </row>
    <row r="1506" spans="1:46" ht="15" customHeight="1" x14ac:dyDescent="0.3">
      <c r="A1506" s="15">
        <v>1.2952187175637495E-2</v>
      </c>
      <c r="B1506" s="12">
        <v>1.4016750505141945E-2</v>
      </c>
      <c r="C1506" s="12">
        <v>0</v>
      </c>
      <c r="D1506" s="12">
        <v>1</v>
      </c>
      <c r="E1506" s="12">
        <v>0</v>
      </c>
      <c r="F1506" s="12">
        <v>1</v>
      </c>
      <c r="G1506" s="12">
        <v>1</v>
      </c>
      <c r="H1506" s="12">
        <v>0</v>
      </c>
      <c r="I1506" s="12">
        <v>0</v>
      </c>
      <c r="J1506" s="12">
        <v>0</v>
      </c>
      <c r="K1506" s="12">
        <v>0</v>
      </c>
      <c r="L1506" s="12">
        <v>0</v>
      </c>
      <c r="M1506" s="12">
        <v>0</v>
      </c>
      <c r="N1506" s="12">
        <v>0</v>
      </c>
      <c r="O1506" s="113">
        <v>7.6073814256397911</v>
      </c>
      <c r="P1506" s="12">
        <v>0</v>
      </c>
      <c r="Q1506" s="12">
        <v>1</v>
      </c>
      <c r="R1506" s="12">
        <v>3.8</v>
      </c>
      <c r="S1506" s="128">
        <v>2.4849066497880004</v>
      </c>
      <c r="T1506" s="126">
        <v>0</v>
      </c>
      <c r="U1506" s="128">
        <v>0.18760762972743175</v>
      </c>
      <c r="V1506" s="12">
        <v>1</v>
      </c>
      <c r="W1506" s="12">
        <v>0</v>
      </c>
      <c r="X1506" s="12">
        <v>1</v>
      </c>
      <c r="Y1506" s="12">
        <v>1</v>
      </c>
      <c r="Z1506" s="12">
        <v>0</v>
      </c>
      <c r="AA1506" s="12">
        <v>1</v>
      </c>
      <c r="AB1506" s="12">
        <v>0</v>
      </c>
      <c r="AC1506" s="12">
        <v>0</v>
      </c>
      <c r="AD1506" s="12">
        <v>0</v>
      </c>
      <c r="AE1506" s="12">
        <v>0</v>
      </c>
      <c r="AF1506" s="12">
        <v>0.253</v>
      </c>
      <c r="AG1506" s="113">
        <v>3.9512437185814275</v>
      </c>
      <c r="AH1506" s="12">
        <v>1</v>
      </c>
      <c r="AI1506" s="24">
        <v>28</v>
      </c>
      <c r="AJ1506" s="12">
        <v>1</v>
      </c>
      <c r="AK1506" s="12" t="s">
        <v>1856</v>
      </c>
      <c r="AL1506" s="12">
        <v>37</v>
      </c>
      <c r="AM1506" s="125" t="s">
        <v>285</v>
      </c>
      <c r="AN1506" s="128">
        <f t="shared" si="55"/>
        <v>1.355835153635182</v>
      </c>
      <c r="AO1506" s="12">
        <v>1376.05</v>
      </c>
      <c r="AP1506" s="12" t="s">
        <v>1870</v>
      </c>
      <c r="AQ1506" s="12" t="s">
        <v>1874</v>
      </c>
      <c r="AR1506" s="12" t="s">
        <v>1882</v>
      </c>
      <c r="AS1506" s="12" t="s">
        <v>1888</v>
      </c>
      <c r="AT1506" s="12" t="s">
        <v>17</v>
      </c>
    </row>
    <row r="1507" spans="1:46" ht="15" customHeight="1" x14ac:dyDescent="0.3">
      <c r="A1507" s="15">
        <v>-1.7379603346833493E-2</v>
      </c>
      <c r="B1507" s="12">
        <v>1.4015809150672172E-2</v>
      </c>
      <c r="C1507" s="12">
        <v>0</v>
      </c>
      <c r="D1507" s="12">
        <v>1</v>
      </c>
      <c r="E1507" s="12">
        <v>0</v>
      </c>
      <c r="F1507" s="12">
        <v>0</v>
      </c>
      <c r="G1507" s="12">
        <v>1</v>
      </c>
      <c r="H1507" s="12">
        <v>0</v>
      </c>
      <c r="I1507" s="12">
        <v>0</v>
      </c>
      <c r="J1507" s="12">
        <v>0</v>
      </c>
      <c r="K1507" s="12">
        <v>0</v>
      </c>
      <c r="L1507" s="12">
        <v>0</v>
      </c>
      <c r="M1507" s="12">
        <v>0</v>
      </c>
      <c r="N1507" s="12">
        <v>0</v>
      </c>
      <c r="O1507" s="113">
        <v>7.6073814256397911</v>
      </c>
      <c r="P1507" s="12">
        <v>0</v>
      </c>
      <c r="Q1507" s="12">
        <v>1</v>
      </c>
      <c r="R1507" s="12">
        <v>3.8</v>
      </c>
      <c r="S1507" s="128">
        <v>2.4849066497880004</v>
      </c>
      <c r="T1507" s="126">
        <v>0</v>
      </c>
      <c r="U1507" s="128">
        <v>0.18760762972743175</v>
      </c>
      <c r="V1507" s="12">
        <v>1</v>
      </c>
      <c r="W1507" s="12">
        <v>0</v>
      </c>
      <c r="X1507" s="12">
        <v>1</v>
      </c>
      <c r="Y1507" s="12">
        <v>1</v>
      </c>
      <c r="Z1507" s="12">
        <v>0</v>
      </c>
      <c r="AA1507" s="12">
        <v>1</v>
      </c>
      <c r="AB1507" s="12">
        <v>0</v>
      </c>
      <c r="AC1507" s="12">
        <v>0</v>
      </c>
      <c r="AD1507" s="12">
        <v>0</v>
      </c>
      <c r="AE1507" s="12">
        <v>0</v>
      </c>
      <c r="AF1507" s="12">
        <v>0.253</v>
      </c>
      <c r="AG1507" s="113">
        <v>3.9512437185814275</v>
      </c>
      <c r="AH1507" s="12">
        <v>1</v>
      </c>
      <c r="AI1507" s="24">
        <v>28</v>
      </c>
      <c r="AJ1507" s="12">
        <v>1</v>
      </c>
      <c r="AK1507" s="12" t="s">
        <v>1856</v>
      </c>
      <c r="AL1507" s="12">
        <v>37</v>
      </c>
      <c r="AM1507" s="125" t="s">
        <v>285</v>
      </c>
      <c r="AN1507" s="128">
        <f t="shared" si="55"/>
        <v>1.355835153635182</v>
      </c>
      <c r="AO1507" s="12">
        <v>1376.05</v>
      </c>
      <c r="AP1507" s="12" t="s">
        <v>1869</v>
      </c>
      <c r="AQ1507" s="12" t="s">
        <v>1875</v>
      </c>
      <c r="AR1507" s="12" t="s">
        <v>1877</v>
      </c>
      <c r="AS1507" s="12" t="s">
        <v>1889</v>
      </c>
      <c r="AT1507" s="12" t="s">
        <v>17</v>
      </c>
    </row>
    <row r="1508" spans="1:46" ht="15" customHeight="1" x14ac:dyDescent="0.3">
      <c r="A1508" s="15">
        <v>2.2128148387003041E-2</v>
      </c>
      <c r="B1508" s="12">
        <v>1.4014493978435258E-2</v>
      </c>
      <c r="C1508" s="12">
        <v>0</v>
      </c>
      <c r="D1508" s="12">
        <v>1</v>
      </c>
      <c r="E1508" s="12">
        <v>0</v>
      </c>
      <c r="F1508" s="12">
        <v>0</v>
      </c>
      <c r="G1508" s="12">
        <v>1</v>
      </c>
      <c r="H1508" s="12">
        <v>0</v>
      </c>
      <c r="I1508" s="12">
        <v>0</v>
      </c>
      <c r="J1508" s="12">
        <v>0</v>
      </c>
      <c r="K1508" s="12">
        <v>0</v>
      </c>
      <c r="L1508" s="12">
        <v>0</v>
      </c>
      <c r="M1508" s="12">
        <v>0</v>
      </c>
      <c r="N1508" s="12">
        <v>0</v>
      </c>
      <c r="O1508" s="113">
        <v>7.6073814256397911</v>
      </c>
      <c r="P1508" s="12">
        <v>0</v>
      </c>
      <c r="Q1508" s="12">
        <v>1</v>
      </c>
      <c r="R1508" s="12">
        <v>3.8</v>
      </c>
      <c r="S1508" s="128">
        <v>2.4849066497880004</v>
      </c>
      <c r="T1508" s="126">
        <v>0</v>
      </c>
      <c r="U1508" s="128">
        <v>0.18760762972743175</v>
      </c>
      <c r="V1508" s="12">
        <v>1</v>
      </c>
      <c r="W1508" s="12">
        <v>0</v>
      </c>
      <c r="X1508" s="12">
        <v>1</v>
      </c>
      <c r="Y1508" s="12">
        <v>1</v>
      </c>
      <c r="Z1508" s="12">
        <v>0</v>
      </c>
      <c r="AA1508" s="12">
        <v>1</v>
      </c>
      <c r="AB1508" s="12">
        <v>0</v>
      </c>
      <c r="AC1508" s="12">
        <v>0</v>
      </c>
      <c r="AD1508" s="12">
        <v>0</v>
      </c>
      <c r="AE1508" s="12">
        <v>0</v>
      </c>
      <c r="AF1508" s="12">
        <v>0.253</v>
      </c>
      <c r="AG1508" s="113">
        <v>3.9512437185814275</v>
      </c>
      <c r="AH1508" s="12">
        <v>1</v>
      </c>
      <c r="AI1508" s="24">
        <v>28</v>
      </c>
      <c r="AJ1508" s="12">
        <v>1</v>
      </c>
      <c r="AK1508" s="12" t="s">
        <v>1856</v>
      </c>
      <c r="AL1508" s="12">
        <v>37</v>
      </c>
      <c r="AM1508" s="125" t="s">
        <v>285</v>
      </c>
      <c r="AN1508" s="128">
        <f t="shared" si="55"/>
        <v>1.355835153635182</v>
      </c>
      <c r="AO1508" s="12">
        <v>1376.05</v>
      </c>
      <c r="AP1508" s="12" t="s">
        <v>1869</v>
      </c>
      <c r="AQ1508" s="12" t="s">
        <v>1875</v>
      </c>
      <c r="AR1508" s="12" t="s">
        <v>1878</v>
      </c>
      <c r="AS1508" s="12" t="s">
        <v>1889</v>
      </c>
      <c r="AT1508" s="12" t="s">
        <v>17</v>
      </c>
    </row>
    <row r="1509" spans="1:46" ht="15" customHeight="1" x14ac:dyDescent="0.3">
      <c r="A1509" s="15">
        <v>-2.6576332004805012E-2</v>
      </c>
      <c r="B1509" s="12">
        <v>1.4012975057079009E-2</v>
      </c>
      <c r="C1509" s="12">
        <v>0</v>
      </c>
      <c r="D1509" s="12">
        <v>1</v>
      </c>
      <c r="E1509" s="12">
        <v>0</v>
      </c>
      <c r="F1509" s="12">
        <v>0</v>
      </c>
      <c r="G1509" s="12">
        <v>1</v>
      </c>
      <c r="H1509" s="12">
        <v>0</v>
      </c>
      <c r="I1509" s="12">
        <v>0</v>
      </c>
      <c r="J1509" s="12">
        <v>0</v>
      </c>
      <c r="K1509" s="12">
        <v>0</v>
      </c>
      <c r="L1509" s="12">
        <v>0</v>
      </c>
      <c r="M1509" s="12">
        <v>0</v>
      </c>
      <c r="N1509" s="12">
        <v>0</v>
      </c>
      <c r="O1509" s="113">
        <v>7.6073814256397911</v>
      </c>
      <c r="P1509" s="12">
        <v>0</v>
      </c>
      <c r="Q1509" s="12">
        <v>1</v>
      </c>
      <c r="R1509" s="12">
        <v>3.8</v>
      </c>
      <c r="S1509" s="128">
        <v>2.4849066497880004</v>
      </c>
      <c r="T1509" s="126">
        <v>0</v>
      </c>
      <c r="U1509" s="128">
        <v>0.18760762972743175</v>
      </c>
      <c r="V1509" s="12">
        <v>1</v>
      </c>
      <c r="W1509" s="12">
        <v>0</v>
      </c>
      <c r="X1509" s="12">
        <v>1</v>
      </c>
      <c r="Y1509" s="12">
        <v>1</v>
      </c>
      <c r="Z1509" s="12">
        <v>0</v>
      </c>
      <c r="AA1509" s="12">
        <v>1</v>
      </c>
      <c r="AB1509" s="12">
        <v>0</v>
      </c>
      <c r="AC1509" s="12">
        <v>0</v>
      </c>
      <c r="AD1509" s="12">
        <v>0</v>
      </c>
      <c r="AE1509" s="12">
        <v>0</v>
      </c>
      <c r="AF1509" s="12">
        <v>0.253</v>
      </c>
      <c r="AG1509" s="113">
        <v>3.9512437185814275</v>
      </c>
      <c r="AH1509" s="12">
        <v>1</v>
      </c>
      <c r="AI1509" s="24">
        <v>28</v>
      </c>
      <c r="AJ1509" s="12">
        <v>1</v>
      </c>
      <c r="AK1509" s="12" t="s">
        <v>1856</v>
      </c>
      <c r="AL1509" s="12">
        <v>37</v>
      </c>
      <c r="AM1509" s="125" t="s">
        <v>285</v>
      </c>
      <c r="AN1509" s="128">
        <f t="shared" si="55"/>
        <v>1.355835153635182</v>
      </c>
      <c r="AO1509" s="12">
        <v>1376.05</v>
      </c>
      <c r="AP1509" s="12" t="s">
        <v>1870</v>
      </c>
      <c r="AQ1509" s="12" t="s">
        <v>1875</v>
      </c>
      <c r="AR1509" s="12" t="s">
        <v>1879</v>
      </c>
      <c r="AS1509" s="12" t="s">
        <v>1890</v>
      </c>
      <c r="AT1509" s="12" t="s">
        <v>17</v>
      </c>
    </row>
    <row r="1510" spans="1:46" ht="15" customHeight="1" x14ac:dyDescent="0.3">
      <c r="A1510" s="15">
        <v>3.0824783224678118E-2</v>
      </c>
      <c r="B1510" s="12">
        <v>1.4011265102126415E-2</v>
      </c>
      <c r="C1510" s="12">
        <v>0</v>
      </c>
      <c r="D1510" s="12">
        <v>1</v>
      </c>
      <c r="E1510" s="12">
        <v>0</v>
      </c>
      <c r="F1510" s="12">
        <v>0</v>
      </c>
      <c r="G1510" s="12">
        <v>1</v>
      </c>
      <c r="H1510" s="12">
        <v>0</v>
      </c>
      <c r="I1510" s="12">
        <v>0</v>
      </c>
      <c r="J1510" s="12">
        <v>0</v>
      </c>
      <c r="K1510" s="12">
        <v>0</v>
      </c>
      <c r="L1510" s="12">
        <v>0</v>
      </c>
      <c r="M1510" s="12">
        <v>0</v>
      </c>
      <c r="N1510" s="12">
        <v>0</v>
      </c>
      <c r="O1510" s="113">
        <v>7.6073814256397911</v>
      </c>
      <c r="P1510" s="12">
        <v>0</v>
      </c>
      <c r="Q1510" s="12">
        <v>1</v>
      </c>
      <c r="R1510" s="12">
        <v>3.8</v>
      </c>
      <c r="S1510" s="128">
        <v>2.4849066497880004</v>
      </c>
      <c r="T1510" s="126">
        <v>0</v>
      </c>
      <c r="U1510" s="128">
        <v>0.18760762972743175</v>
      </c>
      <c r="V1510" s="12">
        <v>1</v>
      </c>
      <c r="W1510" s="12">
        <v>0</v>
      </c>
      <c r="X1510" s="12">
        <v>1</v>
      </c>
      <c r="Y1510" s="12">
        <v>1</v>
      </c>
      <c r="Z1510" s="12">
        <v>0</v>
      </c>
      <c r="AA1510" s="12">
        <v>1</v>
      </c>
      <c r="AB1510" s="12">
        <v>0</v>
      </c>
      <c r="AC1510" s="12">
        <v>0</v>
      </c>
      <c r="AD1510" s="12">
        <v>0</v>
      </c>
      <c r="AE1510" s="12">
        <v>0</v>
      </c>
      <c r="AF1510" s="12">
        <v>0.253</v>
      </c>
      <c r="AG1510" s="113">
        <v>3.9512437185814275</v>
      </c>
      <c r="AH1510" s="12">
        <v>1</v>
      </c>
      <c r="AI1510" s="24">
        <v>28</v>
      </c>
      <c r="AJ1510" s="12">
        <v>1</v>
      </c>
      <c r="AK1510" s="12" t="s">
        <v>1856</v>
      </c>
      <c r="AL1510" s="12">
        <v>37</v>
      </c>
      <c r="AM1510" s="125" t="s">
        <v>285</v>
      </c>
      <c r="AN1510" s="128">
        <f t="shared" si="55"/>
        <v>1.355835153635182</v>
      </c>
      <c r="AO1510" s="12">
        <v>1376.05</v>
      </c>
      <c r="AP1510" s="12" t="s">
        <v>1870</v>
      </c>
      <c r="AQ1510" s="12" t="s">
        <v>1875</v>
      </c>
      <c r="AR1510" s="12" t="s">
        <v>1880</v>
      </c>
      <c r="AS1510" s="12" t="s">
        <v>1890</v>
      </c>
      <c r="AT1510" s="12" t="s">
        <v>17</v>
      </c>
    </row>
    <row r="1511" spans="1:46" ht="15" customHeight="1" x14ac:dyDescent="0.3">
      <c r="A1511" s="15">
        <v>-4.0050896979294589E-3</v>
      </c>
      <c r="B1511" s="12">
        <v>1.4017813942753109E-2</v>
      </c>
      <c r="C1511" s="12">
        <v>0</v>
      </c>
      <c r="D1511" s="12">
        <v>1</v>
      </c>
      <c r="E1511" s="12">
        <v>0</v>
      </c>
      <c r="F1511" s="12">
        <v>0</v>
      </c>
      <c r="G1511" s="12">
        <v>1</v>
      </c>
      <c r="H1511" s="12">
        <v>0</v>
      </c>
      <c r="I1511" s="12">
        <v>0</v>
      </c>
      <c r="J1511" s="12">
        <v>0</v>
      </c>
      <c r="K1511" s="12">
        <v>0</v>
      </c>
      <c r="L1511" s="12">
        <v>0</v>
      </c>
      <c r="M1511" s="12">
        <v>0</v>
      </c>
      <c r="N1511" s="12">
        <v>0</v>
      </c>
      <c r="O1511" s="113">
        <v>7.6073814256397911</v>
      </c>
      <c r="P1511" s="12">
        <v>0</v>
      </c>
      <c r="Q1511" s="12">
        <v>1</v>
      </c>
      <c r="R1511" s="12">
        <v>3.8</v>
      </c>
      <c r="S1511" s="128">
        <v>2.4849066497880004</v>
      </c>
      <c r="T1511" s="126">
        <v>0</v>
      </c>
      <c r="U1511" s="128">
        <v>0.18760762972743175</v>
      </c>
      <c r="V1511" s="12">
        <v>1</v>
      </c>
      <c r="W1511" s="12">
        <v>0</v>
      </c>
      <c r="X1511" s="12">
        <v>1</v>
      </c>
      <c r="Y1511" s="12">
        <v>1</v>
      </c>
      <c r="Z1511" s="12">
        <v>0</v>
      </c>
      <c r="AA1511" s="12">
        <v>1</v>
      </c>
      <c r="AB1511" s="12">
        <v>0</v>
      </c>
      <c r="AC1511" s="12">
        <v>0</v>
      </c>
      <c r="AD1511" s="12">
        <v>0</v>
      </c>
      <c r="AE1511" s="12">
        <v>0</v>
      </c>
      <c r="AF1511" s="12">
        <v>0.253</v>
      </c>
      <c r="AG1511" s="113">
        <v>3.9512437185814275</v>
      </c>
      <c r="AH1511" s="12">
        <v>1</v>
      </c>
      <c r="AI1511" s="24">
        <v>28</v>
      </c>
      <c r="AJ1511" s="12">
        <v>1</v>
      </c>
      <c r="AK1511" s="12" t="s">
        <v>1856</v>
      </c>
      <c r="AL1511" s="12">
        <v>37</v>
      </c>
      <c r="AM1511" s="125" t="s">
        <v>285</v>
      </c>
      <c r="AN1511" s="128">
        <f t="shared" si="55"/>
        <v>1.355835153635182</v>
      </c>
      <c r="AO1511" s="12">
        <v>1376.05</v>
      </c>
      <c r="AP1511" s="12" t="s">
        <v>1870</v>
      </c>
      <c r="AQ1511" s="12" t="s">
        <v>1875</v>
      </c>
      <c r="AR1511" s="12" t="s">
        <v>1881</v>
      </c>
      <c r="AS1511" s="12" t="s">
        <v>1891</v>
      </c>
      <c r="AT1511" s="12" t="s">
        <v>17</v>
      </c>
    </row>
    <row r="1512" spans="1:46" ht="15" customHeight="1" x14ac:dyDescent="0.3">
      <c r="A1512" s="15">
        <v>7.0087910327970068E-3</v>
      </c>
      <c r="B1512" s="12">
        <v>1.4017582065594014E-2</v>
      </c>
      <c r="C1512" s="12">
        <v>0</v>
      </c>
      <c r="D1512" s="12">
        <v>1</v>
      </c>
      <c r="E1512" s="12">
        <v>0</v>
      </c>
      <c r="F1512" s="12">
        <v>0</v>
      </c>
      <c r="G1512" s="12">
        <v>1</v>
      </c>
      <c r="H1512" s="12">
        <v>0</v>
      </c>
      <c r="I1512" s="12">
        <v>0</v>
      </c>
      <c r="J1512" s="12">
        <v>0</v>
      </c>
      <c r="K1512" s="12">
        <v>0</v>
      </c>
      <c r="L1512" s="12">
        <v>0</v>
      </c>
      <c r="M1512" s="12">
        <v>0</v>
      </c>
      <c r="N1512" s="12">
        <v>0</v>
      </c>
      <c r="O1512" s="113">
        <v>7.6073814256397911</v>
      </c>
      <c r="P1512" s="12">
        <v>0</v>
      </c>
      <c r="Q1512" s="12">
        <v>1</v>
      </c>
      <c r="R1512" s="12">
        <v>3.8</v>
      </c>
      <c r="S1512" s="128">
        <v>2.4849066497880004</v>
      </c>
      <c r="T1512" s="126">
        <v>0</v>
      </c>
      <c r="U1512" s="128">
        <v>0.18760762972743175</v>
      </c>
      <c r="V1512" s="12">
        <v>1</v>
      </c>
      <c r="W1512" s="12">
        <v>0</v>
      </c>
      <c r="X1512" s="12">
        <v>1</v>
      </c>
      <c r="Y1512" s="12">
        <v>1</v>
      </c>
      <c r="Z1512" s="12">
        <v>0</v>
      </c>
      <c r="AA1512" s="12">
        <v>1</v>
      </c>
      <c r="AB1512" s="12">
        <v>0</v>
      </c>
      <c r="AC1512" s="12">
        <v>0</v>
      </c>
      <c r="AD1512" s="12">
        <v>0</v>
      </c>
      <c r="AE1512" s="12">
        <v>0</v>
      </c>
      <c r="AF1512" s="12">
        <v>0.253</v>
      </c>
      <c r="AG1512" s="113">
        <v>3.9512437185814275</v>
      </c>
      <c r="AH1512" s="12">
        <v>1</v>
      </c>
      <c r="AI1512" s="24">
        <v>28</v>
      </c>
      <c r="AJ1512" s="12">
        <v>1</v>
      </c>
      <c r="AK1512" s="12" t="s">
        <v>1856</v>
      </c>
      <c r="AL1512" s="12">
        <v>37</v>
      </c>
      <c r="AM1512" s="125" t="s">
        <v>285</v>
      </c>
      <c r="AN1512" s="128">
        <f t="shared" si="55"/>
        <v>1.355835153635182</v>
      </c>
      <c r="AO1512" s="12">
        <v>1376.05</v>
      </c>
      <c r="AP1512" s="12" t="s">
        <v>1870</v>
      </c>
      <c r="AQ1512" s="12" t="s">
        <v>1875</v>
      </c>
      <c r="AR1512" s="12" t="s">
        <v>1882</v>
      </c>
      <c r="AS1512" s="12" t="s">
        <v>1891</v>
      </c>
      <c r="AT1512" s="12" t="s">
        <v>17</v>
      </c>
    </row>
    <row r="1513" spans="1:46" ht="15" customHeight="1" x14ac:dyDescent="0.3">
      <c r="A1513" s="15">
        <v>-3.3950553618415764E-2</v>
      </c>
      <c r="B1513" s="12">
        <v>1.4470727771783768E-2</v>
      </c>
      <c r="C1513" s="12">
        <v>0</v>
      </c>
      <c r="D1513" s="12">
        <v>1</v>
      </c>
      <c r="E1513" s="12">
        <v>0</v>
      </c>
      <c r="F1513" s="12">
        <v>0</v>
      </c>
      <c r="G1513" s="12">
        <v>1</v>
      </c>
      <c r="H1513" s="12">
        <v>0</v>
      </c>
      <c r="I1513" s="12">
        <v>0</v>
      </c>
      <c r="J1513" s="12">
        <v>0</v>
      </c>
      <c r="K1513" s="12">
        <v>0</v>
      </c>
      <c r="L1513" s="12">
        <v>0</v>
      </c>
      <c r="M1513" s="12">
        <v>0</v>
      </c>
      <c r="N1513" s="12">
        <v>0</v>
      </c>
      <c r="O1513" s="113">
        <v>7.6073814256397911</v>
      </c>
      <c r="P1513" s="12">
        <v>0</v>
      </c>
      <c r="Q1513" s="12">
        <v>1</v>
      </c>
      <c r="R1513" s="12">
        <v>3.8</v>
      </c>
      <c r="S1513" s="128">
        <v>2.4849066497880004</v>
      </c>
      <c r="T1513" s="126">
        <v>0</v>
      </c>
      <c r="U1513" s="128">
        <v>0.18760762972743175</v>
      </c>
      <c r="V1513" s="12">
        <v>1</v>
      </c>
      <c r="W1513" s="12">
        <v>0</v>
      </c>
      <c r="X1513" s="12">
        <v>1</v>
      </c>
      <c r="Y1513" s="12">
        <v>1</v>
      </c>
      <c r="Z1513" s="12">
        <v>0</v>
      </c>
      <c r="AA1513" s="12">
        <v>1</v>
      </c>
      <c r="AB1513" s="12">
        <v>0</v>
      </c>
      <c r="AC1513" s="12">
        <v>0</v>
      </c>
      <c r="AD1513" s="12">
        <v>0</v>
      </c>
      <c r="AE1513" s="12">
        <v>0</v>
      </c>
      <c r="AF1513" s="12">
        <v>0.253</v>
      </c>
      <c r="AG1513" s="113">
        <v>3.9512437185814275</v>
      </c>
      <c r="AH1513" s="12">
        <v>1</v>
      </c>
      <c r="AI1513" s="24">
        <v>28</v>
      </c>
      <c r="AJ1513" s="12">
        <v>1</v>
      </c>
      <c r="AK1513" s="12" t="s">
        <v>1856</v>
      </c>
      <c r="AL1513" s="12">
        <v>37</v>
      </c>
      <c r="AM1513" s="125" t="s">
        <v>285</v>
      </c>
      <c r="AN1513" s="128">
        <f t="shared" si="55"/>
        <v>1.355835153635182</v>
      </c>
      <c r="AO1513" s="12">
        <v>1376.05</v>
      </c>
      <c r="AP1513" s="12" t="s">
        <v>1871</v>
      </c>
      <c r="AQ1513" s="12" t="s">
        <v>1876</v>
      </c>
      <c r="AR1513" s="12" t="s">
        <v>1877</v>
      </c>
      <c r="AS1513" s="12" t="s">
        <v>1892</v>
      </c>
      <c r="AT1513" s="12" t="s">
        <v>17</v>
      </c>
    </row>
    <row r="1514" spans="1:46" ht="15" customHeight="1" x14ac:dyDescent="0.3">
      <c r="A1514" s="15">
        <v>3.1062042540671204E-2</v>
      </c>
      <c r="B1514" s="12">
        <v>1.4472088001903633E-2</v>
      </c>
      <c r="C1514" s="12">
        <v>0</v>
      </c>
      <c r="D1514" s="12">
        <v>1</v>
      </c>
      <c r="E1514" s="12">
        <v>0</v>
      </c>
      <c r="F1514" s="12">
        <v>0</v>
      </c>
      <c r="G1514" s="12">
        <v>1</v>
      </c>
      <c r="H1514" s="12">
        <v>0</v>
      </c>
      <c r="I1514" s="12">
        <v>0</v>
      </c>
      <c r="J1514" s="12">
        <v>0</v>
      </c>
      <c r="K1514" s="12">
        <v>0</v>
      </c>
      <c r="L1514" s="12">
        <v>0</v>
      </c>
      <c r="M1514" s="12">
        <v>0</v>
      </c>
      <c r="N1514" s="12">
        <v>0</v>
      </c>
      <c r="O1514" s="113">
        <v>7.6073814256397911</v>
      </c>
      <c r="P1514" s="12">
        <v>0</v>
      </c>
      <c r="Q1514" s="12">
        <v>1</v>
      </c>
      <c r="R1514" s="12">
        <v>3.8</v>
      </c>
      <c r="S1514" s="128">
        <v>2.4849066497880004</v>
      </c>
      <c r="T1514" s="126">
        <v>0</v>
      </c>
      <c r="U1514" s="128">
        <v>0.18760762972743175</v>
      </c>
      <c r="V1514" s="12">
        <v>1</v>
      </c>
      <c r="W1514" s="12">
        <v>0</v>
      </c>
      <c r="X1514" s="12">
        <v>1</v>
      </c>
      <c r="Y1514" s="12">
        <v>1</v>
      </c>
      <c r="Z1514" s="12">
        <v>0</v>
      </c>
      <c r="AA1514" s="12">
        <v>1</v>
      </c>
      <c r="AB1514" s="12">
        <v>0</v>
      </c>
      <c r="AC1514" s="12">
        <v>0</v>
      </c>
      <c r="AD1514" s="12">
        <v>0</v>
      </c>
      <c r="AE1514" s="12">
        <v>0</v>
      </c>
      <c r="AF1514" s="12">
        <v>0.253</v>
      </c>
      <c r="AG1514" s="113">
        <v>3.9512437185814275</v>
      </c>
      <c r="AH1514" s="12">
        <v>1</v>
      </c>
      <c r="AI1514" s="24">
        <v>28</v>
      </c>
      <c r="AJ1514" s="12">
        <v>1</v>
      </c>
      <c r="AK1514" s="12" t="s">
        <v>1856</v>
      </c>
      <c r="AL1514" s="12">
        <v>37</v>
      </c>
      <c r="AM1514" s="125" t="s">
        <v>285</v>
      </c>
      <c r="AN1514" s="128">
        <f t="shared" si="55"/>
        <v>1.355835153635182</v>
      </c>
      <c r="AO1514" s="12">
        <v>1376.05</v>
      </c>
      <c r="AP1514" s="12" t="s">
        <v>1871</v>
      </c>
      <c r="AQ1514" s="12" t="s">
        <v>1876</v>
      </c>
      <c r="AR1514" s="12" t="s">
        <v>1878</v>
      </c>
      <c r="AS1514" s="12" t="s">
        <v>1892</v>
      </c>
      <c r="AT1514" s="12" t="s">
        <v>17</v>
      </c>
    </row>
    <row r="1515" spans="1:46" ht="15" customHeight="1" x14ac:dyDescent="0.3">
      <c r="A1515" s="15">
        <v>-3.2319707066296548E-2</v>
      </c>
      <c r="B1515" s="12">
        <v>1.4471510626699945E-2</v>
      </c>
      <c r="C1515" s="12">
        <v>0</v>
      </c>
      <c r="D1515" s="12">
        <v>1</v>
      </c>
      <c r="E1515" s="12">
        <v>0</v>
      </c>
      <c r="F1515" s="12">
        <v>0</v>
      </c>
      <c r="G1515" s="12">
        <v>1</v>
      </c>
      <c r="H1515" s="12">
        <v>0</v>
      </c>
      <c r="I1515" s="12">
        <v>0</v>
      </c>
      <c r="J1515" s="12">
        <v>0</v>
      </c>
      <c r="K1515" s="12">
        <v>0</v>
      </c>
      <c r="L1515" s="12">
        <v>0</v>
      </c>
      <c r="M1515" s="12">
        <v>0</v>
      </c>
      <c r="N1515" s="12">
        <v>0</v>
      </c>
      <c r="O1515" s="113">
        <v>7.6073814256397911</v>
      </c>
      <c r="P1515" s="12">
        <v>0</v>
      </c>
      <c r="Q1515" s="12">
        <v>1</v>
      </c>
      <c r="R1515" s="12">
        <v>3.8</v>
      </c>
      <c r="S1515" s="128">
        <v>2.4849066497880004</v>
      </c>
      <c r="T1515" s="126">
        <v>0</v>
      </c>
      <c r="U1515" s="128">
        <v>0.18760762972743175</v>
      </c>
      <c r="V1515" s="12">
        <v>1</v>
      </c>
      <c r="W1515" s="12">
        <v>0</v>
      </c>
      <c r="X1515" s="12">
        <v>1</v>
      </c>
      <c r="Y1515" s="12">
        <v>1</v>
      </c>
      <c r="Z1515" s="12">
        <v>0</v>
      </c>
      <c r="AA1515" s="12">
        <v>1</v>
      </c>
      <c r="AB1515" s="12">
        <v>0</v>
      </c>
      <c r="AC1515" s="12">
        <v>0</v>
      </c>
      <c r="AD1515" s="12">
        <v>0</v>
      </c>
      <c r="AE1515" s="12">
        <v>0</v>
      </c>
      <c r="AF1515" s="12">
        <v>0.253</v>
      </c>
      <c r="AG1515" s="113">
        <v>3.9512437185814275</v>
      </c>
      <c r="AH1515" s="12">
        <v>1</v>
      </c>
      <c r="AI1515" s="24">
        <v>28</v>
      </c>
      <c r="AJ1515" s="12">
        <v>1</v>
      </c>
      <c r="AK1515" s="12" t="s">
        <v>1856</v>
      </c>
      <c r="AL1515" s="12">
        <v>37</v>
      </c>
      <c r="AM1515" s="125" t="s">
        <v>285</v>
      </c>
      <c r="AN1515" s="128">
        <f t="shared" si="55"/>
        <v>1.355835153635182</v>
      </c>
      <c r="AO1515" s="12">
        <v>1376.05</v>
      </c>
      <c r="AP1515" s="12" t="s">
        <v>1872</v>
      </c>
      <c r="AQ1515" s="12" t="s">
        <v>1876</v>
      </c>
      <c r="AR1515" s="12" t="s">
        <v>1879</v>
      </c>
      <c r="AS1515" s="12" t="s">
        <v>1893</v>
      </c>
      <c r="AT1515" s="12" t="s">
        <v>17</v>
      </c>
    </row>
    <row r="1516" spans="1:46" ht="15" customHeight="1" x14ac:dyDescent="0.3">
      <c r="A1516" s="15">
        <v>3.1714776469017596E-2</v>
      </c>
      <c r="B1516" s="12">
        <v>1.4471791204309E-2</v>
      </c>
      <c r="C1516" s="12">
        <v>0</v>
      </c>
      <c r="D1516" s="12">
        <v>1</v>
      </c>
      <c r="E1516" s="12">
        <v>0</v>
      </c>
      <c r="F1516" s="12">
        <v>0</v>
      </c>
      <c r="G1516" s="12">
        <v>1</v>
      </c>
      <c r="H1516" s="12">
        <v>0</v>
      </c>
      <c r="I1516" s="12">
        <v>0</v>
      </c>
      <c r="J1516" s="12">
        <v>0</v>
      </c>
      <c r="K1516" s="12">
        <v>0</v>
      </c>
      <c r="L1516" s="12">
        <v>0</v>
      </c>
      <c r="M1516" s="12">
        <v>0</v>
      </c>
      <c r="N1516" s="12">
        <v>0</v>
      </c>
      <c r="O1516" s="113">
        <v>7.6073814256397911</v>
      </c>
      <c r="P1516" s="12">
        <v>0</v>
      </c>
      <c r="Q1516" s="12">
        <v>1</v>
      </c>
      <c r="R1516" s="12">
        <v>3.8</v>
      </c>
      <c r="S1516" s="128">
        <v>2.4849066497880004</v>
      </c>
      <c r="T1516" s="126">
        <v>0</v>
      </c>
      <c r="U1516" s="128">
        <v>0.18760762972743175</v>
      </c>
      <c r="V1516" s="12">
        <v>1</v>
      </c>
      <c r="W1516" s="12">
        <v>0</v>
      </c>
      <c r="X1516" s="12">
        <v>1</v>
      </c>
      <c r="Y1516" s="12">
        <v>1</v>
      </c>
      <c r="Z1516" s="12">
        <v>0</v>
      </c>
      <c r="AA1516" s="12">
        <v>1</v>
      </c>
      <c r="AB1516" s="12">
        <v>0</v>
      </c>
      <c r="AC1516" s="12">
        <v>0</v>
      </c>
      <c r="AD1516" s="12">
        <v>0</v>
      </c>
      <c r="AE1516" s="12">
        <v>0</v>
      </c>
      <c r="AF1516" s="12">
        <v>0.253</v>
      </c>
      <c r="AG1516" s="113">
        <v>3.9512437185814275</v>
      </c>
      <c r="AH1516" s="12">
        <v>1</v>
      </c>
      <c r="AI1516" s="24">
        <v>28</v>
      </c>
      <c r="AJ1516" s="12">
        <v>1</v>
      </c>
      <c r="AK1516" s="12" t="s">
        <v>1856</v>
      </c>
      <c r="AL1516" s="12">
        <v>37</v>
      </c>
      <c r="AM1516" s="125" t="s">
        <v>285</v>
      </c>
      <c r="AN1516" s="128">
        <f t="shared" si="55"/>
        <v>1.355835153635182</v>
      </c>
      <c r="AO1516" s="12">
        <v>1376.05</v>
      </c>
      <c r="AP1516" s="12" t="s">
        <v>1872</v>
      </c>
      <c r="AQ1516" s="12" t="s">
        <v>1876</v>
      </c>
      <c r="AR1516" s="12" t="s">
        <v>1880</v>
      </c>
      <c r="AS1516" s="12" t="s">
        <v>1893</v>
      </c>
      <c r="AT1516" s="12" t="s">
        <v>17</v>
      </c>
    </row>
    <row r="1517" spans="1:46" ht="15" customHeight="1" x14ac:dyDescent="0.3">
      <c r="A1517" s="15">
        <v>-2.6053487713507021E-2</v>
      </c>
      <c r="B1517" s="12">
        <v>1.4474159840837232E-2</v>
      </c>
      <c r="C1517" s="12">
        <v>0</v>
      </c>
      <c r="D1517" s="12">
        <v>1</v>
      </c>
      <c r="E1517" s="12">
        <v>0</v>
      </c>
      <c r="F1517" s="12">
        <v>0</v>
      </c>
      <c r="G1517" s="12">
        <v>1</v>
      </c>
      <c r="H1517" s="12">
        <v>0</v>
      </c>
      <c r="I1517" s="12">
        <v>0</v>
      </c>
      <c r="J1517" s="12">
        <v>0</v>
      </c>
      <c r="K1517" s="12">
        <v>0</v>
      </c>
      <c r="L1517" s="12">
        <v>0</v>
      </c>
      <c r="M1517" s="12">
        <v>0</v>
      </c>
      <c r="N1517" s="12">
        <v>0</v>
      </c>
      <c r="O1517" s="113">
        <v>7.6073814256397911</v>
      </c>
      <c r="P1517" s="12">
        <v>0</v>
      </c>
      <c r="Q1517" s="12">
        <v>1</v>
      </c>
      <c r="R1517" s="12">
        <v>3.8</v>
      </c>
      <c r="S1517" s="128">
        <v>2.4849066497880004</v>
      </c>
      <c r="T1517" s="126">
        <v>0</v>
      </c>
      <c r="U1517" s="128">
        <v>0.18760762972743175</v>
      </c>
      <c r="V1517" s="12">
        <v>1</v>
      </c>
      <c r="W1517" s="12">
        <v>0</v>
      </c>
      <c r="X1517" s="12">
        <v>1</v>
      </c>
      <c r="Y1517" s="12">
        <v>1</v>
      </c>
      <c r="Z1517" s="12">
        <v>0</v>
      </c>
      <c r="AA1517" s="12">
        <v>1</v>
      </c>
      <c r="AB1517" s="12">
        <v>0</v>
      </c>
      <c r="AC1517" s="12">
        <v>0</v>
      </c>
      <c r="AD1517" s="12">
        <v>0</v>
      </c>
      <c r="AE1517" s="12">
        <v>0</v>
      </c>
      <c r="AF1517" s="12">
        <v>0.253</v>
      </c>
      <c r="AG1517" s="113">
        <v>3.9512437185814275</v>
      </c>
      <c r="AH1517" s="12">
        <v>1</v>
      </c>
      <c r="AI1517" s="24">
        <v>28</v>
      </c>
      <c r="AJ1517" s="12">
        <v>1</v>
      </c>
      <c r="AK1517" s="12" t="s">
        <v>1856</v>
      </c>
      <c r="AL1517" s="12">
        <v>37</v>
      </c>
      <c r="AM1517" s="125" t="s">
        <v>285</v>
      </c>
      <c r="AN1517" s="128">
        <f t="shared" si="55"/>
        <v>1.355835153635182</v>
      </c>
      <c r="AO1517" s="12">
        <v>1376.05</v>
      </c>
      <c r="AP1517" s="12" t="s">
        <v>1872</v>
      </c>
      <c r="AQ1517" s="12" t="s">
        <v>1876</v>
      </c>
      <c r="AR1517" s="12" t="s">
        <v>1881</v>
      </c>
      <c r="AS1517" s="12" t="s">
        <v>1894</v>
      </c>
      <c r="AT1517" s="12" t="s">
        <v>17</v>
      </c>
    </row>
    <row r="1518" spans="1:46" ht="15" customHeight="1" x14ac:dyDescent="0.3">
      <c r="A1518" s="15">
        <v>2.2790919704284207E-2</v>
      </c>
      <c r="B1518" s="12">
        <v>1.4475313866234567E-2</v>
      </c>
      <c r="C1518" s="12">
        <v>0</v>
      </c>
      <c r="D1518" s="12">
        <v>1</v>
      </c>
      <c r="E1518" s="12">
        <v>0</v>
      </c>
      <c r="F1518" s="12">
        <v>0</v>
      </c>
      <c r="G1518" s="12">
        <v>1</v>
      </c>
      <c r="H1518" s="12">
        <v>0</v>
      </c>
      <c r="I1518" s="12">
        <v>0</v>
      </c>
      <c r="J1518" s="12">
        <v>0</v>
      </c>
      <c r="K1518" s="12">
        <v>0</v>
      </c>
      <c r="L1518" s="12">
        <v>0</v>
      </c>
      <c r="M1518" s="12">
        <v>0</v>
      </c>
      <c r="N1518" s="12">
        <v>0</v>
      </c>
      <c r="O1518" s="113">
        <v>7.6073814256397911</v>
      </c>
      <c r="P1518" s="12">
        <v>0</v>
      </c>
      <c r="Q1518" s="12">
        <v>1</v>
      </c>
      <c r="R1518" s="12">
        <v>3.8</v>
      </c>
      <c r="S1518" s="128">
        <v>2.4849066497880004</v>
      </c>
      <c r="T1518" s="126">
        <v>0</v>
      </c>
      <c r="U1518" s="128">
        <v>0.18760762972743175</v>
      </c>
      <c r="V1518" s="12">
        <v>1</v>
      </c>
      <c r="W1518" s="12">
        <v>0</v>
      </c>
      <c r="X1518" s="12">
        <v>1</v>
      </c>
      <c r="Y1518" s="12">
        <v>1</v>
      </c>
      <c r="Z1518" s="12">
        <v>0</v>
      </c>
      <c r="AA1518" s="12">
        <v>1</v>
      </c>
      <c r="AB1518" s="12">
        <v>0</v>
      </c>
      <c r="AC1518" s="12">
        <v>0</v>
      </c>
      <c r="AD1518" s="12">
        <v>0</v>
      </c>
      <c r="AE1518" s="12">
        <v>0</v>
      </c>
      <c r="AF1518" s="12">
        <v>0.253</v>
      </c>
      <c r="AG1518" s="113">
        <v>3.9512437185814275</v>
      </c>
      <c r="AH1518" s="12">
        <v>1</v>
      </c>
      <c r="AI1518" s="24">
        <v>28</v>
      </c>
      <c r="AJ1518" s="12">
        <v>1</v>
      </c>
      <c r="AK1518" s="12" t="s">
        <v>1856</v>
      </c>
      <c r="AL1518" s="12">
        <v>37</v>
      </c>
      <c r="AM1518" s="125" t="s">
        <v>285</v>
      </c>
      <c r="AN1518" s="128">
        <f t="shared" si="55"/>
        <v>1.355835153635182</v>
      </c>
      <c r="AO1518" s="12">
        <v>1376.05</v>
      </c>
      <c r="AP1518" s="12" t="s">
        <v>1872</v>
      </c>
      <c r="AQ1518" s="12" t="s">
        <v>1876</v>
      </c>
      <c r="AR1518" s="12" t="s">
        <v>1882</v>
      </c>
      <c r="AS1518" s="12" t="s">
        <v>1894</v>
      </c>
      <c r="AT1518" s="12" t="s">
        <v>17</v>
      </c>
    </row>
    <row r="1519" spans="1:46" ht="15" customHeight="1" x14ac:dyDescent="0.3">
      <c r="A1519" s="15">
        <v>-3.1787063460303419E-3</v>
      </c>
      <c r="B1519" s="12">
        <v>6.3574126920606837E-3</v>
      </c>
      <c r="C1519" s="12">
        <v>0</v>
      </c>
      <c r="D1519" s="12">
        <v>1</v>
      </c>
      <c r="E1519" s="12">
        <v>0</v>
      </c>
      <c r="F1519" s="12">
        <v>1</v>
      </c>
      <c r="G1519" s="12">
        <v>1</v>
      </c>
      <c r="H1519" s="12">
        <v>0</v>
      </c>
      <c r="I1519" s="12">
        <v>0</v>
      </c>
      <c r="J1519" s="12">
        <v>0</v>
      </c>
      <c r="K1519" s="12">
        <v>0</v>
      </c>
      <c r="L1519" s="12">
        <v>0</v>
      </c>
      <c r="M1519" s="12">
        <v>0</v>
      </c>
      <c r="N1519" s="12">
        <v>0</v>
      </c>
      <c r="O1519" s="113">
        <v>7.6073814256397911</v>
      </c>
      <c r="P1519" s="12">
        <v>0</v>
      </c>
      <c r="Q1519" s="12">
        <v>1</v>
      </c>
      <c r="R1519" s="12">
        <v>3.8</v>
      </c>
      <c r="S1519" s="128">
        <v>2.4849066497880004</v>
      </c>
      <c r="T1519" s="126">
        <v>0</v>
      </c>
      <c r="U1519" s="128">
        <v>0.18760762972743175</v>
      </c>
      <c r="V1519" s="12">
        <v>1</v>
      </c>
      <c r="W1519" s="12">
        <v>0</v>
      </c>
      <c r="X1519" s="12">
        <v>1</v>
      </c>
      <c r="Y1519" s="12">
        <v>1</v>
      </c>
      <c r="Z1519" s="12">
        <v>0</v>
      </c>
      <c r="AA1519" s="12">
        <v>1</v>
      </c>
      <c r="AB1519" s="12">
        <v>0</v>
      </c>
      <c r="AC1519" s="12">
        <v>0</v>
      </c>
      <c r="AD1519" s="12">
        <v>0</v>
      </c>
      <c r="AE1519" s="12">
        <v>0</v>
      </c>
      <c r="AF1519" s="12">
        <v>0.253</v>
      </c>
      <c r="AG1519" s="113">
        <v>3.9512437185814275</v>
      </c>
      <c r="AH1519" s="12">
        <v>1</v>
      </c>
      <c r="AI1519" s="24">
        <v>28</v>
      </c>
      <c r="AJ1519" s="12">
        <v>1</v>
      </c>
      <c r="AK1519" s="12" t="s">
        <v>1856</v>
      </c>
      <c r="AL1519" s="12">
        <v>37</v>
      </c>
      <c r="AM1519" s="125" t="s">
        <v>285</v>
      </c>
      <c r="AN1519" s="128">
        <f t="shared" si="55"/>
        <v>1.355835153635182</v>
      </c>
      <c r="AO1519" s="12">
        <v>1376.05</v>
      </c>
      <c r="AP1519" s="12" t="s">
        <v>1895</v>
      </c>
      <c r="AQ1519" s="12" t="s">
        <v>1873</v>
      </c>
      <c r="AR1519" s="12" t="s">
        <v>1879</v>
      </c>
      <c r="AS1519" s="12" t="s">
        <v>1896</v>
      </c>
      <c r="AT1519" s="12" t="s">
        <v>17</v>
      </c>
    </row>
    <row r="1520" spans="1:46" ht="15" customHeight="1" x14ac:dyDescent="0.3">
      <c r="A1520" s="15">
        <v>1.9068866559175519E-2</v>
      </c>
      <c r="B1520" s="12">
        <v>6.3562888530585056E-3</v>
      </c>
      <c r="C1520" s="12">
        <v>0</v>
      </c>
      <c r="D1520" s="12">
        <v>1</v>
      </c>
      <c r="E1520" s="12">
        <v>0</v>
      </c>
      <c r="F1520" s="12">
        <v>1</v>
      </c>
      <c r="G1520" s="12">
        <v>1</v>
      </c>
      <c r="H1520" s="12">
        <v>0</v>
      </c>
      <c r="I1520" s="12">
        <v>0</v>
      </c>
      <c r="J1520" s="12">
        <v>0</v>
      </c>
      <c r="K1520" s="12">
        <v>0</v>
      </c>
      <c r="L1520" s="12">
        <v>0</v>
      </c>
      <c r="M1520" s="12">
        <v>0</v>
      </c>
      <c r="N1520" s="12">
        <v>0</v>
      </c>
      <c r="O1520" s="113">
        <v>7.6073814256397911</v>
      </c>
      <c r="P1520" s="12">
        <v>0</v>
      </c>
      <c r="Q1520" s="12">
        <v>1</v>
      </c>
      <c r="R1520" s="12">
        <v>3.8</v>
      </c>
      <c r="S1520" s="128">
        <v>2.4849066497880004</v>
      </c>
      <c r="T1520" s="126">
        <v>0</v>
      </c>
      <c r="U1520" s="128">
        <v>0.18760762972743175</v>
      </c>
      <c r="V1520" s="12">
        <v>1</v>
      </c>
      <c r="W1520" s="12">
        <v>0</v>
      </c>
      <c r="X1520" s="12">
        <v>1</v>
      </c>
      <c r="Y1520" s="12">
        <v>1</v>
      </c>
      <c r="Z1520" s="12">
        <v>0</v>
      </c>
      <c r="AA1520" s="12">
        <v>1</v>
      </c>
      <c r="AB1520" s="12">
        <v>0</v>
      </c>
      <c r="AC1520" s="12">
        <v>0</v>
      </c>
      <c r="AD1520" s="12">
        <v>0</v>
      </c>
      <c r="AE1520" s="12">
        <v>0</v>
      </c>
      <c r="AF1520" s="12">
        <v>0.253</v>
      </c>
      <c r="AG1520" s="113">
        <v>3.9512437185814275</v>
      </c>
      <c r="AH1520" s="12">
        <v>1</v>
      </c>
      <c r="AI1520" s="24">
        <v>28</v>
      </c>
      <c r="AJ1520" s="12">
        <v>1</v>
      </c>
      <c r="AK1520" s="12" t="s">
        <v>1856</v>
      </c>
      <c r="AL1520" s="12">
        <v>37</v>
      </c>
      <c r="AM1520" s="125" t="s">
        <v>285</v>
      </c>
      <c r="AN1520" s="128">
        <f t="shared" si="55"/>
        <v>1.355835153635182</v>
      </c>
      <c r="AO1520" s="12">
        <v>1376.05</v>
      </c>
      <c r="AP1520" s="12" t="s">
        <v>1895</v>
      </c>
      <c r="AQ1520" s="12" t="s">
        <v>1873</v>
      </c>
      <c r="AR1520" s="12" t="s">
        <v>1881</v>
      </c>
      <c r="AS1520" s="12" t="s">
        <v>1897</v>
      </c>
      <c r="AT1520" s="12" t="s">
        <v>17</v>
      </c>
    </row>
    <row r="1521" spans="1:47" ht="15" customHeight="1" x14ac:dyDescent="0.3">
      <c r="A1521" s="15">
        <v>-1.4958676935832704E-3</v>
      </c>
      <c r="B1521" s="12">
        <v>6.3574376977289003E-3</v>
      </c>
      <c r="C1521" s="12">
        <v>0</v>
      </c>
      <c r="D1521" s="12">
        <v>1</v>
      </c>
      <c r="E1521" s="12">
        <v>0</v>
      </c>
      <c r="F1521" s="12">
        <v>1</v>
      </c>
      <c r="G1521" s="12">
        <v>1</v>
      </c>
      <c r="H1521" s="12">
        <v>0</v>
      </c>
      <c r="I1521" s="12">
        <v>0</v>
      </c>
      <c r="J1521" s="12">
        <v>0</v>
      </c>
      <c r="K1521" s="12">
        <v>0</v>
      </c>
      <c r="L1521" s="12">
        <v>0</v>
      </c>
      <c r="M1521" s="12">
        <v>0</v>
      </c>
      <c r="N1521" s="12">
        <v>0</v>
      </c>
      <c r="O1521" s="113">
        <v>7.6073814256397911</v>
      </c>
      <c r="P1521" s="12">
        <v>0</v>
      </c>
      <c r="Q1521" s="12">
        <v>1</v>
      </c>
      <c r="R1521" s="12">
        <v>3.8</v>
      </c>
      <c r="S1521" s="128">
        <v>2.4849066497880004</v>
      </c>
      <c r="T1521" s="126">
        <v>0</v>
      </c>
      <c r="U1521" s="128">
        <v>0.18760762972743175</v>
      </c>
      <c r="V1521" s="12">
        <v>1</v>
      </c>
      <c r="W1521" s="12">
        <v>0</v>
      </c>
      <c r="X1521" s="12">
        <v>1</v>
      </c>
      <c r="Y1521" s="12">
        <v>1</v>
      </c>
      <c r="Z1521" s="12">
        <v>0</v>
      </c>
      <c r="AA1521" s="12">
        <v>1</v>
      </c>
      <c r="AB1521" s="12">
        <v>0</v>
      </c>
      <c r="AC1521" s="12">
        <v>0</v>
      </c>
      <c r="AD1521" s="12">
        <v>0</v>
      </c>
      <c r="AE1521" s="12">
        <v>0</v>
      </c>
      <c r="AF1521" s="12">
        <v>0.253</v>
      </c>
      <c r="AG1521" s="113">
        <v>3.9512437185814275</v>
      </c>
      <c r="AH1521" s="12">
        <v>1</v>
      </c>
      <c r="AI1521" s="24">
        <v>28</v>
      </c>
      <c r="AJ1521" s="12">
        <v>1</v>
      </c>
      <c r="AK1521" s="12" t="s">
        <v>1856</v>
      </c>
      <c r="AL1521" s="12">
        <v>37</v>
      </c>
      <c r="AM1521" s="125" t="s">
        <v>285</v>
      </c>
      <c r="AN1521" s="128">
        <f t="shared" si="55"/>
        <v>1.355835153635182</v>
      </c>
      <c r="AO1521" s="12">
        <v>1376.05</v>
      </c>
      <c r="AP1521" s="12" t="s">
        <v>1895</v>
      </c>
      <c r="AQ1521" s="12" t="s">
        <v>1874</v>
      </c>
      <c r="AR1521" s="12" t="s">
        <v>1879</v>
      </c>
      <c r="AS1521" s="12" t="s">
        <v>1898</v>
      </c>
      <c r="AT1521" s="12" t="s">
        <v>17</v>
      </c>
    </row>
    <row r="1522" spans="1:47" ht="15" customHeight="1" x14ac:dyDescent="0.3">
      <c r="A1522" s="15">
        <v>1.3420063750413339E-2</v>
      </c>
      <c r="B1522" s="12">
        <v>6.3568723028273703E-3</v>
      </c>
      <c r="C1522" s="12">
        <v>0</v>
      </c>
      <c r="D1522" s="12">
        <v>1</v>
      </c>
      <c r="E1522" s="12">
        <v>0</v>
      </c>
      <c r="F1522" s="12">
        <v>1</v>
      </c>
      <c r="G1522" s="12">
        <v>1</v>
      </c>
      <c r="H1522" s="12">
        <v>0</v>
      </c>
      <c r="I1522" s="12">
        <v>0</v>
      </c>
      <c r="J1522" s="12">
        <v>0</v>
      </c>
      <c r="K1522" s="12">
        <v>0</v>
      </c>
      <c r="L1522" s="12">
        <v>0</v>
      </c>
      <c r="M1522" s="12">
        <v>0</v>
      </c>
      <c r="N1522" s="12">
        <v>0</v>
      </c>
      <c r="O1522" s="113">
        <v>7.6073814256397911</v>
      </c>
      <c r="P1522" s="12">
        <v>0</v>
      </c>
      <c r="Q1522" s="12">
        <v>1</v>
      </c>
      <c r="R1522" s="12">
        <v>3.8</v>
      </c>
      <c r="S1522" s="128">
        <v>2.4849066497880004</v>
      </c>
      <c r="T1522" s="126">
        <v>0</v>
      </c>
      <c r="U1522" s="128">
        <v>0.18760762972743175</v>
      </c>
      <c r="V1522" s="12">
        <v>1</v>
      </c>
      <c r="W1522" s="12">
        <v>0</v>
      </c>
      <c r="X1522" s="12">
        <v>1</v>
      </c>
      <c r="Y1522" s="12">
        <v>1</v>
      </c>
      <c r="Z1522" s="12">
        <v>0</v>
      </c>
      <c r="AA1522" s="12">
        <v>1</v>
      </c>
      <c r="AB1522" s="12">
        <v>0</v>
      </c>
      <c r="AC1522" s="12">
        <v>0</v>
      </c>
      <c r="AD1522" s="12">
        <v>0</v>
      </c>
      <c r="AE1522" s="12">
        <v>0</v>
      </c>
      <c r="AF1522" s="12">
        <v>0.253</v>
      </c>
      <c r="AG1522" s="113">
        <v>3.9512437185814275</v>
      </c>
      <c r="AH1522" s="12">
        <v>1</v>
      </c>
      <c r="AI1522" s="24">
        <v>28</v>
      </c>
      <c r="AJ1522" s="12">
        <v>1</v>
      </c>
      <c r="AK1522" s="12" t="s">
        <v>1856</v>
      </c>
      <c r="AL1522" s="12">
        <v>37</v>
      </c>
      <c r="AM1522" s="125" t="s">
        <v>285</v>
      </c>
      <c r="AN1522" s="128">
        <f t="shared" si="55"/>
        <v>1.355835153635182</v>
      </c>
      <c r="AO1522" s="12">
        <v>1376.05</v>
      </c>
      <c r="AP1522" s="12" t="s">
        <v>1895</v>
      </c>
      <c r="AQ1522" s="12" t="s">
        <v>1874</v>
      </c>
      <c r="AR1522" s="12" t="s">
        <v>1881</v>
      </c>
      <c r="AS1522" s="12" t="s">
        <v>1899</v>
      </c>
      <c r="AT1522" s="12" t="s">
        <v>17</v>
      </c>
      <c r="AU1522" s="12"/>
    </row>
    <row r="1523" spans="1:47" ht="15" customHeight="1" x14ac:dyDescent="0.3">
      <c r="A1523" s="15">
        <v>1.7158771777933183E-2</v>
      </c>
      <c r="B1523" s="12">
        <v>3.6102591335105197E-2</v>
      </c>
      <c r="C1523" s="12">
        <v>0</v>
      </c>
      <c r="D1523" s="12">
        <v>1</v>
      </c>
      <c r="E1523" s="12">
        <v>0</v>
      </c>
      <c r="F1523" s="12">
        <v>1</v>
      </c>
      <c r="G1523" s="12">
        <v>1</v>
      </c>
      <c r="H1523" s="12">
        <v>0</v>
      </c>
      <c r="I1523" s="12">
        <v>0</v>
      </c>
      <c r="J1523" s="12">
        <v>0</v>
      </c>
      <c r="K1523" s="12">
        <v>0</v>
      </c>
      <c r="L1523" s="12">
        <v>0</v>
      </c>
      <c r="M1523" s="12">
        <v>0</v>
      </c>
      <c r="N1523" s="12">
        <v>0</v>
      </c>
      <c r="O1523" s="113">
        <v>7.605641213889256</v>
      </c>
      <c r="P1523" s="12">
        <v>0</v>
      </c>
      <c r="Q1523" s="12">
        <v>1</v>
      </c>
      <c r="R1523" s="12">
        <v>3.8</v>
      </c>
      <c r="S1523" s="128">
        <v>5.8406416573733981</v>
      </c>
      <c r="T1523" s="126">
        <v>1</v>
      </c>
      <c r="U1523" s="128">
        <v>1.1725980386041246</v>
      </c>
      <c r="V1523" s="12">
        <v>1</v>
      </c>
      <c r="W1523" s="12">
        <v>1</v>
      </c>
      <c r="X1523" s="12">
        <v>1</v>
      </c>
      <c r="Y1523" s="12">
        <v>0</v>
      </c>
      <c r="Z1523" s="12">
        <v>0</v>
      </c>
      <c r="AA1523" s="12">
        <v>1</v>
      </c>
      <c r="AB1523" s="12">
        <v>0</v>
      </c>
      <c r="AC1523" s="12">
        <v>0</v>
      </c>
      <c r="AD1523" s="12">
        <v>0</v>
      </c>
      <c r="AE1523" s="12">
        <v>1</v>
      </c>
      <c r="AF1523" s="12">
        <v>0.5</v>
      </c>
      <c r="AG1523" s="113">
        <v>3.1780538303479458</v>
      </c>
      <c r="AH1523" s="12">
        <v>0</v>
      </c>
      <c r="AI1523" s="24">
        <v>18</v>
      </c>
      <c r="AJ1523" s="12">
        <v>1</v>
      </c>
      <c r="AK1523" s="12" t="s">
        <v>1904</v>
      </c>
      <c r="AL1523" s="12">
        <v>38</v>
      </c>
      <c r="AM1523" s="12" t="s">
        <v>288</v>
      </c>
      <c r="AN1523" s="128">
        <f t="shared" ref="AN1523:AN1540" si="56">LN(85)</f>
        <v>4.4426512564903167</v>
      </c>
      <c r="AO1523" s="12">
        <v>44.2</v>
      </c>
      <c r="AP1523" s="12" t="s">
        <v>1912</v>
      </c>
      <c r="AQ1523" s="12" t="s">
        <v>1912</v>
      </c>
      <c r="AR1523" s="12" t="s">
        <v>1913</v>
      </c>
      <c r="AS1523" s="12" t="s">
        <v>1921</v>
      </c>
      <c r="AT1523" s="12" t="s">
        <v>17</v>
      </c>
    </row>
    <row r="1524" spans="1:47" ht="15" customHeight="1" x14ac:dyDescent="0.3">
      <c r="A1524" s="15">
        <v>8.9320971578449124E-3</v>
      </c>
      <c r="B1524" s="12">
        <v>3.6106466817955096E-2</v>
      </c>
      <c r="C1524" s="12">
        <v>0</v>
      </c>
      <c r="D1524" s="12">
        <v>1</v>
      </c>
      <c r="E1524" s="12">
        <v>0</v>
      </c>
      <c r="F1524" s="12">
        <v>1</v>
      </c>
      <c r="G1524" s="12">
        <v>1</v>
      </c>
      <c r="H1524" s="12">
        <v>0</v>
      </c>
      <c r="I1524" s="12">
        <v>0</v>
      </c>
      <c r="J1524" s="12">
        <v>0</v>
      </c>
      <c r="K1524" s="12">
        <v>0</v>
      </c>
      <c r="L1524" s="12">
        <v>0</v>
      </c>
      <c r="M1524" s="12">
        <v>0</v>
      </c>
      <c r="N1524" s="12">
        <v>0</v>
      </c>
      <c r="O1524" s="113">
        <v>7.605641213889256</v>
      </c>
      <c r="P1524" s="12">
        <v>0</v>
      </c>
      <c r="Q1524" s="12">
        <v>1</v>
      </c>
      <c r="R1524" s="12">
        <v>3.8</v>
      </c>
      <c r="S1524" s="128">
        <v>5.8406416573733981</v>
      </c>
      <c r="T1524" s="126">
        <v>1</v>
      </c>
      <c r="U1524" s="128">
        <v>1.1725980386041246</v>
      </c>
      <c r="V1524" s="12">
        <v>1</v>
      </c>
      <c r="W1524" s="12">
        <v>1</v>
      </c>
      <c r="X1524" s="12">
        <v>1</v>
      </c>
      <c r="Y1524" s="12">
        <v>0</v>
      </c>
      <c r="Z1524" s="12">
        <v>0</v>
      </c>
      <c r="AA1524" s="12">
        <v>1</v>
      </c>
      <c r="AB1524" s="12">
        <v>0</v>
      </c>
      <c r="AC1524" s="12">
        <v>0</v>
      </c>
      <c r="AD1524" s="12">
        <v>0</v>
      </c>
      <c r="AE1524" s="12">
        <v>1</v>
      </c>
      <c r="AF1524" s="12">
        <v>0.5</v>
      </c>
      <c r="AG1524" s="113">
        <v>3.1780538303479458</v>
      </c>
      <c r="AH1524" s="12">
        <v>0</v>
      </c>
      <c r="AI1524" s="24">
        <v>18</v>
      </c>
      <c r="AJ1524" s="12">
        <v>1</v>
      </c>
      <c r="AK1524" s="12" t="s">
        <v>1904</v>
      </c>
      <c r="AL1524" s="12">
        <v>38</v>
      </c>
      <c r="AM1524" s="12" t="s">
        <v>288</v>
      </c>
      <c r="AN1524" s="128">
        <f t="shared" si="56"/>
        <v>4.4426512564903167</v>
      </c>
      <c r="AO1524" s="12">
        <v>44.2</v>
      </c>
      <c r="AP1524" s="12" t="s">
        <v>1912</v>
      </c>
      <c r="AQ1524" s="12" t="s">
        <v>1912</v>
      </c>
      <c r="AR1524" s="12" t="s">
        <v>1914</v>
      </c>
      <c r="AS1524" s="12" t="s">
        <v>1922</v>
      </c>
      <c r="AT1524" s="12" t="s">
        <v>17</v>
      </c>
    </row>
    <row r="1525" spans="1:47" ht="15" customHeight="1" x14ac:dyDescent="0.3">
      <c r="A1525" s="15">
        <v>0.10969325240237093</v>
      </c>
      <c r="B1525" s="12">
        <v>3.5890013616814223E-2</v>
      </c>
      <c r="C1525" s="12">
        <v>0</v>
      </c>
      <c r="D1525" s="12">
        <v>1</v>
      </c>
      <c r="E1525" s="12">
        <v>0</v>
      </c>
      <c r="F1525" s="12">
        <v>1</v>
      </c>
      <c r="G1525" s="12">
        <v>1</v>
      </c>
      <c r="H1525" s="12">
        <v>0</v>
      </c>
      <c r="I1525" s="12">
        <v>0</v>
      </c>
      <c r="J1525" s="12">
        <v>0</v>
      </c>
      <c r="K1525" s="12">
        <v>0</v>
      </c>
      <c r="L1525" s="12">
        <v>0</v>
      </c>
      <c r="M1525" s="12">
        <v>0</v>
      </c>
      <c r="N1525" s="12">
        <v>0</v>
      </c>
      <c r="O1525" s="113">
        <v>7.605641213889256</v>
      </c>
      <c r="P1525" s="12">
        <v>0</v>
      </c>
      <c r="Q1525" s="12">
        <v>1</v>
      </c>
      <c r="R1525" s="12">
        <v>3.8</v>
      </c>
      <c r="S1525" s="128">
        <v>5.8406416573733981</v>
      </c>
      <c r="T1525" s="126">
        <v>1</v>
      </c>
      <c r="U1525" s="128">
        <v>1.1725980386041246</v>
      </c>
      <c r="V1525" s="12">
        <v>1</v>
      </c>
      <c r="W1525" s="12">
        <v>1</v>
      </c>
      <c r="X1525" s="12">
        <v>1</v>
      </c>
      <c r="Y1525" s="12">
        <v>0</v>
      </c>
      <c r="Z1525" s="12">
        <v>0</v>
      </c>
      <c r="AA1525" s="12">
        <v>1</v>
      </c>
      <c r="AB1525" s="12">
        <v>0</v>
      </c>
      <c r="AC1525" s="12">
        <v>0</v>
      </c>
      <c r="AD1525" s="12">
        <v>0</v>
      </c>
      <c r="AE1525" s="12">
        <v>1</v>
      </c>
      <c r="AF1525" s="12">
        <v>0.5</v>
      </c>
      <c r="AG1525" s="113">
        <v>3.1780538303479458</v>
      </c>
      <c r="AH1525" s="12">
        <v>0</v>
      </c>
      <c r="AI1525" s="24">
        <v>18</v>
      </c>
      <c r="AJ1525" s="12">
        <v>1</v>
      </c>
      <c r="AK1525" s="12" t="s">
        <v>1904</v>
      </c>
      <c r="AL1525" s="12">
        <v>38</v>
      </c>
      <c r="AM1525" s="12" t="s">
        <v>288</v>
      </c>
      <c r="AN1525" s="128">
        <f t="shared" si="56"/>
        <v>4.4426512564903167</v>
      </c>
      <c r="AO1525" s="12">
        <v>44.2</v>
      </c>
      <c r="AP1525" s="12" t="s">
        <v>1912</v>
      </c>
      <c r="AQ1525" s="12" t="s">
        <v>1912</v>
      </c>
      <c r="AR1525" s="12" t="s">
        <v>1915</v>
      </c>
      <c r="AS1525" s="12" t="s">
        <v>1923</v>
      </c>
      <c r="AT1525" s="12" t="s">
        <v>17</v>
      </c>
    </row>
    <row r="1526" spans="1:47" ht="15" customHeight="1" x14ac:dyDescent="0.3">
      <c r="A1526" s="15">
        <v>2.4616895480823426E-2</v>
      </c>
      <c r="B1526" s="12">
        <v>3.6479460110167145E-2</v>
      </c>
      <c r="C1526" s="12">
        <v>0</v>
      </c>
      <c r="D1526" s="12">
        <v>1</v>
      </c>
      <c r="E1526" s="12">
        <v>0</v>
      </c>
      <c r="F1526" s="12">
        <v>1</v>
      </c>
      <c r="G1526" s="12">
        <v>1</v>
      </c>
      <c r="H1526" s="12">
        <v>0</v>
      </c>
      <c r="I1526" s="12">
        <v>0</v>
      </c>
      <c r="J1526" s="12">
        <v>0</v>
      </c>
      <c r="K1526" s="12">
        <v>0</v>
      </c>
      <c r="L1526" s="12">
        <v>0</v>
      </c>
      <c r="M1526" s="12">
        <v>0</v>
      </c>
      <c r="N1526" s="12">
        <v>0</v>
      </c>
      <c r="O1526" s="113">
        <v>7.605641213889256</v>
      </c>
      <c r="P1526" s="12">
        <v>0</v>
      </c>
      <c r="Q1526" s="12">
        <v>1</v>
      </c>
      <c r="R1526" s="12">
        <v>3.8</v>
      </c>
      <c r="S1526" s="128">
        <v>5.8406416573733981</v>
      </c>
      <c r="T1526" s="126">
        <v>1</v>
      </c>
      <c r="U1526" s="128">
        <v>1.1725980386041246</v>
      </c>
      <c r="V1526" s="12">
        <v>1</v>
      </c>
      <c r="W1526" s="12">
        <v>1</v>
      </c>
      <c r="X1526" s="12">
        <v>1</v>
      </c>
      <c r="Y1526" s="12">
        <v>0</v>
      </c>
      <c r="Z1526" s="12">
        <v>0</v>
      </c>
      <c r="AA1526" s="12">
        <v>1</v>
      </c>
      <c r="AB1526" s="12">
        <v>0</v>
      </c>
      <c r="AC1526" s="12">
        <v>0</v>
      </c>
      <c r="AD1526" s="12">
        <v>0</v>
      </c>
      <c r="AE1526" s="12">
        <v>1</v>
      </c>
      <c r="AF1526" s="12">
        <v>0.5</v>
      </c>
      <c r="AG1526" s="113">
        <v>3.1780538303479458</v>
      </c>
      <c r="AH1526" s="12">
        <v>0</v>
      </c>
      <c r="AI1526" s="24">
        <v>18</v>
      </c>
      <c r="AJ1526" s="12">
        <v>1</v>
      </c>
      <c r="AK1526" s="12" t="s">
        <v>1904</v>
      </c>
      <c r="AL1526" s="12">
        <v>38</v>
      </c>
      <c r="AM1526" s="12" t="s">
        <v>288</v>
      </c>
      <c r="AN1526" s="128">
        <f t="shared" si="56"/>
        <v>4.4426512564903167</v>
      </c>
      <c r="AO1526" s="12">
        <v>44.2</v>
      </c>
      <c r="AP1526" s="12" t="s">
        <v>1912</v>
      </c>
      <c r="AQ1526" s="12" t="s">
        <v>1912</v>
      </c>
      <c r="AR1526" s="12" t="s">
        <v>1913</v>
      </c>
      <c r="AS1526" s="12" t="s">
        <v>1921</v>
      </c>
      <c r="AT1526" s="12" t="s">
        <v>17</v>
      </c>
    </row>
    <row r="1527" spans="1:47" ht="15" customHeight="1" x14ac:dyDescent="0.3">
      <c r="A1527" s="15">
        <v>1.9696288219050624E-2</v>
      </c>
      <c r="B1527" s="12">
        <v>3.6483439437224527E-2</v>
      </c>
      <c r="C1527" s="12">
        <v>0</v>
      </c>
      <c r="D1527" s="12">
        <v>1</v>
      </c>
      <c r="E1527" s="12">
        <v>0</v>
      </c>
      <c r="F1527" s="12">
        <v>1</v>
      </c>
      <c r="G1527" s="12">
        <v>1</v>
      </c>
      <c r="H1527" s="12">
        <v>0</v>
      </c>
      <c r="I1527" s="12">
        <v>0</v>
      </c>
      <c r="J1527" s="12">
        <v>0</v>
      </c>
      <c r="K1527" s="12">
        <v>0</v>
      </c>
      <c r="L1527" s="12">
        <v>0</v>
      </c>
      <c r="M1527" s="12">
        <v>0</v>
      </c>
      <c r="N1527" s="12">
        <v>0</v>
      </c>
      <c r="O1527" s="113">
        <v>7.605641213889256</v>
      </c>
      <c r="P1527" s="12">
        <v>0</v>
      </c>
      <c r="Q1527" s="12">
        <v>1</v>
      </c>
      <c r="R1527" s="12">
        <v>3.8</v>
      </c>
      <c r="S1527" s="128">
        <v>5.8406416573733981</v>
      </c>
      <c r="T1527" s="126">
        <v>1</v>
      </c>
      <c r="U1527" s="128">
        <v>1.1725980386041246</v>
      </c>
      <c r="V1527" s="12">
        <v>1</v>
      </c>
      <c r="W1527" s="12">
        <v>1</v>
      </c>
      <c r="X1527" s="12">
        <v>1</v>
      </c>
      <c r="Y1527" s="12">
        <v>0</v>
      </c>
      <c r="Z1527" s="12">
        <v>0</v>
      </c>
      <c r="AA1527" s="12">
        <v>1</v>
      </c>
      <c r="AB1527" s="12">
        <v>0</v>
      </c>
      <c r="AC1527" s="12">
        <v>0</v>
      </c>
      <c r="AD1527" s="12">
        <v>0</v>
      </c>
      <c r="AE1527" s="12">
        <v>1</v>
      </c>
      <c r="AF1527" s="12">
        <v>0.5</v>
      </c>
      <c r="AG1527" s="113">
        <v>3.1780538303479458</v>
      </c>
      <c r="AH1527" s="12">
        <v>0</v>
      </c>
      <c r="AI1527" s="24">
        <v>18</v>
      </c>
      <c r="AJ1527" s="12">
        <v>1</v>
      </c>
      <c r="AK1527" s="12" t="s">
        <v>1904</v>
      </c>
      <c r="AL1527" s="12">
        <v>38</v>
      </c>
      <c r="AM1527" s="12" t="s">
        <v>288</v>
      </c>
      <c r="AN1527" s="128">
        <f t="shared" si="56"/>
        <v>4.4426512564903167</v>
      </c>
      <c r="AO1527" s="12">
        <v>44.2</v>
      </c>
      <c r="AP1527" s="12" t="s">
        <v>1912</v>
      </c>
      <c r="AQ1527" s="12" t="s">
        <v>1912</v>
      </c>
      <c r="AR1527" s="12" t="s">
        <v>1914</v>
      </c>
      <c r="AS1527" s="12" t="s">
        <v>1922</v>
      </c>
      <c r="AT1527" s="12" t="s">
        <v>17</v>
      </c>
    </row>
    <row r="1528" spans="1:47" ht="15" customHeight="1" x14ac:dyDescent="0.3">
      <c r="A1528" s="15">
        <v>0.1102472640963942</v>
      </c>
      <c r="B1528" s="12">
        <v>3.6268079026475226E-2</v>
      </c>
      <c r="C1528" s="12">
        <v>0</v>
      </c>
      <c r="D1528" s="12">
        <v>1</v>
      </c>
      <c r="E1528" s="12">
        <v>0</v>
      </c>
      <c r="F1528" s="12">
        <v>1</v>
      </c>
      <c r="G1528" s="12">
        <v>1</v>
      </c>
      <c r="H1528" s="12">
        <v>0</v>
      </c>
      <c r="I1528" s="12">
        <v>0</v>
      </c>
      <c r="J1528" s="12">
        <v>0</v>
      </c>
      <c r="K1528" s="12">
        <v>0</v>
      </c>
      <c r="L1528" s="12">
        <v>0</v>
      </c>
      <c r="M1528" s="12">
        <v>0</v>
      </c>
      <c r="N1528" s="12">
        <v>0</v>
      </c>
      <c r="O1528" s="113">
        <v>7.605641213889256</v>
      </c>
      <c r="P1528" s="12">
        <v>0</v>
      </c>
      <c r="Q1528" s="12">
        <v>1</v>
      </c>
      <c r="R1528" s="12">
        <v>3.8</v>
      </c>
      <c r="S1528" s="128">
        <v>5.8406416573733981</v>
      </c>
      <c r="T1528" s="126">
        <v>1</v>
      </c>
      <c r="U1528" s="128">
        <v>1.1725980386041246</v>
      </c>
      <c r="V1528" s="12">
        <v>1</v>
      </c>
      <c r="W1528" s="12">
        <v>1</v>
      </c>
      <c r="X1528" s="12">
        <v>1</v>
      </c>
      <c r="Y1528" s="12">
        <v>0</v>
      </c>
      <c r="Z1528" s="12">
        <v>0</v>
      </c>
      <c r="AA1528" s="12">
        <v>1</v>
      </c>
      <c r="AB1528" s="12">
        <v>0</v>
      </c>
      <c r="AC1528" s="12">
        <v>0</v>
      </c>
      <c r="AD1528" s="12">
        <v>0</v>
      </c>
      <c r="AE1528" s="12">
        <v>1</v>
      </c>
      <c r="AF1528" s="12">
        <v>0.5</v>
      </c>
      <c r="AG1528" s="113">
        <v>3.1780538303479458</v>
      </c>
      <c r="AH1528" s="12">
        <v>0</v>
      </c>
      <c r="AI1528" s="24">
        <v>18</v>
      </c>
      <c r="AJ1528" s="12">
        <v>1</v>
      </c>
      <c r="AK1528" s="12" t="s">
        <v>1904</v>
      </c>
      <c r="AL1528" s="12">
        <v>38</v>
      </c>
      <c r="AM1528" s="12" t="s">
        <v>288</v>
      </c>
      <c r="AN1528" s="128">
        <f t="shared" si="56"/>
        <v>4.4426512564903167</v>
      </c>
      <c r="AO1528" s="12">
        <v>44.2</v>
      </c>
      <c r="AP1528" s="12" t="s">
        <v>1912</v>
      </c>
      <c r="AQ1528" s="12" t="s">
        <v>1912</v>
      </c>
      <c r="AR1528" s="12" t="s">
        <v>1915</v>
      </c>
      <c r="AS1528" s="12" t="s">
        <v>1923</v>
      </c>
      <c r="AT1528" s="12" t="s">
        <v>17</v>
      </c>
    </row>
    <row r="1529" spans="1:47" ht="15" customHeight="1" x14ac:dyDescent="0.3">
      <c r="A1529" s="15">
        <v>-1.3086100805193436E-2</v>
      </c>
      <c r="B1529" s="12">
        <v>3.7033865678403471E-2</v>
      </c>
      <c r="C1529" s="12">
        <v>0</v>
      </c>
      <c r="D1529" s="12">
        <v>1</v>
      </c>
      <c r="E1529" s="12">
        <v>0</v>
      </c>
      <c r="F1529" s="12">
        <v>1</v>
      </c>
      <c r="G1529" s="12">
        <v>1</v>
      </c>
      <c r="H1529" s="12">
        <v>0</v>
      </c>
      <c r="I1529" s="12">
        <v>0</v>
      </c>
      <c r="J1529" s="12">
        <v>0</v>
      </c>
      <c r="K1529" s="12">
        <v>0</v>
      </c>
      <c r="L1529" s="12">
        <v>0</v>
      </c>
      <c r="M1529" s="12">
        <v>0</v>
      </c>
      <c r="N1529" s="12">
        <v>0</v>
      </c>
      <c r="O1529" s="113">
        <v>7.605641213889256</v>
      </c>
      <c r="P1529" s="12">
        <v>0</v>
      </c>
      <c r="Q1529" s="12">
        <v>1</v>
      </c>
      <c r="R1529" s="12">
        <v>3.8</v>
      </c>
      <c r="S1529" s="128">
        <v>5.8406416573733981</v>
      </c>
      <c r="T1529" s="126">
        <v>1</v>
      </c>
      <c r="U1529" s="128">
        <v>1.1725980386041246</v>
      </c>
      <c r="V1529" s="12">
        <v>1</v>
      </c>
      <c r="W1529" s="12">
        <v>1</v>
      </c>
      <c r="X1529" s="12">
        <v>1</v>
      </c>
      <c r="Y1529" s="12">
        <v>0</v>
      </c>
      <c r="Z1529" s="12">
        <v>0</v>
      </c>
      <c r="AA1529" s="12">
        <v>1</v>
      </c>
      <c r="AB1529" s="12">
        <v>0</v>
      </c>
      <c r="AC1529" s="12">
        <v>0</v>
      </c>
      <c r="AD1529" s="12">
        <v>0</v>
      </c>
      <c r="AE1529" s="12">
        <v>1</v>
      </c>
      <c r="AF1529" s="12">
        <v>0.5</v>
      </c>
      <c r="AG1529" s="113">
        <v>3.1780538303479458</v>
      </c>
      <c r="AH1529" s="12">
        <v>0</v>
      </c>
      <c r="AI1529" s="24">
        <v>18</v>
      </c>
      <c r="AJ1529" s="12">
        <v>1</v>
      </c>
      <c r="AK1529" s="12" t="s">
        <v>1904</v>
      </c>
      <c r="AL1529" s="12">
        <v>38</v>
      </c>
      <c r="AM1529" s="12" t="s">
        <v>288</v>
      </c>
      <c r="AN1529" s="128">
        <f t="shared" si="56"/>
        <v>4.4426512564903167</v>
      </c>
      <c r="AO1529" s="12">
        <v>44.2</v>
      </c>
      <c r="AP1529" s="12" t="s">
        <v>1916</v>
      </c>
      <c r="AQ1529" s="12" t="s">
        <v>1916</v>
      </c>
      <c r="AR1529" s="12" t="s">
        <v>1913</v>
      </c>
      <c r="AS1529" s="12" t="s">
        <v>1924</v>
      </c>
      <c r="AT1529" s="12" t="s">
        <v>17</v>
      </c>
    </row>
    <row r="1530" spans="1:47" ht="15" customHeight="1" x14ac:dyDescent="0.3">
      <c r="A1530" s="15">
        <v>-3.1191364175987917E-3</v>
      </c>
      <c r="B1530" s="12">
        <v>3.7036856869710089E-2</v>
      </c>
      <c r="C1530" s="12">
        <v>0</v>
      </c>
      <c r="D1530" s="12">
        <v>1</v>
      </c>
      <c r="E1530" s="12">
        <v>0</v>
      </c>
      <c r="F1530" s="12">
        <v>1</v>
      </c>
      <c r="G1530" s="12">
        <v>1</v>
      </c>
      <c r="H1530" s="12">
        <v>0</v>
      </c>
      <c r="I1530" s="12">
        <v>0</v>
      </c>
      <c r="J1530" s="12">
        <v>0</v>
      </c>
      <c r="K1530" s="12">
        <v>0</v>
      </c>
      <c r="L1530" s="12">
        <v>0</v>
      </c>
      <c r="M1530" s="12">
        <v>0</v>
      </c>
      <c r="N1530" s="12">
        <v>0</v>
      </c>
      <c r="O1530" s="113">
        <v>7.605641213889256</v>
      </c>
      <c r="P1530" s="12">
        <v>0</v>
      </c>
      <c r="Q1530" s="12">
        <v>1</v>
      </c>
      <c r="R1530" s="12">
        <v>3.8</v>
      </c>
      <c r="S1530" s="128">
        <v>5.8406416573733981</v>
      </c>
      <c r="T1530" s="126">
        <v>1</v>
      </c>
      <c r="U1530" s="128">
        <v>1.1725980386041246</v>
      </c>
      <c r="V1530" s="12">
        <v>1</v>
      </c>
      <c r="W1530" s="12">
        <v>1</v>
      </c>
      <c r="X1530" s="12">
        <v>1</v>
      </c>
      <c r="Y1530" s="12">
        <v>0</v>
      </c>
      <c r="Z1530" s="12">
        <v>0</v>
      </c>
      <c r="AA1530" s="12">
        <v>1</v>
      </c>
      <c r="AB1530" s="12">
        <v>0</v>
      </c>
      <c r="AC1530" s="12">
        <v>0</v>
      </c>
      <c r="AD1530" s="12">
        <v>0</v>
      </c>
      <c r="AE1530" s="12">
        <v>1</v>
      </c>
      <c r="AF1530" s="12">
        <v>0.5</v>
      </c>
      <c r="AG1530" s="113">
        <v>3.1780538303479458</v>
      </c>
      <c r="AH1530" s="12">
        <v>0</v>
      </c>
      <c r="AI1530" s="24">
        <v>18</v>
      </c>
      <c r="AJ1530" s="12">
        <v>1</v>
      </c>
      <c r="AK1530" s="12" t="s">
        <v>1904</v>
      </c>
      <c r="AL1530" s="12">
        <v>38</v>
      </c>
      <c r="AM1530" s="12" t="s">
        <v>288</v>
      </c>
      <c r="AN1530" s="128">
        <f t="shared" si="56"/>
        <v>4.4426512564903167</v>
      </c>
      <c r="AO1530" s="12">
        <v>44.2</v>
      </c>
      <c r="AP1530" s="12" t="s">
        <v>1916</v>
      </c>
      <c r="AQ1530" s="12" t="s">
        <v>1916</v>
      </c>
      <c r="AR1530" s="12" t="s">
        <v>1914</v>
      </c>
      <c r="AS1530" s="12" t="s">
        <v>1925</v>
      </c>
      <c r="AT1530" s="12" t="s">
        <v>17</v>
      </c>
    </row>
    <row r="1531" spans="1:47" ht="15" customHeight="1" x14ac:dyDescent="0.3">
      <c r="A1531" s="15">
        <v>9.4517315339045255E-2</v>
      </c>
      <c r="B1531" s="12">
        <v>3.687123028744229E-2</v>
      </c>
      <c r="C1531" s="12">
        <v>0</v>
      </c>
      <c r="D1531" s="12">
        <v>1</v>
      </c>
      <c r="E1531" s="12">
        <v>0</v>
      </c>
      <c r="F1531" s="12">
        <v>1</v>
      </c>
      <c r="G1531" s="12">
        <v>1</v>
      </c>
      <c r="H1531" s="12">
        <v>0</v>
      </c>
      <c r="I1531" s="12">
        <v>0</v>
      </c>
      <c r="J1531" s="12">
        <v>0</v>
      </c>
      <c r="K1531" s="12">
        <v>0</v>
      </c>
      <c r="L1531" s="12">
        <v>0</v>
      </c>
      <c r="M1531" s="12">
        <v>0</v>
      </c>
      <c r="N1531" s="12">
        <v>0</v>
      </c>
      <c r="O1531" s="113">
        <v>7.605641213889256</v>
      </c>
      <c r="P1531" s="12">
        <v>0</v>
      </c>
      <c r="Q1531" s="12">
        <v>1</v>
      </c>
      <c r="R1531" s="12">
        <v>3.8</v>
      </c>
      <c r="S1531" s="128">
        <v>5.8406416573733981</v>
      </c>
      <c r="T1531" s="126">
        <v>1</v>
      </c>
      <c r="U1531" s="128">
        <v>1.1725980386041246</v>
      </c>
      <c r="V1531" s="12">
        <v>1</v>
      </c>
      <c r="W1531" s="12">
        <v>1</v>
      </c>
      <c r="X1531" s="12">
        <v>1</v>
      </c>
      <c r="Y1531" s="12">
        <v>0</v>
      </c>
      <c r="Z1531" s="12">
        <v>0</v>
      </c>
      <c r="AA1531" s="12">
        <v>1</v>
      </c>
      <c r="AB1531" s="12">
        <v>0</v>
      </c>
      <c r="AC1531" s="12">
        <v>0</v>
      </c>
      <c r="AD1531" s="12">
        <v>0</v>
      </c>
      <c r="AE1531" s="12">
        <v>1</v>
      </c>
      <c r="AF1531" s="12">
        <v>0.5</v>
      </c>
      <c r="AG1531" s="113">
        <v>3.1780538303479458</v>
      </c>
      <c r="AH1531" s="12">
        <v>0</v>
      </c>
      <c r="AI1531" s="24">
        <v>18</v>
      </c>
      <c r="AJ1531" s="12">
        <v>1</v>
      </c>
      <c r="AK1531" s="12" t="s">
        <v>1904</v>
      </c>
      <c r="AL1531" s="12">
        <v>38</v>
      </c>
      <c r="AM1531" s="12" t="s">
        <v>288</v>
      </c>
      <c r="AN1531" s="128">
        <f t="shared" si="56"/>
        <v>4.4426512564903167</v>
      </c>
      <c r="AO1531" s="12">
        <v>44.2</v>
      </c>
      <c r="AP1531" s="12" t="s">
        <v>1916</v>
      </c>
      <c r="AQ1531" s="12" t="s">
        <v>1916</v>
      </c>
      <c r="AR1531" s="12" t="s">
        <v>1915</v>
      </c>
      <c r="AS1531" s="12" t="s">
        <v>1926</v>
      </c>
      <c r="AT1531" s="12" t="s">
        <v>17</v>
      </c>
    </row>
    <row r="1532" spans="1:47" ht="15" customHeight="1" x14ac:dyDescent="0.3">
      <c r="A1532" s="15">
        <v>-1.6339016216523324E-3</v>
      </c>
      <c r="B1532" s="12">
        <v>3.6490469550235424E-2</v>
      </c>
      <c r="C1532" s="12">
        <v>0</v>
      </c>
      <c r="D1532" s="12">
        <v>1</v>
      </c>
      <c r="E1532" s="12">
        <v>0</v>
      </c>
      <c r="F1532" s="12">
        <v>1</v>
      </c>
      <c r="G1532" s="12">
        <v>1</v>
      </c>
      <c r="H1532" s="12">
        <v>0</v>
      </c>
      <c r="I1532" s="12">
        <v>0</v>
      </c>
      <c r="J1532" s="12">
        <v>0</v>
      </c>
      <c r="K1532" s="12">
        <v>0</v>
      </c>
      <c r="L1532" s="12">
        <v>0</v>
      </c>
      <c r="M1532" s="12">
        <v>0</v>
      </c>
      <c r="N1532" s="12">
        <v>0</v>
      </c>
      <c r="O1532" s="113">
        <v>7.605641213889256</v>
      </c>
      <c r="P1532" s="12">
        <v>0</v>
      </c>
      <c r="Q1532" s="12">
        <v>1</v>
      </c>
      <c r="R1532" s="12">
        <v>3.8</v>
      </c>
      <c r="S1532" s="128">
        <v>5.8406416573733981</v>
      </c>
      <c r="T1532" s="126">
        <v>1</v>
      </c>
      <c r="U1532" s="128">
        <v>1.1725980386041246</v>
      </c>
      <c r="V1532" s="12">
        <v>1</v>
      </c>
      <c r="W1532" s="12">
        <v>1</v>
      </c>
      <c r="X1532" s="12">
        <v>1</v>
      </c>
      <c r="Y1532" s="12">
        <v>0</v>
      </c>
      <c r="Z1532" s="12">
        <v>0</v>
      </c>
      <c r="AA1532" s="12">
        <v>1</v>
      </c>
      <c r="AB1532" s="12">
        <v>0</v>
      </c>
      <c r="AC1532" s="12">
        <v>0</v>
      </c>
      <c r="AD1532" s="12">
        <v>0</v>
      </c>
      <c r="AE1532" s="12">
        <v>1</v>
      </c>
      <c r="AF1532" s="12">
        <v>0.5</v>
      </c>
      <c r="AG1532" s="113">
        <v>3.1780538303479458</v>
      </c>
      <c r="AH1532" s="12">
        <v>0</v>
      </c>
      <c r="AI1532" s="24">
        <v>18</v>
      </c>
      <c r="AJ1532" s="12">
        <v>1</v>
      </c>
      <c r="AK1532" s="12" t="s">
        <v>1904</v>
      </c>
      <c r="AL1532" s="12">
        <v>38</v>
      </c>
      <c r="AM1532" s="12" t="s">
        <v>288</v>
      </c>
      <c r="AN1532" s="128">
        <f t="shared" si="56"/>
        <v>4.4426512564903167</v>
      </c>
      <c r="AO1532" s="12">
        <v>44.2</v>
      </c>
      <c r="AP1532" s="50" t="s">
        <v>1917</v>
      </c>
      <c r="AQ1532" s="50" t="s">
        <v>1917</v>
      </c>
      <c r="AR1532" s="12" t="s">
        <v>1913</v>
      </c>
      <c r="AS1532" s="12" t="s">
        <v>1927</v>
      </c>
      <c r="AT1532" s="12" t="s">
        <v>17</v>
      </c>
    </row>
    <row r="1533" spans="1:47" ht="15" customHeight="1" x14ac:dyDescent="0.3">
      <c r="A1533" s="15">
        <v>-1.3820845818033597E-2</v>
      </c>
      <c r="B1533" s="12">
        <v>3.6487032959608701E-2</v>
      </c>
      <c r="C1533" s="12">
        <v>0</v>
      </c>
      <c r="D1533" s="12">
        <v>1</v>
      </c>
      <c r="E1533" s="12">
        <v>0</v>
      </c>
      <c r="F1533" s="12">
        <v>1</v>
      </c>
      <c r="G1533" s="12">
        <v>1</v>
      </c>
      <c r="H1533" s="12">
        <v>0</v>
      </c>
      <c r="I1533" s="12">
        <v>0</v>
      </c>
      <c r="J1533" s="12">
        <v>0</v>
      </c>
      <c r="K1533" s="12">
        <v>0</v>
      </c>
      <c r="L1533" s="12">
        <v>0</v>
      </c>
      <c r="M1533" s="12">
        <v>0</v>
      </c>
      <c r="N1533" s="12">
        <v>0</v>
      </c>
      <c r="O1533" s="113">
        <v>7.605641213889256</v>
      </c>
      <c r="P1533" s="12">
        <v>0</v>
      </c>
      <c r="Q1533" s="12">
        <v>1</v>
      </c>
      <c r="R1533" s="12">
        <v>3.8</v>
      </c>
      <c r="S1533" s="128">
        <v>5.8406416573733981</v>
      </c>
      <c r="T1533" s="126">
        <v>1</v>
      </c>
      <c r="U1533" s="128">
        <v>1.1725980386041246</v>
      </c>
      <c r="V1533" s="12">
        <v>1</v>
      </c>
      <c r="W1533" s="12">
        <v>1</v>
      </c>
      <c r="X1533" s="12">
        <v>1</v>
      </c>
      <c r="Y1533" s="12">
        <v>0</v>
      </c>
      <c r="Z1533" s="12">
        <v>0</v>
      </c>
      <c r="AA1533" s="12">
        <v>1</v>
      </c>
      <c r="AB1533" s="12">
        <v>0</v>
      </c>
      <c r="AC1533" s="12">
        <v>0</v>
      </c>
      <c r="AD1533" s="12">
        <v>0</v>
      </c>
      <c r="AE1533" s="12">
        <v>1</v>
      </c>
      <c r="AF1533" s="12">
        <v>0.5</v>
      </c>
      <c r="AG1533" s="113">
        <v>3.1780538303479458</v>
      </c>
      <c r="AH1533" s="12">
        <v>0</v>
      </c>
      <c r="AI1533" s="24">
        <v>18</v>
      </c>
      <c r="AJ1533" s="12">
        <v>1</v>
      </c>
      <c r="AK1533" s="12" t="s">
        <v>1904</v>
      </c>
      <c r="AL1533" s="12">
        <v>38</v>
      </c>
      <c r="AM1533" s="12" t="s">
        <v>288</v>
      </c>
      <c r="AN1533" s="128">
        <f t="shared" si="56"/>
        <v>4.4426512564903167</v>
      </c>
      <c r="AO1533" s="12">
        <v>44.2</v>
      </c>
      <c r="AP1533" s="50" t="s">
        <v>1917</v>
      </c>
      <c r="AQ1533" s="50" t="s">
        <v>1917</v>
      </c>
      <c r="AR1533" s="12" t="s">
        <v>1914</v>
      </c>
      <c r="AS1533" s="12" t="s">
        <v>1928</v>
      </c>
      <c r="AT1533" s="12" t="s">
        <v>17</v>
      </c>
    </row>
    <row r="1534" spans="1:47" ht="15" customHeight="1" x14ac:dyDescent="0.3">
      <c r="A1534" s="15">
        <v>6.2904252094774543E-2</v>
      </c>
      <c r="B1534" s="12">
        <v>3.6418251212764208E-2</v>
      </c>
      <c r="C1534" s="12">
        <v>0</v>
      </c>
      <c r="D1534" s="12">
        <v>1</v>
      </c>
      <c r="E1534" s="12">
        <v>0</v>
      </c>
      <c r="F1534" s="12">
        <v>1</v>
      </c>
      <c r="G1534" s="12">
        <v>1</v>
      </c>
      <c r="H1534" s="12">
        <v>0</v>
      </c>
      <c r="I1534" s="12">
        <v>0</v>
      </c>
      <c r="J1534" s="12">
        <v>0</v>
      </c>
      <c r="K1534" s="12">
        <v>0</v>
      </c>
      <c r="L1534" s="12">
        <v>0</v>
      </c>
      <c r="M1534" s="12">
        <v>0</v>
      </c>
      <c r="N1534" s="12">
        <v>0</v>
      </c>
      <c r="O1534" s="113">
        <v>7.605641213889256</v>
      </c>
      <c r="P1534" s="12">
        <v>0</v>
      </c>
      <c r="Q1534" s="12">
        <v>1</v>
      </c>
      <c r="R1534" s="12">
        <v>3.8</v>
      </c>
      <c r="S1534" s="128">
        <v>5.8406416573733981</v>
      </c>
      <c r="T1534" s="126">
        <v>1</v>
      </c>
      <c r="U1534" s="128">
        <v>1.1725980386041246</v>
      </c>
      <c r="V1534" s="12">
        <v>1</v>
      </c>
      <c r="W1534" s="12">
        <v>1</v>
      </c>
      <c r="X1534" s="12">
        <v>1</v>
      </c>
      <c r="Y1534" s="12">
        <v>0</v>
      </c>
      <c r="Z1534" s="12">
        <v>0</v>
      </c>
      <c r="AA1534" s="12">
        <v>1</v>
      </c>
      <c r="AB1534" s="12">
        <v>0</v>
      </c>
      <c r="AC1534" s="12">
        <v>0</v>
      </c>
      <c r="AD1534" s="12">
        <v>0</v>
      </c>
      <c r="AE1534" s="12">
        <v>1</v>
      </c>
      <c r="AF1534" s="12">
        <v>0.5</v>
      </c>
      <c r="AG1534" s="113">
        <v>3.1780538303479458</v>
      </c>
      <c r="AH1534" s="12">
        <v>0</v>
      </c>
      <c r="AI1534" s="24">
        <v>18</v>
      </c>
      <c r="AJ1534" s="12">
        <v>1</v>
      </c>
      <c r="AK1534" s="12" t="s">
        <v>1904</v>
      </c>
      <c r="AL1534" s="12">
        <v>38</v>
      </c>
      <c r="AM1534" s="12" t="s">
        <v>288</v>
      </c>
      <c r="AN1534" s="128">
        <f t="shared" si="56"/>
        <v>4.4426512564903167</v>
      </c>
      <c r="AO1534" s="12">
        <v>44.2</v>
      </c>
      <c r="AP1534" s="50" t="s">
        <v>1917</v>
      </c>
      <c r="AQ1534" s="50" t="s">
        <v>1917</v>
      </c>
      <c r="AR1534" s="12" t="s">
        <v>1915</v>
      </c>
      <c r="AS1534" s="12" t="s">
        <v>1929</v>
      </c>
      <c r="AT1534" s="12" t="s">
        <v>17</v>
      </c>
    </row>
    <row r="1535" spans="1:47" ht="15" customHeight="1" x14ac:dyDescent="0.3">
      <c r="A1535" s="15">
        <v>5.7920485975415312E-3</v>
      </c>
      <c r="B1535" s="12">
        <v>3.648990616451165E-2</v>
      </c>
      <c r="C1535" s="12">
        <v>0</v>
      </c>
      <c r="D1535" s="12">
        <v>1</v>
      </c>
      <c r="E1535" s="12">
        <v>0</v>
      </c>
      <c r="F1535" s="12">
        <v>1</v>
      </c>
      <c r="G1535" s="12">
        <v>1</v>
      </c>
      <c r="H1535" s="12">
        <v>0</v>
      </c>
      <c r="I1535" s="12">
        <v>0</v>
      </c>
      <c r="J1535" s="12">
        <v>0</v>
      </c>
      <c r="K1535" s="12">
        <v>0</v>
      </c>
      <c r="L1535" s="12">
        <v>0</v>
      </c>
      <c r="M1535" s="12">
        <v>0</v>
      </c>
      <c r="N1535" s="12">
        <v>0</v>
      </c>
      <c r="O1535" s="113">
        <v>7.605641213889256</v>
      </c>
      <c r="P1535" s="12">
        <v>0</v>
      </c>
      <c r="Q1535" s="12">
        <v>1</v>
      </c>
      <c r="R1535" s="12">
        <v>3.8</v>
      </c>
      <c r="S1535" s="128">
        <v>5.8406416573733981</v>
      </c>
      <c r="T1535" s="126">
        <v>1</v>
      </c>
      <c r="U1535" s="128">
        <v>1.1725980386041246</v>
      </c>
      <c r="V1535" s="12">
        <v>1</v>
      </c>
      <c r="W1535" s="12">
        <v>1</v>
      </c>
      <c r="X1535" s="12">
        <v>1</v>
      </c>
      <c r="Y1535" s="12">
        <v>0</v>
      </c>
      <c r="Z1535" s="12">
        <v>0</v>
      </c>
      <c r="AA1535" s="12">
        <v>1</v>
      </c>
      <c r="AB1535" s="12">
        <v>0</v>
      </c>
      <c r="AC1535" s="12">
        <v>0</v>
      </c>
      <c r="AD1535" s="12">
        <v>0</v>
      </c>
      <c r="AE1535" s="12">
        <v>1</v>
      </c>
      <c r="AF1535" s="12">
        <v>0.5</v>
      </c>
      <c r="AG1535" s="113">
        <v>3.1780538303479458</v>
      </c>
      <c r="AH1535" s="12">
        <v>0</v>
      </c>
      <c r="AI1535" s="24">
        <v>18</v>
      </c>
      <c r="AJ1535" s="12">
        <v>1</v>
      </c>
      <c r="AK1535" s="12" t="s">
        <v>1904</v>
      </c>
      <c r="AL1535" s="12">
        <v>38</v>
      </c>
      <c r="AM1535" s="12" t="s">
        <v>288</v>
      </c>
      <c r="AN1535" s="128">
        <f t="shared" si="56"/>
        <v>4.4426512564903167</v>
      </c>
      <c r="AO1535" s="12">
        <v>44.2</v>
      </c>
      <c r="AP1535" s="50" t="s">
        <v>1918</v>
      </c>
      <c r="AQ1535" s="50" t="s">
        <v>1918</v>
      </c>
      <c r="AR1535" s="12" t="s">
        <v>1913</v>
      </c>
      <c r="AS1535" s="12" t="s">
        <v>1930</v>
      </c>
      <c r="AT1535" s="12" t="s">
        <v>17</v>
      </c>
    </row>
    <row r="1536" spans="1:47" ht="15" customHeight="1" x14ac:dyDescent="0.3">
      <c r="A1536" s="15">
        <v>-1.0946499581761472E-2</v>
      </c>
      <c r="B1536" s="12">
        <v>3.6488331939204907E-2</v>
      </c>
      <c r="C1536" s="12">
        <v>0</v>
      </c>
      <c r="D1536" s="12">
        <v>1</v>
      </c>
      <c r="E1536" s="12">
        <v>0</v>
      </c>
      <c r="F1536" s="12">
        <v>1</v>
      </c>
      <c r="G1536" s="12">
        <v>1</v>
      </c>
      <c r="H1536" s="12">
        <v>0</v>
      </c>
      <c r="I1536" s="12">
        <v>0</v>
      </c>
      <c r="J1536" s="12">
        <v>0</v>
      </c>
      <c r="K1536" s="12">
        <v>0</v>
      </c>
      <c r="L1536" s="12">
        <v>0</v>
      </c>
      <c r="M1536" s="12">
        <v>0</v>
      </c>
      <c r="N1536" s="12">
        <v>0</v>
      </c>
      <c r="O1536" s="113">
        <v>7.605641213889256</v>
      </c>
      <c r="P1536" s="12">
        <v>0</v>
      </c>
      <c r="Q1536" s="12">
        <v>1</v>
      </c>
      <c r="R1536" s="12">
        <v>3.8</v>
      </c>
      <c r="S1536" s="128">
        <v>5.8406416573733981</v>
      </c>
      <c r="T1536" s="126">
        <v>1</v>
      </c>
      <c r="U1536" s="128">
        <v>1.1725980386041246</v>
      </c>
      <c r="V1536" s="12">
        <v>1</v>
      </c>
      <c r="W1536" s="12">
        <v>1</v>
      </c>
      <c r="X1536" s="12">
        <v>1</v>
      </c>
      <c r="Y1536" s="12">
        <v>0</v>
      </c>
      <c r="Z1536" s="12">
        <v>0</v>
      </c>
      <c r="AA1536" s="12">
        <v>1</v>
      </c>
      <c r="AB1536" s="12">
        <v>0</v>
      </c>
      <c r="AC1536" s="12">
        <v>0</v>
      </c>
      <c r="AD1536" s="12">
        <v>0</v>
      </c>
      <c r="AE1536" s="12">
        <v>1</v>
      </c>
      <c r="AF1536" s="12">
        <v>0.5</v>
      </c>
      <c r="AG1536" s="113">
        <v>3.1780538303479458</v>
      </c>
      <c r="AH1536" s="12">
        <v>0</v>
      </c>
      <c r="AI1536" s="24">
        <v>18</v>
      </c>
      <c r="AJ1536" s="12">
        <v>1</v>
      </c>
      <c r="AK1536" s="12" t="s">
        <v>1904</v>
      </c>
      <c r="AL1536" s="12">
        <v>38</v>
      </c>
      <c r="AM1536" s="12" t="s">
        <v>288</v>
      </c>
      <c r="AN1536" s="128">
        <f t="shared" si="56"/>
        <v>4.4426512564903167</v>
      </c>
      <c r="AO1536" s="12">
        <v>44.2</v>
      </c>
      <c r="AP1536" s="50" t="s">
        <v>1918</v>
      </c>
      <c r="AQ1536" s="50" t="s">
        <v>1918</v>
      </c>
      <c r="AR1536" s="12" t="s">
        <v>1914</v>
      </c>
      <c r="AS1536" s="12" t="s">
        <v>1931</v>
      </c>
      <c r="AT1536" s="12" t="s">
        <v>17</v>
      </c>
    </row>
    <row r="1537" spans="1:47" ht="15" customHeight="1" x14ac:dyDescent="0.3">
      <c r="A1537" s="15">
        <v>7.1673442810657961E-2</v>
      </c>
      <c r="B1537" s="12">
        <v>3.6396670177287246E-2</v>
      </c>
      <c r="C1537" s="12">
        <v>0</v>
      </c>
      <c r="D1537" s="12">
        <v>1</v>
      </c>
      <c r="E1537" s="12">
        <v>0</v>
      </c>
      <c r="F1537" s="12">
        <v>1</v>
      </c>
      <c r="G1537" s="12">
        <v>1</v>
      </c>
      <c r="H1537" s="12">
        <v>0</v>
      </c>
      <c r="I1537" s="12">
        <v>0</v>
      </c>
      <c r="J1537" s="12">
        <v>0</v>
      </c>
      <c r="K1537" s="12">
        <v>0</v>
      </c>
      <c r="L1537" s="12">
        <v>0</v>
      </c>
      <c r="M1537" s="12">
        <v>0</v>
      </c>
      <c r="N1537" s="12">
        <v>0</v>
      </c>
      <c r="O1537" s="113">
        <v>7.605641213889256</v>
      </c>
      <c r="P1537" s="12">
        <v>0</v>
      </c>
      <c r="Q1537" s="12">
        <v>1</v>
      </c>
      <c r="R1537" s="12">
        <v>3.8</v>
      </c>
      <c r="S1537" s="128">
        <v>5.8406416573733981</v>
      </c>
      <c r="T1537" s="126">
        <v>1</v>
      </c>
      <c r="U1537" s="128">
        <v>1.1725980386041246</v>
      </c>
      <c r="V1537" s="12">
        <v>1</v>
      </c>
      <c r="W1537" s="12">
        <v>1</v>
      </c>
      <c r="X1537" s="12">
        <v>1</v>
      </c>
      <c r="Y1537" s="12">
        <v>0</v>
      </c>
      <c r="Z1537" s="12">
        <v>0</v>
      </c>
      <c r="AA1537" s="12">
        <v>1</v>
      </c>
      <c r="AB1537" s="12">
        <v>0</v>
      </c>
      <c r="AC1537" s="12">
        <v>0</v>
      </c>
      <c r="AD1537" s="12">
        <v>0</v>
      </c>
      <c r="AE1537" s="12">
        <v>1</v>
      </c>
      <c r="AF1537" s="12">
        <v>0.5</v>
      </c>
      <c r="AG1537" s="113">
        <v>3.1780538303479458</v>
      </c>
      <c r="AH1537" s="12">
        <v>0</v>
      </c>
      <c r="AI1537" s="24">
        <v>18</v>
      </c>
      <c r="AJ1537" s="12">
        <v>1</v>
      </c>
      <c r="AK1537" s="12" t="s">
        <v>1904</v>
      </c>
      <c r="AL1537" s="12">
        <v>38</v>
      </c>
      <c r="AM1537" s="12" t="s">
        <v>288</v>
      </c>
      <c r="AN1537" s="128">
        <f t="shared" si="56"/>
        <v>4.4426512564903167</v>
      </c>
      <c r="AO1537" s="12">
        <v>44.2</v>
      </c>
      <c r="AP1537" s="50" t="s">
        <v>1918</v>
      </c>
      <c r="AQ1537" s="50" t="s">
        <v>1918</v>
      </c>
      <c r="AR1537" s="12" t="s">
        <v>1915</v>
      </c>
      <c r="AS1537" s="12" t="s">
        <v>1932</v>
      </c>
      <c r="AT1537" s="12" t="s">
        <v>17</v>
      </c>
    </row>
    <row r="1538" spans="1:47" ht="15" customHeight="1" x14ac:dyDescent="0.3">
      <c r="A1538" s="15">
        <v>2.6923714136845082E-2</v>
      </c>
      <c r="B1538" s="12">
        <v>3.6477290120886886E-2</v>
      </c>
      <c r="C1538" s="12">
        <v>0</v>
      </c>
      <c r="D1538" s="12">
        <v>1</v>
      </c>
      <c r="E1538" s="12">
        <v>0</v>
      </c>
      <c r="F1538" s="12">
        <v>1</v>
      </c>
      <c r="G1538" s="12">
        <v>1</v>
      </c>
      <c r="H1538" s="12">
        <v>0</v>
      </c>
      <c r="I1538" s="12">
        <v>0</v>
      </c>
      <c r="J1538" s="12">
        <v>0</v>
      </c>
      <c r="K1538" s="12">
        <v>0</v>
      </c>
      <c r="L1538" s="12">
        <v>0</v>
      </c>
      <c r="M1538" s="12">
        <v>0</v>
      </c>
      <c r="N1538" s="12">
        <v>0</v>
      </c>
      <c r="O1538" s="113">
        <v>7.605641213889256</v>
      </c>
      <c r="P1538" s="12">
        <v>0</v>
      </c>
      <c r="Q1538" s="12">
        <v>1</v>
      </c>
      <c r="R1538" s="12">
        <v>3.8</v>
      </c>
      <c r="S1538" s="128">
        <v>5.8406416573733981</v>
      </c>
      <c r="T1538" s="126">
        <v>1</v>
      </c>
      <c r="U1538" s="128">
        <v>1.1725980386041246</v>
      </c>
      <c r="V1538" s="12">
        <v>1</v>
      </c>
      <c r="W1538" s="12">
        <v>1</v>
      </c>
      <c r="X1538" s="12">
        <v>1</v>
      </c>
      <c r="Y1538" s="12">
        <v>0</v>
      </c>
      <c r="Z1538" s="12">
        <v>0</v>
      </c>
      <c r="AA1538" s="12">
        <v>1</v>
      </c>
      <c r="AB1538" s="12">
        <v>0</v>
      </c>
      <c r="AC1538" s="12">
        <v>0</v>
      </c>
      <c r="AD1538" s="12">
        <v>0</v>
      </c>
      <c r="AE1538" s="12">
        <v>1</v>
      </c>
      <c r="AF1538" s="12">
        <v>0.5</v>
      </c>
      <c r="AG1538" s="113">
        <v>3.1780538303479458</v>
      </c>
      <c r="AH1538" s="12">
        <v>0</v>
      </c>
      <c r="AI1538" s="24">
        <v>18</v>
      </c>
      <c r="AJ1538" s="12">
        <v>1</v>
      </c>
      <c r="AK1538" s="12" t="s">
        <v>1904</v>
      </c>
      <c r="AL1538" s="12">
        <v>38</v>
      </c>
      <c r="AM1538" s="12" t="s">
        <v>288</v>
      </c>
      <c r="AN1538" s="128">
        <f t="shared" si="56"/>
        <v>4.4426512564903167</v>
      </c>
      <c r="AO1538" s="12">
        <v>44.2</v>
      </c>
      <c r="AP1538" s="50" t="s">
        <v>1919</v>
      </c>
      <c r="AQ1538" s="50" t="s">
        <v>1919</v>
      </c>
      <c r="AR1538" s="12" t="s">
        <v>1913</v>
      </c>
      <c r="AS1538" s="12" t="s">
        <v>1933</v>
      </c>
      <c r="AT1538" s="12" t="s">
        <v>17</v>
      </c>
    </row>
    <row r="1539" spans="1:47" ht="15" customHeight="1" x14ac:dyDescent="0.3">
      <c r="A1539" s="15">
        <v>1.0034387307065259E-2</v>
      </c>
      <c r="B1539" s="12">
        <v>3.6488681116600946E-2</v>
      </c>
      <c r="C1539" s="12">
        <v>0</v>
      </c>
      <c r="D1539" s="12">
        <v>1</v>
      </c>
      <c r="E1539" s="12">
        <v>0</v>
      </c>
      <c r="F1539" s="12">
        <v>1</v>
      </c>
      <c r="G1539" s="12">
        <v>1</v>
      </c>
      <c r="H1539" s="12">
        <v>0</v>
      </c>
      <c r="I1539" s="12">
        <v>0</v>
      </c>
      <c r="J1539" s="12">
        <v>0</v>
      </c>
      <c r="K1539" s="12">
        <v>0</v>
      </c>
      <c r="L1539" s="12">
        <v>0</v>
      </c>
      <c r="M1539" s="12">
        <v>0</v>
      </c>
      <c r="N1539" s="12">
        <v>0</v>
      </c>
      <c r="O1539" s="113">
        <v>7.605641213889256</v>
      </c>
      <c r="P1539" s="12">
        <v>0</v>
      </c>
      <c r="Q1539" s="12">
        <v>1</v>
      </c>
      <c r="R1539" s="12">
        <v>3.8</v>
      </c>
      <c r="S1539" s="128">
        <v>5.8406416573733981</v>
      </c>
      <c r="T1539" s="126">
        <v>1</v>
      </c>
      <c r="U1539" s="128">
        <v>1.1725980386041246</v>
      </c>
      <c r="V1539" s="12">
        <v>1</v>
      </c>
      <c r="W1539" s="12">
        <v>1</v>
      </c>
      <c r="X1539" s="12">
        <v>1</v>
      </c>
      <c r="Y1539" s="12">
        <v>0</v>
      </c>
      <c r="Z1539" s="12">
        <v>0</v>
      </c>
      <c r="AA1539" s="12">
        <v>1</v>
      </c>
      <c r="AB1539" s="12">
        <v>0</v>
      </c>
      <c r="AC1539" s="12">
        <v>0</v>
      </c>
      <c r="AD1539" s="12">
        <v>0</v>
      </c>
      <c r="AE1539" s="12">
        <v>1</v>
      </c>
      <c r="AF1539" s="12">
        <v>0.5</v>
      </c>
      <c r="AG1539" s="113">
        <v>3.1780538303479458</v>
      </c>
      <c r="AH1539" s="12">
        <v>0</v>
      </c>
      <c r="AI1539" s="24">
        <v>18</v>
      </c>
      <c r="AJ1539" s="12">
        <v>1</v>
      </c>
      <c r="AK1539" s="12" t="s">
        <v>1904</v>
      </c>
      <c r="AL1539" s="12">
        <v>38</v>
      </c>
      <c r="AM1539" s="12" t="s">
        <v>288</v>
      </c>
      <c r="AN1539" s="128">
        <f t="shared" si="56"/>
        <v>4.4426512564903167</v>
      </c>
      <c r="AO1539" s="12">
        <v>44.2</v>
      </c>
      <c r="AP1539" s="50" t="s">
        <v>1919</v>
      </c>
      <c r="AQ1539" s="50" t="s">
        <v>1919</v>
      </c>
      <c r="AR1539" s="12" t="s">
        <v>1914</v>
      </c>
      <c r="AS1539" s="12" t="s">
        <v>1934</v>
      </c>
      <c r="AT1539" s="12" t="s">
        <v>17</v>
      </c>
    </row>
    <row r="1540" spans="1:47" ht="15" customHeight="1" x14ac:dyDescent="0.3">
      <c r="A1540" s="15">
        <v>7.5003290335129258E-2</v>
      </c>
      <c r="B1540" s="12">
        <v>3.6387734915062711E-2</v>
      </c>
      <c r="C1540" s="12">
        <v>0</v>
      </c>
      <c r="D1540" s="12">
        <v>1</v>
      </c>
      <c r="E1540" s="12">
        <v>0</v>
      </c>
      <c r="F1540" s="12">
        <v>1</v>
      </c>
      <c r="G1540" s="12">
        <v>1</v>
      </c>
      <c r="H1540" s="12">
        <v>0</v>
      </c>
      <c r="I1540" s="12">
        <v>0</v>
      </c>
      <c r="J1540" s="12">
        <v>0</v>
      </c>
      <c r="K1540" s="12">
        <v>0</v>
      </c>
      <c r="L1540" s="12">
        <v>0</v>
      </c>
      <c r="M1540" s="12">
        <v>0</v>
      </c>
      <c r="N1540" s="12">
        <v>0</v>
      </c>
      <c r="O1540" s="113">
        <v>7.605641213889256</v>
      </c>
      <c r="P1540" s="12">
        <v>0</v>
      </c>
      <c r="Q1540" s="12">
        <v>1</v>
      </c>
      <c r="R1540" s="12">
        <v>3.8</v>
      </c>
      <c r="S1540" s="128">
        <v>5.8406416573733981</v>
      </c>
      <c r="T1540" s="126">
        <v>1</v>
      </c>
      <c r="U1540" s="128">
        <v>1.1725980386041246</v>
      </c>
      <c r="V1540" s="12">
        <v>1</v>
      </c>
      <c r="W1540" s="12">
        <v>1</v>
      </c>
      <c r="X1540" s="12">
        <v>1</v>
      </c>
      <c r="Y1540" s="12">
        <v>0</v>
      </c>
      <c r="Z1540" s="12">
        <v>0</v>
      </c>
      <c r="AA1540" s="12">
        <v>1</v>
      </c>
      <c r="AB1540" s="12">
        <v>0</v>
      </c>
      <c r="AC1540" s="12">
        <v>0</v>
      </c>
      <c r="AD1540" s="12">
        <v>0</v>
      </c>
      <c r="AE1540" s="12">
        <v>1</v>
      </c>
      <c r="AF1540" s="12">
        <v>0.5</v>
      </c>
      <c r="AG1540" s="113">
        <v>3.1780538303479458</v>
      </c>
      <c r="AH1540" s="12">
        <v>0</v>
      </c>
      <c r="AI1540" s="24">
        <v>18</v>
      </c>
      <c r="AJ1540" s="12">
        <v>1</v>
      </c>
      <c r="AK1540" s="12" t="s">
        <v>1904</v>
      </c>
      <c r="AL1540" s="12">
        <v>38</v>
      </c>
      <c r="AM1540" s="12" t="s">
        <v>288</v>
      </c>
      <c r="AN1540" s="128">
        <f t="shared" si="56"/>
        <v>4.4426512564903167</v>
      </c>
      <c r="AO1540" s="12">
        <v>44.2</v>
      </c>
      <c r="AP1540" s="50" t="s">
        <v>1919</v>
      </c>
      <c r="AQ1540" s="50" t="s">
        <v>1919</v>
      </c>
      <c r="AR1540" s="12" t="s">
        <v>1915</v>
      </c>
      <c r="AS1540" s="12" t="s">
        <v>1935</v>
      </c>
      <c r="AT1540" s="12" t="s">
        <v>17</v>
      </c>
    </row>
    <row r="1541" spans="1:47" ht="15" customHeight="1" x14ac:dyDescent="0.3">
      <c r="A1541" s="15">
        <v>0.15800509825780187</v>
      </c>
      <c r="B1541" s="12">
        <v>7.0174184039997978E-2</v>
      </c>
      <c r="C1541" s="12">
        <v>0</v>
      </c>
      <c r="D1541" s="12">
        <v>0</v>
      </c>
      <c r="E1541" s="12">
        <v>0</v>
      </c>
      <c r="F1541" s="126">
        <v>1</v>
      </c>
      <c r="G1541" s="12">
        <v>1</v>
      </c>
      <c r="H1541" s="12">
        <v>0</v>
      </c>
      <c r="I1541" s="12">
        <v>0</v>
      </c>
      <c r="J1541" s="12">
        <v>0</v>
      </c>
      <c r="K1541" s="12">
        <v>0</v>
      </c>
      <c r="L1541" s="12">
        <v>0</v>
      </c>
      <c r="M1541" s="12">
        <v>0</v>
      </c>
      <c r="N1541" s="126">
        <v>0</v>
      </c>
      <c r="O1541" s="113">
        <v>7.6058900010531216</v>
      </c>
      <c r="P1541" s="126">
        <v>0</v>
      </c>
      <c r="Q1541" s="126">
        <v>1</v>
      </c>
      <c r="R1541" s="126">
        <v>3.8</v>
      </c>
      <c r="S1541" s="128">
        <v>3.3322045101752038</v>
      </c>
      <c r="T1541" s="126">
        <v>1</v>
      </c>
      <c r="U1541" s="128">
        <v>0.96947420301081033</v>
      </c>
      <c r="V1541" s="126">
        <v>1</v>
      </c>
      <c r="W1541" s="126">
        <v>1</v>
      </c>
      <c r="X1541" s="126">
        <v>0</v>
      </c>
      <c r="Y1541" s="126">
        <v>1</v>
      </c>
      <c r="Z1541" s="126">
        <v>0</v>
      </c>
      <c r="AA1541" s="126">
        <v>0</v>
      </c>
      <c r="AB1541" s="126">
        <v>0</v>
      </c>
      <c r="AC1541" s="126">
        <v>0</v>
      </c>
      <c r="AD1541" s="126">
        <v>1</v>
      </c>
      <c r="AE1541" s="126">
        <v>0</v>
      </c>
      <c r="AF1541" s="135">
        <v>0.6</v>
      </c>
      <c r="AG1541" s="113">
        <v>2.7725887222397811</v>
      </c>
      <c r="AH1541" s="126">
        <v>1</v>
      </c>
      <c r="AI1541" s="24">
        <v>24</v>
      </c>
      <c r="AJ1541" s="126">
        <v>1</v>
      </c>
      <c r="AK1541" s="126" t="s">
        <v>1939</v>
      </c>
      <c r="AL1541" s="12">
        <v>39</v>
      </c>
      <c r="AM1541" s="12" t="s">
        <v>290</v>
      </c>
      <c r="AN1541" s="128">
        <f t="shared" ref="AN1541:AN1564" si="57">LN(1294)</f>
        <v>7.1654934750608454</v>
      </c>
      <c r="AO1541" s="126">
        <v>1621.51</v>
      </c>
      <c r="AP1541" s="126" t="s">
        <v>1069</v>
      </c>
      <c r="AQ1541" s="12" t="s">
        <v>1952</v>
      </c>
      <c r="AR1541" s="12" t="s">
        <v>1951</v>
      </c>
      <c r="AS1541" s="12" t="s">
        <v>1957</v>
      </c>
      <c r="AT1541" s="12" t="s">
        <v>17</v>
      </c>
      <c r="AU1541" s="12"/>
    </row>
    <row r="1542" spans="1:47" ht="15" customHeight="1" x14ac:dyDescent="0.3">
      <c r="A1542" s="15">
        <v>0.17204395176493309</v>
      </c>
      <c r="B1542" s="12">
        <v>7.0007246329879674E-2</v>
      </c>
      <c r="C1542" s="12">
        <v>0</v>
      </c>
      <c r="D1542" s="12">
        <v>0</v>
      </c>
      <c r="E1542" s="12">
        <v>0</v>
      </c>
      <c r="F1542" s="126">
        <v>1</v>
      </c>
      <c r="G1542" s="12">
        <v>1</v>
      </c>
      <c r="H1542" s="12">
        <v>0</v>
      </c>
      <c r="I1542" s="12">
        <v>0</v>
      </c>
      <c r="J1542" s="12">
        <v>0</v>
      </c>
      <c r="K1542" s="12">
        <v>0</v>
      </c>
      <c r="L1542" s="12">
        <v>0</v>
      </c>
      <c r="M1542" s="12">
        <v>0</v>
      </c>
      <c r="N1542" s="126">
        <v>0</v>
      </c>
      <c r="O1542" s="113">
        <v>7.6058900010531216</v>
      </c>
      <c r="P1542" s="126">
        <v>0</v>
      </c>
      <c r="Q1542" s="12">
        <v>1</v>
      </c>
      <c r="R1542" s="126">
        <v>3.8</v>
      </c>
      <c r="S1542" s="128">
        <v>3.3322045101752038</v>
      </c>
      <c r="T1542" s="126">
        <v>1</v>
      </c>
      <c r="U1542" s="128">
        <v>0.96947420301081033</v>
      </c>
      <c r="V1542" s="126">
        <v>1</v>
      </c>
      <c r="W1542" s="126">
        <v>1</v>
      </c>
      <c r="X1542" s="126">
        <v>0</v>
      </c>
      <c r="Y1542" s="126">
        <v>1</v>
      </c>
      <c r="Z1542" s="126">
        <v>0</v>
      </c>
      <c r="AA1542" s="126">
        <v>0</v>
      </c>
      <c r="AB1542" s="126">
        <v>0</v>
      </c>
      <c r="AC1542" s="126">
        <v>0</v>
      </c>
      <c r="AD1542" s="126">
        <v>1</v>
      </c>
      <c r="AE1542" s="126">
        <v>0</v>
      </c>
      <c r="AF1542" s="135">
        <v>0.6</v>
      </c>
      <c r="AG1542" s="113">
        <v>2.7725887222397811</v>
      </c>
      <c r="AH1542" s="126">
        <v>1</v>
      </c>
      <c r="AI1542" s="24">
        <v>24</v>
      </c>
      <c r="AJ1542" s="126">
        <v>1</v>
      </c>
      <c r="AK1542" s="126" t="s">
        <v>1939</v>
      </c>
      <c r="AL1542" s="12">
        <v>39</v>
      </c>
      <c r="AM1542" s="12" t="s">
        <v>290</v>
      </c>
      <c r="AN1542" s="128">
        <f t="shared" si="57"/>
        <v>7.1654934750608454</v>
      </c>
      <c r="AO1542" s="126">
        <v>1621.51</v>
      </c>
      <c r="AP1542" s="126" t="s">
        <v>1069</v>
      </c>
      <c r="AQ1542" s="12" t="s">
        <v>1952</v>
      </c>
      <c r="AR1542" s="12" t="s">
        <v>1951</v>
      </c>
      <c r="AS1542" s="12" t="s">
        <v>1957</v>
      </c>
      <c r="AT1542" s="12" t="s">
        <v>17</v>
      </c>
    </row>
    <row r="1543" spans="1:47" ht="15" customHeight="1" x14ac:dyDescent="0.3">
      <c r="A1543" s="15">
        <v>0.18068662697845475</v>
      </c>
      <c r="B1543" s="12">
        <v>6.9897195173244331E-2</v>
      </c>
      <c r="C1543" s="12">
        <v>0</v>
      </c>
      <c r="D1543" s="12">
        <v>0</v>
      </c>
      <c r="E1543" s="12">
        <v>0</v>
      </c>
      <c r="F1543" s="126">
        <v>1</v>
      </c>
      <c r="G1543" s="12">
        <v>1</v>
      </c>
      <c r="H1543" s="12">
        <v>0</v>
      </c>
      <c r="I1543" s="12">
        <v>0</v>
      </c>
      <c r="J1543" s="12">
        <v>0</v>
      </c>
      <c r="K1543" s="12">
        <v>0</v>
      </c>
      <c r="L1543" s="12">
        <v>0</v>
      </c>
      <c r="M1543" s="12">
        <v>0</v>
      </c>
      <c r="N1543" s="126">
        <v>0</v>
      </c>
      <c r="O1543" s="113">
        <v>7.6058900010531216</v>
      </c>
      <c r="P1543" s="126">
        <v>0</v>
      </c>
      <c r="Q1543" s="12">
        <v>1</v>
      </c>
      <c r="R1543" s="126">
        <v>3.8</v>
      </c>
      <c r="S1543" s="128">
        <v>3.3322045101752038</v>
      </c>
      <c r="T1543" s="126">
        <v>1</v>
      </c>
      <c r="U1543" s="128">
        <v>0.96947420301081033</v>
      </c>
      <c r="V1543" s="126">
        <v>1</v>
      </c>
      <c r="W1543" s="126">
        <v>1</v>
      </c>
      <c r="X1543" s="126">
        <v>0</v>
      </c>
      <c r="Y1543" s="126">
        <v>1</v>
      </c>
      <c r="Z1543" s="126">
        <v>0</v>
      </c>
      <c r="AA1543" s="126">
        <v>0</v>
      </c>
      <c r="AB1543" s="126">
        <v>0</v>
      </c>
      <c r="AC1543" s="126">
        <v>0</v>
      </c>
      <c r="AD1543" s="126">
        <v>1</v>
      </c>
      <c r="AE1543" s="126">
        <v>0</v>
      </c>
      <c r="AF1543" s="135">
        <v>0.6</v>
      </c>
      <c r="AG1543" s="113">
        <v>2.7725887222397811</v>
      </c>
      <c r="AH1543" s="126">
        <v>1</v>
      </c>
      <c r="AI1543" s="24">
        <v>24</v>
      </c>
      <c r="AJ1543" s="126">
        <v>1</v>
      </c>
      <c r="AK1543" s="126" t="s">
        <v>1939</v>
      </c>
      <c r="AL1543" s="12">
        <v>39</v>
      </c>
      <c r="AM1543" s="12" t="s">
        <v>290</v>
      </c>
      <c r="AN1543" s="128">
        <f t="shared" si="57"/>
        <v>7.1654934750608454</v>
      </c>
      <c r="AO1543" s="126">
        <v>1621.51</v>
      </c>
      <c r="AP1543" s="126" t="s">
        <v>1069</v>
      </c>
      <c r="AQ1543" s="12" t="s">
        <v>1952</v>
      </c>
      <c r="AR1543" s="12" t="s">
        <v>1951</v>
      </c>
      <c r="AS1543" s="12" t="s">
        <v>1957</v>
      </c>
      <c r="AT1543" s="12" t="s">
        <v>17</v>
      </c>
    </row>
    <row r="1544" spans="1:47" ht="15" customHeight="1" x14ac:dyDescent="0.3">
      <c r="A1544" s="15">
        <v>0.15909293017830048</v>
      </c>
      <c r="B1544" s="12">
        <v>7.0161769769643764E-2</v>
      </c>
      <c r="C1544" s="12">
        <v>0</v>
      </c>
      <c r="D1544" s="12">
        <v>0</v>
      </c>
      <c r="E1544" s="12">
        <v>0</v>
      </c>
      <c r="F1544" s="126">
        <v>1</v>
      </c>
      <c r="G1544" s="12">
        <v>1</v>
      </c>
      <c r="H1544" s="12">
        <v>0</v>
      </c>
      <c r="I1544" s="12">
        <v>0</v>
      </c>
      <c r="J1544" s="12">
        <v>0</v>
      </c>
      <c r="K1544" s="12">
        <v>0</v>
      </c>
      <c r="L1544" s="12">
        <v>0</v>
      </c>
      <c r="M1544" s="12">
        <v>0</v>
      </c>
      <c r="N1544" s="126">
        <v>0</v>
      </c>
      <c r="O1544" s="113">
        <v>7.6058900010531216</v>
      </c>
      <c r="P1544" s="126">
        <v>0</v>
      </c>
      <c r="Q1544" s="12">
        <v>1</v>
      </c>
      <c r="R1544" s="126">
        <v>3.8</v>
      </c>
      <c r="S1544" s="128">
        <v>3.3322045101752038</v>
      </c>
      <c r="T1544" s="126">
        <v>1</v>
      </c>
      <c r="U1544" s="128">
        <v>0.96947420301081033</v>
      </c>
      <c r="V1544" s="126">
        <v>1</v>
      </c>
      <c r="W1544" s="126">
        <v>1</v>
      </c>
      <c r="X1544" s="126">
        <v>0</v>
      </c>
      <c r="Y1544" s="126">
        <v>1</v>
      </c>
      <c r="Z1544" s="126">
        <v>0</v>
      </c>
      <c r="AA1544" s="126">
        <v>0</v>
      </c>
      <c r="AB1544" s="126">
        <v>0</v>
      </c>
      <c r="AC1544" s="126">
        <v>0</v>
      </c>
      <c r="AD1544" s="126">
        <v>1</v>
      </c>
      <c r="AE1544" s="126">
        <v>0</v>
      </c>
      <c r="AF1544" s="135">
        <v>0.6</v>
      </c>
      <c r="AG1544" s="113">
        <v>2.7725887222397811</v>
      </c>
      <c r="AH1544" s="126">
        <v>1</v>
      </c>
      <c r="AI1544" s="24">
        <v>24</v>
      </c>
      <c r="AJ1544" s="126">
        <v>1</v>
      </c>
      <c r="AK1544" s="126" t="s">
        <v>1939</v>
      </c>
      <c r="AL1544" s="12">
        <v>39</v>
      </c>
      <c r="AM1544" s="12" t="s">
        <v>290</v>
      </c>
      <c r="AN1544" s="128">
        <f t="shared" si="57"/>
        <v>7.1654934750608454</v>
      </c>
      <c r="AO1544" s="126">
        <v>1621.51</v>
      </c>
      <c r="AP1544" s="126" t="s">
        <v>1069</v>
      </c>
      <c r="AQ1544" s="12" t="s">
        <v>1952</v>
      </c>
      <c r="AR1544" s="12" t="s">
        <v>1951</v>
      </c>
      <c r="AS1544" s="12" t="s">
        <v>1957</v>
      </c>
      <c r="AT1544" s="12" t="s">
        <v>17</v>
      </c>
    </row>
    <row r="1545" spans="1:47" ht="15" customHeight="1" x14ac:dyDescent="0.3">
      <c r="A1545" s="15">
        <v>0.37002715898132377</v>
      </c>
      <c r="B1545" s="12">
        <v>0.10259319984217385</v>
      </c>
      <c r="C1545" s="12">
        <v>0</v>
      </c>
      <c r="D1545" s="12">
        <v>0</v>
      </c>
      <c r="E1545" s="12">
        <v>0</v>
      </c>
      <c r="F1545" s="126">
        <v>1</v>
      </c>
      <c r="G1545" s="12">
        <v>1</v>
      </c>
      <c r="H1545" s="12">
        <v>0</v>
      </c>
      <c r="I1545" s="12">
        <v>0</v>
      </c>
      <c r="J1545" s="12">
        <v>0</v>
      </c>
      <c r="K1545" s="12">
        <v>0</v>
      </c>
      <c r="L1545" s="12">
        <v>0</v>
      </c>
      <c r="M1545" s="12">
        <v>0</v>
      </c>
      <c r="N1545" s="126">
        <v>0</v>
      </c>
      <c r="O1545" s="113">
        <v>7.6058900010531216</v>
      </c>
      <c r="P1545" s="126">
        <v>0</v>
      </c>
      <c r="Q1545" s="12">
        <v>1</v>
      </c>
      <c r="R1545" s="126">
        <v>3.8</v>
      </c>
      <c r="S1545" s="128">
        <v>3.3322045101752038</v>
      </c>
      <c r="T1545" s="126">
        <v>1</v>
      </c>
      <c r="U1545" s="128">
        <v>0.96947420301081033</v>
      </c>
      <c r="V1545" s="126">
        <v>1</v>
      </c>
      <c r="W1545" s="126">
        <v>1</v>
      </c>
      <c r="X1545" s="126">
        <v>0</v>
      </c>
      <c r="Y1545" s="126">
        <v>1</v>
      </c>
      <c r="Z1545" s="126">
        <v>0</v>
      </c>
      <c r="AA1545" s="126">
        <v>0</v>
      </c>
      <c r="AB1545" s="126">
        <v>0</v>
      </c>
      <c r="AC1545" s="126">
        <v>0</v>
      </c>
      <c r="AD1545" s="126">
        <v>1</v>
      </c>
      <c r="AE1545" s="126">
        <v>0</v>
      </c>
      <c r="AF1545" s="135">
        <v>0.6</v>
      </c>
      <c r="AG1545" s="113">
        <v>2.7725887222397811</v>
      </c>
      <c r="AH1545" s="126">
        <v>1</v>
      </c>
      <c r="AI1545" s="24">
        <v>24</v>
      </c>
      <c r="AJ1545" s="126">
        <v>1</v>
      </c>
      <c r="AK1545" s="126" t="s">
        <v>1939</v>
      </c>
      <c r="AL1545" s="12">
        <v>39</v>
      </c>
      <c r="AM1545" s="12" t="s">
        <v>290</v>
      </c>
      <c r="AN1545" s="128">
        <f t="shared" si="57"/>
        <v>7.1654934750608454</v>
      </c>
      <c r="AO1545" s="126">
        <v>1621.51</v>
      </c>
      <c r="AP1545" s="12" t="s">
        <v>1954</v>
      </c>
      <c r="AQ1545" s="12" t="s">
        <v>1952</v>
      </c>
      <c r="AR1545" s="12" t="s">
        <v>1951</v>
      </c>
      <c r="AS1545" s="12" t="s">
        <v>1958</v>
      </c>
      <c r="AT1545" s="12" t="s">
        <v>17</v>
      </c>
    </row>
    <row r="1546" spans="1:47" ht="15" customHeight="1" x14ac:dyDescent="0.3">
      <c r="A1546" s="15">
        <v>0.37814130959771647</v>
      </c>
      <c r="B1546" s="12">
        <v>0.10223175190353008</v>
      </c>
      <c r="C1546" s="12">
        <v>0</v>
      </c>
      <c r="D1546" s="12">
        <v>0</v>
      </c>
      <c r="E1546" s="12">
        <v>0</v>
      </c>
      <c r="F1546" s="126">
        <v>1</v>
      </c>
      <c r="G1546" s="12">
        <v>1</v>
      </c>
      <c r="H1546" s="12">
        <v>0</v>
      </c>
      <c r="I1546" s="12">
        <v>0</v>
      </c>
      <c r="J1546" s="12">
        <v>0</v>
      </c>
      <c r="K1546" s="12">
        <v>0</v>
      </c>
      <c r="L1546" s="12">
        <v>0</v>
      </c>
      <c r="M1546" s="12">
        <v>0</v>
      </c>
      <c r="N1546" s="126">
        <v>0</v>
      </c>
      <c r="O1546" s="113">
        <v>7.6058900010531216</v>
      </c>
      <c r="P1546" s="126">
        <v>0</v>
      </c>
      <c r="Q1546" s="12">
        <v>1</v>
      </c>
      <c r="R1546" s="126">
        <v>3.8</v>
      </c>
      <c r="S1546" s="128">
        <v>3.3322045101752038</v>
      </c>
      <c r="T1546" s="126">
        <v>1</v>
      </c>
      <c r="U1546" s="128">
        <v>0.96947420301081033</v>
      </c>
      <c r="V1546" s="126">
        <v>1</v>
      </c>
      <c r="W1546" s="126">
        <v>1</v>
      </c>
      <c r="X1546" s="126">
        <v>0</v>
      </c>
      <c r="Y1546" s="126">
        <v>1</v>
      </c>
      <c r="Z1546" s="126">
        <v>0</v>
      </c>
      <c r="AA1546" s="126">
        <v>0</v>
      </c>
      <c r="AB1546" s="126">
        <v>0</v>
      </c>
      <c r="AC1546" s="126">
        <v>0</v>
      </c>
      <c r="AD1546" s="126">
        <v>1</v>
      </c>
      <c r="AE1546" s="126">
        <v>0</v>
      </c>
      <c r="AF1546" s="135">
        <v>0.6</v>
      </c>
      <c r="AG1546" s="113">
        <v>2.7725887222397811</v>
      </c>
      <c r="AH1546" s="126">
        <v>1</v>
      </c>
      <c r="AI1546" s="24">
        <v>24</v>
      </c>
      <c r="AJ1546" s="126">
        <v>1</v>
      </c>
      <c r="AK1546" s="126" t="s">
        <v>1939</v>
      </c>
      <c r="AL1546" s="12">
        <v>39</v>
      </c>
      <c r="AM1546" s="12" t="s">
        <v>290</v>
      </c>
      <c r="AN1546" s="128">
        <f t="shared" si="57"/>
        <v>7.1654934750608454</v>
      </c>
      <c r="AO1546" s="126">
        <v>1621.51</v>
      </c>
      <c r="AP1546" s="12" t="s">
        <v>1954</v>
      </c>
      <c r="AQ1546" s="12" t="s">
        <v>1952</v>
      </c>
      <c r="AR1546" s="12" t="s">
        <v>1951</v>
      </c>
      <c r="AS1546" s="12" t="s">
        <v>1958</v>
      </c>
      <c r="AT1546" s="12" t="s">
        <v>17</v>
      </c>
    </row>
    <row r="1547" spans="1:47" ht="15" customHeight="1" x14ac:dyDescent="0.3">
      <c r="A1547" s="15">
        <v>0.35706414797228303</v>
      </c>
      <c r="B1547" s="12">
        <v>0.10315186496977066</v>
      </c>
      <c r="C1547" s="12">
        <v>0</v>
      </c>
      <c r="D1547" s="12">
        <v>0</v>
      </c>
      <c r="E1547" s="12">
        <v>0</v>
      </c>
      <c r="F1547" s="126">
        <v>1</v>
      </c>
      <c r="G1547" s="12">
        <v>1</v>
      </c>
      <c r="H1547" s="12">
        <v>0</v>
      </c>
      <c r="I1547" s="12">
        <v>0</v>
      </c>
      <c r="J1547" s="12">
        <v>0</v>
      </c>
      <c r="K1547" s="12">
        <v>0</v>
      </c>
      <c r="L1547" s="12">
        <v>0</v>
      </c>
      <c r="M1547" s="12">
        <v>0</v>
      </c>
      <c r="N1547" s="126">
        <v>0</v>
      </c>
      <c r="O1547" s="113">
        <v>7.6058900010531216</v>
      </c>
      <c r="P1547" s="126">
        <v>0</v>
      </c>
      <c r="Q1547" s="12">
        <v>1</v>
      </c>
      <c r="R1547" s="126">
        <v>3.8</v>
      </c>
      <c r="S1547" s="128">
        <v>3.3322045101752038</v>
      </c>
      <c r="T1547" s="126">
        <v>1</v>
      </c>
      <c r="U1547" s="128">
        <v>0.96947420301081033</v>
      </c>
      <c r="V1547" s="126">
        <v>1</v>
      </c>
      <c r="W1547" s="126">
        <v>1</v>
      </c>
      <c r="X1547" s="126">
        <v>0</v>
      </c>
      <c r="Y1547" s="126">
        <v>1</v>
      </c>
      <c r="Z1547" s="126">
        <v>0</v>
      </c>
      <c r="AA1547" s="126">
        <v>0</v>
      </c>
      <c r="AB1547" s="126">
        <v>0</v>
      </c>
      <c r="AC1547" s="126">
        <v>0</v>
      </c>
      <c r="AD1547" s="126">
        <v>1</v>
      </c>
      <c r="AE1547" s="126">
        <v>0</v>
      </c>
      <c r="AF1547" s="135">
        <v>0.6</v>
      </c>
      <c r="AG1547" s="113">
        <v>2.7725887222397811</v>
      </c>
      <c r="AH1547" s="126">
        <v>1</v>
      </c>
      <c r="AI1547" s="24">
        <v>24</v>
      </c>
      <c r="AJ1547" s="126">
        <v>1</v>
      </c>
      <c r="AK1547" s="126" t="s">
        <v>1939</v>
      </c>
      <c r="AL1547" s="12">
        <v>39</v>
      </c>
      <c r="AM1547" s="12" t="s">
        <v>290</v>
      </c>
      <c r="AN1547" s="128">
        <f t="shared" si="57"/>
        <v>7.1654934750608454</v>
      </c>
      <c r="AO1547" s="126">
        <v>1621.51</v>
      </c>
      <c r="AP1547" s="12" t="s">
        <v>1954</v>
      </c>
      <c r="AQ1547" s="12" t="s">
        <v>1952</v>
      </c>
      <c r="AR1547" s="12" t="s">
        <v>1951</v>
      </c>
      <c r="AS1547" s="12" t="s">
        <v>1958</v>
      </c>
      <c r="AT1547" s="12" t="s">
        <v>17</v>
      </c>
    </row>
    <row r="1548" spans="1:47" ht="15" customHeight="1" x14ac:dyDescent="0.3">
      <c r="A1548" s="15">
        <v>0.30053825347588486</v>
      </c>
      <c r="B1548" s="12">
        <v>0.10532625030072297</v>
      </c>
      <c r="C1548" s="12">
        <v>0</v>
      </c>
      <c r="D1548" s="12">
        <v>0</v>
      </c>
      <c r="E1548" s="12">
        <v>0</v>
      </c>
      <c r="F1548" s="126">
        <v>1</v>
      </c>
      <c r="G1548" s="12">
        <v>1</v>
      </c>
      <c r="H1548" s="12">
        <v>0</v>
      </c>
      <c r="I1548" s="12">
        <v>0</v>
      </c>
      <c r="J1548" s="12">
        <v>0</v>
      </c>
      <c r="K1548" s="12">
        <v>0</v>
      </c>
      <c r="L1548" s="12">
        <v>0</v>
      </c>
      <c r="M1548" s="12">
        <v>0</v>
      </c>
      <c r="N1548" s="126">
        <v>0</v>
      </c>
      <c r="O1548" s="113">
        <v>7.6058900010531216</v>
      </c>
      <c r="P1548" s="126">
        <v>0</v>
      </c>
      <c r="Q1548" s="12">
        <v>1</v>
      </c>
      <c r="R1548" s="126">
        <v>3.8</v>
      </c>
      <c r="S1548" s="128">
        <v>3.3322045101752038</v>
      </c>
      <c r="T1548" s="126">
        <v>1</v>
      </c>
      <c r="U1548" s="128">
        <v>0.96947420301081033</v>
      </c>
      <c r="V1548" s="126">
        <v>1</v>
      </c>
      <c r="W1548" s="126">
        <v>1</v>
      </c>
      <c r="X1548" s="126">
        <v>0</v>
      </c>
      <c r="Y1548" s="126">
        <v>1</v>
      </c>
      <c r="Z1548" s="126">
        <v>0</v>
      </c>
      <c r="AA1548" s="126">
        <v>0</v>
      </c>
      <c r="AB1548" s="126">
        <v>0</v>
      </c>
      <c r="AC1548" s="126">
        <v>0</v>
      </c>
      <c r="AD1548" s="126">
        <v>1</v>
      </c>
      <c r="AE1548" s="126">
        <v>0</v>
      </c>
      <c r="AF1548" s="135">
        <v>0.6</v>
      </c>
      <c r="AG1548" s="113">
        <v>2.7725887222397811</v>
      </c>
      <c r="AH1548" s="126">
        <v>1</v>
      </c>
      <c r="AI1548" s="24">
        <v>24</v>
      </c>
      <c r="AJ1548" s="126">
        <v>1</v>
      </c>
      <c r="AK1548" s="126" t="s">
        <v>1939</v>
      </c>
      <c r="AL1548" s="12">
        <v>39</v>
      </c>
      <c r="AM1548" s="12" t="s">
        <v>290</v>
      </c>
      <c r="AN1548" s="128">
        <f t="shared" si="57"/>
        <v>7.1654934750608454</v>
      </c>
      <c r="AO1548" s="126">
        <v>1621.51</v>
      </c>
      <c r="AP1548" s="12" t="s">
        <v>1954</v>
      </c>
      <c r="AQ1548" s="12" t="s">
        <v>1952</v>
      </c>
      <c r="AR1548" s="12" t="s">
        <v>1951</v>
      </c>
      <c r="AS1548" s="12" t="s">
        <v>1958</v>
      </c>
      <c r="AT1548" s="12" t="s">
        <v>17</v>
      </c>
    </row>
    <row r="1549" spans="1:47" ht="15" customHeight="1" x14ac:dyDescent="0.3">
      <c r="A1549" s="15">
        <v>-1.7675765476573877E-2</v>
      </c>
      <c r="B1549" s="12">
        <v>9.3643949014189279E-2</v>
      </c>
      <c r="C1549" s="12">
        <v>0</v>
      </c>
      <c r="D1549" s="12">
        <v>0</v>
      </c>
      <c r="E1549" s="12">
        <v>0</v>
      </c>
      <c r="F1549" s="126">
        <v>1</v>
      </c>
      <c r="G1549" s="12">
        <v>1</v>
      </c>
      <c r="H1549" s="12">
        <v>0</v>
      </c>
      <c r="I1549" s="12">
        <v>0</v>
      </c>
      <c r="J1549" s="12">
        <v>0</v>
      </c>
      <c r="K1549" s="12">
        <v>0</v>
      </c>
      <c r="L1549" s="12">
        <v>0</v>
      </c>
      <c r="M1549" s="12">
        <v>0</v>
      </c>
      <c r="N1549" s="126">
        <v>0</v>
      </c>
      <c r="O1549" s="113">
        <v>7.6058900010531216</v>
      </c>
      <c r="P1549" s="126">
        <v>0</v>
      </c>
      <c r="Q1549" s="12">
        <v>1</v>
      </c>
      <c r="R1549" s="126">
        <v>3.8</v>
      </c>
      <c r="S1549" s="128">
        <v>3.3322045101752038</v>
      </c>
      <c r="T1549" s="126">
        <v>1</v>
      </c>
      <c r="U1549" s="128">
        <v>0.96947420301081033</v>
      </c>
      <c r="V1549" s="126">
        <v>1</v>
      </c>
      <c r="W1549" s="126">
        <v>1</v>
      </c>
      <c r="X1549" s="126">
        <v>0</v>
      </c>
      <c r="Y1549" s="126">
        <v>1</v>
      </c>
      <c r="Z1549" s="126">
        <v>0</v>
      </c>
      <c r="AA1549" s="126">
        <v>0</v>
      </c>
      <c r="AB1549" s="126">
        <v>0</v>
      </c>
      <c r="AC1549" s="126">
        <v>0</v>
      </c>
      <c r="AD1549" s="126">
        <v>1</v>
      </c>
      <c r="AE1549" s="126">
        <v>0</v>
      </c>
      <c r="AF1549" s="135">
        <v>0.6</v>
      </c>
      <c r="AG1549" s="113">
        <v>2.7725887222397811</v>
      </c>
      <c r="AH1549" s="126">
        <v>1</v>
      </c>
      <c r="AI1549" s="24">
        <v>24</v>
      </c>
      <c r="AJ1549" s="126">
        <v>1</v>
      </c>
      <c r="AK1549" s="126" t="s">
        <v>1939</v>
      </c>
      <c r="AL1549" s="12">
        <v>39</v>
      </c>
      <c r="AM1549" s="12" t="s">
        <v>290</v>
      </c>
      <c r="AN1549" s="128">
        <f t="shared" si="57"/>
        <v>7.1654934750608454</v>
      </c>
      <c r="AO1549" s="126">
        <v>1621.51</v>
      </c>
      <c r="AP1549" s="12" t="s">
        <v>1955</v>
      </c>
      <c r="AQ1549" s="12" t="s">
        <v>1952</v>
      </c>
      <c r="AR1549" s="12" t="s">
        <v>1951</v>
      </c>
      <c r="AS1549" s="12" t="s">
        <v>1959</v>
      </c>
      <c r="AT1549" s="12" t="s">
        <v>17</v>
      </c>
    </row>
    <row r="1550" spans="1:47" ht="15" customHeight="1" x14ac:dyDescent="0.3">
      <c r="A1550" s="15">
        <v>-4.7560460327072309E-3</v>
      </c>
      <c r="B1550" s="12">
        <v>9.3657521874850103E-2</v>
      </c>
      <c r="C1550" s="12">
        <v>0</v>
      </c>
      <c r="D1550" s="12">
        <v>0</v>
      </c>
      <c r="E1550" s="12">
        <v>0</v>
      </c>
      <c r="F1550" s="126">
        <v>1</v>
      </c>
      <c r="G1550" s="12">
        <v>1</v>
      </c>
      <c r="H1550" s="12">
        <v>0</v>
      </c>
      <c r="I1550" s="12">
        <v>0</v>
      </c>
      <c r="J1550" s="12">
        <v>0</v>
      </c>
      <c r="K1550" s="12">
        <v>0</v>
      </c>
      <c r="L1550" s="12">
        <v>0</v>
      </c>
      <c r="M1550" s="12">
        <v>0</v>
      </c>
      <c r="N1550" s="126">
        <v>0</v>
      </c>
      <c r="O1550" s="113">
        <v>7.6058900010531216</v>
      </c>
      <c r="P1550" s="126">
        <v>0</v>
      </c>
      <c r="Q1550" s="12">
        <v>1</v>
      </c>
      <c r="R1550" s="126">
        <v>3.8</v>
      </c>
      <c r="S1550" s="128">
        <v>3.3322045101752038</v>
      </c>
      <c r="T1550" s="126">
        <v>1</v>
      </c>
      <c r="U1550" s="128">
        <v>0.96947420301081033</v>
      </c>
      <c r="V1550" s="126">
        <v>1</v>
      </c>
      <c r="W1550" s="126">
        <v>1</v>
      </c>
      <c r="X1550" s="126">
        <v>0</v>
      </c>
      <c r="Y1550" s="126">
        <v>1</v>
      </c>
      <c r="Z1550" s="126">
        <v>0</v>
      </c>
      <c r="AA1550" s="126">
        <v>0</v>
      </c>
      <c r="AB1550" s="126">
        <v>0</v>
      </c>
      <c r="AC1550" s="126">
        <v>0</v>
      </c>
      <c r="AD1550" s="126">
        <v>1</v>
      </c>
      <c r="AE1550" s="126">
        <v>0</v>
      </c>
      <c r="AF1550" s="135">
        <v>0.6</v>
      </c>
      <c r="AG1550" s="113">
        <v>2.7725887222397811</v>
      </c>
      <c r="AH1550" s="126">
        <v>1</v>
      </c>
      <c r="AI1550" s="24">
        <v>24</v>
      </c>
      <c r="AJ1550" s="126">
        <v>1</v>
      </c>
      <c r="AK1550" s="126" t="s">
        <v>1939</v>
      </c>
      <c r="AL1550" s="12">
        <v>39</v>
      </c>
      <c r="AM1550" s="12" t="s">
        <v>290</v>
      </c>
      <c r="AN1550" s="128">
        <f t="shared" si="57"/>
        <v>7.1654934750608454</v>
      </c>
      <c r="AO1550" s="126">
        <v>1621.51</v>
      </c>
      <c r="AP1550" s="12" t="s">
        <v>1955</v>
      </c>
      <c r="AQ1550" s="12" t="s">
        <v>1952</v>
      </c>
      <c r="AR1550" s="12" t="s">
        <v>1951</v>
      </c>
      <c r="AS1550" s="12" t="s">
        <v>1959</v>
      </c>
      <c r="AT1550" s="12" t="s">
        <v>17</v>
      </c>
    </row>
    <row r="1551" spans="1:47" ht="15" customHeight="1" x14ac:dyDescent="0.3">
      <c r="A1551" s="15">
        <v>1.4698189379839985E-2</v>
      </c>
      <c r="B1551" s="12">
        <v>9.3648463762980472E-2</v>
      </c>
      <c r="C1551" s="12">
        <v>0</v>
      </c>
      <c r="D1551" s="12">
        <v>0</v>
      </c>
      <c r="E1551" s="12">
        <v>0</v>
      </c>
      <c r="F1551" s="126">
        <v>1</v>
      </c>
      <c r="G1551" s="12">
        <v>1</v>
      </c>
      <c r="H1551" s="12">
        <v>0</v>
      </c>
      <c r="I1551" s="12">
        <v>0</v>
      </c>
      <c r="J1551" s="12">
        <v>0</v>
      </c>
      <c r="K1551" s="12">
        <v>0</v>
      </c>
      <c r="L1551" s="12">
        <v>0</v>
      </c>
      <c r="M1551" s="12">
        <v>0</v>
      </c>
      <c r="N1551" s="126">
        <v>0</v>
      </c>
      <c r="O1551" s="113">
        <v>7.6058900010531216</v>
      </c>
      <c r="P1551" s="126">
        <v>0</v>
      </c>
      <c r="Q1551" s="12">
        <v>1</v>
      </c>
      <c r="R1551" s="126">
        <v>3.8</v>
      </c>
      <c r="S1551" s="128">
        <v>3.3322045101752038</v>
      </c>
      <c r="T1551" s="126">
        <v>1</v>
      </c>
      <c r="U1551" s="128">
        <v>0.96947420301081033</v>
      </c>
      <c r="V1551" s="126">
        <v>1</v>
      </c>
      <c r="W1551" s="126">
        <v>1</v>
      </c>
      <c r="X1551" s="126">
        <v>0</v>
      </c>
      <c r="Y1551" s="126">
        <v>1</v>
      </c>
      <c r="Z1551" s="126">
        <v>0</v>
      </c>
      <c r="AA1551" s="126">
        <v>0</v>
      </c>
      <c r="AB1551" s="126">
        <v>0</v>
      </c>
      <c r="AC1551" s="126">
        <v>0</v>
      </c>
      <c r="AD1551" s="126">
        <v>1</v>
      </c>
      <c r="AE1551" s="126">
        <v>0</v>
      </c>
      <c r="AF1551" s="135">
        <v>0.6</v>
      </c>
      <c r="AG1551" s="113">
        <v>2.7725887222397811</v>
      </c>
      <c r="AH1551" s="126">
        <v>1</v>
      </c>
      <c r="AI1551" s="24">
        <v>24</v>
      </c>
      <c r="AJ1551" s="126">
        <v>1</v>
      </c>
      <c r="AK1551" s="126" t="s">
        <v>1939</v>
      </c>
      <c r="AL1551" s="12">
        <v>39</v>
      </c>
      <c r="AM1551" s="12" t="s">
        <v>290</v>
      </c>
      <c r="AN1551" s="128">
        <f t="shared" si="57"/>
        <v>7.1654934750608454</v>
      </c>
      <c r="AO1551" s="126">
        <v>1621.51</v>
      </c>
      <c r="AP1551" s="12" t="s">
        <v>1955</v>
      </c>
      <c r="AQ1551" s="12" t="s">
        <v>1952</v>
      </c>
      <c r="AR1551" s="12" t="s">
        <v>1951</v>
      </c>
      <c r="AS1551" s="12" t="s">
        <v>1959</v>
      </c>
      <c r="AT1551" s="12" t="s">
        <v>17</v>
      </c>
    </row>
    <row r="1552" spans="1:47" ht="15" customHeight="1" x14ac:dyDescent="0.3">
      <c r="A1552" s="15">
        <v>-4.5945234107247464E-3</v>
      </c>
      <c r="B1552" s="12">
        <v>9.3657592603235224E-2</v>
      </c>
      <c r="C1552" s="12">
        <v>0</v>
      </c>
      <c r="D1552" s="12">
        <v>0</v>
      </c>
      <c r="E1552" s="12">
        <v>0</v>
      </c>
      <c r="F1552" s="126">
        <v>1</v>
      </c>
      <c r="G1552" s="12">
        <v>1</v>
      </c>
      <c r="H1552" s="12">
        <v>0</v>
      </c>
      <c r="I1552" s="12">
        <v>0</v>
      </c>
      <c r="J1552" s="12">
        <v>0</v>
      </c>
      <c r="K1552" s="12">
        <v>0</v>
      </c>
      <c r="L1552" s="12">
        <v>0</v>
      </c>
      <c r="M1552" s="12">
        <v>0</v>
      </c>
      <c r="N1552" s="126">
        <v>0</v>
      </c>
      <c r="O1552" s="113">
        <v>7.6058900010531216</v>
      </c>
      <c r="P1552" s="126">
        <v>0</v>
      </c>
      <c r="Q1552" s="12">
        <v>1</v>
      </c>
      <c r="R1552" s="126">
        <v>3.8</v>
      </c>
      <c r="S1552" s="128">
        <v>3.3322045101752038</v>
      </c>
      <c r="T1552" s="126">
        <v>1</v>
      </c>
      <c r="U1552" s="128">
        <v>0.96947420301081033</v>
      </c>
      <c r="V1552" s="126">
        <v>1</v>
      </c>
      <c r="W1552" s="126">
        <v>1</v>
      </c>
      <c r="X1552" s="126">
        <v>0</v>
      </c>
      <c r="Y1552" s="126">
        <v>1</v>
      </c>
      <c r="Z1552" s="126">
        <v>0</v>
      </c>
      <c r="AA1552" s="126">
        <v>0</v>
      </c>
      <c r="AB1552" s="126">
        <v>0</v>
      </c>
      <c r="AC1552" s="126">
        <v>0</v>
      </c>
      <c r="AD1552" s="126">
        <v>1</v>
      </c>
      <c r="AE1552" s="126">
        <v>0</v>
      </c>
      <c r="AF1552" s="135">
        <v>0.6</v>
      </c>
      <c r="AG1552" s="113">
        <v>2.7725887222397811</v>
      </c>
      <c r="AH1552" s="126">
        <v>1</v>
      </c>
      <c r="AI1552" s="24">
        <v>24</v>
      </c>
      <c r="AJ1552" s="126">
        <v>1</v>
      </c>
      <c r="AK1552" s="126" t="s">
        <v>1939</v>
      </c>
      <c r="AL1552" s="12">
        <v>39</v>
      </c>
      <c r="AM1552" s="12" t="s">
        <v>290</v>
      </c>
      <c r="AN1552" s="128">
        <f t="shared" si="57"/>
        <v>7.1654934750608454</v>
      </c>
      <c r="AO1552" s="126">
        <v>1621.51</v>
      </c>
      <c r="AP1552" s="12" t="s">
        <v>1955</v>
      </c>
      <c r="AQ1552" s="12" t="s">
        <v>1952</v>
      </c>
      <c r="AR1552" s="12" t="s">
        <v>1951</v>
      </c>
      <c r="AS1552" s="12" t="s">
        <v>1959</v>
      </c>
      <c r="AT1552" s="12" t="s">
        <v>17</v>
      </c>
    </row>
    <row r="1553" spans="1:47" ht="15" customHeight="1" x14ac:dyDescent="0.3">
      <c r="A1553" s="15">
        <v>0.16118018798225003</v>
      </c>
      <c r="B1553" s="12">
        <v>7.6832006706564787E-2</v>
      </c>
      <c r="C1553" s="12">
        <v>0</v>
      </c>
      <c r="D1553" s="12">
        <v>0</v>
      </c>
      <c r="E1553" s="12">
        <v>0</v>
      </c>
      <c r="F1553" s="126">
        <v>1</v>
      </c>
      <c r="G1553" s="12">
        <v>1</v>
      </c>
      <c r="H1553" s="12">
        <v>0</v>
      </c>
      <c r="I1553" s="12">
        <v>0</v>
      </c>
      <c r="J1553" s="12">
        <v>0</v>
      </c>
      <c r="K1553" s="12">
        <v>0</v>
      </c>
      <c r="L1553" s="12">
        <v>0</v>
      </c>
      <c r="M1553" s="12">
        <v>0</v>
      </c>
      <c r="N1553" s="126">
        <v>0</v>
      </c>
      <c r="O1553" s="113">
        <v>7.6058900010531216</v>
      </c>
      <c r="P1553" s="126">
        <v>0</v>
      </c>
      <c r="Q1553" s="126">
        <v>1</v>
      </c>
      <c r="R1553" s="126">
        <v>3.8</v>
      </c>
      <c r="S1553" s="128">
        <v>3.3322045101752038</v>
      </c>
      <c r="T1553" s="126">
        <v>1</v>
      </c>
      <c r="U1553" s="128">
        <v>0.96947420301081033</v>
      </c>
      <c r="V1553" s="126">
        <v>1</v>
      </c>
      <c r="W1553" s="126">
        <v>1</v>
      </c>
      <c r="X1553" s="126">
        <v>0</v>
      </c>
      <c r="Y1553" s="126">
        <v>1</v>
      </c>
      <c r="Z1553" s="126">
        <v>0</v>
      </c>
      <c r="AA1553" s="126">
        <v>0</v>
      </c>
      <c r="AB1553" s="126">
        <v>0</v>
      </c>
      <c r="AC1553" s="126">
        <v>0</v>
      </c>
      <c r="AD1553" s="126">
        <v>1</v>
      </c>
      <c r="AE1553" s="126">
        <v>0</v>
      </c>
      <c r="AF1553" s="135">
        <v>0.6</v>
      </c>
      <c r="AG1553" s="113">
        <v>2.7725887222397811</v>
      </c>
      <c r="AH1553" s="126">
        <v>1</v>
      </c>
      <c r="AI1553" s="24">
        <v>24</v>
      </c>
      <c r="AJ1553" s="126">
        <v>1</v>
      </c>
      <c r="AK1553" s="126" t="s">
        <v>1939</v>
      </c>
      <c r="AL1553" s="12">
        <v>39</v>
      </c>
      <c r="AM1553" s="12" t="s">
        <v>290</v>
      </c>
      <c r="AN1553" s="128">
        <f t="shared" si="57"/>
        <v>7.1654934750608454</v>
      </c>
      <c r="AO1553" s="126">
        <v>1621.51</v>
      </c>
      <c r="AP1553" s="126" t="s">
        <v>1069</v>
      </c>
      <c r="AQ1553" s="12" t="s">
        <v>1953</v>
      </c>
      <c r="AR1553" s="12" t="s">
        <v>1951</v>
      </c>
      <c r="AS1553" s="12" t="s">
        <v>1960</v>
      </c>
      <c r="AT1553" s="12" t="s">
        <v>17</v>
      </c>
    </row>
    <row r="1554" spans="1:47" ht="15" customHeight="1" x14ac:dyDescent="0.3">
      <c r="A1554" s="15">
        <v>0.16705693560386853</v>
      </c>
      <c r="B1554" s="12">
        <v>7.6755889331507163E-2</v>
      </c>
      <c r="C1554" s="12">
        <v>0</v>
      </c>
      <c r="D1554" s="12">
        <v>0</v>
      </c>
      <c r="E1554" s="12">
        <v>0</v>
      </c>
      <c r="F1554" s="126">
        <v>1</v>
      </c>
      <c r="G1554" s="12">
        <v>1</v>
      </c>
      <c r="H1554" s="12">
        <v>0</v>
      </c>
      <c r="I1554" s="12">
        <v>0</v>
      </c>
      <c r="J1554" s="12">
        <v>0</v>
      </c>
      <c r="K1554" s="12">
        <v>0</v>
      </c>
      <c r="L1554" s="12">
        <v>0</v>
      </c>
      <c r="M1554" s="12">
        <v>0</v>
      </c>
      <c r="N1554" s="126">
        <v>0</v>
      </c>
      <c r="O1554" s="113">
        <v>7.6058900010531216</v>
      </c>
      <c r="P1554" s="126">
        <v>0</v>
      </c>
      <c r="Q1554" s="12">
        <v>1</v>
      </c>
      <c r="R1554" s="126">
        <v>3.8</v>
      </c>
      <c r="S1554" s="128">
        <v>3.3322045101752038</v>
      </c>
      <c r="T1554" s="126">
        <v>1</v>
      </c>
      <c r="U1554" s="128">
        <v>0.96947420301081033</v>
      </c>
      <c r="V1554" s="126">
        <v>1</v>
      </c>
      <c r="W1554" s="126">
        <v>1</v>
      </c>
      <c r="X1554" s="126">
        <v>0</v>
      </c>
      <c r="Y1554" s="126">
        <v>1</v>
      </c>
      <c r="Z1554" s="126">
        <v>0</v>
      </c>
      <c r="AA1554" s="126">
        <v>0</v>
      </c>
      <c r="AB1554" s="126">
        <v>0</v>
      </c>
      <c r="AC1554" s="126">
        <v>0</v>
      </c>
      <c r="AD1554" s="126">
        <v>1</v>
      </c>
      <c r="AE1554" s="126">
        <v>0</v>
      </c>
      <c r="AF1554" s="135">
        <v>0.6</v>
      </c>
      <c r="AG1554" s="113">
        <v>2.7725887222397811</v>
      </c>
      <c r="AH1554" s="126">
        <v>1</v>
      </c>
      <c r="AI1554" s="24">
        <v>24</v>
      </c>
      <c r="AJ1554" s="126">
        <v>1</v>
      </c>
      <c r="AK1554" s="126" t="s">
        <v>1939</v>
      </c>
      <c r="AL1554" s="12">
        <v>39</v>
      </c>
      <c r="AM1554" s="12" t="s">
        <v>290</v>
      </c>
      <c r="AN1554" s="128">
        <f t="shared" si="57"/>
        <v>7.1654934750608454</v>
      </c>
      <c r="AO1554" s="126">
        <v>1621.51</v>
      </c>
      <c r="AP1554" s="126" t="s">
        <v>1069</v>
      </c>
      <c r="AQ1554" s="12" t="s">
        <v>1953</v>
      </c>
      <c r="AR1554" s="12" t="s">
        <v>1951</v>
      </c>
      <c r="AS1554" s="12" t="s">
        <v>1960</v>
      </c>
      <c r="AT1554" s="12" t="s">
        <v>17</v>
      </c>
    </row>
    <row r="1555" spans="1:47" ht="15" customHeight="1" x14ac:dyDescent="0.3">
      <c r="A1555" s="15">
        <v>0.16984794412662141</v>
      </c>
      <c r="B1555" s="12">
        <v>7.67187573712034E-2</v>
      </c>
      <c r="C1555" s="12">
        <v>0</v>
      </c>
      <c r="D1555" s="12">
        <v>0</v>
      </c>
      <c r="E1555" s="12">
        <v>0</v>
      </c>
      <c r="F1555" s="126">
        <v>1</v>
      </c>
      <c r="G1555" s="12">
        <v>1</v>
      </c>
      <c r="H1555" s="12">
        <v>0</v>
      </c>
      <c r="I1555" s="12">
        <v>0</v>
      </c>
      <c r="J1555" s="12">
        <v>0</v>
      </c>
      <c r="K1555" s="12">
        <v>0</v>
      </c>
      <c r="L1555" s="12">
        <v>0</v>
      </c>
      <c r="M1555" s="12">
        <v>0</v>
      </c>
      <c r="N1555" s="126">
        <v>0</v>
      </c>
      <c r="O1555" s="113">
        <v>7.6058900010531216</v>
      </c>
      <c r="P1555" s="126">
        <v>0</v>
      </c>
      <c r="Q1555" s="12">
        <v>1</v>
      </c>
      <c r="R1555" s="126">
        <v>3.8</v>
      </c>
      <c r="S1555" s="128">
        <v>3.3322045101752038</v>
      </c>
      <c r="T1555" s="126">
        <v>1</v>
      </c>
      <c r="U1555" s="128">
        <v>0.96947420301081033</v>
      </c>
      <c r="V1555" s="126">
        <v>1</v>
      </c>
      <c r="W1555" s="126">
        <v>1</v>
      </c>
      <c r="X1555" s="126">
        <v>0</v>
      </c>
      <c r="Y1555" s="126">
        <v>1</v>
      </c>
      <c r="Z1555" s="126">
        <v>0</v>
      </c>
      <c r="AA1555" s="126">
        <v>0</v>
      </c>
      <c r="AB1555" s="126">
        <v>0</v>
      </c>
      <c r="AC1555" s="126">
        <v>0</v>
      </c>
      <c r="AD1555" s="126">
        <v>1</v>
      </c>
      <c r="AE1555" s="126">
        <v>0</v>
      </c>
      <c r="AF1555" s="135">
        <v>0.6</v>
      </c>
      <c r="AG1555" s="113">
        <v>2.7725887222397811</v>
      </c>
      <c r="AH1555" s="126">
        <v>1</v>
      </c>
      <c r="AI1555" s="24">
        <v>24</v>
      </c>
      <c r="AJ1555" s="126">
        <v>1</v>
      </c>
      <c r="AK1555" s="126" t="s">
        <v>1939</v>
      </c>
      <c r="AL1555" s="12">
        <v>39</v>
      </c>
      <c r="AM1555" s="12" t="s">
        <v>290</v>
      </c>
      <c r="AN1555" s="128">
        <f t="shared" si="57"/>
        <v>7.1654934750608454</v>
      </c>
      <c r="AO1555" s="126">
        <v>1621.51</v>
      </c>
      <c r="AP1555" s="126" t="s">
        <v>1069</v>
      </c>
      <c r="AQ1555" s="12" t="s">
        <v>1953</v>
      </c>
      <c r="AR1555" s="12" t="s">
        <v>1951</v>
      </c>
      <c r="AS1555" s="12" t="s">
        <v>1960</v>
      </c>
      <c r="AT1555" s="12" t="s">
        <v>17</v>
      </c>
    </row>
    <row r="1556" spans="1:47" ht="15" customHeight="1" x14ac:dyDescent="0.3">
      <c r="A1556" s="15">
        <v>0.14007854027861158</v>
      </c>
      <c r="B1556" s="12">
        <v>7.7082325237113086E-2</v>
      </c>
      <c r="C1556" s="12">
        <v>0</v>
      </c>
      <c r="D1556" s="12">
        <v>0</v>
      </c>
      <c r="E1556" s="12">
        <v>0</v>
      </c>
      <c r="F1556" s="126">
        <v>1</v>
      </c>
      <c r="G1556" s="12">
        <v>1</v>
      </c>
      <c r="H1556" s="12">
        <v>0</v>
      </c>
      <c r="I1556" s="12">
        <v>0</v>
      </c>
      <c r="J1556" s="12">
        <v>0</v>
      </c>
      <c r="K1556" s="12">
        <v>0</v>
      </c>
      <c r="L1556" s="12">
        <v>0</v>
      </c>
      <c r="M1556" s="12">
        <v>0</v>
      </c>
      <c r="N1556" s="126">
        <v>0</v>
      </c>
      <c r="O1556" s="113">
        <v>7.6058900010531216</v>
      </c>
      <c r="P1556" s="126">
        <v>0</v>
      </c>
      <c r="Q1556" s="12">
        <v>1</v>
      </c>
      <c r="R1556" s="126">
        <v>3.8</v>
      </c>
      <c r="S1556" s="128">
        <v>3.3322045101752038</v>
      </c>
      <c r="T1556" s="126">
        <v>1</v>
      </c>
      <c r="U1556" s="128">
        <v>0.96947420301081033</v>
      </c>
      <c r="V1556" s="126">
        <v>1</v>
      </c>
      <c r="W1556" s="126">
        <v>1</v>
      </c>
      <c r="X1556" s="126">
        <v>0</v>
      </c>
      <c r="Y1556" s="126">
        <v>1</v>
      </c>
      <c r="Z1556" s="126">
        <v>0</v>
      </c>
      <c r="AA1556" s="126">
        <v>0</v>
      </c>
      <c r="AB1556" s="126">
        <v>0</v>
      </c>
      <c r="AC1556" s="126">
        <v>0</v>
      </c>
      <c r="AD1556" s="126">
        <v>1</v>
      </c>
      <c r="AE1556" s="126">
        <v>0</v>
      </c>
      <c r="AF1556" s="135">
        <v>0.6</v>
      </c>
      <c r="AG1556" s="113">
        <v>2.7725887222397811</v>
      </c>
      <c r="AH1556" s="126">
        <v>1</v>
      </c>
      <c r="AI1556" s="24">
        <v>24</v>
      </c>
      <c r="AJ1556" s="126">
        <v>1</v>
      </c>
      <c r="AK1556" s="126" t="s">
        <v>1939</v>
      </c>
      <c r="AL1556" s="12">
        <v>39</v>
      </c>
      <c r="AM1556" s="12" t="s">
        <v>290</v>
      </c>
      <c r="AN1556" s="128">
        <f t="shared" si="57"/>
        <v>7.1654934750608454</v>
      </c>
      <c r="AO1556" s="126">
        <v>1621.51</v>
      </c>
      <c r="AP1556" s="126" t="s">
        <v>1069</v>
      </c>
      <c r="AQ1556" s="12" t="s">
        <v>1953</v>
      </c>
      <c r="AR1556" s="12" t="s">
        <v>1951</v>
      </c>
      <c r="AS1556" s="12" t="s">
        <v>1960</v>
      </c>
      <c r="AT1556" s="12" t="s">
        <v>17</v>
      </c>
    </row>
    <row r="1557" spans="1:47" ht="15" customHeight="1" x14ac:dyDescent="0.3">
      <c r="A1557" s="15">
        <v>0.2957936815607764</v>
      </c>
      <c r="B1557" s="12">
        <v>0.11417443408779156</v>
      </c>
      <c r="C1557" s="12">
        <v>0</v>
      </c>
      <c r="D1557" s="12">
        <v>0</v>
      </c>
      <c r="E1557" s="12">
        <v>0</v>
      </c>
      <c r="F1557" s="126">
        <v>1</v>
      </c>
      <c r="G1557" s="12">
        <v>1</v>
      </c>
      <c r="H1557" s="12">
        <v>0</v>
      </c>
      <c r="I1557" s="12">
        <v>0</v>
      </c>
      <c r="J1557" s="12">
        <v>0</v>
      </c>
      <c r="K1557" s="12">
        <v>0</v>
      </c>
      <c r="L1557" s="12">
        <v>0</v>
      </c>
      <c r="M1557" s="12">
        <v>0</v>
      </c>
      <c r="N1557" s="126">
        <v>0</v>
      </c>
      <c r="O1557" s="113">
        <v>7.6058900010531216</v>
      </c>
      <c r="P1557" s="126">
        <v>0</v>
      </c>
      <c r="Q1557" s="12">
        <v>1</v>
      </c>
      <c r="R1557" s="126">
        <v>3.8</v>
      </c>
      <c r="S1557" s="128">
        <v>3.3322045101752038</v>
      </c>
      <c r="T1557" s="126">
        <v>1</v>
      </c>
      <c r="U1557" s="128">
        <v>0.96947420301081033</v>
      </c>
      <c r="V1557" s="126">
        <v>1</v>
      </c>
      <c r="W1557" s="126">
        <v>1</v>
      </c>
      <c r="X1557" s="126">
        <v>0</v>
      </c>
      <c r="Y1557" s="126">
        <v>1</v>
      </c>
      <c r="Z1557" s="126">
        <v>0</v>
      </c>
      <c r="AA1557" s="126">
        <v>0</v>
      </c>
      <c r="AB1557" s="126">
        <v>0</v>
      </c>
      <c r="AC1557" s="126">
        <v>0</v>
      </c>
      <c r="AD1557" s="126">
        <v>1</v>
      </c>
      <c r="AE1557" s="126">
        <v>0</v>
      </c>
      <c r="AF1557" s="135">
        <v>0.6</v>
      </c>
      <c r="AG1557" s="113">
        <v>2.7725887222397811</v>
      </c>
      <c r="AH1557" s="126">
        <v>1</v>
      </c>
      <c r="AI1557" s="24">
        <v>24</v>
      </c>
      <c r="AJ1557" s="126">
        <v>1</v>
      </c>
      <c r="AK1557" s="126" t="s">
        <v>1939</v>
      </c>
      <c r="AL1557" s="12">
        <v>39</v>
      </c>
      <c r="AM1557" s="12" t="s">
        <v>290</v>
      </c>
      <c r="AN1557" s="128">
        <f t="shared" si="57"/>
        <v>7.1654934750608454</v>
      </c>
      <c r="AO1557" s="126">
        <v>1621.51</v>
      </c>
      <c r="AP1557" s="12" t="s">
        <v>1954</v>
      </c>
      <c r="AQ1557" s="12" t="s">
        <v>1953</v>
      </c>
      <c r="AR1557" s="12" t="s">
        <v>1951</v>
      </c>
      <c r="AS1557" s="12" t="s">
        <v>1961</v>
      </c>
      <c r="AT1557" s="12" t="s">
        <v>17</v>
      </c>
    </row>
    <row r="1558" spans="1:47" ht="15" customHeight="1" x14ac:dyDescent="0.3">
      <c r="A1558" s="15">
        <v>0.29719394648059066</v>
      </c>
      <c r="B1558" s="12">
        <v>0.11412247544854681</v>
      </c>
      <c r="C1558" s="12">
        <v>0</v>
      </c>
      <c r="D1558" s="12">
        <v>0</v>
      </c>
      <c r="E1558" s="12">
        <v>0</v>
      </c>
      <c r="F1558" s="126">
        <v>1</v>
      </c>
      <c r="G1558" s="12">
        <v>1</v>
      </c>
      <c r="H1558" s="12">
        <v>0</v>
      </c>
      <c r="I1558" s="12">
        <v>0</v>
      </c>
      <c r="J1558" s="12">
        <v>0</v>
      </c>
      <c r="K1558" s="12">
        <v>0</v>
      </c>
      <c r="L1558" s="12">
        <v>0</v>
      </c>
      <c r="M1558" s="12">
        <v>0</v>
      </c>
      <c r="N1558" s="126">
        <v>0</v>
      </c>
      <c r="O1558" s="113">
        <v>7.6058900010531216</v>
      </c>
      <c r="P1558" s="126">
        <v>0</v>
      </c>
      <c r="Q1558" s="12">
        <v>1</v>
      </c>
      <c r="R1558" s="126">
        <v>3.8</v>
      </c>
      <c r="S1558" s="128">
        <v>3.3322045101752038</v>
      </c>
      <c r="T1558" s="126">
        <v>1</v>
      </c>
      <c r="U1558" s="128">
        <v>0.96947420301081033</v>
      </c>
      <c r="V1558" s="126">
        <v>1</v>
      </c>
      <c r="W1558" s="126">
        <v>1</v>
      </c>
      <c r="X1558" s="126">
        <v>0</v>
      </c>
      <c r="Y1558" s="126">
        <v>1</v>
      </c>
      <c r="Z1558" s="126">
        <v>0</v>
      </c>
      <c r="AA1558" s="126">
        <v>0</v>
      </c>
      <c r="AB1558" s="126">
        <v>0</v>
      </c>
      <c r="AC1558" s="126">
        <v>0</v>
      </c>
      <c r="AD1558" s="126">
        <v>1</v>
      </c>
      <c r="AE1558" s="126">
        <v>0</v>
      </c>
      <c r="AF1558" s="135">
        <v>0.6</v>
      </c>
      <c r="AG1558" s="113">
        <v>2.7725887222397811</v>
      </c>
      <c r="AH1558" s="126">
        <v>1</v>
      </c>
      <c r="AI1558" s="24">
        <v>24</v>
      </c>
      <c r="AJ1558" s="126">
        <v>1</v>
      </c>
      <c r="AK1558" s="126" t="s">
        <v>1939</v>
      </c>
      <c r="AL1558" s="12">
        <v>39</v>
      </c>
      <c r="AM1558" s="12" t="s">
        <v>290</v>
      </c>
      <c r="AN1558" s="128">
        <f t="shared" si="57"/>
        <v>7.1654934750608454</v>
      </c>
      <c r="AO1558" s="126">
        <v>1621.51</v>
      </c>
      <c r="AP1558" s="12" t="s">
        <v>1954</v>
      </c>
      <c r="AQ1558" s="12" t="s">
        <v>1953</v>
      </c>
      <c r="AR1558" s="12" t="s">
        <v>1951</v>
      </c>
      <c r="AS1558" s="12" t="s">
        <v>1961</v>
      </c>
      <c r="AT1558" s="12" t="s">
        <v>17</v>
      </c>
    </row>
    <row r="1559" spans="1:47" ht="15" customHeight="1" x14ac:dyDescent="0.3">
      <c r="A1559" s="15">
        <v>0.30481433259817059</v>
      </c>
      <c r="B1559" s="12">
        <v>0.11383498223573654</v>
      </c>
      <c r="C1559" s="12">
        <v>0</v>
      </c>
      <c r="D1559" s="12">
        <v>0</v>
      </c>
      <c r="E1559" s="12">
        <v>0</v>
      </c>
      <c r="F1559" s="126">
        <v>1</v>
      </c>
      <c r="G1559" s="12">
        <v>1</v>
      </c>
      <c r="H1559" s="12">
        <v>0</v>
      </c>
      <c r="I1559" s="12">
        <v>0</v>
      </c>
      <c r="J1559" s="12">
        <v>0</v>
      </c>
      <c r="K1559" s="12">
        <v>0</v>
      </c>
      <c r="L1559" s="12">
        <v>0</v>
      </c>
      <c r="M1559" s="12">
        <v>0</v>
      </c>
      <c r="N1559" s="126">
        <v>0</v>
      </c>
      <c r="O1559" s="113">
        <v>7.6058900010531216</v>
      </c>
      <c r="P1559" s="126">
        <v>0</v>
      </c>
      <c r="Q1559" s="12">
        <v>1</v>
      </c>
      <c r="R1559" s="126">
        <v>3.8</v>
      </c>
      <c r="S1559" s="128">
        <v>3.3322045101752038</v>
      </c>
      <c r="T1559" s="126">
        <v>1</v>
      </c>
      <c r="U1559" s="128">
        <v>0.96947420301081033</v>
      </c>
      <c r="V1559" s="126">
        <v>1</v>
      </c>
      <c r="W1559" s="126">
        <v>1</v>
      </c>
      <c r="X1559" s="126">
        <v>0</v>
      </c>
      <c r="Y1559" s="126">
        <v>1</v>
      </c>
      <c r="Z1559" s="126">
        <v>0</v>
      </c>
      <c r="AA1559" s="126">
        <v>0</v>
      </c>
      <c r="AB1559" s="126">
        <v>0</v>
      </c>
      <c r="AC1559" s="126">
        <v>0</v>
      </c>
      <c r="AD1559" s="126">
        <v>1</v>
      </c>
      <c r="AE1559" s="126">
        <v>0</v>
      </c>
      <c r="AF1559" s="135">
        <v>0.6</v>
      </c>
      <c r="AG1559" s="113">
        <v>2.7725887222397811</v>
      </c>
      <c r="AH1559" s="126">
        <v>1</v>
      </c>
      <c r="AI1559" s="24">
        <v>24</v>
      </c>
      <c r="AJ1559" s="126">
        <v>1</v>
      </c>
      <c r="AK1559" s="126" t="s">
        <v>1939</v>
      </c>
      <c r="AL1559" s="12">
        <v>39</v>
      </c>
      <c r="AM1559" s="12" t="s">
        <v>290</v>
      </c>
      <c r="AN1559" s="128">
        <f t="shared" si="57"/>
        <v>7.1654934750608454</v>
      </c>
      <c r="AO1559" s="126">
        <v>1621.51</v>
      </c>
      <c r="AP1559" s="12" t="s">
        <v>1954</v>
      </c>
      <c r="AQ1559" s="12" t="s">
        <v>1953</v>
      </c>
      <c r="AR1559" s="12" t="s">
        <v>1951</v>
      </c>
      <c r="AS1559" s="12" t="s">
        <v>1961</v>
      </c>
      <c r="AT1559" s="12" t="s">
        <v>17</v>
      </c>
    </row>
    <row r="1560" spans="1:47" ht="15" customHeight="1" x14ac:dyDescent="0.3">
      <c r="A1560" s="15">
        <v>0.23459219942020806</v>
      </c>
      <c r="B1560" s="12">
        <v>0.11618744092267394</v>
      </c>
      <c r="C1560" s="12">
        <v>0</v>
      </c>
      <c r="D1560" s="12">
        <v>0</v>
      </c>
      <c r="E1560" s="12">
        <v>0</v>
      </c>
      <c r="F1560" s="126">
        <v>1</v>
      </c>
      <c r="G1560" s="12">
        <v>1</v>
      </c>
      <c r="H1560" s="12">
        <v>0</v>
      </c>
      <c r="I1560" s="12">
        <v>0</v>
      </c>
      <c r="J1560" s="12">
        <v>0</v>
      </c>
      <c r="K1560" s="12">
        <v>0</v>
      </c>
      <c r="L1560" s="12">
        <v>0</v>
      </c>
      <c r="M1560" s="12">
        <v>0</v>
      </c>
      <c r="N1560" s="126">
        <v>0</v>
      </c>
      <c r="O1560" s="113">
        <v>7.6058900010531216</v>
      </c>
      <c r="P1560" s="126">
        <v>0</v>
      </c>
      <c r="Q1560" s="12">
        <v>1</v>
      </c>
      <c r="R1560" s="126">
        <v>3.8</v>
      </c>
      <c r="S1560" s="128">
        <v>3.3322045101752038</v>
      </c>
      <c r="T1560" s="126">
        <v>1</v>
      </c>
      <c r="U1560" s="128">
        <v>0.96947420301081033</v>
      </c>
      <c r="V1560" s="126">
        <v>1</v>
      </c>
      <c r="W1560" s="126">
        <v>1</v>
      </c>
      <c r="X1560" s="126">
        <v>0</v>
      </c>
      <c r="Y1560" s="126">
        <v>1</v>
      </c>
      <c r="Z1560" s="126">
        <v>0</v>
      </c>
      <c r="AA1560" s="126">
        <v>0</v>
      </c>
      <c r="AB1560" s="126">
        <v>0</v>
      </c>
      <c r="AC1560" s="126">
        <v>0</v>
      </c>
      <c r="AD1560" s="126">
        <v>1</v>
      </c>
      <c r="AE1560" s="126">
        <v>0</v>
      </c>
      <c r="AF1560" s="135">
        <v>0.6</v>
      </c>
      <c r="AG1560" s="113">
        <v>2.7725887222397811</v>
      </c>
      <c r="AH1560" s="126">
        <v>1</v>
      </c>
      <c r="AI1560" s="24">
        <v>24</v>
      </c>
      <c r="AJ1560" s="126">
        <v>1</v>
      </c>
      <c r="AK1560" s="126" t="s">
        <v>1939</v>
      </c>
      <c r="AL1560" s="12">
        <v>39</v>
      </c>
      <c r="AM1560" s="12" t="s">
        <v>290</v>
      </c>
      <c r="AN1560" s="128">
        <f t="shared" si="57"/>
        <v>7.1654934750608454</v>
      </c>
      <c r="AO1560" s="126">
        <v>1621.51</v>
      </c>
      <c r="AP1560" s="12" t="s">
        <v>1954</v>
      </c>
      <c r="AQ1560" s="12" t="s">
        <v>1953</v>
      </c>
      <c r="AR1560" s="12" t="s">
        <v>1951</v>
      </c>
      <c r="AS1560" s="12" t="s">
        <v>1961</v>
      </c>
      <c r="AT1560" s="12" t="s">
        <v>17</v>
      </c>
    </row>
    <row r="1561" spans="1:47" ht="15" customHeight="1" x14ac:dyDescent="0.3">
      <c r="A1561" s="15">
        <v>-1.0894860280859916E-2</v>
      </c>
      <c r="B1561" s="12">
        <v>0.10368901508680473</v>
      </c>
      <c r="C1561" s="12">
        <v>0</v>
      </c>
      <c r="D1561" s="12">
        <v>0</v>
      </c>
      <c r="E1561" s="12">
        <v>0</v>
      </c>
      <c r="F1561" s="126">
        <v>1</v>
      </c>
      <c r="G1561" s="12">
        <v>1</v>
      </c>
      <c r="H1561" s="12">
        <v>0</v>
      </c>
      <c r="I1561" s="12">
        <v>0</v>
      </c>
      <c r="J1561" s="12">
        <v>0</v>
      </c>
      <c r="K1561" s="12">
        <v>0</v>
      </c>
      <c r="L1561" s="12">
        <v>0</v>
      </c>
      <c r="M1561" s="12">
        <v>0</v>
      </c>
      <c r="N1561" s="126">
        <v>0</v>
      </c>
      <c r="O1561" s="113">
        <v>7.6058900010531216</v>
      </c>
      <c r="P1561" s="126">
        <v>0</v>
      </c>
      <c r="Q1561" s="12">
        <v>1</v>
      </c>
      <c r="R1561" s="126">
        <v>3.8</v>
      </c>
      <c r="S1561" s="128">
        <v>3.3322045101752038</v>
      </c>
      <c r="T1561" s="126">
        <v>1</v>
      </c>
      <c r="U1561" s="128">
        <v>0.96947420301081033</v>
      </c>
      <c r="V1561" s="126">
        <v>1</v>
      </c>
      <c r="W1561" s="126">
        <v>1</v>
      </c>
      <c r="X1561" s="126">
        <v>0</v>
      </c>
      <c r="Y1561" s="126">
        <v>1</v>
      </c>
      <c r="Z1561" s="126">
        <v>0</v>
      </c>
      <c r="AA1561" s="126">
        <v>0</v>
      </c>
      <c r="AB1561" s="126">
        <v>0</v>
      </c>
      <c r="AC1561" s="126">
        <v>0</v>
      </c>
      <c r="AD1561" s="126">
        <v>1</v>
      </c>
      <c r="AE1561" s="126">
        <v>0</v>
      </c>
      <c r="AF1561" s="135">
        <v>0.6</v>
      </c>
      <c r="AG1561" s="113">
        <v>2.7725887222397811</v>
      </c>
      <c r="AH1561" s="126">
        <v>1</v>
      </c>
      <c r="AI1561" s="24">
        <v>24</v>
      </c>
      <c r="AJ1561" s="126">
        <v>1</v>
      </c>
      <c r="AK1561" s="126" t="s">
        <v>1939</v>
      </c>
      <c r="AL1561" s="12">
        <v>39</v>
      </c>
      <c r="AM1561" s="12" t="s">
        <v>290</v>
      </c>
      <c r="AN1561" s="128">
        <f t="shared" si="57"/>
        <v>7.1654934750608454</v>
      </c>
      <c r="AO1561" s="126">
        <v>1621.51</v>
      </c>
      <c r="AP1561" s="12" t="s">
        <v>1955</v>
      </c>
      <c r="AQ1561" s="12" t="s">
        <v>1953</v>
      </c>
      <c r="AR1561" s="12" t="s">
        <v>1951</v>
      </c>
      <c r="AS1561" s="12" t="s">
        <v>1962</v>
      </c>
      <c r="AT1561" s="12" t="s">
        <v>17</v>
      </c>
    </row>
    <row r="1562" spans="1:47" ht="15" customHeight="1" x14ac:dyDescent="0.3">
      <c r="A1562" s="15">
        <v>-4.3969258134738572E-3</v>
      </c>
      <c r="B1562" s="12">
        <v>0.10369416710109179</v>
      </c>
      <c r="C1562" s="12">
        <v>0</v>
      </c>
      <c r="D1562" s="12">
        <v>0</v>
      </c>
      <c r="E1562" s="12">
        <v>0</v>
      </c>
      <c r="F1562" s="126">
        <v>1</v>
      </c>
      <c r="G1562" s="12">
        <v>1</v>
      </c>
      <c r="H1562" s="12">
        <v>0</v>
      </c>
      <c r="I1562" s="12">
        <v>0</v>
      </c>
      <c r="J1562" s="12">
        <v>0</v>
      </c>
      <c r="K1562" s="12">
        <v>0</v>
      </c>
      <c r="L1562" s="12">
        <v>0</v>
      </c>
      <c r="M1562" s="12">
        <v>0</v>
      </c>
      <c r="N1562" s="126">
        <v>0</v>
      </c>
      <c r="O1562" s="113">
        <v>7.6058900010531216</v>
      </c>
      <c r="P1562" s="126">
        <v>0</v>
      </c>
      <c r="Q1562" s="12">
        <v>1</v>
      </c>
      <c r="R1562" s="126">
        <v>3.8</v>
      </c>
      <c r="S1562" s="128">
        <v>3.3322045101752038</v>
      </c>
      <c r="T1562" s="126">
        <v>1</v>
      </c>
      <c r="U1562" s="128">
        <v>0.96947420301081033</v>
      </c>
      <c r="V1562" s="126">
        <v>1</v>
      </c>
      <c r="W1562" s="126">
        <v>1</v>
      </c>
      <c r="X1562" s="126">
        <v>0</v>
      </c>
      <c r="Y1562" s="126">
        <v>1</v>
      </c>
      <c r="Z1562" s="126">
        <v>0</v>
      </c>
      <c r="AA1562" s="126">
        <v>0</v>
      </c>
      <c r="AB1562" s="126">
        <v>0</v>
      </c>
      <c r="AC1562" s="126">
        <v>0</v>
      </c>
      <c r="AD1562" s="126">
        <v>1</v>
      </c>
      <c r="AE1562" s="126">
        <v>0</v>
      </c>
      <c r="AF1562" s="135">
        <v>0.6</v>
      </c>
      <c r="AG1562" s="113">
        <v>2.7725887222397811</v>
      </c>
      <c r="AH1562" s="126">
        <v>1</v>
      </c>
      <c r="AI1562" s="24">
        <v>24</v>
      </c>
      <c r="AJ1562" s="126">
        <v>1</v>
      </c>
      <c r="AK1562" s="126" t="s">
        <v>1939</v>
      </c>
      <c r="AL1562" s="12">
        <v>39</v>
      </c>
      <c r="AM1562" s="12" t="s">
        <v>290</v>
      </c>
      <c r="AN1562" s="128">
        <f t="shared" si="57"/>
        <v>7.1654934750608454</v>
      </c>
      <c r="AO1562" s="126">
        <v>1621.51</v>
      </c>
      <c r="AP1562" s="12" t="s">
        <v>1955</v>
      </c>
      <c r="AQ1562" s="12" t="s">
        <v>1953</v>
      </c>
      <c r="AR1562" s="12" t="s">
        <v>1951</v>
      </c>
      <c r="AS1562" s="12" t="s">
        <v>1962</v>
      </c>
      <c r="AT1562" s="12" t="s">
        <v>17</v>
      </c>
    </row>
    <row r="1563" spans="1:47" ht="15" customHeight="1" x14ac:dyDescent="0.3">
      <c r="A1563" s="15">
        <v>-1.960246224945492E-2</v>
      </c>
      <c r="B1563" s="12">
        <v>0.10367524478600601</v>
      </c>
      <c r="C1563" s="12">
        <v>0</v>
      </c>
      <c r="D1563" s="12">
        <v>0</v>
      </c>
      <c r="E1563" s="12">
        <v>0</v>
      </c>
      <c r="F1563" s="126">
        <v>1</v>
      </c>
      <c r="G1563" s="12">
        <v>1</v>
      </c>
      <c r="H1563" s="12">
        <v>0</v>
      </c>
      <c r="I1563" s="12">
        <v>0</v>
      </c>
      <c r="J1563" s="12">
        <v>0</v>
      </c>
      <c r="K1563" s="12">
        <v>0</v>
      </c>
      <c r="L1563" s="12">
        <v>0</v>
      </c>
      <c r="M1563" s="12">
        <v>0</v>
      </c>
      <c r="N1563" s="126">
        <v>0</v>
      </c>
      <c r="O1563" s="113">
        <v>7.6058900010531216</v>
      </c>
      <c r="P1563" s="126">
        <v>0</v>
      </c>
      <c r="Q1563" s="12">
        <v>1</v>
      </c>
      <c r="R1563" s="126">
        <v>3.8</v>
      </c>
      <c r="S1563" s="128">
        <v>3.3322045101752038</v>
      </c>
      <c r="T1563" s="126">
        <v>1</v>
      </c>
      <c r="U1563" s="128">
        <v>0.96947420301081033</v>
      </c>
      <c r="V1563" s="126">
        <v>1</v>
      </c>
      <c r="W1563" s="126">
        <v>1</v>
      </c>
      <c r="X1563" s="126">
        <v>0</v>
      </c>
      <c r="Y1563" s="126">
        <v>1</v>
      </c>
      <c r="Z1563" s="126">
        <v>0</v>
      </c>
      <c r="AA1563" s="126">
        <v>0</v>
      </c>
      <c r="AB1563" s="126">
        <v>0</v>
      </c>
      <c r="AC1563" s="126">
        <v>0</v>
      </c>
      <c r="AD1563" s="126">
        <v>1</v>
      </c>
      <c r="AE1563" s="126">
        <v>0</v>
      </c>
      <c r="AF1563" s="135">
        <v>0.6</v>
      </c>
      <c r="AG1563" s="113">
        <v>2.7725887222397811</v>
      </c>
      <c r="AH1563" s="126">
        <v>1</v>
      </c>
      <c r="AI1563" s="24">
        <v>24</v>
      </c>
      <c r="AJ1563" s="126">
        <v>1</v>
      </c>
      <c r="AK1563" s="126" t="s">
        <v>1939</v>
      </c>
      <c r="AL1563" s="12">
        <v>39</v>
      </c>
      <c r="AM1563" s="12" t="s">
        <v>290</v>
      </c>
      <c r="AN1563" s="128">
        <f t="shared" si="57"/>
        <v>7.1654934750608454</v>
      </c>
      <c r="AO1563" s="126">
        <v>1621.51</v>
      </c>
      <c r="AP1563" s="12" t="s">
        <v>1955</v>
      </c>
      <c r="AQ1563" s="12" t="s">
        <v>1953</v>
      </c>
      <c r="AR1563" s="12" t="s">
        <v>1951</v>
      </c>
      <c r="AS1563" s="12" t="s">
        <v>1962</v>
      </c>
      <c r="AT1563" s="12" t="s">
        <v>17</v>
      </c>
    </row>
    <row r="1564" spans="1:47" ht="15" customHeight="1" x14ac:dyDescent="0.3">
      <c r="A1564" s="15">
        <v>-3.1668742724036657E-2</v>
      </c>
      <c r="B1564" s="12">
        <v>0.10364315800593814</v>
      </c>
      <c r="C1564" s="12">
        <v>0</v>
      </c>
      <c r="D1564" s="12">
        <v>0</v>
      </c>
      <c r="E1564" s="12">
        <v>0</v>
      </c>
      <c r="F1564" s="126">
        <v>1</v>
      </c>
      <c r="G1564" s="12">
        <v>1</v>
      </c>
      <c r="H1564" s="12">
        <v>0</v>
      </c>
      <c r="I1564" s="12">
        <v>0</v>
      </c>
      <c r="J1564" s="12">
        <v>0</v>
      </c>
      <c r="K1564" s="12">
        <v>0</v>
      </c>
      <c r="L1564" s="12">
        <v>0</v>
      </c>
      <c r="M1564" s="12">
        <v>0</v>
      </c>
      <c r="N1564" s="126">
        <v>0</v>
      </c>
      <c r="O1564" s="113">
        <v>7.6058900010531216</v>
      </c>
      <c r="P1564" s="126">
        <v>0</v>
      </c>
      <c r="Q1564" s="12">
        <v>1</v>
      </c>
      <c r="R1564" s="126">
        <v>3.8</v>
      </c>
      <c r="S1564" s="128">
        <v>3.3322045101752038</v>
      </c>
      <c r="T1564" s="126">
        <v>1</v>
      </c>
      <c r="U1564" s="128">
        <v>0.96947420301081033</v>
      </c>
      <c r="V1564" s="126">
        <v>1</v>
      </c>
      <c r="W1564" s="126">
        <v>1</v>
      </c>
      <c r="X1564" s="126">
        <v>0</v>
      </c>
      <c r="Y1564" s="126">
        <v>1</v>
      </c>
      <c r="Z1564" s="126">
        <v>0</v>
      </c>
      <c r="AA1564" s="126">
        <v>0</v>
      </c>
      <c r="AB1564" s="126">
        <v>0</v>
      </c>
      <c r="AC1564" s="126">
        <v>0</v>
      </c>
      <c r="AD1564" s="126">
        <v>1</v>
      </c>
      <c r="AE1564" s="126">
        <v>0</v>
      </c>
      <c r="AF1564" s="135">
        <v>0.6</v>
      </c>
      <c r="AG1564" s="113">
        <v>2.7725887222397811</v>
      </c>
      <c r="AH1564" s="126">
        <v>1</v>
      </c>
      <c r="AI1564" s="24">
        <v>24</v>
      </c>
      <c r="AJ1564" s="126">
        <v>1</v>
      </c>
      <c r="AK1564" s="126" t="s">
        <v>1939</v>
      </c>
      <c r="AL1564" s="12">
        <v>39</v>
      </c>
      <c r="AM1564" s="12" t="s">
        <v>290</v>
      </c>
      <c r="AN1564" s="128">
        <f t="shared" si="57"/>
        <v>7.1654934750608454</v>
      </c>
      <c r="AO1564" s="126">
        <v>1621.51</v>
      </c>
      <c r="AP1564" s="12" t="s">
        <v>1955</v>
      </c>
      <c r="AQ1564" s="12" t="s">
        <v>1953</v>
      </c>
      <c r="AR1564" s="12" t="s">
        <v>1951</v>
      </c>
      <c r="AS1564" s="12" t="s">
        <v>1962</v>
      </c>
      <c r="AT1564" s="12" t="s">
        <v>17</v>
      </c>
      <c r="AU1564" s="12"/>
    </row>
    <row r="1565" spans="1:47" ht="15" customHeight="1" x14ac:dyDescent="0.3">
      <c r="A1565" s="15">
        <v>-0.33232434559437013</v>
      </c>
      <c r="B1565" s="12">
        <v>0.14059876159761814</v>
      </c>
      <c r="C1565" s="12">
        <v>0</v>
      </c>
      <c r="D1565" s="12">
        <v>1</v>
      </c>
      <c r="E1565" s="12">
        <v>0</v>
      </c>
      <c r="F1565" s="12">
        <v>1</v>
      </c>
      <c r="G1565" s="12">
        <v>1</v>
      </c>
      <c r="H1565" s="12">
        <v>0</v>
      </c>
      <c r="I1565" s="12">
        <v>0</v>
      </c>
      <c r="J1565" s="12">
        <v>0</v>
      </c>
      <c r="K1565" s="12">
        <v>0</v>
      </c>
      <c r="L1565" s="12">
        <v>0</v>
      </c>
      <c r="M1565" s="12">
        <v>0</v>
      </c>
      <c r="N1565" s="12">
        <v>1</v>
      </c>
      <c r="O1565" s="113">
        <v>7.6058900010531216</v>
      </c>
      <c r="P1565" s="12">
        <v>1</v>
      </c>
      <c r="Q1565" s="12">
        <v>1</v>
      </c>
      <c r="R1565" s="12">
        <v>3.8</v>
      </c>
      <c r="S1565" s="128">
        <v>5.3181199938442161</v>
      </c>
      <c r="T1565" s="126">
        <v>1</v>
      </c>
      <c r="U1565" s="128">
        <v>0.32192751584956514</v>
      </c>
      <c r="V1565" s="12">
        <v>1</v>
      </c>
      <c r="W1565" s="12">
        <v>1</v>
      </c>
      <c r="X1565" s="12">
        <v>1</v>
      </c>
      <c r="Y1565" s="12">
        <v>1</v>
      </c>
      <c r="Z1565" s="12">
        <v>1</v>
      </c>
      <c r="AA1565" s="12">
        <v>1</v>
      </c>
      <c r="AB1565" s="12">
        <v>0</v>
      </c>
      <c r="AC1565" s="12">
        <v>0</v>
      </c>
      <c r="AD1565" s="12">
        <v>1</v>
      </c>
      <c r="AE1565" s="12">
        <v>0</v>
      </c>
      <c r="AF1565" s="12">
        <v>0.5</v>
      </c>
      <c r="AG1565" s="113">
        <v>2.9957322735539909</v>
      </c>
      <c r="AH1565" s="12">
        <v>1</v>
      </c>
      <c r="AI1565" s="24">
        <v>3</v>
      </c>
      <c r="AJ1565" s="12">
        <v>1</v>
      </c>
      <c r="AK1565" s="12" t="s">
        <v>1972</v>
      </c>
      <c r="AL1565" s="12">
        <v>40</v>
      </c>
      <c r="AM1565" s="12" t="s">
        <v>292</v>
      </c>
      <c r="AN1565" s="128">
        <f>LN(10.5)</f>
        <v>2.3513752571634776</v>
      </c>
      <c r="AO1565" s="12">
        <v>1486.31</v>
      </c>
      <c r="AP1565" s="12" t="s">
        <v>1976</v>
      </c>
      <c r="AQ1565" s="12" t="s">
        <v>1980</v>
      </c>
      <c r="AR1565" s="12" t="s">
        <v>709</v>
      </c>
      <c r="AS1565" s="12" t="s">
        <v>1981</v>
      </c>
      <c r="AT1565" s="12" t="s">
        <v>17</v>
      </c>
    </row>
    <row r="1566" spans="1:47" ht="15" customHeight="1" x14ac:dyDescent="0.3">
      <c r="A1566" s="15">
        <v>-0.35043832202523123</v>
      </c>
      <c r="B1566" s="12">
        <v>0.12515654358043971</v>
      </c>
      <c r="C1566" s="12">
        <v>0</v>
      </c>
      <c r="D1566" s="12">
        <v>1</v>
      </c>
      <c r="E1566" s="12">
        <v>0</v>
      </c>
      <c r="F1566" s="12">
        <v>1</v>
      </c>
      <c r="G1566" s="12">
        <v>1</v>
      </c>
      <c r="H1566" s="12">
        <v>0</v>
      </c>
      <c r="I1566" s="12">
        <v>0</v>
      </c>
      <c r="J1566" s="12">
        <v>0</v>
      </c>
      <c r="K1566" s="12">
        <v>0</v>
      </c>
      <c r="L1566" s="12">
        <v>0</v>
      </c>
      <c r="M1566" s="12">
        <v>0</v>
      </c>
      <c r="N1566" s="12">
        <v>1</v>
      </c>
      <c r="O1566" s="113">
        <v>7.6058900010531216</v>
      </c>
      <c r="P1566" s="12">
        <v>1</v>
      </c>
      <c r="Q1566" s="12">
        <v>1</v>
      </c>
      <c r="R1566" s="12">
        <v>3.8</v>
      </c>
      <c r="S1566" s="128">
        <v>5.3181199938442161</v>
      </c>
      <c r="T1566" s="126">
        <v>1</v>
      </c>
      <c r="U1566" s="128">
        <v>0.32192751584956514</v>
      </c>
      <c r="V1566" s="12">
        <v>1</v>
      </c>
      <c r="W1566" s="12">
        <v>1</v>
      </c>
      <c r="X1566" s="12">
        <v>1</v>
      </c>
      <c r="Y1566" s="12">
        <v>1</v>
      </c>
      <c r="Z1566" s="12">
        <v>1</v>
      </c>
      <c r="AA1566" s="12">
        <v>1</v>
      </c>
      <c r="AB1566" s="12">
        <v>0</v>
      </c>
      <c r="AC1566" s="12">
        <v>0</v>
      </c>
      <c r="AD1566" s="12">
        <v>1</v>
      </c>
      <c r="AE1566" s="12">
        <v>0</v>
      </c>
      <c r="AF1566" s="12">
        <v>0.5</v>
      </c>
      <c r="AG1566" s="113">
        <v>2.9957322735539909</v>
      </c>
      <c r="AH1566" s="12">
        <v>1</v>
      </c>
      <c r="AI1566" s="24">
        <v>3</v>
      </c>
      <c r="AJ1566" s="12">
        <v>1</v>
      </c>
      <c r="AK1566" s="12" t="s">
        <v>1972</v>
      </c>
      <c r="AL1566" s="12">
        <v>40</v>
      </c>
      <c r="AM1566" s="12" t="s">
        <v>292</v>
      </c>
      <c r="AN1566" s="128">
        <f>LN(10.5)</f>
        <v>2.3513752571634776</v>
      </c>
      <c r="AO1566" s="12">
        <v>1486.31</v>
      </c>
      <c r="AP1566" s="12" t="s">
        <v>1977</v>
      </c>
      <c r="AQ1566" s="12" t="s">
        <v>1980</v>
      </c>
      <c r="AR1566" s="12" t="s">
        <v>709</v>
      </c>
      <c r="AS1566" s="12" t="s">
        <v>1982</v>
      </c>
      <c r="AT1566" s="12" t="s">
        <v>17</v>
      </c>
    </row>
    <row r="1567" spans="1:47" ht="15" customHeight="1" x14ac:dyDescent="0.3">
      <c r="A1567" s="15">
        <v>0.21050043999620208</v>
      </c>
      <c r="B1567" s="12">
        <v>0.14573107384352449</v>
      </c>
      <c r="C1567" s="12">
        <v>0</v>
      </c>
      <c r="D1567" s="12">
        <v>1</v>
      </c>
      <c r="E1567" s="12">
        <v>0</v>
      </c>
      <c r="F1567" s="12">
        <v>1</v>
      </c>
      <c r="G1567" s="12">
        <v>1</v>
      </c>
      <c r="H1567" s="12">
        <v>0</v>
      </c>
      <c r="I1567" s="12">
        <v>0</v>
      </c>
      <c r="J1567" s="12">
        <v>0</v>
      </c>
      <c r="K1567" s="12">
        <v>0</v>
      </c>
      <c r="L1567" s="12">
        <v>0</v>
      </c>
      <c r="M1567" s="12">
        <v>0</v>
      </c>
      <c r="N1567" s="12">
        <v>1</v>
      </c>
      <c r="O1567" s="113">
        <v>7.6058900010531216</v>
      </c>
      <c r="P1567" s="12">
        <v>1</v>
      </c>
      <c r="Q1567" s="12">
        <v>1</v>
      </c>
      <c r="R1567" s="12">
        <v>3.8</v>
      </c>
      <c r="S1567" s="128">
        <v>5.3181199938442161</v>
      </c>
      <c r="T1567" s="126">
        <v>1</v>
      </c>
      <c r="U1567" s="128">
        <v>0.32192751584956514</v>
      </c>
      <c r="V1567" s="12">
        <v>1</v>
      </c>
      <c r="W1567" s="12">
        <v>1</v>
      </c>
      <c r="X1567" s="12">
        <v>1</v>
      </c>
      <c r="Y1567" s="12">
        <v>1</v>
      </c>
      <c r="Z1567" s="12">
        <v>1</v>
      </c>
      <c r="AA1567" s="12">
        <v>1</v>
      </c>
      <c r="AB1567" s="12">
        <v>0</v>
      </c>
      <c r="AC1567" s="12">
        <v>0</v>
      </c>
      <c r="AD1567" s="12">
        <v>1</v>
      </c>
      <c r="AE1567" s="12">
        <v>0</v>
      </c>
      <c r="AF1567" s="12">
        <v>0.5</v>
      </c>
      <c r="AG1567" s="113">
        <v>2.9957322735539909</v>
      </c>
      <c r="AH1567" s="12">
        <v>1</v>
      </c>
      <c r="AI1567" s="24">
        <v>3</v>
      </c>
      <c r="AJ1567" s="12">
        <v>1</v>
      </c>
      <c r="AK1567" s="12" t="s">
        <v>1972</v>
      </c>
      <c r="AL1567" s="12">
        <v>40</v>
      </c>
      <c r="AM1567" s="12" t="s">
        <v>292</v>
      </c>
      <c r="AN1567" s="128">
        <f>LN(10.5)</f>
        <v>2.3513752571634776</v>
      </c>
      <c r="AO1567" s="12">
        <v>1486.31</v>
      </c>
      <c r="AP1567" s="12" t="s">
        <v>1978</v>
      </c>
      <c r="AQ1567" s="12" t="s">
        <v>1980</v>
      </c>
      <c r="AR1567" s="12" t="s">
        <v>709</v>
      </c>
      <c r="AS1567" s="12" t="s">
        <v>1983</v>
      </c>
      <c r="AT1567" s="12" t="s">
        <v>17</v>
      </c>
      <c r="AU1567" s="12"/>
    </row>
    <row r="1568" spans="1:47" ht="15" customHeight="1" x14ac:dyDescent="0.3">
      <c r="A1568" s="15">
        <v>0.13185960564229374</v>
      </c>
      <c r="B1568" s="12">
        <v>3.6317264265885996E-2</v>
      </c>
      <c r="C1568" s="12">
        <v>0</v>
      </c>
      <c r="D1568" s="12">
        <v>0</v>
      </c>
      <c r="E1568" s="12">
        <v>0</v>
      </c>
      <c r="F1568" s="12">
        <v>1</v>
      </c>
      <c r="G1568" s="12">
        <v>1</v>
      </c>
      <c r="H1568" s="12">
        <v>0</v>
      </c>
      <c r="I1568" s="12">
        <v>0</v>
      </c>
      <c r="J1568" s="12">
        <v>0</v>
      </c>
      <c r="K1568" s="12">
        <v>0</v>
      </c>
      <c r="L1568" s="12">
        <v>0</v>
      </c>
      <c r="M1568" s="12">
        <v>0</v>
      </c>
      <c r="N1568" s="12">
        <v>0</v>
      </c>
      <c r="O1568" s="113">
        <v>7.605641213889256</v>
      </c>
      <c r="P1568" s="12">
        <v>0</v>
      </c>
      <c r="Q1568" s="12">
        <v>0</v>
      </c>
      <c r="R1568" s="12">
        <v>3.8</v>
      </c>
      <c r="S1568" s="128">
        <v>3.8712010109078911</v>
      </c>
      <c r="T1568" s="126">
        <v>1</v>
      </c>
      <c r="U1568" s="128">
        <v>0.42897326228086807</v>
      </c>
      <c r="V1568" s="12">
        <v>0</v>
      </c>
      <c r="W1568" s="12">
        <v>1</v>
      </c>
      <c r="X1568" s="12">
        <v>1</v>
      </c>
      <c r="Y1568" s="12">
        <v>1</v>
      </c>
      <c r="Z1568" s="12">
        <v>0</v>
      </c>
      <c r="AA1568" s="12">
        <v>0</v>
      </c>
      <c r="AB1568" s="12">
        <v>0</v>
      </c>
      <c r="AC1568" s="12">
        <v>0</v>
      </c>
      <c r="AD1568" s="12">
        <v>1</v>
      </c>
      <c r="AE1568" s="12">
        <v>0</v>
      </c>
      <c r="AF1568" s="12">
        <v>0.55600000000000005</v>
      </c>
      <c r="AG1568" s="113">
        <v>2.3513752571634776</v>
      </c>
      <c r="AH1568" s="12">
        <v>0</v>
      </c>
      <c r="AI1568" s="24">
        <v>34</v>
      </c>
      <c r="AJ1568" s="12">
        <v>1</v>
      </c>
      <c r="AK1568" s="12" t="s">
        <v>1987</v>
      </c>
      <c r="AL1568" s="12">
        <v>41</v>
      </c>
      <c r="AM1568" s="12" t="s">
        <v>294</v>
      </c>
      <c r="AN1568" s="128">
        <f>LN(8.658)</f>
        <v>2.1584837490197888</v>
      </c>
      <c r="AO1568" s="12">
        <v>153.19999999999999</v>
      </c>
      <c r="AP1568" s="12" t="s">
        <v>2001</v>
      </c>
      <c r="AQ1568" s="12" t="s">
        <v>1998</v>
      </c>
      <c r="AR1568" s="12" t="s">
        <v>568</v>
      </c>
      <c r="AS1568" s="12" t="s">
        <v>2003</v>
      </c>
      <c r="AT1568" s="12" t="s">
        <v>17</v>
      </c>
    </row>
    <row r="1569" spans="1:46" ht="15" customHeight="1" x14ac:dyDescent="0.3">
      <c r="A1569" s="15">
        <v>0.14359923158010515</v>
      </c>
      <c r="B1569" s="12">
        <v>3.6306220814592623E-2</v>
      </c>
      <c r="C1569" s="12">
        <v>0</v>
      </c>
      <c r="D1569" s="12">
        <v>0</v>
      </c>
      <c r="E1569" s="12">
        <v>0</v>
      </c>
      <c r="F1569" s="12">
        <v>1</v>
      </c>
      <c r="G1569" s="12">
        <v>1</v>
      </c>
      <c r="H1569" s="12">
        <v>0</v>
      </c>
      <c r="I1569" s="12">
        <v>0</v>
      </c>
      <c r="J1569" s="12">
        <v>0</v>
      </c>
      <c r="K1569" s="12">
        <v>0</v>
      </c>
      <c r="L1569" s="12">
        <v>0</v>
      </c>
      <c r="M1569" s="12">
        <v>0</v>
      </c>
      <c r="N1569" s="12">
        <v>0</v>
      </c>
      <c r="O1569" s="113">
        <v>7.605641213889256</v>
      </c>
      <c r="P1569" s="12">
        <v>0</v>
      </c>
      <c r="Q1569" s="12">
        <v>0</v>
      </c>
      <c r="R1569" s="12">
        <v>3.8</v>
      </c>
      <c r="S1569" s="128">
        <v>3.8712010109078911</v>
      </c>
      <c r="T1569" s="126">
        <v>1</v>
      </c>
      <c r="U1569" s="128">
        <v>0.42897326228086807</v>
      </c>
      <c r="V1569" s="12">
        <v>0</v>
      </c>
      <c r="W1569" s="12">
        <v>1</v>
      </c>
      <c r="X1569" s="12">
        <v>1</v>
      </c>
      <c r="Y1569" s="12">
        <v>1</v>
      </c>
      <c r="Z1569" s="12">
        <v>0</v>
      </c>
      <c r="AA1569" s="12">
        <v>0</v>
      </c>
      <c r="AB1569" s="12">
        <v>0</v>
      </c>
      <c r="AC1569" s="12">
        <v>0</v>
      </c>
      <c r="AD1569" s="12">
        <v>1</v>
      </c>
      <c r="AE1569" s="12">
        <v>0</v>
      </c>
      <c r="AF1569" s="12">
        <v>0.55600000000000005</v>
      </c>
      <c r="AG1569" s="113">
        <v>2.3513752571634776</v>
      </c>
      <c r="AH1569" s="12">
        <v>0</v>
      </c>
      <c r="AI1569" s="24">
        <v>34</v>
      </c>
      <c r="AJ1569" s="12">
        <v>1</v>
      </c>
      <c r="AK1569" s="12" t="s">
        <v>1987</v>
      </c>
      <c r="AL1569" s="12">
        <v>41</v>
      </c>
      <c r="AM1569" s="12" t="s">
        <v>294</v>
      </c>
      <c r="AN1569" s="128">
        <f>LN(8.658)</f>
        <v>2.1584837490197888</v>
      </c>
      <c r="AO1569" s="12">
        <v>153.19999999999999</v>
      </c>
      <c r="AP1569" s="12" t="s">
        <v>2001</v>
      </c>
      <c r="AQ1569" s="12" t="s">
        <v>1998</v>
      </c>
      <c r="AR1569" s="12" t="s">
        <v>568</v>
      </c>
      <c r="AS1569" s="12" t="s">
        <v>2003</v>
      </c>
      <c r="AT1569" s="12" t="s">
        <v>17</v>
      </c>
    </row>
    <row r="1570" spans="1:46" ht="15" customHeight="1" x14ac:dyDescent="0.3">
      <c r="A1570" s="15">
        <v>0.26326858355609434</v>
      </c>
      <c r="B1570" s="12">
        <v>3.5392238827116458E-2</v>
      </c>
      <c r="C1570" s="12">
        <v>0</v>
      </c>
      <c r="D1570" s="12">
        <v>0</v>
      </c>
      <c r="E1570" s="12">
        <v>0</v>
      </c>
      <c r="F1570" s="12">
        <v>1</v>
      </c>
      <c r="G1570" s="12">
        <v>1</v>
      </c>
      <c r="H1570" s="12">
        <v>0</v>
      </c>
      <c r="I1570" s="12">
        <v>0</v>
      </c>
      <c r="J1570" s="12">
        <v>0</v>
      </c>
      <c r="K1570" s="12">
        <v>0</v>
      </c>
      <c r="L1570" s="12">
        <v>0</v>
      </c>
      <c r="M1570" s="12">
        <v>0</v>
      </c>
      <c r="N1570" s="12">
        <v>0</v>
      </c>
      <c r="O1570" s="113">
        <v>7.605641213889256</v>
      </c>
      <c r="P1570" s="12">
        <v>0</v>
      </c>
      <c r="Q1570" s="12">
        <v>0</v>
      </c>
      <c r="R1570" s="12">
        <v>3.8</v>
      </c>
      <c r="S1570" s="128">
        <v>3.8712010109078911</v>
      </c>
      <c r="T1570" s="126">
        <v>1</v>
      </c>
      <c r="U1570" s="128">
        <v>0.42897326228086807</v>
      </c>
      <c r="V1570" s="12">
        <v>0</v>
      </c>
      <c r="W1570" s="12">
        <v>1</v>
      </c>
      <c r="X1570" s="12">
        <v>1</v>
      </c>
      <c r="Y1570" s="12">
        <v>1</v>
      </c>
      <c r="Z1570" s="12">
        <v>0</v>
      </c>
      <c r="AA1570" s="12">
        <v>0</v>
      </c>
      <c r="AB1570" s="12">
        <v>0</v>
      </c>
      <c r="AC1570" s="12">
        <v>0</v>
      </c>
      <c r="AD1570" s="12">
        <v>1</v>
      </c>
      <c r="AE1570" s="12">
        <v>0</v>
      </c>
      <c r="AF1570" s="12">
        <v>0.55600000000000005</v>
      </c>
      <c r="AG1570" s="113">
        <v>2.3513752571634776</v>
      </c>
      <c r="AH1570" s="12">
        <v>0</v>
      </c>
      <c r="AI1570" s="24">
        <v>34</v>
      </c>
      <c r="AJ1570" s="12">
        <v>1</v>
      </c>
      <c r="AK1570" s="12" t="s">
        <v>1987</v>
      </c>
      <c r="AL1570" s="12">
        <v>41</v>
      </c>
      <c r="AM1570" s="12" t="s">
        <v>294</v>
      </c>
      <c r="AN1570" s="128">
        <f>LN(8.658)</f>
        <v>2.1584837490197888</v>
      </c>
      <c r="AO1570" s="12">
        <v>153.19999999999999</v>
      </c>
      <c r="AP1570" s="12" t="s">
        <v>2001</v>
      </c>
      <c r="AQ1570" s="12" t="s">
        <v>1998</v>
      </c>
      <c r="AR1570" s="12" t="s">
        <v>1999</v>
      </c>
      <c r="AS1570" s="12" t="s">
        <v>2004</v>
      </c>
      <c r="AT1570" s="12" t="s">
        <v>17</v>
      </c>
    </row>
    <row r="1571" spans="1:46" ht="15" customHeight="1" x14ac:dyDescent="0.3">
      <c r="A1571" s="15">
        <v>-2.2923001214903968E-2</v>
      </c>
      <c r="B1571" s="12">
        <v>3.667680194384635E-2</v>
      </c>
      <c r="C1571" s="12">
        <v>0</v>
      </c>
      <c r="D1571" s="12">
        <v>0</v>
      </c>
      <c r="E1571" s="12">
        <v>0</v>
      </c>
      <c r="F1571" s="12">
        <v>1</v>
      </c>
      <c r="G1571" s="12">
        <v>1</v>
      </c>
      <c r="H1571" s="12">
        <v>0</v>
      </c>
      <c r="I1571" s="12">
        <v>0</v>
      </c>
      <c r="J1571" s="12">
        <v>0</v>
      </c>
      <c r="K1571" s="12">
        <v>0</v>
      </c>
      <c r="L1571" s="12">
        <v>0</v>
      </c>
      <c r="M1571" s="12">
        <v>0</v>
      </c>
      <c r="N1571" s="12">
        <v>0</v>
      </c>
      <c r="O1571" s="113">
        <v>7.605641213889256</v>
      </c>
      <c r="P1571" s="12">
        <v>0</v>
      </c>
      <c r="Q1571" s="12">
        <v>0</v>
      </c>
      <c r="R1571" s="12">
        <v>3.8</v>
      </c>
      <c r="S1571" s="128">
        <v>3.8712010109078911</v>
      </c>
      <c r="T1571" s="126">
        <v>1</v>
      </c>
      <c r="U1571" s="128">
        <v>0.42897326228086807</v>
      </c>
      <c r="V1571" s="12">
        <v>0</v>
      </c>
      <c r="W1571" s="12">
        <v>1</v>
      </c>
      <c r="X1571" s="12">
        <v>1</v>
      </c>
      <c r="Y1571" s="12">
        <v>1</v>
      </c>
      <c r="Z1571" s="12">
        <v>0</v>
      </c>
      <c r="AA1571" s="12">
        <v>0</v>
      </c>
      <c r="AB1571" s="12">
        <v>0</v>
      </c>
      <c r="AC1571" s="12">
        <v>0</v>
      </c>
      <c r="AD1571" s="12">
        <v>1</v>
      </c>
      <c r="AE1571" s="12">
        <v>0</v>
      </c>
      <c r="AF1571" s="12">
        <v>1</v>
      </c>
      <c r="AG1571" s="113">
        <v>2.3513752571634776</v>
      </c>
      <c r="AH1571" s="12">
        <v>0</v>
      </c>
      <c r="AI1571" s="24">
        <v>34</v>
      </c>
      <c r="AJ1571" s="12">
        <v>1</v>
      </c>
      <c r="AK1571" s="12" t="s">
        <v>1987</v>
      </c>
      <c r="AL1571" s="12">
        <v>41</v>
      </c>
      <c r="AM1571" s="12" t="s">
        <v>294</v>
      </c>
      <c r="AN1571" s="128">
        <f>LN(8.658)</f>
        <v>2.1584837490197888</v>
      </c>
      <c r="AO1571" s="12">
        <v>153.19999999999999</v>
      </c>
      <c r="AP1571" s="12" t="s">
        <v>2001</v>
      </c>
      <c r="AQ1571" s="12" t="s">
        <v>1998</v>
      </c>
      <c r="AR1571" s="12" t="s">
        <v>1530</v>
      </c>
      <c r="AS1571" s="12" t="s">
        <v>2005</v>
      </c>
      <c r="AT1571" s="12" t="s">
        <v>17</v>
      </c>
    </row>
    <row r="1572" spans="1:46" ht="15" customHeight="1" x14ac:dyDescent="0.3">
      <c r="A1572" s="15">
        <v>0.13422089377945845</v>
      </c>
      <c r="B1572" s="12">
        <v>3.6305651596083018E-2</v>
      </c>
      <c r="C1572" s="12">
        <v>0</v>
      </c>
      <c r="D1572" s="12">
        <v>0</v>
      </c>
      <c r="E1572" s="12">
        <v>1</v>
      </c>
      <c r="F1572" s="12">
        <v>1</v>
      </c>
      <c r="G1572" s="12">
        <v>1</v>
      </c>
      <c r="H1572" s="12">
        <v>0</v>
      </c>
      <c r="I1572" s="12">
        <v>0</v>
      </c>
      <c r="J1572" s="12">
        <v>0</v>
      </c>
      <c r="K1572" s="12">
        <v>0</v>
      </c>
      <c r="L1572" s="12">
        <v>0</v>
      </c>
      <c r="M1572" s="12">
        <v>0</v>
      </c>
      <c r="N1572" s="12">
        <v>0</v>
      </c>
      <c r="O1572" s="113">
        <v>7.605641213889256</v>
      </c>
      <c r="P1572" s="12">
        <v>0</v>
      </c>
      <c r="Q1572" s="12">
        <v>0</v>
      </c>
      <c r="R1572" s="12">
        <v>3.8</v>
      </c>
      <c r="S1572" s="128">
        <v>3.8712010109078911</v>
      </c>
      <c r="T1572" s="126">
        <v>1</v>
      </c>
      <c r="U1572" s="128">
        <v>0.42897326228086807</v>
      </c>
      <c r="V1572" s="12">
        <v>0</v>
      </c>
      <c r="W1572" s="12">
        <v>1</v>
      </c>
      <c r="X1572" s="12">
        <v>1</v>
      </c>
      <c r="Y1572" s="12">
        <v>1</v>
      </c>
      <c r="Z1572" s="12">
        <v>1</v>
      </c>
      <c r="AA1572" s="12">
        <v>0</v>
      </c>
      <c r="AB1572" s="12">
        <v>0</v>
      </c>
      <c r="AC1572" s="12">
        <v>0</v>
      </c>
      <c r="AD1572" s="12">
        <v>1</v>
      </c>
      <c r="AE1572" s="12">
        <v>0</v>
      </c>
      <c r="AF1572" s="12">
        <v>0.55600000000000005</v>
      </c>
      <c r="AG1572" s="113">
        <v>2.3513752571634776</v>
      </c>
      <c r="AH1572" s="12">
        <v>0</v>
      </c>
      <c r="AI1572" s="24">
        <v>34</v>
      </c>
      <c r="AJ1572" s="12">
        <v>1</v>
      </c>
      <c r="AK1572" s="12" t="s">
        <v>1987</v>
      </c>
      <c r="AL1572" s="12">
        <v>41</v>
      </c>
      <c r="AM1572" s="12" t="s">
        <v>294</v>
      </c>
      <c r="AN1572" s="128">
        <f>LN(8.658)</f>
        <v>2.1584837490197888</v>
      </c>
      <c r="AO1572" s="12">
        <v>153.19999999999999</v>
      </c>
      <c r="AP1572" s="12" t="s">
        <v>2001</v>
      </c>
      <c r="AQ1572" s="12" t="s">
        <v>1998</v>
      </c>
      <c r="AR1572" s="12" t="s">
        <v>2000</v>
      </c>
      <c r="AS1572" s="12" t="s">
        <v>2006</v>
      </c>
      <c r="AT1572" s="12" t="s">
        <v>17</v>
      </c>
    </row>
    <row r="1573" spans="1:46" ht="15" customHeight="1" x14ac:dyDescent="0.3">
      <c r="A1573" s="15">
        <v>-2.512946447563022E-2</v>
      </c>
      <c r="B1573" s="12">
        <v>3.4762425857955144E-2</v>
      </c>
      <c r="C1573" s="12">
        <v>0</v>
      </c>
      <c r="D1573" s="12">
        <v>0</v>
      </c>
      <c r="E1573" s="12">
        <v>1</v>
      </c>
      <c r="F1573" s="12">
        <v>1</v>
      </c>
      <c r="G1573" s="12">
        <v>1</v>
      </c>
      <c r="H1573" s="12">
        <v>0</v>
      </c>
      <c r="I1573" s="12">
        <v>0</v>
      </c>
      <c r="J1573" s="12">
        <v>0</v>
      </c>
      <c r="K1573" s="12">
        <v>0</v>
      </c>
      <c r="L1573" s="12">
        <v>0</v>
      </c>
      <c r="M1573" s="12">
        <v>0</v>
      </c>
      <c r="N1573" s="12">
        <v>0</v>
      </c>
      <c r="O1573" s="113">
        <v>7.605641213889256</v>
      </c>
      <c r="P1573" s="12">
        <v>0</v>
      </c>
      <c r="Q1573" s="12">
        <v>0</v>
      </c>
      <c r="R1573" s="12">
        <v>3.8</v>
      </c>
      <c r="S1573" s="128">
        <v>3.8712010109078911</v>
      </c>
      <c r="T1573" s="126">
        <v>1</v>
      </c>
      <c r="U1573" s="128">
        <v>0.56687726020976226</v>
      </c>
      <c r="V1573" s="12">
        <v>0</v>
      </c>
      <c r="W1573" s="12">
        <v>1</v>
      </c>
      <c r="X1573" s="12">
        <v>1</v>
      </c>
      <c r="Y1573" s="12">
        <v>1</v>
      </c>
      <c r="Z1573" s="12">
        <v>1</v>
      </c>
      <c r="AA1573" s="12">
        <v>0</v>
      </c>
      <c r="AB1573" s="12">
        <v>0</v>
      </c>
      <c r="AC1573" s="12">
        <v>0</v>
      </c>
      <c r="AD1573" s="12">
        <v>1</v>
      </c>
      <c r="AE1573" s="12">
        <v>0</v>
      </c>
      <c r="AF1573" s="12">
        <v>0.55600000000000005</v>
      </c>
      <c r="AG1573" s="113">
        <v>2.3513752571634776</v>
      </c>
      <c r="AH1573" s="12">
        <v>0</v>
      </c>
      <c r="AI1573" s="24">
        <v>34</v>
      </c>
      <c r="AJ1573" s="12">
        <v>1</v>
      </c>
      <c r="AK1573" s="12" t="s">
        <v>1987</v>
      </c>
      <c r="AL1573" s="12">
        <v>41</v>
      </c>
      <c r="AM1573" s="12" t="s">
        <v>294</v>
      </c>
      <c r="AN1573" s="128">
        <f>LN(17.329)</f>
        <v>2.8523813986581086</v>
      </c>
      <c r="AO1573" s="12">
        <v>153.19999999999999</v>
      </c>
      <c r="AP1573" s="12" t="s">
        <v>2002</v>
      </c>
      <c r="AQ1573" s="12" t="s">
        <v>1998</v>
      </c>
      <c r="AR1573" s="12" t="s">
        <v>568</v>
      </c>
      <c r="AS1573" s="12" t="s">
        <v>2007</v>
      </c>
      <c r="AT1573" s="12" t="s">
        <v>17</v>
      </c>
    </row>
    <row r="1574" spans="1:46" ht="15" customHeight="1" x14ac:dyDescent="0.3">
      <c r="A1574" s="15">
        <v>-2.7217444003761006E-2</v>
      </c>
      <c r="B1574" s="12">
        <v>3.4802633316284561E-2</v>
      </c>
      <c r="C1574" s="12">
        <v>0</v>
      </c>
      <c r="D1574" s="12">
        <v>0</v>
      </c>
      <c r="E1574" s="12">
        <v>1</v>
      </c>
      <c r="F1574" s="12">
        <v>1</v>
      </c>
      <c r="G1574" s="12">
        <v>1</v>
      </c>
      <c r="H1574" s="12">
        <v>0</v>
      </c>
      <c r="I1574" s="12">
        <v>0</v>
      </c>
      <c r="J1574" s="12">
        <v>0</v>
      </c>
      <c r="K1574" s="12">
        <v>0</v>
      </c>
      <c r="L1574" s="12">
        <v>0</v>
      </c>
      <c r="M1574" s="12">
        <v>0</v>
      </c>
      <c r="N1574" s="12">
        <v>0</v>
      </c>
      <c r="O1574" s="113">
        <v>7.605641213889256</v>
      </c>
      <c r="P1574" s="12">
        <v>0</v>
      </c>
      <c r="Q1574" s="12">
        <v>0</v>
      </c>
      <c r="R1574" s="12">
        <v>3.8</v>
      </c>
      <c r="S1574" s="128">
        <v>3.8712010109078911</v>
      </c>
      <c r="T1574" s="126">
        <v>1</v>
      </c>
      <c r="U1574" s="128">
        <v>0.56687726020976226</v>
      </c>
      <c r="V1574" s="12">
        <v>0</v>
      </c>
      <c r="W1574" s="12">
        <v>1</v>
      </c>
      <c r="X1574" s="12">
        <v>1</v>
      </c>
      <c r="Y1574" s="12">
        <v>1</v>
      </c>
      <c r="Z1574" s="12">
        <v>1</v>
      </c>
      <c r="AA1574" s="12">
        <v>0</v>
      </c>
      <c r="AB1574" s="12">
        <v>0</v>
      </c>
      <c r="AC1574" s="12">
        <v>0</v>
      </c>
      <c r="AD1574" s="12">
        <v>1</v>
      </c>
      <c r="AE1574" s="12">
        <v>0</v>
      </c>
      <c r="AF1574" s="12">
        <v>0.55600000000000005</v>
      </c>
      <c r="AG1574" s="113">
        <v>2.3513752571634776</v>
      </c>
      <c r="AH1574" s="12">
        <v>0</v>
      </c>
      <c r="AI1574" s="24">
        <v>34</v>
      </c>
      <c r="AJ1574" s="12">
        <v>1</v>
      </c>
      <c r="AK1574" s="12" t="s">
        <v>1987</v>
      </c>
      <c r="AL1574" s="12">
        <v>41</v>
      </c>
      <c r="AM1574" s="12" t="s">
        <v>294</v>
      </c>
      <c r="AN1574" s="128">
        <f>LN(17.329)</f>
        <v>2.8523813986581086</v>
      </c>
      <c r="AO1574" s="12">
        <v>153.19999999999999</v>
      </c>
      <c r="AP1574" s="12" t="s">
        <v>2002</v>
      </c>
      <c r="AQ1574" s="12" t="s">
        <v>1998</v>
      </c>
      <c r="AR1574" s="12" t="s">
        <v>568</v>
      </c>
      <c r="AS1574" s="12" t="s">
        <v>2007</v>
      </c>
      <c r="AT1574" s="12" t="s">
        <v>17</v>
      </c>
    </row>
    <row r="1575" spans="1:46" ht="15" customHeight="1" x14ac:dyDescent="0.3">
      <c r="A1575" s="15">
        <v>0.40127655567232534</v>
      </c>
      <c r="B1575" s="12">
        <v>3.1889527603098704E-2</v>
      </c>
      <c r="C1575" s="12">
        <v>0</v>
      </c>
      <c r="D1575" s="12">
        <v>0</v>
      </c>
      <c r="E1575" s="12">
        <v>1</v>
      </c>
      <c r="F1575" s="12">
        <v>1</v>
      </c>
      <c r="G1575" s="12">
        <v>1</v>
      </c>
      <c r="H1575" s="12">
        <v>0</v>
      </c>
      <c r="I1575" s="12">
        <v>0</v>
      </c>
      <c r="J1575" s="12">
        <v>0</v>
      </c>
      <c r="K1575" s="12">
        <v>0</v>
      </c>
      <c r="L1575" s="12">
        <v>0</v>
      </c>
      <c r="M1575" s="12">
        <v>0</v>
      </c>
      <c r="N1575" s="12">
        <v>0</v>
      </c>
      <c r="O1575" s="113">
        <v>7.605641213889256</v>
      </c>
      <c r="P1575" s="12">
        <v>0</v>
      </c>
      <c r="Q1575" s="12">
        <v>0</v>
      </c>
      <c r="R1575" s="12">
        <v>3.8</v>
      </c>
      <c r="S1575" s="128">
        <v>3.8712010109078911</v>
      </c>
      <c r="T1575" s="126">
        <v>1</v>
      </c>
      <c r="U1575" s="128">
        <v>0.56687726020976226</v>
      </c>
      <c r="V1575" s="12">
        <v>0</v>
      </c>
      <c r="W1575" s="12">
        <v>1</v>
      </c>
      <c r="X1575" s="12">
        <v>1</v>
      </c>
      <c r="Y1575" s="12">
        <v>1</v>
      </c>
      <c r="Z1575" s="12">
        <v>1</v>
      </c>
      <c r="AA1575" s="12">
        <v>0</v>
      </c>
      <c r="AB1575" s="12">
        <v>0</v>
      </c>
      <c r="AC1575" s="12">
        <v>0</v>
      </c>
      <c r="AD1575" s="12">
        <v>1</v>
      </c>
      <c r="AE1575" s="12">
        <v>0</v>
      </c>
      <c r="AF1575" s="12">
        <v>0.55600000000000005</v>
      </c>
      <c r="AG1575" s="113">
        <v>2.3513752571634776</v>
      </c>
      <c r="AH1575" s="12">
        <v>0</v>
      </c>
      <c r="AI1575" s="24">
        <v>34</v>
      </c>
      <c r="AJ1575" s="12">
        <v>1</v>
      </c>
      <c r="AK1575" s="12" t="s">
        <v>1987</v>
      </c>
      <c r="AL1575" s="12">
        <v>41</v>
      </c>
      <c r="AM1575" s="12" t="s">
        <v>294</v>
      </c>
      <c r="AN1575" s="128">
        <f>LN(17.329)</f>
        <v>2.8523813986581086</v>
      </c>
      <c r="AO1575" s="12">
        <v>153.19999999999999</v>
      </c>
      <c r="AP1575" s="12" t="s">
        <v>2002</v>
      </c>
      <c r="AQ1575" s="12" t="s">
        <v>1998</v>
      </c>
      <c r="AR1575" s="12" t="s">
        <v>1999</v>
      </c>
      <c r="AS1575" s="12" t="s">
        <v>2008</v>
      </c>
      <c r="AT1575" s="12" t="s">
        <v>17</v>
      </c>
    </row>
    <row r="1576" spans="1:46" ht="15" customHeight="1" x14ac:dyDescent="0.3">
      <c r="A1576" s="15">
        <v>-1.5773824834034673E-2</v>
      </c>
      <c r="B1576" s="12">
        <v>3.4811199633731693E-2</v>
      </c>
      <c r="C1576" s="12">
        <v>0</v>
      </c>
      <c r="D1576" s="12">
        <v>0</v>
      </c>
      <c r="E1576" s="12">
        <v>1</v>
      </c>
      <c r="F1576" s="12">
        <v>1</v>
      </c>
      <c r="G1576" s="12">
        <v>1</v>
      </c>
      <c r="H1576" s="12">
        <v>0</v>
      </c>
      <c r="I1576" s="12">
        <v>0</v>
      </c>
      <c r="J1576" s="12">
        <v>0</v>
      </c>
      <c r="K1576" s="12">
        <v>0</v>
      </c>
      <c r="L1576" s="12">
        <v>0</v>
      </c>
      <c r="M1576" s="12">
        <v>0</v>
      </c>
      <c r="N1576" s="12">
        <v>0</v>
      </c>
      <c r="O1576" s="113">
        <v>7.605641213889256</v>
      </c>
      <c r="P1576" s="12">
        <v>0</v>
      </c>
      <c r="Q1576" s="12">
        <v>0</v>
      </c>
      <c r="R1576" s="12">
        <v>3.8</v>
      </c>
      <c r="S1576" s="128">
        <v>3.8712010109078911</v>
      </c>
      <c r="T1576" s="126">
        <v>1</v>
      </c>
      <c r="U1576" s="128">
        <v>0.56687726020976226</v>
      </c>
      <c r="V1576" s="12">
        <v>0</v>
      </c>
      <c r="W1576" s="12">
        <v>1</v>
      </c>
      <c r="X1576" s="12">
        <v>1</v>
      </c>
      <c r="Y1576" s="12">
        <v>1</v>
      </c>
      <c r="Z1576" s="12">
        <v>1</v>
      </c>
      <c r="AA1576" s="12">
        <v>0</v>
      </c>
      <c r="AB1576" s="12">
        <v>0</v>
      </c>
      <c r="AC1576" s="12">
        <v>0</v>
      </c>
      <c r="AD1576" s="12">
        <v>1</v>
      </c>
      <c r="AE1576" s="12">
        <v>0</v>
      </c>
      <c r="AF1576" s="12">
        <v>1</v>
      </c>
      <c r="AG1576" s="113">
        <v>2.3513752571634776</v>
      </c>
      <c r="AH1576" s="12">
        <v>0</v>
      </c>
      <c r="AI1576" s="24">
        <v>34</v>
      </c>
      <c r="AJ1576" s="12">
        <v>1</v>
      </c>
      <c r="AK1576" s="12" t="s">
        <v>1987</v>
      </c>
      <c r="AL1576" s="12">
        <v>41</v>
      </c>
      <c r="AM1576" s="12" t="s">
        <v>294</v>
      </c>
      <c r="AN1576" s="128">
        <f>LN(17.329)</f>
        <v>2.8523813986581086</v>
      </c>
      <c r="AO1576" s="12">
        <v>153.19999999999999</v>
      </c>
      <c r="AP1576" s="12" t="s">
        <v>2002</v>
      </c>
      <c r="AQ1576" s="12" t="s">
        <v>1998</v>
      </c>
      <c r="AR1576" s="12" t="s">
        <v>1530</v>
      </c>
      <c r="AS1576" s="12" t="s">
        <v>2009</v>
      </c>
      <c r="AT1576" s="12" t="s">
        <v>17</v>
      </c>
    </row>
    <row r="1577" spans="1:46" ht="15" customHeight="1" x14ac:dyDescent="0.3">
      <c r="A1577" s="15">
        <v>-2.353240321945841E-2</v>
      </c>
      <c r="B1577" s="12">
        <v>3.4763777483290841E-2</v>
      </c>
      <c r="C1577" s="12">
        <v>0</v>
      </c>
      <c r="D1577" s="12">
        <v>0</v>
      </c>
      <c r="E1577" s="12">
        <v>1</v>
      </c>
      <c r="F1577" s="12">
        <v>1</v>
      </c>
      <c r="G1577" s="12">
        <v>1</v>
      </c>
      <c r="H1577" s="12">
        <v>0</v>
      </c>
      <c r="I1577" s="12">
        <v>0</v>
      </c>
      <c r="J1577" s="12">
        <v>0</v>
      </c>
      <c r="K1577" s="12">
        <v>0</v>
      </c>
      <c r="L1577" s="12">
        <v>0</v>
      </c>
      <c r="M1577" s="12">
        <v>0</v>
      </c>
      <c r="N1577" s="12">
        <v>0</v>
      </c>
      <c r="O1577" s="113">
        <v>7.605641213889256</v>
      </c>
      <c r="P1577" s="12">
        <v>0</v>
      </c>
      <c r="Q1577" s="12">
        <v>0</v>
      </c>
      <c r="R1577" s="12">
        <v>3.8</v>
      </c>
      <c r="S1577" s="128">
        <v>3.8712010109078911</v>
      </c>
      <c r="T1577" s="126">
        <v>1</v>
      </c>
      <c r="U1577" s="128">
        <v>0.56687726020976226</v>
      </c>
      <c r="V1577" s="12">
        <v>0</v>
      </c>
      <c r="W1577" s="12">
        <v>1</v>
      </c>
      <c r="X1577" s="12">
        <v>1</v>
      </c>
      <c r="Y1577" s="12">
        <v>1</v>
      </c>
      <c r="Z1577" s="12">
        <v>1</v>
      </c>
      <c r="AA1577" s="12">
        <v>0</v>
      </c>
      <c r="AB1577" s="12">
        <v>0</v>
      </c>
      <c r="AC1577" s="12">
        <v>0</v>
      </c>
      <c r="AD1577" s="12">
        <v>1</v>
      </c>
      <c r="AE1577" s="12">
        <v>0</v>
      </c>
      <c r="AF1577" s="12">
        <v>0.55600000000000005</v>
      </c>
      <c r="AG1577" s="113">
        <v>2.3513752571634776</v>
      </c>
      <c r="AH1577" s="12">
        <v>0</v>
      </c>
      <c r="AI1577" s="24">
        <v>34</v>
      </c>
      <c r="AJ1577" s="12">
        <v>1</v>
      </c>
      <c r="AK1577" s="12" t="s">
        <v>1987</v>
      </c>
      <c r="AL1577" s="12">
        <v>41</v>
      </c>
      <c r="AM1577" s="12" t="s">
        <v>294</v>
      </c>
      <c r="AN1577" s="128">
        <f>LN(17.329)</f>
        <v>2.8523813986581086</v>
      </c>
      <c r="AO1577" s="12">
        <v>153.19999999999999</v>
      </c>
      <c r="AP1577" s="12" t="s">
        <v>2002</v>
      </c>
      <c r="AQ1577" s="12" t="s">
        <v>1998</v>
      </c>
      <c r="AR1577" s="12" t="s">
        <v>2000</v>
      </c>
      <c r="AS1577" s="12" t="s">
        <v>2010</v>
      </c>
      <c r="AT1577" s="12" t="s">
        <v>17</v>
      </c>
    </row>
    <row r="1578" spans="1:46" ht="15" customHeight="1" x14ac:dyDescent="0.3">
      <c r="A1578" s="15">
        <v>0.12638089175178546</v>
      </c>
      <c r="B1578" s="12">
        <v>3.2116596253754064E-2</v>
      </c>
      <c r="C1578" s="12">
        <v>0</v>
      </c>
      <c r="D1578" s="12">
        <v>0</v>
      </c>
      <c r="E1578" s="12">
        <v>1</v>
      </c>
      <c r="F1578" s="12">
        <v>1</v>
      </c>
      <c r="G1578" s="12">
        <v>1</v>
      </c>
      <c r="H1578" s="12">
        <v>0</v>
      </c>
      <c r="I1578" s="12">
        <v>0</v>
      </c>
      <c r="J1578" s="12">
        <v>0</v>
      </c>
      <c r="K1578" s="12">
        <v>0</v>
      </c>
      <c r="L1578" s="12">
        <v>0</v>
      </c>
      <c r="M1578" s="12">
        <v>0</v>
      </c>
      <c r="N1578" s="12">
        <v>0</v>
      </c>
      <c r="O1578" s="113">
        <v>7.605641213889256</v>
      </c>
      <c r="P1578" s="12">
        <v>0</v>
      </c>
      <c r="Q1578" s="12">
        <v>0</v>
      </c>
      <c r="R1578" s="12">
        <v>3.8</v>
      </c>
      <c r="S1578" s="128">
        <v>3.8712010109078911</v>
      </c>
      <c r="T1578" s="126">
        <v>1</v>
      </c>
      <c r="U1578" s="128">
        <v>0.42897326228086807</v>
      </c>
      <c r="V1578" s="12">
        <v>0</v>
      </c>
      <c r="W1578" s="12">
        <v>1</v>
      </c>
      <c r="X1578" s="12">
        <v>1</v>
      </c>
      <c r="Y1578" s="12">
        <v>1</v>
      </c>
      <c r="Z1578" s="12">
        <v>1</v>
      </c>
      <c r="AA1578" s="12">
        <v>0</v>
      </c>
      <c r="AB1578" s="12">
        <v>0</v>
      </c>
      <c r="AC1578" s="12">
        <v>0</v>
      </c>
      <c r="AD1578" s="12">
        <v>1</v>
      </c>
      <c r="AE1578" s="12">
        <v>0</v>
      </c>
      <c r="AF1578" s="12">
        <v>0.55600000000000005</v>
      </c>
      <c r="AG1578" s="113">
        <v>2.3513752571634776</v>
      </c>
      <c r="AH1578" s="12">
        <v>0</v>
      </c>
      <c r="AI1578" s="24">
        <v>34</v>
      </c>
      <c r="AJ1578" s="12">
        <v>1</v>
      </c>
      <c r="AK1578" s="12" t="s">
        <v>1987</v>
      </c>
      <c r="AL1578" s="12">
        <v>41</v>
      </c>
      <c r="AM1578" s="12" t="s">
        <v>294</v>
      </c>
      <c r="AN1578" s="128">
        <f t="shared" ref="AN1578:AN1589" si="58">LN(8.658)</f>
        <v>2.1584837490197888</v>
      </c>
      <c r="AO1578" s="12">
        <v>153.19999999999999</v>
      </c>
      <c r="AP1578" s="12" t="s">
        <v>2012</v>
      </c>
      <c r="AQ1578" s="12" t="s">
        <v>1998</v>
      </c>
      <c r="AR1578" s="12" t="s">
        <v>568</v>
      </c>
      <c r="AS1578" s="12" t="s">
        <v>2028</v>
      </c>
      <c r="AT1578" s="12" t="s">
        <v>17</v>
      </c>
    </row>
    <row r="1579" spans="1:46" ht="15" customHeight="1" x14ac:dyDescent="0.3">
      <c r="A1579" s="15">
        <v>0.36452313184046053</v>
      </c>
      <c r="B1579" s="12">
        <v>3.0148529701090724E-2</v>
      </c>
      <c r="C1579" s="12">
        <v>0</v>
      </c>
      <c r="D1579" s="12">
        <v>0</v>
      </c>
      <c r="E1579" s="12">
        <v>1</v>
      </c>
      <c r="F1579" s="12">
        <v>1</v>
      </c>
      <c r="G1579" s="12">
        <v>1</v>
      </c>
      <c r="H1579" s="12">
        <v>0</v>
      </c>
      <c r="I1579" s="12">
        <v>0</v>
      </c>
      <c r="J1579" s="12">
        <v>0</v>
      </c>
      <c r="K1579" s="12">
        <v>0</v>
      </c>
      <c r="L1579" s="12">
        <v>0</v>
      </c>
      <c r="M1579" s="12">
        <v>0</v>
      </c>
      <c r="N1579" s="12">
        <v>0</v>
      </c>
      <c r="O1579" s="113">
        <v>7.605641213889256</v>
      </c>
      <c r="P1579" s="12">
        <v>0</v>
      </c>
      <c r="Q1579" s="12">
        <v>0</v>
      </c>
      <c r="R1579" s="12">
        <v>3.8</v>
      </c>
      <c r="S1579" s="128">
        <v>3.8712010109078911</v>
      </c>
      <c r="T1579" s="126">
        <v>1</v>
      </c>
      <c r="U1579" s="128">
        <v>0.42897326228086807</v>
      </c>
      <c r="V1579" s="12">
        <v>0</v>
      </c>
      <c r="W1579" s="12">
        <v>1</v>
      </c>
      <c r="X1579" s="12">
        <v>1</v>
      </c>
      <c r="Y1579" s="12">
        <v>1</v>
      </c>
      <c r="Z1579" s="12">
        <v>1</v>
      </c>
      <c r="AA1579" s="12">
        <v>0</v>
      </c>
      <c r="AB1579" s="12">
        <v>0</v>
      </c>
      <c r="AC1579" s="12">
        <v>0</v>
      </c>
      <c r="AD1579" s="12">
        <v>1</v>
      </c>
      <c r="AE1579" s="12">
        <v>0</v>
      </c>
      <c r="AF1579" s="12">
        <v>0.55600000000000005</v>
      </c>
      <c r="AG1579" s="113">
        <v>2.3513752571634776</v>
      </c>
      <c r="AH1579" s="12">
        <v>0</v>
      </c>
      <c r="AI1579" s="24">
        <v>34</v>
      </c>
      <c r="AJ1579" s="12">
        <v>1</v>
      </c>
      <c r="AK1579" s="12" t="s">
        <v>1987</v>
      </c>
      <c r="AL1579" s="12">
        <v>41</v>
      </c>
      <c r="AM1579" s="12" t="s">
        <v>294</v>
      </c>
      <c r="AN1579" s="128">
        <f t="shared" si="58"/>
        <v>2.1584837490197888</v>
      </c>
      <c r="AO1579" s="12">
        <v>153.19999999999999</v>
      </c>
      <c r="AP1579" s="12" t="s">
        <v>2012</v>
      </c>
      <c r="AQ1579" s="12" t="s">
        <v>1998</v>
      </c>
      <c r="AR1579" s="12" t="s">
        <v>1999</v>
      </c>
      <c r="AS1579" s="12" t="s">
        <v>2029</v>
      </c>
      <c r="AT1579" s="12" t="s">
        <v>17</v>
      </c>
    </row>
    <row r="1580" spans="1:46" ht="15" customHeight="1" x14ac:dyDescent="0.3">
      <c r="A1580" s="15">
        <v>-4.682159220194318E-2</v>
      </c>
      <c r="B1580" s="12">
        <v>3.2340687397218487E-2</v>
      </c>
      <c r="C1580" s="12">
        <v>0</v>
      </c>
      <c r="D1580" s="12">
        <v>0</v>
      </c>
      <c r="E1580" s="12">
        <v>1</v>
      </c>
      <c r="F1580" s="12">
        <v>1</v>
      </c>
      <c r="G1580" s="12">
        <v>1</v>
      </c>
      <c r="H1580" s="12">
        <v>0</v>
      </c>
      <c r="I1580" s="12">
        <v>0</v>
      </c>
      <c r="J1580" s="12">
        <v>0</v>
      </c>
      <c r="K1580" s="12">
        <v>0</v>
      </c>
      <c r="L1580" s="12">
        <v>0</v>
      </c>
      <c r="M1580" s="12">
        <v>0</v>
      </c>
      <c r="N1580" s="12">
        <v>0</v>
      </c>
      <c r="O1580" s="113">
        <v>7.605641213889256</v>
      </c>
      <c r="P1580" s="12">
        <v>0</v>
      </c>
      <c r="Q1580" s="12">
        <v>0</v>
      </c>
      <c r="R1580" s="12">
        <v>3.8</v>
      </c>
      <c r="S1580" s="128">
        <v>3.8712010109078911</v>
      </c>
      <c r="T1580" s="126">
        <v>1</v>
      </c>
      <c r="U1580" s="128">
        <v>0.42897326228086807</v>
      </c>
      <c r="V1580" s="12">
        <v>0</v>
      </c>
      <c r="W1580" s="12">
        <v>1</v>
      </c>
      <c r="X1580" s="12">
        <v>1</v>
      </c>
      <c r="Y1580" s="12">
        <v>1</v>
      </c>
      <c r="Z1580" s="12">
        <v>1</v>
      </c>
      <c r="AA1580" s="12">
        <v>0</v>
      </c>
      <c r="AB1580" s="12">
        <v>0</v>
      </c>
      <c r="AC1580" s="12">
        <v>0</v>
      </c>
      <c r="AD1580" s="12">
        <v>1</v>
      </c>
      <c r="AE1580" s="12">
        <v>0</v>
      </c>
      <c r="AF1580" s="12">
        <v>1</v>
      </c>
      <c r="AG1580" s="113">
        <v>2.3513752571634776</v>
      </c>
      <c r="AH1580" s="12">
        <v>0</v>
      </c>
      <c r="AI1580" s="24">
        <v>34</v>
      </c>
      <c r="AJ1580" s="12">
        <v>1</v>
      </c>
      <c r="AK1580" s="12" t="s">
        <v>1987</v>
      </c>
      <c r="AL1580" s="12">
        <v>41</v>
      </c>
      <c r="AM1580" s="12" t="s">
        <v>294</v>
      </c>
      <c r="AN1580" s="128">
        <f t="shared" si="58"/>
        <v>2.1584837490197888</v>
      </c>
      <c r="AO1580" s="12">
        <v>153.19999999999999</v>
      </c>
      <c r="AP1580" s="12" t="s">
        <v>2012</v>
      </c>
      <c r="AQ1580" s="12" t="s">
        <v>1998</v>
      </c>
      <c r="AR1580" s="12" t="s">
        <v>1530</v>
      </c>
      <c r="AS1580" s="12" t="s">
        <v>2030</v>
      </c>
      <c r="AT1580" s="12" t="s">
        <v>17</v>
      </c>
    </row>
    <row r="1581" spans="1:46" ht="15" customHeight="1" x14ac:dyDescent="0.3">
      <c r="A1581" s="15">
        <v>1.2580180063220229E-2</v>
      </c>
      <c r="B1581" s="12">
        <v>3.2289128828931923E-2</v>
      </c>
      <c r="C1581" s="12">
        <v>0</v>
      </c>
      <c r="D1581" s="12">
        <v>0</v>
      </c>
      <c r="E1581" s="12">
        <v>1</v>
      </c>
      <c r="F1581" s="12">
        <v>1</v>
      </c>
      <c r="G1581" s="12">
        <v>1</v>
      </c>
      <c r="H1581" s="12">
        <v>0</v>
      </c>
      <c r="I1581" s="12">
        <v>0</v>
      </c>
      <c r="J1581" s="12">
        <v>0</v>
      </c>
      <c r="K1581" s="12">
        <v>0</v>
      </c>
      <c r="L1581" s="12">
        <v>0</v>
      </c>
      <c r="M1581" s="12">
        <v>0</v>
      </c>
      <c r="N1581" s="12">
        <v>0</v>
      </c>
      <c r="O1581" s="113">
        <v>7.605641213889256</v>
      </c>
      <c r="P1581" s="12">
        <v>0</v>
      </c>
      <c r="Q1581" s="12">
        <v>0</v>
      </c>
      <c r="R1581" s="12">
        <v>3.8</v>
      </c>
      <c r="S1581" s="128">
        <v>3.8712010109078911</v>
      </c>
      <c r="T1581" s="126">
        <v>1</v>
      </c>
      <c r="U1581" s="128">
        <v>0.42897326228086807</v>
      </c>
      <c r="V1581" s="12">
        <v>0</v>
      </c>
      <c r="W1581" s="12">
        <v>1</v>
      </c>
      <c r="X1581" s="12">
        <v>1</v>
      </c>
      <c r="Y1581" s="12">
        <v>1</v>
      </c>
      <c r="Z1581" s="12">
        <v>1</v>
      </c>
      <c r="AA1581" s="12">
        <v>0</v>
      </c>
      <c r="AB1581" s="12">
        <v>0</v>
      </c>
      <c r="AC1581" s="12">
        <v>0</v>
      </c>
      <c r="AD1581" s="12">
        <v>1</v>
      </c>
      <c r="AE1581" s="12">
        <v>0</v>
      </c>
      <c r="AF1581" s="12">
        <v>0.55600000000000005</v>
      </c>
      <c r="AG1581" s="113">
        <v>2.3513752571634776</v>
      </c>
      <c r="AH1581" s="12">
        <v>0</v>
      </c>
      <c r="AI1581" s="24">
        <v>34</v>
      </c>
      <c r="AJ1581" s="12">
        <v>1</v>
      </c>
      <c r="AK1581" s="12" t="s">
        <v>1987</v>
      </c>
      <c r="AL1581" s="12">
        <v>41</v>
      </c>
      <c r="AM1581" s="12" t="s">
        <v>294</v>
      </c>
      <c r="AN1581" s="128">
        <f t="shared" si="58"/>
        <v>2.1584837490197888</v>
      </c>
      <c r="AO1581" s="12">
        <v>153.19999999999999</v>
      </c>
      <c r="AP1581" s="12" t="s">
        <v>2013</v>
      </c>
      <c r="AQ1581" s="12" t="s">
        <v>1998</v>
      </c>
      <c r="AR1581" s="12" t="s">
        <v>568</v>
      </c>
      <c r="AS1581" s="12" t="s">
        <v>2022</v>
      </c>
      <c r="AT1581" s="12" t="s">
        <v>17</v>
      </c>
    </row>
    <row r="1582" spans="1:46" ht="15" customHeight="1" x14ac:dyDescent="0.3">
      <c r="A1582" s="15">
        <v>0.42492424912874766</v>
      </c>
      <c r="B1582" s="12">
        <v>2.9231366131340024E-2</v>
      </c>
      <c r="C1582" s="12">
        <v>0</v>
      </c>
      <c r="D1582" s="12">
        <v>0</v>
      </c>
      <c r="E1582" s="12">
        <v>1</v>
      </c>
      <c r="F1582" s="12">
        <v>1</v>
      </c>
      <c r="G1582" s="12">
        <v>1</v>
      </c>
      <c r="H1582" s="12">
        <v>0</v>
      </c>
      <c r="I1582" s="12">
        <v>0</v>
      </c>
      <c r="J1582" s="12">
        <v>0</v>
      </c>
      <c r="K1582" s="12">
        <v>0</v>
      </c>
      <c r="L1582" s="12">
        <v>0</v>
      </c>
      <c r="M1582" s="12">
        <v>0</v>
      </c>
      <c r="N1582" s="12">
        <v>0</v>
      </c>
      <c r="O1582" s="113">
        <v>7.605641213889256</v>
      </c>
      <c r="P1582" s="12">
        <v>0</v>
      </c>
      <c r="Q1582" s="12">
        <v>0</v>
      </c>
      <c r="R1582" s="12">
        <v>3.8</v>
      </c>
      <c r="S1582" s="128">
        <v>3.8712010109078911</v>
      </c>
      <c r="T1582" s="126">
        <v>1</v>
      </c>
      <c r="U1582" s="128">
        <v>0.42897326228086807</v>
      </c>
      <c r="V1582" s="12">
        <v>0</v>
      </c>
      <c r="W1582" s="12">
        <v>1</v>
      </c>
      <c r="X1582" s="12">
        <v>1</v>
      </c>
      <c r="Y1582" s="12">
        <v>1</v>
      </c>
      <c r="Z1582" s="12">
        <v>1</v>
      </c>
      <c r="AA1582" s="12">
        <v>0</v>
      </c>
      <c r="AB1582" s="12">
        <v>0</v>
      </c>
      <c r="AC1582" s="12">
        <v>0</v>
      </c>
      <c r="AD1582" s="12">
        <v>1</v>
      </c>
      <c r="AE1582" s="12">
        <v>0</v>
      </c>
      <c r="AF1582" s="12">
        <v>0.55600000000000005</v>
      </c>
      <c r="AG1582" s="113">
        <v>2.3513752571634776</v>
      </c>
      <c r="AH1582" s="12">
        <v>0</v>
      </c>
      <c r="AI1582" s="24">
        <v>34</v>
      </c>
      <c r="AJ1582" s="12">
        <v>1</v>
      </c>
      <c r="AK1582" s="12" t="s">
        <v>1987</v>
      </c>
      <c r="AL1582" s="12">
        <v>41</v>
      </c>
      <c r="AM1582" s="12" t="s">
        <v>294</v>
      </c>
      <c r="AN1582" s="128">
        <f t="shared" si="58"/>
        <v>2.1584837490197888</v>
      </c>
      <c r="AO1582" s="12">
        <v>153.19999999999999</v>
      </c>
      <c r="AP1582" s="12" t="s">
        <v>2013</v>
      </c>
      <c r="AQ1582" s="12" t="s">
        <v>1998</v>
      </c>
      <c r="AR1582" s="12" t="s">
        <v>1999</v>
      </c>
      <c r="AS1582" s="12" t="s">
        <v>2024</v>
      </c>
      <c r="AT1582" s="12" t="s">
        <v>17</v>
      </c>
    </row>
    <row r="1583" spans="1:46" ht="15" customHeight="1" x14ac:dyDescent="0.3">
      <c r="A1583" s="15">
        <v>-1.0945677874316304E-2</v>
      </c>
      <c r="B1583" s="12">
        <v>3.228974972923309E-2</v>
      </c>
      <c r="C1583" s="12">
        <v>0</v>
      </c>
      <c r="D1583" s="12">
        <v>0</v>
      </c>
      <c r="E1583" s="12">
        <v>1</v>
      </c>
      <c r="F1583" s="12">
        <v>1</v>
      </c>
      <c r="G1583" s="12">
        <v>1</v>
      </c>
      <c r="H1583" s="12">
        <v>0</v>
      </c>
      <c r="I1583" s="12">
        <v>0</v>
      </c>
      <c r="J1583" s="12">
        <v>0</v>
      </c>
      <c r="K1583" s="12">
        <v>0</v>
      </c>
      <c r="L1583" s="12">
        <v>0</v>
      </c>
      <c r="M1583" s="12">
        <v>0</v>
      </c>
      <c r="N1583" s="12">
        <v>0</v>
      </c>
      <c r="O1583" s="113">
        <v>7.605641213889256</v>
      </c>
      <c r="P1583" s="12">
        <v>0</v>
      </c>
      <c r="Q1583" s="12">
        <v>0</v>
      </c>
      <c r="R1583" s="12">
        <v>3.8</v>
      </c>
      <c r="S1583" s="128">
        <v>3.8712010109078911</v>
      </c>
      <c r="T1583" s="126">
        <v>1</v>
      </c>
      <c r="U1583" s="128">
        <v>0.42897326228086807</v>
      </c>
      <c r="V1583" s="12">
        <v>0</v>
      </c>
      <c r="W1583" s="12">
        <v>1</v>
      </c>
      <c r="X1583" s="12">
        <v>1</v>
      </c>
      <c r="Y1583" s="12">
        <v>1</v>
      </c>
      <c r="Z1583" s="12">
        <v>1</v>
      </c>
      <c r="AA1583" s="12">
        <v>0</v>
      </c>
      <c r="AB1583" s="12">
        <v>0</v>
      </c>
      <c r="AC1583" s="12">
        <v>0</v>
      </c>
      <c r="AD1583" s="12">
        <v>1</v>
      </c>
      <c r="AE1583" s="12">
        <v>0</v>
      </c>
      <c r="AF1583" s="12">
        <v>1</v>
      </c>
      <c r="AG1583" s="113">
        <v>2.3513752571634776</v>
      </c>
      <c r="AH1583" s="12">
        <v>0</v>
      </c>
      <c r="AI1583" s="24">
        <v>34</v>
      </c>
      <c r="AJ1583" s="12">
        <v>1</v>
      </c>
      <c r="AK1583" s="12" t="s">
        <v>1987</v>
      </c>
      <c r="AL1583" s="12">
        <v>41</v>
      </c>
      <c r="AM1583" s="12" t="s">
        <v>294</v>
      </c>
      <c r="AN1583" s="128">
        <f t="shared" si="58"/>
        <v>2.1584837490197888</v>
      </c>
      <c r="AO1583" s="12">
        <v>153.19999999999999</v>
      </c>
      <c r="AP1583" s="12" t="s">
        <v>2013</v>
      </c>
      <c r="AQ1583" s="12" t="s">
        <v>1998</v>
      </c>
      <c r="AR1583" s="12" t="s">
        <v>1530</v>
      </c>
      <c r="AS1583" s="12" t="s">
        <v>2026</v>
      </c>
      <c r="AT1583" s="12" t="s">
        <v>17</v>
      </c>
    </row>
    <row r="1584" spans="1:46" ht="15" customHeight="1" x14ac:dyDescent="0.3">
      <c r="A1584" s="15">
        <v>4.1162333651379472E-3</v>
      </c>
      <c r="B1584" s="12">
        <v>3.3844585446689786E-2</v>
      </c>
      <c r="C1584" s="12">
        <v>0</v>
      </c>
      <c r="D1584" s="12">
        <v>0</v>
      </c>
      <c r="E1584" s="12">
        <v>1</v>
      </c>
      <c r="F1584" s="12">
        <v>1</v>
      </c>
      <c r="G1584" s="12">
        <v>1</v>
      </c>
      <c r="H1584" s="12">
        <v>0</v>
      </c>
      <c r="I1584" s="12">
        <v>0</v>
      </c>
      <c r="J1584" s="12">
        <v>0</v>
      </c>
      <c r="K1584" s="12">
        <v>0</v>
      </c>
      <c r="L1584" s="12">
        <v>0</v>
      </c>
      <c r="M1584" s="12">
        <v>0</v>
      </c>
      <c r="N1584" s="12">
        <v>0</v>
      </c>
      <c r="O1584" s="113">
        <v>7.605641213889256</v>
      </c>
      <c r="P1584" s="12">
        <v>0</v>
      </c>
      <c r="Q1584" s="12">
        <v>0</v>
      </c>
      <c r="R1584" s="12">
        <v>3.8</v>
      </c>
      <c r="S1584" s="128">
        <v>3.8712010109078911</v>
      </c>
      <c r="T1584" s="126">
        <v>1</v>
      </c>
      <c r="U1584" s="128">
        <v>0.42897326228086807</v>
      </c>
      <c r="V1584" s="12">
        <v>0</v>
      </c>
      <c r="W1584" s="12">
        <v>1</v>
      </c>
      <c r="X1584" s="12">
        <v>1</v>
      </c>
      <c r="Y1584" s="12">
        <v>1</v>
      </c>
      <c r="Z1584" s="12">
        <v>1</v>
      </c>
      <c r="AA1584" s="12">
        <v>0</v>
      </c>
      <c r="AB1584" s="12">
        <v>0</v>
      </c>
      <c r="AC1584" s="12">
        <v>0</v>
      </c>
      <c r="AD1584" s="12">
        <v>1</v>
      </c>
      <c r="AE1584" s="12">
        <v>0</v>
      </c>
      <c r="AF1584" s="12">
        <v>0.55600000000000005</v>
      </c>
      <c r="AG1584" s="113">
        <v>2.3513752571634776</v>
      </c>
      <c r="AH1584" s="12">
        <v>0</v>
      </c>
      <c r="AI1584" s="24">
        <v>34</v>
      </c>
      <c r="AJ1584" s="12">
        <v>1</v>
      </c>
      <c r="AK1584" s="12" t="s">
        <v>1987</v>
      </c>
      <c r="AL1584" s="12">
        <v>41</v>
      </c>
      <c r="AM1584" s="12" t="s">
        <v>294</v>
      </c>
      <c r="AN1584" s="128">
        <f t="shared" si="58"/>
        <v>2.1584837490197888</v>
      </c>
      <c r="AO1584" s="12">
        <v>153.19999999999999</v>
      </c>
      <c r="AP1584" s="12" t="s">
        <v>2014</v>
      </c>
      <c r="AQ1584" s="12" t="s">
        <v>1998</v>
      </c>
      <c r="AR1584" s="12" t="s">
        <v>568</v>
      </c>
      <c r="AS1584" s="12" t="s">
        <v>2031</v>
      </c>
      <c r="AT1584" s="12" t="s">
        <v>17</v>
      </c>
    </row>
    <row r="1585" spans="1:46" ht="15" customHeight="1" x14ac:dyDescent="0.3">
      <c r="A1585" s="15">
        <v>0.32447727619435929</v>
      </c>
      <c r="B1585" s="12">
        <v>3.2013644306801335E-2</v>
      </c>
      <c r="C1585" s="12">
        <v>0</v>
      </c>
      <c r="D1585" s="12">
        <v>0</v>
      </c>
      <c r="E1585" s="12">
        <v>1</v>
      </c>
      <c r="F1585" s="12">
        <v>1</v>
      </c>
      <c r="G1585" s="12">
        <v>1</v>
      </c>
      <c r="H1585" s="12">
        <v>0</v>
      </c>
      <c r="I1585" s="12">
        <v>0</v>
      </c>
      <c r="J1585" s="12">
        <v>0</v>
      </c>
      <c r="K1585" s="12">
        <v>0</v>
      </c>
      <c r="L1585" s="12">
        <v>0</v>
      </c>
      <c r="M1585" s="12">
        <v>0</v>
      </c>
      <c r="N1585" s="12">
        <v>0</v>
      </c>
      <c r="O1585" s="113">
        <v>7.605641213889256</v>
      </c>
      <c r="P1585" s="12">
        <v>0</v>
      </c>
      <c r="Q1585" s="12">
        <v>0</v>
      </c>
      <c r="R1585" s="12">
        <v>3.8</v>
      </c>
      <c r="S1585" s="128">
        <v>3.8712010109078911</v>
      </c>
      <c r="T1585" s="126">
        <v>1</v>
      </c>
      <c r="U1585" s="128">
        <v>0.42897326228086807</v>
      </c>
      <c r="V1585" s="12">
        <v>0</v>
      </c>
      <c r="W1585" s="12">
        <v>1</v>
      </c>
      <c r="X1585" s="12">
        <v>1</v>
      </c>
      <c r="Y1585" s="12">
        <v>1</v>
      </c>
      <c r="Z1585" s="12">
        <v>1</v>
      </c>
      <c r="AA1585" s="12">
        <v>0</v>
      </c>
      <c r="AB1585" s="12">
        <v>0</v>
      </c>
      <c r="AC1585" s="12">
        <v>0</v>
      </c>
      <c r="AD1585" s="12">
        <v>1</v>
      </c>
      <c r="AE1585" s="12">
        <v>0</v>
      </c>
      <c r="AF1585" s="12">
        <v>0.55600000000000005</v>
      </c>
      <c r="AG1585" s="113">
        <v>2.3513752571634776</v>
      </c>
      <c r="AH1585" s="12">
        <v>0</v>
      </c>
      <c r="AI1585" s="24">
        <v>34</v>
      </c>
      <c r="AJ1585" s="12">
        <v>1</v>
      </c>
      <c r="AK1585" s="12" t="s">
        <v>1987</v>
      </c>
      <c r="AL1585" s="12">
        <v>41</v>
      </c>
      <c r="AM1585" s="12" t="s">
        <v>294</v>
      </c>
      <c r="AN1585" s="128">
        <f t="shared" si="58"/>
        <v>2.1584837490197888</v>
      </c>
      <c r="AO1585" s="12">
        <v>153.19999999999999</v>
      </c>
      <c r="AP1585" s="12" t="s">
        <v>2014</v>
      </c>
      <c r="AQ1585" s="12" t="s">
        <v>1998</v>
      </c>
      <c r="AR1585" s="12" t="s">
        <v>1999</v>
      </c>
      <c r="AS1585" s="12" t="s">
        <v>2031</v>
      </c>
      <c r="AT1585" s="12" t="s">
        <v>17</v>
      </c>
    </row>
    <row r="1586" spans="1:46" ht="15" customHeight="1" x14ac:dyDescent="0.3">
      <c r="A1586" s="15">
        <v>-8.0821405898686569E-2</v>
      </c>
      <c r="B1586" s="12">
        <v>3.3734152027277871E-2</v>
      </c>
      <c r="C1586" s="12">
        <v>0</v>
      </c>
      <c r="D1586" s="12">
        <v>0</v>
      </c>
      <c r="E1586" s="12">
        <v>1</v>
      </c>
      <c r="F1586" s="12">
        <v>1</v>
      </c>
      <c r="G1586" s="12">
        <v>1</v>
      </c>
      <c r="H1586" s="12">
        <v>0</v>
      </c>
      <c r="I1586" s="12">
        <v>0</v>
      </c>
      <c r="J1586" s="12">
        <v>0</v>
      </c>
      <c r="K1586" s="12">
        <v>0</v>
      </c>
      <c r="L1586" s="12">
        <v>0</v>
      </c>
      <c r="M1586" s="12">
        <v>0</v>
      </c>
      <c r="N1586" s="12">
        <v>0</v>
      </c>
      <c r="O1586" s="113">
        <v>7.605641213889256</v>
      </c>
      <c r="P1586" s="12">
        <v>0</v>
      </c>
      <c r="Q1586" s="12">
        <v>0</v>
      </c>
      <c r="R1586" s="12">
        <v>3.8</v>
      </c>
      <c r="S1586" s="128">
        <v>3.8712010109078911</v>
      </c>
      <c r="T1586" s="126">
        <v>1</v>
      </c>
      <c r="U1586" s="128">
        <v>0.42897326228086807</v>
      </c>
      <c r="V1586" s="12">
        <v>0</v>
      </c>
      <c r="W1586" s="12">
        <v>1</v>
      </c>
      <c r="X1586" s="12">
        <v>1</v>
      </c>
      <c r="Y1586" s="12">
        <v>1</v>
      </c>
      <c r="Z1586" s="12">
        <v>1</v>
      </c>
      <c r="AA1586" s="12">
        <v>0</v>
      </c>
      <c r="AB1586" s="12">
        <v>0</v>
      </c>
      <c r="AC1586" s="12">
        <v>0</v>
      </c>
      <c r="AD1586" s="12">
        <v>1</v>
      </c>
      <c r="AE1586" s="12">
        <v>0</v>
      </c>
      <c r="AF1586" s="12">
        <v>1</v>
      </c>
      <c r="AG1586" s="113">
        <v>2.3513752571634776</v>
      </c>
      <c r="AH1586" s="12">
        <v>0</v>
      </c>
      <c r="AI1586" s="24">
        <v>34</v>
      </c>
      <c r="AJ1586" s="12">
        <v>1</v>
      </c>
      <c r="AK1586" s="12" t="s">
        <v>1987</v>
      </c>
      <c r="AL1586" s="12">
        <v>41</v>
      </c>
      <c r="AM1586" s="12" t="s">
        <v>294</v>
      </c>
      <c r="AN1586" s="128">
        <f t="shared" si="58"/>
        <v>2.1584837490197888</v>
      </c>
      <c r="AO1586" s="12">
        <v>153.19999999999999</v>
      </c>
      <c r="AP1586" s="12" t="s">
        <v>2016</v>
      </c>
      <c r="AQ1586" s="12" t="s">
        <v>1998</v>
      </c>
      <c r="AR1586" s="12" t="s">
        <v>1530</v>
      </c>
      <c r="AS1586" s="12" t="s">
        <v>2031</v>
      </c>
      <c r="AT1586" s="12" t="s">
        <v>17</v>
      </c>
    </row>
    <row r="1587" spans="1:46" ht="15" customHeight="1" x14ac:dyDescent="0.3">
      <c r="A1587" s="15">
        <v>-1.6720578784086001E-2</v>
      </c>
      <c r="B1587" s="12">
        <v>3.6656653488188543E-2</v>
      </c>
      <c r="C1587" s="12">
        <v>0</v>
      </c>
      <c r="D1587" s="12">
        <v>0</v>
      </c>
      <c r="E1587" s="12">
        <v>1</v>
      </c>
      <c r="F1587" s="12">
        <v>1</v>
      </c>
      <c r="G1587" s="12">
        <v>1</v>
      </c>
      <c r="H1587" s="12">
        <v>0</v>
      </c>
      <c r="I1587" s="12">
        <v>0</v>
      </c>
      <c r="J1587" s="12">
        <v>0</v>
      </c>
      <c r="K1587" s="12">
        <v>0</v>
      </c>
      <c r="L1587" s="12">
        <v>0</v>
      </c>
      <c r="M1587" s="12">
        <v>0</v>
      </c>
      <c r="N1587" s="12">
        <v>0</v>
      </c>
      <c r="O1587" s="113">
        <v>7.605641213889256</v>
      </c>
      <c r="P1587" s="12">
        <v>0</v>
      </c>
      <c r="Q1587" s="12">
        <v>0</v>
      </c>
      <c r="R1587" s="12">
        <v>3.8</v>
      </c>
      <c r="S1587" s="128">
        <v>3.8712010109078911</v>
      </c>
      <c r="T1587" s="126">
        <v>1</v>
      </c>
      <c r="U1587" s="128">
        <v>0.42897326228086807</v>
      </c>
      <c r="V1587" s="12">
        <v>0</v>
      </c>
      <c r="W1587" s="12">
        <v>1</v>
      </c>
      <c r="X1587" s="12">
        <v>1</v>
      </c>
      <c r="Y1587" s="12">
        <v>1</v>
      </c>
      <c r="Z1587" s="12">
        <v>1</v>
      </c>
      <c r="AA1587" s="12">
        <v>0</v>
      </c>
      <c r="AB1587" s="12">
        <v>0</v>
      </c>
      <c r="AC1587" s="12">
        <v>0</v>
      </c>
      <c r="AD1587" s="12">
        <v>1</v>
      </c>
      <c r="AE1587" s="12">
        <v>0</v>
      </c>
      <c r="AF1587" s="12">
        <v>0.55600000000000005</v>
      </c>
      <c r="AG1587" s="113">
        <v>2.3513752571634776</v>
      </c>
      <c r="AH1587" s="12">
        <v>0</v>
      </c>
      <c r="AI1587" s="24">
        <v>34</v>
      </c>
      <c r="AJ1587" s="12">
        <v>1</v>
      </c>
      <c r="AK1587" s="12" t="s">
        <v>1987</v>
      </c>
      <c r="AL1587" s="12">
        <v>41</v>
      </c>
      <c r="AM1587" s="12" t="s">
        <v>294</v>
      </c>
      <c r="AN1587" s="128">
        <f t="shared" si="58"/>
        <v>2.1584837490197888</v>
      </c>
      <c r="AO1587" s="12">
        <v>153.19999999999999</v>
      </c>
      <c r="AP1587" s="12" t="s">
        <v>2015</v>
      </c>
      <c r="AQ1587" s="12" t="s">
        <v>1998</v>
      </c>
      <c r="AR1587" s="12" t="s">
        <v>568</v>
      </c>
      <c r="AS1587" s="12" t="s">
        <v>2033</v>
      </c>
      <c r="AT1587" s="12" t="s">
        <v>17</v>
      </c>
    </row>
    <row r="1588" spans="1:46" ht="15" customHeight="1" x14ac:dyDescent="0.3">
      <c r="A1588" s="15">
        <v>0.25529339127863682</v>
      </c>
      <c r="B1588" s="12">
        <v>3.5446940591125353E-2</v>
      </c>
      <c r="C1588" s="12">
        <v>0</v>
      </c>
      <c r="D1588" s="12">
        <v>0</v>
      </c>
      <c r="E1588" s="12">
        <v>1</v>
      </c>
      <c r="F1588" s="12">
        <v>1</v>
      </c>
      <c r="G1588" s="12">
        <v>1</v>
      </c>
      <c r="H1588" s="12">
        <v>0</v>
      </c>
      <c r="I1588" s="12">
        <v>0</v>
      </c>
      <c r="J1588" s="12">
        <v>0</v>
      </c>
      <c r="K1588" s="12">
        <v>0</v>
      </c>
      <c r="L1588" s="12">
        <v>0</v>
      </c>
      <c r="M1588" s="12">
        <v>0</v>
      </c>
      <c r="N1588" s="12">
        <v>0</v>
      </c>
      <c r="O1588" s="113">
        <v>7.605641213889256</v>
      </c>
      <c r="P1588" s="12">
        <v>0</v>
      </c>
      <c r="Q1588" s="12">
        <v>0</v>
      </c>
      <c r="R1588" s="12">
        <v>3.8</v>
      </c>
      <c r="S1588" s="128">
        <v>3.8712010109078911</v>
      </c>
      <c r="T1588" s="126">
        <v>1</v>
      </c>
      <c r="U1588" s="128">
        <v>0.42897326228086807</v>
      </c>
      <c r="V1588" s="12">
        <v>0</v>
      </c>
      <c r="W1588" s="12">
        <v>1</v>
      </c>
      <c r="X1588" s="12">
        <v>1</v>
      </c>
      <c r="Y1588" s="12">
        <v>1</v>
      </c>
      <c r="Z1588" s="12">
        <v>1</v>
      </c>
      <c r="AA1588" s="12">
        <v>0</v>
      </c>
      <c r="AB1588" s="12">
        <v>0</v>
      </c>
      <c r="AC1588" s="12">
        <v>0</v>
      </c>
      <c r="AD1588" s="12">
        <v>1</v>
      </c>
      <c r="AE1588" s="12">
        <v>0</v>
      </c>
      <c r="AF1588" s="12">
        <v>0.55600000000000005</v>
      </c>
      <c r="AG1588" s="113">
        <v>2.3513752571634776</v>
      </c>
      <c r="AH1588" s="12">
        <v>0</v>
      </c>
      <c r="AI1588" s="24">
        <v>34</v>
      </c>
      <c r="AJ1588" s="12">
        <v>1</v>
      </c>
      <c r="AK1588" s="12" t="s">
        <v>1987</v>
      </c>
      <c r="AL1588" s="12">
        <v>41</v>
      </c>
      <c r="AM1588" s="12" t="s">
        <v>294</v>
      </c>
      <c r="AN1588" s="128">
        <f t="shared" si="58"/>
        <v>2.1584837490197888</v>
      </c>
      <c r="AO1588" s="12">
        <v>153.19999999999999</v>
      </c>
      <c r="AP1588" s="12" t="s">
        <v>2015</v>
      </c>
      <c r="AQ1588" s="12" t="s">
        <v>1998</v>
      </c>
      <c r="AR1588" s="12" t="s">
        <v>1999</v>
      </c>
      <c r="AS1588" s="12" t="s">
        <v>2033</v>
      </c>
      <c r="AT1588" s="12" t="s">
        <v>17</v>
      </c>
    </row>
    <row r="1589" spans="1:46" ht="15" customHeight="1" x14ac:dyDescent="0.3">
      <c r="A1589" s="15">
        <v>4.6970815476929412E-2</v>
      </c>
      <c r="B1589" s="12">
        <v>3.6621313761673782E-2</v>
      </c>
      <c r="C1589" s="12">
        <v>0</v>
      </c>
      <c r="D1589" s="12">
        <v>0</v>
      </c>
      <c r="E1589" s="12">
        <v>1</v>
      </c>
      <c r="F1589" s="12">
        <v>1</v>
      </c>
      <c r="G1589" s="12">
        <v>1</v>
      </c>
      <c r="H1589" s="12">
        <v>0</v>
      </c>
      <c r="I1589" s="12">
        <v>0</v>
      </c>
      <c r="J1589" s="12">
        <v>0</v>
      </c>
      <c r="K1589" s="12">
        <v>0</v>
      </c>
      <c r="L1589" s="12">
        <v>0</v>
      </c>
      <c r="M1589" s="12">
        <v>0</v>
      </c>
      <c r="N1589" s="12">
        <v>0</v>
      </c>
      <c r="O1589" s="113">
        <v>7.605641213889256</v>
      </c>
      <c r="P1589" s="12">
        <v>0</v>
      </c>
      <c r="Q1589" s="12">
        <v>0</v>
      </c>
      <c r="R1589" s="12">
        <v>3.8</v>
      </c>
      <c r="S1589" s="128">
        <v>3.8712010109078911</v>
      </c>
      <c r="T1589" s="126">
        <v>1</v>
      </c>
      <c r="U1589" s="128">
        <v>0.42897326228086807</v>
      </c>
      <c r="V1589" s="12">
        <v>0</v>
      </c>
      <c r="W1589" s="12">
        <v>1</v>
      </c>
      <c r="X1589" s="12">
        <v>1</v>
      </c>
      <c r="Y1589" s="12">
        <v>1</v>
      </c>
      <c r="Z1589" s="12">
        <v>1</v>
      </c>
      <c r="AA1589" s="12">
        <v>0</v>
      </c>
      <c r="AB1589" s="12">
        <v>0</v>
      </c>
      <c r="AC1589" s="12">
        <v>0</v>
      </c>
      <c r="AD1589" s="12">
        <v>1</v>
      </c>
      <c r="AE1589" s="12">
        <v>0</v>
      </c>
      <c r="AF1589" s="12">
        <v>1</v>
      </c>
      <c r="AG1589" s="113">
        <v>2.3513752571634776</v>
      </c>
      <c r="AH1589" s="12">
        <v>0</v>
      </c>
      <c r="AI1589" s="24">
        <v>34</v>
      </c>
      <c r="AJ1589" s="12">
        <v>1</v>
      </c>
      <c r="AK1589" s="12" t="s">
        <v>1987</v>
      </c>
      <c r="AL1589" s="12">
        <v>41</v>
      </c>
      <c r="AM1589" s="12" t="s">
        <v>294</v>
      </c>
      <c r="AN1589" s="128">
        <f t="shared" si="58"/>
        <v>2.1584837490197888</v>
      </c>
      <c r="AO1589" s="12">
        <v>153.19999999999999</v>
      </c>
      <c r="AP1589" s="12" t="s">
        <v>2015</v>
      </c>
      <c r="AQ1589" s="12" t="s">
        <v>1998</v>
      </c>
      <c r="AR1589" s="12" t="s">
        <v>1530</v>
      </c>
      <c r="AS1589" s="12" t="s">
        <v>2033</v>
      </c>
      <c r="AT1589" s="12" t="s">
        <v>17</v>
      </c>
    </row>
    <row r="1590" spans="1:46" ht="15" customHeight="1" x14ac:dyDescent="0.3">
      <c r="A1590" s="15">
        <v>8.8670699264495802E-3</v>
      </c>
      <c r="B1590" s="12">
        <v>3.1716827044608119E-2</v>
      </c>
      <c r="C1590" s="12">
        <v>0</v>
      </c>
      <c r="D1590" s="12">
        <v>0</v>
      </c>
      <c r="E1590" s="12">
        <v>1</v>
      </c>
      <c r="F1590" s="12">
        <v>1</v>
      </c>
      <c r="G1590" s="12">
        <v>1</v>
      </c>
      <c r="H1590" s="12">
        <v>0</v>
      </c>
      <c r="I1590" s="12">
        <v>0</v>
      </c>
      <c r="J1590" s="12">
        <v>0</v>
      </c>
      <c r="K1590" s="12">
        <v>0</v>
      </c>
      <c r="L1590" s="12">
        <v>0</v>
      </c>
      <c r="M1590" s="12">
        <v>0</v>
      </c>
      <c r="N1590" s="12">
        <v>0</v>
      </c>
      <c r="O1590" s="113">
        <v>7.605641213889256</v>
      </c>
      <c r="P1590" s="12">
        <v>0</v>
      </c>
      <c r="Q1590" s="12">
        <v>0</v>
      </c>
      <c r="R1590" s="12">
        <v>3.8</v>
      </c>
      <c r="S1590" s="128">
        <v>3.8712010109078911</v>
      </c>
      <c r="T1590" s="126">
        <v>1</v>
      </c>
      <c r="U1590" s="128">
        <v>0.56687726020976226</v>
      </c>
      <c r="V1590" s="12">
        <v>0</v>
      </c>
      <c r="W1590" s="12">
        <v>1</v>
      </c>
      <c r="X1590" s="12">
        <v>1</v>
      </c>
      <c r="Y1590" s="12">
        <v>1</v>
      </c>
      <c r="Z1590" s="12">
        <v>1</v>
      </c>
      <c r="AA1590" s="12">
        <v>0</v>
      </c>
      <c r="AB1590" s="12">
        <v>0</v>
      </c>
      <c r="AC1590" s="12">
        <v>0</v>
      </c>
      <c r="AD1590" s="12">
        <v>1</v>
      </c>
      <c r="AE1590" s="12">
        <v>0</v>
      </c>
      <c r="AF1590" s="12">
        <v>0.55600000000000005</v>
      </c>
      <c r="AG1590" s="113">
        <v>2.3513752571634776</v>
      </c>
      <c r="AH1590" s="12">
        <v>0</v>
      </c>
      <c r="AI1590" s="24">
        <v>34</v>
      </c>
      <c r="AJ1590" s="12">
        <v>1</v>
      </c>
      <c r="AK1590" s="12" t="s">
        <v>1987</v>
      </c>
      <c r="AL1590" s="12">
        <v>41</v>
      </c>
      <c r="AM1590" s="12" t="s">
        <v>294</v>
      </c>
      <c r="AN1590" s="128">
        <f t="shared" ref="AN1590:AN1601" si="59">LN(17.329)</f>
        <v>2.8523813986581086</v>
      </c>
      <c r="AO1590" s="12">
        <v>153.19999999999999</v>
      </c>
      <c r="AP1590" s="12" t="s">
        <v>2017</v>
      </c>
      <c r="AQ1590" s="12" t="s">
        <v>1998</v>
      </c>
      <c r="AR1590" s="12" t="s">
        <v>568</v>
      </c>
      <c r="AS1590" s="12" t="s">
        <v>2035</v>
      </c>
      <c r="AT1590" s="12" t="s">
        <v>17</v>
      </c>
    </row>
    <row r="1591" spans="1:46" ht="15" customHeight="1" x14ac:dyDescent="0.3">
      <c r="A1591" s="15">
        <v>0.40752699096650608</v>
      </c>
      <c r="B1591" s="12">
        <v>2.8964728283569854E-2</v>
      </c>
      <c r="C1591" s="12">
        <v>0</v>
      </c>
      <c r="D1591" s="12">
        <v>0</v>
      </c>
      <c r="E1591" s="12">
        <v>1</v>
      </c>
      <c r="F1591" s="12">
        <v>1</v>
      </c>
      <c r="G1591" s="12">
        <v>1</v>
      </c>
      <c r="H1591" s="12">
        <v>0</v>
      </c>
      <c r="I1591" s="12">
        <v>0</v>
      </c>
      <c r="J1591" s="12">
        <v>0</v>
      </c>
      <c r="K1591" s="12">
        <v>0</v>
      </c>
      <c r="L1591" s="12">
        <v>0</v>
      </c>
      <c r="M1591" s="12">
        <v>0</v>
      </c>
      <c r="N1591" s="12">
        <v>0</v>
      </c>
      <c r="O1591" s="113">
        <v>7.605641213889256</v>
      </c>
      <c r="P1591" s="12">
        <v>0</v>
      </c>
      <c r="Q1591" s="12">
        <v>0</v>
      </c>
      <c r="R1591" s="12">
        <v>3.8</v>
      </c>
      <c r="S1591" s="128">
        <v>3.8712010109078911</v>
      </c>
      <c r="T1591" s="126">
        <v>1</v>
      </c>
      <c r="U1591" s="128">
        <v>0.56687726020976226</v>
      </c>
      <c r="V1591" s="12">
        <v>0</v>
      </c>
      <c r="W1591" s="12">
        <v>1</v>
      </c>
      <c r="X1591" s="12">
        <v>1</v>
      </c>
      <c r="Y1591" s="12">
        <v>1</v>
      </c>
      <c r="Z1591" s="12">
        <v>1</v>
      </c>
      <c r="AA1591" s="12">
        <v>0</v>
      </c>
      <c r="AB1591" s="12">
        <v>0</v>
      </c>
      <c r="AC1591" s="12">
        <v>0</v>
      </c>
      <c r="AD1591" s="12">
        <v>1</v>
      </c>
      <c r="AE1591" s="12">
        <v>0</v>
      </c>
      <c r="AF1591" s="12">
        <v>0.55600000000000005</v>
      </c>
      <c r="AG1591" s="113">
        <v>2.3513752571634776</v>
      </c>
      <c r="AH1591" s="12">
        <v>0</v>
      </c>
      <c r="AI1591" s="24">
        <v>34</v>
      </c>
      <c r="AJ1591" s="12">
        <v>1</v>
      </c>
      <c r="AK1591" s="12" t="s">
        <v>1987</v>
      </c>
      <c r="AL1591" s="12">
        <v>41</v>
      </c>
      <c r="AM1591" s="12" t="s">
        <v>294</v>
      </c>
      <c r="AN1591" s="128">
        <f t="shared" si="59"/>
        <v>2.8523813986581086</v>
      </c>
      <c r="AO1591" s="12">
        <v>153.19999999999999</v>
      </c>
      <c r="AP1591" s="12" t="s">
        <v>2017</v>
      </c>
      <c r="AQ1591" s="12" t="s">
        <v>1998</v>
      </c>
      <c r="AR1591" s="12" t="s">
        <v>1999</v>
      </c>
      <c r="AS1591" s="12" t="s">
        <v>2036</v>
      </c>
      <c r="AT1591" s="12" t="s">
        <v>17</v>
      </c>
    </row>
    <row r="1592" spans="1:46" ht="15" customHeight="1" x14ac:dyDescent="0.3">
      <c r="A1592" s="15">
        <v>-5.5822645162837463E-2</v>
      </c>
      <c r="B1592" s="12">
        <v>3.1668616005840484E-2</v>
      </c>
      <c r="C1592" s="12">
        <v>0</v>
      </c>
      <c r="D1592" s="12">
        <v>0</v>
      </c>
      <c r="E1592" s="12">
        <v>1</v>
      </c>
      <c r="F1592" s="12">
        <v>1</v>
      </c>
      <c r="G1592" s="12">
        <v>1</v>
      </c>
      <c r="H1592" s="12">
        <v>0</v>
      </c>
      <c r="I1592" s="12">
        <v>0</v>
      </c>
      <c r="J1592" s="12">
        <v>0</v>
      </c>
      <c r="K1592" s="12">
        <v>0</v>
      </c>
      <c r="L1592" s="12">
        <v>0</v>
      </c>
      <c r="M1592" s="12">
        <v>0</v>
      </c>
      <c r="N1592" s="12">
        <v>0</v>
      </c>
      <c r="O1592" s="113">
        <v>7.605641213889256</v>
      </c>
      <c r="P1592" s="12">
        <v>0</v>
      </c>
      <c r="Q1592" s="12">
        <v>0</v>
      </c>
      <c r="R1592" s="12">
        <v>3.8</v>
      </c>
      <c r="S1592" s="128">
        <v>3.8712010109078911</v>
      </c>
      <c r="T1592" s="126">
        <v>1</v>
      </c>
      <c r="U1592" s="128">
        <v>0.56687726020976226</v>
      </c>
      <c r="V1592" s="12">
        <v>0</v>
      </c>
      <c r="W1592" s="12">
        <v>1</v>
      </c>
      <c r="X1592" s="12">
        <v>1</v>
      </c>
      <c r="Y1592" s="12">
        <v>1</v>
      </c>
      <c r="Z1592" s="12">
        <v>1</v>
      </c>
      <c r="AA1592" s="12">
        <v>0</v>
      </c>
      <c r="AB1592" s="12">
        <v>0</v>
      </c>
      <c r="AC1592" s="12">
        <v>0</v>
      </c>
      <c r="AD1592" s="12">
        <v>1</v>
      </c>
      <c r="AE1592" s="12">
        <v>0</v>
      </c>
      <c r="AF1592" s="12">
        <v>1</v>
      </c>
      <c r="AG1592" s="113">
        <v>2.3513752571634776</v>
      </c>
      <c r="AH1592" s="12">
        <v>0</v>
      </c>
      <c r="AI1592" s="24">
        <v>34</v>
      </c>
      <c r="AJ1592" s="12">
        <v>1</v>
      </c>
      <c r="AK1592" s="12" t="s">
        <v>1987</v>
      </c>
      <c r="AL1592" s="12">
        <v>41</v>
      </c>
      <c r="AM1592" s="12" t="s">
        <v>294</v>
      </c>
      <c r="AN1592" s="128">
        <f t="shared" si="59"/>
        <v>2.8523813986581086</v>
      </c>
      <c r="AO1592" s="12">
        <v>153.19999999999999</v>
      </c>
      <c r="AP1592" s="12" t="s">
        <v>2017</v>
      </c>
      <c r="AQ1592" s="12" t="s">
        <v>1998</v>
      </c>
      <c r="AR1592" s="12" t="s">
        <v>1530</v>
      </c>
      <c r="AS1592" s="12" t="s">
        <v>2037</v>
      </c>
      <c r="AT1592" s="12" t="s">
        <v>17</v>
      </c>
    </row>
    <row r="1593" spans="1:46" ht="15" customHeight="1" x14ac:dyDescent="0.3">
      <c r="A1593" s="15">
        <v>3.9144819164951675E-2</v>
      </c>
      <c r="B1593" s="12">
        <v>3.1582751826267824E-2</v>
      </c>
      <c r="C1593" s="12">
        <v>0</v>
      </c>
      <c r="D1593" s="12">
        <v>0</v>
      </c>
      <c r="E1593" s="12">
        <v>1</v>
      </c>
      <c r="F1593" s="12">
        <v>1</v>
      </c>
      <c r="G1593" s="12">
        <v>1</v>
      </c>
      <c r="H1593" s="12">
        <v>0</v>
      </c>
      <c r="I1593" s="12">
        <v>0</v>
      </c>
      <c r="J1593" s="12">
        <v>0</v>
      </c>
      <c r="K1593" s="12">
        <v>0</v>
      </c>
      <c r="L1593" s="12">
        <v>0</v>
      </c>
      <c r="M1593" s="12">
        <v>0</v>
      </c>
      <c r="N1593" s="12">
        <v>0</v>
      </c>
      <c r="O1593" s="113">
        <v>7.605641213889256</v>
      </c>
      <c r="P1593" s="12">
        <v>0</v>
      </c>
      <c r="Q1593" s="12">
        <v>0</v>
      </c>
      <c r="R1593" s="12">
        <v>3.8</v>
      </c>
      <c r="S1593" s="128">
        <v>3.8712010109078911</v>
      </c>
      <c r="T1593" s="126">
        <v>1</v>
      </c>
      <c r="U1593" s="128">
        <v>0.56687726020976226</v>
      </c>
      <c r="V1593" s="12">
        <v>0</v>
      </c>
      <c r="W1593" s="12">
        <v>1</v>
      </c>
      <c r="X1593" s="12">
        <v>1</v>
      </c>
      <c r="Y1593" s="12">
        <v>1</v>
      </c>
      <c r="Z1593" s="12">
        <v>1</v>
      </c>
      <c r="AA1593" s="12">
        <v>0</v>
      </c>
      <c r="AB1593" s="12">
        <v>0</v>
      </c>
      <c r="AC1593" s="12">
        <v>0</v>
      </c>
      <c r="AD1593" s="12">
        <v>1</v>
      </c>
      <c r="AE1593" s="12">
        <v>0</v>
      </c>
      <c r="AF1593" s="12">
        <v>0.55600000000000005</v>
      </c>
      <c r="AG1593" s="113">
        <v>2.3513752571634776</v>
      </c>
      <c r="AH1593" s="12">
        <v>0</v>
      </c>
      <c r="AI1593" s="24">
        <v>34</v>
      </c>
      <c r="AJ1593" s="12">
        <v>1</v>
      </c>
      <c r="AK1593" s="12" t="s">
        <v>1987</v>
      </c>
      <c r="AL1593" s="12">
        <v>41</v>
      </c>
      <c r="AM1593" s="12" t="s">
        <v>294</v>
      </c>
      <c r="AN1593" s="128">
        <f t="shared" si="59"/>
        <v>2.8523813986581086</v>
      </c>
      <c r="AO1593" s="12">
        <v>153.19999999999999</v>
      </c>
      <c r="AP1593" s="12" t="s">
        <v>2018</v>
      </c>
      <c r="AQ1593" s="12" t="s">
        <v>1998</v>
      </c>
      <c r="AR1593" s="12" t="s">
        <v>568</v>
      </c>
      <c r="AS1593" s="12" t="s">
        <v>2023</v>
      </c>
      <c r="AT1593" s="12" t="s">
        <v>17</v>
      </c>
    </row>
    <row r="1594" spans="1:46" ht="15" customHeight="1" x14ac:dyDescent="0.3">
      <c r="A1594" s="15">
        <v>0.38515718042295477</v>
      </c>
      <c r="B1594" s="12">
        <v>2.9168530014819293E-2</v>
      </c>
      <c r="C1594" s="12">
        <v>0</v>
      </c>
      <c r="D1594" s="12">
        <v>0</v>
      </c>
      <c r="E1594" s="12">
        <v>1</v>
      </c>
      <c r="F1594" s="12">
        <v>1</v>
      </c>
      <c r="G1594" s="12">
        <v>1</v>
      </c>
      <c r="H1594" s="12">
        <v>0</v>
      </c>
      <c r="I1594" s="12">
        <v>0</v>
      </c>
      <c r="J1594" s="12">
        <v>0</v>
      </c>
      <c r="K1594" s="12">
        <v>0</v>
      </c>
      <c r="L1594" s="12">
        <v>0</v>
      </c>
      <c r="M1594" s="12">
        <v>0</v>
      </c>
      <c r="N1594" s="12">
        <v>0</v>
      </c>
      <c r="O1594" s="113">
        <v>7.605641213889256</v>
      </c>
      <c r="P1594" s="12">
        <v>0</v>
      </c>
      <c r="Q1594" s="12">
        <v>0</v>
      </c>
      <c r="R1594" s="12">
        <v>3.8</v>
      </c>
      <c r="S1594" s="128">
        <v>3.8712010109078911</v>
      </c>
      <c r="T1594" s="126">
        <v>1</v>
      </c>
      <c r="U1594" s="128">
        <v>0.56687726020976226</v>
      </c>
      <c r="V1594" s="12">
        <v>0</v>
      </c>
      <c r="W1594" s="12">
        <v>1</v>
      </c>
      <c r="X1594" s="12">
        <v>1</v>
      </c>
      <c r="Y1594" s="12">
        <v>1</v>
      </c>
      <c r="Z1594" s="12">
        <v>1</v>
      </c>
      <c r="AA1594" s="12">
        <v>0</v>
      </c>
      <c r="AB1594" s="12">
        <v>0</v>
      </c>
      <c r="AC1594" s="12">
        <v>0</v>
      </c>
      <c r="AD1594" s="12">
        <v>1</v>
      </c>
      <c r="AE1594" s="12">
        <v>0</v>
      </c>
      <c r="AF1594" s="12">
        <v>0.55600000000000005</v>
      </c>
      <c r="AG1594" s="113">
        <v>2.3513752571634776</v>
      </c>
      <c r="AH1594" s="12">
        <v>0</v>
      </c>
      <c r="AI1594" s="24">
        <v>34</v>
      </c>
      <c r="AJ1594" s="12">
        <v>1</v>
      </c>
      <c r="AK1594" s="12" t="s">
        <v>1987</v>
      </c>
      <c r="AL1594" s="12">
        <v>41</v>
      </c>
      <c r="AM1594" s="12" t="s">
        <v>294</v>
      </c>
      <c r="AN1594" s="128">
        <f t="shared" si="59"/>
        <v>2.8523813986581086</v>
      </c>
      <c r="AO1594" s="12">
        <v>153.19999999999999</v>
      </c>
      <c r="AP1594" s="12" t="s">
        <v>2018</v>
      </c>
      <c r="AQ1594" s="12" t="s">
        <v>1998</v>
      </c>
      <c r="AR1594" s="12" t="s">
        <v>1999</v>
      </c>
      <c r="AS1594" s="12" t="s">
        <v>2025</v>
      </c>
      <c r="AT1594" s="12" t="s">
        <v>17</v>
      </c>
    </row>
    <row r="1595" spans="1:46" ht="15" customHeight="1" x14ac:dyDescent="0.3">
      <c r="A1595" s="15">
        <v>-2.2274800028511427E-2</v>
      </c>
      <c r="B1595" s="12">
        <v>3.1599134924167376E-2</v>
      </c>
      <c r="C1595" s="12">
        <v>0</v>
      </c>
      <c r="D1595" s="12">
        <v>0</v>
      </c>
      <c r="E1595" s="12">
        <v>1</v>
      </c>
      <c r="F1595" s="12">
        <v>1</v>
      </c>
      <c r="G1595" s="12">
        <v>1</v>
      </c>
      <c r="H1595" s="12">
        <v>0</v>
      </c>
      <c r="I1595" s="12">
        <v>0</v>
      </c>
      <c r="J1595" s="12">
        <v>0</v>
      </c>
      <c r="K1595" s="12">
        <v>0</v>
      </c>
      <c r="L1595" s="12">
        <v>0</v>
      </c>
      <c r="M1595" s="12">
        <v>0</v>
      </c>
      <c r="N1595" s="12">
        <v>0</v>
      </c>
      <c r="O1595" s="113">
        <v>7.605641213889256</v>
      </c>
      <c r="P1595" s="12">
        <v>0</v>
      </c>
      <c r="Q1595" s="12">
        <v>0</v>
      </c>
      <c r="R1595" s="12">
        <v>3.8</v>
      </c>
      <c r="S1595" s="128">
        <v>3.8712010109078911</v>
      </c>
      <c r="T1595" s="126">
        <v>1</v>
      </c>
      <c r="U1595" s="128">
        <v>0.56687726020976226</v>
      </c>
      <c r="V1595" s="12">
        <v>0</v>
      </c>
      <c r="W1595" s="12">
        <v>1</v>
      </c>
      <c r="X1595" s="12">
        <v>1</v>
      </c>
      <c r="Y1595" s="12">
        <v>1</v>
      </c>
      <c r="Z1595" s="12">
        <v>1</v>
      </c>
      <c r="AA1595" s="12">
        <v>0</v>
      </c>
      <c r="AB1595" s="12">
        <v>0</v>
      </c>
      <c r="AC1595" s="12">
        <v>0</v>
      </c>
      <c r="AD1595" s="12">
        <v>1</v>
      </c>
      <c r="AE1595" s="12">
        <v>0</v>
      </c>
      <c r="AF1595" s="12">
        <v>1</v>
      </c>
      <c r="AG1595" s="113">
        <v>2.3513752571634776</v>
      </c>
      <c r="AH1595" s="12">
        <v>0</v>
      </c>
      <c r="AI1595" s="24">
        <v>34</v>
      </c>
      <c r="AJ1595" s="12">
        <v>1</v>
      </c>
      <c r="AK1595" s="12" t="s">
        <v>1987</v>
      </c>
      <c r="AL1595" s="12">
        <v>41</v>
      </c>
      <c r="AM1595" s="12" t="s">
        <v>294</v>
      </c>
      <c r="AN1595" s="128">
        <f t="shared" si="59"/>
        <v>2.8523813986581086</v>
      </c>
      <c r="AO1595" s="12">
        <v>153.19999999999999</v>
      </c>
      <c r="AP1595" s="12" t="s">
        <v>2018</v>
      </c>
      <c r="AQ1595" s="12" t="s">
        <v>1998</v>
      </c>
      <c r="AR1595" s="12" t="s">
        <v>1530</v>
      </c>
      <c r="AS1595" s="12" t="s">
        <v>2027</v>
      </c>
      <c r="AT1595" s="12" t="s">
        <v>17</v>
      </c>
    </row>
    <row r="1596" spans="1:46" ht="15" customHeight="1" x14ac:dyDescent="0.3">
      <c r="A1596" s="15">
        <v>1.2687742605835309E-2</v>
      </c>
      <c r="B1596" s="12">
        <v>3.3688144160321336E-2</v>
      </c>
      <c r="C1596" s="12">
        <v>0</v>
      </c>
      <c r="D1596" s="12">
        <v>0</v>
      </c>
      <c r="E1596" s="12">
        <v>1</v>
      </c>
      <c r="F1596" s="12">
        <v>1</v>
      </c>
      <c r="G1596" s="12">
        <v>1</v>
      </c>
      <c r="H1596" s="12">
        <v>0</v>
      </c>
      <c r="I1596" s="12">
        <v>0</v>
      </c>
      <c r="J1596" s="12">
        <v>0</v>
      </c>
      <c r="K1596" s="12">
        <v>0</v>
      </c>
      <c r="L1596" s="12">
        <v>0</v>
      </c>
      <c r="M1596" s="12">
        <v>0</v>
      </c>
      <c r="N1596" s="12">
        <v>0</v>
      </c>
      <c r="O1596" s="113">
        <v>7.605641213889256</v>
      </c>
      <c r="P1596" s="12">
        <v>0</v>
      </c>
      <c r="Q1596" s="12">
        <v>0</v>
      </c>
      <c r="R1596" s="12">
        <v>3.8</v>
      </c>
      <c r="S1596" s="128">
        <v>3.8712010109078911</v>
      </c>
      <c r="T1596" s="126">
        <v>1</v>
      </c>
      <c r="U1596" s="128">
        <v>0.56687726020976226</v>
      </c>
      <c r="V1596" s="12">
        <v>0</v>
      </c>
      <c r="W1596" s="12">
        <v>1</v>
      </c>
      <c r="X1596" s="12">
        <v>1</v>
      </c>
      <c r="Y1596" s="12">
        <v>1</v>
      </c>
      <c r="Z1596" s="12">
        <v>1</v>
      </c>
      <c r="AA1596" s="12">
        <v>0</v>
      </c>
      <c r="AB1596" s="12">
        <v>0</v>
      </c>
      <c r="AC1596" s="12">
        <v>0</v>
      </c>
      <c r="AD1596" s="12">
        <v>1</v>
      </c>
      <c r="AE1596" s="12">
        <v>0</v>
      </c>
      <c r="AF1596" s="12">
        <v>0.55600000000000005</v>
      </c>
      <c r="AG1596" s="113">
        <v>2.3513752571634776</v>
      </c>
      <c r="AH1596" s="12">
        <v>0</v>
      </c>
      <c r="AI1596" s="24">
        <v>34</v>
      </c>
      <c r="AJ1596" s="12">
        <v>1</v>
      </c>
      <c r="AK1596" s="12" t="s">
        <v>1987</v>
      </c>
      <c r="AL1596" s="12">
        <v>41</v>
      </c>
      <c r="AM1596" s="12" t="s">
        <v>294</v>
      </c>
      <c r="AN1596" s="128">
        <f t="shared" si="59"/>
        <v>2.8523813986581086</v>
      </c>
      <c r="AO1596" s="12">
        <v>153.19999999999999</v>
      </c>
      <c r="AP1596" s="12" t="s">
        <v>2019</v>
      </c>
      <c r="AQ1596" s="12" t="s">
        <v>1998</v>
      </c>
      <c r="AR1596" s="12" t="s">
        <v>568</v>
      </c>
      <c r="AS1596" s="12" t="s">
        <v>2032</v>
      </c>
      <c r="AT1596" s="12" t="s">
        <v>17</v>
      </c>
    </row>
    <row r="1597" spans="1:46" ht="15" customHeight="1" x14ac:dyDescent="0.3">
      <c r="A1597" s="15">
        <v>0.24804832809527144</v>
      </c>
      <c r="B1597" s="12">
        <v>3.2637937907272555E-2</v>
      </c>
      <c r="C1597" s="12">
        <v>0</v>
      </c>
      <c r="D1597" s="12">
        <v>0</v>
      </c>
      <c r="E1597" s="12">
        <v>1</v>
      </c>
      <c r="F1597" s="12">
        <v>1</v>
      </c>
      <c r="G1597" s="12">
        <v>1</v>
      </c>
      <c r="H1597" s="12">
        <v>0</v>
      </c>
      <c r="I1597" s="12">
        <v>0</v>
      </c>
      <c r="J1597" s="12">
        <v>0</v>
      </c>
      <c r="K1597" s="12">
        <v>0</v>
      </c>
      <c r="L1597" s="12">
        <v>0</v>
      </c>
      <c r="M1597" s="12">
        <v>0</v>
      </c>
      <c r="N1597" s="12">
        <v>0</v>
      </c>
      <c r="O1597" s="113">
        <v>7.605641213889256</v>
      </c>
      <c r="P1597" s="12">
        <v>0</v>
      </c>
      <c r="Q1597" s="12">
        <v>0</v>
      </c>
      <c r="R1597" s="12">
        <v>3.8</v>
      </c>
      <c r="S1597" s="128">
        <v>3.8712010109078911</v>
      </c>
      <c r="T1597" s="126">
        <v>1</v>
      </c>
      <c r="U1597" s="128">
        <v>0.56687726020976226</v>
      </c>
      <c r="V1597" s="12">
        <v>0</v>
      </c>
      <c r="W1597" s="12">
        <v>1</v>
      </c>
      <c r="X1597" s="12">
        <v>1</v>
      </c>
      <c r="Y1597" s="12">
        <v>1</v>
      </c>
      <c r="Z1597" s="12">
        <v>1</v>
      </c>
      <c r="AA1597" s="12">
        <v>0</v>
      </c>
      <c r="AB1597" s="12">
        <v>0</v>
      </c>
      <c r="AC1597" s="12">
        <v>0</v>
      </c>
      <c r="AD1597" s="12">
        <v>1</v>
      </c>
      <c r="AE1597" s="12">
        <v>0</v>
      </c>
      <c r="AF1597" s="12">
        <v>0.55600000000000005</v>
      </c>
      <c r="AG1597" s="113">
        <v>2.3513752571634776</v>
      </c>
      <c r="AH1597" s="12">
        <v>0</v>
      </c>
      <c r="AI1597" s="24">
        <v>34</v>
      </c>
      <c r="AJ1597" s="12">
        <v>1</v>
      </c>
      <c r="AK1597" s="12" t="s">
        <v>1987</v>
      </c>
      <c r="AL1597" s="12">
        <v>41</v>
      </c>
      <c r="AM1597" s="12" t="s">
        <v>294</v>
      </c>
      <c r="AN1597" s="128">
        <f t="shared" si="59"/>
        <v>2.8523813986581086</v>
      </c>
      <c r="AO1597" s="12">
        <v>153.19999999999999</v>
      </c>
      <c r="AP1597" s="12" t="s">
        <v>2019</v>
      </c>
      <c r="AQ1597" s="12" t="s">
        <v>1998</v>
      </c>
      <c r="AR1597" s="12" t="s">
        <v>1999</v>
      </c>
      <c r="AS1597" s="12" t="s">
        <v>2032</v>
      </c>
      <c r="AT1597" s="12" t="s">
        <v>17</v>
      </c>
    </row>
    <row r="1598" spans="1:46" ht="15" customHeight="1" x14ac:dyDescent="0.3">
      <c r="A1598" s="15">
        <v>-2.3430682900202358E-2</v>
      </c>
      <c r="B1598" s="12">
        <v>3.3681606669040888E-2</v>
      </c>
      <c r="C1598" s="12">
        <v>0</v>
      </c>
      <c r="D1598" s="12">
        <v>0</v>
      </c>
      <c r="E1598" s="12">
        <v>1</v>
      </c>
      <c r="F1598" s="12">
        <v>1</v>
      </c>
      <c r="G1598" s="12">
        <v>1</v>
      </c>
      <c r="H1598" s="12">
        <v>0</v>
      </c>
      <c r="I1598" s="12">
        <v>0</v>
      </c>
      <c r="J1598" s="12">
        <v>0</v>
      </c>
      <c r="K1598" s="12">
        <v>0</v>
      </c>
      <c r="L1598" s="12">
        <v>0</v>
      </c>
      <c r="M1598" s="12">
        <v>0</v>
      </c>
      <c r="N1598" s="12">
        <v>0</v>
      </c>
      <c r="O1598" s="113">
        <v>7.605641213889256</v>
      </c>
      <c r="P1598" s="12">
        <v>0</v>
      </c>
      <c r="Q1598" s="12">
        <v>0</v>
      </c>
      <c r="R1598" s="12">
        <v>3.8</v>
      </c>
      <c r="S1598" s="128">
        <v>3.8712010109078911</v>
      </c>
      <c r="T1598" s="126">
        <v>1</v>
      </c>
      <c r="U1598" s="128">
        <v>0.56687726020976226</v>
      </c>
      <c r="V1598" s="12">
        <v>0</v>
      </c>
      <c r="W1598" s="12">
        <v>1</v>
      </c>
      <c r="X1598" s="12">
        <v>1</v>
      </c>
      <c r="Y1598" s="12">
        <v>1</v>
      </c>
      <c r="Z1598" s="12">
        <v>1</v>
      </c>
      <c r="AA1598" s="12">
        <v>0</v>
      </c>
      <c r="AB1598" s="12">
        <v>0</v>
      </c>
      <c r="AC1598" s="12">
        <v>0</v>
      </c>
      <c r="AD1598" s="12">
        <v>1</v>
      </c>
      <c r="AE1598" s="12">
        <v>0</v>
      </c>
      <c r="AF1598" s="12">
        <v>1</v>
      </c>
      <c r="AG1598" s="113">
        <v>2.3513752571634776</v>
      </c>
      <c r="AH1598" s="12">
        <v>0</v>
      </c>
      <c r="AI1598" s="24">
        <v>34</v>
      </c>
      <c r="AJ1598" s="12">
        <v>1</v>
      </c>
      <c r="AK1598" s="12" t="s">
        <v>1987</v>
      </c>
      <c r="AL1598" s="12">
        <v>41</v>
      </c>
      <c r="AM1598" s="12" t="s">
        <v>294</v>
      </c>
      <c r="AN1598" s="128">
        <f t="shared" si="59"/>
        <v>2.8523813986581086</v>
      </c>
      <c r="AO1598" s="12">
        <v>153.19999999999999</v>
      </c>
      <c r="AP1598" s="12" t="s">
        <v>2020</v>
      </c>
      <c r="AQ1598" s="12" t="s">
        <v>1998</v>
      </c>
      <c r="AR1598" s="12" t="s">
        <v>1530</v>
      </c>
      <c r="AS1598" s="12" t="s">
        <v>2032</v>
      </c>
      <c r="AT1598" s="12" t="s">
        <v>17</v>
      </c>
    </row>
    <row r="1599" spans="1:46" ht="15" customHeight="1" x14ac:dyDescent="0.3">
      <c r="A1599" s="15">
        <v>4.3242437318522897E-2</v>
      </c>
      <c r="B1599" s="12">
        <v>3.5933856363279594E-2</v>
      </c>
      <c r="C1599" s="12">
        <v>0</v>
      </c>
      <c r="D1599" s="12">
        <v>0</v>
      </c>
      <c r="E1599" s="12">
        <v>1</v>
      </c>
      <c r="F1599" s="12">
        <v>1</v>
      </c>
      <c r="G1599" s="12">
        <v>1</v>
      </c>
      <c r="H1599" s="12">
        <v>0</v>
      </c>
      <c r="I1599" s="12">
        <v>0</v>
      </c>
      <c r="J1599" s="12">
        <v>0</v>
      </c>
      <c r="K1599" s="12">
        <v>0</v>
      </c>
      <c r="L1599" s="12">
        <v>0</v>
      </c>
      <c r="M1599" s="12">
        <v>0</v>
      </c>
      <c r="N1599" s="12">
        <v>0</v>
      </c>
      <c r="O1599" s="113">
        <v>7.605641213889256</v>
      </c>
      <c r="P1599" s="12">
        <v>0</v>
      </c>
      <c r="Q1599" s="12">
        <v>0</v>
      </c>
      <c r="R1599" s="12">
        <v>3.8</v>
      </c>
      <c r="S1599" s="128">
        <v>3.8712010109078911</v>
      </c>
      <c r="T1599" s="126">
        <v>1</v>
      </c>
      <c r="U1599" s="128">
        <v>0.56687726020976226</v>
      </c>
      <c r="V1599" s="12">
        <v>0</v>
      </c>
      <c r="W1599" s="12">
        <v>1</v>
      </c>
      <c r="X1599" s="12">
        <v>1</v>
      </c>
      <c r="Y1599" s="12">
        <v>1</v>
      </c>
      <c r="Z1599" s="12">
        <v>1</v>
      </c>
      <c r="AA1599" s="12">
        <v>0</v>
      </c>
      <c r="AB1599" s="12">
        <v>0</v>
      </c>
      <c r="AC1599" s="12">
        <v>0</v>
      </c>
      <c r="AD1599" s="12">
        <v>1</v>
      </c>
      <c r="AE1599" s="12">
        <v>0</v>
      </c>
      <c r="AF1599" s="12">
        <v>0.55600000000000005</v>
      </c>
      <c r="AG1599" s="113">
        <v>2.3513752571634776</v>
      </c>
      <c r="AH1599" s="12">
        <v>0</v>
      </c>
      <c r="AI1599" s="24">
        <v>34</v>
      </c>
      <c r="AJ1599" s="12">
        <v>1</v>
      </c>
      <c r="AK1599" s="12" t="s">
        <v>1987</v>
      </c>
      <c r="AL1599" s="12">
        <v>41</v>
      </c>
      <c r="AM1599" s="12" t="s">
        <v>294</v>
      </c>
      <c r="AN1599" s="128">
        <f t="shared" si="59"/>
        <v>2.8523813986581086</v>
      </c>
      <c r="AO1599" s="12">
        <v>153.19999999999999</v>
      </c>
      <c r="AP1599" s="12" t="s">
        <v>2021</v>
      </c>
      <c r="AQ1599" s="12" t="s">
        <v>1998</v>
      </c>
      <c r="AR1599" s="12" t="s">
        <v>568</v>
      </c>
      <c r="AS1599" s="12" t="s">
        <v>2034</v>
      </c>
      <c r="AT1599" s="12" t="s">
        <v>17</v>
      </c>
    </row>
    <row r="1600" spans="1:46" ht="15" customHeight="1" x14ac:dyDescent="0.3">
      <c r="A1600" s="15">
        <v>0.2253533999355892</v>
      </c>
      <c r="B1600" s="12">
        <v>3.5042311241564435E-2</v>
      </c>
      <c r="C1600" s="12">
        <v>0</v>
      </c>
      <c r="D1600" s="12">
        <v>0</v>
      </c>
      <c r="E1600" s="12">
        <v>1</v>
      </c>
      <c r="F1600" s="12">
        <v>1</v>
      </c>
      <c r="G1600" s="12">
        <v>1</v>
      </c>
      <c r="H1600" s="12">
        <v>0</v>
      </c>
      <c r="I1600" s="12">
        <v>0</v>
      </c>
      <c r="J1600" s="12">
        <v>0</v>
      </c>
      <c r="K1600" s="12">
        <v>0</v>
      </c>
      <c r="L1600" s="12">
        <v>0</v>
      </c>
      <c r="M1600" s="12">
        <v>0</v>
      </c>
      <c r="N1600" s="12">
        <v>0</v>
      </c>
      <c r="O1600" s="113">
        <v>7.605641213889256</v>
      </c>
      <c r="P1600" s="12">
        <v>0</v>
      </c>
      <c r="Q1600" s="12">
        <v>0</v>
      </c>
      <c r="R1600" s="12">
        <v>3.8</v>
      </c>
      <c r="S1600" s="128">
        <v>3.8712010109078911</v>
      </c>
      <c r="T1600" s="126">
        <v>1</v>
      </c>
      <c r="U1600" s="128">
        <v>0.56687726020976226</v>
      </c>
      <c r="V1600" s="12">
        <v>0</v>
      </c>
      <c r="W1600" s="12">
        <v>1</v>
      </c>
      <c r="X1600" s="12">
        <v>1</v>
      </c>
      <c r="Y1600" s="12">
        <v>1</v>
      </c>
      <c r="Z1600" s="12">
        <v>1</v>
      </c>
      <c r="AA1600" s="12">
        <v>0</v>
      </c>
      <c r="AB1600" s="12">
        <v>0</v>
      </c>
      <c r="AC1600" s="12">
        <v>0</v>
      </c>
      <c r="AD1600" s="12">
        <v>1</v>
      </c>
      <c r="AE1600" s="12">
        <v>0</v>
      </c>
      <c r="AF1600" s="12">
        <v>0.55600000000000005</v>
      </c>
      <c r="AG1600" s="113">
        <v>2.3513752571634776</v>
      </c>
      <c r="AH1600" s="12">
        <v>0</v>
      </c>
      <c r="AI1600" s="24">
        <v>34</v>
      </c>
      <c r="AJ1600" s="12">
        <v>1</v>
      </c>
      <c r="AK1600" s="12" t="s">
        <v>1987</v>
      </c>
      <c r="AL1600" s="12">
        <v>41</v>
      </c>
      <c r="AM1600" s="12" t="s">
        <v>294</v>
      </c>
      <c r="AN1600" s="128">
        <f t="shared" si="59"/>
        <v>2.8523813986581086</v>
      </c>
      <c r="AO1600" s="12">
        <v>153.19999999999999</v>
      </c>
      <c r="AP1600" s="12" t="s">
        <v>2021</v>
      </c>
      <c r="AQ1600" s="12" t="s">
        <v>1998</v>
      </c>
      <c r="AR1600" s="12" t="s">
        <v>1999</v>
      </c>
      <c r="AS1600" s="12" t="s">
        <v>2034</v>
      </c>
      <c r="AT1600" s="12" t="s">
        <v>17</v>
      </c>
    </row>
    <row r="1601" spans="1:47" ht="15" customHeight="1" x14ac:dyDescent="0.3">
      <c r="A1601" s="15">
        <v>4.5143864658608729E-2</v>
      </c>
      <c r="B1601" s="12">
        <v>3.5930831054811034E-2</v>
      </c>
      <c r="C1601" s="12">
        <v>0</v>
      </c>
      <c r="D1601" s="12">
        <v>0</v>
      </c>
      <c r="E1601" s="12">
        <v>1</v>
      </c>
      <c r="F1601" s="12">
        <v>1</v>
      </c>
      <c r="G1601" s="12">
        <v>1</v>
      </c>
      <c r="H1601" s="12">
        <v>0</v>
      </c>
      <c r="I1601" s="12">
        <v>0</v>
      </c>
      <c r="J1601" s="12">
        <v>0</v>
      </c>
      <c r="K1601" s="12">
        <v>0</v>
      </c>
      <c r="L1601" s="12">
        <v>0</v>
      </c>
      <c r="M1601" s="12">
        <v>0</v>
      </c>
      <c r="N1601" s="12">
        <v>0</v>
      </c>
      <c r="O1601" s="113">
        <v>7.605641213889256</v>
      </c>
      <c r="P1601" s="12">
        <v>0</v>
      </c>
      <c r="Q1601" s="12">
        <v>0</v>
      </c>
      <c r="R1601" s="12">
        <v>3.8</v>
      </c>
      <c r="S1601" s="128">
        <v>3.8712010109078911</v>
      </c>
      <c r="T1601" s="126">
        <v>1</v>
      </c>
      <c r="U1601" s="128">
        <v>0.56687726020976226</v>
      </c>
      <c r="V1601" s="12">
        <v>0</v>
      </c>
      <c r="W1601" s="12">
        <v>1</v>
      </c>
      <c r="X1601" s="12">
        <v>1</v>
      </c>
      <c r="Y1601" s="12">
        <v>1</v>
      </c>
      <c r="Z1601" s="12">
        <v>1</v>
      </c>
      <c r="AA1601" s="12">
        <v>0</v>
      </c>
      <c r="AB1601" s="12">
        <v>0</v>
      </c>
      <c r="AC1601" s="12">
        <v>0</v>
      </c>
      <c r="AD1601" s="12">
        <v>1</v>
      </c>
      <c r="AE1601" s="12">
        <v>0</v>
      </c>
      <c r="AF1601" s="12">
        <v>1</v>
      </c>
      <c r="AG1601" s="113">
        <v>2.3513752571634776</v>
      </c>
      <c r="AH1601" s="12">
        <v>0</v>
      </c>
      <c r="AI1601" s="24">
        <v>34</v>
      </c>
      <c r="AJ1601" s="12">
        <v>1</v>
      </c>
      <c r="AK1601" s="12" t="s">
        <v>1987</v>
      </c>
      <c r="AL1601" s="12">
        <v>41</v>
      </c>
      <c r="AM1601" s="12" t="s">
        <v>294</v>
      </c>
      <c r="AN1601" s="128">
        <f t="shared" si="59"/>
        <v>2.8523813986581086</v>
      </c>
      <c r="AO1601" s="12">
        <v>153.19999999999999</v>
      </c>
      <c r="AP1601" s="12" t="s">
        <v>2021</v>
      </c>
      <c r="AQ1601" s="12" t="s">
        <v>1998</v>
      </c>
      <c r="AR1601" s="12" t="s">
        <v>1530</v>
      </c>
      <c r="AS1601" s="12" t="s">
        <v>2034</v>
      </c>
      <c r="AT1601" s="12" t="s">
        <v>17</v>
      </c>
      <c r="AU1601" s="12"/>
    </row>
    <row r="1602" spans="1:47" ht="15" customHeight="1" x14ac:dyDescent="0.3">
      <c r="A1602" s="15">
        <v>-3.7328247747482677E-3</v>
      </c>
      <c r="B1602" s="12">
        <v>3.3595422972734414E-2</v>
      </c>
      <c r="C1602" s="12">
        <v>1</v>
      </c>
      <c r="D1602" s="12">
        <v>0</v>
      </c>
      <c r="E1602" s="12">
        <v>0</v>
      </c>
      <c r="F1602" s="12">
        <v>0</v>
      </c>
      <c r="G1602" s="12">
        <v>1</v>
      </c>
      <c r="H1602" s="12">
        <v>0</v>
      </c>
      <c r="I1602" s="12">
        <v>0</v>
      </c>
      <c r="J1602" s="12">
        <v>0</v>
      </c>
      <c r="K1602" s="12">
        <v>0</v>
      </c>
      <c r="L1602" s="12">
        <v>0</v>
      </c>
      <c r="M1602" s="12">
        <v>0</v>
      </c>
      <c r="N1602" s="12">
        <v>0</v>
      </c>
      <c r="O1602" s="113">
        <v>7.6073814256397911</v>
      </c>
      <c r="P1602" s="12">
        <v>0</v>
      </c>
      <c r="Q1602" s="12">
        <v>0</v>
      </c>
      <c r="R1602" s="135">
        <v>5.4909181249999337</v>
      </c>
      <c r="S1602" s="128">
        <v>3.3672958299864741</v>
      </c>
      <c r="T1602" s="126">
        <v>1</v>
      </c>
      <c r="U1602" s="128">
        <v>0.59939122899504371</v>
      </c>
      <c r="V1602" s="12">
        <v>0</v>
      </c>
      <c r="W1602" s="12">
        <v>1</v>
      </c>
      <c r="X1602" s="12">
        <v>1</v>
      </c>
      <c r="Y1602" s="12">
        <v>0</v>
      </c>
      <c r="Z1602" s="12">
        <v>0</v>
      </c>
      <c r="AA1602" s="12">
        <v>1</v>
      </c>
      <c r="AB1602" s="12">
        <v>0</v>
      </c>
      <c r="AC1602" s="12">
        <v>0</v>
      </c>
      <c r="AD1602" s="12">
        <v>1</v>
      </c>
      <c r="AE1602" s="12">
        <v>0</v>
      </c>
      <c r="AF1602" s="12">
        <v>0.45</v>
      </c>
      <c r="AG1602" s="113">
        <v>3.1354942159291497</v>
      </c>
      <c r="AH1602" s="12">
        <v>1</v>
      </c>
      <c r="AI1602" s="24">
        <v>23</v>
      </c>
      <c r="AJ1602" s="12">
        <v>1</v>
      </c>
      <c r="AK1602" s="12" t="s">
        <v>2040</v>
      </c>
      <c r="AL1602" s="12">
        <v>42</v>
      </c>
      <c r="AM1602" s="12" t="s">
        <v>316</v>
      </c>
      <c r="AN1602" s="128">
        <f t="shared" ref="AN1602:AN1624" si="60">LN(68.36)</f>
        <v>4.2247878582473906</v>
      </c>
      <c r="AO1602" s="12">
        <v>1151.0899999999999</v>
      </c>
      <c r="AP1602" s="12" t="s">
        <v>2050</v>
      </c>
      <c r="AQ1602" s="12" t="s">
        <v>2050</v>
      </c>
      <c r="AR1602" s="12" t="s">
        <v>2053</v>
      </c>
      <c r="AS1602" s="12" t="s">
        <v>2056</v>
      </c>
      <c r="AT1602" s="12" t="s">
        <v>17</v>
      </c>
    </row>
    <row r="1603" spans="1:47" ht="15" customHeight="1" x14ac:dyDescent="0.3">
      <c r="A1603" s="15">
        <v>7.2903727094971671E-2</v>
      </c>
      <c r="B1603" s="12">
        <v>3.3506258412335461E-2</v>
      </c>
      <c r="C1603" s="12">
        <v>1</v>
      </c>
      <c r="D1603" s="12">
        <v>0</v>
      </c>
      <c r="E1603" s="12">
        <v>0</v>
      </c>
      <c r="F1603" s="12">
        <v>0</v>
      </c>
      <c r="G1603" s="12">
        <v>1</v>
      </c>
      <c r="H1603" s="12">
        <v>0</v>
      </c>
      <c r="I1603" s="12">
        <v>0</v>
      </c>
      <c r="J1603" s="12">
        <v>0</v>
      </c>
      <c r="K1603" s="12">
        <v>0</v>
      </c>
      <c r="L1603" s="12">
        <v>0</v>
      </c>
      <c r="M1603" s="12">
        <v>0</v>
      </c>
      <c r="N1603" s="12">
        <v>0</v>
      </c>
      <c r="O1603" s="113">
        <v>7.6073814256397911</v>
      </c>
      <c r="P1603" s="12">
        <v>0</v>
      </c>
      <c r="Q1603" s="12">
        <v>0</v>
      </c>
      <c r="R1603" s="135">
        <v>5.4909181249999337</v>
      </c>
      <c r="S1603" s="128">
        <v>3.3672958299864741</v>
      </c>
      <c r="T1603" s="126">
        <v>1</v>
      </c>
      <c r="U1603" s="128">
        <v>0.59939122899504371</v>
      </c>
      <c r="V1603" s="12">
        <v>0</v>
      </c>
      <c r="W1603" s="12">
        <v>1</v>
      </c>
      <c r="X1603" s="12">
        <v>1</v>
      </c>
      <c r="Y1603" s="12">
        <v>0</v>
      </c>
      <c r="Z1603" s="12">
        <v>0</v>
      </c>
      <c r="AA1603" s="12">
        <v>1</v>
      </c>
      <c r="AB1603" s="12">
        <v>0</v>
      </c>
      <c r="AC1603" s="12">
        <v>0</v>
      </c>
      <c r="AD1603" s="12">
        <v>1</v>
      </c>
      <c r="AE1603" s="12">
        <v>0</v>
      </c>
      <c r="AF1603" s="12">
        <v>0.45</v>
      </c>
      <c r="AG1603" s="113">
        <v>3.1354942159291497</v>
      </c>
      <c r="AH1603" s="12">
        <v>1</v>
      </c>
      <c r="AI1603" s="24">
        <v>23</v>
      </c>
      <c r="AJ1603" s="12">
        <v>1</v>
      </c>
      <c r="AK1603" s="12" t="s">
        <v>2040</v>
      </c>
      <c r="AL1603" s="12">
        <v>42</v>
      </c>
      <c r="AM1603" s="12" t="s">
        <v>316</v>
      </c>
      <c r="AN1603" s="128">
        <f t="shared" si="60"/>
        <v>4.2247878582473906</v>
      </c>
      <c r="AO1603" s="12">
        <v>1151.0899999999999</v>
      </c>
      <c r="AP1603" s="12" t="s">
        <v>2050</v>
      </c>
      <c r="AQ1603" s="12" t="s">
        <v>2050</v>
      </c>
      <c r="AR1603" s="12" t="s">
        <v>1294</v>
      </c>
      <c r="AS1603" s="12" t="s">
        <v>2057</v>
      </c>
      <c r="AT1603" s="12" t="s">
        <v>17</v>
      </c>
    </row>
    <row r="1604" spans="1:47" ht="15" customHeight="1" x14ac:dyDescent="0.3">
      <c r="A1604" s="15">
        <v>6.7984479467036188E-2</v>
      </c>
      <c r="B1604" s="12">
        <v>3.3517929411655052E-2</v>
      </c>
      <c r="C1604" s="12">
        <v>1</v>
      </c>
      <c r="D1604" s="12">
        <v>0</v>
      </c>
      <c r="E1604" s="12">
        <v>0</v>
      </c>
      <c r="F1604" s="12">
        <v>0</v>
      </c>
      <c r="G1604" s="12">
        <v>1</v>
      </c>
      <c r="H1604" s="12">
        <v>0</v>
      </c>
      <c r="I1604" s="12">
        <v>0</v>
      </c>
      <c r="J1604" s="12">
        <v>0</v>
      </c>
      <c r="K1604" s="12">
        <v>0</v>
      </c>
      <c r="L1604" s="12">
        <v>0</v>
      </c>
      <c r="M1604" s="12">
        <v>0</v>
      </c>
      <c r="N1604" s="12">
        <v>0</v>
      </c>
      <c r="O1604" s="113">
        <v>7.6073814256397911</v>
      </c>
      <c r="P1604" s="12">
        <v>0</v>
      </c>
      <c r="Q1604" s="12">
        <v>0</v>
      </c>
      <c r="R1604" s="135">
        <v>5.4909181249999337</v>
      </c>
      <c r="S1604" s="128">
        <v>3.3672958299864741</v>
      </c>
      <c r="T1604" s="126">
        <v>1</v>
      </c>
      <c r="U1604" s="128">
        <v>0.59939122899504371</v>
      </c>
      <c r="V1604" s="12">
        <v>0</v>
      </c>
      <c r="W1604" s="12">
        <v>1</v>
      </c>
      <c r="X1604" s="12">
        <v>1</v>
      </c>
      <c r="Y1604" s="12">
        <v>0</v>
      </c>
      <c r="Z1604" s="12">
        <v>0</v>
      </c>
      <c r="AA1604" s="12">
        <v>1</v>
      </c>
      <c r="AB1604" s="12">
        <v>0</v>
      </c>
      <c r="AC1604" s="12">
        <v>0</v>
      </c>
      <c r="AD1604" s="12">
        <v>1</v>
      </c>
      <c r="AE1604" s="12">
        <v>0</v>
      </c>
      <c r="AF1604" s="12">
        <v>0.45</v>
      </c>
      <c r="AG1604" s="113">
        <v>3.1354942159291497</v>
      </c>
      <c r="AH1604" s="12">
        <v>1</v>
      </c>
      <c r="AI1604" s="24">
        <v>23</v>
      </c>
      <c r="AJ1604" s="12">
        <v>1</v>
      </c>
      <c r="AK1604" s="12" t="s">
        <v>2040</v>
      </c>
      <c r="AL1604" s="12">
        <v>42</v>
      </c>
      <c r="AM1604" s="12" t="s">
        <v>316</v>
      </c>
      <c r="AN1604" s="128">
        <f t="shared" si="60"/>
        <v>4.2247878582473906</v>
      </c>
      <c r="AO1604" s="12">
        <v>1151.0899999999999</v>
      </c>
      <c r="AP1604" s="12" t="s">
        <v>2050</v>
      </c>
      <c r="AQ1604" s="12" t="s">
        <v>2050</v>
      </c>
      <c r="AR1604" s="12" t="s">
        <v>2054</v>
      </c>
      <c r="AS1604" s="12" t="s">
        <v>2055</v>
      </c>
      <c r="AT1604" s="12" t="s">
        <v>17</v>
      </c>
    </row>
    <row r="1605" spans="1:47" ht="15" customHeight="1" x14ac:dyDescent="0.3">
      <c r="A1605" s="15">
        <v>2.8480960843355045E-2</v>
      </c>
      <c r="B1605" s="12">
        <v>3.3582028457090275E-2</v>
      </c>
      <c r="C1605" s="12">
        <v>1</v>
      </c>
      <c r="D1605" s="12">
        <v>0</v>
      </c>
      <c r="E1605" s="12">
        <v>0</v>
      </c>
      <c r="F1605" s="12">
        <v>0</v>
      </c>
      <c r="G1605" s="12">
        <v>1</v>
      </c>
      <c r="H1605" s="12">
        <v>0</v>
      </c>
      <c r="I1605" s="12">
        <v>0</v>
      </c>
      <c r="J1605" s="12">
        <v>0</v>
      </c>
      <c r="K1605" s="12">
        <v>0</v>
      </c>
      <c r="L1605" s="12">
        <v>0</v>
      </c>
      <c r="M1605" s="12">
        <v>0</v>
      </c>
      <c r="N1605" s="12">
        <v>0</v>
      </c>
      <c r="O1605" s="113">
        <v>7.6073814256397911</v>
      </c>
      <c r="P1605" s="12">
        <v>0</v>
      </c>
      <c r="Q1605" s="12">
        <v>0</v>
      </c>
      <c r="R1605" s="135">
        <v>5.4909181249999337</v>
      </c>
      <c r="S1605" s="128">
        <v>3.3672958299864741</v>
      </c>
      <c r="T1605" s="126">
        <v>1</v>
      </c>
      <c r="U1605" s="128">
        <v>0.59939122899504371</v>
      </c>
      <c r="V1605" s="12">
        <v>0</v>
      </c>
      <c r="W1605" s="12">
        <v>1</v>
      </c>
      <c r="X1605" s="12">
        <v>1</v>
      </c>
      <c r="Y1605" s="12">
        <v>0</v>
      </c>
      <c r="Z1605" s="12">
        <v>0</v>
      </c>
      <c r="AA1605" s="12">
        <v>1</v>
      </c>
      <c r="AB1605" s="12">
        <v>0</v>
      </c>
      <c r="AC1605" s="12">
        <v>0</v>
      </c>
      <c r="AD1605" s="12">
        <v>1</v>
      </c>
      <c r="AE1605" s="12">
        <v>0</v>
      </c>
      <c r="AF1605" s="12">
        <v>0.45</v>
      </c>
      <c r="AG1605" s="113">
        <v>3.1354942159291497</v>
      </c>
      <c r="AH1605" s="12">
        <v>1</v>
      </c>
      <c r="AI1605" s="24">
        <v>23</v>
      </c>
      <c r="AJ1605" s="12">
        <v>1</v>
      </c>
      <c r="AK1605" s="12" t="s">
        <v>2040</v>
      </c>
      <c r="AL1605" s="12">
        <v>42</v>
      </c>
      <c r="AM1605" s="12" t="s">
        <v>316</v>
      </c>
      <c r="AN1605" s="128">
        <f t="shared" si="60"/>
        <v>4.2247878582473906</v>
      </c>
      <c r="AO1605" s="12">
        <v>1151.0899999999999</v>
      </c>
      <c r="AP1605" s="12" t="s">
        <v>2051</v>
      </c>
      <c r="AQ1605" s="12" t="s">
        <v>2051</v>
      </c>
      <c r="AR1605" s="12" t="s">
        <v>2053</v>
      </c>
      <c r="AS1605" s="12" t="s">
        <v>2058</v>
      </c>
      <c r="AT1605" s="12" t="s">
        <v>17</v>
      </c>
    </row>
    <row r="1606" spans="1:47" ht="15" customHeight="1" x14ac:dyDescent="0.3">
      <c r="A1606" s="15">
        <v>2.8521689663535972E-2</v>
      </c>
      <c r="B1606" s="12">
        <v>3.3581989442550413E-2</v>
      </c>
      <c r="C1606" s="12">
        <v>1</v>
      </c>
      <c r="D1606" s="12">
        <v>0</v>
      </c>
      <c r="E1606" s="12">
        <v>0</v>
      </c>
      <c r="F1606" s="12">
        <v>0</v>
      </c>
      <c r="G1606" s="12">
        <v>1</v>
      </c>
      <c r="H1606" s="12">
        <v>0</v>
      </c>
      <c r="I1606" s="12">
        <v>0</v>
      </c>
      <c r="J1606" s="12">
        <v>0</v>
      </c>
      <c r="K1606" s="12">
        <v>0</v>
      </c>
      <c r="L1606" s="12">
        <v>0</v>
      </c>
      <c r="M1606" s="12">
        <v>0</v>
      </c>
      <c r="N1606" s="12">
        <v>0</v>
      </c>
      <c r="O1606" s="113">
        <v>7.6073814256397911</v>
      </c>
      <c r="P1606" s="12">
        <v>0</v>
      </c>
      <c r="Q1606" s="12">
        <v>0</v>
      </c>
      <c r="R1606" s="135">
        <v>5.4909181249999337</v>
      </c>
      <c r="S1606" s="128">
        <v>3.3672958299864741</v>
      </c>
      <c r="T1606" s="126">
        <v>1</v>
      </c>
      <c r="U1606" s="128">
        <v>0.59939122899504371</v>
      </c>
      <c r="V1606" s="12">
        <v>0</v>
      </c>
      <c r="W1606" s="12">
        <v>1</v>
      </c>
      <c r="X1606" s="12">
        <v>1</v>
      </c>
      <c r="Y1606" s="12">
        <v>0</v>
      </c>
      <c r="Z1606" s="12">
        <v>0</v>
      </c>
      <c r="AA1606" s="12">
        <v>1</v>
      </c>
      <c r="AB1606" s="12">
        <v>0</v>
      </c>
      <c r="AC1606" s="12">
        <v>0</v>
      </c>
      <c r="AD1606" s="12">
        <v>1</v>
      </c>
      <c r="AE1606" s="12">
        <v>0</v>
      </c>
      <c r="AF1606" s="12">
        <v>0.45</v>
      </c>
      <c r="AG1606" s="113">
        <v>3.1354942159291497</v>
      </c>
      <c r="AH1606" s="12">
        <v>1</v>
      </c>
      <c r="AI1606" s="24">
        <v>23</v>
      </c>
      <c r="AJ1606" s="12">
        <v>1</v>
      </c>
      <c r="AK1606" s="12" t="s">
        <v>2040</v>
      </c>
      <c r="AL1606" s="12">
        <v>42</v>
      </c>
      <c r="AM1606" s="12" t="s">
        <v>316</v>
      </c>
      <c r="AN1606" s="128">
        <f t="shared" si="60"/>
        <v>4.2247878582473906</v>
      </c>
      <c r="AO1606" s="12">
        <v>1151.0899999999999</v>
      </c>
      <c r="AP1606" s="12" t="s">
        <v>2051</v>
      </c>
      <c r="AQ1606" s="12" t="s">
        <v>2051</v>
      </c>
      <c r="AR1606" s="12" t="s">
        <v>1294</v>
      </c>
      <c r="AS1606" s="12" t="s">
        <v>2059</v>
      </c>
      <c r="AT1606" s="12" t="s">
        <v>17</v>
      </c>
    </row>
    <row r="1607" spans="1:47" ht="15" customHeight="1" x14ac:dyDescent="0.3">
      <c r="A1607" s="15">
        <v>3.0781425935267441E-2</v>
      </c>
      <c r="B1607" s="12">
        <v>3.3579737383928124E-2</v>
      </c>
      <c r="C1607" s="12">
        <v>1</v>
      </c>
      <c r="D1607" s="12">
        <v>0</v>
      </c>
      <c r="E1607" s="12">
        <v>0</v>
      </c>
      <c r="F1607" s="12">
        <v>0</v>
      </c>
      <c r="G1607" s="12">
        <v>1</v>
      </c>
      <c r="H1607" s="12">
        <v>0</v>
      </c>
      <c r="I1607" s="12">
        <v>0</v>
      </c>
      <c r="J1607" s="12">
        <v>0</v>
      </c>
      <c r="K1607" s="12">
        <v>0</v>
      </c>
      <c r="L1607" s="12">
        <v>0</v>
      </c>
      <c r="M1607" s="12">
        <v>0</v>
      </c>
      <c r="N1607" s="12">
        <v>0</v>
      </c>
      <c r="O1607" s="113">
        <v>7.6073814256397911</v>
      </c>
      <c r="P1607" s="12">
        <v>0</v>
      </c>
      <c r="Q1607" s="12">
        <v>0</v>
      </c>
      <c r="R1607" s="135">
        <v>5.4909181249999337</v>
      </c>
      <c r="S1607" s="128">
        <v>3.3672958299864741</v>
      </c>
      <c r="T1607" s="126">
        <v>1</v>
      </c>
      <c r="U1607" s="128">
        <v>0.59939122899504371</v>
      </c>
      <c r="V1607" s="12">
        <v>0</v>
      </c>
      <c r="W1607" s="12">
        <v>1</v>
      </c>
      <c r="X1607" s="12">
        <v>1</v>
      </c>
      <c r="Y1607" s="12">
        <v>0</v>
      </c>
      <c r="Z1607" s="12">
        <v>0</v>
      </c>
      <c r="AA1607" s="12">
        <v>1</v>
      </c>
      <c r="AB1607" s="12">
        <v>0</v>
      </c>
      <c r="AC1607" s="12">
        <v>0</v>
      </c>
      <c r="AD1607" s="12">
        <v>1</v>
      </c>
      <c r="AE1607" s="12">
        <v>0</v>
      </c>
      <c r="AF1607" s="12">
        <v>0.45</v>
      </c>
      <c r="AG1607" s="113">
        <v>3.1354942159291497</v>
      </c>
      <c r="AH1607" s="12">
        <v>1</v>
      </c>
      <c r="AI1607" s="24">
        <v>23</v>
      </c>
      <c r="AJ1607" s="12">
        <v>1</v>
      </c>
      <c r="AK1607" s="12" t="s">
        <v>2040</v>
      </c>
      <c r="AL1607" s="12">
        <v>42</v>
      </c>
      <c r="AM1607" s="12" t="s">
        <v>316</v>
      </c>
      <c r="AN1607" s="128">
        <f t="shared" si="60"/>
        <v>4.2247878582473906</v>
      </c>
      <c r="AO1607" s="12">
        <v>1151.0899999999999</v>
      </c>
      <c r="AP1607" s="12" t="s">
        <v>2051</v>
      </c>
      <c r="AQ1607" s="12" t="s">
        <v>2051</v>
      </c>
      <c r="AR1607" s="12" t="s">
        <v>2054</v>
      </c>
      <c r="AS1607" s="12" t="s">
        <v>2060</v>
      </c>
      <c r="AT1607" s="12" t="s">
        <v>17</v>
      </c>
    </row>
    <row r="1608" spans="1:47" ht="15" customHeight="1" x14ac:dyDescent="0.3">
      <c r="A1608" s="15">
        <v>-5.2384354018294867E-2</v>
      </c>
      <c r="B1608" s="12">
        <v>3.354953010160458E-2</v>
      </c>
      <c r="C1608" s="12">
        <v>1</v>
      </c>
      <c r="D1608" s="12">
        <v>0</v>
      </c>
      <c r="E1608" s="12">
        <v>0</v>
      </c>
      <c r="F1608" s="12">
        <v>0</v>
      </c>
      <c r="G1608" s="12">
        <v>1</v>
      </c>
      <c r="H1608" s="12">
        <v>0</v>
      </c>
      <c r="I1608" s="12">
        <v>0</v>
      </c>
      <c r="J1608" s="12">
        <v>0</v>
      </c>
      <c r="K1608" s="12">
        <v>0</v>
      </c>
      <c r="L1608" s="12">
        <v>0</v>
      </c>
      <c r="M1608" s="12">
        <v>0</v>
      </c>
      <c r="N1608" s="12">
        <v>0</v>
      </c>
      <c r="O1608" s="113">
        <v>7.6073814256397911</v>
      </c>
      <c r="P1608" s="12">
        <v>0</v>
      </c>
      <c r="Q1608" s="12">
        <v>0</v>
      </c>
      <c r="R1608" s="135">
        <v>5.4909181249999337</v>
      </c>
      <c r="S1608" s="128">
        <v>3.3672958299864741</v>
      </c>
      <c r="T1608" s="126">
        <v>1</v>
      </c>
      <c r="U1608" s="128">
        <v>0.59939122899504371</v>
      </c>
      <c r="V1608" s="12">
        <v>0</v>
      </c>
      <c r="W1608" s="12">
        <v>1</v>
      </c>
      <c r="X1608" s="12">
        <v>1</v>
      </c>
      <c r="Y1608" s="12">
        <v>0</v>
      </c>
      <c r="Z1608" s="12">
        <v>0</v>
      </c>
      <c r="AA1608" s="12">
        <v>1</v>
      </c>
      <c r="AB1608" s="12">
        <v>0</v>
      </c>
      <c r="AC1608" s="12">
        <v>0</v>
      </c>
      <c r="AD1608" s="12">
        <v>1</v>
      </c>
      <c r="AE1608" s="12">
        <v>0</v>
      </c>
      <c r="AF1608" s="12">
        <v>0.45</v>
      </c>
      <c r="AG1608" s="113">
        <v>3.1354942159291497</v>
      </c>
      <c r="AH1608" s="12">
        <v>1</v>
      </c>
      <c r="AI1608" s="24">
        <v>23</v>
      </c>
      <c r="AJ1608" s="12">
        <v>1</v>
      </c>
      <c r="AK1608" s="12" t="s">
        <v>2040</v>
      </c>
      <c r="AL1608" s="12">
        <v>42</v>
      </c>
      <c r="AM1608" s="12" t="s">
        <v>316</v>
      </c>
      <c r="AN1608" s="128">
        <f t="shared" si="60"/>
        <v>4.2247878582473906</v>
      </c>
      <c r="AO1608" s="12">
        <v>1151.0899999999999</v>
      </c>
      <c r="AP1608" s="12" t="s">
        <v>2052</v>
      </c>
      <c r="AQ1608" s="12" t="s">
        <v>2052</v>
      </c>
      <c r="AR1608" s="12" t="s">
        <v>2053</v>
      </c>
      <c r="AS1608" s="12" t="s">
        <v>2061</v>
      </c>
      <c r="AT1608" s="12" t="s">
        <v>17</v>
      </c>
    </row>
    <row r="1609" spans="1:47" ht="15" customHeight="1" x14ac:dyDescent="0.3">
      <c r="A1609" s="15">
        <v>0.12418151078794361</v>
      </c>
      <c r="B1609" s="12">
        <v>3.3335610477911094E-2</v>
      </c>
      <c r="C1609" s="12">
        <v>1</v>
      </c>
      <c r="D1609" s="12">
        <v>0</v>
      </c>
      <c r="E1609" s="12">
        <v>0</v>
      </c>
      <c r="F1609" s="12">
        <v>0</v>
      </c>
      <c r="G1609" s="12">
        <v>1</v>
      </c>
      <c r="H1609" s="12">
        <v>0</v>
      </c>
      <c r="I1609" s="12">
        <v>0</v>
      </c>
      <c r="J1609" s="12">
        <v>0</v>
      </c>
      <c r="K1609" s="12">
        <v>0</v>
      </c>
      <c r="L1609" s="12">
        <v>0</v>
      </c>
      <c r="M1609" s="12">
        <v>0</v>
      </c>
      <c r="N1609" s="12">
        <v>0</v>
      </c>
      <c r="O1609" s="113">
        <v>7.6073814256397911</v>
      </c>
      <c r="P1609" s="12">
        <v>0</v>
      </c>
      <c r="Q1609" s="12">
        <v>0</v>
      </c>
      <c r="R1609" s="135">
        <v>5.4909181249999337</v>
      </c>
      <c r="S1609" s="128">
        <v>3.3672958299864741</v>
      </c>
      <c r="T1609" s="126">
        <v>1</v>
      </c>
      <c r="U1609" s="128">
        <v>0.59939122899504371</v>
      </c>
      <c r="V1609" s="12">
        <v>0</v>
      </c>
      <c r="W1609" s="12">
        <v>1</v>
      </c>
      <c r="X1609" s="12">
        <v>1</v>
      </c>
      <c r="Y1609" s="12">
        <v>0</v>
      </c>
      <c r="Z1609" s="12">
        <v>0</v>
      </c>
      <c r="AA1609" s="12">
        <v>1</v>
      </c>
      <c r="AB1609" s="12">
        <v>0</v>
      </c>
      <c r="AC1609" s="12">
        <v>0</v>
      </c>
      <c r="AD1609" s="12">
        <v>1</v>
      </c>
      <c r="AE1609" s="12">
        <v>0</v>
      </c>
      <c r="AF1609" s="12">
        <v>0.45</v>
      </c>
      <c r="AG1609" s="113">
        <v>3.1354942159291497</v>
      </c>
      <c r="AH1609" s="12">
        <v>1</v>
      </c>
      <c r="AI1609" s="24">
        <v>23</v>
      </c>
      <c r="AJ1609" s="12">
        <v>1</v>
      </c>
      <c r="AK1609" s="12" t="s">
        <v>2040</v>
      </c>
      <c r="AL1609" s="12">
        <v>42</v>
      </c>
      <c r="AM1609" s="12" t="s">
        <v>316</v>
      </c>
      <c r="AN1609" s="128">
        <f t="shared" si="60"/>
        <v>4.2247878582473906</v>
      </c>
      <c r="AO1609" s="12">
        <v>1151.0899999999999</v>
      </c>
      <c r="AP1609" s="12" t="s">
        <v>2052</v>
      </c>
      <c r="AQ1609" s="12" t="s">
        <v>2052</v>
      </c>
      <c r="AR1609" s="12" t="s">
        <v>1294</v>
      </c>
      <c r="AS1609" s="12" t="s">
        <v>2062</v>
      </c>
      <c r="AT1609" s="12" t="s">
        <v>17</v>
      </c>
    </row>
    <row r="1610" spans="1:47" ht="15" customHeight="1" x14ac:dyDescent="0.3">
      <c r="A1610" s="15">
        <v>9.0701831780804695E-2</v>
      </c>
      <c r="B1610" s="12">
        <v>3.34571788871625E-2</v>
      </c>
      <c r="C1610" s="12">
        <v>1</v>
      </c>
      <c r="D1610" s="12">
        <v>0</v>
      </c>
      <c r="E1610" s="12">
        <v>0</v>
      </c>
      <c r="F1610" s="12">
        <v>0</v>
      </c>
      <c r="G1610" s="12">
        <v>1</v>
      </c>
      <c r="H1610" s="12">
        <v>0</v>
      </c>
      <c r="I1610" s="12">
        <v>0</v>
      </c>
      <c r="J1610" s="12">
        <v>0</v>
      </c>
      <c r="K1610" s="12">
        <v>0</v>
      </c>
      <c r="L1610" s="12">
        <v>0</v>
      </c>
      <c r="M1610" s="12">
        <v>0</v>
      </c>
      <c r="N1610" s="12">
        <v>0</v>
      </c>
      <c r="O1610" s="113">
        <v>7.6073814256397911</v>
      </c>
      <c r="P1610" s="12">
        <v>0</v>
      </c>
      <c r="Q1610" s="12">
        <v>0</v>
      </c>
      <c r="R1610" s="135">
        <v>5.4909181249999337</v>
      </c>
      <c r="S1610" s="128">
        <v>3.3672958299864741</v>
      </c>
      <c r="T1610" s="126">
        <v>1</v>
      </c>
      <c r="U1610" s="128">
        <v>0.59939122899504371</v>
      </c>
      <c r="V1610" s="12">
        <v>0</v>
      </c>
      <c r="W1610" s="12">
        <v>1</v>
      </c>
      <c r="X1610" s="12">
        <v>1</v>
      </c>
      <c r="Y1610" s="12">
        <v>0</v>
      </c>
      <c r="Z1610" s="12">
        <v>0</v>
      </c>
      <c r="AA1610" s="12">
        <v>1</v>
      </c>
      <c r="AB1610" s="12">
        <v>0</v>
      </c>
      <c r="AC1610" s="12">
        <v>0</v>
      </c>
      <c r="AD1610" s="12">
        <v>1</v>
      </c>
      <c r="AE1610" s="12">
        <v>0</v>
      </c>
      <c r="AF1610" s="12">
        <v>0.45</v>
      </c>
      <c r="AG1610" s="113">
        <v>3.1354942159291497</v>
      </c>
      <c r="AH1610" s="12">
        <v>1</v>
      </c>
      <c r="AI1610" s="24">
        <v>23</v>
      </c>
      <c r="AJ1610" s="12">
        <v>1</v>
      </c>
      <c r="AK1610" s="12" t="s">
        <v>2040</v>
      </c>
      <c r="AL1610" s="12">
        <v>42</v>
      </c>
      <c r="AM1610" s="12" t="s">
        <v>316</v>
      </c>
      <c r="AN1610" s="128">
        <f t="shared" si="60"/>
        <v>4.2247878582473906</v>
      </c>
      <c r="AO1610" s="12">
        <v>1151.0899999999999</v>
      </c>
      <c r="AP1610" s="12" t="s">
        <v>2052</v>
      </c>
      <c r="AQ1610" s="12" t="s">
        <v>2052</v>
      </c>
      <c r="AR1610" s="12" t="s">
        <v>2054</v>
      </c>
      <c r="AS1610" s="12" t="s">
        <v>2063</v>
      </c>
      <c r="AT1610" s="12" t="s">
        <v>17</v>
      </c>
    </row>
    <row r="1611" spans="1:47" ht="15" customHeight="1" x14ac:dyDescent="0.3">
      <c r="A1611" s="15">
        <v>7.4431224736806745E-3</v>
      </c>
      <c r="B1611" s="12">
        <v>3.3689922775607263E-2</v>
      </c>
      <c r="C1611" s="12">
        <v>1</v>
      </c>
      <c r="D1611" s="12">
        <v>0</v>
      </c>
      <c r="E1611" s="12">
        <v>0</v>
      </c>
      <c r="F1611" s="12">
        <v>0</v>
      </c>
      <c r="G1611" s="12">
        <v>1</v>
      </c>
      <c r="H1611" s="12">
        <v>0</v>
      </c>
      <c r="I1611" s="12">
        <v>0</v>
      </c>
      <c r="J1611" s="12">
        <v>0</v>
      </c>
      <c r="K1611" s="12">
        <v>0</v>
      </c>
      <c r="L1611" s="12">
        <v>0</v>
      </c>
      <c r="M1611" s="12">
        <v>0</v>
      </c>
      <c r="N1611" s="12">
        <v>0</v>
      </c>
      <c r="O1611" s="113">
        <v>7.6073814256397911</v>
      </c>
      <c r="P1611" s="12">
        <v>0</v>
      </c>
      <c r="Q1611" s="12">
        <v>0</v>
      </c>
      <c r="R1611" s="135">
        <v>5.4909181249999337</v>
      </c>
      <c r="S1611" s="128">
        <v>3.3672958299864741</v>
      </c>
      <c r="T1611" s="126">
        <v>1</v>
      </c>
      <c r="U1611" s="128">
        <v>0.59939122899504371</v>
      </c>
      <c r="V1611" s="12">
        <v>0</v>
      </c>
      <c r="W1611" s="12">
        <v>1</v>
      </c>
      <c r="X1611" s="12">
        <v>1</v>
      </c>
      <c r="Y1611" s="12">
        <v>0</v>
      </c>
      <c r="Z1611" s="12">
        <v>0</v>
      </c>
      <c r="AA1611" s="12">
        <v>1</v>
      </c>
      <c r="AB1611" s="12">
        <v>0</v>
      </c>
      <c r="AC1611" s="12">
        <v>0</v>
      </c>
      <c r="AD1611" s="12">
        <v>1</v>
      </c>
      <c r="AE1611" s="12">
        <v>0</v>
      </c>
      <c r="AF1611" s="12">
        <v>0.45</v>
      </c>
      <c r="AG1611" s="113">
        <v>3.1354942159291497</v>
      </c>
      <c r="AH1611" s="12">
        <v>1</v>
      </c>
      <c r="AI1611" s="24">
        <v>23</v>
      </c>
      <c r="AJ1611" s="12">
        <v>1</v>
      </c>
      <c r="AK1611" s="12" t="s">
        <v>2040</v>
      </c>
      <c r="AL1611" s="12">
        <v>42</v>
      </c>
      <c r="AM1611" s="12" t="s">
        <v>316</v>
      </c>
      <c r="AN1611" s="128">
        <f t="shared" si="60"/>
        <v>4.2247878582473906</v>
      </c>
      <c r="AO1611" s="12">
        <v>1151.0899999999999</v>
      </c>
      <c r="AP1611" s="12" t="s">
        <v>2065</v>
      </c>
      <c r="AQ1611" s="12" t="s">
        <v>2065</v>
      </c>
      <c r="AR1611" s="12" t="s">
        <v>833</v>
      </c>
      <c r="AS1611" s="12" t="s">
        <v>2070</v>
      </c>
      <c r="AT1611" s="12" t="s">
        <v>17</v>
      </c>
    </row>
    <row r="1612" spans="1:47" ht="15" customHeight="1" x14ac:dyDescent="0.3">
      <c r="A1612" s="15">
        <v>-1.4067317016818081E-2</v>
      </c>
      <c r="B1612" s="12">
        <v>3.3687522329748559E-2</v>
      </c>
      <c r="C1612" s="12">
        <v>1</v>
      </c>
      <c r="D1612" s="12">
        <v>0</v>
      </c>
      <c r="E1612" s="12">
        <v>0</v>
      </c>
      <c r="F1612" s="12">
        <v>0</v>
      </c>
      <c r="G1612" s="12">
        <v>1</v>
      </c>
      <c r="H1612" s="12">
        <v>0</v>
      </c>
      <c r="I1612" s="12">
        <v>0</v>
      </c>
      <c r="J1612" s="12">
        <v>0</v>
      </c>
      <c r="K1612" s="12">
        <v>0</v>
      </c>
      <c r="L1612" s="12">
        <v>0</v>
      </c>
      <c r="M1612" s="12">
        <v>0</v>
      </c>
      <c r="N1612" s="12">
        <v>0</v>
      </c>
      <c r="O1612" s="113">
        <v>7.6073814256397911</v>
      </c>
      <c r="P1612" s="12">
        <v>0</v>
      </c>
      <c r="Q1612" s="12">
        <v>0</v>
      </c>
      <c r="R1612" s="135">
        <v>5.4909181249999337</v>
      </c>
      <c r="S1612" s="128">
        <v>3.3672958299864741</v>
      </c>
      <c r="T1612" s="126">
        <v>1</v>
      </c>
      <c r="U1612" s="128">
        <v>0.59939122899504371</v>
      </c>
      <c r="V1612" s="12">
        <v>0</v>
      </c>
      <c r="W1612" s="12">
        <v>1</v>
      </c>
      <c r="X1612" s="12">
        <v>1</v>
      </c>
      <c r="Y1612" s="12">
        <v>0</v>
      </c>
      <c r="Z1612" s="12">
        <v>0</v>
      </c>
      <c r="AA1612" s="12">
        <v>1</v>
      </c>
      <c r="AB1612" s="12">
        <v>0</v>
      </c>
      <c r="AC1612" s="12">
        <v>0</v>
      </c>
      <c r="AD1612" s="12">
        <v>1</v>
      </c>
      <c r="AE1612" s="12">
        <v>0</v>
      </c>
      <c r="AF1612" s="12">
        <v>0.45</v>
      </c>
      <c r="AG1612" s="113">
        <v>3.1354942159291497</v>
      </c>
      <c r="AH1612" s="12">
        <v>1</v>
      </c>
      <c r="AI1612" s="24">
        <v>23</v>
      </c>
      <c r="AJ1612" s="12">
        <v>1</v>
      </c>
      <c r="AK1612" s="12" t="s">
        <v>2040</v>
      </c>
      <c r="AL1612" s="12">
        <v>42</v>
      </c>
      <c r="AM1612" s="12" t="s">
        <v>316</v>
      </c>
      <c r="AN1612" s="128">
        <f t="shared" si="60"/>
        <v>4.2247878582473906</v>
      </c>
      <c r="AO1612" s="12">
        <v>1151.0899999999999</v>
      </c>
      <c r="AP1612" s="12" t="s">
        <v>2065</v>
      </c>
      <c r="AQ1612" s="12" t="s">
        <v>2065</v>
      </c>
      <c r="AR1612" s="12" t="s">
        <v>1515</v>
      </c>
      <c r="AS1612" s="12" t="s">
        <v>2071</v>
      </c>
      <c r="AT1612" s="12" t="s">
        <v>17</v>
      </c>
    </row>
    <row r="1613" spans="1:47" ht="15" customHeight="1" x14ac:dyDescent="0.3">
      <c r="A1613" s="15">
        <v>4.7577958092490172E-2</v>
      </c>
      <c r="B1613" s="12">
        <v>3.3652702065419877E-2</v>
      </c>
      <c r="C1613" s="12">
        <v>1</v>
      </c>
      <c r="D1613" s="12">
        <v>0</v>
      </c>
      <c r="E1613" s="12">
        <v>0</v>
      </c>
      <c r="F1613" s="12">
        <v>0</v>
      </c>
      <c r="G1613" s="12">
        <v>1</v>
      </c>
      <c r="H1613" s="12">
        <v>0</v>
      </c>
      <c r="I1613" s="12">
        <v>0</v>
      </c>
      <c r="J1613" s="12">
        <v>0</v>
      </c>
      <c r="K1613" s="12">
        <v>0</v>
      </c>
      <c r="L1613" s="12">
        <v>0</v>
      </c>
      <c r="M1613" s="12">
        <v>0</v>
      </c>
      <c r="N1613" s="12">
        <v>0</v>
      </c>
      <c r="O1613" s="113">
        <v>7.6073814256397911</v>
      </c>
      <c r="P1613" s="12">
        <v>0</v>
      </c>
      <c r="Q1613" s="12">
        <v>0</v>
      </c>
      <c r="R1613" s="135">
        <v>5.4909181249999337</v>
      </c>
      <c r="S1613" s="128">
        <v>3.3672958299864741</v>
      </c>
      <c r="T1613" s="126">
        <v>1</v>
      </c>
      <c r="U1613" s="128">
        <v>0.59939122899504371</v>
      </c>
      <c r="V1613" s="12">
        <v>0</v>
      </c>
      <c r="W1613" s="12">
        <v>1</v>
      </c>
      <c r="X1613" s="12">
        <v>1</v>
      </c>
      <c r="Y1613" s="12">
        <v>0</v>
      </c>
      <c r="Z1613" s="12">
        <v>0</v>
      </c>
      <c r="AA1613" s="12">
        <v>1</v>
      </c>
      <c r="AB1613" s="12">
        <v>0</v>
      </c>
      <c r="AC1613" s="12">
        <v>0</v>
      </c>
      <c r="AD1613" s="12">
        <v>1</v>
      </c>
      <c r="AE1613" s="12">
        <v>0</v>
      </c>
      <c r="AF1613" s="12">
        <v>0.45</v>
      </c>
      <c r="AG1613" s="113">
        <v>3.1354942159291497</v>
      </c>
      <c r="AH1613" s="12">
        <v>1</v>
      </c>
      <c r="AI1613" s="24">
        <v>23</v>
      </c>
      <c r="AJ1613" s="12">
        <v>1</v>
      </c>
      <c r="AK1613" s="12" t="s">
        <v>2040</v>
      </c>
      <c r="AL1613" s="12">
        <v>42</v>
      </c>
      <c r="AM1613" s="12" t="s">
        <v>316</v>
      </c>
      <c r="AN1613" s="128">
        <f t="shared" si="60"/>
        <v>4.2247878582473906</v>
      </c>
      <c r="AO1613" s="12">
        <v>1151.0899999999999</v>
      </c>
      <c r="AP1613" s="12" t="s">
        <v>2065</v>
      </c>
      <c r="AQ1613" s="12" t="s">
        <v>2065</v>
      </c>
      <c r="AR1613" s="12" t="s">
        <v>482</v>
      </c>
      <c r="AS1613" s="12" t="s">
        <v>2072</v>
      </c>
      <c r="AT1613" s="12" t="s">
        <v>17</v>
      </c>
    </row>
    <row r="1614" spans="1:47" ht="15" customHeight="1" x14ac:dyDescent="0.3">
      <c r="A1614" s="15">
        <v>7.7060954192071013E-2</v>
      </c>
      <c r="B1614" s="12">
        <v>3.3590672340133514E-2</v>
      </c>
      <c r="C1614" s="12">
        <v>1</v>
      </c>
      <c r="D1614" s="12">
        <v>0</v>
      </c>
      <c r="E1614" s="12">
        <v>0</v>
      </c>
      <c r="F1614" s="12">
        <v>0</v>
      </c>
      <c r="G1614" s="12">
        <v>1</v>
      </c>
      <c r="H1614" s="12">
        <v>0</v>
      </c>
      <c r="I1614" s="12">
        <v>0</v>
      </c>
      <c r="J1614" s="12">
        <v>0</v>
      </c>
      <c r="K1614" s="12">
        <v>0</v>
      </c>
      <c r="L1614" s="12">
        <v>0</v>
      </c>
      <c r="M1614" s="12">
        <v>0</v>
      </c>
      <c r="N1614" s="12">
        <v>0</v>
      </c>
      <c r="O1614" s="113">
        <v>7.6073814256397911</v>
      </c>
      <c r="P1614" s="12">
        <v>0</v>
      </c>
      <c r="Q1614" s="12">
        <v>0</v>
      </c>
      <c r="R1614" s="135">
        <v>5.4909181249999337</v>
      </c>
      <c r="S1614" s="128">
        <v>3.3672958299864741</v>
      </c>
      <c r="T1614" s="126">
        <v>1</v>
      </c>
      <c r="U1614" s="128">
        <v>0.59939122899504371</v>
      </c>
      <c r="V1614" s="12">
        <v>0</v>
      </c>
      <c r="W1614" s="12">
        <v>1</v>
      </c>
      <c r="X1614" s="12">
        <v>1</v>
      </c>
      <c r="Y1614" s="12">
        <v>0</v>
      </c>
      <c r="Z1614" s="12">
        <v>0</v>
      </c>
      <c r="AA1614" s="12">
        <v>1</v>
      </c>
      <c r="AB1614" s="12">
        <v>0</v>
      </c>
      <c r="AC1614" s="12">
        <v>0</v>
      </c>
      <c r="AD1614" s="12">
        <v>1</v>
      </c>
      <c r="AE1614" s="12">
        <v>0</v>
      </c>
      <c r="AF1614" s="12">
        <v>0.45</v>
      </c>
      <c r="AG1614" s="113">
        <v>3.1354942159291497</v>
      </c>
      <c r="AH1614" s="12">
        <v>1</v>
      </c>
      <c r="AI1614" s="24">
        <v>23</v>
      </c>
      <c r="AJ1614" s="12">
        <v>1</v>
      </c>
      <c r="AK1614" s="12" t="s">
        <v>2040</v>
      </c>
      <c r="AL1614" s="12">
        <v>42</v>
      </c>
      <c r="AM1614" s="12" t="s">
        <v>316</v>
      </c>
      <c r="AN1614" s="128">
        <f t="shared" si="60"/>
        <v>4.2247878582473906</v>
      </c>
      <c r="AO1614" s="12">
        <v>1151.0899999999999</v>
      </c>
      <c r="AP1614" s="12" t="s">
        <v>2065</v>
      </c>
      <c r="AQ1614" s="12" t="s">
        <v>2065</v>
      </c>
      <c r="AR1614" s="12" t="s">
        <v>483</v>
      </c>
      <c r="AS1614" s="12" t="s">
        <v>2073</v>
      </c>
      <c r="AT1614" s="12" t="s">
        <v>17</v>
      </c>
    </row>
    <row r="1615" spans="1:47" ht="15" customHeight="1" x14ac:dyDescent="0.3">
      <c r="A1615" s="15">
        <v>5.557712032061226E-2</v>
      </c>
      <c r="B1615" s="12">
        <v>3.3638783351949524E-2</v>
      </c>
      <c r="C1615" s="12">
        <v>1</v>
      </c>
      <c r="D1615" s="12">
        <v>0</v>
      </c>
      <c r="E1615" s="12">
        <v>0</v>
      </c>
      <c r="F1615" s="12">
        <v>0</v>
      </c>
      <c r="G1615" s="12">
        <v>1</v>
      </c>
      <c r="H1615" s="12">
        <v>0</v>
      </c>
      <c r="I1615" s="12">
        <v>0</v>
      </c>
      <c r="J1615" s="12">
        <v>0</v>
      </c>
      <c r="K1615" s="12">
        <v>0</v>
      </c>
      <c r="L1615" s="12">
        <v>0</v>
      </c>
      <c r="M1615" s="12">
        <v>0</v>
      </c>
      <c r="N1615" s="12">
        <v>0</v>
      </c>
      <c r="O1615" s="113">
        <v>7.6073814256397911</v>
      </c>
      <c r="P1615" s="12">
        <v>0</v>
      </c>
      <c r="Q1615" s="12">
        <v>0</v>
      </c>
      <c r="R1615" s="135">
        <v>5.4909181249999337</v>
      </c>
      <c r="S1615" s="128">
        <v>3.3672958299864741</v>
      </c>
      <c r="T1615" s="126">
        <v>1</v>
      </c>
      <c r="U1615" s="128">
        <v>0.59939122899504371</v>
      </c>
      <c r="V1615" s="12">
        <v>0</v>
      </c>
      <c r="W1615" s="12">
        <v>1</v>
      </c>
      <c r="X1615" s="12">
        <v>1</v>
      </c>
      <c r="Y1615" s="12">
        <v>0</v>
      </c>
      <c r="Z1615" s="12">
        <v>0</v>
      </c>
      <c r="AA1615" s="12">
        <v>1</v>
      </c>
      <c r="AB1615" s="12">
        <v>0</v>
      </c>
      <c r="AC1615" s="12">
        <v>0</v>
      </c>
      <c r="AD1615" s="12">
        <v>1</v>
      </c>
      <c r="AE1615" s="12">
        <v>0</v>
      </c>
      <c r="AF1615" s="12">
        <v>0.45</v>
      </c>
      <c r="AG1615" s="113">
        <v>3.1354942159291497</v>
      </c>
      <c r="AH1615" s="12">
        <v>1</v>
      </c>
      <c r="AI1615" s="24">
        <v>23</v>
      </c>
      <c r="AJ1615" s="12">
        <v>1</v>
      </c>
      <c r="AK1615" s="12" t="s">
        <v>2040</v>
      </c>
      <c r="AL1615" s="12">
        <v>42</v>
      </c>
      <c r="AM1615" s="12" t="s">
        <v>316</v>
      </c>
      <c r="AN1615" s="128">
        <f t="shared" si="60"/>
        <v>4.2247878582473906</v>
      </c>
      <c r="AO1615" s="12">
        <v>1151.0899999999999</v>
      </c>
      <c r="AP1615" s="12" t="s">
        <v>2065</v>
      </c>
      <c r="AQ1615" s="12" t="s">
        <v>2065</v>
      </c>
      <c r="AR1615" s="12" t="s">
        <v>2066</v>
      </c>
      <c r="AS1615" s="12" t="s">
        <v>2074</v>
      </c>
      <c r="AT1615" s="12" t="s">
        <v>17</v>
      </c>
    </row>
    <row r="1616" spans="1:47" ht="15" customHeight="1" x14ac:dyDescent="0.3">
      <c r="A1616" s="15">
        <v>7.7752001713574562E-2</v>
      </c>
      <c r="B1616" s="12">
        <v>3.3588864740264214E-2</v>
      </c>
      <c r="C1616" s="12">
        <v>1</v>
      </c>
      <c r="D1616" s="12">
        <v>0</v>
      </c>
      <c r="E1616" s="12">
        <v>0</v>
      </c>
      <c r="F1616" s="12">
        <v>0</v>
      </c>
      <c r="G1616" s="12">
        <v>1</v>
      </c>
      <c r="H1616" s="12">
        <v>0</v>
      </c>
      <c r="I1616" s="12">
        <v>0</v>
      </c>
      <c r="J1616" s="12">
        <v>0</v>
      </c>
      <c r="K1616" s="12">
        <v>0</v>
      </c>
      <c r="L1616" s="12">
        <v>0</v>
      </c>
      <c r="M1616" s="12">
        <v>0</v>
      </c>
      <c r="N1616" s="12">
        <v>0</v>
      </c>
      <c r="O1616" s="113">
        <v>7.6073814256397911</v>
      </c>
      <c r="P1616" s="12">
        <v>0</v>
      </c>
      <c r="Q1616" s="12">
        <v>0</v>
      </c>
      <c r="R1616" s="135">
        <v>5.4909181249999337</v>
      </c>
      <c r="S1616" s="128">
        <v>3.3672958299864741</v>
      </c>
      <c r="T1616" s="126">
        <v>1</v>
      </c>
      <c r="U1616" s="128">
        <v>0.59939122899504371</v>
      </c>
      <c r="V1616" s="12">
        <v>0</v>
      </c>
      <c r="W1616" s="12">
        <v>1</v>
      </c>
      <c r="X1616" s="12">
        <v>1</v>
      </c>
      <c r="Y1616" s="12">
        <v>0</v>
      </c>
      <c r="Z1616" s="12">
        <v>0</v>
      </c>
      <c r="AA1616" s="12">
        <v>1</v>
      </c>
      <c r="AB1616" s="12">
        <v>0</v>
      </c>
      <c r="AC1616" s="12">
        <v>0</v>
      </c>
      <c r="AD1616" s="12">
        <v>1</v>
      </c>
      <c r="AE1616" s="12">
        <v>0</v>
      </c>
      <c r="AF1616" s="12">
        <v>0.45</v>
      </c>
      <c r="AG1616" s="113">
        <v>3.1354942159291497</v>
      </c>
      <c r="AH1616" s="12">
        <v>1</v>
      </c>
      <c r="AI1616" s="24">
        <v>23</v>
      </c>
      <c r="AJ1616" s="12">
        <v>1</v>
      </c>
      <c r="AK1616" s="12" t="s">
        <v>2040</v>
      </c>
      <c r="AL1616" s="12">
        <v>42</v>
      </c>
      <c r="AM1616" s="12" t="s">
        <v>316</v>
      </c>
      <c r="AN1616" s="128">
        <f t="shared" si="60"/>
        <v>4.2247878582473906</v>
      </c>
      <c r="AO1616" s="12">
        <v>1151.0899999999999</v>
      </c>
      <c r="AP1616" s="12" t="s">
        <v>2065</v>
      </c>
      <c r="AQ1616" s="12" t="s">
        <v>2065</v>
      </c>
      <c r="AR1616" s="12" t="s">
        <v>2067</v>
      </c>
      <c r="AS1616" s="12" t="s">
        <v>2075</v>
      </c>
      <c r="AT1616" s="12" t="s">
        <v>17</v>
      </c>
    </row>
    <row r="1617" spans="1:47" ht="15" customHeight="1" x14ac:dyDescent="0.3">
      <c r="A1617" s="15">
        <v>7.089167995782962E-2</v>
      </c>
      <c r="B1617" s="12">
        <v>3.3606090499040342E-2</v>
      </c>
      <c r="C1617" s="12">
        <v>1</v>
      </c>
      <c r="D1617" s="12">
        <v>0</v>
      </c>
      <c r="E1617" s="12">
        <v>0</v>
      </c>
      <c r="F1617" s="12">
        <v>0</v>
      </c>
      <c r="G1617" s="12">
        <v>1</v>
      </c>
      <c r="H1617" s="12">
        <v>0</v>
      </c>
      <c r="I1617" s="12">
        <v>0</v>
      </c>
      <c r="J1617" s="12">
        <v>0</v>
      </c>
      <c r="K1617" s="12">
        <v>0</v>
      </c>
      <c r="L1617" s="12">
        <v>0</v>
      </c>
      <c r="M1617" s="12">
        <v>0</v>
      </c>
      <c r="N1617" s="12">
        <v>0</v>
      </c>
      <c r="O1617" s="113">
        <v>7.6073814256397911</v>
      </c>
      <c r="P1617" s="12">
        <v>0</v>
      </c>
      <c r="Q1617" s="12">
        <v>0</v>
      </c>
      <c r="R1617" s="135">
        <v>5.4909181249999337</v>
      </c>
      <c r="S1617" s="128">
        <v>3.3672958299864741</v>
      </c>
      <c r="T1617" s="126">
        <v>1</v>
      </c>
      <c r="U1617" s="128">
        <v>0.59939122899504371</v>
      </c>
      <c r="V1617" s="12">
        <v>0</v>
      </c>
      <c r="W1617" s="12">
        <v>1</v>
      </c>
      <c r="X1617" s="12">
        <v>1</v>
      </c>
      <c r="Y1617" s="12">
        <v>0</v>
      </c>
      <c r="Z1617" s="12">
        <v>0</v>
      </c>
      <c r="AA1617" s="12">
        <v>1</v>
      </c>
      <c r="AB1617" s="12">
        <v>0</v>
      </c>
      <c r="AC1617" s="12">
        <v>0</v>
      </c>
      <c r="AD1617" s="12">
        <v>1</v>
      </c>
      <c r="AE1617" s="12">
        <v>0</v>
      </c>
      <c r="AF1617" s="12">
        <v>0.45</v>
      </c>
      <c r="AG1617" s="113">
        <v>3.1354942159291497</v>
      </c>
      <c r="AH1617" s="12">
        <v>1</v>
      </c>
      <c r="AI1617" s="24">
        <v>23</v>
      </c>
      <c r="AJ1617" s="12">
        <v>1</v>
      </c>
      <c r="AK1617" s="12" t="s">
        <v>2040</v>
      </c>
      <c r="AL1617" s="12">
        <v>42</v>
      </c>
      <c r="AM1617" s="12" t="s">
        <v>316</v>
      </c>
      <c r="AN1617" s="128">
        <f t="shared" si="60"/>
        <v>4.2247878582473906</v>
      </c>
      <c r="AO1617" s="12">
        <v>1151.0899999999999</v>
      </c>
      <c r="AP1617" s="12" t="s">
        <v>2065</v>
      </c>
      <c r="AQ1617" s="12" t="s">
        <v>2065</v>
      </c>
      <c r="AR1617" s="12" t="s">
        <v>2068</v>
      </c>
      <c r="AS1617" s="12" t="s">
        <v>2076</v>
      </c>
      <c r="AT1617" s="12" t="s">
        <v>17</v>
      </c>
    </row>
    <row r="1618" spans="1:47" ht="15" customHeight="1" x14ac:dyDescent="0.3">
      <c r="A1618" s="15">
        <v>3.5212098750157302E-2</v>
      </c>
      <c r="B1618" s="12">
        <v>3.3669963038471577E-2</v>
      </c>
      <c r="C1618" s="12">
        <v>1</v>
      </c>
      <c r="D1618" s="12">
        <v>0</v>
      </c>
      <c r="E1618" s="12">
        <v>0</v>
      </c>
      <c r="F1618" s="12">
        <v>0</v>
      </c>
      <c r="G1618" s="12">
        <v>1</v>
      </c>
      <c r="H1618" s="12">
        <v>0</v>
      </c>
      <c r="I1618" s="12">
        <v>0</v>
      </c>
      <c r="J1618" s="12">
        <v>0</v>
      </c>
      <c r="K1618" s="12">
        <v>0</v>
      </c>
      <c r="L1618" s="12">
        <v>0</v>
      </c>
      <c r="M1618" s="12">
        <v>0</v>
      </c>
      <c r="N1618" s="12">
        <v>0</v>
      </c>
      <c r="O1618" s="113">
        <v>7.6073814256397911</v>
      </c>
      <c r="P1618" s="12">
        <v>0</v>
      </c>
      <c r="Q1618" s="12">
        <v>0</v>
      </c>
      <c r="R1618" s="135">
        <v>5.4909181249999337</v>
      </c>
      <c r="S1618" s="128">
        <v>3.3672958299864741</v>
      </c>
      <c r="T1618" s="126">
        <v>1</v>
      </c>
      <c r="U1618" s="128">
        <v>0.59939122899504371</v>
      </c>
      <c r="V1618" s="12">
        <v>0</v>
      </c>
      <c r="W1618" s="12">
        <v>1</v>
      </c>
      <c r="X1618" s="12">
        <v>1</v>
      </c>
      <c r="Y1618" s="12">
        <v>0</v>
      </c>
      <c r="Z1618" s="12">
        <v>0</v>
      </c>
      <c r="AA1618" s="12">
        <v>1</v>
      </c>
      <c r="AB1618" s="12">
        <v>0</v>
      </c>
      <c r="AC1618" s="12">
        <v>0</v>
      </c>
      <c r="AD1618" s="12">
        <v>1</v>
      </c>
      <c r="AE1618" s="12">
        <v>0</v>
      </c>
      <c r="AF1618" s="12">
        <v>0.45</v>
      </c>
      <c r="AG1618" s="113">
        <v>3.1354942159291497</v>
      </c>
      <c r="AH1618" s="12">
        <v>1</v>
      </c>
      <c r="AI1618" s="24">
        <v>23</v>
      </c>
      <c r="AJ1618" s="12">
        <v>1</v>
      </c>
      <c r="AK1618" s="12" t="s">
        <v>2040</v>
      </c>
      <c r="AL1618" s="12">
        <v>42</v>
      </c>
      <c r="AM1618" s="12" t="s">
        <v>316</v>
      </c>
      <c r="AN1618" s="128">
        <f t="shared" si="60"/>
        <v>4.2247878582473906</v>
      </c>
      <c r="AO1618" s="12">
        <v>1151.0899999999999</v>
      </c>
      <c r="AP1618" s="12" t="s">
        <v>2065</v>
      </c>
      <c r="AQ1618" s="12" t="s">
        <v>2065</v>
      </c>
      <c r="AR1618" s="12" t="s">
        <v>2069</v>
      </c>
      <c r="AS1618" s="12" t="s">
        <v>2077</v>
      </c>
      <c r="AT1618" s="12" t="s">
        <v>17</v>
      </c>
    </row>
    <row r="1619" spans="1:47" ht="15" customHeight="1" x14ac:dyDescent="0.3">
      <c r="A1619" s="15">
        <v>5.4654472948454061E-2</v>
      </c>
      <c r="B1619" s="12">
        <v>3.3602379664605088E-2</v>
      </c>
      <c r="C1619" s="12">
        <v>1</v>
      </c>
      <c r="D1619" s="12">
        <v>0</v>
      </c>
      <c r="E1619" s="12">
        <v>0</v>
      </c>
      <c r="F1619" s="12">
        <v>0</v>
      </c>
      <c r="G1619" s="12">
        <v>1</v>
      </c>
      <c r="H1619" s="12">
        <v>0</v>
      </c>
      <c r="I1619" s="12">
        <v>0</v>
      </c>
      <c r="J1619" s="12">
        <v>0</v>
      </c>
      <c r="K1619" s="12">
        <v>0</v>
      </c>
      <c r="L1619" s="12">
        <v>0</v>
      </c>
      <c r="M1619" s="12">
        <v>0</v>
      </c>
      <c r="N1619" s="12">
        <v>0</v>
      </c>
      <c r="O1619" s="113">
        <v>7.6073814256397911</v>
      </c>
      <c r="P1619" s="12">
        <v>0</v>
      </c>
      <c r="Q1619" s="12">
        <v>0</v>
      </c>
      <c r="R1619" s="135">
        <v>5.4909181249999337</v>
      </c>
      <c r="S1619" s="128">
        <v>3.3672958299864741</v>
      </c>
      <c r="T1619" s="126">
        <v>1</v>
      </c>
      <c r="U1619" s="128">
        <v>0.59939122899504371</v>
      </c>
      <c r="V1619" s="12">
        <v>0</v>
      </c>
      <c r="W1619" s="12">
        <v>1</v>
      </c>
      <c r="X1619" s="12">
        <v>1</v>
      </c>
      <c r="Y1619" s="12">
        <v>0</v>
      </c>
      <c r="Z1619" s="12">
        <v>0</v>
      </c>
      <c r="AA1619" s="12">
        <v>1</v>
      </c>
      <c r="AB1619" s="12">
        <v>0</v>
      </c>
      <c r="AC1619" s="12">
        <v>0</v>
      </c>
      <c r="AD1619" s="12">
        <v>1</v>
      </c>
      <c r="AE1619" s="12">
        <v>0</v>
      </c>
      <c r="AF1619" s="12">
        <v>0.45</v>
      </c>
      <c r="AG1619" s="113">
        <v>3.1354942159291497</v>
      </c>
      <c r="AH1619" s="12">
        <v>1</v>
      </c>
      <c r="AI1619" s="24">
        <v>23</v>
      </c>
      <c r="AJ1619" s="12">
        <v>1</v>
      </c>
      <c r="AK1619" s="12" t="s">
        <v>2040</v>
      </c>
      <c r="AL1619" s="12">
        <v>42</v>
      </c>
      <c r="AM1619" s="12" t="s">
        <v>316</v>
      </c>
      <c r="AN1619" s="128">
        <f t="shared" si="60"/>
        <v>4.2247878582473906</v>
      </c>
      <c r="AO1619" s="12">
        <v>1151.0899999999999</v>
      </c>
      <c r="AP1619" s="12" t="s">
        <v>2065</v>
      </c>
      <c r="AQ1619" s="12" t="s">
        <v>2065</v>
      </c>
      <c r="AR1619" s="12" t="s">
        <v>482</v>
      </c>
      <c r="AS1619" s="12" t="s">
        <v>2072</v>
      </c>
      <c r="AT1619" s="12" t="s">
        <v>17</v>
      </c>
    </row>
    <row r="1620" spans="1:47" ht="15" customHeight="1" x14ac:dyDescent="0.3">
      <c r="A1620" s="15">
        <v>8.6519963359376464E-2</v>
      </c>
      <c r="B1620" s="12">
        <v>3.3526485801758384E-2</v>
      </c>
      <c r="C1620" s="12">
        <v>1</v>
      </c>
      <c r="D1620" s="12">
        <v>0</v>
      </c>
      <c r="E1620" s="12">
        <v>0</v>
      </c>
      <c r="F1620" s="12">
        <v>0</v>
      </c>
      <c r="G1620" s="12">
        <v>1</v>
      </c>
      <c r="H1620" s="12">
        <v>0</v>
      </c>
      <c r="I1620" s="12">
        <v>0</v>
      </c>
      <c r="J1620" s="12">
        <v>0</v>
      </c>
      <c r="K1620" s="12">
        <v>0</v>
      </c>
      <c r="L1620" s="12">
        <v>0</v>
      </c>
      <c r="M1620" s="12">
        <v>0</v>
      </c>
      <c r="N1620" s="12">
        <v>0</v>
      </c>
      <c r="O1620" s="113">
        <v>7.6073814256397911</v>
      </c>
      <c r="P1620" s="12">
        <v>0</v>
      </c>
      <c r="Q1620" s="12">
        <v>0</v>
      </c>
      <c r="R1620" s="135">
        <v>5.4909181249999337</v>
      </c>
      <c r="S1620" s="128">
        <v>3.3672958299864741</v>
      </c>
      <c r="T1620" s="126">
        <v>1</v>
      </c>
      <c r="U1620" s="128">
        <v>0.59939122899504371</v>
      </c>
      <c r="V1620" s="12">
        <v>0</v>
      </c>
      <c r="W1620" s="12">
        <v>1</v>
      </c>
      <c r="X1620" s="12">
        <v>1</v>
      </c>
      <c r="Y1620" s="12">
        <v>0</v>
      </c>
      <c r="Z1620" s="12">
        <v>0</v>
      </c>
      <c r="AA1620" s="12">
        <v>1</v>
      </c>
      <c r="AB1620" s="12">
        <v>0</v>
      </c>
      <c r="AC1620" s="12">
        <v>0</v>
      </c>
      <c r="AD1620" s="12">
        <v>1</v>
      </c>
      <c r="AE1620" s="12">
        <v>0</v>
      </c>
      <c r="AF1620" s="12">
        <v>0.45</v>
      </c>
      <c r="AG1620" s="113">
        <v>3.1354942159291497</v>
      </c>
      <c r="AH1620" s="12">
        <v>1</v>
      </c>
      <c r="AI1620" s="24">
        <v>23</v>
      </c>
      <c r="AJ1620" s="12">
        <v>1</v>
      </c>
      <c r="AK1620" s="12" t="s">
        <v>2040</v>
      </c>
      <c r="AL1620" s="12">
        <v>42</v>
      </c>
      <c r="AM1620" s="12" t="s">
        <v>316</v>
      </c>
      <c r="AN1620" s="128">
        <f t="shared" si="60"/>
        <v>4.2247878582473906</v>
      </c>
      <c r="AO1620" s="12">
        <v>1151.0899999999999</v>
      </c>
      <c r="AP1620" s="12" t="s">
        <v>2065</v>
      </c>
      <c r="AQ1620" s="12" t="s">
        <v>2065</v>
      </c>
      <c r="AR1620" s="12" t="s">
        <v>483</v>
      </c>
      <c r="AS1620" s="12" t="s">
        <v>2073</v>
      </c>
      <c r="AT1620" s="12" t="s">
        <v>17</v>
      </c>
    </row>
    <row r="1621" spans="1:47" ht="15" customHeight="1" x14ac:dyDescent="0.3">
      <c r="A1621" s="15">
        <v>6.8791648914157039E-2</v>
      </c>
      <c r="B1621" s="12">
        <v>3.3572957843272813E-2</v>
      </c>
      <c r="C1621" s="12">
        <v>1</v>
      </c>
      <c r="D1621" s="12">
        <v>0</v>
      </c>
      <c r="E1621" s="12">
        <v>0</v>
      </c>
      <c r="F1621" s="12">
        <v>0</v>
      </c>
      <c r="G1621" s="12">
        <v>1</v>
      </c>
      <c r="H1621" s="12">
        <v>0</v>
      </c>
      <c r="I1621" s="12">
        <v>0</v>
      </c>
      <c r="J1621" s="12">
        <v>0</v>
      </c>
      <c r="K1621" s="12">
        <v>0</v>
      </c>
      <c r="L1621" s="12">
        <v>0</v>
      </c>
      <c r="M1621" s="12">
        <v>0</v>
      </c>
      <c r="N1621" s="12">
        <v>0</v>
      </c>
      <c r="O1621" s="113">
        <v>7.6073814256397911</v>
      </c>
      <c r="P1621" s="12">
        <v>0</v>
      </c>
      <c r="Q1621" s="12">
        <v>0</v>
      </c>
      <c r="R1621" s="135">
        <v>5.4909181249999337</v>
      </c>
      <c r="S1621" s="128">
        <v>3.3672958299864741</v>
      </c>
      <c r="T1621" s="126">
        <v>1</v>
      </c>
      <c r="U1621" s="128">
        <v>0.59939122899504371</v>
      </c>
      <c r="V1621" s="12">
        <v>0</v>
      </c>
      <c r="W1621" s="12">
        <v>1</v>
      </c>
      <c r="X1621" s="12">
        <v>1</v>
      </c>
      <c r="Y1621" s="12">
        <v>0</v>
      </c>
      <c r="Z1621" s="12">
        <v>0</v>
      </c>
      <c r="AA1621" s="12">
        <v>1</v>
      </c>
      <c r="AB1621" s="12">
        <v>0</v>
      </c>
      <c r="AC1621" s="12">
        <v>0</v>
      </c>
      <c r="AD1621" s="12">
        <v>1</v>
      </c>
      <c r="AE1621" s="12">
        <v>0</v>
      </c>
      <c r="AF1621" s="12">
        <v>0.45</v>
      </c>
      <c r="AG1621" s="113">
        <v>3.1354942159291497</v>
      </c>
      <c r="AH1621" s="12">
        <v>1</v>
      </c>
      <c r="AI1621" s="24">
        <v>23</v>
      </c>
      <c r="AJ1621" s="12">
        <v>1</v>
      </c>
      <c r="AK1621" s="12" t="s">
        <v>2040</v>
      </c>
      <c r="AL1621" s="12">
        <v>42</v>
      </c>
      <c r="AM1621" s="12" t="s">
        <v>316</v>
      </c>
      <c r="AN1621" s="128">
        <f t="shared" si="60"/>
        <v>4.2247878582473906</v>
      </c>
      <c r="AO1621" s="12">
        <v>1151.0899999999999</v>
      </c>
      <c r="AP1621" s="12" t="s">
        <v>2065</v>
      </c>
      <c r="AQ1621" s="12" t="s">
        <v>2065</v>
      </c>
      <c r="AR1621" s="12" t="s">
        <v>2066</v>
      </c>
      <c r="AS1621" s="12" t="s">
        <v>2074</v>
      </c>
      <c r="AT1621" s="12" t="s">
        <v>17</v>
      </c>
    </row>
    <row r="1622" spans="1:47" ht="15" customHeight="1" x14ac:dyDescent="0.3">
      <c r="A1622" s="15">
        <v>6.6528616505436039E-2</v>
      </c>
      <c r="B1622" s="12">
        <v>3.3578122481517252E-2</v>
      </c>
      <c r="C1622" s="12">
        <v>1</v>
      </c>
      <c r="D1622" s="12">
        <v>0</v>
      </c>
      <c r="E1622" s="12">
        <v>0</v>
      </c>
      <c r="F1622" s="12">
        <v>0</v>
      </c>
      <c r="G1622" s="12">
        <v>1</v>
      </c>
      <c r="H1622" s="12">
        <v>0</v>
      </c>
      <c r="I1622" s="12">
        <v>0</v>
      </c>
      <c r="J1622" s="12">
        <v>0</v>
      </c>
      <c r="K1622" s="12">
        <v>0</v>
      </c>
      <c r="L1622" s="12">
        <v>0</v>
      </c>
      <c r="M1622" s="12">
        <v>0</v>
      </c>
      <c r="N1622" s="12">
        <v>0</v>
      </c>
      <c r="O1622" s="113">
        <v>7.6073814256397911</v>
      </c>
      <c r="P1622" s="12">
        <v>0</v>
      </c>
      <c r="Q1622" s="12">
        <v>0</v>
      </c>
      <c r="R1622" s="135">
        <v>5.4909181249999337</v>
      </c>
      <c r="S1622" s="128">
        <v>3.3672958299864741</v>
      </c>
      <c r="T1622" s="126">
        <v>1</v>
      </c>
      <c r="U1622" s="128">
        <v>0.59939122899504371</v>
      </c>
      <c r="V1622" s="12">
        <v>0</v>
      </c>
      <c r="W1622" s="12">
        <v>1</v>
      </c>
      <c r="X1622" s="12">
        <v>1</v>
      </c>
      <c r="Y1622" s="12">
        <v>0</v>
      </c>
      <c r="Z1622" s="12">
        <v>0</v>
      </c>
      <c r="AA1622" s="12">
        <v>1</v>
      </c>
      <c r="AB1622" s="12">
        <v>0</v>
      </c>
      <c r="AC1622" s="12">
        <v>0</v>
      </c>
      <c r="AD1622" s="12">
        <v>1</v>
      </c>
      <c r="AE1622" s="12">
        <v>0</v>
      </c>
      <c r="AF1622" s="12">
        <v>0.45</v>
      </c>
      <c r="AG1622" s="113">
        <v>3.1354942159291497</v>
      </c>
      <c r="AH1622" s="12">
        <v>1</v>
      </c>
      <c r="AI1622" s="24">
        <v>23</v>
      </c>
      <c r="AJ1622" s="12">
        <v>1</v>
      </c>
      <c r="AK1622" s="12" t="s">
        <v>2040</v>
      </c>
      <c r="AL1622" s="12">
        <v>42</v>
      </c>
      <c r="AM1622" s="12" t="s">
        <v>316</v>
      </c>
      <c r="AN1622" s="128">
        <f t="shared" si="60"/>
        <v>4.2247878582473906</v>
      </c>
      <c r="AO1622" s="12">
        <v>1151.0899999999999</v>
      </c>
      <c r="AP1622" s="12" t="s">
        <v>2065</v>
      </c>
      <c r="AQ1622" s="12" t="s">
        <v>2065</v>
      </c>
      <c r="AR1622" s="12" t="s">
        <v>2067</v>
      </c>
      <c r="AS1622" s="12" t="s">
        <v>2075</v>
      </c>
      <c r="AT1622" s="12" t="s">
        <v>17</v>
      </c>
    </row>
    <row r="1623" spans="1:47" ht="15" customHeight="1" x14ac:dyDescent="0.3">
      <c r="A1623" s="15">
        <v>8.1985173881457679E-2</v>
      </c>
      <c r="B1623" s="12">
        <v>3.3539389315141784E-2</v>
      </c>
      <c r="C1623" s="12">
        <v>1</v>
      </c>
      <c r="D1623" s="12">
        <v>0</v>
      </c>
      <c r="E1623" s="12">
        <v>0</v>
      </c>
      <c r="F1623" s="12">
        <v>0</v>
      </c>
      <c r="G1623" s="12">
        <v>1</v>
      </c>
      <c r="H1623" s="12">
        <v>0</v>
      </c>
      <c r="I1623" s="12">
        <v>0</v>
      </c>
      <c r="J1623" s="12">
        <v>0</v>
      </c>
      <c r="K1623" s="12">
        <v>0</v>
      </c>
      <c r="L1623" s="12">
        <v>0</v>
      </c>
      <c r="M1623" s="12">
        <v>0</v>
      </c>
      <c r="N1623" s="12">
        <v>0</v>
      </c>
      <c r="O1623" s="113">
        <v>7.6073814256397911</v>
      </c>
      <c r="P1623" s="12">
        <v>0</v>
      </c>
      <c r="Q1623" s="12">
        <v>0</v>
      </c>
      <c r="R1623" s="135">
        <v>5.4909181249999337</v>
      </c>
      <c r="S1623" s="128">
        <v>3.3672958299864741</v>
      </c>
      <c r="T1623" s="126">
        <v>1</v>
      </c>
      <c r="U1623" s="128">
        <v>0.59939122899504371</v>
      </c>
      <c r="V1623" s="12">
        <v>0</v>
      </c>
      <c r="W1623" s="12">
        <v>1</v>
      </c>
      <c r="X1623" s="12">
        <v>1</v>
      </c>
      <c r="Y1623" s="12">
        <v>0</v>
      </c>
      <c r="Z1623" s="12">
        <v>0</v>
      </c>
      <c r="AA1623" s="12">
        <v>1</v>
      </c>
      <c r="AB1623" s="12">
        <v>0</v>
      </c>
      <c r="AC1623" s="12">
        <v>0</v>
      </c>
      <c r="AD1623" s="12">
        <v>1</v>
      </c>
      <c r="AE1623" s="12">
        <v>0</v>
      </c>
      <c r="AF1623" s="12">
        <v>0.45</v>
      </c>
      <c r="AG1623" s="113">
        <v>3.1354942159291497</v>
      </c>
      <c r="AH1623" s="12">
        <v>1</v>
      </c>
      <c r="AI1623" s="24">
        <v>23</v>
      </c>
      <c r="AJ1623" s="12">
        <v>1</v>
      </c>
      <c r="AK1623" s="12" t="s">
        <v>2040</v>
      </c>
      <c r="AL1623" s="12">
        <v>42</v>
      </c>
      <c r="AM1623" s="12" t="s">
        <v>316</v>
      </c>
      <c r="AN1623" s="128">
        <f t="shared" si="60"/>
        <v>4.2247878582473906</v>
      </c>
      <c r="AO1623" s="12">
        <v>1151.0899999999999</v>
      </c>
      <c r="AP1623" s="12" t="s">
        <v>2065</v>
      </c>
      <c r="AQ1623" s="12" t="s">
        <v>2065</v>
      </c>
      <c r="AR1623" s="12" t="s">
        <v>2068</v>
      </c>
      <c r="AS1623" s="12" t="s">
        <v>2076</v>
      </c>
      <c r="AT1623" s="12" t="s">
        <v>17</v>
      </c>
    </row>
    <row r="1624" spans="1:47" ht="15" customHeight="1" x14ac:dyDescent="0.3">
      <c r="A1624" s="15">
        <v>2.5041883280353453E-2</v>
      </c>
      <c r="B1624" s="12">
        <v>3.3642126023101106E-2</v>
      </c>
      <c r="C1624" s="12">
        <v>1</v>
      </c>
      <c r="D1624" s="12">
        <v>0</v>
      </c>
      <c r="E1624" s="12">
        <v>0</v>
      </c>
      <c r="F1624" s="12">
        <v>0</v>
      </c>
      <c r="G1624" s="12">
        <v>1</v>
      </c>
      <c r="H1624" s="12">
        <v>0</v>
      </c>
      <c r="I1624" s="12">
        <v>0</v>
      </c>
      <c r="J1624" s="12">
        <v>0</v>
      </c>
      <c r="K1624" s="12">
        <v>0</v>
      </c>
      <c r="L1624" s="12">
        <v>0</v>
      </c>
      <c r="M1624" s="12">
        <v>0</v>
      </c>
      <c r="N1624" s="12">
        <v>0</v>
      </c>
      <c r="O1624" s="113">
        <v>7.6073814256397911</v>
      </c>
      <c r="P1624" s="12">
        <v>0</v>
      </c>
      <c r="Q1624" s="12">
        <v>0</v>
      </c>
      <c r="R1624" s="135">
        <v>5.4909181249999337</v>
      </c>
      <c r="S1624" s="128">
        <v>3.3672958299864741</v>
      </c>
      <c r="T1624" s="126">
        <v>1</v>
      </c>
      <c r="U1624" s="128">
        <v>0.59939122899504371</v>
      </c>
      <c r="V1624" s="12">
        <v>0</v>
      </c>
      <c r="W1624" s="12">
        <v>1</v>
      </c>
      <c r="X1624" s="12">
        <v>1</v>
      </c>
      <c r="Y1624" s="12">
        <v>0</v>
      </c>
      <c r="Z1624" s="12">
        <v>0</v>
      </c>
      <c r="AA1624" s="12">
        <v>1</v>
      </c>
      <c r="AB1624" s="12">
        <v>0</v>
      </c>
      <c r="AC1624" s="12">
        <v>0</v>
      </c>
      <c r="AD1624" s="12">
        <v>1</v>
      </c>
      <c r="AE1624" s="12">
        <v>0</v>
      </c>
      <c r="AF1624" s="12">
        <v>0.45</v>
      </c>
      <c r="AG1624" s="113">
        <v>3.1354942159291497</v>
      </c>
      <c r="AH1624" s="12">
        <v>1</v>
      </c>
      <c r="AI1624" s="24">
        <v>23</v>
      </c>
      <c r="AJ1624" s="12">
        <v>1</v>
      </c>
      <c r="AK1624" s="12" t="s">
        <v>2040</v>
      </c>
      <c r="AL1624" s="12">
        <v>42</v>
      </c>
      <c r="AM1624" s="12" t="s">
        <v>316</v>
      </c>
      <c r="AN1624" s="128">
        <f t="shared" si="60"/>
        <v>4.2247878582473906</v>
      </c>
      <c r="AO1624" s="12">
        <v>1151.0899999999999</v>
      </c>
      <c r="AP1624" s="12" t="s">
        <v>2065</v>
      </c>
      <c r="AQ1624" s="12" t="s">
        <v>2065</v>
      </c>
      <c r="AR1624" s="12" t="s">
        <v>2069</v>
      </c>
      <c r="AS1624" s="12" t="s">
        <v>2077</v>
      </c>
      <c r="AT1624" s="12" t="s">
        <v>17</v>
      </c>
      <c r="AU1624" s="12"/>
    </row>
    <row r="1625" spans="1:47" ht="15" customHeight="1" x14ac:dyDescent="0.3">
      <c r="A1625" s="15">
        <v>-4.2433489379577451E-2</v>
      </c>
      <c r="B1625" s="12">
        <v>0.11536604925072617</v>
      </c>
      <c r="C1625" s="12">
        <v>0</v>
      </c>
      <c r="D1625" s="12">
        <v>0</v>
      </c>
      <c r="E1625" s="12">
        <v>0</v>
      </c>
      <c r="F1625" s="12">
        <v>0</v>
      </c>
      <c r="G1625" s="12">
        <v>0</v>
      </c>
      <c r="H1625" s="12">
        <v>0</v>
      </c>
      <c r="I1625" s="12">
        <v>0</v>
      </c>
      <c r="J1625" s="12">
        <v>0</v>
      </c>
      <c r="K1625" s="12">
        <v>0</v>
      </c>
      <c r="L1625" s="12">
        <v>1</v>
      </c>
      <c r="M1625" s="12">
        <v>0</v>
      </c>
      <c r="N1625" s="12">
        <v>0</v>
      </c>
      <c r="O1625" s="113">
        <v>7.6076297802915089</v>
      </c>
      <c r="P1625" s="12">
        <v>0</v>
      </c>
      <c r="Q1625" s="12">
        <v>1</v>
      </c>
      <c r="R1625" s="135">
        <v>5.4909181249999337</v>
      </c>
      <c r="S1625" s="128">
        <v>2.7080502011022101</v>
      </c>
      <c r="T1625" s="126">
        <v>1</v>
      </c>
      <c r="U1625" s="128">
        <v>0.55787672748152084</v>
      </c>
      <c r="V1625" s="12">
        <v>1</v>
      </c>
      <c r="W1625" s="12">
        <v>1</v>
      </c>
      <c r="X1625" s="12">
        <v>1</v>
      </c>
      <c r="Y1625" s="12">
        <v>0</v>
      </c>
      <c r="Z1625" s="12">
        <v>1</v>
      </c>
      <c r="AA1625" s="12">
        <v>1</v>
      </c>
      <c r="AB1625" s="12">
        <v>0</v>
      </c>
      <c r="AC1625" s="12">
        <v>0</v>
      </c>
      <c r="AD1625" s="12">
        <v>0</v>
      </c>
      <c r="AE1625" s="12">
        <v>0</v>
      </c>
      <c r="AF1625" s="12">
        <v>0.94</v>
      </c>
      <c r="AG1625" s="113">
        <v>3.8286413964890951</v>
      </c>
      <c r="AH1625" s="12">
        <v>1</v>
      </c>
      <c r="AI1625" s="24">
        <v>20</v>
      </c>
      <c r="AJ1625" s="12">
        <v>1</v>
      </c>
      <c r="AK1625" s="12" t="s">
        <v>2079</v>
      </c>
      <c r="AL1625" s="12">
        <v>43</v>
      </c>
      <c r="AM1625" s="12" t="s">
        <v>319</v>
      </c>
      <c r="AN1625" s="128">
        <f t="shared" ref="AN1625:AN1644" si="61">LN(56.36)</f>
        <v>4.0317596870304797</v>
      </c>
      <c r="AO1625" s="12">
        <v>1376.05</v>
      </c>
      <c r="AP1625" s="12" t="s">
        <v>1521</v>
      </c>
      <c r="AQ1625" s="12" t="s">
        <v>2106</v>
      </c>
      <c r="AR1625" s="12" t="s">
        <v>2093</v>
      </c>
      <c r="AS1625" s="12" t="s">
        <v>2107</v>
      </c>
      <c r="AT1625" s="12" t="s">
        <v>17</v>
      </c>
    </row>
    <row r="1626" spans="1:47" ht="15" customHeight="1" x14ac:dyDescent="0.3">
      <c r="A1626" s="15">
        <v>0.37353266831382242</v>
      </c>
      <c r="B1626" s="12">
        <v>0.10711198785709318</v>
      </c>
      <c r="C1626" s="12">
        <v>0</v>
      </c>
      <c r="D1626" s="12">
        <v>0</v>
      </c>
      <c r="E1626" s="12">
        <v>0</v>
      </c>
      <c r="F1626" s="12">
        <v>0</v>
      </c>
      <c r="G1626" s="12">
        <v>0</v>
      </c>
      <c r="H1626" s="12">
        <v>0</v>
      </c>
      <c r="I1626" s="12">
        <v>0</v>
      </c>
      <c r="J1626" s="12">
        <v>0</v>
      </c>
      <c r="K1626" s="12">
        <v>0</v>
      </c>
      <c r="L1626" s="12">
        <v>1</v>
      </c>
      <c r="M1626" s="12">
        <v>0</v>
      </c>
      <c r="N1626" s="12">
        <v>0</v>
      </c>
      <c r="O1626" s="113">
        <v>7.6076297802915089</v>
      </c>
      <c r="P1626" s="12">
        <v>0</v>
      </c>
      <c r="Q1626" s="12">
        <v>1</v>
      </c>
      <c r="R1626" s="135">
        <v>5.4909181249999337</v>
      </c>
      <c r="S1626" s="128">
        <v>2.7080502011022101</v>
      </c>
      <c r="T1626" s="126">
        <v>1</v>
      </c>
      <c r="U1626" s="128">
        <v>0.55787672748152084</v>
      </c>
      <c r="V1626" s="12">
        <v>1</v>
      </c>
      <c r="W1626" s="12">
        <v>1</v>
      </c>
      <c r="X1626" s="12">
        <v>1</v>
      </c>
      <c r="Y1626" s="12">
        <v>0</v>
      </c>
      <c r="Z1626" s="12">
        <v>1</v>
      </c>
      <c r="AA1626" s="12">
        <v>1</v>
      </c>
      <c r="AB1626" s="12">
        <v>0</v>
      </c>
      <c r="AC1626" s="12">
        <v>0</v>
      </c>
      <c r="AD1626" s="12">
        <v>0</v>
      </c>
      <c r="AE1626" s="12">
        <v>0</v>
      </c>
      <c r="AF1626" s="12">
        <v>0.94</v>
      </c>
      <c r="AG1626" s="113">
        <v>3.8286413964890951</v>
      </c>
      <c r="AH1626" s="12">
        <v>1</v>
      </c>
      <c r="AI1626" s="24">
        <v>20</v>
      </c>
      <c r="AJ1626" s="12">
        <v>1</v>
      </c>
      <c r="AK1626" s="12" t="s">
        <v>2079</v>
      </c>
      <c r="AL1626" s="12">
        <v>43</v>
      </c>
      <c r="AM1626" s="12" t="s">
        <v>319</v>
      </c>
      <c r="AN1626" s="128">
        <f t="shared" si="61"/>
        <v>4.0317596870304797</v>
      </c>
      <c r="AO1626" s="12">
        <v>1376.05</v>
      </c>
      <c r="AP1626" s="12" t="s">
        <v>1521</v>
      </c>
      <c r="AQ1626" s="12" t="s">
        <v>2106</v>
      </c>
      <c r="AR1626" s="12" t="s">
        <v>2094</v>
      </c>
      <c r="AS1626" s="12" t="s">
        <v>2108</v>
      </c>
      <c r="AT1626" s="12" t="s">
        <v>17</v>
      </c>
    </row>
    <row r="1627" spans="1:47" ht="15" customHeight="1" x14ac:dyDescent="0.3">
      <c r="A1627" s="15">
        <v>0.13448197568232825</v>
      </c>
      <c r="B1627" s="12">
        <v>0.11442112848109698</v>
      </c>
      <c r="C1627" s="12">
        <v>0</v>
      </c>
      <c r="D1627" s="12">
        <v>0</v>
      </c>
      <c r="E1627" s="12">
        <v>0</v>
      </c>
      <c r="F1627" s="12">
        <v>0</v>
      </c>
      <c r="G1627" s="12">
        <v>0</v>
      </c>
      <c r="H1627" s="12">
        <v>0</v>
      </c>
      <c r="I1627" s="12">
        <v>0</v>
      </c>
      <c r="J1627" s="12">
        <v>0</v>
      </c>
      <c r="K1627" s="12">
        <v>0</v>
      </c>
      <c r="L1627" s="12">
        <v>1</v>
      </c>
      <c r="M1627" s="12">
        <v>0</v>
      </c>
      <c r="N1627" s="12">
        <v>0</v>
      </c>
      <c r="O1627" s="113">
        <v>7.6076297802915089</v>
      </c>
      <c r="P1627" s="12">
        <v>0</v>
      </c>
      <c r="Q1627" s="12">
        <v>1</v>
      </c>
      <c r="R1627" s="135">
        <v>5.4909181249999337</v>
      </c>
      <c r="S1627" s="128">
        <v>2.7080502011022101</v>
      </c>
      <c r="T1627" s="126">
        <v>1</v>
      </c>
      <c r="U1627" s="128">
        <v>0.55787672748152084</v>
      </c>
      <c r="V1627" s="12">
        <v>1</v>
      </c>
      <c r="W1627" s="12">
        <v>1</v>
      </c>
      <c r="X1627" s="12">
        <v>1</v>
      </c>
      <c r="Y1627" s="12">
        <v>0</v>
      </c>
      <c r="Z1627" s="12">
        <v>1</v>
      </c>
      <c r="AA1627" s="12">
        <v>1</v>
      </c>
      <c r="AB1627" s="12">
        <v>0</v>
      </c>
      <c r="AC1627" s="12">
        <v>0</v>
      </c>
      <c r="AD1627" s="12">
        <v>0</v>
      </c>
      <c r="AE1627" s="12">
        <v>0</v>
      </c>
      <c r="AF1627" s="12">
        <v>0.94</v>
      </c>
      <c r="AG1627" s="113">
        <v>3.8286413964890951</v>
      </c>
      <c r="AH1627" s="12">
        <v>1</v>
      </c>
      <c r="AI1627" s="24">
        <v>20</v>
      </c>
      <c r="AJ1627" s="12">
        <v>1</v>
      </c>
      <c r="AK1627" s="12" t="s">
        <v>2079</v>
      </c>
      <c r="AL1627" s="12">
        <v>43</v>
      </c>
      <c r="AM1627" s="12" t="s">
        <v>319</v>
      </c>
      <c r="AN1627" s="128">
        <f t="shared" si="61"/>
        <v>4.0317596870304797</v>
      </c>
      <c r="AO1627" s="12">
        <v>1376.05</v>
      </c>
      <c r="AP1627" s="12" t="s">
        <v>1521</v>
      </c>
      <c r="AQ1627" s="12" t="s">
        <v>2106</v>
      </c>
      <c r="AR1627" s="12" t="s">
        <v>2095</v>
      </c>
      <c r="AS1627" s="12" t="s">
        <v>2109</v>
      </c>
      <c r="AT1627" s="12" t="s">
        <v>17</v>
      </c>
    </row>
    <row r="1628" spans="1:47" ht="15" customHeight="1" x14ac:dyDescent="0.3">
      <c r="A1628" s="15">
        <v>-0.23611281065506692</v>
      </c>
      <c r="B1628" s="12">
        <v>0.11220521322675191</v>
      </c>
      <c r="C1628" s="12">
        <v>0</v>
      </c>
      <c r="D1628" s="12">
        <v>0</v>
      </c>
      <c r="E1628" s="12">
        <v>0</v>
      </c>
      <c r="F1628" s="12">
        <v>0</v>
      </c>
      <c r="G1628" s="12">
        <v>0</v>
      </c>
      <c r="H1628" s="12">
        <v>0</v>
      </c>
      <c r="I1628" s="12">
        <v>0</v>
      </c>
      <c r="J1628" s="12">
        <v>0</v>
      </c>
      <c r="K1628" s="12">
        <v>0</v>
      </c>
      <c r="L1628" s="12">
        <v>1</v>
      </c>
      <c r="M1628" s="12">
        <v>0</v>
      </c>
      <c r="N1628" s="12">
        <v>0</v>
      </c>
      <c r="O1628" s="113">
        <v>7.6076297802915089</v>
      </c>
      <c r="P1628" s="12">
        <v>0</v>
      </c>
      <c r="Q1628" s="12">
        <v>1</v>
      </c>
      <c r="R1628" s="135">
        <v>5.4909181249999337</v>
      </c>
      <c r="S1628" s="128">
        <v>2.7080502011022101</v>
      </c>
      <c r="T1628" s="126">
        <v>1</v>
      </c>
      <c r="U1628" s="128">
        <v>0.55787672748152084</v>
      </c>
      <c r="V1628" s="12">
        <v>1</v>
      </c>
      <c r="W1628" s="12">
        <v>1</v>
      </c>
      <c r="X1628" s="12">
        <v>1</v>
      </c>
      <c r="Y1628" s="12">
        <v>0</v>
      </c>
      <c r="Z1628" s="12">
        <v>1</v>
      </c>
      <c r="AA1628" s="12">
        <v>1</v>
      </c>
      <c r="AB1628" s="12">
        <v>0</v>
      </c>
      <c r="AC1628" s="12">
        <v>0</v>
      </c>
      <c r="AD1628" s="12">
        <v>0</v>
      </c>
      <c r="AE1628" s="12">
        <v>0</v>
      </c>
      <c r="AF1628" s="12">
        <v>0.94</v>
      </c>
      <c r="AG1628" s="113">
        <v>3.8286413964890951</v>
      </c>
      <c r="AH1628" s="12">
        <v>1</v>
      </c>
      <c r="AI1628" s="24">
        <v>20</v>
      </c>
      <c r="AJ1628" s="12">
        <v>1</v>
      </c>
      <c r="AK1628" s="12" t="s">
        <v>2079</v>
      </c>
      <c r="AL1628" s="12">
        <v>43</v>
      </c>
      <c r="AM1628" s="12" t="s">
        <v>319</v>
      </c>
      <c r="AN1628" s="128">
        <f t="shared" si="61"/>
        <v>4.0317596870304797</v>
      </c>
      <c r="AO1628" s="12">
        <v>1376.05</v>
      </c>
      <c r="AP1628" s="12" t="s">
        <v>1521</v>
      </c>
      <c r="AQ1628" s="12" t="s">
        <v>2106</v>
      </c>
      <c r="AR1628" s="12" t="s">
        <v>2096</v>
      </c>
      <c r="AS1628" s="12" t="s">
        <v>2110</v>
      </c>
      <c r="AT1628" s="12" t="s">
        <v>17</v>
      </c>
    </row>
    <row r="1629" spans="1:47" ht="15" customHeight="1" x14ac:dyDescent="0.3">
      <c r="A1629" s="15">
        <v>0.57209322086631142</v>
      </c>
      <c r="B1629" s="12">
        <v>9.4707222296845611E-2</v>
      </c>
      <c r="C1629" s="12">
        <v>0</v>
      </c>
      <c r="D1629" s="12">
        <v>0</v>
      </c>
      <c r="E1629" s="12">
        <v>0</v>
      </c>
      <c r="F1629" s="12">
        <v>0</v>
      </c>
      <c r="G1629" s="12">
        <v>0</v>
      </c>
      <c r="H1629" s="12">
        <v>0</v>
      </c>
      <c r="I1629" s="12">
        <v>0</v>
      </c>
      <c r="J1629" s="12">
        <v>0</v>
      </c>
      <c r="K1629" s="12">
        <v>0</v>
      </c>
      <c r="L1629" s="12">
        <v>1</v>
      </c>
      <c r="M1629" s="12">
        <v>0</v>
      </c>
      <c r="N1629" s="12">
        <v>0</v>
      </c>
      <c r="O1629" s="113">
        <v>7.6076297802915089</v>
      </c>
      <c r="P1629" s="12">
        <v>0</v>
      </c>
      <c r="Q1629" s="12">
        <v>1</v>
      </c>
      <c r="R1629" s="135">
        <v>5.4909181249999337</v>
      </c>
      <c r="S1629" s="128">
        <v>2.7080502011022101</v>
      </c>
      <c r="T1629" s="126">
        <v>1</v>
      </c>
      <c r="U1629" s="128">
        <v>0.55787672748152084</v>
      </c>
      <c r="V1629" s="12">
        <v>1</v>
      </c>
      <c r="W1629" s="12">
        <v>1</v>
      </c>
      <c r="X1629" s="12">
        <v>1</v>
      </c>
      <c r="Y1629" s="12">
        <v>0</v>
      </c>
      <c r="Z1629" s="12">
        <v>1</v>
      </c>
      <c r="AA1629" s="12">
        <v>1</v>
      </c>
      <c r="AB1629" s="12">
        <v>0</v>
      </c>
      <c r="AC1629" s="12">
        <v>0</v>
      </c>
      <c r="AD1629" s="12">
        <v>0</v>
      </c>
      <c r="AE1629" s="12">
        <v>0</v>
      </c>
      <c r="AF1629" s="12">
        <v>0.94</v>
      </c>
      <c r="AG1629" s="113">
        <v>3.8286413964890951</v>
      </c>
      <c r="AH1629" s="12">
        <v>1</v>
      </c>
      <c r="AI1629" s="24">
        <v>20</v>
      </c>
      <c r="AJ1629" s="12">
        <v>1</v>
      </c>
      <c r="AK1629" s="12" t="s">
        <v>2079</v>
      </c>
      <c r="AL1629" s="12">
        <v>43</v>
      </c>
      <c r="AM1629" s="12" t="s">
        <v>319</v>
      </c>
      <c r="AN1629" s="128">
        <f t="shared" si="61"/>
        <v>4.0317596870304797</v>
      </c>
      <c r="AO1629" s="12">
        <v>1376.05</v>
      </c>
      <c r="AP1629" s="12" t="s">
        <v>1521</v>
      </c>
      <c r="AQ1629" s="12" t="s">
        <v>2106</v>
      </c>
      <c r="AR1629" s="12" t="s">
        <v>2097</v>
      </c>
      <c r="AS1629" s="12" t="s">
        <v>2111</v>
      </c>
      <c r="AT1629" s="12" t="s">
        <v>17</v>
      </c>
    </row>
    <row r="1630" spans="1:47" ht="15" customHeight="1" x14ac:dyDescent="0.3">
      <c r="A1630" s="15">
        <v>0.49542119284467889</v>
      </c>
      <c r="B1630" s="12">
        <v>0.10030339586676386</v>
      </c>
      <c r="C1630" s="12">
        <v>0</v>
      </c>
      <c r="D1630" s="12">
        <v>0</v>
      </c>
      <c r="E1630" s="12">
        <v>0</v>
      </c>
      <c r="F1630" s="12">
        <v>0</v>
      </c>
      <c r="G1630" s="12">
        <v>0</v>
      </c>
      <c r="H1630" s="12">
        <v>0</v>
      </c>
      <c r="I1630" s="12">
        <v>0</v>
      </c>
      <c r="J1630" s="12">
        <v>0</v>
      </c>
      <c r="K1630" s="12">
        <v>0</v>
      </c>
      <c r="L1630" s="12">
        <v>1</v>
      </c>
      <c r="M1630" s="12">
        <v>0</v>
      </c>
      <c r="N1630" s="12">
        <v>0</v>
      </c>
      <c r="O1630" s="113">
        <v>7.6076297802915089</v>
      </c>
      <c r="P1630" s="12">
        <v>0</v>
      </c>
      <c r="Q1630" s="12">
        <v>1</v>
      </c>
      <c r="R1630" s="135">
        <v>5.4909181249999337</v>
      </c>
      <c r="S1630" s="128">
        <v>2.7080502011022101</v>
      </c>
      <c r="T1630" s="126">
        <v>1</v>
      </c>
      <c r="U1630" s="128">
        <v>0.55787672748152084</v>
      </c>
      <c r="V1630" s="12">
        <v>1</v>
      </c>
      <c r="W1630" s="12">
        <v>1</v>
      </c>
      <c r="X1630" s="12">
        <v>1</v>
      </c>
      <c r="Y1630" s="12">
        <v>0</v>
      </c>
      <c r="Z1630" s="12">
        <v>1</v>
      </c>
      <c r="AA1630" s="12">
        <v>1</v>
      </c>
      <c r="AB1630" s="12">
        <v>0</v>
      </c>
      <c r="AC1630" s="12">
        <v>0</v>
      </c>
      <c r="AD1630" s="12">
        <v>0</v>
      </c>
      <c r="AE1630" s="12">
        <v>0</v>
      </c>
      <c r="AF1630" s="12">
        <v>0.94</v>
      </c>
      <c r="AG1630" s="113">
        <v>3.8286413964890951</v>
      </c>
      <c r="AH1630" s="12">
        <v>1</v>
      </c>
      <c r="AI1630" s="24">
        <v>20</v>
      </c>
      <c r="AJ1630" s="12">
        <v>1</v>
      </c>
      <c r="AK1630" s="12" t="s">
        <v>2079</v>
      </c>
      <c r="AL1630" s="12">
        <v>43</v>
      </c>
      <c r="AM1630" s="12" t="s">
        <v>319</v>
      </c>
      <c r="AN1630" s="128">
        <f t="shared" si="61"/>
        <v>4.0317596870304797</v>
      </c>
      <c r="AO1630" s="12">
        <v>1376.05</v>
      </c>
      <c r="AP1630" s="12" t="s">
        <v>1521</v>
      </c>
      <c r="AQ1630" s="12" t="s">
        <v>2106</v>
      </c>
      <c r="AR1630" s="12" t="s">
        <v>2098</v>
      </c>
      <c r="AS1630" s="12" t="s">
        <v>2112</v>
      </c>
      <c r="AT1630" s="12" t="s">
        <v>17</v>
      </c>
    </row>
    <row r="1631" spans="1:47" ht="15" customHeight="1" x14ac:dyDescent="0.3">
      <c r="A1631" s="15">
        <v>0.35646439496573595</v>
      </c>
      <c r="B1631" s="12">
        <v>0.10788469988042554</v>
      </c>
      <c r="C1631" s="12">
        <v>0</v>
      </c>
      <c r="D1631" s="12">
        <v>0</v>
      </c>
      <c r="E1631" s="12">
        <v>0</v>
      </c>
      <c r="F1631" s="12">
        <v>0</v>
      </c>
      <c r="G1631" s="12">
        <v>0</v>
      </c>
      <c r="H1631" s="12">
        <v>0</v>
      </c>
      <c r="I1631" s="12">
        <v>0</v>
      </c>
      <c r="J1631" s="12">
        <v>0</v>
      </c>
      <c r="K1631" s="12">
        <v>0</v>
      </c>
      <c r="L1631" s="12">
        <v>1</v>
      </c>
      <c r="M1631" s="12">
        <v>0</v>
      </c>
      <c r="N1631" s="12">
        <v>0</v>
      </c>
      <c r="O1631" s="113">
        <v>7.6076297802915089</v>
      </c>
      <c r="P1631" s="12">
        <v>0</v>
      </c>
      <c r="Q1631" s="12">
        <v>1</v>
      </c>
      <c r="R1631" s="135">
        <v>5.4909181249999337</v>
      </c>
      <c r="S1631" s="128">
        <v>2.7080502011022101</v>
      </c>
      <c r="T1631" s="126">
        <v>1</v>
      </c>
      <c r="U1631" s="128">
        <v>0.55787672748152084</v>
      </c>
      <c r="V1631" s="12">
        <v>1</v>
      </c>
      <c r="W1631" s="12">
        <v>1</v>
      </c>
      <c r="X1631" s="12">
        <v>1</v>
      </c>
      <c r="Y1631" s="12">
        <v>0</v>
      </c>
      <c r="Z1631" s="12">
        <v>1</v>
      </c>
      <c r="AA1631" s="12">
        <v>1</v>
      </c>
      <c r="AB1631" s="12">
        <v>0</v>
      </c>
      <c r="AC1631" s="12">
        <v>0</v>
      </c>
      <c r="AD1631" s="12">
        <v>0</v>
      </c>
      <c r="AE1631" s="12">
        <v>0</v>
      </c>
      <c r="AF1631" s="12">
        <v>0.94</v>
      </c>
      <c r="AG1631" s="113">
        <v>3.8286413964890951</v>
      </c>
      <c r="AH1631" s="12">
        <v>1</v>
      </c>
      <c r="AI1631" s="24">
        <v>20</v>
      </c>
      <c r="AJ1631" s="12">
        <v>1</v>
      </c>
      <c r="AK1631" s="12" t="s">
        <v>2079</v>
      </c>
      <c r="AL1631" s="12">
        <v>43</v>
      </c>
      <c r="AM1631" s="12" t="s">
        <v>319</v>
      </c>
      <c r="AN1631" s="128">
        <f t="shared" si="61"/>
        <v>4.0317596870304797</v>
      </c>
      <c r="AO1631" s="12">
        <v>1376.05</v>
      </c>
      <c r="AP1631" s="12" t="s">
        <v>1521</v>
      </c>
      <c r="AQ1631" s="12" t="s">
        <v>2106</v>
      </c>
      <c r="AR1631" s="12" t="s">
        <v>2099</v>
      </c>
      <c r="AS1631" s="12" t="s">
        <v>2113</v>
      </c>
      <c r="AT1631" s="12" t="s">
        <v>17</v>
      </c>
    </row>
    <row r="1632" spans="1:47" ht="15" customHeight="1" x14ac:dyDescent="0.3">
      <c r="A1632" s="15">
        <v>0.28114466971958302</v>
      </c>
      <c r="B1632" s="12">
        <v>0.11081261508740881</v>
      </c>
      <c r="C1632" s="12">
        <v>0</v>
      </c>
      <c r="D1632" s="12">
        <v>0</v>
      </c>
      <c r="E1632" s="12">
        <v>0</v>
      </c>
      <c r="F1632" s="12">
        <v>0</v>
      </c>
      <c r="G1632" s="12">
        <v>0</v>
      </c>
      <c r="H1632" s="12">
        <v>0</v>
      </c>
      <c r="I1632" s="12">
        <v>0</v>
      </c>
      <c r="J1632" s="12">
        <v>0</v>
      </c>
      <c r="K1632" s="12">
        <v>0</v>
      </c>
      <c r="L1632" s="12">
        <v>1</v>
      </c>
      <c r="M1632" s="12">
        <v>0</v>
      </c>
      <c r="N1632" s="12">
        <v>0</v>
      </c>
      <c r="O1632" s="113">
        <v>7.6076297802915089</v>
      </c>
      <c r="P1632" s="12">
        <v>0</v>
      </c>
      <c r="Q1632" s="12">
        <v>1</v>
      </c>
      <c r="R1632" s="135">
        <v>5.4909181249999337</v>
      </c>
      <c r="S1632" s="128">
        <v>2.7080502011022101</v>
      </c>
      <c r="T1632" s="126">
        <v>1</v>
      </c>
      <c r="U1632" s="128">
        <v>0.55787672748152084</v>
      </c>
      <c r="V1632" s="12">
        <v>1</v>
      </c>
      <c r="W1632" s="12">
        <v>1</v>
      </c>
      <c r="X1632" s="12">
        <v>1</v>
      </c>
      <c r="Y1632" s="12">
        <v>0</v>
      </c>
      <c r="Z1632" s="12">
        <v>1</v>
      </c>
      <c r="AA1632" s="12">
        <v>1</v>
      </c>
      <c r="AB1632" s="12">
        <v>0</v>
      </c>
      <c r="AC1632" s="12">
        <v>0</v>
      </c>
      <c r="AD1632" s="12">
        <v>0</v>
      </c>
      <c r="AE1632" s="12">
        <v>0</v>
      </c>
      <c r="AF1632" s="12">
        <v>0.94</v>
      </c>
      <c r="AG1632" s="113">
        <v>3.8286413964890951</v>
      </c>
      <c r="AH1632" s="12">
        <v>1</v>
      </c>
      <c r="AI1632" s="24">
        <v>20</v>
      </c>
      <c r="AJ1632" s="12">
        <v>1</v>
      </c>
      <c r="AK1632" s="12" t="s">
        <v>2079</v>
      </c>
      <c r="AL1632" s="12">
        <v>43</v>
      </c>
      <c r="AM1632" s="12" t="s">
        <v>319</v>
      </c>
      <c r="AN1632" s="128">
        <f t="shared" si="61"/>
        <v>4.0317596870304797</v>
      </c>
      <c r="AO1632" s="12">
        <v>1376.05</v>
      </c>
      <c r="AP1632" s="12" t="s">
        <v>1521</v>
      </c>
      <c r="AQ1632" s="12" t="s">
        <v>2106</v>
      </c>
      <c r="AR1632" s="12" t="s">
        <v>2100</v>
      </c>
      <c r="AS1632" s="12" t="s">
        <v>2114</v>
      </c>
      <c r="AT1632" s="12" t="s">
        <v>17</v>
      </c>
    </row>
    <row r="1633" spans="1:47" ht="15" customHeight="1" x14ac:dyDescent="0.3">
      <c r="A1633" s="15">
        <v>0.37373818284756044</v>
      </c>
      <c r="B1633" s="12">
        <v>0.10710242889756227</v>
      </c>
      <c r="C1633" s="12">
        <v>0</v>
      </c>
      <c r="D1633" s="12">
        <v>0</v>
      </c>
      <c r="E1633" s="12">
        <v>0</v>
      </c>
      <c r="F1633" s="12">
        <v>0</v>
      </c>
      <c r="G1633" s="12">
        <v>0</v>
      </c>
      <c r="H1633" s="12">
        <v>0</v>
      </c>
      <c r="I1633" s="12">
        <v>0</v>
      </c>
      <c r="J1633" s="12">
        <v>0</v>
      </c>
      <c r="K1633" s="12">
        <v>0</v>
      </c>
      <c r="L1633" s="12">
        <v>1</v>
      </c>
      <c r="M1633" s="12">
        <v>0</v>
      </c>
      <c r="N1633" s="12">
        <v>0</v>
      </c>
      <c r="O1633" s="113">
        <v>7.6076297802915089</v>
      </c>
      <c r="P1633" s="12">
        <v>0</v>
      </c>
      <c r="Q1633" s="12">
        <v>1</v>
      </c>
      <c r="R1633" s="135">
        <v>5.4909181249999337</v>
      </c>
      <c r="S1633" s="128">
        <v>2.7080502011022101</v>
      </c>
      <c r="T1633" s="126">
        <v>1</v>
      </c>
      <c r="U1633" s="128">
        <v>0.55787672748152084</v>
      </c>
      <c r="V1633" s="12">
        <v>1</v>
      </c>
      <c r="W1633" s="12">
        <v>1</v>
      </c>
      <c r="X1633" s="12">
        <v>1</v>
      </c>
      <c r="Y1633" s="12">
        <v>0</v>
      </c>
      <c r="Z1633" s="12">
        <v>1</v>
      </c>
      <c r="AA1633" s="12">
        <v>1</v>
      </c>
      <c r="AB1633" s="12">
        <v>0</v>
      </c>
      <c r="AC1633" s="12">
        <v>0</v>
      </c>
      <c r="AD1633" s="12">
        <v>0</v>
      </c>
      <c r="AE1633" s="12">
        <v>0</v>
      </c>
      <c r="AF1633" s="12">
        <v>0.94</v>
      </c>
      <c r="AG1633" s="113">
        <v>3.8286413964890951</v>
      </c>
      <c r="AH1633" s="12">
        <v>1</v>
      </c>
      <c r="AI1633" s="24">
        <v>20</v>
      </c>
      <c r="AJ1633" s="12">
        <v>1</v>
      </c>
      <c r="AK1633" s="12" t="s">
        <v>2079</v>
      </c>
      <c r="AL1633" s="12">
        <v>43</v>
      </c>
      <c r="AM1633" s="12" t="s">
        <v>319</v>
      </c>
      <c r="AN1633" s="128">
        <f t="shared" si="61"/>
        <v>4.0317596870304797</v>
      </c>
      <c r="AO1633" s="12">
        <v>1376.05</v>
      </c>
      <c r="AP1633" s="12" t="s">
        <v>1521</v>
      </c>
      <c r="AQ1633" s="12" t="s">
        <v>2106</v>
      </c>
      <c r="AR1633" s="12" t="s">
        <v>2101</v>
      </c>
      <c r="AS1633" s="12" t="s">
        <v>2115</v>
      </c>
      <c r="AT1633" s="12" t="s">
        <v>17</v>
      </c>
    </row>
    <row r="1634" spans="1:47" ht="15" customHeight="1" x14ac:dyDescent="0.3">
      <c r="A1634" s="15">
        <v>-8.9349382911898062E-2</v>
      </c>
      <c r="B1634" s="12">
        <v>0.11657302301786701</v>
      </c>
      <c r="C1634" s="12">
        <v>0</v>
      </c>
      <c r="D1634" s="12">
        <v>0</v>
      </c>
      <c r="E1634" s="12">
        <v>0</v>
      </c>
      <c r="F1634" s="12">
        <v>0</v>
      </c>
      <c r="G1634" s="12">
        <v>0</v>
      </c>
      <c r="H1634" s="12">
        <v>0</v>
      </c>
      <c r="I1634" s="12">
        <v>0</v>
      </c>
      <c r="J1634" s="12">
        <v>0</v>
      </c>
      <c r="K1634" s="12">
        <v>0</v>
      </c>
      <c r="L1634" s="12">
        <v>1</v>
      </c>
      <c r="M1634" s="12">
        <v>0</v>
      </c>
      <c r="N1634" s="12">
        <v>0</v>
      </c>
      <c r="O1634" s="113">
        <v>7.6076297802915089</v>
      </c>
      <c r="P1634" s="12">
        <v>0</v>
      </c>
      <c r="Q1634" s="12">
        <v>1</v>
      </c>
      <c r="R1634" s="135">
        <v>5.4909181249999337</v>
      </c>
      <c r="S1634" s="128">
        <v>2.7080502011022101</v>
      </c>
      <c r="T1634" s="126">
        <v>1</v>
      </c>
      <c r="U1634" s="128">
        <v>0.55787672748152084</v>
      </c>
      <c r="V1634" s="12">
        <v>1</v>
      </c>
      <c r="W1634" s="12">
        <v>1</v>
      </c>
      <c r="X1634" s="12">
        <v>1</v>
      </c>
      <c r="Y1634" s="12">
        <v>0</v>
      </c>
      <c r="Z1634" s="12">
        <v>1</v>
      </c>
      <c r="AA1634" s="12">
        <v>1</v>
      </c>
      <c r="AB1634" s="12">
        <v>0</v>
      </c>
      <c r="AC1634" s="12">
        <v>0</v>
      </c>
      <c r="AD1634" s="12">
        <v>0</v>
      </c>
      <c r="AE1634" s="12">
        <v>0</v>
      </c>
      <c r="AF1634" s="12">
        <v>0.94</v>
      </c>
      <c r="AG1634" s="113">
        <v>3.8286413964890951</v>
      </c>
      <c r="AH1634" s="12">
        <v>1</v>
      </c>
      <c r="AI1634" s="24">
        <v>20</v>
      </c>
      <c r="AJ1634" s="12">
        <v>1</v>
      </c>
      <c r="AK1634" s="12" t="s">
        <v>2079</v>
      </c>
      <c r="AL1634" s="12">
        <v>43</v>
      </c>
      <c r="AM1634" s="12" t="s">
        <v>319</v>
      </c>
      <c r="AN1634" s="128">
        <f t="shared" si="61"/>
        <v>4.0317596870304797</v>
      </c>
      <c r="AO1634" s="12">
        <v>1376.05</v>
      </c>
      <c r="AP1634" s="12" t="s">
        <v>1522</v>
      </c>
      <c r="AQ1634" s="12" t="s">
        <v>2106</v>
      </c>
      <c r="AR1634" s="12" t="s">
        <v>2102</v>
      </c>
      <c r="AS1634" s="12" t="s">
        <v>2116</v>
      </c>
      <c r="AT1634" s="12" t="s">
        <v>17</v>
      </c>
    </row>
    <row r="1635" spans="1:47" ht="15" customHeight="1" x14ac:dyDescent="0.3">
      <c r="A1635" s="15">
        <v>0.41651724721850802</v>
      </c>
      <c r="B1635" s="12">
        <v>0.10640536233587568</v>
      </c>
      <c r="C1635" s="12">
        <v>0</v>
      </c>
      <c r="D1635" s="12">
        <v>0</v>
      </c>
      <c r="E1635" s="12">
        <v>0</v>
      </c>
      <c r="F1635" s="12">
        <v>0</v>
      </c>
      <c r="G1635" s="12">
        <v>0</v>
      </c>
      <c r="H1635" s="12">
        <v>0</v>
      </c>
      <c r="I1635" s="12">
        <v>0</v>
      </c>
      <c r="J1635" s="12">
        <v>0</v>
      </c>
      <c r="K1635" s="12">
        <v>0</v>
      </c>
      <c r="L1635" s="12">
        <v>1</v>
      </c>
      <c r="M1635" s="12">
        <v>0</v>
      </c>
      <c r="N1635" s="12">
        <v>0</v>
      </c>
      <c r="O1635" s="113">
        <v>7.6076297802915089</v>
      </c>
      <c r="P1635" s="12">
        <v>0</v>
      </c>
      <c r="Q1635" s="12">
        <v>1</v>
      </c>
      <c r="R1635" s="135">
        <v>5.4909181249999337</v>
      </c>
      <c r="S1635" s="128">
        <v>2.7080502011022101</v>
      </c>
      <c r="T1635" s="126">
        <v>1</v>
      </c>
      <c r="U1635" s="128">
        <v>0.55787672748152084</v>
      </c>
      <c r="V1635" s="12">
        <v>1</v>
      </c>
      <c r="W1635" s="12">
        <v>1</v>
      </c>
      <c r="X1635" s="12">
        <v>1</v>
      </c>
      <c r="Y1635" s="12">
        <v>0</v>
      </c>
      <c r="Z1635" s="12">
        <v>1</v>
      </c>
      <c r="AA1635" s="12">
        <v>1</v>
      </c>
      <c r="AB1635" s="12">
        <v>0</v>
      </c>
      <c r="AC1635" s="12">
        <v>0</v>
      </c>
      <c r="AD1635" s="12">
        <v>0</v>
      </c>
      <c r="AE1635" s="12">
        <v>0</v>
      </c>
      <c r="AF1635" s="12">
        <v>0.94</v>
      </c>
      <c r="AG1635" s="113">
        <v>3.8286413964890951</v>
      </c>
      <c r="AH1635" s="12">
        <v>1</v>
      </c>
      <c r="AI1635" s="24">
        <v>20</v>
      </c>
      <c r="AJ1635" s="12">
        <v>1</v>
      </c>
      <c r="AK1635" s="12" t="s">
        <v>2079</v>
      </c>
      <c r="AL1635" s="12">
        <v>43</v>
      </c>
      <c r="AM1635" s="12" t="s">
        <v>319</v>
      </c>
      <c r="AN1635" s="128">
        <f t="shared" si="61"/>
        <v>4.0317596870304797</v>
      </c>
      <c r="AO1635" s="12">
        <v>1376.05</v>
      </c>
      <c r="AP1635" s="12" t="s">
        <v>1522</v>
      </c>
      <c r="AQ1635" s="12" t="s">
        <v>2106</v>
      </c>
      <c r="AR1635" s="12" t="s">
        <v>2104</v>
      </c>
      <c r="AS1635" s="12" t="s">
        <v>2117</v>
      </c>
      <c r="AT1635" s="12" t="s">
        <v>17</v>
      </c>
    </row>
    <row r="1636" spans="1:47" ht="15" customHeight="1" x14ac:dyDescent="0.3">
      <c r="A1636" s="15">
        <v>0.11161717581478114</v>
      </c>
      <c r="B1636" s="12">
        <v>0.11630978981300016</v>
      </c>
      <c r="C1636" s="12">
        <v>0</v>
      </c>
      <c r="D1636" s="12">
        <v>0</v>
      </c>
      <c r="E1636" s="12">
        <v>0</v>
      </c>
      <c r="F1636" s="12">
        <v>0</v>
      </c>
      <c r="G1636" s="12">
        <v>0</v>
      </c>
      <c r="H1636" s="12">
        <v>0</v>
      </c>
      <c r="I1636" s="12">
        <v>0</v>
      </c>
      <c r="J1636" s="12">
        <v>0</v>
      </c>
      <c r="K1636" s="12">
        <v>0</v>
      </c>
      <c r="L1636" s="12">
        <v>1</v>
      </c>
      <c r="M1636" s="12">
        <v>0</v>
      </c>
      <c r="N1636" s="12">
        <v>0</v>
      </c>
      <c r="O1636" s="113">
        <v>7.6076297802915089</v>
      </c>
      <c r="P1636" s="12">
        <v>0</v>
      </c>
      <c r="Q1636" s="12">
        <v>1</v>
      </c>
      <c r="R1636" s="135">
        <v>5.4909181249999337</v>
      </c>
      <c r="S1636" s="128">
        <v>2.7080502011022101</v>
      </c>
      <c r="T1636" s="126">
        <v>1</v>
      </c>
      <c r="U1636" s="128">
        <v>0.55787672748152084</v>
      </c>
      <c r="V1636" s="12">
        <v>1</v>
      </c>
      <c r="W1636" s="12">
        <v>1</v>
      </c>
      <c r="X1636" s="12">
        <v>1</v>
      </c>
      <c r="Y1636" s="12">
        <v>0</v>
      </c>
      <c r="Z1636" s="12">
        <v>1</v>
      </c>
      <c r="AA1636" s="12">
        <v>1</v>
      </c>
      <c r="AB1636" s="12">
        <v>0</v>
      </c>
      <c r="AC1636" s="12">
        <v>0</v>
      </c>
      <c r="AD1636" s="12">
        <v>0</v>
      </c>
      <c r="AE1636" s="12">
        <v>0</v>
      </c>
      <c r="AF1636" s="12">
        <v>0.94</v>
      </c>
      <c r="AG1636" s="113">
        <v>3.8286413964890951</v>
      </c>
      <c r="AH1636" s="12">
        <v>1</v>
      </c>
      <c r="AI1636" s="24">
        <v>20</v>
      </c>
      <c r="AJ1636" s="12">
        <v>1</v>
      </c>
      <c r="AK1636" s="12" t="s">
        <v>2079</v>
      </c>
      <c r="AL1636" s="12">
        <v>43</v>
      </c>
      <c r="AM1636" s="12" t="s">
        <v>319</v>
      </c>
      <c r="AN1636" s="128">
        <f t="shared" si="61"/>
        <v>4.0317596870304797</v>
      </c>
      <c r="AO1636" s="12">
        <v>1376.05</v>
      </c>
      <c r="AP1636" s="12" t="s">
        <v>1522</v>
      </c>
      <c r="AQ1636" s="12" t="s">
        <v>2106</v>
      </c>
      <c r="AR1636" s="12" t="s">
        <v>2103</v>
      </c>
      <c r="AS1636" s="12" t="s">
        <v>2118</v>
      </c>
      <c r="AT1636" s="12" t="s">
        <v>17</v>
      </c>
    </row>
    <row r="1637" spans="1:47" ht="15" customHeight="1" x14ac:dyDescent="0.3">
      <c r="A1637" s="15">
        <v>0.11046236371554694</v>
      </c>
      <c r="B1637" s="12">
        <v>0.11632489139877429</v>
      </c>
      <c r="C1637" s="12">
        <v>0</v>
      </c>
      <c r="D1637" s="12">
        <v>0</v>
      </c>
      <c r="E1637" s="12">
        <v>0</v>
      </c>
      <c r="F1637" s="12">
        <v>0</v>
      </c>
      <c r="G1637" s="12">
        <v>0</v>
      </c>
      <c r="H1637" s="12">
        <v>0</v>
      </c>
      <c r="I1637" s="12">
        <v>0</v>
      </c>
      <c r="J1637" s="12">
        <v>0</v>
      </c>
      <c r="K1637" s="12">
        <v>0</v>
      </c>
      <c r="L1637" s="12">
        <v>1</v>
      </c>
      <c r="M1637" s="12">
        <v>0</v>
      </c>
      <c r="N1637" s="12">
        <v>0</v>
      </c>
      <c r="O1637" s="113">
        <v>7.6076297802915089</v>
      </c>
      <c r="P1637" s="12">
        <v>0</v>
      </c>
      <c r="Q1637" s="12">
        <v>1</v>
      </c>
      <c r="R1637" s="135">
        <v>5.4909181249999337</v>
      </c>
      <c r="S1637" s="128">
        <v>2.7080502011022101</v>
      </c>
      <c r="T1637" s="126">
        <v>1</v>
      </c>
      <c r="U1637" s="128">
        <v>0.55787672748152084</v>
      </c>
      <c r="V1637" s="12">
        <v>1</v>
      </c>
      <c r="W1637" s="12">
        <v>1</v>
      </c>
      <c r="X1637" s="12">
        <v>1</v>
      </c>
      <c r="Y1637" s="12">
        <v>0</v>
      </c>
      <c r="Z1637" s="12">
        <v>1</v>
      </c>
      <c r="AA1637" s="12">
        <v>1</v>
      </c>
      <c r="AB1637" s="12">
        <v>0</v>
      </c>
      <c r="AC1637" s="12">
        <v>0</v>
      </c>
      <c r="AD1637" s="12">
        <v>0</v>
      </c>
      <c r="AE1637" s="12">
        <v>0</v>
      </c>
      <c r="AF1637" s="12">
        <v>0.94</v>
      </c>
      <c r="AG1637" s="113">
        <v>3.8286413964890951</v>
      </c>
      <c r="AH1637" s="12">
        <v>1</v>
      </c>
      <c r="AI1637" s="24">
        <v>20</v>
      </c>
      <c r="AJ1637" s="12">
        <v>1</v>
      </c>
      <c r="AK1637" s="12" t="s">
        <v>2079</v>
      </c>
      <c r="AL1637" s="12">
        <v>43</v>
      </c>
      <c r="AM1637" s="12" t="s">
        <v>319</v>
      </c>
      <c r="AN1637" s="128">
        <f t="shared" si="61"/>
        <v>4.0317596870304797</v>
      </c>
      <c r="AO1637" s="12">
        <v>1376.05</v>
      </c>
      <c r="AP1637" s="12" t="s">
        <v>1522</v>
      </c>
      <c r="AQ1637" s="12" t="s">
        <v>2106</v>
      </c>
      <c r="AR1637" s="12" t="s">
        <v>2105</v>
      </c>
      <c r="AS1637" s="12" t="s">
        <v>2119</v>
      </c>
      <c r="AT1637" s="12" t="s">
        <v>17</v>
      </c>
    </row>
    <row r="1638" spans="1:47" ht="15" customHeight="1" x14ac:dyDescent="0.3">
      <c r="A1638" s="15">
        <v>-8.1253323130489316E-2</v>
      </c>
      <c r="B1638" s="12">
        <v>0.1166541485607855</v>
      </c>
      <c r="C1638" s="12">
        <v>0</v>
      </c>
      <c r="D1638" s="12">
        <v>0</v>
      </c>
      <c r="E1638" s="12">
        <v>0</v>
      </c>
      <c r="F1638" s="12">
        <v>0</v>
      </c>
      <c r="G1638" s="12">
        <v>0</v>
      </c>
      <c r="H1638" s="12">
        <v>0</v>
      </c>
      <c r="I1638" s="12">
        <v>0</v>
      </c>
      <c r="J1638" s="12">
        <v>0</v>
      </c>
      <c r="K1638" s="12">
        <v>0</v>
      </c>
      <c r="L1638" s="12">
        <v>1</v>
      </c>
      <c r="M1638" s="12">
        <v>0</v>
      </c>
      <c r="N1638" s="12">
        <v>0</v>
      </c>
      <c r="O1638" s="113">
        <v>7.6076297802915089</v>
      </c>
      <c r="P1638" s="12">
        <v>0</v>
      </c>
      <c r="Q1638" s="12">
        <v>1</v>
      </c>
      <c r="R1638" s="135">
        <v>5.4909181249999337</v>
      </c>
      <c r="S1638" s="128">
        <v>2.7080502011022101</v>
      </c>
      <c r="T1638" s="126">
        <v>1</v>
      </c>
      <c r="U1638" s="128">
        <v>0.55787672748152084</v>
      </c>
      <c r="V1638" s="12">
        <v>1</v>
      </c>
      <c r="W1638" s="12">
        <v>1</v>
      </c>
      <c r="X1638" s="12">
        <v>1</v>
      </c>
      <c r="Y1638" s="12">
        <v>0</v>
      </c>
      <c r="Z1638" s="12">
        <v>1</v>
      </c>
      <c r="AA1638" s="12">
        <v>1</v>
      </c>
      <c r="AB1638" s="12">
        <v>0</v>
      </c>
      <c r="AC1638" s="12">
        <v>0</v>
      </c>
      <c r="AD1638" s="12">
        <v>0</v>
      </c>
      <c r="AE1638" s="12">
        <v>0</v>
      </c>
      <c r="AF1638" s="12">
        <v>0.94</v>
      </c>
      <c r="AG1638" s="113">
        <v>3.8286413964890951</v>
      </c>
      <c r="AH1638" s="12">
        <v>1</v>
      </c>
      <c r="AI1638" s="24">
        <v>20</v>
      </c>
      <c r="AJ1638" s="12">
        <v>1</v>
      </c>
      <c r="AK1638" s="12" t="s">
        <v>2079</v>
      </c>
      <c r="AL1638" s="12">
        <v>43</v>
      </c>
      <c r="AM1638" s="12" t="s">
        <v>319</v>
      </c>
      <c r="AN1638" s="128">
        <f t="shared" si="61"/>
        <v>4.0317596870304797</v>
      </c>
      <c r="AO1638" s="12">
        <v>1376.05</v>
      </c>
      <c r="AP1638" s="12" t="s">
        <v>1522</v>
      </c>
      <c r="AQ1638" s="12" t="s">
        <v>2106</v>
      </c>
      <c r="AR1638" s="12" t="s">
        <v>2095</v>
      </c>
      <c r="AS1638" s="12" t="s">
        <v>2109</v>
      </c>
      <c r="AT1638" s="12" t="s">
        <v>17</v>
      </c>
    </row>
    <row r="1639" spans="1:47" ht="15" customHeight="1" x14ac:dyDescent="0.3">
      <c r="A1639" s="15">
        <v>1.3150679324763176E-3</v>
      </c>
      <c r="B1639" s="12">
        <v>0.11704104599039222</v>
      </c>
      <c r="C1639" s="12">
        <v>0</v>
      </c>
      <c r="D1639" s="12">
        <v>0</v>
      </c>
      <c r="E1639" s="12">
        <v>0</v>
      </c>
      <c r="F1639" s="12">
        <v>0</v>
      </c>
      <c r="G1639" s="12">
        <v>0</v>
      </c>
      <c r="H1639" s="12">
        <v>0</v>
      </c>
      <c r="I1639" s="12">
        <v>0</v>
      </c>
      <c r="J1639" s="12">
        <v>0</v>
      </c>
      <c r="K1639" s="12">
        <v>0</v>
      </c>
      <c r="L1639" s="12">
        <v>1</v>
      </c>
      <c r="M1639" s="12">
        <v>0</v>
      </c>
      <c r="N1639" s="12">
        <v>0</v>
      </c>
      <c r="O1639" s="113">
        <v>7.6076297802915089</v>
      </c>
      <c r="P1639" s="12">
        <v>0</v>
      </c>
      <c r="Q1639" s="12">
        <v>1</v>
      </c>
      <c r="R1639" s="135">
        <v>5.4909181249999337</v>
      </c>
      <c r="S1639" s="128">
        <v>2.7080502011022101</v>
      </c>
      <c r="T1639" s="126">
        <v>1</v>
      </c>
      <c r="U1639" s="128">
        <v>0.55787672748152084</v>
      </c>
      <c r="V1639" s="12">
        <v>1</v>
      </c>
      <c r="W1639" s="12">
        <v>1</v>
      </c>
      <c r="X1639" s="12">
        <v>1</v>
      </c>
      <c r="Y1639" s="12">
        <v>0</v>
      </c>
      <c r="Z1639" s="12">
        <v>1</v>
      </c>
      <c r="AA1639" s="12">
        <v>1</v>
      </c>
      <c r="AB1639" s="12">
        <v>0</v>
      </c>
      <c r="AC1639" s="12">
        <v>0</v>
      </c>
      <c r="AD1639" s="12">
        <v>0</v>
      </c>
      <c r="AE1639" s="12">
        <v>0</v>
      </c>
      <c r="AF1639" s="12">
        <v>0.94</v>
      </c>
      <c r="AG1639" s="113">
        <v>3.8286413964890951</v>
      </c>
      <c r="AH1639" s="12">
        <v>1</v>
      </c>
      <c r="AI1639" s="24">
        <v>20</v>
      </c>
      <c r="AJ1639" s="12">
        <v>1</v>
      </c>
      <c r="AK1639" s="12" t="s">
        <v>2079</v>
      </c>
      <c r="AL1639" s="12">
        <v>43</v>
      </c>
      <c r="AM1639" s="12" t="s">
        <v>319</v>
      </c>
      <c r="AN1639" s="128">
        <f t="shared" si="61"/>
        <v>4.0317596870304797</v>
      </c>
      <c r="AO1639" s="12">
        <v>1376.05</v>
      </c>
      <c r="AP1639" s="12" t="s">
        <v>1522</v>
      </c>
      <c r="AQ1639" s="12" t="s">
        <v>2106</v>
      </c>
      <c r="AR1639" s="12" t="s">
        <v>2096</v>
      </c>
      <c r="AS1639" s="12" t="s">
        <v>2110</v>
      </c>
      <c r="AT1639" s="12" t="s">
        <v>17</v>
      </c>
    </row>
    <row r="1640" spans="1:47" ht="15" customHeight="1" x14ac:dyDescent="0.3">
      <c r="A1640" s="15">
        <v>0.57677628996762043</v>
      </c>
      <c r="B1640" s="12">
        <v>9.5611163970373725E-2</v>
      </c>
      <c r="C1640" s="12">
        <v>0</v>
      </c>
      <c r="D1640" s="12">
        <v>0</v>
      </c>
      <c r="E1640" s="12">
        <v>0</v>
      </c>
      <c r="F1640" s="12">
        <v>0</v>
      </c>
      <c r="G1640" s="12">
        <v>0</v>
      </c>
      <c r="H1640" s="12">
        <v>0</v>
      </c>
      <c r="I1640" s="12">
        <v>0</v>
      </c>
      <c r="J1640" s="12">
        <v>0</v>
      </c>
      <c r="K1640" s="12">
        <v>0</v>
      </c>
      <c r="L1640" s="12">
        <v>1</v>
      </c>
      <c r="M1640" s="12">
        <v>0</v>
      </c>
      <c r="N1640" s="12">
        <v>0</v>
      </c>
      <c r="O1640" s="113">
        <v>7.6076297802915089</v>
      </c>
      <c r="P1640" s="12">
        <v>0</v>
      </c>
      <c r="Q1640" s="12">
        <v>1</v>
      </c>
      <c r="R1640" s="135">
        <v>5.4909181249999337</v>
      </c>
      <c r="S1640" s="128">
        <v>2.7080502011022101</v>
      </c>
      <c r="T1640" s="126">
        <v>1</v>
      </c>
      <c r="U1640" s="128">
        <v>0.55787672748152084</v>
      </c>
      <c r="V1640" s="12">
        <v>1</v>
      </c>
      <c r="W1640" s="12">
        <v>1</v>
      </c>
      <c r="X1640" s="12">
        <v>1</v>
      </c>
      <c r="Y1640" s="12">
        <v>0</v>
      </c>
      <c r="Z1640" s="12">
        <v>1</v>
      </c>
      <c r="AA1640" s="12">
        <v>1</v>
      </c>
      <c r="AB1640" s="12">
        <v>0</v>
      </c>
      <c r="AC1640" s="12">
        <v>0</v>
      </c>
      <c r="AD1640" s="12">
        <v>0</v>
      </c>
      <c r="AE1640" s="12">
        <v>0</v>
      </c>
      <c r="AF1640" s="12">
        <v>0.94</v>
      </c>
      <c r="AG1640" s="113">
        <v>3.8286413964890951</v>
      </c>
      <c r="AH1640" s="12">
        <v>1</v>
      </c>
      <c r="AI1640" s="24">
        <v>20</v>
      </c>
      <c r="AJ1640" s="12">
        <v>1</v>
      </c>
      <c r="AK1640" s="12" t="s">
        <v>2079</v>
      </c>
      <c r="AL1640" s="12">
        <v>43</v>
      </c>
      <c r="AM1640" s="12" t="s">
        <v>319</v>
      </c>
      <c r="AN1640" s="128">
        <f t="shared" si="61"/>
        <v>4.0317596870304797</v>
      </c>
      <c r="AO1640" s="12">
        <v>1376.05</v>
      </c>
      <c r="AP1640" s="12" t="s">
        <v>1522</v>
      </c>
      <c r="AQ1640" s="12" t="s">
        <v>2106</v>
      </c>
      <c r="AR1640" s="12" t="s">
        <v>2097</v>
      </c>
      <c r="AS1640" s="12" t="s">
        <v>2111</v>
      </c>
      <c r="AT1640" s="12" t="s">
        <v>17</v>
      </c>
    </row>
    <row r="1641" spans="1:47" ht="15" customHeight="1" x14ac:dyDescent="0.3">
      <c r="A1641" s="15">
        <v>0.5140740049769853</v>
      </c>
      <c r="B1641" s="12">
        <v>0.10039155652749207</v>
      </c>
      <c r="C1641" s="12">
        <v>0</v>
      </c>
      <c r="D1641" s="12">
        <v>0</v>
      </c>
      <c r="E1641" s="12">
        <v>0</v>
      </c>
      <c r="F1641" s="12">
        <v>0</v>
      </c>
      <c r="G1641" s="12">
        <v>0</v>
      </c>
      <c r="H1641" s="12">
        <v>0</v>
      </c>
      <c r="I1641" s="12">
        <v>0</v>
      </c>
      <c r="J1641" s="12">
        <v>0</v>
      </c>
      <c r="K1641" s="12">
        <v>0</v>
      </c>
      <c r="L1641" s="12">
        <v>1</v>
      </c>
      <c r="M1641" s="12">
        <v>0</v>
      </c>
      <c r="N1641" s="12">
        <v>0</v>
      </c>
      <c r="O1641" s="113">
        <v>7.6076297802915089</v>
      </c>
      <c r="P1641" s="12">
        <v>0</v>
      </c>
      <c r="Q1641" s="12">
        <v>1</v>
      </c>
      <c r="R1641" s="135">
        <v>5.4909181249999337</v>
      </c>
      <c r="S1641" s="128">
        <v>2.7080502011022101</v>
      </c>
      <c r="T1641" s="126">
        <v>1</v>
      </c>
      <c r="U1641" s="128">
        <v>0.55787672748152084</v>
      </c>
      <c r="V1641" s="12">
        <v>1</v>
      </c>
      <c r="W1641" s="12">
        <v>1</v>
      </c>
      <c r="X1641" s="12">
        <v>1</v>
      </c>
      <c r="Y1641" s="12">
        <v>0</v>
      </c>
      <c r="Z1641" s="12">
        <v>1</v>
      </c>
      <c r="AA1641" s="12">
        <v>1</v>
      </c>
      <c r="AB1641" s="12">
        <v>0</v>
      </c>
      <c r="AC1641" s="12">
        <v>0</v>
      </c>
      <c r="AD1641" s="12">
        <v>0</v>
      </c>
      <c r="AE1641" s="12">
        <v>0</v>
      </c>
      <c r="AF1641" s="12">
        <v>0.94</v>
      </c>
      <c r="AG1641" s="113">
        <v>3.8286413964890951</v>
      </c>
      <c r="AH1641" s="12">
        <v>1</v>
      </c>
      <c r="AI1641" s="24">
        <v>20</v>
      </c>
      <c r="AJ1641" s="12">
        <v>1</v>
      </c>
      <c r="AK1641" s="12" t="s">
        <v>2079</v>
      </c>
      <c r="AL1641" s="12">
        <v>43</v>
      </c>
      <c r="AM1641" s="12" t="s">
        <v>319</v>
      </c>
      <c r="AN1641" s="128">
        <f t="shared" si="61"/>
        <v>4.0317596870304797</v>
      </c>
      <c r="AO1641" s="12">
        <v>1376.05</v>
      </c>
      <c r="AP1641" s="12" t="s">
        <v>1522</v>
      </c>
      <c r="AQ1641" s="12" t="s">
        <v>2106</v>
      </c>
      <c r="AR1641" s="12" t="s">
        <v>2098</v>
      </c>
      <c r="AS1641" s="12" t="s">
        <v>2112</v>
      </c>
      <c r="AT1641" s="12" t="s">
        <v>17</v>
      </c>
    </row>
    <row r="1642" spans="1:47" ht="15" customHeight="1" x14ac:dyDescent="0.3">
      <c r="A1642" s="15">
        <v>0.373064100643685</v>
      </c>
      <c r="B1642" s="12">
        <v>0.10859142835637782</v>
      </c>
      <c r="C1642" s="12">
        <v>0</v>
      </c>
      <c r="D1642" s="12">
        <v>0</v>
      </c>
      <c r="E1642" s="12">
        <v>0</v>
      </c>
      <c r="F1642" s="12">
        <v>0</v>
      </c>
      <c r="G1642" s="12">
        <v>0</v>
      </c>
      <c r="H1642" s="12">
        <v>0</v>
      </c>
      <c r="I1642" s="12">
        <v>0</v>
      </c>
      <c r="J1642" s="12">
        <v>0</v>
      </c>
      <c r="K1642" s="12">
        <v>0</v>
      </c>
      <c r="L1642" s="12">
        <v>1</v>
      </c>
      <c r="M1642" s="12">
        <v>0</v>
      </c>
      <c r="N1642" s="12">
        <v>0</v>
      </c>
      <c r="O1642" s="113">
        <v>7.6076297802915089</v>
      </c>
      <c r="P1642" s="12">
        <v>0</v>
      </c>
      <c r="Q1642" s="12">
        <v>1</v>
      </c>
      <c r="R1642" s="135">
        <v>5.4909181249999337</v>
      </c>
      <c r="S1642" s="128">
        <v>2.7080502011022101</v>
      </c>
      <c r="T1642" s="126">
        <v>1</v>
      </c>
      <c r="U1642" s="128">
        <v>0.55787672748152084</v>
      </c>
      <c r="V1642" s="12">
        <v>1</v>
      </c>
      <c r="W1642" s="12">
        <v>1</v>
      </c>
      <c r="X1642" s="12">
        <v>1</v>
      </c>
      <c r="Y1642" s="12">
        <v>0</v>
      </c>
      <c r="Z1642" s="12">
        <v>1</v>
      </c>
      <c r="AA1642" s="12">
        <v>1</v>
      </c>
      <c r="AB1642" s="12">
        <v>0</v>
      </c>
      <c r="AC1642" s="12">
        <v>0</v>
      </c>
      <c r="AD1642" s="12">
        <v>0</v>
      </c>
      <c r="AE1642" s="12">
        <v>0</v>
      </c>
      <c r="AF1642" s="12">
        <v>0.94</v>
      </c>
      <c r="AG1642" s="113">
        <v>3.8286413964890951</v>
      </c>
      <c r="AH1642" s="12">
        <v>1</v>
      </c>
      <c r="AI1642" s="24">
        <v>20</v>
      </c>
      <c r="AJ1642" s="12">
        <v>1</v>
      </c>
      <c r="AK1642" s="12" t="s">
        <v>2079</v>
      </c>
      <c r="AL1642" s="12">
        <v>43</v>
      </c>
      <c r="AM1642" s="12" t="s">
        <v>319</v>
      </c>
      <c r="AN1642" s="128">
        <f t="shared" si="61"/>
        <v>4.0317596870304797</v>
      </c>
      <c r="AO1642" s="12">
        <v>1376.05</v>
      </c>
      <c r="AP1642" s="12" t="s">
        <v>1522</v>
      </c>
      <c r="AQ1642" s="12" t="s">
        <v>2106</v>
      </c>
      <c r="AR1642" s="12" t="s">
        <v>2099</v>
      </c>
      <c r="AS1642" s="12" t="s">
        <v>2113</v>
      </c>
      <c r="AT1642" s="12" t="s">
        <v>17</v>
      </c>
    </row>
    <row r="1643" spans="1:47" ht="15" customHeight="1" x14ac:dyDescent="0.3">
      <c r="A1643" s="15">
        <v>0.2034882185008505</v>
      </c>
      <c r="B1643" s="12">
        <v>0.11459234147658816</v>
      </c>
      <c r="C1643" s="12">
        <v>0</v>
      </c>
      <c r="D1643" s="12">
        <v>0</v>
      </c>
      <c r="E1643" s="12">
        <v>0</v>
      </c>
      <c r="F1643" s="12">
        <v>0</v>
      </c>
      <c r="G1643" s="12">
        <v>0</v>
      </c>
      <c r="H1643" s="12">
        <v>0</v>
      </c>
      <c r="I1643" s="12">
        <v>0</v>
      </c>
      <c r="J1643" s="12">
        <v>0</v>
      </c>
      <c r="K1643" s="12">
        <v>0</v>
      </c>
      <c r="L1643" s="12">
        <v>1</v>
      </c>
      <c r="M1643" s="12">
        <v>0</v>
      </c>
      <c r="N1643" s="12">
        <v>0</v>
      </c>
      <c r="O1643" s="113">
        <v>7.6076297802915089</v>
      </c>
      <c r="P1643" s="12">
        <v>0</v>
      </c>
      <c r="Q1643" s="12">
        <v>1</v>
      </c>
      <c r="R1643" s="135">
        <v>5.4909181249999337</v>
      </c>
      <c r="S1643" s="128">
        <v>2.7080502011022101</v>
      </c>
      <c r="T1643" s="126">
        <v>1</v>
      </c>
      <c r="U1643" s="128">
        <v>0.55787672748152084</v>
      </c>
      <c r="V1643" s="12">
        <v>1</v>
      </c>
      <c r="W1643" s="12">
        <v>1</v>
      </c>
      <c r="X1643" s="12">
        <v>1</v>
      </c>
      <c r="Y1643" s="12">
        <v>0</v>
      </c>
      <c r="Z1643" s="12">
        <v>1</v>
      </c>
      <c r="AA1643" s="12">
        <v>1</v>
      </c>
      <c r="AB1643" s="12">
        <v>0</v>
      </c>
      <c r="AC1643" s="12">
        <v>0</v>
      </c>
      <c r="AD1643" s="12">
        <v>0</v>
      </c>
      <c r="AE1643" s="12">
        <v>0</v>
      </c>
      <c r="AF1643" s="12">
        <v>0.94</v>
      </c>
      <c r="AG1643" s="113">
        <v>3.8286413964890951</v>
      </c>
      <c r="AH1643" s="12">
        <v>1</v>
      </c>
      <c r="AI1643" s="24">
        <v>20</v>
      </c>
      <c r="AJ1643" s="12">
        <v>1</v>
      </c>
      <c r="AK1643" s="12" t="s">
        <v>2079</v>
      </c>
      <c r="AL1643" s="12">
        <v>43</v>
      </c>
      <c r="AM1643" s="12" t="s">
        <v>319</v>
      </c>
      <c r="AN1643" s="128">
        <f t="shared" si="61"/>
        <v>4.0317596870304797</v>
      </c>
      <c r="AO1643" s="12">
        <v>1376.05</v>
      </c>
      <c r="AP1643" s="12" t="s">
        <v>1522</v>
      </c>
      <c r="AQ1643" s="12" t="s">
        <v>2106</v>
      </c>
      <c r="AR1643" s="12" t="s">
        <v>2100</v>
      </c>
      <c r="AS1643" s="12" t="s">
        <v>2114</v>
      </c>
      <c r="AT1643" s="12" t="s">
        <v>17</v>
      </c>
    </row>
    <row r="1644" spans="1:47" ht="15" customHeight="1" x14ac:dyDescent="0.3">
      <c r="A1644" s="15">
        <v>0.28144006856086268</v>
      </c>
      <c r="B1644" s="12">
        <v>0.11231020445522027</v>
      </c>
      <c r="C1644" s="12">
        <v>0</v>
      </c>
      <c r="D1644" s="12">
        <v>0</v>
      </c>
      <c r="E1644" s="12">
        <v>0</v>
      </c>
      <c r="F1644" s="12">
        <v>0</v>
      </c>
      <c r="G1644" s="12">
        <v>0</v>
      </c>
      <c r="H1644" s="12">
        <v>0</v>
      </c>
      <c r="I1644" s="12">
        <v>0</v>
      </c>
      <c r="J1644" s="12">
        <v>0</v>
      </c>
      <c r="K1644" s="12">
        <v>0</v>
      </c>
      <c r="L1644" s="12">
        <v>1</v>
      </c>
      <c r="M1644" s="12">
        <v>0</v>
      </c>
      <c r="N1644" s="12">
        <v>0</v>
      </c>
      <c r="O1644" s="113">
        <v>7.6076297802915089</v>
      </c>
      <c r="P1644" s="12">
        <v>0</v>
      </c>
      <c r="Q1644" s="12">
        <v>1</v>
      </c>
      <c r="R1644" s="135">
        <v>5.4909181249999337</v>
      </c>
      <c r="S1644" s="128">
        <v>2.7080502011022101</v>
      </c>
      <c r="T1644" s="126">
        <v>1</v>
      </c>
      <c r="U1644" s="128">
        <v>0.55787672748152084</v>
      </c>
      <c r="V1644" s="12">
        <v>1</v>
      </c>
      <c r="W1644" s="12">
        <v>1</v>
      </c>
      <c r="X1644" s="12">
        <v>1</v>
      </c>
      <c r="Y1644" s="12">
        <v>0</v>
      </c>
      <c r="Z1644" s="12">
        <v>1</v>
      </c>
      <c r="AA1644" s="12">
        <v>1</v>
      </c>
      <c r="AB1644" s="12">
        <v>0</v>
      </c>
      <c r="AC1644" s="12">
        <v>0</v>
      </c>
      <c r="AD1644" s="12">
        <v>0</v>
      </c>
      <c r="AE1644" s="12">
        <v>0</v>
      </c>
      <c r="AF1644" s="12">
        <v>0.94</v>
      </c>
      <c r="AG1644" s="113">
        <v>3.8286413964890951</v>
      </c>
      <c r="AH1644" s="12">
        <v>1</v>
      </c>
      <c r="AI1644" s="24">
        <v>20</v>
      </c>
      <c r="AJ1644" s="12">
        <v>1</v>
      </c>
      <c r="AK1644" s="12" t="s">
        <v>2079</v>
      </c>
      <c r="AL1644" s="12">
        <v>43</v>
      </c>
      <c r="AM1644" s="12" t="s">
        <v>319</v>
      </c>
      <c r="AN1644" s="128">
        <f t="shared" si="61"/>
        <v>4.0317596870304797</v>
      </c>
      <c r="AO1644" s="12">
        <v>1376.05</v>
      </c>
      <c r="AP1644" s="12" t="s">
        <v>1522</v>
      </c>
      <c r="AQ1644" s="12" t="s">
        <v>2106</v>
      </c>
      <c r="AR1644" s="12" t="s">
        <v>2101</v>
      </c>
      <c r="AS1644" s="12" t="s">
        <v>2115</v>
      </c>
      <c r="AT1644" s="12" t="s">
        <v>17</v>
      </c>
    </row>
    <row r="1645" spans="1:47" ht="15" customHeight="1" x14ac:dyDescent="0.3">
      <c r="A1645" s="15">
        <v>9.2548962676549509E-2</v>
      </c>
      <c r="B1645" s="12">
        <v>4.6274481338274755E-2</v>
      </c>
      <c r="C1645" s="12">
        <v>0</v>
      </c>
      <c r="D1645" s="12">
        <v>1</v>
      </c>
      <c r="E1645" s="12">
        <v>0</v>
      </c>
      <c r="F1645" s="12">
        <v>0</v>
      </c>
      <c r="G1645" s="12">
        <v>1</v>
      </c>
      <c r="H1645" s="12">
        <v>0</v>
      </c>
      <c r="I1645" s="12">
        <v>0</v>
      </c>
      <c r="J1645" s="12">
        <v>0</v>
      </c>
      <c r="K1645" s="12">
        <v>0</v>
      </c>
      <c r="L1645" s="12">
        <v>0</v>
      </c>
      <c r="M1645" s="12">
        <v>0</v>
      </c>
      <c r="N1645" s="12">
        <v>0</v>
      </c>
      <c r="O1645" s="113">
        <v>7.60688453121963</v>
      </c>
      <c r="P1645" s="12">
        <v>0</v>
      </c>
      <c r="Q1645" s="12">
        <v>1</v>
      </c>
      <c r="R1645" s="135">
        <v>5.4909181249999337</v>
      </c>
      <c r="S1645" s="128">
        <v>2.4849066497880004</v>
      </c>
      <c r="T1645" s="126">
        <v>1</v>
      </c>
      <c r="U1645" s="128">
        <v>0.53770759652535316</v>
      </c>
      <c r="V1645" s="12">
        <v>1</v>
      </c>
      <c r="W1645" s="12">
        <v>1</v>
      </c>
      <c r="X1645" s="12">
        <v>1</v>
      </c>
      <c r="Y1645" s="12">
        <v>0</v>
      </c>
      <c r="Z1645" s="12">
        <v>0</v>
      </c>
      <c r="AA1645" s="12">
        <v>1</v>
      </c>
      <c r="AB1645" s="12">
        <v>0</v>
      </c>
      <c r="AC1645" s="12">
        <v>0</v>
      </c>
      <c r="AD1645" s="12">
        <v>0</v>
      </c>
      <c r="AE1645" s="12">
        <v>0</v>
      </c>
      <c r="AF1645" s="12">
        <v>0.5</v>
      </c>
      <c r="AG1645" s="113">
        <v>2.9957322735539909</v>
      </c>
      <c r="AH1645" s="12">
        <v>0</v>
      </c>
      <c r="AI1645" s="24">
        <v>12</v>
      </c>
      <c r="AJ1645" s="12">
        <v>1</v>
      </c>
      <c r="AK1645" s="12" t="s">
        <v>2124</v>
      </c>
      <c r="AL1645" s="12">
        <v>44</v>
      </c>
      <c r="AM1645" s="12" t="s">
        <v>321</v>
      </c>
      <c r="AN1645" s="128">
        <f t="shared" ref="AN1645:AN1656" si="62">LN(8)</f>
        <v>2.0794415416798357</v>
      </c>
      <c r="AO1645" s="12">
        <v>47.81</v>
      </c>
      <c r="AP1645" s="12" t="s">
        <v>2133</v>
      </c>
      <c r="AQ1645" s="12" t="s">
        <v>2135</v>
      </c>
      <c r="AR1645" s="12" t="s">
        <v>2137</v>
      </c>
      <c r="AS1645" s="12" t="s">
        <v>2139</v>
      </c>
      <c r="AT1645" s="12" t="s">
        <v>17</v>
      </c>
      <c r="AU1645" s="12"/>
    </row>
    <row r="1646" spans="1:47" ht="15" customHeight="1" x14ac:dyDescent="0.3">
      <c r="A1646" s="15">
        <v>-9.4203893133764489E-4</v>
      </c>
      <c r="B1646" s="12">
        <v>4.6473920612657149E-2</v>
      </c>
      <c r="C1646" s="12">
        <v>0</v>
      </c>
      <c r="D1646" s="12">
        <v>1</v>
      </c>
      <c r="E1646" s="12">
        <v>0</v>
      </c>
      <c r="F1646" s="12">
        <v>0</v>
      </c>
      <c r="G1646" s="12">
        <v>1</v>
      </c>
      <c r="H1646" s="12">
        <v>0</v>
      </c>
      <c r="I1646" s="12">
        <v>0</v>
      </c>
      <c r="J1646" s="12">
        <v>0</v>
      </c>
      <c r="K1646" s="12">
        <v>0</v>
      </c>
      <c r="L1646" s="12">
        <v>0</v>
      </c>
      <c r="M1646" s="12">
        <v>0</v>
      </c>
      <c r="N1646" s="12">
        <v>0</v>
      </c>
      <c r="O1646" s="113">
        <v>7.60688453121963</v>
      </c>
      <c r="P1646" s="12">
        <v>0</v>
      </c>
      <c r="Q1646" s="12">
        <v>1</v>
      </c>
      <c r="R1646" s="135">
        <v>5.4909181249999337</v>
      </c>
      <c r="S1646" s="128">
        <v>2.4849066497880004</v>
      </c>
      <c r="T1646" s="126">
        <v>1</v>
      </c>
      <c r="U1646" s="128">
        <v>0.53770759652535316</v>
      </c>
      <c r="V1646" s="12">
        <v>1</v>
      </c>
      <c r="W1646" s="12">
        <v>1</v>
      </c>
      <c r="X1646" s="12">
        <v>1</v>
      </c>
      <c r="Y1646" s="12">
        <v>0</v>
      </c>
      <c r="Z1646" s="12">
        <v>0</v>
      </c>
      <c r="AA1646" s="12">
        <v>1</v>
      </c>
      <c r="AB1646" s="12">
        <v>0</v>
      </c>
      <c r="AC1646" s="12">
        <v>0</v>
      </c>
      <c r="AD1646" s="12">
        <v>0</v>
      </c>
      <c r="AE1646" s="12">
        <v>0</v>
      </c>
      <c r="AF1646" s="12">
        <v>0.5</v>
      </c>
      <c r="AG1646" s="113">
        <v>2.9957322735539909</v>
      </c>
      <c r="AH1646" s="12">
        <v>0</v>
      </c>
      <c r="AI1646" s="24">
        <v>12</v>
      </c>
      <c r="AJ1646" s="12">
        <v>1</v>
      </c>
      <c r="AK1646" s="12" t="s">
        <v>2124</v>
      </c>
      <c r="AL1646" s="12">
        <v>44</v>
      </c>
      <c r="AM1646" s="12" t="s">
        <v>321</v>
      </c>
      <c r="AN1646" s="128">
        <f t="shared" si="62"/>
        <v>2.0794415416798357</v>
      </c>
      <c r="AO1646" s="12">
        <v>47.81</v>
      </c>
      <c r="AP1646" s="12" t="s">
        <v>2133</v>
      </c>
      <c r="AQ1646" s="12" t="s">
        <v>2135</v>
      </c>
      <c r="AR1646" s="12" t="s">
        <v>2138</v>
      </c>
      <c r="AS1646" s="12" t="s">
        <v>2140</v>
      </c>
      <c r="AT1646" s="12" t="s">
        <v>17</v>
      </c>
    </row>
    <row r="1647" spans="1:47" ht="15" customHeight="1" x14ac:dyDescent="0.3">
      <c r="A1647" s="15">
        <v>9.6266848172774366E-2</v>
      </c>
      <c r="B1647" s="12">
        <v>4.6258095875229242E-2</v>
      </c>
      <c r="C1647" s="12">
        <v>0</v>
      </c>
      <c r="D1647" s="12">
        <v>1</v>
      </c>
      <c r="E1647" s="12">
        <v>0</v>
      </c>
      <c r="F1647" s="12">
        <v>0</v>
      </c>
      <c r="G1647" s="12">
        <v>1</v>
      </c>
      <c r="H1647" s="12">
        <v>0</v>
      </c>
      <c r="I1647" s="12">
        <v>0</v>
      </c>
      <c r="J1647" s="12">
        <v>0</v>
      </c>
      <c r="K1647" s="12">
        <v>0</v>
      </c>
      <c r="L1647" s="12">
        <v>0</v>
      </c>
      <c r="M1647" s="12">
        <v>0</v>
      </c>
      <c r="N1647" s="12">
        <v>0</v>
      </c>
      <c r="O1647" s="113">
        <v>7.60688453121963</v>
      </c>
      <c r="P1647" s="12">
        <v>0</v>
      </c>
      <c r="Q1647" s="12">
        <v>1</v>
      </c>
      <c r="R1647" s="135">
        <v>5.4909181249999337</v>
      </c>
      <c r="S1647" s="128">
        <v>2.4849066497880004</v>
      </c>
      <c r="T1647" s="126">
        <v>1</v>
      </c>
      <c r="U1647" s="128">
        <v>0.53770759652535316</v>
      </c>
      <c r="V1647" s="12">
        <v>1</v>
      </c>
      <c r="W1647" s="12">
        <v>1</v>
      </c>
      <c r="X1647" s="12">
        <v>1</v>
      </c>
      <c r="Y1647" s="12">
        <v>0</v>
      </c>
      <c r="Z1647" s="12">
        <v>0</v>
      </c>
      <c r="AA1647" s="12">
        <v>1</v>
      </c>
      <c r="AB1647" s="12">
        <v>0</v>
      </c>
      <c r="AC1647" s="12">
        <v>0</v>
      </c>
      <c r="AD1647" s="12">
        <v>0</v>
      </c>
      <c r="AE1647" s="12">
        <v>0</v>
      </c>
      <c r="AF1647" s="12">
        <v>0.5</v>
      </c>
      <c r="AG1647" s="113">
        <v>2.9957322735539909</v>
      </c>
      <c r="AH1647" s="12">
        <v>0</v>
      </c>
      <c r="AI1647" s="24">
        <v>12</v>
      </c>
      <c r="AJ1647" s="12">
        <v>1</v>
      </c>
      <c r="AK1647" s="12" t="s">
        <v>2124</v>
      </c>
      <c r="AL1647" s="12">
        <v>44</v>
      </c>
      <c r="AM1647" s="12" t="s">
        <v>321</v>
      </c>
      <c r="AN1647" s="128">
        <f t="shared" si="62"/>
        <v>2.0794415416798357</v>
      </c>
      <c r="AO1647" s="12">
        <v>47.81</v>
      </c>
      <c r="AP1647" s="12" t="s">
        <v>2133</v>
      </c>
      <c r="AQ1647" s="12" t="s">
        <v>2136</v>
      </c>
      <c r="AR1647" s="12" t="s">
        <v>2137</v>
      </c>
      <c r="AS1647" s="12" t="s">
        <v>2139</v>
      </c>
      <c r="AT1647" s="12" t="s">
        <v>17</v>
      </c>
    </row>
    <row r="1648" spans="1:47" ht="15" customHeight="1" x14ac:dyDescent="0.3">
      <c r="A1648" s="15">
        <v>2.8833900916114385E-2</v>
      </c>
      <c r="B1648" s="12">
        <v>4.6454618142628731E-2</v>
      </c>
      <c r="C1648" s="12">
        <v>0</v>
      </c>
      <c r="D1648" s="12">
        <v>1</v>
      </c>
      <c r="E1648" s="12">
        <v>0</v>
      </c>
      <c r="F1648" s="12">
        <v>0</v>
      </c>
      <c r="G1648" s="12">
        <v>1</v>
      </c>
      <c r="H1648" s="12">
        <v>0</v>
      </c>
      <c r="I1648" s="12">
        <v>0</v>
      </c>
      <c r="J1648" s="12">
        <v>0</v>
      </c>
      <c r="K1648" s="12">
        <v>0</v>
      </c>
      <c r="L1648" s="12">
        <v>0</v>
      </c>
      <c r="M1648" s="12">
        <v>0</v>
      </c>
      <c r="N1648" s="12">
        <v>0</v>
      </c>
      <c r="O1648" s="113">
        <v>7.60688453121963</v>
      </c>
      <c r="P1648" s="12">
        <v>0</v>
      </c>
      <c r="Q1648" s="12">
        <v>1</v>
      </c>
      <c r="R1648" s="135">
        <v>5.4909181249999337</v>
      </c>
      <c r="S1648" s="128">
        <v>2.4849066497880004</v>
      </c>
      <c r="T1648" s="126">
        <v>1</v>
      </c>
      <c r="U1648" s="128">
        <v>0.53770759652535316</v>
      </c>
      <c r="V1648" s="12">
        <v>1</v>
      </c>
      <c r="W1648" s="12">
        <v>1</v>
      </c>
      <c r="X1648" s="12">
        <v>1</v>
      </c>
      <c r="Y1648" s="12">
        <v>0</v>
      </c>
      <c r="Z1648" s="12">
        <v>0</v>
      </c>
      <c r="AA1648" s="12">
        <v>1</v>
      </c>
      <c r="AB1648" s="12">
        <v>0</v>
      </c>
      <c r="AC1648" s="12">
        <v>0</v>
      </c>
      <c r="AD1648" s="12">
        <v>0</v>
      </c>
      <c r="AE1648" s="12">
        <v>0</v>
      </c>
      <c r="AF1648" s="12">
        <v>0.5</v>
      </c>
      <c r="AG1648" s="113">
        <v>2.9957322735539909</v>
      </c>
      <c r="AH1648" s="12">
        <v>0</v>
      </c>
      <c r="AI1648" s="24">
        <v>12</v>
      </c>
      <c r="AJ1648" s="12">
        <v>1</v>
      </c>
      <c r="AK1648" s="12" t="s">
        <v>2124</v>
      </c>
      <c r="AL1648" s="12">
        <v>44</v>
      </c>
      <c r="AM1648" s="12" t="s">
        <v>321</v>
      </c>
      <c r="AN1648" s="128">
        <f t="shared" si="62"/>
        <v>2.0794415416798357</v>
      </c>
      <c r="AO1648" s="12">
        <v>47.81</v>
      </c>
      <c r="AP1648" s="12" t="s">
        <v>2133</v>
      </c>
      <c r="AQ1648" s="12" t="s">
        <v>2136</v>
      </c>
      <c r="AR1648" s="12" t="s">
        <v>2138</v>
      </c>
      <c r="AS1648" s="12" t="s">
        <v>2140</v>
      </c>
      <c r="AT1648" s="12" t="s">
        <v>17</v>
      </c>
    </row>
    <row r="1649" spans="1:46" ht="15" customHeight="1" x14ac:dyDescent="0.3">
      <c r="A1649" s="15">
        <v>0.11675488257450412</v>
      </c>
      <c r="B1649" s="12">
        <v>4.3849118794949508E-2</v>
      </c>
      <c r="C1649" s="12">
        <v>0</v>
      </c>
      <c r="D1649" s="12">
        <v>1</v>
      </c>
      <c r="E1649" s="12">
        <v>0</v>
      </c>
      <c r="F1649" s="12">
        <v>0</v>
      </c>
      <c r="G1649" s="12">
        <v>1</v>
      </c>
      <c r="H1649" s="12">
        <v>0</v>
      </c>
      <c r="I1649" s="12">
        <v>0</v>
      </c>
      <c r="J1649" s="12">
        <v>0</v>
      </c>
      <c r="K1649" s="12">
        <v>0</v>
      </c>
      <c r="L1649" s="12">
        <v>0</v>
      </c>
      <c r="M1649" s="12">
        <v>0</v>
      </c>
      <c r="N1649" s="12">
        <v>0</v>
      </c>
      <c r="O1649" s="113">
        <v>7.60688453121963</v>
      </c>
      <c r="P1649" s="12">
        <v>0</v>
      </c>
      <c r="Q1649" s="12">
        <v>1</v>
      </c>
      <c r="R1649" s="135">
        <v>5.4909181249999337</v>
      </c>
      <c r="S1649" s="128">
        <v>2.4849066497880004</v>
      </c>
      <c r="T1649" s="126">
        <v>1</v>
      </c>
      <c r="U1649" s="128">
        <v>0.53770759652535316</v>
      </c>
      <c r="V1649" s="12">
        <v>1</v>
      </c>
      <c r="W1649" s="12">
        <v>1</v>
      </c>
      <c r="X1649" s="12">
        <v>1</v>
      </c>
      <c r="Y1649" s="12">
        <v>0</v>
      </c>
      <c r="Z1649" s="12">
        <v>0</v>
      </c>
      <c r="AA1649" s="12">
        <v>1</v>
      </c>
      <c r="AB1649" s="12">
        <v>0</v>
      </c>
      <c r="AC1649" s="12">
        <v>0</v>
      </c>
      <c r="AD1649" s="12">
        <v>0</v>
      </c>
      <c r="AE1649" s="12">
        <v>0</v>
      </c>
      <c r="AF1649" s="12">
        <v>0.5</v>
      </c>
      <c r="AG1649" s="113">
        <v>2.9957322735539909</v>
      </c>
      <c r="AH1649" s="12">
        <v>0</v>
      </c>
      <c r="AI1649" s="24">
        <v>12</v>
      </c>
      <c r="AJ1649" s="12">
        <v>1</v>
      </c>
      <c r="AK1649" s="12" t="s">
        <v>2124</v>
      </c>
      <c r="AL1649" s="12">
        <v>44</v>
      </c>
      <c r="AM1649" s="12" t="s">
        <v>321</v>
      </c>
      <c r="AN1649" s="128">
        <f t="shared" si="62"/>
        <v>2.0794415416798357</v>
      </c>
      <c r="AO1649" s="12">
        <v>47.81</v>
      </c>
      <c r="AP1649" s="12" t="s">
        <v>2133</v>
      </c>
      <c r="AQ1649" s="12" t="s">
        <v>2135</v>
      </c>
      <c r="AR1649" s="12" t="s">
        <v>2137</v>
      </c>
      <c r="AS1649" s="12" t="s">
        <v>2139</v>
      </c>
      <c r="AT1649" s="12" t="s">
        <v>17</v>
      </c>
    </row>
    <row r="1650" spans="1:46" ht="15" customHeight="1" x14ac:dyDescent="0.3">
      <c r="A1650" s="15">
        <v>2.9071843922478545E-2</v>
      </c>
      <c r="B1650" s="12">
        <v>4.4132416994845346E-2</v>
      </c>
      <c r="C1650" s="12">
        <v>0</v>
      </c>
      <c r="D1650" s="12">
        <v>1</v>
      </c>
      <c r="E1650" s="12">
        <v>0</v>
      </c>
      <c r="F1650" s="12">
        <v>0</v>
      </c>
      <c r="G1650" s="12">
        <v>1</v>
      </c>
      <c r="H1650" s="12">
        <v>0</v>
      </c>
      <c r="I1650" s="12">
        <v>0</v>
      </c>
      <c r="J1650" s="12">
        <v>0</v>
      </c>
      <c r="K1650" s="12">
        <v>0</v>
      </c>
      <c r="L1650" s="12">
        <v>0</v>
      </c>
      <c r="M1650" s="12">
        <v>0</v>
      </c>
      <c r="N1650" s="12">
        <v>0</v>
      </c>
      <c r="O1650" s="113">
        <v>7.60688453121963</v>
      </c>
      <c r="P1650" s="12">
        <v>0</v>
      </c>
      <c r="Q1650" s="12">
        <v>1</v>
      </c>
      <c r="R1650" s="135">
        <v>5.4909181249999337</v>
      </c>
      <c r="S1650" s="128">
        <v>2.4849066497880004</v>
      </c>
      <c r="T1650" s="126">
        <v>1</v>
      </c>
      <c r="U1650" s="128">
        <v>0.53770759652535316</v>
      </c>
      <c r="V1650" s="12">
        <v>1</v>
      </c>
      <c r="W1650" s="12">
        <v>1</v>
      </c>
      <c r="X1650" s="12">
        <v>1</v>
      </c>
      <c r="Y1650" s="12">
        <v>0</v>
      </c>
      <c r="Z1650" s="12">
        <v>0</v>
      </c>
      <c r="AA1650" s="12">
        <v>1</v>
      </c>
      <c r="AB1650" s="12">
        <v>0</v>
      </c>
      <c r="AC1650" s="12">
        <v>0</v>
      </c>
      <c r="AD1650" s="12">
        <v>0</v>
      </c>
      <c r="AE1650" s="12">
        <v>0</v>
      </c>
      <c r="AF1650" s="12">
        <v>0.5</v>
      </c>
      <c r="AG1650" s="113">
        <v>2.9957322735539909</v>
      </c>
      <c r="AH1650" s="12">
        <v>0</v>
      </c>
      <c r="AI1650" s="24">
        <v>12</v>
      </c>
      <c r="AJ1650" s="12">
        <v>1</v>
      </c>
      <c r="AK1650" s="12" t="s">
        <v>2124</v>
      </c>
      <c r="AL1650" s="12">
        <v>44</v>
      </c>
      <c r="AM1650" s="12" t="s">
        <v>321</v>
      </c>
      <c r="AN1650" s="128">
        <f t="shared" si="62"/>
        <v>2.0794415416798357</v>
      </c>
      <c r="AO1650" s="12">
        <v>47.81</v>
      </c>
      <c r="AP1650" s="12" t="s">
        <v>2133</v>
      </c>
      <c r="AQ1650" s="12" t="s">
        <v>2135</v>
      </c>
      <c r="AR1650" s="12" t="s">
        <v>2138</v>
      </c>
      <c r="AS1650" s="12" t="s">
        <v>2140</v>
      </c>
      <c r="AT1650" s="12" t="s">
        <v>17</v>
      </c>
    </row>
    <row r="1651" spans="1:46" ht="15" customHeight="1" x14ac:dyDescent="0.3">
      <c r="A1651" s="15">
        <v>-4.6473936215233973E-4</v>
      </c>
      <c r="B1651" s="12">
        <v>4.647393621523397E-2</v>
      </c>
      <c r="C1651" s="12">
        <v>0</v>
      </c>
      <c r="D1651" s="12">
        <v>1</v>
      </c>
      <c r="E1651" s="12">
        <v>0</v>
      </c>
      <c r="F1651" s="12">
        <v>0</v>
      </c>
      <c r="G1651" s="12">
        <v>1</v>
      </c>
      <c r="H1651" s="12">
        <v>0</v>
      </c>
      <c r="I1651" s="12">
        <v>0</v>
      </c>
      <c r="J1651" s="12">
        <v>0</v>
      </c>
      <c r="K1651" s="12">
        <v>0</v>
      </c>
      <c r="L1651" s="12">
        <v>0</v>
      </c>
      <c r="M1651" s="12">
        <v>0</v>
      </c>
      <c r="N1651" s="12">
        <v>0</v>
      </c>
      <c r="O1651" s="113">
        <v>7.60688453121963</v>
      </c>
      <c r="P1651" s="12">
        <v>0</v>
      </c>
      <c r="Q1651" s="12">
        <v>1</v>
      </c>
      <c r="R1651" s="135">
        <v>5.4909181249999337</v>
      </c>
      <c r="S1651" s="128">
        <v>2.4849066497880004</v>
      </c>
      <c r="T1651" s="126">
        <v>1</v>
      </c>
      <c r="U1651" s="128">
        <v>0.53770759652535316</v>
      </c>
      <c r="V1651" s="12">
        <v>1</v>
      </c>
      <c r="W1651" s="12">
        <v>1</v>
      </c>
      <c r="X1651" s="12">
        <v>1</v>
      </c>
      <c r="Y1651" s="12">
        <v>0</v>
      </c>
      <c r="Z1651" s="12">
        <v>0</v>
      </c>
      <c r="AA1651" s="12">
        <v>1</v>
      </c>
      <c r="AB1651" s="12">
        <v>0</v>
      </c>
      <c r="AC1651" s="12">
        <v>0</v>
      </c>
      <c r="AD1651" s="12">
        <v>0</v>
      </c>
      <c r="AE1651" s="12">
        <v>0</v>
      </c>
      <c r="AF1651" s="12">
        <v>0.5</v>
      </c>
      <c r="AG1651" s="113">
        <v>2.9957322735539909</v>
      </c>
      <c r="AH1651" s="12">
        <v>0</v>
      </c>
      <c r="AI1651" s="24">
        <v>12</v>
      </c>
      <c r="AJ1651" s="12">
        <v>1</v>
      </c>
      <c r="AK1651" s="12" t="s">
        <v>2124</v>
      </c>
      <c r="AL1651" s="12">
        <v>44</v>
      </c>
      <c r="AM1651" s="12" t="s">
        <v>321</v>
      </c>
      <c r="AN1651" s="128">
        <f t="shared" si="62"/>
        <v>2.0794415416798357</v>
      </c>
      <c r="AO1651" s="12">
        <v>47.81</v>
      </c>
      <c r="AP1651" s="12" t="s">
        <v>2134</v>
      </c>
      <c r="AQ1651" s="12" t="s">
        <v>2135</v>
      </c>
      <c r="AR1651" s="12" t="s">
        <v>2137</v>
      </c>
      <c r="AS1651" s="12" t="s">
        <v>2141</v>
      </c>
      <c r="AT1651" s="12" t="s">
        <v>17</v>
      </c>
    </row>
    <row r="1652" spans="1:46" ht="15" customHeight="1" x14ac:dyDescent="0.3">
      <c r="A1652" s="15">
        <v>-5.668772946865995E-2</v>
      </c>
      <c r="B1652" s="12">
        <v>4.6399209173636255E-2</v>
      </c>
      <c r="C1652" s="12">
        <v>0</v>
      </c>
      <c r="D1652" s="12">
        <v>1</v>
      </c>
      <c r="E1652" s="12">
        <v>0</v>
      </c>
      <c r="F1652" s="12">
        <v>0</v>
      </c>
      <c r="G1652" s="12">
        <v>1</v>
      </c>
      <c r="H1652" s="12">
        <v>0</v>
      </c>
      <c r="I1652" s="12">
        <v>0</v>
      </c>
      <c r="J1652" s="12">
        <v>0</v>
      </c>
      <c r="K1652" s="12">
        <v>0</v>
      </c>
      <c r="L1652" s="12">
        <v>0</v>
      </c>
      <c r="M1652" s="12">
        <v>0</v>
      </c>
      <c r="N1652" s="12">
        <v>0</v>
      </c>
      <c r="O1652" s="113">
        <v>7.60688453121963</v>
      </c>
      <c r="P1652" s="12">
        <v>0</v>
      </c>
      <c r="Q1652" s="12">
        <v>1</v>
      </c>
      <c r="R1652" s="135">
        <v>5.4909181249999337</v>
      </c>
      <c r="S1652" s="128">
        <v>2.4849066497880004</v>
      </c>
      <c r="T1652" s="126">
        <v>1</v>
      </c>
      <c r="U1652" s="128">
        <v>0.53770759652535316</v>
      </c>
      <c r="V1652" s="12">
        <v>1</v>
      </c>
      <c r="W1652" s="12">
        <v>1</v>
      </c>
      <c r="X1652" s="12">
        <v>1</v>
      </c>
      <c r="Y1652" s="12">
        <v>0</v>
      </c>
      <c r="Z1652" s="12">
        <v>0</v>
      </c>
      <c r="AA1652" s="12">
        <v>1</v>
      </c>
      <c r="AB1652" s="12">
        <v>0</v>
      </c>
      <c r="AC1652" s="12">
        <v>0</v>
      </c>
      <c r="AD1652" s="12">
        <v>0</v>
      </c>
      <c r="AE1652" s="12">
        <v>0</v>
      </c>
      <c r="AF1652" s="12">
        <v>0.5</v>
      </c>
      <c r="AG1652" s="113">
        <v>2.9957322735539909</v>
      </c>
      <c r="AH1652" s="12">
        <v>0</v>
      </c>
      <c r="AI1652" s="24">
        <v>12</v>
      </c>
      <c r="AJ1652" s="12">
        <v>1</v>
      </c>
      <c r="AK1652" s="12" t="s">
        <v>2124</v>
      </c>
      <c r="AL1652" s="12">
        <v>44</v>
      </c>
      <c r="AM1652" s="12" t="s">
        <v>321</v>
      </c>
      <c r="AN1652" s="128">
        <f t="shared" si="62"/>
        <v>2.0794415416798357</v>
      </c>
      <c r="AO1652" s="12">
        <v>47.81</v>
      </c>
      <c r="AP1652" s="12" t="s">
        <v>2134</v>
      </c>
      <c r="AQ1652" s="12" t="s">
        <v>2135</v>
      </c>
      <c r="AR1652" s="12" t="s">
        <v>2138</v>
      </c>
      <c r="AS1652" s="12" t="s">
        <v>2142</v>
      </c>
      <c r="AT1652" s="12" t="s">
        <v>17</v>
      </c>
    </row>
    <row r="1653" spans="1:46" ht="15" customHeight="1" x14ac:dyDescent="0.3">
      <c r="A1653" s="15">
        <v>4.4493420496240679E-2</v>
      </c>
      <c r="B1653" s="12">
        <v>4.6427917039555476E-2</v>
      </c>
      <c r="C1653" s="12">
        <v>0</v>
      </c>
      <c r="D1653" s="12">
        <v>1</v>
      </c>
      <c r="E1653" s="12">
        <v>0</v>
      </c>
      <c r="F1653" s="12">
        <v>0</v>
      </c>
      <c r="G1653" s="12">
        <v>1</v>
      </c>
      <c r="H1653" s="12">
        <v>0</v>
      </c>
      <c r="I1653" s="12">
        <v>0</v>
      </c>
      <c r="J1653" s="12">
        <v>0</v>
      </c>
      <c r="K1653" s="12">
        <v>0</v>
      </c>
      <c r="L1653" s="12">
        <v>0</v>
      </c>
      <c r="M1653" s="12">
        <v>0</v>
      </c>
      <c r="N1653" s="12">
        <v>0</v>
      </c>
      <c r="O1653" s="113">
        <v>7.60688453121963</v>
      </c>
      <c r="P1653" s="12">
        <v>0</v>
      </c>
      <c r="Q1653" s="12">
        <v>1</v>
      </c>
      <c r="R1653" s="135">
        <v>5.4909181249999337</v>
      </c>
      <c r="S1653" s="128">
        <v>2.4849066497880004</v>
      </c>
      <c r="T1653" s="126">
        <v>1</v>
      </c>
      <c r="U1653" s="128">
        <v>0.53770759652535316</v>
      </c>
      <c r="V1653" s="12">
        <v>1</v>
      </c>
      <c r="W1653" s="12">
        <v>1</v>
      </c>
      <c r="X1653" s="12">
        <v>1</v>
      </c>
      <c r="Y1653" s="12">
        <v>0</v>
      </c>
      <c r="Z1653" s="12">
        <v>0</v>
      </c>
      <c r="AA1653" s="12">
        <v>1</v>
      </c>
      <c r="AB1653" s="12">
        <v>0</v>
      </c>
      <c r="AC1653" s="12">
        <v>0</v>
      </c>
      <c r="AD1653" s="12">
        <v>0</v>
      </c>
      <c r="AE1653" s="12">
        <v>0</v>
      </c>
      <c r="AF1653" s="12">
        <v>0.5</v>
      </c>
      <c r="AG1653" s="113">
        <v>2.9957322735539909</v>
      </c>
      <c r="AH1653" s="12">
        <v>0</v>
      </c>
      <c r="AI1653" s="24">
        <v>12</v>
      </c>
      <c r="AJ1653" s="12">
        <v>1</v>
      </c>
      <c r="AK1653" s="12" t="s">
        <v>2124</v>
      </c>
      <c r="AL1653" s="12">
        <v>44</v>
      </c>
      <c r="AM1653" s="12" t="s">
        <v>321</v>
      </c>
      <c r="AN1653" s="128">
        <f t="shared" si="62"/>
        <v>2.0794415416798357</v>
      </c>
      <c r="AO1653" s="12">
        <v>47.81</v>
      </c>
      <c r="AP1653" s="12" t="s">
        <v>2134</v>
      </c>
      <c r="AQ1653" s="12" t="s">
        <v>2136</v>
      </c>
      <c r="AR1653" s="12" t="s">
        <v>2137</v>
      </c>
      <c r="AS1653" s="12" t="s">
        <v>2141</v>
      </c>
      <c r="AT1653" s="12" t="s">
        <v>17</v>
      </c>
    </row>
    <row r="1654" spans="1:46" ht="15" customHeight="1" x14ac:dyDescent="0.3">
      <c r="A1654" s="15">
        <v>-6.445658538246668E-2</v>
      </c>
      <c r="B1654" s="12">
        <v>4.6377299238604064E-2</v>
      </c>
      <c r="C1654" s="12">
        <v>0</v>
      </c>
      <c r="D1654" s="12">
        <v>1</v>
      </c>
      <c r="E1654" s="12">
        <v>0</v>
      </c>
      <c r="F1654" s="12">
        <v>0</v>
      </c>
      <c r="G1654" s="12">
        <v>1</v>
      </c>
      <c r="H1654" s="12">
        <v>0</v>
      </c>
      <c r="I1654" s="12">
        <v>0</v>
      </c>
      <c r="J1654" s="12">
        <v>0</v>
      </c>
      <c r="K1654" s="12">
        <v>0</v>
      </c>
      <c r="L1654" s="12">
        <v>0</v>
      </c>
      <c r="M1654" s="12">
        <v>0</v>
      </c>
      <c r="N1654" s="12">
        <v>0</v>
      </c>
      <c r="O1654" s="113">
        <v>7.60688453121963</v>
      </c>
      <c r="P1654" s="12">
        <v>0</v>
      </c>
      <c r="Q1654" s="12">
        <v>1</v>
      </c>
      <c r="R1654" s="135">
        <v>5.4909181249999337</v>
      </c>
      <c r="S1654" s="128">
        <v>2.4849066497880004</v>
      </c>
      <c r="T1654" s="126">
        <v>1</v>
      </c>
      <c r="U1654" s="128">
        <v>0.53770759652535316</v>
      </c>
      <c r="V1654" s="12">
        <v>1</v>
      </c>
      <c r="W1654" s="12">
        <v>1</v>
      </c>
      <c r="X1654" s="12">
        <v>1</v>
      </c>
      <c r="Y1654" s="12">
        <v>0</v>
      </c>
      <c r="Z1654" s="12">
        <v>0</v>
      </c>
      <c r="AA1654" s="12">
        <v>1</v>
      </c>
      <c r="AB1654" s="12">
        <v>0</v>
      </c>
      <c r="AC1654" s="12">
        <v>0</v>
      </c>
      <c r="AD1654" s="12">
        <v>0</v>
      </c>
      <c r="AE1654" s="12">
        <v>0</v>
      </c>
      <c r="AF1654" s="12">
        <v>0.5</v>
      </c>
      <c r="AG1654" s="113">
        <v>2.9957322735539909</v>
      </c>
      <c r="AH1654" s="12">
        <v>0</v>
      </c>
      <c r="AI1654" s="24">
        <v>12</v>
      </c>
      <c r="AJ1654" s="12">
        <v>1</v>
      </c>
      <c r="AK1654" s="12" t="s">
        <v>2124</v>
      </c>
      <c r="AL1654" s="12">
        <v>44</v>
      </c>
      <c r="AM1654" s="12" t="s">
        <v>321</v>
      </c>
      <c r="AN1654" s="128">
        <f t="shared" si="62"/>
        <v>2.0794415416798357</v>
      </c>
      <c r="AO1654" s="12">
        <v>47.81</v>
      </c>
      <c r="AP1654" s="12" t="s">
        <v>2134</v>
      </c>
      <c r="AQ1654" s="12" t="s">
        <v>2136</v>
      </c>
      <c r="AR1654" s="12" t="s">
        <v>2138</v>
      </c>
      <c r="AS1654" s="12" t="s">
        <v>2142</v>
      </c>
      <c r="AT1654" s="12" t="s">
        <v>17</v>
      </c>
    </row>
    <row r="1655" spans="1:46" ht="15" customHeight="1" x14ac:dyDescent="0.3">
      <c r="A1655" s="15">
        <v>2.291138724582794E-2</v>
      </c>
      <c r="B1655" s="12">
        <v>4.4139488898084847E-2</v>
      </c>
      <c r="C1655" s="12">
        <v>0</v>
      </c>
      <c r="D1655" s="12">
        <v>1</v>
      </c>
      <c r="E1655" s="12">
        <v>0</v>
      </c>
      <c r="F1655" s="12">
        <v>0</v>
      </c>
      <c r="G1655" s="12">
        <v>1</v>
      </c>
      <c r="H1655" s="12">
        <v>0</v>
      </c>
      <c r="I1655" s="12">
        <v>0</v>
      </c>
      <c r="J1655" s="12">
        <v>0</v>
      </c>
      <c r="K1655" s="12">
        <v>0</v>
      </c>
      <c r="L1655" s="12">
        <v>0</v>
      </c>
      <c r="M1655" s="12">
        <v>0</v>
      </c>
      <c r="N1655" s="12">
        <v>0</v>
      </c>
      <c r="O1655" s="113">
        <v>7.60688453121963</v>
      </c>
      <c r="P1655" s="12">
        <v>0</v>
      </c>
      <c r="Q1655" s="12">
        <v>1</v>
      </c>
      <c r="R1655" s="135">
        <v>5.4909181249999337</v>
      </c>
      <c r="S1655" s="128">
        <v>2.4849066497880004</v>
      </c>
      <c r="T1655" s="126">
        <v>1</v>
      </c>
      <c r="U1655" s="128">
        <v>0.53770759652535316</v>
      </c>
      <c r="V1655" s="12">
        <v>1</v>
      </c>
      <c r="W1655" s="12">
        <v>1</v>
      </c>
      <c r="X1655" s="12">
        <v>1</v>
      </c>
      <c r="Y1655" s="12">
        <v>0</v>
      </c>
      <c r="Z1655" s="12">
        <v>0</v>
      </c>
      <c r="AA1655" s="12">
        <v>1</v>
      </c>
      <c r="AB1655" s="12">
        <v>0</v>
      </c>
      <c r="AC1655" s="12">
        <v>0</v>
      </c>
      <c r="AD1655" s="12">
        <v>0</v>
      </c>
      <c r="AE1655" s="12">
        <v>0</v>
      </c>
      <c r="AF1655" s="12">
        <v>0.5</v>
      </c>
      <c r="AG1655" s="113">
        <v>2.9957322735539909</v>
      </c>
      <c r="AH1655" s="12">
        <v>0</v>
      </c>
      <c r="AI1655" s="24">
        <v>12</v>
      </c>
      <c r="AJ1655" s="12">
        <v>1</v>
      </c>
      <c r="AK1655" s="12" t="s">
        <v>2124</v>
      </c>
      <c r="AL1655" s="12">
        <v>44</v>
      </c>
      <c r="AM1655" s="12" t="s">
        <v>321</v>
      </c>
      <c r="AN1655" s="128">
        <f t="shared" si="62"/>
        <v>2.0794415416798357</v>
      </c>
      <c r="AO1655" s="12">
        <v>47.81</v>
      </c>
      <c r="AP1655" s="12" t="s">
        <v>2134</v>
      </c>
      <c r="AQ1655" s="12" t="s">
        <v>2135</v>
      </c>
      <c r="AR1655" s="12" t="s">
        <v>2137</v>
      </c>
      <c r="AS1655" s="12" t="s">
        <v>2141</v>
      </c>
      <c r="AT1655" s="12" t="s">
        <v>17</v>
      </c>
    </row>
    <row r="1656" spans="1:46" s="61" customFormat="1" ht="15" customHeight="1" thickBot="1" x14ac:dyDescent="0.35">
      <c r="A1656" s="110">
        <v>-3.2168241687373346E-2</v>
      </c>
      <c r="B1656" s="61">
        <v>4.4128228981396775E-2</v>
      </c>
      <c r="C1656" s="61">
        <v>0</v>
      </c>
      <c r="D1656" s="61">
        <v>1</v>
      </c>
      <c r="E1656" s="61">
        <v>0</v>
      </c>
      <c r="F1656" s="61">
        <v>0</v>
      </c>
      <c r="G1656" s="61">
        <v>1</v>
      </c>
      <c r="H1656" s="61">
        <v>0</v>
      </c>
      <c r="I1656" s="61">
        <v>0</v>
      </c>
      <c r="J1656" s="61">
        <v>0</v>
      </c>
      <c r="K1656" s="61">
        <v>0</v>
      </c>
      <c r="L1656" s="61">
        <v>0</v>
      </c>
      <c r="M1656" s="61">
        <v>0</v>
      </c>
      <c r="N1656" s="61">
        <v>0</v>
      </c>
      <c r="O1656" s="118">
        <v>7.60688453121963</v>
      </c>
      <c r="P1656" s="61">
        <v>0</v>
      </c>
      <c r="Q1656" s="61">
        <v>1</v>
      </c>
      <c r="R1656" s="134">
        <v>5.4909181249999337</v>
      </c>
      <c r="S1656" s="132">
        <v>2.4849066497880004</v>
      </c>
      <c r="T1656" s="133">
        <v>1</v>
      </c>
      <c r="U1656" s="132">
        <v>0.53770759652535316</v>
      </c>
      <c r="V1656" s="61">
        <v>1</v>
      </c>
      <c r="W1656" s="61">
        <v>1</v>
      </c>
      <c r="X1656" s="61">
        <v>1</v>
      </c>
      <c r="Y1656" s="61">
        <v>0</v>
      </c>
      <c r="Z1656" s="61">
        <v>0</v>
      </c>
      <c r="AA1656" s="61">
        <v>1</v>
      </c>
      <c r="AB1656" s="61">
        <v>0</v>
      </c>
      <c r="AC1656" s="61">
        <v>0</v>
      </c>
      <c r="AD1656" s="61">
        <v>0</v>
      </c>
      <c r="AE1656" s="61">
        <v>0</v>
      </c>
      <c r="AF1656" s="61">
        <v>0.5</v>
      </c>
      <c r="AG1656" s="118">
        <v>2.9957322735539909</v>
      </c>
      <c r="AH1656" s="61">
        <v>0</v>
      </c>
      <c r="AI1656" s="138">
        <v>12</v>
      </c>
      <c r="AJ1656" s="61">
        <v>1</v>
      </c>
      <c r="AK1656" s="61" t="s">
        <v>2124</v>
      </c>
      <c r="AL1656" s="61">
        <v>44</v>
      </c>
      <c r="AM1656" s="61" t="s">
        <v>321</v>
      </c>
      <c r="AN1656" s="132">
        <f t="shared" si="62"/>
        <v>2.0794415416798357</v>
      </c>
      <c r="AO1656" s="61">
        <v>47.81</v>
      </c>
      <c r="AP1656" s="61" t="s">
        <v>2134</v>
      </c>
      <c r="AQ1656" s="61" t="s">
        <v>2135</v>
      </c>
      <c r="AR1656" s="61" t="s">
        <v>2138</v>
      </c>
      <c r="AS1656" s="61" t="s">
        <v>2142</v>
      </c>
      <c r="AT1656" s="12" t="s">
        <v>17</v>
      </c>
    </row>
    <row r="1657" spans="1:46" ht="15" customHeight="1" x14ac:dyDescent="0.3">
      <c r="A1657" s="130"/>
      <c r="B1657" s="113"/>
      <c r="C1657" s="113"/>
      <c r="D1657" s="113"/>
      <c r="E1657" s="113"/>
      <c r="F1657" s="113"/>
      <c r="G1657" s="113"/>
      <c r="H1657" s="113"/>
      <c r="I1657" s="113"/>
      <c r="J1657" s="113"/>
      <c r="K1657" s="113"/>
      <c r="L1657" s="113"/>
      <c r="M1657" s="113"/>
      <c r="N1657" s="113"/>
      <c r="O1657" s="113"/>
      <c r="P1657" s="113"/>
      <c r="Q1657" s="113"/>
      <c r="R1657" s="113"/>
      <c r="S1657" s="128"/>
      <c r="T1657" s="113"/>
      <c r="U1657" s="113"/>
      <c r="V1657" s="113"/>
      <c r="W1657" s="113"/>
      <c r="X1657" s="113"/>
      <c r="Y1657" s="113"/>
      <c r="Z1657" s="113"/>
      <c r="AA1657" s="113"/>
      <c r="AB1657" s="113"/>
      <c r="AC1657" s="113"/>
      <c r="AD1657" s="113"/>
      <c r="AE1657" s="113"/>
      <c r="AF1657" s="113"/>
      <c r="AG1657" s="113"/>
      <c r="AH1657" s="113"/>
      <c r="AJ1657" s="45"/>
      <c r="AK1657" s="45"/>
      <c r="AN1657" s="131"/>
      <c r="AO1657" s="45"/>
      <c r="AP1657" s="45"/>
      <c r="AQ1657" s="45"/>
      <c r="AR1657" s="45"/>
      <c r="AS1657" s="45"/>
      <c r="AT1657" s="12" t="s">
        <v>17</v>
      </c>
    </row>
    <row r="1658" spans="1:46" ht="15" customHeight="1" x14ac:dyDescent="0.3">
      <c r="A1658" s="130"/>
      <c r="B1658" s="113"/>
      <c r="C1658" s="113"/>
      <c r="D1658" s="113"/>
      <c r="E1658" s="113"/>
      <c r="F1658" s="113"/>
      <c r="G1658" s="113"/>
      <c r="H1658" s="113"/>
      <c r="I1658" s="113"/>
      <c r="J1658" s="113"/>
      <c r="K1658" s="113"/>
      <c r="L1658" s="113"/>
      <c r="M1658" s="113"/>
      <c r="N1658" s="113"/>
      <c r="O1658" s="113"/>
      <c r="P1658" s="113"/>
      <c r="Q1658" s="113"/>
      <c r="R1658" s="113"/>
      <c r="S1658" s="128"/>
      <c r="T1658" s="113"/>
      <c r="U1658" s="113"/>
      <c r="V1658" s="113"/>
      <c r="W1658" s="113"/>
      <c r="X1658" s="113"/>
      <c r="Y1658" s="113"/>
      <c r="Z1658" s="113"/>
      <c r="AA1658" s="113"/>
      <c r="AB1658" s="113"/>
      <c r="AC1658" s="113"/>
      <c r="AD1658" s="113"/>
      <c r="AE1658" s="113"/>
      <c r="AF1658" s="113"/>
      <c r="AG1658" s="113"/>
      <c r="AH1658" s="113"/>
      <c r="AN1658" s="125" t="s">
        <v>17</v>
      </c>
      <c r="AT1658" s="12" t="s">
        <v>17</v>
      </c>
    </row>
    <row r="1659" spans="1:46" ht="15" customHeight="1" x14ac:dyDescent="0.3">
      <c r="O1659" s="113"/>
      <c r="S1659" s="128"/>
      <c r="AG1659" s="113"/>
      <c r="AN1659" s="125" t="s">
        <v>17</v>
      </c>
      <c r="AT1659" s="12" t="s">
        <v>17</v>
      </c>
    </row>
    <row r="1660" spans="1:46" ht="15" customHeight="1" x14ac:dyDescent="0.3">
      <c r="O1660" s="113"/>
      <c r="S1660" s="128"/>
      <c r="AG1660" s="113"/>
      <c r="AN1660" s="125" t="s">
        <v>17</v>
      </c>
      <c r="AT1660" s="12" t="s">
        <v>17</v>
      </c>
    </row>
    <row r="1661" spans="1:46" ht="15" customHeight="1" x14ac:dyDescent="0.3">
      <c r="O1661" s="113"/>
      <c r="S1661" s="128"/>
      <c r="AG1661" s="113"/>
      <c r="AN1661" s="125" t="s">
        <v>17</v>
      </c>
      <c r="AT1661" s="12" t="s">
        <v>17</v>
      </c>
    </row>
    <row r="1662" spans="1:46" ht="15" customHeight="1" x14ac:dyDescent="0.3">
      <c r="O1662" s="113"/>
      <c r="S1662" s="128"/>
      <c r="AG1662" s="113"/>
      <c r="AN1662" s="125" t="s">
        <v>17</v>
      </c>
      <c r="AT1662" s="12" t="s">
        <v>17</v>
      </c>
    </row>
    <row r="1663" spans="1:46" ht="15" customHeight="1" x14ac:dyDescent="0.3">
      <c r="O1663" s="113"/>
      <c r="S1663" s="128"/>
      <c r="AG1663" s="113"/>
      <c r="AN1663" s="125" t="s">
        <v>17</v>
      </c>
      <c r="AT1663" s="12" t="s">
        <v>17</v>
      </c>
    </row>
    <row r="1664" spans="1:46" ht="15" customHeight="1" x14ac:dyDescent="0.3">
      <c r="O1664" s="113"/>
      <c r="S1664" s="128"/>
      <c r="AG1664" s="113"/>
      <c r="AN1664" s="125" t="s">
        <v>17</v>
      </c>
      <c r="AT1664" s="12" t="s">
        <v>17</v>
      </c>
    </row>
    <row r="1665" spans="15:121" ht="15" customHeight="1" x14ac:dyDescent="0.3">
      <c r="O1665" s="113"/>
      <c r="S1665" s="128"/>
      <c r="AG1665" s="113"/>
      <c r="AN1665" s="125" t="s">
        <v>17</v>
      </c>
      <c r="AT1665" s="12" t="s">
        <v>17</v>
      </c>
      <c r="AW1665" s="129"/>
      <c r="AX1665" s="129"/>
      <c r="AY1665" s="129"/>
      <c r="AZ1665" s="129"/>
      <c r="BA1665" s="129"/>
      <c r="BB1665" s="129"/>
      <c r="BC1665" s="129"/>
      <c r="BD1665" s="129"/>
      <c r="BE1665" s="129"/>
      <c r="BF1665" s="129"/>
      <c r="BG1665" s="129"/>
      <c r="BH1665" s="129"/>
      <c r="BI1665" s="129"/>
      <c r="BJ1665" s="129"/>
      <c r="BK1665" s="129"/>
      <c r="BL1665" s="129"/>
      <c r="BM1665" s="129"/>
      <c r="BN1665" s="129"/>
      <c r="BO1665" s="129"/>
      <c r="BP1665" s="129"/>
      <c r="BQ1665" s="129"/>
      <c r="BR1665" s="129"/>
      <c r="BS1665" s="129"/>
      <c r="BT1665" s="129"/>
      <c r="BU1665" s="129"/>
      <c r="BV1665" s="129"/>
      <c r="BW1665" s="129"/>
      <c r="BX1665" s="129"/>
      <c r="BY1665" s="129"/>
      <c r="BZ1665" s="129"/>
      <c r="CA1665" s="129"/>
      <c r="CB1665" s="129"/>
      <c r="CC1665" s="129"/>
      <c r="CD1665" s="129"/>
      <c r="CE1665" s="129"/>
      <c r="CF1665" s="129"/>
      <c r="CG1665" s="129"/>
      <c r="CH1665" s="129"/>
      <c r="CI1665" s="129"/>
      <c r="CJ1665" s="129"/>
      <c r="CK1665" s="129"/>
      <c r="CL1665" s="129"/>
      <c r="CM1665" s="129"/>
      <c r="CN1665" s="129"/>
      <c r="CO1665" s="129"/>
      <c r="CP1665" s="129"/>
      <c r="CQ1665" s="129"/>
      <c r="CR1665" s="129"/>
      <c r="CS1665" s="129"/>
      <c r="CT1665" s="129"/>
      <c r="CU1665" s="129"/>
      <c r="CV1665" s="129"/>
      <c r="CW1665" s="129"/>
      <c r="CX1665" s="129"/>
      <c r="CY1665" s="129"/>
      <c r="CZ1665" s="129"/>
      <c r="DA1665" s="129"/>
      <c r="DB1665" s="129"/>
      <c r="DC1665" s="129"/>
      <c r="DD1665" s="129"/>
      <c r="DE1665" s="129"/>
      <c r="DF1665" s="129"/>
      <c r="DG1665" s="129"/>
      <c r="DH1665" s="129"/>
      <c r="DI1665" s="129"/>
      <c r="DJ1665" s="129"/>
      <c r="DK1665" s="129"/>
      <c r="DL1665" s="129"/>
      <c r="DM1665" s="129"/>
      <c r="DN1665" s="129"/>
      <c r="DO1665" s="129"/>
      <c r="DP1665" s="129"/>
      <c r="DQ1665" s="129"/>
    </row>
    <row r="1666" spans="15:121" ht="15" customHeight="1" x14ac:dyDescent="0.3">
      <c r="O1666" s="113"/>
      <c r="S1666" s="128"/>
      <c r="AG1666" s="113"/>
      <c r="AN1666" s="125" t="s">
        <v>17</v>
      </c>
      <c r="AT1666" s="12" t="s">
        <v>17</v>
      </c>
    </row>
    <row r="1667" spans="15:121" ht="15" customHeight="1" x14ac:dyDescent="0.3">
      <c r="O1667" s="113"/>
      <c r="S1667" s="128"/>
      <c r="AG1667" s="113"/>
      <c r="AN1667" s="125" t="s">
        <v>17</v>
      </c>
      <c r="AT1667" s="12" t="s">
        <v>17</v>
      </c>
    </row>
    <row r="1668" spans="15:121" ht="15" customHeight="1" x14ac:dyDescent="0.3">
      <c r="O1668" s="113"/>
      <c r="S1668" s="128"/>
      <c r="AG1668" s="113"/>
      <c r="AN1668" s="125" t="s">
        <v>17</v>
      </c>
      <c r="AT1668" s="12" t="s">
        <v>17</v>
      </c>
    </row>
    <row r="1669" spans="15:121" ht="15" customHeight="1" x14ac:dyDescent="0.3">
      <c r="O1669" s="113"/>
      <c r="S1669" s="128"/>
      <c r="AG1669" s="113"/>
      <c r="AN1669" s="125" t="s">
        <v>17</v>
      </c>
      <c r="AT1669" s="12" t="s">
        <v>17</v>
      </c>
    </row>
    <row r="1670" spans="15:121" ht="15" customHeight="1" x14ac:dyDescent="0.3">
      <c r="O1670" s="113"/>
      <c r="S1670" s="128"/>
      <c r="AG1670" s="113"/>
      <c r="AN1670" s="125" t="s">
        <v>17</v>
      </c>
      <c r="AT1670" s="12" t="s">
        <v>17</v>
      </c>
    </row>
    <row r="1671" spans="15:121" ht="15" customHeight="1" x14ac:dyDescent="0.3">
      <c r="O1671" s="113"/>
      <c r="S1671" s="128"/>
      <c r="AG1671" s="113"/>
      <c r="AN1671" s="125" t="s">
        <v>17</v>
      </c>
      <c r="AT1671" s="12" t="s">
        <v>17</v>
      </c>
    </row>
    <row r="1672" spans="15:121" ht="15" customHeight="1" x14ac:dyDescent="0.3">
      <c r="O1672" s="113"/>
      <c r="S1672" s="128"/>
      <c r="AG1672" s="113"/>
      <c r="AN1672" s="125" t="s">
        <v>17</v>
      </c>
      <c r="AT1672" s="12" t="s">
        <v>17</v>
      </c>
    </row>
    <row r="1673" spans="15:121" ht="15" customHeight="1" x14ac:dyDescent="0.3">
      <c r="O1673" s="113"/>
      <c r="S1673" s="128"/>
      <c r="AG1673" s="113"/>
      <c r="AN1673" s="125" t="s">
        <v>17</v>
      </c>
      <c r="AT1673" s="12" t="s">
        <v>17</v>
      </c>
    </row>
    <row r="1674" spans="15:121" ht="15" customHeight="1" x14ac:dyDescent="0.3">
      <c r="O1674" s="113"/>
      <c r="S1674" s="128"/>
      <c r="AG1674" s="113"/>
      <c r="AN1674" s="125" t="s">
        <v>17</v>
      </c>
      <c r="AT1674" s="12" t="s">
        <v>17</v>
      </c>
    </row>
    <row r="1675" spans="15:121" ht="15" customHeight="1" x14ac:dyDescent="0.3">
      <c r="O1675" s="113"/>
      <c r="S1675" s="128"/>
      <c r="AG1675" s="113"/>
      <c r="AN1675" s="125" t="s">
        <v>17</v>
      </c>
      <c r="AT1675" s="12" t="s">
        <v>17</v>
      </c>
    </row>
    <row r="1693" spans="49:121" ht="15" customHeight="1" x14ac:dyDescent="0.3">
      <c r="AW1693" s="127"/>
      <c r="AX1693" s="127"/>
      <c r="AY1693" s="127"/>
      <c r="AZ1693" s="127"/>
      <c r="BA1693" s="127"/>
      <c r="BB1693" s="127"/>
      <c r="BC1693" s="127"/>
      <c r="BD1693" s="127"/>
      <c r="BE1693" s="127"/>
      <c r="BF1693" s="127"/>
      <c r="BG1693" s="127"/>
      <c r="BH1693" s="127"/>
      <c r="BI1693" s="127"/>
      <c r="BJ1693" s="127"/>
      <c r="BK1693" s="127"/>
      <c r="BL1693" s="127"/>
      <c r="BM1693" s="127"/>
      <c r="BN1693" s="127"/>
      <c r="BO1693" s="127"/>
      <c r="BP1693" s="127"/>
      <c r="BQ1693" s="127"/>
      <c r="BR1693" s="127"/>
      <c r="BS1693" s="127"/>
      <c r="BT1693" s="127"/>
      <c r="BU1693" s="127"/>
      <c r="BV1693" s="127"/>
      <c r="BW1693" s="127"/>
      <c r="BX1693" s="127"/>
      <c r="BY1693" s="127"/>
      <c r="BZ1693" s="127"/>
      <c r="CA1693" s="127"/>
      <c r="CB1693" s="127"/>
      <c r="CC1693" s="127"/>
      <c r="CD1693" s="127"/>
      <c r="CE1693" s="127"/>
      <c r="CF1693" s="127"/>
      <c r="CG1693" s="127"/>
      <c r="CH1693" s="127"/>
      <c r="CI1693" s="127"/>
      <c r="CJ1693" s="127"/>
      <c r="CK1693" s="127"/>
      <c r="CL1693" s="127"/>
      <c r="CM1693" s="127"/>
      <c r="CN1693" s="127"/>
      <c r="CO1693" s="127"/>
      <c r="CP1693" s="127"/>
      <c r="CQ1693" s="127"/>
      <c r="CR1693" s="127"/>
      <c r="CS1693" s="127"/>
      <c r="CT1693" s="127"/>
      <c r="CU1693" s="127"/>
      <c r="CV1693" s="127"/>
      <c r="CW1693" s="127"/>
      <c r="CX1693" s="127"/>
      <c r="CY1693" s="127"/>
      <c r="CZ1693" s="127"/>
      <c r="DA1693" s="127"/>
      <c r="DB1693" s="127"/>
      <c r="DC1693" s="127"/>
      <c r="DD1693" s="127"/>
      <c r="DE1693" s="127"/>
      <c r="DF1693" s="127"/>
      <c r="DG1693" s="127"/>
      <c r="DH1693" s="127"/>
      <c r="DI1693" s="127"/>
      <c r="DJ1693" s="127"/>
      <c r="DK1693" s="127"/>
      <c r="DL1693" s="127"/>
      <c r="DM1693" s="127"/>
      <c r="DN1693" s="127"/>
      <c r="DO1693" s="127"/>
      <c r="DP1693" s="127"/>
      <c r="DQ1693" s="127"/>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2C9EB-C36C-4A56-821F-9E0C50C011A6}">
  <dimension ref="A1:A1655"/>
  <sheetViews>
    <sheetView workbookViewId="0"/>
  </sheetViews>
  <sheetFormatPr defaultRowHeight="14.4" x14ac:dyDescent="0.3"/>
  <sheetData>
    <row r="1" spans="1:1" x14ac:dyDescent="0.3">
      <c r="A1" t="s">
        <v>2192</v>
      </c>
    </row>
    <row r="2" spans="1:1" x14ac:dyDescent="0.3">
      <c r="A2" t="s">
        <v>2193</v>
      </c>
    </row>
    <row r="3" spans="1:1" x14ac:dyDescent="0.3">
      <c r="A3" t="s">
        <v>2194</v>
      </c>
    </row>
    <row r="4" spans="1:1" x14ac:dyDescent="0.3">
      <c r="A4" t="s">
        <v>2195</v>
      </c>
    </row>
    <row r="5" spans="1:1" x14ac:dyDescent="0.3">
      <c r="A5" t="s">
        <v>2196</v>
      </c>
    </row>
    <row r="6" spans="1:1" x14ac:dyDescent="0.3">
      <c r="A6" t="s">
        <v>2197</v>
      </c>
    </row>
    <row r="7" spans="1:1" x14ac:dyDescent="0.3">
      <c r="A7" t="s">
        <v>2198</v>
      </c>
    </row>
    <row r="8" spans="1:1" x14ac:dyDescent="0.3">
      <c r="A8" t="s">
        <v>2199</v>
      </c>
    </row>
    <row r="9" spans="1:1" x14ac:dyDescent="0.3">
      <c r="A9" t="s">
        <v>2200</v>
      </c>
    </row>
    <row r="10" spans="1:1" x14ac:dyDescent="0.3">
      <c r="A10" t="s">
        <v>2201</v>
      </c>
    </row>
    <row r="11" spans="1:1" x14ac:dyDescent="0.3">
      <c r="A11" t="s">
        <v>2202</v>
      </c>
    </row>
    <row r="12" spans="1:1" x14ac:dyDescent="0.3">
      <c r="A12" t="s">
        <v>2203</v>
      </c>
    </row>
    <row r="13" spans="1:1" x14ac:dyDescent="0.3">
      <c r="A13" t="s">
        <v>2204</v>
      </c>
    </row>
    <row r="14" spans="1:1" x14ac:dyDescent="0.3">
      <c r="A14" t="s">
        <v>2205</v>
      </c>
    </row>
    <row r="15" spans="1:1" x14ac:dyDescent="0.3">
      <c r="A15" t="s">
        <v>2206</v>
      </c>
    </row>
    <row r="16" spans="1:1" x14ac:dyDescent="0.3">
      <c r="A16" t="s">
        <v>2207</v>
      </c>
    </row>
    <row r="17" spans="1:1" x14ac:dyDescent="0.3">
      <c r="A17" t="s">
        <v>2208</v>
      </c>
    </row>
    <row r="18" spans="1:1" x14ac:dyDescent="0.3">
      <c r="A18" t="s">
        <v>2209</v>
      </c>
    </row>
    <row r="19" spans="1:1" x14ac:dyDescent="0.3">
      <c r="A19" t="s">
        <v>2210</v>
      </c>
    </row>
    <row r="20" spans="1:1" x14ac:dyDescent="0.3">
      <c r="A20" t="s">
        <v>2211</v>
      </c>
    </row>
    <row r="21" spans="1:1" x14ac:dyDescent="0.3">
      <c r="A21" t="s">
        <v>2212</v>
      </c>
    </row>
    <row r="22" spans="1:1" x14ac:dyDescent="0.3">
      <c r="A22" t="s">
        <v>2213</v>
      </c>
    </row>
    <row r="23" spans="1:1" x14ac:dyDescent="0.3">
      <c r="A23" t="s">
        <v>2214</v>
      </c>
    </row>
    <row r="24" spans="1:1" x14ac:dyDescent="0.3">
      <c r="A24" t="s">
        <v>2215</v>
      </c>
    </row>
    <row r="25" spans="1:1" x14ac:dyDescent="0.3">
      <c r="A25" t="s">
        <v>2216</v>
      </c>
    </row>
    <row r="26" spans="1:1" x14ac:dyDescent="0.3">
      <c r="A26" t="s">
        <v>2217</v>
      </c>
    </row>
    <row r="27" spans="1:1" x14ac:dyDescent="0.3">
      <c r="A27" t="s">
        <v>2218</v>
      </c>
    </row>
    <row r="28" spans="1:1" x14ac:dyDescent="0.3">
      <c r="A28" t="s">
        <v>2219</v>
      </c>
    </row>
    <row r="29" spans="1:1" x14ac:dyDescent="0.3">
      <c r="A29" t="s">
        <v>2220</v>
      </c>
    </row>
    <row r="30" spans="1:1" x14ac:dyDescent="0.3">
      <c r="A30" t="s">
        <v>2221</v>
      </c>
    </row>
    <row r="31" spans="1:1" x14ac:dyDescent="0.3">
      <c r="A31" t="s">
        <v>2222</v>
      </c>
    </row>
    <row r="32" spans="1:1" x14ac:dyDescent="0.3">
      <c r="A32" t="s">
        <v>2223</v>
      </c>
    </row>
    <row r="33" spans="1:1" x14ac:dyDescent="0.3">
      <c r="A33" t="s">
        <v>2224</v>
      </c>
    </row>
    <row r="34" spans="1:1" x14ac:dyDescent="0.3">
      <c r="A34" t="s">
        <v>2225</v>
      </c>
    </row>
    <row r="35" spans="1:1" x14ac:dyDescent="0.3">
      <c r="A35" t="s">
        <v>2226</v>
      </c>
    </row>
    <row r="36" spans="1:1" x14ac:dyDescent="0.3">
      <c r="A36" t="s">
        <v>2227</v>
      </c>
    </row>
    <row r="37" spans="1:1" x14ac:dyDescent="0.3">
      <c r="A37" t="s">
        <v>2228</v>
      </c>
    </row>
    <row r="38" spans="1:1" x14ac:dyDescent="0.3">
      <c r="A38" t="s">
        <v>2229</v>
      </c>
    </row>
    <row r="39" spans="1:1" x14ac:dyDescent="0.3">
      <c r="A39" t="s">
        <v>2230</v>
      </c>
    </row>
    <row r="40" spans="1:1" x14ac:dyDescent="0.3">
      <c r="A40" t="s">
        <v>2231</v>
      </c>
    </row>
    <row r="41" spans="1:1" x14ac:dyDescent="0.3">
      <c r="A41" t="s">
        <v>2232</v>
      </c>
    </row>
    <row r="42" spans="1:1" x14ac:dyDescent="0.3">
      <c r="A42" t="s">
        <v>2233</v>
      </c>
    </row>
    <row r="43" spans="1:1" x14ac:dyDescent="0.3">
      <c r="A43" t="s">
        <v>2234</v>
      </c>
    </row>
    <row r="44" spans="1:1" x14ac:dyDescent="0.3">
      <c r="A44" t="s">
        <v>2235</v>
      </c>
    </row>
    <row r="45" spans="1:1" x14ac:dyDescent="0.3">
      <c r="A45" t="s">
        <v>2236</v>
      </c>
    </row>
    <row r="46" spans="1:1" x14ac:dyDescent="0.3">
      <c r="A46" t="s">
        <v>2237</v>
      </c>
    </row>
    <row r="47" spans="1:1" x14ac:dyDescent="0.3">
      <c r="A47" t="s">
        <v>2238</v>
      </c>
    </row>
    <row r="48" spans="1:1" x14ac:dyDescent="0.3">
      <c r="A48" t="s">
        <v>2239</v>
      </c>
    </row>
    <row r="49" spans="1:1" x14ac:dyDescent="0.3">
      <c r="A49" t="s">
        <v>2240</v>
      </c>
    </row>
    <row r="50" spans="1:1" x14ac:dyDescent="0.3">
      <c r="A50" t="s">
        <v>2241</v>
      </c>
    </row>
    <row r="51" spans="1:1" x14ac:dyDescent="0.3">
      <c r="A51" t="s">
        <v>2242</v>
      </c>
    </row>
    <row r="52" spans="1:1" x14ac:dyDescent="0.3">
      <c r="A52" t="s">
        <v>2243</v>
      </c>
    </row>
    <row r="53" spans="1:1" x14ac:dyDescent="0.3">
      <c r="A53" t="s">
        <v>2244</v>
      </c>
    </row>
    <row r="54" spans="1:1" x14ac:dyDescent="0.3">
      <c r="A54" t="s">
        <v>2245</v>
      </c>
    </row>
    <row r="55" spans="1:1" x14ac:dyDescent="0.3">
      <c r="A55" t="s">
        <v>2246</v>
      </c>
    </row>
    <row r="56" spans="1:1" x14ac:dyDescent="0.3">
      <c r="A56" t="s">
        <v>2247</v>
      </c>
    </row>
    <row r="57" spans="1:1" x14ac:dyDescent="0.3">
      <c r="A57" t="s">
        <v>2248</v>
      </c>
    </row>
    <row r="58" spans="1:1" x14ac:dyDescent="0.3">
      <c r="A58" t="s">
        <v>2249</v>
      </c>
    </row>
    <row r="59" spans="1:1" x14ac:dyDescent="0.3">
      <c r="A59" t="s">
        <v>2250</v>
      </c>
    </row>
    <row r="60" spans="1:1" x14ac:dyDescent="0.3">
      <c r="A60" t="s">
        <v>2251</v>
      </c>
    </row>
    <row r="61" spans="1:1" x14ac:dyDescent="0.3">
      <c r="A61" t="s">
        <v>2252</v>
      </c>
    </row>
    <row r="62" spans="1:1" x14ac:dyDescent="0.3">
      <c r="A62" t="s">
        <v>2249</v>
      </c>
    </row>
    <row r="63" spans="1:1" x14ac:dyDescent="0.3">
      <c r="A63" t="s">
        <v>2253</v>
      </c>
    </row>
    <row r="64" spans="1:1" x14ac:dyDescent="0.3">
      <c r="A64" t="s">
        <v>2254</v>
      </c>
    </row>
    <row r="65" spans="1:1" x14ac:dyDescent="0.3">
      <c r="A65" t="s">
        <v>2255</v>
      </c>
    </row>
    <row r="66" spans="1:1" x14ac:dyDescent="0.3">
      <c r="A66" t="s">
        <v>2256</v>
      </c>
    </row>
    <row r="67" spans="1:1" x14ac:dyDescent="0.3">
      <c r="A67" t="s">
        <v>2257</v>
      </c>
    </row>
    <row r="68" spans="1:1" x14ac:dyDescent="0.3">
      <c r="A68" t="s">
        <v>2258</v>
      </c>
    </row>
    <row r="69" spans="1:1" x14ac:dyDescent="0.3">
      <c r="A69" t="s">
        <v>2259</v>
      </c>
    </row>
    <row r="70" spans="1:1" x14ac:dyDescent="0.3">
      <c r="A70" t="s">
        <v>2260</v>
      </c>
    </row>
    <row r="71" spans="1:1" x14ac:dyDescent="0.3">
      <c r="A71" t="s">
        <v>2261</v>
      </c>
    </row>
    <row r="72" spans="1:1" x14ac:dyDescent="0.3">
      <c r="A72" t="s">
        <v>2262</v>
      </c>
    </row>
    <row r="73" spans="1:1" x14ac:dyDescent="0.3">
      <c r="A73" t="s">
        <v>2263</v>
      </c>
    </row>
    <row r="74" spans="1:1" x14ac:dyDescent="0.3">
      <c r="A74" t="s">
        <v>2264</v>
      </c>
    </row>
    <row r="75" spans="1:1" x14ac:dyDescent="0.3">
      <c r="A75" t="s">
        <v>2265</v>
      </c>
    </row>
    <row r="76" spans="1:1" x14ac:dyDescent="0.3">
      <c r="A76" t="s">
        <v>2266</v>
      </c>
    </row>
    <row r="77" spans="1:1" x14ac:dyDescent="0.3">
      <c r="A77" t="s">
        <v>2267</v>
      </c>
    </row>
    <row r="78" spans="1:1" x14ac:dyDescent="0.3">
      <c r="A78" t="s">
        <v>2268</v>
      </c>
    </row>
    <row r="79" spans="1:1" x14ac:dyDescent="0.3">
      <c r="A79" t="s">
        <v>2269</v>
      </c>
    </row>
    <row r="80" spans="1:1" x14ac:dyDescent="0.3">
      <c r="A80" t="s">
        <v>2270</v>
      </c>
    </row>
    <row r="81" spans="1:1" x14ac:dyDescent="0.3">
      <c r="A81" t="s">
        <v>2271</v>
      </c>
    </row>
    <row r="82" spans="1:1" x14ac:dyDescent="0.3">
      <c r="A82" t="s">
        <v>2272</v>
      </c>
    </row>
    <row r="83" spans="1:1" x14ac:dyDescent="0.3">
      <c r="A83" t="s">
        <v>2273</v>
      </c>
    </row>
    <row r="84" spans="1:1" x14ac:dyDescent="0.3">
      <c r="A84" t="s">
        <v>2274</v>
      </c>
    </row>
    <row r="85" spans="1:1" x14ac:dyDescent="0.3">
      <c r="A85" t="s">
        <v>2275</v>
      </c>
    </row>
    <row r="86" spans="1:1" x14ac:dyDescent="0.3">
      <c r="A86" t="s">
        <v>2276</v>
      </c>
    </row>
    <row r="87" spans="1:1" x14ac:dyDescent="0.3">
      <c r="A87" t="s">
        <v>2277</v>
      </c>
    </row>
    <row r="88" spans="1:1" x14ac:dyDescent="0.3">
      <c r="A88" t="s">
        <v>2278</v>
      </c>
    </row>
    <row r="89" spans="1:1" x14ac:dyDescent="0.3">
      <c r="A89" t="s">
        <v>2279</v>
      </c>
    </row>
    <row r="90" spans="1:1" x14ac:dyDescent="0.3">
      <c r="A90" t="s">
        <v>2280</v>
      </c>
    </row>
    <row r="91" spans="1:1" x14ac:dyDescent="0.3">
      <c r="A91" t="s">
        <v>2280</v>
      </c>
    </row>
    <row r="92" spans="1:1" x14ac:dyDescent="0.3">
      <c r="A92" t="s">
        <v>2281</v>
      </c>
    </row>
    <row r="93" spans="1:1" x14ac:dyDescent="0.3">
      <c r="A93" t="s">
        <v>2281</v>
      </c>
    </row>
    <row r="94" spans="1:1" x14ac:dyDescent="0.3">
      <c r="A94" t="s">
        <v>2282</v>
      </c>
    </row>
    <row r="95" spans="1:1" x14ac:dyDescent="0.3">
      <c r="A95" t="s">
        <v>2283</v>
      </c>
    </row>
    <row r="96" spans="1:1" x14ac:dyDescent="0.3">
      <c r="A96" t="s">
        <v>2284</v>
      </c>
    </row>
    <row r="97" spans="1:1" x14ac:dyDescent="0.3">
      <c r="A97" t="s">
        <v>2285</v>
      </c>
    </row>
    <row r="98" spans="1:1" x14ac:dyDescent="0.3">
      <c r="A98" t="s">
        <v>2286</v>
      </c>
    </row>
    <row r="99" spans="1:1" x14ac:dyDescent="0.3">
      <c r="A99" t="s">
        <v>2287</v>
      </c>
    </row>
    <row r="100" spans="1:1" x14ac:dyDescent="0.3">
      <c r="A100" t="s">
        <v>2288</v>
      </c>
    </row>
    <row r="101" spans="1:1" x14ac:dyDescent="0.3">
      <c r="A101" t="s">
        <v>2289</v>
      </c>
    </row>
    <row r="102" spans="1:1" x14ac:dyDescent="0.3">
      <c r="A102" t="s">
        <v>2290</v>
      </c>
    </row>
    <row r="103" spans="1:1" x14ac:dyDescent="0.3">
      <c r="A103" t="s">
        <v>2291</v>
      </c>
    </row>
    <row r="104" spans="1:1" x14ac:dyDescent="0.3">
      <c r="A104" t="s">
        <v>2292</v>
      </c>
    </row>
    <row r="105" spans="1:1" x14ac:dyDescent="0.3">
      <c r="A105" t="s">
        <v>2293</v>
      </c>
    </row>
    <row r="106" spans="1:1" x14ac:dyDescent="0.3">
      <c r="A106" t="s">
        <v>2294</v>
      </c>
    </row>
    <row r="107" spans="1:1" x14ac:dyDescent="0.3">
      <c r="A107" t="s">
        <v>2295</v>
      </c>
    </row>
    <row r="108" spans="1:1" x14ac:dyDescent="0.3">
      <c r="A108" t="s">
        <v>2296</v>
      </c>
    </row>
    <row r="109" spans="1:1" x14ac:dyDescent="0.3">
      <c r="A109" t="s">
        <v>2297</v>
      </c>
    </row>
    <row r="110" spans="1:1" x14ac:dyDescent="0.3">
      <c r="A110" t="s">
        <v>2298</v>
      </c>
    </row>
    <row r="111" spans="1:1" x14ac:dyDescent="0.3">
      <c r="A111" t="s">
        <v>2299</v>
      </c>
    </row>
    <row r="112" spans="1:1" x14ac:dyDescent="0.3">
      <c r="A112" t="s">
        <v>2300</v>
      </c>
    </row>
    <row r="113" spans="1:1" x14ac:dyDescent="0.3">
      <c r="A113" t="s">
        <v>2301</v>
      </c>
    </row>
    <row r="114" spans="1:1" x14ac:dyDescent="0.3">
      <c r="A114" t="s">
        <v>2302</v>
      </c>
    </row>
    <row r="115" spans="1:1" x14ac:dyDescent="0.3">
      <c r="A115" t="s">
        <v>2303</v>
      </c>
    </row>
    <row r="116" spans="1:1" x14ac:dyDescent="0.3">
      <c r="A116" t="s">
        <v>2304</v>
      </c>
    </row>
    <row r="117" spans="1:1" x14ac:dyDescent="0.3">
      <c r="A117" t="s">
        <v>2305</v>
      </c>
    </row>
    <row r="118" spans="1:1" x14ac:dyDescent="0.3">
      <c r="A118" t="s">
        <v>2306</v>
      </c>
    </row>
    <row r="119" spans="1:1" x14ac:dyDescent="0.3">
      <c r="A119" t="s">
        <v>2307</v>
      </c>
    </row>
    <row r="120" spans="1:1" x14ac:dyDescent="0.3">
      <c r="A120" t="s">
        <v>2308</v>
      </c>
    </row>
    <row r="121" spans="1:1" x14ac:dyDescent="0.3">
      <c r="A121" t="s">
        <v>2309</v>
      </c>
    </row>
    <row r="122" spans="1:1" x14ac:dyDescent="0.3">
      <c r="A122" t="s">
        <v>2310</v>
      </c>
    </row>
    <row r="123" spans="1:1" x14ac:dyDescent="0.3">
      <c r="A123" t="s">
        <v>2311</v>
      </c>
    </row>
    <row r="124" spans="1:1" x14ac:dyDescent="0.3">
      <c r="A124" t="s">
        <v>2312</v>
      </c>
    </row>
    <row r="125" spans="1:1" x14ac:dyDescent="0.3">
      <c r="A125" t="s">
        <v>2313</v>
      </c>
    </row>
    <row r="126" spans="1:1" x14ac:dyDescent="0.3">
      <c r="A126" t="s">
        <v>2314</v>
      </c>
    </row>
    <row r="127" spans="1:1" x14ac:dyDescent="0.3">
      <c r="A127" t="s">
        <v>2315</v>
      </c>
    </row>
    <row r="128" spans="1:1" x14ac:dyDescent="0.3">
      <c r="A128" t="s">
        <v>2316</v>
      </c>
    </row>
    <row r="129" spans="1:1" x14ac:dyDescent="0.3">
      <c r="A129" t="s">
        <v>2317</v>
      </c>
    </row>
    <row r="130" spans="1:1" x14ac:dyDescent="0.3">
      <c r="A130" t="s">
        <v>2318</v>
      </c>
    </row>
    <row r="131" spans="1:1" x14ac:dyDescent="0.3">
      <c r="A131" t="s">
        <v>2319</v>
      </c>
    </row>
    <row r="132" spans="1:1" x14ac:dyDescent="0.3">
      <c r="A132" t="s">
        <v>2320</v>
      </c>
    </row>
    <row r="133" spans="1:1" x14ac:dyDescent="0.3">
      <c r="A133" t="s">
        <v>2321</v>
      </c>
    </row>
    <row r="134" spans="1:1" x14ac:dyDescent="0.3">
      <c r="A134" t="s">
        <v>2322</v>
      </c>
    </row>
    <row r="135" spans="1:1" x14ac:dyDescent="0.3">
      <c r="A135" t="s">
        <v>2323</v>
      </c>
    </row>
    <row r="136" spans="1:1" x14ac:dyDescent="0.3">
      <c r="A136" t="s">
        <v>2324</v>
      </c>
    </row>
    <row r="137" spans="1:1" x14ac:dyDescent="0.3">
      <c r="A137" t="s">
        <v>2325</v>
      </c>
    </row>
    <row r="138" spans="1:1" x14ac:dyDescent="0.3">
      <c r="A138" t="s">
        <v>2326</v>
      </c>
    </row>
    <row r="139" spans="1:1" x14ac:dyDescent="0.3">
      <c r="A139" t="s">
        <v>2327</v>
      </c>
    </row>
    <row r="140" spans="1:1" x14ac:dyDescent="0.3">
      <c r="A140" t="s">
        <v>2328</v>
      </c>
    </row>
    <row r="141" spans="1:1" x14ac:dyDescent="0.3">
      <c r="A141" t="s">
        <v>2329</v>
      </c>
    </row>
    <row r="142" spans="1:1" x14ac:dyDescent="0.3">
      <c r="A142" t="s">
        <v>2330</v>
      </c>
    </row>
    <row r="143" spans="1:1" x14ac:dyDescent="0.3">
      <c r="A143" t="s">
        <v>2331</v>
      </c>
    </row>
    <row r="144" spans="1:1" x14ac:dyDescent="0.3">
      <c r="A144" t="s">
        <v>2332</v>
      </c>
    </row>
    <row r="145" spans="1:1" x14ac:dyDescent="0.3">
      <c r="A145" t="s">
        <v>2333</v>
      </c>
    </row>
    <row r="146" spans="1:1" x14ac:dyDescent="0.3">
      <c r="A146" t="s">
        <v>2334</v>
      </c>
    </row>
    <row r="147" spans="1:1" x14ac:dyDescent="0.3">
      <c r="A147" t="s">
        <v>2335</v>
      </c>
    </row>
    <row r="148" spans="1:1" x14ac:dyDescent="0.3">
      <c r="A148" t="s">
        <v>2336</v>
      </c>
    </row>
    <row r="149" spans="1:1" x14ac:dyDescent="0.3">
      <c r="A149" t="s">
        <v>2337</v>
      </c>
    </row>
    <row r="150" spans="1:1" x14ac:dyDescent="0.3">
      <c r="A150" t="s">
        <v>2338</v>
      </c>
    </row>
    <row r="151" spans="1:1" x14ac:dyDescent="0.3">
      <c r="A151" t="s">
        <v>2339</v>
      </c>
    </row>
    <row r="152" spans="1:1" x14ac:dyDescent="0.3">
      <c r="A152" t="s">
        <v>2340</v>
      </c>
    </row>
    <row r="153" spans="1:1" x14ac:dyDescent="0.3">
      <c r="A153" t="s">
        <v>2341</v>
      </c>
    </row>
    <row r="154" spans="1:1" x14ac:dyDescent="0.3">
      <c r="A154" t="s">
        <v>2342</v>
      </c>
    </row>
    <row r="155" spans="1:1" x14ac:dyDescent="0.3">
      <c r="A155" t="s">
        <v>2343</v>
      </c>
    </row>
    <row r="156" spans="1:1" x14ac:dyDescent="0.3">
      <c r="A156" t="s">
        <v>2344</v>
      </c>
    </row>
    <row r="157" spans="1:1" x14ac:dyDescent="0.3">
      <c r="A157" t="s">
        <v>2345</v>
      </c>
    </row>
    <row r="158" spans="1:1" x14ac:dyDescent="0.3">
      <c r="A158" t="s">
        <v>2346</v>
      </c>
    </row>
    <row r="159" spans="1:1" x14ac:dyDescent="0.3">
      <c r="A159" t="s">
        <v>2347</v>
      </c>
    </row>
    <row r="160" spans="1:1" x14ac:dyDescent="0.3">
      <c r="A160" t="s">
        <v>2348</v>
      </c>
    </row>
    <row r="161" spans="1:1" x14ac:dyDescent="0.3">
      <c r="A161" t="s">
        <v>2349</v>
      </c>
    </row>
    <row r="162" spans="1:1" x14ac:dyDescent="0.3">
      <c r="A162" t="s">
        <v>2350</v>
      </c>
    </row>
    <row r="163" spans="1:1" x14ac:dyDescent="0.3">
      <c r="A163" t="s">
        <v>2351</v>
      </c>
    </row>
    <row r="164" spans="1:1" x14ac:dyDescent="0.3">
      <c r="A164" t="s">
        <v>2352</v>
      </c>
    </row>
    <row r="165" spans="1:1" x14ac:dyDescent="0.3">
      <c r="A165" t="s">
        <v>2353</v>
      </c>
    </row>
    <row r="166" spans="1:1" x14ac:dyDescent="0.3">
      <c r="A166" t="s">
        <v>2354</v>
      </c>
    </row>
    <row r="167" spans="1:1" x14ac:dyDescent="0.3">
      <c r="A167" t="s">
        <v>2355</v>
      </c>
    </row>
    <row r="168" spans="1:1" x14ac:dyDescent="0.3">
      <c r="A168" t="s">
        <v>2356</v>
      </c>
    </row>
    <row r="169" spans="1:1" x14ac:dyDescent="0.3">
      <c r="A169" t="s">
        <v>2357</v>
      </c>
    </row>
    <row r="170" spans="1:1" x14ac:dyDescent="0.3">
      <c r="A170" t="s">
        <v>2358</v>
      </c>
    </row>
    <row r="171" spans="1:1" x14ac:dyDescent="0.3">
      <c r="A171" t="s">
        <v>2359</v>
      </c>
    </row>
    <row r="172" spans="1:1" x14ac:dyDescent="0.3">
      <c r="A172" t="s">
        <v>2360</v>
      </c>
    </row>
    <row r="173" spans="1:1" x14ac:dyDescent="0.3">
      <c r="A173" t="s">
        <v>2361</v>
      </c>
    </row>
    <row r="174" spans="1:1" x14ac:dyDescent="0.3">
      <c r="A174" t="s">
        <v>2362</v>
      </c>
    </row>
    <row r="175" spans="1:1" x14ac:dyDescent="0.3">
      <c r="A175" t="s">
        <v>2363</v>
      </c>
    </row>
    <row r="176" spans="1:1" x14ac:dyDescent="0.3">
      <c r="A176" t="s">
        <v>2364</v>
      </c>
    </row>
    <row r="177" spans="1:1" x14ac:dyDescent="0.3">
      <c r="A177" t="s">
        <v>2365</v>
      </c>
    </row>
    <row r="178" spans="1:1" x14ac:dyDescent="0.3">
      <c r="A178" t="s">
        <v>2366</v>
      </c>
    </row>
    <row r="179" spans="1:1" x14ac:dyDescent="0.3">
      <c r="A179" t="s">
        <v>2367</v>
      </c>
    </row>
    <row r="180" spans="1:1" x14ac:dyDescent="0.3">
      <c r="A180" t="s">
        <v>2368</v>
      </c>
    </row>
    <row r="181" spans="1:1" x14ac:dyDescent="0.3">
      <c r="A181" t="s">
        <v>2369</v>
      </c>
    </row>
    <row r="182" spans="1:1" x14ac:dyDescent="0.3">
      <c r="A182" t="s">
        <v>2370</v>
      </c>
    </row>
    <row r="183" spans="1:1" x14ac:dyDescent="0.3">
      <c r="A183" t="s">
        <v>2371</v>
      </c>
    </row>
    <row r="184" spans="1:1" x14ac:dyDescent="0.3">
      <c r="A184" t="s">
        <v>2372</v>
      </c>
    </row>
    <row r="185" spans="1:1" x14ac:dyDescent="0.3">
      <c r="A185" t="s">
        <v>2373</v>
      </c>
    </row>
    <row r="186" spans="1:1" x14ac:dyDescent="0.3">
      <c r="A186" t="s">
        <v>2374</v>
      </c>
    </row>
    <row r="187" spans="1:1" x14ac:dyDescent="0.3">
      <c r="A187" t="s">
        <v>2375</v>
      </c>
    </row>
    <row r="188" spans="1:1" x14ac:dyDescent="0.3">
      <c r="A188" t="s">
        <v>2376</v>
      </c>
    </row>
    <row r="189" spans="1:1" x14ac:dyDescent="0.3">
      <c r="A189" t="s">
        <v>2377</v>
      </c>
    </row>
    <row r="190" spans="1:1" x14ac:dyDescent="0.3">
      <c r="A190" t="s">
        <v>2378</v>
      </c>
    </row>
    <row r="191" spans="1:1" x14ac:dyDescent="0.3">
      <c r="A191" t="s">
        <v>2379</v>
      </c>
    </row>
    <row r="192" spans="1:1" x14ac:dyDescent="0.3">
      <c r="A192" t="s">
        <v>2380</v>
      </c>
    </row>
    <row r="193" spans="1:1" x14ac:dyDescent="0.3">
      <c r="A193" t="s">
        <v>2381</v>
      </c>
    </row>
    <row r="194" spans="1:1" x14ac:dyDescent="0.3">
      <c r="A194" t="s">
        <v>2382</v>
      </c>
    </row>
    <row r="195" spans="1:1" x14ac:dyDescent="0.3">
      <c r="A195" t="s">
        <v>2383</v>
      </c>
    </row>
    <row r="196" spans="1:1" x14ac:dyDescent="0.3">
      <c r="A196" t="s">
        <v>2384</v>
      </c>
    </row>
    <row r="197" spans="1:1" x14ac:dyDescent="0.3">
      <c r="A197" t="s">
        <v>2385</v>
      </c>
    </row>
    <row r="198" spans="1:1" x14ac:dyDescent="0.3">
      <c r="A198" t="s">
        <v>2386</v>
      </c>
    </row>
    <row r="199" spans="1:1" x14ac:dyDescent="0.3">
      <c r="A199" t="s">
        <v>2387</v>
      </c>
    </row>
    <row r="200" spans="1:1" x14ac:dyDescent="0.3">
      <c r="A200" t="s">
        <v>2388</v>
      </c>
    </row>
    <row r="201" spans="1:1" x14ac:dyDescent="0.3">
      <c r="A201" t="s">
        <v>2389</v>
      </c>
    </row>
    <row r="202" spans="1:1" x14ac:dyDescent="0.3">
      <c r="A202" t="s">
        <v>2390</v>
      </c>
    </row>
    <row r="203" spans="1:1" x14ac:dyDescent="0.3">
      <c r="A203" t="s">
        <v>2391</v>
      </c>
    </row>
    <row r="204" spans="1:1" x14ac:dyDescent="0.3">
      <c r="A204" t="s">
        <v>2392</v>
      </c>
    </row>
    <row r="205" spans="1:1" x14ac:dyDescent="0.3">
      <c r="A205" t="s">
        <v>2393</v>
      </c>
    </row>
    <row r="206" spans="1:1" x14ac:dyDescent="0.3">
      <c r="A206" t="s">
        <v>2394</v>
      </c>
    </row>
    <row r="207" spans="1:1" x14ac:dyDescent="0.3">
      <c r="A207" t="s">
        <v>2395</v>
      </c>
    </row>
    <row r="208" spans="1:1" x14ac:dyDescent="0.3">
      <c r="A208" t="s">
        <v>2396</v>
      </c>
    </row>
    <row r="209" spans="1:1" x14ac:dyDescent="0.3">
      <c r="A209" t="s">
        <v>2397</v>
      </c>
    </row>
    <row r="210" spans="1:1" x14ac:dyDescent="0.3">
      <c r="A210" t="s">
        <v>2398</v>
      </c>
    </row>
    <row r="211" spans="1:1" x14ac:dyDescent="0.3">
      <c r="A211" t="s">
        <v>2399</v>
      </c>
    </row>
    <row r="212" spans="1:1" x14ac:dyDescent="0.3">
      <c r="A212" t="s">
        <v>2400</v>
      </c>
    </row>
    <row r="213" spans="1:1" x14ac:dyDescent="0.3">
      <c r="A213" t="s">
        <v>2401</v>
      </c>
    </row>
    <row r="214" spans="1:1" x14ac:dyDescent="0.3">
      <c r="A214" t="s">
        <v>2402</v>
      </c>
    </row>
    <row r="215" spans="1:1" x14ac:dyDescent="0.3">
      <c r="A215" t="s">
        <v>2403</v>
      </c>
    </row>
    <row r="216" spans="1:1" x14ac:dyDescent="0.3">
      <c r="A216" t="s">
        <v>2404</v>
      </c>
    </row>
    <row r="217" spans="1:1" x14ac:dyDescent="0.3">
      <c r="A217" t="s">
        <v>2405</v>
      </c>
    </row>
    <row r="218" spans="1:1" x14ac:dyDescent="0.3">
      <c r="A218" t="s">
        <v>2406</v>
      </c>
    </row>
    <row r="219" spans="1:1" x14ac:dyDescent="0.3">
      <c r="A219" t="s">
        <v>2407</v>
      </c>
    </row>
    <row r="220" spans="1:1" x14ac:dyDescent="0.3">
      <c r="A220" t="s">
        <v>2408</v>
      </c>
    </row>
    <row r="221" spans="1:1" x14ac:dyDescent="0.3">
      <c r="A221" t="s">
        <v>2409</v>
      </c>
    </row>
    <row r="222" spans="1:1" x14ac:dyDescent="0.3">
      <c r="A222" t="s">
        <v>2410</v>
      </c>
    </row>
    <row r="223" spans="1:1" x14ac:dyDescent="0.3">
      <c r="A223" t="s">
        <v>2411</v>
      </c>
    </row>
    <row r="224" spans="1:1" x14ac:dyDescent="0.3">
      <c r="A224" t="s">
        <v>2412</v>
      </c>
    </row>
    <row r="225" spans="1:1" x14ac:dyDescent="0.3">
      <c r="A225" t="s">
        <v>2413</v>
      </c>
    </row>
    <row r="226" spans="1:1" x14ac:dyDescent="0.3">
      <c r="A226" t="s">
        <v>2414</v>
      </c>
    </row>
    <row r="227" spans="1:1" x14ac:dyDescent="0.3">
      <c r="A227" t="s">
        <v>2415</v>
      </c>
    </row>
    <row r="228" spans="1:1" x14ac:dyDescent="0.3">
      <c r="A228" t="s">
        <v>2416</v>
      </c>
    </row>
    <row r="229" spans="1:1" x14ac:dyDescent="0.3">
      <c r="A229" t="s">
        <v>2417</v>
      </c>
    </row>
    <row r="230" spans="1:1" x14ac:dyDescent="0.3">
      <c r="A230" t="s">
        <v>2418</v>
      </c>
    </row>
    <row r="231" spans="1:1" x14ac:dyDescent="0.3">
      <c r="A231" t="s">
        <v>2419</v>
      </c>
    </row>
    <row r="232" spans="1:1" x14ac:dyDescent="0.3">
      <c r="A232" t="s">
        <v>2420</v>
      </c>
    </row>
    <row r="233" spans="1:1" x14ac:dyDescent="0.3">
      <c r="A233" t="s">
        <v>2421</v>
      </c>
    </row>
    <row r="234" spans="1:1" x14ac:dyDescent="0.3">
      <c r="A234" t="s">
        <v>2422</v>
      </c>
    </row>
    <row r="235" spans="1:1" x14ac:dyDescent="0.3">
      <c r="A235" t="s">
        <v>2417</v>
      </c>
    </row>
    <row r="236" spans="1:1" x14ac:dyDescent="0.3">
      <c r="A236" t="s">
        <v>2423</v>
      </c>
    </row>
    <row r="237" spans="1:1" x14ac:dyDescent="0.3">
      <c r="A237" t="s">
        <v>2424</v>
      </c>
    </row>
    <row r="238" spans="1:1" x14ac:dyDescent="0.3">
      <c r="A238" t="s">
        <v>2420</v>
      </c>
    </row>
    <row r="239" spans="1:1" x14ac:dyDescent="0.3">
      <c r="A239" t="s">
        <v>2425</v>
      </c>
    </row>
    <row r="240" spans="1:1" x14ac:dyDescent="0.3">
      <c r="A240" t="s">
        <v>2426</v>
      </c>
    </row>
    <row r="241" spans="1:1" x14ac:dyDescent="0.3">
      <c r="A241" t="s">
        <v>2427</v>
      </c>
    </row>
    <row r="242" spans="1:1" x14ac:dyDescent="0.3">
      <c r="A242" t="s">
        <v>2423</v>
      </c>
    </row>
    <row r="243" spans="1:1" x14ac:dyDescent="0.3">
      <c r="A243" t="s">
        <v>2428</v>
      </c>
    </row>
    <row r="244" spans="1:1" x14ac:dyDescent="0.3">
      <c r="A244" t="s">
        <v>2429</v>
      </c>
    </row>
    <row r="245" spans="1:1" x14ac:dyDescent="0.3">
      <c r="A245" t="s">
        <v>2430</v>
      </c>
    </row>
    <row r="246" spans="1:1" x14ac:dyDescent="0.3">
      <c r="A246" t="s">
        <v>2431</v>
      </c>
    </row>
    <row r="247" spans="1:1" x14ac:dyDescent="0.3">
      <c r="A247" t="s">
        <v>2432</v>
      </c>
    </row>
    <row r="248" spans="1:1" x14ac:dyDescent="0.3">
      <c r="A248" t="s">
        <v>2433</v>
      </c>
    </row>
    <row r="249" spans="1:1" x14ac:dyDescent="0.3">
      <c r="A249" t="s">
        <v>2434</v>
      </c>
    </row>
    <row r="250" spans="1:1" x14ac:dyDescent="0.3">
      <c r="A250" t="s">
        <v>2428</v>
      </c>
    </row>
    <row r="251" spans="1:1" x14ac:dyDescent="0.3">
      <c r="A251" t="s">
        <v>2435</v>
      </c>
    </row>
    <row r="252" spans="1:1" x14ac:dyDescent="0.3">
      <c r="A252" t="s">
        <v>2436</v>
      </c>
    </row>
    <row r="253" spans="1:1" x14ac:dyDescent="0.3">
      <c r="A253" t="s">
        <v>2437</v>
      </c>
    </row>
    <row r="254" spans="1:1" x14ac:dyDescent="0.3">
      <c r="A254" t="s">
        <v>2438</v>
      </c>
    </row>
    <row r="255" spans="1:1" x14ac:dyDescent="0.3">
      <c r="A255" t="s">
        <v>2439</v>
      </c>
    </row>
    <row r="256" spans="1:1" x14ac:dyDescent="0.3">
      <c r="A256" t="s">
        <v>2440</v>
      </c>
    </row>
    <row r="257" spans="1:1" x14ac:dyDescent="0.3">
      <c r="A257" t="s">
        <v>2441</v>
      </c>
    </row>
    <row r="258" spans="1:1" x14ac:dyDescent="0.3">
      <c r="A258" t="s">
        <v>2442</v>
      </c>
    </row>
    <row r="259" spans="1:1" x14ac:dyDescent="0.3">
      <c r="A259" t="s">
        <v>2443</v>
      </c>
    </row>
    <row r="260" spans="1:1" x14ac:dyDescent="0.3">
      <c r="A260" t="s">
        <v>2444</v>
      </c>
    </row>
    <row r="261" spans="1:1" x14ac:dyDescent="0.3">
      <c r="A261" t="s">
        <v>2445</v>
      </c>
    </row>
    <row r="262" spans="1:1" x14ac:dyDescent="0.3">
      <c r="A262" t="s">
        <v>2446</v>
      </c>
    </row>
    <row r="263" spans="1:1" x14ac:dyDescent="0.3">
      <c r="A263" t="s">
        <v>2447</v>
      </c>
    </row>
    <row r="264" spans="1:1" x14ac:dyDescent="0.3">
      <c r="A264" t="s">
        <v>2448</v>
      </c>
    </row>
    <row r="265" spans="1:1" x14ac:dyDescent="0.3">
      <c r="A265" t="s">
        <v>2449</v>
      </c>
    </row>
    <row r="266" spans="1:1" x14ac:dyDescent="0.3">
      <c r="A266" t="s">
        <v>2450</v>
      </c>
    </row>
    <row r="267" spans="1:1" x14ac:dyDescent="0.3">
      <c r="A267" t="s">
        <v>2451</v>
      </c>
    </row>
    <row r="268" spans="1:1" x14ac:dyDescent="0.3">
      <c r="A268" t="s">
        <v>2452</v>
      </c>
    </row>
    <row r="269" spans="1:1" x14ac:dyDescent="0.3">
      <c r="A269" t="s">
        <v>2453</v>
      </c>
    </row>
    <row r="270" spans="1:1" x14ac:dyDescent="0.3">
      <c r="A270" t="s">
        <v>2454</v>
      </c>
    </row>
    <row r="271" spans="1:1" x14ac:dyDescent="0.3">
      <c r="A271" t="s">
        <v>2455</v>
      </c>
    </row>
    <row r="272" spans="1:1" x14ac:dyDescent="0.3">
      <c r="A272" t="s">
        <v>2456</v>
      </c>
    </row>
    <row r="273" spans="1:1" x14ac:dyDescent="0.3">
      <c r="A273" t="s">
        <v>2457</v>
      </c>
    </row>
    <row r="274" spans="1:1" x14ac:dyDescent="0.3">
      <c r="A274" t="s">
        <v>2458</v>
      </c>
    </row>
    <row r="275" spans="1:1" x14ac:dyDescent="0.3">
      <c r="A275" t="s">
        <v>2459</v>
      </c>
    </row>
    <row r="276" spans="1:1" x14ac:dyDescent="0.3">
      <c r="A276" t="s">
        <v>2460</v>
      </c>
    </row>
    <row r="277" spans="1:1" x14ac:dyDescent="0.3">
      <c r="A277" t="s">
        <v>2461</v>
      </c>
    </row>
    <row r="278" spans="1:1" x14ac:dyDescent="0.3">
      <c r="A278" t="s">
        <v>2462</v>
      </c>
    </row>
    <row r="279" spans="1:1" x14ac:dyDescent="0.3">
      <c r="A279" t="s">
        <v>2463</v>
      </c>
    </row>
    <row r="280" spans="1:1" x14ac:dyDescent="0.3">
      <c r="A280" t="s">
        <v>2464</v>
      </c>
    </row>
    <row r="281" spans="1:1" x14ac:dyDescent="0.3">
      <c r="A281" t="s">
        <v>2465</v>
      </c>
    </row>
    <row r="282" spans="1:1" x14ac:dyDescent="0.3">
      <c r="A282" t="s">
        <v>2466</v>
      </c>
    </row>
    <row r="283" spans="1:1" x14ac:dyDescent="0.3">
      <c r="A283" t="s">
        <v>2467</v>
      </c>
    </row>
    <row r="284" spans="1:1" x14ac:dyDescent="0.3">
      <c r="A284" t="s">
        <v>2468</v>
      </c>
    </row>
    <row r="285" spans="1:1" x14ac:dyDescent="0.3">
      <c r="A285" t="s">
        <v>2469</v>
      </c>
    </row>
    <row r="286" spans="1:1" x14ac:dyDescent="0.3">
      <c r="A286" t="s">
        <v>2470</v>
      </c>
    </row>
    <row r="287" spans="1:1" x14ac:dyDescent="0.3">
      <c r="A287" t="s">
        <v>2471</v>
      </c>
    </row>
    <row r="288" spans="1:1" x14ac:dyDescent="0.3">
      <c r="A288" t="s">
        <v>2472</v>
      </c>
    </row>
    <row r="289" spans="1:1" x14ac:dyDescent="0.3">
      <c r="A289" t="s">
        <v>2473</v>
      </c>
    </row>
    <row r="290" spans="1:1" x14ac:dyDescent="0.3">
      <c r="A290" t="s">
        <v>2474</v>
      </c>
    </row>
    <row r="291" spans="1:1" x14ac:dyDescent="0.3">
      <c r="A291" t="s">
        <v>2475</v>
      </c>
    </row>
    <row r="292" spans="1:1" x14ac:dyDescent="0.3">
      <c r="A292" t="s">
        <v>2476</v>
      </c>
    </row>
    <row r="293" spans="1:1" x14ac:dyDescent="0.3">
      <c r="A293" t="s">
        <v>2477</v>
      </c>
    </row>
    <row r="294" spans="1:1" x14ac:dyDescent="0.3">
      <c r="A294" t="s">
        <v>2478</v>
      </c>
    </row>
    <row r="295" spans="1:1" x14ac:dyDescent="0.3">
      <c r="A295" t="s">
        <v>2479</v>
      </c>
    </row>
    <row r="296" spans="1:1" x14ac:dyDescent="0.3">
      <c r="A296" t="s">
        <v>2480</v>
      </c>
    </row>
    <row r="297" spans="1:1" x14ac:dyDescent="0.3">
      <c r="A297" t="s">
        <v>2481</v>
      </c>
    </row>
    <row r="298" spans="1:1" x14ac:dyDescent="0.3">
      <c r="A298" t="s">
        <v>2482</v>
      </c>
    </row>
    <row r="299" spans="1:1" x14ac:dyDescent="0.3">
      <c r="A299" t="s">
        <v>2483</v>
      </c>
    </row>
    <row r="300" spans="1:1" x14ac:dyDescent="0.3">
      <c r="A300" t="s">
        <v>2484</v>
      </c>
    </row>
    <row r="301" spans="1:1" x14ac:dyDescent="0.3">
      <c r="A301" t="s">
        <v>2485</v>
      </c>
    </row>
    <row r="302" spans="1:1" x14ac:dyDescent="0.3">
      <c r="A302" t="s">
        <v>2486</v>
      </c>
    </row>
    <row r="303" spans="1:1" x14ac:dyDescent="0.3">
      <c r="A303" t="s">
        <v>2487</v>
      </c>
    </row>
    <row r="304" spans="1:1" x14ac:dyDescent="0.3">
      <c r="A304" t="s">
        <v>2488</v>
      </c>
    </row>
    <row r="305" spans="1:1" x14ac:dyDescent="0.3">
      <c r="A305" t="s">
        <v>2489</v>
      </c>
    </row>
    <row r="306" spans="1:1" x14ac:dyDescent="0.3">
      <c r="A306" t="s">
        <v>2490</v>
      </c>
    </row>
    <row r="307" spans="1:1" x14ac:dyDescent="0.3">
      <c r="A307" t="s">
        <v>2491</v>
      </c>
    </row>
    <row r="308" spans="1:1" x14ac:dyDescent="0.3">
      <c r="A308" t="s">
        <v>2492</v>
      </c>
    </row>
    <row r="309" spans="1:1" x14ac:dyDescent="0.3">
      <c r="A309" t="s">
        <v>2493</v>
      </c>
    </row>
    <row r="310" spans="1:1" x14ac:dyDescent="0.3">
      <c r="A310" t="s">
        <v>2494</v>
      </c>
    </row>
    <row r="311" spans="1:1" x14ac:dyDescent="0.3">
      <c r="A311" t="s">
        <v>2491</v>
      </c>
    </row>
    <row r="312" spans="1:1" x14ac:dyDescent="0.3">
      <c r="A312" t="s">
        <v>2495</v>
      </c>
    </row>
    <row r="313" spans="1:1" x14ac:dyDescent="0.3">
      <c r="A313" t="s">
        <v>2496</v>
      </c>
    </row>
    <row r="314" spans="1:1" x14ac:dyDescent="0.3">
      <c r="A314" t="s">
        <v>2497</v>
      </c>
    </row>
    <row r="315" spans="1:1" x14ac:dyDescent="0.3">
      <c r="A315" t="s">
        <v>2498</v>
      </c>
    </row>
    <row r="316" spans="1:1" x14ac:dyDescent="0.3">
      <c r="A316" t="s">
        <v>2499</v>
      </c>
    </row>
    <row r="317" spans="1:1" x14ac:dyDescent="0.3">
      <c r="A317" t="s">
        <v>2500</v>
      </c>
    </row>
    <row r="318" spans="1:1" x14ac:dyDescent="0.3">
      <c r="A318" t="s">
        <v>2501</v>
      </c>
    </row>
    <row r="319" spans="1:1" x14ac:dyDescent="0.3">
      <c r="A319" t="s">
        <v>2489</v>
      </c>
    </row>
    <row r="320" spans="1:1" x14ac:dyDescent="0.3">
      <c r="A320" t="s">
        <v>2502</v>
      </c>
    </row>
    <row r="321" spans="1:1" x14ac:dyDescent="0.3">
      <c r="A321" t="s">
        <v>2503</v>
      </c>
    </row>
    <row r="322" spans="1:1" x14ac:dyDescent="0.3">
      <c r="A322" t="s">
        <v>2504</v>
      </c>
    </row>
    <row r="323" spans="1:1" x14ac:dyDescent="0.3">
      <c r="A323" t="s">
        <v>2505</v>
      </c>
    </row>
    <row r="324" spans="1:1" x14ac:dyDescent="0.3">
      <c r="A324" t="s">
        <v>2506</v>
      </c>
    </row>
    <row r="325" spans="1:1" x14ac:dyDescent="0.3">
      <c r="A325" t="s">
        <v>2507</v>
      </c>
    </row>
    <row r="326" spans="1:1" x14ac:dyDescent="0.3">
      <c r="A326" t="s">
        <v>2508</v>
      </c>
    </row>
    <row r="327" spans="1:1" x14ac:dyDescent="0.3">
      <c r="A327" t="s">
        <v>2509</v>
      </c>
    </row>
    <row r="328" spans="1:1" x14ac:dyDescent="0.3">
      <c r="A328" t="s">
        <v>2510</v>
      </c>
    </row>
    <row r="329" spans="1:1" x14ac:dyDescent="0.3">
      <c r="A329" t="s">
        <v>2511</v>
      </c>
    </row>
    <row r="330" spans="1:1" x14ac:dyDescent="0.3">
      <c r="A330" t="s">
        <v>2512</v>
      </c>
    </row>
    <row r="331" spans="1:1" x14ac:dyDescent="0.3">
      <c r="A331" t="s">
        <v>2513</v>
      </c>
    </row>
    <row r="332" spans="1:1" x14ac:dyDescent="0.3">
      <c r="A332" t="s">
        <v>2514</v>
      </c>
    </row>
    <row r="333" spans="1:1" x14ac:dyDescent="0.3">
      <c r="A333" t="s">
        <v>2515</v>
      </c>
    </row>
    <row r="334" spans="1:1" x14ac:dyDescent="0.3">
      <c r="A334" t="s">
        <v>2516</v>
      </c>
    </row>
    <row r="335" spans="1:1" x14ac:dyDescent="0.3">
      <c r="A335" t="s">
        <v>2517</v>
      </c>
    </row>
    <row r="336" spans="1:1" x14ac:dyDescent="0.3">
      <c r="A336" t="s">
        <v>2518</v>
      </c>
    </row>
    <row r="337" spans="1:1" x14ac:dyDescent="0.3">
      <c r="A337" t="s">
        <v>2519</v>
      </c>
    </row>
    <row r="338" spans="1:1" x14ac:dyDescent="0.3">
      <c r="A338" t="s">
        <v>2520</v>
      </c>
    </row>
    <row r="339" spans="1:1" x14ac:dyDescent="0.3">
      <c r="A339" t="s">
        <v>2521</v>
      </c>
    </row>
    <row r="340" spans="1:1" x14ac:dyDescent="0.3">
      <c r="A340" t="s">
        <v>2522</v>
      </c>
    </row>
    <row r="341" spans="1:1" x14ac:dyDescent="0.3">
      <c r="A341" t="s">
        <v>2523</v>
      </c>
    </row>
    <row r="342" spans="1:1" x14ac:dyDescent="0.3">
      <c r="A342" t="s">
        <v>2524</v>
      </c>
    </row>
    <row r="343" spans="1:1" x14ac:dyDescent="0.3">
      <c r="A343" t="s">
        <v>2525</v>
      </c>
    </row>
    <row r="344" spans="1:1" x14ac:dyDescent="0.3">
      <c r="A344" t="s">
        <v>2526</v>
      </c>
    </row>
    <row r="345" spans="1:1" x14ac:dyDescent="0.3">
      <c r="A345" t="s">
        <v>2527</v>
      </c>
    </row>
    <row r="346" spans="1:1" x14ac:dyDescent="0.3">
      <c r="A346" t="s">
        <v>2528</v>
      </c>
    </row>
    <row r="347" spans="1:1" x14ac:dyDescent="0.3">
      <c r="A347" t="s">
        <v>2529</v>
      </c>
    </row>
    <row r="348" spans="1:1" x14ac:dyDescent="0.3">
      <c r="A348" t="s">
        <v>2530</v>
      </c>
    </row>
    <row r="349" spans="1:1" x14ac:dyDescent="0.3">
      <c r="A349" t="s">
        <v>2531</v>
      </c>
    </row>
    <row r="350" spans="1:1" x14ac:dyDescent="0.3">
      <c r="A350" t="s">
        <v>2532</v>
      </c>
    </row>
    <row r="351" spans="1:1" x14ac:dyDescent="0.3">
      <c r="A351" t="s">
        <v>2533</v>
      </c>
    </row>
    <row r="352" spans="1:1" x14ac:dyDescent="0.3">
      <c r="A352" t="s">
        <v>2534</v>
      </c>
    </row>
    <row r="353" spans="1:1" x14ac:dyDescent="0.3">
      <c r="A353" t="s">
        <v>2535</v>
      </c>
    </row>
    <row r="354" spans="1:1" x14ac:dyDescent="0.3">
      <c r="A354" t="s">
        <v>2536</v>
      </c>
    </row>
    <row r="355" spans="1:1" x14ac:dyDescent="0.3">
      <c r="A355" t="s">
        <v>2537</v>
      </c>
    </row>
    <row r="356" spans="1:1" x14ac:dyDescent="0.3">
      <c r="A356" t="s">
        <v>2538</v>
      </c>
    </row>
    <row r="357" spans="1:1" x14ac:dyDescent="0.3">
      <c r="A357" t="s">
        <v>2539</v>
      </c>
    </row>
    <row r="358" spans="1:1" x14ac:dyDescent="0.3">
      <c r="A358" t="s">
        <v>2540</v>
      </c>
    </row>
    <row r="359" spans="1:1" x14ac:dyDescent="0.3">
      <c r="A359" t="s">
        <v>2541</v>
      </c>
    </row>
    <row r="360" spans="1:1" x14ac:dyDescent="0.3">
      <c r="A360" t="s">
        <v>2542</v>
      </c>
    </row>
    <row r="361" spans="1:1" x14ac:dyDescent="0.3">
      <c r="A361" t="s">
        <v>2543</v>
      </c>
    </row>
    <row r="362" spans="1:1" x14ac:dyDescent="0.3">
      <c r="A362" t="s">
        <v>2544</v>
      </c>
    </row>
    <row r="363" spans="1:1" x14ac:dyDescent="0.3">
      <c r="A363" t="s">
        <v>2545</v>
      </c>
    </row>
    <row r="364" spans="1:1" x14ac:dyDescent="0.3">
      <c r="A364" t="s">
        <v>2546</v>
      </c>
    </row>
    <row r="365" spans="1:1" x14ac:dyDescent="0.3">
      <c r="A365" t="s">
        <v>2547</v>
      </c>
    </row>
    <row r="366" spans="1:1" x14ac:dyDescent="0.3">
      <c r="A366" t="s">
        <v>2548</v>
      </c>
    </row>
    <row r="367" spans="1:1" x14ac:dyDescent="0.3">
      <c r="A367" t="s">
        <v>2549</v>
      </c>
    </row>
    <row r="368" spans="1:1" x14ac:dyDescent="0.3">
      <c r="A368" t="s">
        <v>2550</v>
      </c>
    </row>
    <row r="369" spans="1:1" x14ac:dyDescent="0.3">
      <c r="A369" t="s">
        <v>2551</v>
      </c>
    </row>
    <row r="370" spans="1:1" x14ac:dyDescent="0.3">
      <c r="A370" t="s">
        <v>2552</v>
      </c>
    </row>
    <row r="371" spans="1:1" x14ac:dyDescent="0.3">
      <c r="A371" t="s">
        <v>2552</v>
      </c>
    </row>
    <row r="372" spans="1:1" x14ac:dyDescent="0.3">
      <c r="A372" t="s">
        <v>2552</v>
      </c>
    </row>
    <row r="373" spans="1:1" x14ac:dyDescent="0.3">
      <c r="A373" t="s">
        <v>2553</v>
      </c>
    </row>
    <row r="374" spans="1:1" x14ac:dyDescent="0.3">
      <c r="A374" t="s">
        <v>2554</v>
      </c>
    </row>
    <row r="375" spans="1:1" x14ac:dyDescent="0.3">
      <c r="A375" t="s">
        <v>2554</v>
      </c>
    </row>
    <row r="376" spans="1:1" x14ac:dyDescent="0.3">
      <c r="A376" t="s">
        <v>2555</v>
      </c>
    </row>
    <row r="377" spans="1:1" x14ac:dyDescent="0.3">
      <c r="A377" t="s">
        <v>2555</v>
      </c>
    </row>
    <row r="378" spans="1:1" x14ac:dyDescent="0.3">
      <c r="A378" t="s">
        <v>2556</v>
      </c>
    </row>
    <row r="379" spans="1:1" x14ac:dyDescent="0.3">
      <c r="A379" t="s">
        <v>2557</v>
      </c>
    </row>
    <row r="380" spans="1:1" x14ac:dyDescent="0.3">
      <c r="A380" t="s">
        <v>2558</v>
      </c>
    </row>
    <row r="381" spans="1:1" x14ac:dyDescent="0.3">
      <c r="A381" t="s">
        <v>2558</v>
      </c>
    </row>
    <row r="382" spans="1:1" x14ac:dyDescent="0.3">
      <c r="A382" t="s">
        <v>2559</v>
      </c>
    </row>
    <row r="383" spans="1:1" x14ac:dyDescent="0.3">
      <c r="A383" t="s">
        <v>2560</v>
      </c>
    </row>
    <row r="384" spans="1:1" x14ac:dyDescent="0.3">
      <c r="A384" t="s">
        <v>2561</v>
      </c>
    </row>
    <row r="385" spans="1:1" x14ac:dyDescent="0.3">
      <c r="A385" t="s">
        <v>2562</v>
      </c>
    </row>
    <row r="386" spans="1:1" x14ac:dyDescent="0.3">
      <c r="A386" t="s">
        <v>2559</v>
      </c>
    </row>
    <row r="387" spans="1:1" x14ac:dyDescent="0.3">
      <c r="A387" t="s">
        <v>2563</v>
      </c>
    </row>
    <row r="388" spans="1:1" x14ac:dyDescent="0.3">
      <c r="A388" t="s">
        <v>2564</v>
      </c>
    </row>
    <row r="389" spans="1:1" x14ac:dyDescent="0.3">
      <c r="A389" t="s">
        <v>2564</v>
      </c>
    </row>
    <row r="390" spans="1:1" x14ac:dyDescent="0.3">
      <c r="A390" t="s">
        <v>2565</v>
      </c>
    </row>
    <row r="391" spans="1:1" x14ac:dyDescent="0.3">
      <c r="A391" t="s">
        <v>2566</v>
      </c>
    </row>
    <row r="392" spans="1:1" x14ac:dyDescent="0.3">
      <c r="A392" t="s">
        <v>2567</v>
      </c>
    </row>
    <row r="393" spans="1:1" x14ac:dyDescent="0.3">
      <c r="A393" t="s">
        <v>2568</v>
      </c>
    </row>
    <row r="394" spans="1:1" x14ac:dyDescent="0.3">
      <c r="A394" t="s">
        <v>2569</v>
      </c>
    </row>
    <row r="395" spans="1:1" x14ac:dyDescent="0.3">
      <c r="A395" t="s">
        <v>2570</v>
      </c>
    </row>
    <row r="396" spans="1:1" x14ac:dyDescent="0.3">
      <c r="A396" t="s">
        <v>2571</v>
      </c>
    </row>
    <row r="397" spans="1:1" x14ac:dyDescent="0.3">
      <c r="A397" t="s">
        <v>2572</v>
      </c>
    </row>
    <row r="398" spans="1:1" x14ac:dyDescent="0.3">
      <c r="A398" t="s">
        <v>2573</v>
      </c>
    </row>
    <row r="399" spans="1:1" x14ac:dyDescent="0.3">
      <c r="A399" t="s">
        <v>2573</v>
      </c>
    </row>
    <row r="400" spans="1:1" x14ac:dyDescent="0.3">
      <c r="A400" t="s">
        <v>2574</v>
      </c>
    </row>
    <row r="401" spans="1:1" x14ac:dyDescent="0.3">
      <c r="A401" t="s">
        <v>2575</v>
      </c>
    </row>
    <row r="402" spans="1:1" x14ac:dyDescent="0.3">
      <c r="A402" t="s">
        <v>2576</v>
      </c>
    </row>
    <row r="403" spans="1:1" x14ac:dyDescent="0.3">
      <c r="A403" t="s">
        <v>2577</v>
      </c>
    </row>
    <row r="404" spans="1:1" x14ac:dyDescent="0.3">
      <c r="A404" t="s">
        <v>2575</v>
      </c>
    </row>
    <row r="405" spans="1:1" x14ac:dyDescent="0.3">
      <c r="A405" t="s">
        <v>2578</v>
      </c>
    </row>
    <row r="406" spans="1:1" x14ac:dyDescent="0.3">
      <c r="A406" t="s">
        <v>2579</v>
      </c>
    </row>
    <row r="407" spans="1:1" x14ac:dyDescent="0.3">
      <c r="A407" t="s">
        <v>2580</v>
      </c>
    </row>
    <row r="408" spans="1:1" x14ac:dyDescent="0.3">
      <c r="A408" t="s">
        <v>2581</v>
      </c>
    </row>
    <row r="409" spans="1:1" x14ac:dyDescent="0.3">
      <c r="A409" t="s">
        <v>2582</v>
      </c>
    </row>
    <row r="410" spans="1:1" x14ac:dyDescent="0.3">
      <c r="A410" t="s">
        <v>2583</v>
      </c>
    </row>
    <row r="411" spans="1:1" x14ac:dyDescent="0.3">
      <c r="A411" t="s">
        <v>2584</v>
      </c>
    </row>
    <row r="412" spans="1:1" x14ac:dyDescent="0.3">
      <c r="A412" t="s">
        <v>2580</v>
      </c>
    </row>
    <row r="413" spans="1:1" x14ac:dyDescent="0.3">
      <c r="A413" t="s">
        <v>2580</v>
      </c>
    </row>
    <row r="414" spans="1:1" x14ac:dyDescent="0.3">
      <c r="A414" t="s">
        <v>2585</v>
      </c>
    </row>
    <row r="415" spans="1:1" x14ac:dyDescent="0.3">
      <c r="A415" t="s">
        <v>2586</v>
      </c>
    </row>
    <row r="416" spans="1:1" x14ac:dyDescent="0.3">
      <c r="A416" t="s">
        <v>2587</v>
      </c>
    </row>
    <row r="417" spans="1:1" x14ac:dyDescent="0.3">
      <c r="A417" t="s">
        <v>2588</v>
      </c>
    </row>
    <row r="418" spans="1:1" x14ac:dyDescent="0.3">
      <c r="A418" t="s">
        <v>2589</v>
      </c>
    </row>
    <row r="419" spans="1:1" x14ac:dyDescent="0.3">
      <c r="A419" t="s">
        <v>2590</v>
      </c>
    </row>
    <row r="420" spans="1:1" x14ac:dyDescent="0.3">
      <c r="A420" t="s">
        <v>2591</v>
      </c>
    </row>
    <row r="421" spans="1:1" x14ac:dyDescent="0.3">
      <c r="A421" t="s">
        <v>2592</v>
      </c>
    </row>
    <row r="422" spans="1:1" x14ac:dyDescent="0.3">
      <c r="A422" t="s">
        <v>2593</v>
      </c>
    </row>
    <row r="423" spans="1:1" x14ac:dyDescent="0.3">
      <c r="A423" t="s">
        <v>2594</v>
      </c>
    </row>
    <row r="424" spans="1:1" x14ac:dyDescent="0.3">
      <c r="A424" t="s">
        <v>2595</v>
      </c>
    </row>
    <row r="425" spans="1:1" x14ac:dyDescent="0.3">
      <c r="A425" t="s">
        <v>2596</v>
      </c>
    </row>
    <row r="426" spans="1:1" x14ac:dyDescent="0.3">
      <c r="A426" t="s">
        <v>2597</v>
      </c>
    </row>
    <row r="427" spans="1:1" x14ac:dyDescent="0.3">
      <c r="A427" t="s">
        <v>2598</v>
      </c>
    </row>
    <row r="428" spans="1:1" x14ac:dyDescent="0.3">
      <c r="A428" t="s">
        <v>2599</v>
      </c>
    </row>
    <row r="429" spans="1:1" x14ac:dyDescent="0.3">
      <c r="A429" t="s">
        <v>2600</v>
      </c>
    </row>
    <row r="430" spans="1:1" x14ac:dyDescent="0.3">
      <c r="A430" t="s">
        <v>2601</v>
      </c>
    </row>
    <row r="431" spans="1:1" x14ac:dyDescent="0.3">
      <c r="A431" t="s">
        <v>2602</v>
      </c>
    </row>
    <row r="432" spans="1:1" x14ac:dyDescent="0.3">
      <c r="A432" t="s">
        <v>2603</v>
      </c>
    </row>
    <row r="433" spans="1:1" x14ac:dyDescent="0.3">
      <c r="A433" t="s">
        <v>2604</v>
      </c>
    </row>
    <row r="434" spans="1:1" x14ac:dyDescent="0.3">
      <c r="A434" t="s">
        <v>2605</v>
      </c>
    </row>
    <row r="435" spans="1:1" x14ac:dyDescent="0.3">
      <c r="A435" t="s">
        <v>2606</v>
      </c>
    </row>
    <row r="436" spans="1:1" x14ac:dyDescent="0.3">
      <c r="A436" t="s">
        <v>2607</v>
      </c>
    </row>
    <row r="437" spans="1:1" x14ac:dyDescent="0.3">
      <c r="A437" t="s">
        <v>2608</v>
      </c>
    </row>
    <row r="438" spans="1:1" x14ac:dyDescent="0.3">
      <c r="A438" t="s">
        <v>2609</v>
      </c>
    </row>
    <row r="439" spans="1:1" x14ac:dyDescent="0.3">
      <c r="A439" t="s">
        <v>2610</v>
      </c>
    </row>
    <row r="440" spans="1:1" x14ac:dyDescent="0.3">
      <c r="A440" t="s">
        <v>2611</v>
      </c>
    </row>
    <row r="441" spans="1:1" x14ac:dyDescent="0.3">
      <c r="A441" t="s">
        <v>2612</v>
      </c>
    </row>
    <row r="442" spans="1:1" x14ac:dyDescent="0.3">
      <c r="A442" t="s">
        <v>2613</v>
      </c>
    </row>
    <row r="443" spans="1:1" x14ac:dyDescent="0.3">
      <c r="A443" t="s">
        <v>2614</v>
      </c>
    </row>
    <row r="444" spans="1:1" x14ac:dyDescent="0.3">
      <c r="A444" t="s">
        <v>2615</v>
      </c>
    </row>
    <row r="445" spans="1:1" x14ac:dyDescent="0.3">
      <c r="A445" t="s">
        <v>2616</v>
      </c>
    </row>
    <row r="446" spans="1:1" x14ac:dyDescent="0.3">
      <c r="A446" t="s">
        <v>2617</v>
      </c>
    </row>
    <row r="447" spans="1:1" x14ac:dyDescent="0.3">
      <c r="A447" t="s">
        <v>2618</v>
      </c>
    </row>
    <row r="448" spans="1:1" x14ac:dyDescent="0.3">
      <c r="A448" t="s">
        <v>2619</v>
      </c>
    </row>
    <row r="449" spans="1:1" x14ac:dyDescent="0.3">
      <c r="A449" t="s">
        <v>2620</v>
      </c>
    </row>
    <row r="450" spans="1:1" x14ac:dyDescent="0.3">
      <c r="A450" t="s">
        <v>2621</v>
      </c>
    </row>
    <row r="451" spans="1:1" x14ac:dyDescent="0.3">
      <c r="A451" t="s">
        <v>2622</v>
      </c>
    </row>
    <row r="452" spans="1:1" x14ac:dyDescent="0.3">
      <c r="A452" t="s">
        <v>2623</v>
      </c>
    </row>
    <row r="453" spans="1:1" x14ac:dyDescent="0.3">
      <c r="A453" t="s">
        <v>2624</v>
      </c>
    </row>
    <row r="454" spans="1:1" x14ac:dyDescent="0.3">
      <c r="A454" t="s">
        <v>2625</v>
      </c>
    </row>
    <row r="455" spans="1:1" x14ac:dyDescent="0.3">
      <c r="A455" t="s">
        <v>2626</v>
      </c>
    </row>
    <row r="456" spans="1:1" x14ac:dyDescent="0.3">
      <c r="A456" t="s">
        <v>2627</v>
      </c>
    </row>
    <row r="457" spans="1:1" x14ac:dyDescent="0.3">
      <c r="A457" t="s">
        <v>2628</v>
      </c>
    </row>
    <row r="458" spans="1:1" x14ac:dyDescent="0.3">
      <c r="A458" t="s">
        <v>2629</v>
      </c>
    </row>
    <row r="459" spans="1:1" x14ac:dyDescent="0.3">
      <c r="A459" t="s">
        <v>2630</v>
      </c>
    </row>
    <row r="460" spans="1:1" x14ac:dyDescent="0.3">
      <c r="A460" t="s">
        <v>2631</v>
      </c>
    </row>
    <row r="461" spans="1:1" x14ac:dyDescent="0.3">
      <c r="A461" t="s">
        <v>2632</v>
      </c>
    </row>
    <row r="462" spans="1:1" x14ac:dyDescent="0.3">
      <c r="A462" t="s">
        <v>2633</v>
      </c>
    </row>
    <row r="463" spans="1:1" x14ac:dyDescent="0.3">
      <c r="A463" t="s">
        <v>2634</v>
      </c>
    </row>
    <row r="464" spans="1:1" x14ac:dyDescent="0.3">
      <c r="A464" t="s">
        <v>2635</v>
      </c>
    </row>
    <row r="465" spans="1:1" x14ac:dyDescent="0.3">
      <c r="A465" t="s">
        <v>2636</v>
      </c>
    </row>
    <row r="466" spans="1:1" x14ac:dyDescent="0.3">
      <c r="A466" t="s">
        <v>2637</v>
      </c>
    </row>
    <row r="467" spans="1:1" x14ac:dyDescent="0.3">
      <c r="A467" t="s">
        <v>2638</v>
      </c>
    </row>
    <row r="468" spans="1:1" x14ac:dyDescent="0.3">
      <c r="A468" t="s">
        <v>2639</v>
      </c>
    </row>
    <row r="469" spans="1:1" x14ac:dyDescent="0.3">
      <c r="A469" t="s">
        <v>2640</v>
      </c>
    </row>
    <row r="470" spans="1:1" x14ac:dyDescent="0.3">
      <c r="A470" t="s">
        <v>2641</v>
      </c>
    </row>
    <row r="471" spans="1:1" x14ac:dyDescent="0.3">
      <c r="A471" t="s">
        <v>2642</v>
      </c>
    </row>
    <row r="472" spans="1:1" x14ac:dyDescent="0.3">
      <c r="A472" t="s">
        <v>2643</v>
      </c>
    </row>
    <row r="473" spans="1:1" x14ac:dyDescent="0.3">
      <c r="A473" t="s">
        <v>2644</v>
      </c>
    </row>
    <row r="474" spans="1:1" x14ac:dyDescent="0.3">
      <c r="A474" t="s">
        <v>2645</v>
      </c>
    </row>
    <row r="475" spans="1:1" x14ac:dyDescent="0.3">
      <c r="A475" t="s">
        <v>2646</v>
      </c>
    </row>
    <row r="476" spans="1:1" x14ac:dyDescent="0.3">
      <c r="A476" t="s">
        <v>2647</v>
      </c>
    </row>
    <row r="477" spans="1:1" x14ac:dyDescent="0.3">
      <c r="A477" t="s">
        <v>2648</v>
      </c>
    </row>
    <row r="478" spans="1:1" x14ac:dyDescent="0.3">
      <c r="A478" t="s">
        <v>2649</v>
      </c>
    </row>
    <row r="479" spans="1:1" x14ac:dyDescent="0.3">
      <c r="A479" t="s">
        <v>2650</v>
      </c>
    </row>
    <row r="480" spans="1:1" x14ac:dyDescent="0.3">
      <c r="A480" t="s">
        <v>2651</v>
      </c>
    </row>
    <row r="481" spans="1:1" x14ac:dyDescent="0.3">
      <c r="A481" t="s">
        <v>2652</v>
      </c>
    </row>
    <row r="482" spans="1:1" x14ac:dyDescent="0.3">
      <c r="A482" t="s">
        <v>2653</v>
      </c>
    </row>
    <row r="483" spans="1:1" x14ac:dyDescent="0.3">
      <c r="A483" t="s">
        <v>2654</v>
      </c>
    </row>
    <row r="484" spans="1:1" x14ac:dyDescent="0.3">
      <c r="A484" t="s">
        <v>2655</v>
      </c>
    </row>
    <row r="485" spans="1:1" x14ac:dyDescent="0.3">
      <c r="A485" t="s">
        <v>2656</v>
      </c>
    </row>
    <row r="486" spans="1:1" x14ac:dyDescent="0.3">
      <c r="A486" t="s">
        <v>2657</v>
      </c>
    </row>
    <row r="487" spans="1:1" x14ac:dyDescent="0.3">
      <c r="A487" t="s">
        <v>2658</v>
      </c>
    </row>
    <row r="488" spans="1:1" x14ac:dyDescent="0.3">
      <c r="A488" t="s">
        <v>2659</v>
      </c>
    </row>
    <row r="489" spans="1:1" x14ac:dyDescent="0.3">
      <c r="A489" t="s">
        <v>2660</v>
      </c>
    </row>
    <row r="490" spans="1:1" x14ac:dyDescent="0.3">
      <c r="A490" t="s">
        <v>2661</v>
      </c>
    </row>
    <row r="491" spans="1:1" x14ac:dyDescent="0.3">
      <c r="A491" t="s">
        <v>2662</v>
      </c>
    </row>
    <row r="492" spans="1:1" x14ac:dyDescent="0.3">
      <c r="A492" t="s">
        <v>2663</v>
      </c>
    </row>
    <row r="493" spans="1:1" x14ac:dyDescent="0.3">
      <c r="A493" t="s">
        <v>2664</v>
      </c>
    </row>
    <row r="494" spans="1:1" x14ac:dyDescent="0.3">
      <c r="A494" t="s">
        <v>2665</v>
      </c>
    </row>
    <row r="495" spans="1:1" x14ac:dyDescent="0.3">
      <c r="A495" t="s">
        <v>2666</v>
      </c>
    </row>
    <row r="496" spans="1:1" x14ac:dyDescent="0.3">
      <c r="A496" t="s">
        <v>2667</v>
      </c>
    </row>
    <row r="497" spans="1:1" x14ac:dyDescent="0.3">
      <c r="A497" t="s">
        <v>2668</v>
      </c>
    </row>
    <row r="498" spans="1:1" x14ac:dyDescent="0.3">
      <c r="A498" t="s">
        <v>2669</v>
      </c>
    </row>
    <row r="499" spans="1:1" x14ac:dyDescent="0.3">
      <c r="A499" t="s">
        <v>2670</v>
      </c>
    </row>
    <row r="500" spans="1:1" x14ac:dyDescent="0.3">
      <c r="A500" t="s">
        <v>2671</v>
      </c>
    </row>
    <row r="501" spans="1:1" x14ac:dyDescent="0.3">
      <c r="A501" t="s">
        <v>2672</v>
      </c>
    </row>
    <row r="502" spans="1:1" x14ac:dyDescent="0.3">
      <c r="A502" t="s">
        <v>2673</v>
      </c>
    </row>
    <row r="503" spans="1:1" x14ac:dyDescent="0.3">
      <c r="A503" t="s">
        <v>2674</v>
      </c>
    </row>
    <row r="504" spans="1:1" x14ac:dyDescent="0.3">
      <c r="A504" t="s">
        <v>2675</v>
      </c>
    </row>
    <row r="505" spans="1:1" x14ac:dyDescent="0.3">
      <c r="A505" t="s">
        <v>2676</v>
      </c>
    </row>
    <row r="506" spans="1:1" x14ac:dyDescent="0.3">
      <c r="A506" t="s">
        <v>2677</v>
      </c>
    </row>
    <row r="507" spans="1:1" x14ac:dyDescent="0.3">
      <c r="A507" t="s">
        <v>2678</v>
      </c>
    </row>
    <row r="508" spans="1:1" x14ac:dyDescent="0.3">
      <c r="A508" t="s">
        <v>2679</v>
      </c>
    </row>
    <row r="509" spans="1:1" x14ac:dyDescent="0.3">
      <c r="A509" t="s">
        <v>2680</v>
      </c>
    </row>
    <row r="510" spans="1:1" x14ac:dyDescent="0.3">
      <c r="A510" t="s">
        <v>2681</v>
      </c>
    </row>
    <row r="511" spans="1:1" x14ac:dyDescent="0.3">
      <c r="A511" t="s">
        <v>2682</v>
      </c>
    </row>
    <row r="512" spans="1:1" x14ac:dyDescent="0.3">
      <c r="A512" t="s">
        <v>2683</v>
      </c>
    </row>
    <row r="513" spans="1:1" x14ac:dyDescent="0.3">
      <c r="A513" t="s">
        <v>2684</v>
      </c>
    </row>
    <row r="514" spans="1:1" x14ac:dyDescent="0.3">
      <c r="A514" t="s">
        <v>2685</v>
      </c>
    </row>
    <row r="515" spans="1:1" x14ac:dyDescent="0.3">
      <c r="A515" t="s">
        <v>2686</v>
      </c>
    </row>
    <row r="516" spans="1:1" x14ac:dyDescent="0.3">
      <c r="A516" t="s">
        <v>2687</v>
      </c>
    </row>
    <row r="517" spans="1:1" x14ac:dyDescent="0.3">
      <c r="A517" t="s">
        <v>2688</v>
      </c>
    </row>
    <row r="518" spans="1:1" x14ac:dyDescent="0.3">
      <c r="A518" t="s">
        <v>2689</v>
      </c>
    </row>
    <row r="519" spans="1:1" x14ac:dyDescent="0.3">
      <c r="A519" t="s">
        <v>2690</v>
      </c>
    </row>
    <row r="520" spans="1:1" x14ac:dyDescent="0.3">
      <c r="A520" t="s">
        <v>2691</v>
      </c>
    </row>
    <row r="521" spans="1:1" x14ac:dyDescent="0.3">
      <c r="A521" t="s">
        <v>2692</v>
      </c>
    </row>
    <row r="522" spans="1:1" x14ac:dyDescent="0.3">
      <c r="A522" t="s">
        <v>2693</v>
      </c>
    </row>
    <row r="523" spans="1:1" x14ac:dyDescent="0.3">
      <c r="A523" t="s">
        <v>2694</v>
      </c>
    </row>
    <row r="524" spans="1:1" x14ac:dyDescent="0.3">
      <c r="A524" t="s">
        <v>2695</v>
      </c>
    </row>
    <row r="525" spans="1:1" x14ac:dyDescent="0.3">
      <c r="A525" t="s">
        <v>2696</v>
      </c>
    </row>
    <row r="526" spans="1:1" x14ac:dyDescent="0.3">
      <c r="A526" t="s">
        <v>2697</v>
      </c>
    </row>
    <row r="527" spans="1:1" x14ac:dyDescent="0.3">
      <c r="A527" t="s">
        <v>2698</v>
      </c>
    </row>
    <row r="528" spans="1:1" x14ac:dyDescent="0.3">
      <c r="A528" t="s">
        <v>2699</v>
      </c>
    </row>
    <row r="529" spans="1:1" x14ac:dyDescent="0.3">
      <c r="A529" t="s">
        <v>2700</v>
      </c>
    </row>
    <row r="530" spans="1:1" x14ac:dyDescent="0.3">
      <c r="A530" t="s">
        <v>2701</v>
      </c>
    </row>
    <row r="531" spans="1:1" x14ac:dyDescent="0.3">
      <c r="A531" t="s">
        <v>2702</v>
      </c>
    </row>
    <row r="532" spans="1:1" x14ac:dyDescent="0.3">
      <c r="A532" t="s">
        <v>2703</v>
      </c>
    </row>
    <row r="533" spans="1:1" x14ac:dyDescent="0.3">
      <c r="A533" t="s">
        <v>2704</v>
      </c>
    </row>
    <row r="534" spans="1:1" x14ac:dyDescent="0.3">
      <c r="A534" t="s">
        <v>2705</v>
      </c>
    </row>
    <row r="535" spans="1:1" x14ac:dyDescent="0.3">
      <c r="A535" t="s">
        <v>2706</v>
      </c>
    </row>
    <row r="536" spans="1:1" x14ac:dyDescent="0.3">
      <c r="A536" t="s">
        <v>2707</v>
      </c>
    </row>
    <row r="537" spans="1:1" x14ac:dyDescent="0.3">
      <c r="A537" t="s">
        <v>2708</v>
      </c>
    </row>
    <row r="538" spans="1:1" x14ac:dyDescent="0.3">
      <c r="A538" t="s">
        <v>2709</v>
      </c>
    </row>
    <row r="539" spans="1:1" x14ac:dyDescent="0.3">
      <c r="A539" t="s">
        <v>2710</v>
      </c>
    </row>
    <row r="540" spans="1:1" x14ac:dyDescent="0.3">
      <c r="A540" t="s">
        <v>2711</v>
      </c>
    </row>
    <row r="541" spans="1:1" x14ac:dyDescent="0.3">
      <c r="A541" t="s">
        <v>2712</v>
      </c>
    </row>
    <row r="542" spans="1:1" x14ac:dyDescent="0.3">
      <c r="A542" t="s">
        <v>2713</v>
      </c>
    </row>
    <row r="543" spans="1:1" x14ac:dyDescent="0.3">
      <c r="A543" t="s">
        <v>2714</v>
      </c>
    </row>
    <row r="544" spans="1:1" x14ac:dyDescent="0.3">
      <c r="A544" t="s">
        <v>2715</v>
      </c>
    </row>
    <row r="545" spans="1:1" x14ac:dyDescent="0.3">
      <c r="A545" t="s">
        <v>2716</v>
      </c>
    </row>
    <row r="546" spans="1:1" x14ac:dyDescent="0.3">
      <c r="A546" t="s">
        <v>2717</v>
      </c>
    </row>
    <row r="547" spans="1:1" x14ac:dyDescent="0.3">
      <c r="A547" t="s">
        <v>2718</v>
      </c>
    </row>
    <row r="548" spans="1:1" x14ac:dyDescent="0.3">
      <c r="A548" t="s">
        <v>2719</v>
      </c>
    </row>
    <row r="549" spans="1:1" x14ac:dyDescent="0.3">
      <c r="A549" t="s">
        <v>2720</v>
      </c>
    </row>
    <row r="550" spans="1:1" x14ac:dyDescent="0.3">
      <c r="A550" t="s">
        <v>2721</v>
      </c>
    </row>
    <row r="551" spans="1:1" x14ac:dyDescent="0.3">
      <c r="A551" t="s">
        <v>2722</v>
      </c>
    </row>
    <row r="552" spans="1:1" x14ac:dyDescent="0.3">
      <c r="A552" t="s">
        <v>2723</v>
      </c>
    </row>
    <row r="553" spans="1:1" x14ac:dyDescent="0.3">
      <c r="A553" t="s">
        <v>2724</v>
      </c>
    </row>
    <row r="554" spans="1:1" x14ac:dyDescent="0.3">
      <c r="A554" t="s">
        <v>2725</v>
      </c>
    </row>
    <row r="555" spans="1:1" x14ac:dyDescent="0.3">
      <c r="A555" t="s">
        <v>2726</v>
      </c>
    </row>
    <row r="556" spans="1:1" x14ac:dyDescent="0.3">
      <c r="A556" t="s">
        <v>2727</v>
      </c>
    </row>
    <row r="557" spans="1:1" x14ac:dyDescent="0.3">
      <c r="A557" t="s">
        <v>2728</v>
      </c>
    </row>
    <row r="558" spans="1:1" x14ac:dyDescent="0.3">
      <c r="A558" t="s">
        <v>2729</v>
      </c>
    </row>
    <row r="559" spans="1:1" x14ac:dyDescent="0.3">
      <c r="A559" t="s">
        <v>2730</v>
      </c>
    </row>
    <row r="560" spans="1:1" x14ac:dyDescent="0.3">
      <c r="A560" t="s">
        <v>2731</v>
      </c>
    </row>
    <row r="561" spans="1:1" x14ac:dyDescent="0.3">
      <c r="A561" t="s">
        <v>2732</v>
      </c>
    </row>
    <row r="562" spans="1:1" x14ac:dyDescent="0.3">
      <c r="A562" t="s">
        <v>2733</v>
      </c>
    </row>
    <row r="563" spans="1:1" x14ac:dyDescent="0.3">
      <c r="A563" t="s">
        <v>2734</v>
      </c>
    </row>
    <row r="564" spans="1:1" x14ac:dyDescent="0.3">
      <c r="A564" t="s">
        <v>2735</v>
      </c>
    </row>
    <row r="565" spans="1:1" x14ac:dyDescent="0.3">
      <c r="A565" t="s">
        <v>2736</v>
      </c>
    </row>
    <row r="566" spans="1:1" x14ac:dyDescent="0.3">
      <c r="A566" t="s">
        <v>2737</v>
      </c>
    </row>
    <row r="567" spans="1:1" x14ac:dyDescent="0.3">
      <c r="A567" t="s">
        <v>2738</v>
      </c>
    </row>
    <row r="568" spans="1:1" x14ac:dyDescent="0.3">
      <c r="A568" t="s">
        <v>2739</v>
      </c>
    </row>
    <row r="569" spans="1:1" x14ac:dyDescent="0.3">
      <c r="A569" t="s">
        <v>2740</v>
      </c>
    </row>
    <row r="570" spans="1:1" x14ac:dyDescent="0.3">
      <c r="A570" t="s">
        <v>2741</v>
      </c>
    </row>
    <row r="571" spans="1:1" x14ac:dyDescent="0.3">
      <c r="A571" t="s">
        <v>2742</v>
      </c>
    </row>
    <row r="572" spans="1:1" x14ac:dyDescent="0.3">
      <c r="A572" t="s">
        <v>2743</v>
      </c>
    </row>
    <row r="573" spans="1:1" x14ac:dyDescent="0.3">
      <c r="A573" t="s">
        <v>2744</v>
      </c>
    </row>
    <row r="574" spans="1:1" x14ac:dyDescent="0.3">
      <c r="A574" t="s">
        <v>2745</v>
      </c>
    </row>
    <row r="575" spans="1:1" x14ac:dyDescent="0.3">
      <c r="A575" t="s">
        <v>2746</v>
      </c>
    </row>
    <row r="576" spans="1:1" x14ac:dyDescent="0.3">
      <c r="A576" t="s">
        <v>2747</v>
      </c>
    </row>
    <row r="577" spans="1:1" x14ac:dyDescent="0.3">
      <c r="A577" t="s">
        <v>2748</v>
      </c>
    </row>
    <row r="578" spans="1:1" x14ac:dyDescent="0.3">
      <c r="A578" t="s">
        <v>2749</v>
      </c>
    </row>
    <row r="579" spans="1:1" x14ac:dyDescent="0.3">
      <c r="A579" t="s">
        <v>2750</v>
      </c>
    </row>
    <row r="580" spans="1:1" x14ac:dyDescent="0.3">
      <c r="A580" t="s">
        <v>2751</v>
      </c>
    </row>
    <row r="581" spans="1:1" x14ac:dyDescent="0.3">
      <c r="A581" t="s">
        <v>2752</v>
      </c>
    </row>
    <row r="582" spans="1:1" x14ac:dyDescent="0.3">
      <c r="A582" t="s">
        <v>2753</v>
      </c>
    </row>
    <row r="583" spans="1:1" x14ac:dyDescent="0.3">
      <c r="A583" t="s">
        <v>2754</v>
      </c>
    </row>
    <row r="584" spans="1:1" x14ac:dyDescent="0.3">
      <c r="A584" t="s">
        <v>2755</v>
      </c>
    </row>
    <row r="585" spans="1:1" x14ac:dyDescent="0.3">
      <c r="A585" t="s">
        <v>2756</v>
      </c>
    </row>
    <row r="586" spans="1:1" x14ac:dyDescent="0.3">
      <c r="A586" t="s">
        <v>2757</v>
      </c>
    </row>
    <row r="587" spans="1:1" x14ac:dyDescent="0.3">
      <c r="A587" t="s">
        <v>2758</v>
      </c>
    </row>
    <row r="588" spans="1:1" x14ac:dyDescent="0.3">
      <c r="A588" t="s">
        <v>2759</v>
      </c>
    </row>
    <row r="589" spans="1:1" x14ac:dyDescent="0.3">
      <c r="A589" t="s">
        <v>2760</v>
      </c>
    </row>
    <row r="590" spans="1:1" x14ac:dyDescent="0.3">
      <c r="A590" t="s">
        <v>2761</v>
      </c>
    </row>
    <row r="591" spans="1:1" x14ac:dyDescent="0.3">
      <c r="A591" t="s">
        <v>2762</v>
      </c>
    </row>
    <row r="592" spans="1:1" x14ac:dyDescent="0.3">
      <c r="A592" t="s">
        <v>2763</v>
      </c>
    </row>
    <row r="593" spans="1:1" x14ac:dyDescent="0.3">
      <c r="A593" t="s">
        <v>2764</v>
      </c>
    </row>
    <row r="594" spans="1:1" x14ac:dyDescent="0.3">
      <c r="A594" t="s">
        <v>2765</v>
      </c>
    </row>
    <row r="595" spans="1:1" x14ac:dyDescent="0.3">
      <c r="A595" t="s">
        <v>2766</v>
      </c>
    </row>
    <row r="596" spans="1:1" x14ac:dyDescent="0.3">
      <c r="A596" t="s">
        <v>2767</v>
      </c>
    </row>
    <row r="597" spans="1:1" x14ac:dyDescent="0.3">
      <c r="A597" t="s">
        <v>2768</v>
      </c>
    </row>
    <row r="598" spans="1:1" x14ac:dyDescent="0.3">
      <c r="A598" t="s">
        <v>2769</v>
      </c>
    </row>
    <row r="599" spans="1:1" x14ac:dyDescent="0.3">
      <c r="A599" t="s">
        <v>2770</v>
      </c>
    </row>
    <row r="600" spans="1:1" x14ac:dyDescent="0.3">
      <c r="A600" t="s">
        <v>2771</v>
      </c>
    </row>
    <row r="601" spans="1:1" x14ac:dyDescent="0.3">
      <c r="A601" t="s">
        <v>2772</v>
      </c>
    </row>
    <row r="602" spans="1:1" x14ac:dyDescent="0.3">
      <c r="A602" t="s">
        <v>2773</v>
      </c>
    </row>
    <row r="603" spans="1:1" x14ac:dyDescent="0.3">
      <c r="A603" t="s">
        <v>2774</v>
      </c>
    </row>
    <row r="604" spans="1:1" x14ac:dyDescent="0.3">
      <c r="A604" t="s">
        <v>2775</v>
      </c>
    </row>
    <row r="605" spans="1:1" x14ac:dyDescent="0.3">
      <c r="A605" t="s">
        <v>2776</v>
      </c>
    </row>
    <row r="606" spans="1:1" x14ac:dyDescent="0.3">
      <c r="A606" t="s">
        <v>2777</v>
      </c>
    </row>
    <row r="607" spans="1:1" x14ac:dyDescent="0.3">
      <c r="A607" t="s">
        <v>2778</v>
      </c>
    </row>
    <row r="608" spans="1:1" x14ac:dyDescent="0.3">
      <c r="A608" t="s">
        <v>2779</v>
      </c>
    </row>
    <row r="609" spans="1:1" x14ac:dyDescent="0.3">
      <c r="A609" t="s">
        <v>2780</v>
      </c>
    </row>
    <row r="610" spans="1:1" x14ac:dyDescent="0.3">
      <c r="A610" t="s">
        <v>2781</v>
      </c>
    </row>
    <row r="611" spans="1:1" x14ac:dyDescent="0.3">
      <c r="A611" t="s">
        <v>2782</v>
      </c>
    </row>
    <row r="612" spans="1:1" x14ac:dyDescent="0.3">
      <c r="A612" t="s">
        <v>2783</v>
      </c>
    </row>
    <row r="613" spans="1:1" x14ac:dyDescent="0.3">
      <c r="A613" t="s">
        <v>2784</v>
      </c>
    </row>
    <row r="614" spans="1:1" x14ac:dyDescent="0.3">
      <c r="A614" t="s">
        <v>2785</v>
      </c>
    </row>
    <row r="615" spans="1:1" x14ac:dyDescent="0.3">
      <c r="A615" t="s">
        <v>2786</v>
      </c>
    </row>
    <row r="616" spans="1:1" x14ac:dyDescent="0.3">
      <c r="A616" t="s">
        <v>2787</v>
      </c>
    </row>
    <row r="617" spans="1:1" x14ac:dyDescent="0.3">
      <c r="A617" t="s">
        <v>2788</v>
      </c>
    </row>
    <row r="618" spans="1:1" x14ac:dyDescent="0.3">
      <c r="A618" t="s">
        <v>2789</v>
      </c>
    </row>
    <row r="619" spans="1:1" x14ac:dyDescent="0.3">
      <c r="A619" t="s">
        <v>2790</v>
      </c>
    </row>
    <row r="620" spans="1:1" x14ac:dyDescent="0.3">
      <c r="A620" t="s">
        <v>2791</v>
      </c>
    </row>
    <row r="621" spans="1:1" x14ac:dyDescent="0.3">
      <c r="A621" t="s">
        <v>2792</v>
      </c>
    </row>
    <row r="622" spans="1:1" x14ac:dyDescent="0.3">
      <c r="A622" t="s">
        <v>2793</v>
      </c>
    </row>
    <row r="623" spans="1:1" x14ac:dyDescent="0.3">
      <c r="A623" t="s">
        <v>2794</v>
      </c>
    </row>
    <row r="624" spans="1:1" x14ac:dyDescent="0.3">
      <c r="A624" t="s">
        <v>2795</v>
      </c>
    </row>
    <row r="625" spans="1:1" x14ac:dyDescent="0.3">
      <c r="A625" t="s">
        <v>2796</v>
      </c>
    </row>
    <row r="626" spans="1:1" x14ac:dyDescent="0.3">
      <c r="A626" t="s">
        <v>2797</v>
      </c>
    </row>
    <row r="627" spans="1:1" x14ac:dyDescent="0.3">
      <c r="A627" t="s">
        <v>2798</v>
      </c>
    </row>
    <row r="628" spans="1:1" x14ac:dyDescent="0.3">
      <c r="A628" t="s">
        <v>2799</v>
      </c>
    </row>
    <row r="629" spans="1:1" x14ac:dyDescent="0.3">
      <c r="A629" t="s">
        <v>2800</v>
      </c>
    </row>
    <row r="630" spans="1:1" x14ac:dyDescent="0.3">
      <c r="A630" t="s">
        <v>2801</v>
      </c>
    </row>
    <row r="631" spans="1:1" x14ac:dyDescent="0.3">
      <c r="A631" t="s">
        <v>2802</v>
      </c>
    </row>
    <row r="632" spans="1:1" x14ac:dyDescent="0.3">
      <c r="A632" t="s">
        <v>2803</v>
      </c>
    </row>
    <row r="633" spans="1:1" x14ac:dyDescent="0.3">
      <c r="A633" t="s">
        <v>2804</v>
      </c>
    </row>
    <row r="634" spans="1:1" x14ac:dyDescent="0.3">
      <c r="A634" t="s">
        <v>2805</v>
      </c>
    </row>
    <row r="635" spans="1:1" x14ac:dyDescent="0.3">
      <c r="A635" t="s">
        <v>2806</v>
      </c>
    </row>
    <row r="636" spans="1:1" x14ac:dyDescent="0.3">
      <c r="A636" t="s">
        <v>2807</v>
      </c>
    </row>
    <row r="637" spans="1:1" x14ac:dyDescent="0.3">
      <c r="A637" t="s">
        <v>2808</v>
      </c>
    </row>
    <row r="638" spans="1:1" x14ac:dyDescent="0.3">
      <c r="A638" t="s">
        <v>2809</v>
      </c>
    </row>
    <row r="639" spans="1:1" x14ac:dyDescent="0.3">
      <c r="A639" t="s">
        <v>2810</v>
      </c>
    </row>
    <row r="640" spans="1:1" x14ac:dyDescent="0.3">
      <c r="A640" t="s">
        <v>2811</v>
      </c>
    </row>
    <row r="641" spans="1:1" x14ac:dyDescent="0.3">
      <c r="A641" t="s">
        <v>2812</v>
      </c>
    </row>
    <row r="642" spans="1:1" x14ac:dyDescent="0.3">
      <c r="A642" t="s">
        <v>2813</v>
      </c>
    </row>
    <row r="643" spans="1:1" x14ac:dyDescent="0.3">
      <c r="A643" t="s">
        <v>2814</v>
      </c>
    </row>
    <row r="644" spans="1:1" x14ac:dyDescent="0.3">
      <c r="A644" t="s">
        <v>2815</v>
      </c>
    </row>
    <row r="645" spans="1:1" x14ac:dyDescent="0.3">
      <c r="A645" t="s">
        <v>2816</v>
      </c>
    </row>
    <row r="646" spans="1:1" x14ac:dyDescent="0.3">
      <c r="A646" t="s">
        <v>2817</v>
      </c>
    </row>
    <row r="647" spans="1:1" x14ac:dyDescent="0.3">
      <c r="A647" t="s">
        <v>2818</v>
      </c>
    </row>
    <row r="648" spans="1:1" x14ac:dyDescent="0.3">
      <c r="A648" t="s">
        <v>2819</v>
      </c>
    </row>
    <row r="649" spans="1:1" x14ac:dyDescent="0.3">
      <c r="A649" t="s">
        <v>2820</v>
      </c>
    </row>
    <row r="650" spans="1:1" x14ac:dyDescent="0.3">
      <c r="A650" t="s">
        <v>2821</v>
      </c>
    </row>
    <row r="651" spans="1:1" x14ac:dyDescent="0.3">
      <c r="A651" t="s">
        <v>2822</v>
      </c>
    </row>
    <row r="652" spans="1:1" x14ac:dyDescent="0.3">
      <c r="A652" t="s">
        <v>2823</v>
      </c>
    </row>
    <row r="653" spans="1:1" x14ac:dyDescent="0.3">
      <c r="A653" t="s">
        <v>2824</v>
      </c>
    </row>
    <row r="654" spans="1:1" x14ac:dyDescent="0.3">
      <c r="A654" t="s">
        <v>2825</v>
      </c>
    </row>
    <row r="655" spans="1:1" x14ac:dyDescent="0.3">
      <c r="A655" t="s">
        <v>2826</v>
      </c>
    </row>
    <row r="656" spans="1:1" x14ac:dyDescent="0.3">
      <c r="A656" t="s">
        <v>2827</v>
      </c>
    </row>
    <row r="657" spans="1:1" x14ac:dyDescent="0.3">
      <c r="A657" t="s">
        <v>2828</v>
      </c>
    </row>
    <row r="658" spans="1:1" x14ac:dyDescent="0.3">
      <c r="A658" t="s">
        <v>2829</v>
      </c>
    </row>
    <row r="659" spans="1:1" x14ac:dyDescent="0.3">
      <c r="A659" t="s">
        <v>2830</v>
      </c>
    </row>
    <row r="660" spans="1:1" x14ac:dyDescent="0.3">
      <c r="A660" t="s">
        <v>2831</v>
      </c>
    </row>
    <row r="661" spans="1:1" x14ac:dyDescent="0.3">
      <c r="A661" t="s">
        <v>2832</v>
      </c>
    </row>
    <row r="662" spans="1:1" x14ac:dyDescent="0.3">
      <c r="A662" t="s">
        <v>2833</v>
      </c>
    </row>
    <row r="663" spans="1:1" x14ac:dyDescent="0.3">
      <c r="A663" t="s">
        <v>2834</v>
      </c>
    </row>
    <row r="664" spans="1:1" x14ac:dyDescent="0.3">
      <c r="A664" t="s">
        <v>2835</v>
      </c>
    </row>
    <row r="665" spans="1:1" x14ac:dyDescent="0.3">
      <c r="A665" t="s">
        <v>2836</v>
      </c>
    </row>
    <row r="666" spans="1:1" x14ac:dyDescent="0.3">
      <c r="A666" t="s">
        <v>2837</v>
      </c>
    </row>
    <row r="667" spans="1:1" x14ac:dyDescent="0.3">
      <c r="A667" t="s">
        <v>2838</v>
      </c>
    </row>
    <row r="668" spans="1:1" x14ac:dyDescent="0.3">
      <c r="A668" t="s">
        <v>2839</v>
      </c>
    </row>
    <row r="669" spans="1:1" x14ac:dyDescent="0.3">
      <c r="A669" t="s">
        <v>2840</v>
      </c>
    </row>
    <row r="670" spans="1:1" x14ac:dyDescent="0.3">
      <c r="A670" t="s">
        <v>2841</v>
      </c>
    </row>
    <row r="671" spans="1:1" x14ac:dyDescent="0.3">
      <c r="A671" t="s">
        <v>2842</v>
      </c>
    </row>
    <row r="672" spans="1:1" x14ac:dyDescent="0.3">
      <c r="A672" t="s">
        <v>2843</v>
      </c>
    </row>
    <row r="673" spans="1:1" x14ac:dyDescent="0.3">
      <c r="A673" t="s">
        <v>2844</v>
      </c>
    </row>
    <row r="674" spans="1:1" x14ac:dyDescent="0.3">
      <c r="A674" t="s">
        <v>2845</v>
      </c>
    </row>
    <row r="675" spans="1:1" x14ac:dyDescent="0.3">
      <c r="A675" t="s">
        <v>2846</v>
      </c>
    </row>
    <row r="676" spans="1:1" x14ac:dyDescent="0.3">
      <c r="A676" t="s">
        <v>2847</v>
      </c>
    </row>
    <row r="677" spans="1:1" x14ac:dyDescent="0.3">
      <c r="A677" t="s">
        <v>2848</v>
      </c>
    </row>
    <row r="678" spans="1:1" x14ac:dyDescent="0.3">
      <c r="A678" t="s">
        <v>2849</v>
      </c>
    </row>
    <row r="679" spans="1:1" x14ac:dyDescent="0.3">
      <c r="A679" t="s">
        <v>2850</v>
      </c>
    </row>
    <row r="680" spans="1:1" x14ac:dyDescent="0.3">
      <c r="A680" t="s">
        <v>2851</v>
      </c>
    </row>
    <row r="681" spans="1:1" x14ac:dyDescent="0.3">
      <c r="A681" t="s">
        <v>2852</v>
      </c>
    </row>
    <row r="682" spans="1:1" x14ac:dyDescent="0.3">
      <c r="A682" t="s">
        <v>2853</v>
      </c>
    </row>
    <row r="683" spans="1:1" x14ac:dyDescent="0.3">
      <c r="A683" t="s">
        <v>2854</v>
      </c>
    </row>
    <row r="684" spans="1:1" x14ac:dyDescent="0.3">
      <c r="A684" t="s">
        <v>2855</v>
      </c>
    </row>
    <row r="685" spans="1:1" x14ac:dyDescent="0.3">
      <c r="A685" t="s">
        <v>2856</v>
      </c>
    </row>
    <row r="686" spans="1:1" x14ac:dyDescent="0.3">
      <c r="A686" t="s">
        <v>2857</v>
      </c>
    </row>
    <row r="687" spans="1:1" x14ac:dyDescent="0.3">
      <c r="A687" t="s">
        <v>2858</v>
      </c>
    </row>
    <row r="688" spans="1:1" x14ac:dyDescent="0.3">
      <c r="A688" t="s">
        <v>2859</v>
      </c>
    </row>
    <row r="689" spans="1:1" x14ac:dyDescent="0.3">
      <c r="A689" t="s">
        <v>2860</v>
      </c>
    </row>
    <row r="690" spans="1:1" x14ac:dyDescent="0.3">
      <c r="A690" t="s">
        <v>2861</v>
      </c>
    </row>
    <row r="691" spans="1:1" x14ac:dyDescent="0.3">
      <c r="A691" t="s">
        <v>2862</v>
      </c>
    </row>
    <row r="692" spans="1:1" x14ac:dyDescent="0.3">
      <c r="A692" t="s">
        <v>2863</v>
      </c>
    </row>
    <row r="693" spans="1:1" x14ac:dyDescent="0.3">
      <c r="A693" t="s">
        <v>2864</v>
      </c>
    </row>
    <row r="694" spans="1:1" x14ac:dyDescent="0.3">
      <c r="A694" t="s">
        <v>2865</v>
      </c>
    </row>
    <row r="695" spans="1:1" x14ac:dyDescent="0.3">
      <c r="A695" t="s">
        <v>2866</v>
      </c>
    </row>
    <row r="696" spans="1:1" x14ac:dyDescent="0.3">
      <c r="A696" t="s">
        <v>2867</v>
      </c>
    </row>
    <row r="697" spans="1:1" x14ac:dyDescent="0.3">
      <c r="A697" t="s">
        <v>2868</v>
      </c>
    </row>
    <row r="698" spans="1:1" x14ac:dyDescent="0.3">
      <c r="A698" t="s">
        <v>2869</v>
      </c>
    </row>
    <row r="699" spans="1:1" x14ac:dyDescent="0.3">
      <c r="A699" t="s">
        <v>2870</v>
      </c>
    </row>
    <row r="700" spans="1:1" x14ac:dyDescent="0.3">
      <c r="A700" t="s">
        <v>2871</v>
      </c>
    </row>
    <row r="701" spans="1:1" x14ac:dyDescent="0.3">
      <c r="A701" t="s">
        <v>2872</v>
      </c>
    </row>
    <row r="702" spans="1:1" x14ac:dyDescent="0.3">
      <c r="A702" t="s">
        <v>2873</v>
      </c>
    </row>
    <row r="703" spans="1:1" x14ac:dyDescent="0.3">
      <c r="A703" t="s">
        <v>2874</v>
      </c>
    </row>
    <row r="704" spans="1:1" x14ac:dyDescent="0.3">
      <c r="A704" t="s">
        <v>2875</v>
      </c>
    </row>
    <row r="705" spans="1:1" x14ac:dyDescent="0.3">
      <c r="A705" t="s">
        <v>2876</v>
      </c>
    </row>
    <row r="706" spans="1:1" x14ac:dyDescent="0.3">
      <c r="A706" t="s">
        <v>2877</v>
      </c>
    </row>
    <row r="707" spans="1:1" x14ac:dyDescent="0.3">
      <c r="A707" t="s">
        <v>2878</v>
      </c>
    </row>
    <row r="708" spans="1:1" x14ac:dyDescent="0.3">
      <c r="A708" t="s">
        <v>2879</v>
      </c>
    </row>
    <row r="709" spans="1:1" x14ac:dyDescent="0.3">
      <c r="A709" t="s">
        <v>2880</v>
      </c>
    </row>
    <row r="710" spans="1:1" x14ac:dyDescent="0.3">
      <c r="A710" t="s">
        <v>2881</v>
      </c>
    </row>
    <row r="711" spans="1:1" x14ac:dyDescent="0.3">
      <c r="A711" t="s">
        <v>2882</v>
      </c>
    </row>
    <row r="712" spans="1:1" x14ac:dyDescent="0.3">
      <c r="A712" t="s">
        <v>2883</v>
      </c>
    </row>
    <row r="713" spans="1:1" x14ac:dyDescent="0.3">
      <c r="A713" t="s">
        <v>2884</v>
      </c>
    </row>
    <row r="714" spans="1:1" x14ac:dyDescent="0.3">
      <c r="A714" t="s">
        <v>2885</v>
      </c>
    </row>
    <row r="715" spans="1:1" x14ac:dyDescent="0.3">
      <c r="A715" t="s">
        <v>2886</v>
      </c>
    </row>
    <row r="716" spans="1:1" x14ac:dyDescent="0.3">
      <c r="A716" t="s">
        <v>2887</v>
      </c>
    </row>
    <row r="717" spans="1:1" x14ac:dyDescent="0.3">
      <c r="A717" t="s">
        <v>2888</v>
      </c>
    </row>
    <row r="718" spans="1:1" x14ac:dyDescent="0.3">
      <c r="A718" t="s">
        <v>2889</v>
      </c>
    </row>
    <row r="719" spans="1:1" x14ac:dyDescent="0.3">
      <c r="A719" t="s">
        <v>2890</v>
      </c>
    </row>
    <row r="720" spans="1:1" x14ac:dyDescent="0.3">
      <c r="A720" t="s">
        <v>2891</v>
      </c>
    </row>
    <row r="721" spans="1:1" x14ac:dyDescent="0.3">
      <c r="A721" t="s">
        <v>2892</v>
      </c>
    </row>
    <row r="722" spans="1:1" x14ac:dyDescent="0.3">
      <c r="A722" t="s">
        <v>2893</v>
      </c>
    </row>
    <row r="723" spans="1:1" x14ac:dyDescent="0.3">
      <c r="A723" t="s">
        <v>2894</v>
      </c>
    </row>
    <row r="724" spans="1:1" x14ac:dyDescent="0.3">
      <c r="A724" t="s">
        <v>2895</v>
      </c>
    </row>
    <row r="725" spans="1:1" x14ac:dyDescent="0.3">
      <c r="A725" t="s">
        <v>2896</v>
      </c>
    </row>
    <row r="726" spans="1:1" x14ac:dyDescent="0.3">
      <c r="A726" t="s">
        <v>2897</v>
      </c>
    </row>
    <row r="727" spans="1:1" x14ac:dyDescent="0.3">
      <c r="A727" t="s">
        <v>2898</v>
      </c>
    </row>
    <row r="728" spans="1:1" x14ac:dyDescent="0.3">
      <c r="A728" t="s">
        <v>2899</v>
      </c>
    </row>
    <row r="729" spans="1:1" x14ac:dyDescent="0.3">
      <c r="A729" t="s">
        <v>2900</v>
      </c>
    </row>
    <row r="730" spans="1:1" x14ac:dyDescent="0.3">
      <c r="A730" t="s">
        <v>2901</v>
      </c>
    </row>
    <row r="731" spans="1:1" x14ac:dyDescent="0.3">
      <c r="A731" t="s">
        <v>2902</v>
      </c>
    </row>
    <row r="732" spans="1:1" x14ac:dyDescent="0.3">
      <c r="A732" t="s">
        <v>2903</v>
      </c>
    </row>
    <row r="733" spans="1:1" x14ac:dyDescent="0.3">
      <c r="A733" t="s">
        <v>2904</v>
      </c>
    </row>
    <row r="734" spans="1:1" x14ac:dyDescent="0.3">
      <c r="A734" t="s">
        <v>2905</v>
      </c>
    </row>
    <row r="735" spans="1:1" x14ac:dyDescent="0.3">
      <c r="A735" t="s">
        <v>2906</v>
      </c>
    </row>
    <row r="736" spans="1:1" x14ac:dyDescent="0.3">
      <c r="A736" t="s">
        <v>2907</v>
      </c>
    </row>
    <row r="737" spans="1:1" x14ac:dyDescent="0.3">
      <c r="A737" t="s">
        <v>2908</v>
      </c>
    </row>
    <row r="738" spans="1:1" x14ac:dyDescent="0.3">
      <c r="A738" t="s">
        <v>2909</v>
      </c>
    </row>
    <row r="739" spans="1:1" x14ac:dyDescent="0.3">
      <c r="A739" t="s">
        <v>2910</v>
      </c>
    </row>
    <row r="740" spans="1:1" x14ac:dyDescent="0.3">
      <c r="A740" t="s">
        <v>2911</v>
      </c>
    </row>
    <row r="741" spans="1:1" x14ac:dyDescent="0.3">
      <c r="A741" t="s">
        <v>2912</v>
      </c>
    </row>
    <row r="742" spans="1:1" x14ac:dyDescent="0.3">
      <c r="A742" t="s">
        <v>2913</v>
      </c>
    </row>
    <row r="743" spans="1:1" x14ac:dyDescent="0.3">
      <c r="A743" t="s">
        <v>2914</v>
      </c>
    </row>
    <row r="744" spans="1:1" x14ac:dyDescent="0.3">
      <c r="A744" t="s">
        <v>2915</v>
      </c>
    </row>
    <row r="745" spans="1:1" x14ac:dyDescent="0.3">
      <c r="A745" t="s">
        <v>2916</v>
      </c>
    </row>
    <row r="746" spans="1:1" x14ac:dyDescent="0.3">
      <c r="A746" t="s">
        <v>2917</v>
      </c>
    </row>
    <row r="747" spans="1:1" x14ac:dyDescent="0.3">
      <c r="A747" t="s">
        <v>2918</v>
      </c>
    </row>
    <row r="748" spans="1:1" x14ac:dyDescent="0.3">
      <c r="A748" t="s">
        <v>2919</v>
      </c>
    </row>
    <row r="749" spans="1:1" x14ac:dyDescent="0.3">
      <c r="A749" t="s">
        <v>2920</v>
      </c>
    </row>
    <row r="750" spans="1:1" x14ac:dyDescent="0.3">
      <c r="A750" t="s">
        <v>2921</v>
      </c>
    </row>
    <row r="751" spans="1:1" x14ac:dyDescent="0.3">
      <c r="A751" t="s">
        <v>2922</v>
      </c>
    </row>
    <row r="752" spans="1:1" x14ac:dyDescent="0.3">
      <c r="A752" t="s">
        <v>2923</v>
      </c>
    </row>
    <row r="753" spans="1:1" x14ac:dyDescent="0.3">
      <c r="A753" t="s">
        <v>2924</v>
      </c>
    </row>
    <row r="754" spans="1:1" x14ac:dyDescent="0.3">
      <c r="A754" t="s">
        <v>2925</v>
      </c>
    </row>
    <row r="755" spans="1:1" x14ac:dyDescent="0.3">
      <c r="A755" t="s">
        <v>2926</v>
      </c>
    </row>
    <row r="756" spans="1:1" x14ac:dyDescent="0.3">
      <c r="A756" t="s">
        <v>2927</v>
      </c>
    </row>
    <row r="757" spans="1:1" x14ac:dyDescent="0.3">
      <c r="A757" t="s">
        <v>2928</v>
      </c>
    </row>
    <row r="758" spans="1:1" x14ac:dyDescent="0.3">
      <c r="A758" t="s">
        <v>2929</v>
      </c>
    </row>
    <row r="759" spans="1:1" x14ac:dyDescent="0.3">
      <c r="A759" t="s">
        <v>2930</v>
      </c>
    </row>
    <row r="760" spans="1:1" x14ac:dyDescent="0.3">
      <c r="A760" t="s">
        <v>2931</v>
      </c>
    </row>
    <row r="761" spans="1:1" x14ac:dyDescent="0.3">
      <c r="A761" t="s">
        <v>2932</v>
      </c>
    </row>
    <row r="762" spans="1:1" x14ac:dyDescent="0.3">
      <c r="A762" t="s">
        <v>2933</v>
      </c>
    </row>
    <row r="763" spans="1:1" x14ac:dyDescent="0.3">
      <c r="A763" t="s">
        <v>2934</v>
      </c>
    </row>
    <row r="764" spans="1:1" x14ac:dyDescent="0.3">
      <c r="A764" t="s">
        <v>2935</v>
      </c>
    </row>
    <row r="765" spans="1:1" x14ac:dyDescent="0.3">
      <c r="A765" t="s">
        <v>2936</v>
      </c>
    </row>
    <row r="766" spans="1:1" x14ac:dyDescent="0.3">
      <c r="A766" t="s">
        <v>2937</v>
      </c>
    </row>
    <row r="767" spans="1:1" x14ac:dyDescent="0.3">
      <c r="A767" t="s">
        <v>2938</v>
      </c>
    </row>
    <row r="768" spans="1:1" x14ac:dyDescent="0.3">
      <c r="A768" t="s">
        <v>2939</v>
      </c>
    </row>
    <row r="769" spans="1:1" x14ac:dyDescent="0.3">
      <c r="A769" t="s">
        <v>2940</v>
      </c>
    </row>
    <row r="770" spans="1:1" x14ac:dyDescent="0.3">
      <c r="A770" t="s">
        <v>2941</v>
      </c>
    </row>
    <row r="771" spans="1:1" x14ac:dyDescent="0.3">
      <c r="A771" t="s">
        <v>2942</v>
      </c>
    </row>
    <row r="772" spans="1:1" x14ac:dyDescent="0.3">
      <c r="A772" t="s">
        <v>2943</v>
      </c>
    </row>
    <row r="773" spans="1:1" x14ac:dyDescent="0.3">
      <c r="A773" t="s">
        <v>2944</v>
      </c>
    </row>
    <row r="774" spans="1:1" x14ac:dyDescent="0.3">
      <c r="A774" t="s">
        <v>2945</v>
      </c>
    </row>
    <row r="775" spans="1:1" x14ac:dyDescent="0.3">
      <c r="A775" t="s">
        <v>2946</v>
      </c>
    </row>
    <row r="776" spans="1:1" x14ac:dyDescent="0.3">
      <c r="A776" t="s">
        <v>2947</v>
      </c>
    </row>
    <row r="777" spans="1:1" x14ac:dyDescent="0.3">
      <c r="A777" t="s">
        <v>2948</v>
      </c>
    </row>
    <row r="778" spans="1:1" x14ac:dyDescent="0.3">
      <c r="A778" t="s">
        <v>2949</v>
      </c>
    </row>
    <row r="779" spans="1:1" x14ac:dyDescent="0.3">
      <c r="A779" t="s">
        <v>2950</v>
      </c>
    </row>
    <row r="780" spans="1:1" x14ac:dyDescent="0.3">
      <c r="A780" t="s">
        <v>2951</v>
      </c>
    </row>
    <row r="781" spans="1:1" x14ac:dyDescent="0.3">
      <c r="A781" t="s">
        <v>2952</v>
      </c>
    </row>
    <row r="782" spans="1:1" x14ac:dyDescent="0.3">
      <c r="A782" t="s">
        <v>2953</v>
      </c>
    </row>
    <row r="783" spans="1:1" x14ac:dyDescent="0.3">
      <c r="A783" t="s">
        <v>2954</v>
      </c>
    </row>
    <row r="784" spans="1:1" x14ac:dyDescent="0.3">
      <c r="A784" t="s">
        <v>2955</v>
      </c>
    </row>
    <row r="785" spans="1:1" x14ac:dyDescent="0.3">
      <c r="A785" t="s">
        <v>2956</v>
      </c>
    </row>
    <row r="786" spans="1:1" x14ac:dyDescent="0.3">
      <c r="A786" t="s">
        <v>2957</v>
      </c>
    </row>
    <row r="787" spans="1:1" x14ac:dyDescent="0.3">
      <c r="A787" t="s">
        <v>2958</v>
      </c>
    </row>
    <row r="788" spans="1:1" x14ac:dyDescent="0.3">
      <c r="A788" t="s">
        <v>2959</v>
      </c>
    </row>
    <row r="789" spans="1:1" x14ac:dyDescent="0.3">
      <c r="A789" t="s">
        <v>2960</v>
      </c>
    </row>
    <row r="790" spans="1:1" x14ac:dyDescent="0.3">
      <c r="A790" t="s">
        <v>2961</v>
      </c>
    </row>
    <row r="791" spans="1:1" x14ac:dyDescent="0.3">
      <c r="A791" t="s">
        <v>2962</v>
      </c>
    </row>
    <row r="792" spans="1:1" x14ac:dyDescent="0.3">
      <c r="A792" t="s">
        <v>2963</v>
      </c>
    </row>
    <row r="793" spans="1:1" x14ac:dyDescent="0.3">
      <c r="A793" t="s">
        <v>2964</v>
      </c>
    </row>
    <row r="794" spans="1:1" x14ac:dyDescent="0.3">
      <c r="A794" t="s">
        <v>2965</v>
      </c>
    </row>
    <row r="795" spans="1:1" x14ac:dyDescent="0.3">
      <c r="A795" t="s">
        <v>2966</v>
      </c>
    </row>
    <row r="796" spans="1:1" x14ac:dyDescent="0.3">
      <c r="A796" t="s">
        <v>2967</v>
      </c>
    </row>
    <row r="797" spans="1:1" x14ac:dyDescent="0.3">
      <c r="A797" t="s">
        <v>2968</v>
      </c>
    </row>
    <row r="798" spans="1:1" x14ac:dyDescent="0.3">
      <c r="A798" t="s">
        <v>2969</v>
      </c>
    </row>
    <row r="799" spans="1:1" x14ac:dyDescent="0.3">
      <c r="A799" t="s">
        <v>2970</v>
      </c>
    </row>
    <row r="800" spans="1:1" x14ac:dyDescent="0.3">
      <c r="A800" t="s">
        <v>2971</v>
      </c>
    </row>
    <row r="801" spans="1:1" x14ac:dyDescent="0.3">
      <c r="A801" t="s">
        <v>2972</v>
      </c>
    </row>
    <row r="802" spans="1:1" x14ac:dyDescent="0.3">
      <c r="A802" t="s">
        <v>2973</v>
      </c>
    </row>
    <row r="803" spans="1:1" x14ac:dyDescent="0.3">
      <c r="A803" t="s">
        <v>2974</v>
      </c>
    </row>
    <row r="804" spans="1:1" x14ac:dyDescent="0.3">
      <c r="A804" t="s">
        <v>2975</v>
      </c>
    </row>
    <row r="805" spans="1:1" x14ac:dyDescent="0.3">
      <c r="A805" t="s">
        <v>2976</v>
      </c>
    </row>
    <row r="806" spans="1:1" x14ac:dyDescent="0.3">
      <c r="A806" t="s">
        <v>2977</v>
      </c>
    </row>
    <row r="807" spans="1:1" x14ac:dyDescent="0.3">
      <c r="A807" t="s">
        <v>2978</v>
      </c>
    </row>
    <row r="808" spans="1:1" x14ac:dyDescent="0.3">
      <c r="A808" t="s">
        <v>2979</v>
      </c>
    </row>
    <row r="809" spans="1:1" x14ac:dyDescent="0.3">
      <c r="A809" t="s">
        <v>2980</v>
      </c>
    </row>
    <row r="810" spans="1:1" x14ac:dyDescent="0.3">
      <c r="A810" t="s">
        <v>2981</v>
      </c>
    </row>
    <row r="811" spans="1:1" x14ac:dyDescent="0.3">
      <c r="A811" t="s">
        <v>2982</v>
      </c>
    </row>
    <row r="812" spans="1:1" x14ac:dyDescent="0.3">
      <c r="A812" t="s">
        <v>2983</v>
      </c>
    </row>
    <row r="813" spans="1:1" x14ac:dyDescent="0.3">
      <c r="A813" t="s">
        <v>2984</v>
      </c>
    </row>
    <row r="814" spans="1:1" x14ac:dyDescent="0.3">
      <c r="A814" t="s">
        <v>2985</v>
      </c>
    </row>
    <row r="815" spans="1:1" x14ac:dyDescent="0.3">
      <c r="A815" t="s">
        <v>2986</v>
      </c>
    </row>
    <row r="816" spans="1:1" x14ac:dyDescent="0.3">
      <c r="A816" t="s">
        <v>2987</v>
      </c>
    </row>
    <row r="817" spans="1:1" x14ac:dyDescent="0.3">
      <c r="A817" t="s">
        <v>2988</v>
      </c>
    </row>
    <row r="818" spans="1:1" x14ac:dyDescent="0.3">
      <c r="A818" t="s">
        <v>2989</v>
      </c>
    </row>
    <row r="819" spans="1:1" x14ac:dyDescent="0.3">
      <c r="A819" t="s">
        <v>2990</v>
      </c>
    </row>
    <row r="820" spans="1:1" x14ac:dyDescent="0.3">
      <c r="A820" t="s">
        <v>2991</v>
      </c>
    </row>
    <row r="821" spans="1:1" x14ac:dyDescent="0.3">
      <c r="A821" t="s">
        <v>2992</v>
      </c>
    </row>
    <row r="822" spans="1:1" x14ac:dyDescent="0.3">
      <c r="A822" t="s">
        <v>2993</v>
      </c>
    </row>
    <row r="823" spans="1:1" x14ac:dyDescent="0.3">
      <c r="A823" t="s">
        <v>2994</v>
      </c>
    </row>
    <row r="824" spans="1:1" x14ac:dyDescent="0.3">
      <c r="A824" t="s">
        <v>2995</v>
      </c>
    </row>
    <row r="825" spans="1:1" x14ac:dyDescent="0.3">
      <c r="A825" t="s">
        <v>2996</v>
      </c>
    </row>
    <row r="826" spans="1:1" x14ac:dyDescent="0.3">
      <c r="A826" t="s">
        <v>2997</v>
      </c>
    </row>
    <row r="827" spans="1:1" x14ac:dyDescent="0.3">
      <c r="A827" t="s">
        <v>2998</v>
      </c>
    </row>
    <row r="828" spans="1:1" x14ac:dyDescent="0.3">
      <c r="A828" t="s">
        <v>2999</v>
      </c>
    </row>
    <row r="829" spans="1:1" x14ac:dyDescent="0.3">
      <c r="A829" t="s">
        <v>3000</v>
      </c>
    </row>
    <row r="830" spans="1:1" x14ac:dyDescent="0.3">
      <c r="A830" t="s">
        <v>3001</v>
      </c>
    </row>
    <row r="831" spans="1:1" x14ac:dyDescent="0.3">
      <c r="A831" t="s">
        <v>3002</v>
      </c>
    </row>
    <row r="832" spans="1:1" x14ac:dyDescent="0.3">
      <c r="A832" t="s">
        <v>3003</v>
      </c>
    </row>
    <row r="833" spans="1:1" x14ac:dyDescent="0.3">
      <c r="A833" t="s">
        <v>3004</v>
      </c>
    </row>
    <row r="834" spans="1:1" x14ac:dyDescent="0.3">
      <c r="A834" t="s">
        <v>3005</v>
      </c>
    </row>
    <row r="835" spans="1:1" x14ac:dyDescent="0.3">
      <c r="A835" t="s">
        <v>3006</v>
      </c>
    </row>
    <row r="836" spans="1:1" x14ac:dyDescent="0.3">
      <c r="A836" t="s">
        <v>3007</v>
      </c>
    </row>
    <row r="837" spans="1:1" x14ac:dyDescent="0.3">
      <c r="A837" t="s">
        <v>3008</v>
      </c>
    </row>
    <row r="838" spans="1:1" x14ac:dyDescent="0.3">
      <c r="A838" t="s">
        <v>3009</v>
      </c>
    </row>
    <row r="839" spans="1:1" x14ac:dyDescent="0.3">
      <c r="A839" t="s">
        <v>3010</v>
      </c>
    </row>
    <row r="840" spans="1:1" x14ac:dyDescent="0.3">
      <c r="A840" t="s">
        <v>3011</v>
      </c>
    </row>
    <row r="841" spans="1:1" x14ac:dyDescent="0.3">
      <c r="A841" t="s">
        <v>3012</v>
      </c>
    </row>
    <row r="842" spans="1:1" x14ac:dyDescent="0.3">
      <c r="A842" t="s">
        <v>3013</v>
      </c>
    </row>
    <row r="843" spans="1:1" x14ac:dyDescent="0.3">
      <c r="A843" t="s">
        <v>3014</v>
      </c>
    </row>
    <row r="844" spans="1:1" x14ac:dyDescent="0.3">
      <c r="A844" t="s">
        <v>3015</v>
      </c>
    </row>
    <row r="845" spans="1:1" x14ac:dyDescent="0.3">
      <c r="A845" t="s">
        <v>3016</v>
      </c>
    </row>
    <row r="846" spans="1:1" x14ac:dyDescent="0.3">
      <c r="A846" t="s">
        <v>3017</v>
      </c>
    </row>
    <row r="847" spans="1:1" x14ac:dyDescent="0.3">
      <c r="A847" t="s">
        <v>3018</v>
      </c>
    </row>
    <row r="848" spans="1:1" x14ac:dyDescent="0.3">
      <c r="A848" t="s">
        <v>3019</v>
      </c>
    </row>
    <row r="849" spans="1:1" x14ac:dyDescent="0.3">
      <c r="A849" t="s">
        <v>3020</v>
      </c>
    </row>
    <row r="850" spans="1:1" x14ac:dyDescent="0.3">
      <c r="A850" t="s">
        <v>3021</v>
      </c>
    </row>
    <row r="851" spans="1:1" x14ac:dyDescent="0.3">
      <c r="A851" t="s">
        <v>3022</v>
      </c>
    </row>
    <row r="852" spans="1:1" x14ac:dyDescent="0.3">
      <c r="A852" t="s">
        <v>3023</v>
      </c>
    </row>
    <row r="853" spans="1:1" x14ac:dyDescent="0.3">
      <c r="A853" t="s">
        <v>3024</v>
      </c>
    </row>
    <row r="854" spans="1:1" x14ac:dyDescent="0.3">
      <c r="A854" t="s">
        <v>3025</v>
      </c>
    </row>
    <row r="855" spans="1:1" x14ac:dyDescent="0.3">
      <c r="A855" t="s">
        <v>3026</v>
      </c>
    </row>
    <row r="856" spans="1:1" x14ac:dyDescent="0.3">
      <c r="A856" t="s">
        <v>3027</v>
      </c>
    </row>
    <row r="857" spans="1:1" x14ac:dyDescent="0.3">
      <c r="A857" t="s">
        <v>3028</v>
      </c>
    </row>
    <row r="858" spans="1:1" x14ac:dyDescent="0.3">
      <c r="A858" t="s">
        <v>3029</v>
      </c>
    </row>
    <row r="859" spans="1:1" x14ac:dyDescent="0.3">
      <c r="A859" t="s">
        <v>3030</v>
      </c>
    </row>
    <row r="860" spans="1:1" x14ac:dyDescent="0.3">
      <c r="A860" t="s">
        <v>3028</v>
      </c>
    </row>
    <row r="861" spans="1:1" x14ac:dyDescent="0.3">
      <c r="A861" t="s">
        <v>3031</v>
      </c>
    </row>
    <row r="862" spans="1:1" x14ac:dyDescent="0.3">
      <c r="A862" t="s">
        <v>3032</v>
      </c>
    </row>
    <row r="863" spans="1:1" x14ac:dyDescent="0.3">
      <c r="A863" t="s">
        <v>3028</v>
      </c>
    </row>
    <row r="864" spans="1:1" x14ac:dyDescent="0.3">
      <c r="A864" t="s">
        <v>3029</v>
      </c>
    </row>
    <row r="865" spans="1:1" x14ac:dyDescent="0.3">
      <c r="A865" t="s">
        <v>3033</v>
      </c>
    </row>
    <row r="866" spans="1:1" x14ac:dyDescent="0.3">
      <c r="A866" t="s">
        <v>3034</v>
      </c>
    </row>
    <row r="867" spans="1:1" x14ac:dyDescent="0.3">
      <c r="A867" t="s">
        <v>3035</v>
      </c>
    </row>
    <row r="868" spans="1:1" x14ac:dyDescent="0.3">
      <c r="A868" t="s">
        <v>3036</v>
      </c>
    </row>
    <row r="869" spans="1:1" x14ac:dyDescent="0.3">
      <c r="A869" t="s">
        <v>3037</v>
      </c>
    </row>
    <row r="870" spans="1:1" x14ac:dyDescent="0.3">
      <c r="A870" t="s">
        <v>3038</v>
      </c>
    </row>
    <row r="871" spans="1:1" x14ac:dyDescent="0.3">
      <c r="A871" t="s">
        <v>3039</v>
      </c>
    </row>
    <row r="872" spans="1:1" x14ac:dyDescent="0.3">
      <c r="A872" t="s">
        <v>3040</v>
      </c>
    </row>
    <row r="873" spans="1:1" x14ac:dyDescent="0.3">
      <c r="A873" t="s">
        <v>3041</v>
      </c>
    </row>
    <row r="874" spans="1:1" x14ac:dyDescent="0.3">
      <c r="A874" t="s">
        <v>3042</v>
      </c>
    </row>
    <row r="875" spans="1:1" x14ac:dyDescent="0.3">
      <c r="A875" t="s">
        <v>3043</v>
      </c>
    </row>
    <row r="876" spans="1:1" x14ac:dyDescent="0.3">
      <c r="A876" t="s">
        <v>3044</v>
      </c>
    </row>
    <row r="877" spans="1:1" x14ac:dyDescent="0.3">
      <c r="A877" t="s">
        <v>3045</v>
      </c>
    </row>
    <row r="878" spans="1:1" x14ac:dyDescent="0.3">
      <c r="A878" t="s">
        <v>3046</v>
      </c>
    </row>
    <row r="879" spans="1:1" x14ac:dyDescent="0.3">
      <c r="A879" t="s">
        <v>3047</v>
      </c>
    </row>
    <row r="880" spans="1:1" x14ac:dyDescent="0.3">
      <c r="A880" t="s">
        <v>3048</v>
      </c>
    </row>
    <row r="881" spans="1:1" x14ac:dyDescent="0.3">
      <c r="A881" t="s">
        <v>3049</v>
      </c>
    </row>
    <row r="882" spans="1:1" x14ac:dyDescent="0.3">
      <c r="A882" t="s">
        <v>3050</v>
      </c>
    </row>
    <row r="883" spans="1:1" x14ac:dyDescent="0.3">
      <c r="A883" t="s">
        <v>3051</v>
      </c>
    </row>
    <row r="884" spans="1:1" x14ac:dyDescent="0.3">
      <c r="A884" t="s">
        <v>3052</v>
      </c>
    </row>
    <row r="885" spans="1:1" x14ac:dyDescent="0.3">
      <c r="A885" t="s">
        <v>3053</v>
      </c>
    </row>
    <row r="886" spans="1:1" x14ac:dyDescent="0.3">
      <c r="A886" t="s">
        <v>3054</v>
      </c>
    </row>
    <row r="887" spans="1:1" x14ac:dyDescent="0.3">
      <c r="A887" t="s">
        <v>3055</v>
      </c>
    </row>
    <row r="888" spans="1:1" x14ac:dyDescent="0.3">
      <c r="A888" t="s">
        <v>3056</v>
      </c>
    </row>
    <row r="889" spans="1:1" x14ac:dyDescent="0.3">
      <c r="A889" t="s">
        <v>3057</v>
      </c>
    </row>
    <row r="890" spans="1:1" x14ac:dyDescent="0.3">
      <c r="A890" t="s">
        <v>3058</v>
      </c>
    </row>
    <row r="891" spans="1:1" x14ac:dyDescent="0.3">
      <c r="A891" t="s">
        <v>3059</v>
      </c>
    </row>
    <row r="892" spans="1:1" x14ac:dyDescent="0.3">
      <c r="A892" t="s">
        <v>3060</v>
      </c>
    </row>
    <row r="893" spans="1:1" x14ac:dyDescent="0.3">
      <c r="A893" t="s">
        <v>3061</v>
      </c>
    </row>
    <row r="894" spans="1:1" x14ac:dyDescent="0.3">
      <c r="A894" t="s">
        <v>3062</v>
      </c>
    </row>
    <row r="895" spans="1:1" x14ac:dyDescent="0.3">
      <c r="A895" t="s">
        <v>3063</v>
      </c>
    </row>
    <row r="896" spans="1:1" x14ac:dyDescent="0.3">
      <c r="A896" t="s">
        <v>3064</v>
      </c>
    </row>
    <row r="897" spans="1:1" x14ac:dyDescent="0.3">
      <c r="A897" t="s">
        <v>3065</v>
      </c>
    </row>
    <row r="898" spans="1:1" x14ac:dyDescent="0.3">
      <c r="A898" t="s">
        <v>3066</v>
      </c>
    </row>
    <row r="899" spans="1:1" x14ac:dyDescent="0.3">
      <c r="A899" t="s">
        <v>3067</v>
      </c>
    </row>
    <row r="900" spans="1:1" x14ac:dyDescent="0.3">
      <c r="A900" t="s">
        <v>3068</v>
      </c>
    </row>
    <row r="901" spans="1:1" x14ac:dyDescent="0.3">
      <c r="A901" t="s">
        <v>3069</v>
      </c>
    </row>
    <row r="902" spans="1:1" x14ac:dyDescent="0.3">
      <c r="A902" t="s">
        <v>3070</v>
      </c>
    </row>
    <row r="903" spans="1:1" x14ac:dyDescent="0.3">
      <c r="A903" t="s">
        <v>3071</v>
      </c>
    </row>
    <row r="904" spans="1:1" x14ac:dyDescent="0.3">
      <c r="A904" t="s">
        <v>3072</v>
      </c>
    </row>
    <row r="905" spans="1:1" x14ac:dyDescent="0.3">
      <c r="A905" t="s">
        <v>3073</v>
      </c>
    </row>
    <row r="906" spans="1:1" x14ac:dyDescent="0.3">
      <c r="A906" t="s">
        <v>3074</v>
      </c>
    </row>
    <row r="907" spans="1:1" x14ac:dyDescent="0.3">
      <c r="A907" t="s">
        <v>3075</v>
      </c>
    </row>
    <row r="908" spans="1:1" x14ac:dyDescent="0.3">
      <c r="A908" t="s">
        <v>3076</v>
      </c>
    </row>
    <row r="909" spans="1:1" x14ac:dyDescent="0.3">
      <c r="A909" t="s">
        <v>3077</v>
      </c>
    </row>
    <row r="910" spans="1:1" x14ac:dyDescent="0.3">
      <c r="A910" t="s">
        <v>3078</v>
      </c>
    </row>
    <row r="911" spans="1:1" x14ac:dyDescent="0.3">
      <c r="A911" t="s">
        <v>3079</v>
      </c>
    </row>
    <row r="912" spans="1:1" x14ac:dyDescent="0.3">
      <c r="A912" t="s">
        <v>3080</v>
      </c>
    </row>
    <row r="913" spans="1:1" x14ac:dyDescent="0.3">
      <c r="A913" t="s">
        <v>3081</v>
      </c>
    </row>
    <row r="914" spans="1:1" x14ac:dyDescent="0.3">
      <c r="A914" t="s">
        <v>3082</v>
      </c>
    </row>
    <row r="915" spans="1:1" x14ac:dyDescent="0.3">
      <c r="A915" t="s">
        <v>3083</v>
      </c>
    </row>
    <row r="916" spans="1:1" x14ac:dyDescent="0.3">
      <c r="A916" t="s">
        <v>3084</v>
      </c>
    </row>
    <row r="917" spans="1:1" x14ac:dyDescent="0.3">
      <c r="A917" t="s">
        <v>3085</v>
      </c>
    </row>
    <row r="918" spans="1:1" x14ac:dyDescent="0.3">
      <c r="A918" t="s">
        <v>3086</v>
      </c>
    </row>
    <row r="919" spans="1:1" x14ac:dyDescent="0.3">
      <c r="A919" t="s">
        <v>3087</v>
      </c>
    </row>
    <row r="920" spans="1:1" x14ac:dyDescent="0.3">
      <c r="A920" t="s">
        <v>3088</v>
      </c>
    </row>
    <row r="921" spans="1:1" x14ac:dyDescent="0.3">
      <c r="A921" t="s">
        <v>3089</v>
      </c>
    </row>
    <row r="922" spans="1:1" x14ac:dyDescent="0.3">
      <c r="A922" t="s">
        <v>3090</v>
      </c>
    </row>
    <row r="923" spans="1:1" x14ac:dyDescent="0.3">
      <c r="A923" t="s">
        <v>3091</v>
      </c>
    </row>
    <row r="924" spans="1:1" x14ac:dyDescent="0.3">
      <c r="A924" t="s">
        <v>3092</v>
      </c>
    </row>
    <row r="925" spans="1:1" x14ac:dyDescent="0.3">
      <c r="A925" t="s">
        <v>3093</v>
      </c>
    </row>
    <row r="926" spans="1:1" x14ac:dyDescent="0.3">
      <c r="A926" t="s">
        <v>3094</v>
      </c>
    </row>
    <row r="927" spans="1:1" x14ac:dyDescent="0.3">
      <c r="A927" t="s">
        <v>3095</v>
      </c>
    </row>
    <row r="928" spans="1:1" x14ac:dyDescent="0.3">
      <c r="A928" t="s">
        <v>3096</v>
      </c>
    </row>
    <row r="929" spans="1:1" x14ac:dyDescent="0.3">
      <c r="A929" t="s">
        <v>3097</v>
      </c>
    </row>
    <row r="930" spans="1:1" x14ac:dyDescent="0.3">
      <c r="A930" t="s">
        <v>3098</v>
      </c>
    </row>
    <row r="931" spans="1:1" x14ac:dyDescent="0.3">
      <c r="A931" t="s">
        <v>3099</v>
      </c>
    </row>
    <row r="932" spans="1:1" x14ac:dyDescent="0.3">
      <c r="A932" t="s">
        <v>3100</v>
      </c>
    </row>
    <row r="933" spans="1:1" x14ac:dyDescent="0.3">
      <c r="A933" t="s">
        <v>3101</v>
      </c>
    </row>
    <row r="934" spans="1:1" x14ac:dyDescent="0.3">
      <c r="A934" t="s">
        <v>3102</v>
      </c>
    </row>
    <row r="935" spans="1:1" x14ac:dyDescent="0.3">
      <c r="A935" t="s">
        <v>3103</v>
      </c>
    </row>
    <row r="936" spans="1:1" x14ac:dyDescent="0.3">
      <c r="A936" t="s">
        <v>3104</v>
      </c>
    </row>
    <row r="937" spans="1:1" x14ac:dyDescent="0.3">
      <c r="A937" t="s">
        <v>3105</v>
      </c>
    </row>
    <row r="938" spans="1:1" x14ac:dyDescent="0.3">
      <c r="A938" t="s">
        <v>3106</v>
      </c>
    </row>
    <row r="939" spans="1:1" x14ac:dyDescent="0.3">
      <c r="A939" t="s">
        <v>3107</v>
      </c>
    </row>
    <row r="940" spans="1:1" x14ac:dyDescent="0.3">
      <c r="A940" t="s">
        <v>3108</v>
      </c>
    </row>
    <row r="941" spans="1:1" x14ac:dyDescent="0.3">
      <c r="A941" t="s">
        <v>3109</v>
      </c>
    </row>
    <row r="942" spans="1:1" x14ac:dyDescent="0.3">
      <c r="A942" t="s">
        <v>3110</v>
      </c>
    </row>
    <row r="943" spans="1:1" x14ac:dyDescent="0.3">
      <c r="A943" t="s">
        <v>3111</v>
      </c>
    </row>
    <row r="944" spans="1:1" x14ac:dyDescent="0.3">
      <c r="A944" t="s">
        <v>3112</v>
      </c>
    </row>
    <row r="945" spans="1:1" x14ac:dyDescent="0.3">
      <c r="A945" t="s">
        <v>3113</v>
      </c>
    </row>
    <row r="946" spans="1:1" x14ac:dyDescent="0.3">
      <c r="A946" t="s">
        <v>3114</v>
      </c>
    </row>
    <row r="947" spans="1:1" x14ac:dyDescent="0.3">
      <c r="A947" t="s">
        <v>3115</v>
      </c>
    </row>
    <row r="948" spans="1:1" x14ac:dyDescent="0.3">
      <c r="A948" t="s">
        <v>3116</v>
      </c>
    </row>
    <row r="949" spans="1:1" x14ac:dyDescent="0.3">
      <c r="A949" t="s">
        <v>3117</v>
      </c>
    </row>
    <row r="950" spans="1:1" x14ac:dyDescent="0.3">
      <c r="A950" t="s">
        <v>3118</v>
      </c>
    </row>
    <row r="951" spans="1:1" x14ac:dyDescent="0.3">
      <c r="A951" t="s">
        <v>3119</v>
      </c>
    </row>
    <row r="952" spans="1:1" x14ac:dyDescent="0.3">
      <c r="A952" t="s">
        <v>3120</v>
      </c>
    </row>
    <row r="953" spans="1:1" x14ac:dyDescent="0.3">
      <c r="A953" t="s">
        <v>3121</v>
      </c>
    </row>
    <row r="954" spans="1:1" x14ac:dyDescent="0.3">
      <c r="A954" t="s">
        <v>3122</v>
      </c>
    </row>
    <row r="955" spans="1:1" x14ac:dyDescent="0.3">
      <c r="A955" t="s">
        <v>3123</v>
      </c>
    </row>
    <row r="956" spans="1:1" x14ac:dyDescent="0.3">
      <c r="A956" t="s">
        <v>3124</v>
      </c>
    </row>
    <row r="957" spans="1:1" x14ac:dyDescent="0.3">
      <c r="A957" t="s">
        <v>3125</v>
      </c>
    </row>
    <row r="958" spans="1:1" x14ac:dyDescent="0.3">
      <c r="A958" t="s">
        <v>3126</v>
      </c>
    </row>
    <row r="959" spans="1:1" x14ac:dyDescent="0.3">
      <c r="A959" t="s">
        <v>3127</v>
      </c>
    </row>
    <row r="960" spans="1:1" x14ac:dyDescent="0.3">
      <c r="A960" t="s">
        <v>3128</v>
      </c>
    </row>
    <row r="961" spans="1:1" x14ac:dyDescent="0.3">
      <c r="A961" t="s">
        <v>3129</v>
      </c>
    </row>
    <row r="962" spans="1:1" x14ac:dyDescent="0.3">
      <c r="A962" t="s">
        <v>3130</v>
      </c>
    </row>
    <row r="963" spans="1:1" x14ac:dyDescent="0.3">
      <c r="A963" t="s">
        <v>3131</v>
      </c>
    </row>
    <row r="964" spans="1:1" x14ac:dyDescent="0.3">
      <c r="A964" t="s">
        <v>3132</v>
      </c>
    </row>
    <row r="965" spans="1:1" x14ac:dyDescent="0.3">
      <c r="A965" t="s">
        <v>3133</v>
      </c>
    </row>
    <row r="966" spans="1:1" x14ac:dyDescent="0.3">
      <c r="A966" t="s">
        <v>3134</v>
      </c>
    </row>
    <row r="967" spans="1:1" x14ac:dyDescent="0.3">
      <c r="A967" t="s">
        <v>3135</v>
      </c>
    </row>
    <row r="968" spans="1:1" x14ac:dyDescent="0.3">
      <c r="A968" t="s">
        <v>3136</v>
      </c>
    </row>
    <row r="969" spans="1:1" x14ac:dyDescent="0.3">
      <c r="A969" t="s">
        <v>3137</v>
      </c>
    </row>
    <row r="970" spans="1:1" x14ac:dyDescent="0.3">
      <c r="A970" t="s">
        <v>3138</v>
      </c>
    </row>
    <row r="971" spans="1:1" x14ac:dyDescent="0.3">
      <c r="A971" t="s">
        <v>3139</v>
      </c>
    </row>
    <row r="972" spans="1:1" x14ac:dyDescent="0.3">
      <c r="A972" t="s">
        <v>3140</v>
      </c>
    </row>
    <row r="973" spans="1:1" x14ac:dyDescent="0.3">
      <c r="A973" t="s">
        <v>3141</v>
      </c>
    </row>
    <row r="974" spans="1:1" x14ac:dyDescent="0.3">
      <c r="A974" t="s">
        <v>3142</v>
      </c>
    </row>
    <row r="975" spans="1:1" x14ac:dyDescent="0.3">
      <c r="A975" t="s">
        <v>3143</v>
      </c>
    </row>
    <row r="976" spans="1:1" x14ac:dyDescent="0.3">
      <c r="A976" t="s">
        <v>3144</v>
      </c>
    </row>
    <row r="977" spans="1:1" x14ac:dyDescent="0.3">
      <c r="A977" t="s">
        <v>3145</v>
      </c>
    </row>
    <row r="978" spans="1:1" x14ac:dyDescent="0.3">
      <c r="A978" t="s">
        <v>3146</v>
      </c>
    </row>
    <row r="979" spans="1:1" x14ac:dyDescent="0.3">
      <c r="A979" t="s">
        <v>3147</v>
      </c>
    </row>
    <row r="980" spans="1:1" x14ac:dyDescent="0.3">
      <c r="A980" t="s">
        <v>3148</v>
      </c>
    </row>
    <row r="981" spans="1:1" x14ac:dyDescent="0.3">
      <c r="A981" t="s">
        <v>3149</v>
      </c>
    </row>
    <row r="982" spans="1:1" x14ac:dyDescent="0.3">
      <c r="A982" t="s">
        <v>3150</v>
      </c>
    </row>
    <row r="983" spans="1:1" x14ac:dyDescent="0.3">
      <c r="A983" t="s">
        <v>3151</v>
      </c>
    </row>
    <row r="984" spans="1:1" x14ac:dyDescent="0.3">
      <c r="A984" t="s">
        <v>3152</v>
      </c>
    </row>
    <row r="985" spans="1:1" x14ac:dyDescent="0.3">
      <c r="A985" t="s">
        <v>3153</v>
      </c>
    </row>
    <row r="986" spans="1:1" x14ac:dyDescent="0.3">
      <c r="A986" t="s">
        <v>3154</v>
      </c>
    </row>
    <row r="987" spans="1:1" x14ac:dyDescent="0.3">
      <c r="A987" t="s">
        <v>3155</v>
      </c>
    </row>
    <row r="988" spans="1:1" x14ac:dyDescent="0.3">
      <c r="A988" t="s">
        <v>3156</v>
      </c>
    </row>
    <row r="989" spans="1:1" x14ac:dyDescent="0.3">
      <c r="A989" t="s">
        <v>3157</v>
      </c>
    </row>
    <row r="990" spans="1:1" x14ac:dyDescent="0.3">
      <c r="A990" t="s">
        <v>3158</v>
      </c>
    </row>
    <row r="991" spans="1:1" x14ac:dyDescent="0.3">
      <c r="A991" t="s">
        <v>3159</v>
      </c>
    </row>
    <row r="992" spans="1:1" x14ac:dyDescent="0.3">
      <c r="A992" t="s">
        <v>3160</v>
      </c>
    </row>
    <row r="993" spans="1:1" x14ac:dyDescent="0.3">
      <c r="A993" t="s">
        <v>3161</v>
      </c>
    </row>
    <row r="994" spans="1:1" x14ac:dyDescent="0.3">
      <c r="A994" t="s">
        <v>3162</v>
      </c>
    </row>
    <row r="995" spans="1:1" x14ac:dyDescent="0.3">
      <c r="A995" t="s">
        <v>3163</v>
      </c>
    </row>
    <row r="996" spans="1:1" x14ac:dyDescent="0.3">
      <c r="A996" t="s">
        <v>3164</v>
      </c>
    </row>
    <row r="997" spans="1:1" x14ac:dyDescent="0.3">
      <c r="A997" t="s">
        <v>3165</v>
      </c>
    </row>
    <row r="998" spans="1:1" x14ac:dyDescent="0.3">
      <c r="A998" t="s">
        <v>3166</v>
      </c>
    </row>
    <row r="999" spans="1:1" x14ac:dyDescent="0.3">
      <c r="A999" t="s">
        <v>3167</v>
      </c>
    </row>
    <row r="1000" spans="1:1" x14ac:dyDescent="0.3">
      <c r="A1000" t="s">
        <v>3168</v>
      </c>
    </row>
    <row r="1001" spans="1:1" x14ac:dyDescent="0.3">
      <c r="A1001" t="s">
        <v>3169</v>
      </c>
    </row>
    <row r="1002" spans="1:1" x14ac:dyDescent="0.3">
      <c r="A1002" t="s">
        <v>3170</v>
      </c>
    </row>
    <row r="1003" spans="1:1" x14ac:dyDescent="0.3">
      <c r="A1003" t="s">
        <v>3171</v>
      </c>
    </row>
    <row r="1004" spans="1:1" x14ac:dyDescent="0.3">
      <c r="A1004" t="s">
        <v>3172</v>
      </c>
    </row>
    <row r="1005" spans="1:1" x14ac:dyDescent="0.3">
      <c r="A1005" t="s">
        <v>3173</v>
      </c>
    </row>
    <row r="1006" spans="1:1" x14ac:dyDescent="0.3">
      <c r="A1006" t="s">
        <v>3174</v>
      </c>
    </row>
    <row r="1007" spans="1:1" x14ac:dyDescent="0.3">
      <c r="A1007" t="s">
        <v>3175</v>
      </c>
    </row>
    <row r="1008" spans="1:1" x14ac:dyDescent="0.3">
      <c r="A1008" t="s">
        <v>3176</v>
      </c>
    </row>
    <row r="1009" spans="1:1" x14ac:dyDescent="0.3">
      <c r="A1009" t="s">
        <v>3177</v>
      </c>
    </row>
    <row r="1010" spans="1:1" x14ac:dyDescent="0.3">
      <c r="A1010" t="s">
        <v>3178</v>
      </c>
    </row>
    <row r="1011" spans="1:1" x14ac:dyDescent="0.3">
      <c r="A1011" t="s">
        <v>3179</v>
      </c>
    </row>
    <row r="1012" spans="1:1" x14ac:dyDescent="0.3">
      <c r="A1012" t="s">
        <v>3180</v>
      </c>
    </row>
    <row r="1013" spans="1:1" x14ac:dyDescent="0.3">
      <c r="A1013" t="s">
        <v>3181</v>
      </c>
    </row>
    <row r="1014" spans="1:1" x14ac:dyDescent="0.3">
      <c r="A1014" t="s">
        <v>3182</v>
      </c>
    </row>
    <row r="1015" spans="1:1" x14ac:dyDescent="0.3">
      <c r="A1015" t="s">
        <v>3183</v>
      </c>
    </row>
    <row r="1016" spans="1:1" x14ac:dyDescent="0.3">
      <c r="A1016" t="s">
        <v>3184</v>
      </c>
    </row>
    <row r="1017" spans="1:1" x14ac:dyDescent="0.3">
      <c r="A1017" t="s">
        <v>3185</v>
      </c>
    </row>
    <row r="1018" spans="1:1" x14ac:dyDescent="0.3">
      <c r="A1018" t="s">
        <v>3186</v>
      </c>
    </row>
    <row r="1019" spans="1:1" x14ac:dyDescent="0.3">
      <c r="A1019" t="s">
        <v>3187</v>
      </c>
    </row>
    <row r="1020" spans="1:1" x14ac:dyDescent="0.3">
      <c r="A1020" t="s">
        <v>3188</v>
      </c>
    </row>
    <row r="1021" spans="1:1" x14ac:dyDescent="0.3">
      <c r="A1021" t="s">
        <v>3189</v>
      </c>
    </row>
    <row r="1022" spans="1:1" x14ac:dyDescent="0.3">
      <c r="A1022" t="s">
        <v>3190</v>
      </c>
    </row>
    <row r="1023" spans="1:1" x14ac:dyDescent="0.3">
      <c r="A1023" t="s">
        <v>3191</v>
      </c>
    </row>
    <row r="1024" spans="1:1" x14ac:dyDescent="0.3">
      <c r="A1024" t="s">
        <v>3192</v>
      </c>
    </row>
    <row r="1025" spans="1:1" x14ac:dyDescent="0.3">
      <c r="A1025" t="s">
        <v>3193</v>
      </c>
    </row>
    <row r="1026" spans="1:1" x14ac:dyDescent="0.3">
      <c r="A1026" t="s">
        <v>3194</v>
      </c>
    </row>
    <row r="1027" spans="1:1" x14ac:dyDescent="0.3">
      <c r="A1027" t="s">
        <v>3195</v>
      </c>
    </row>
    <row r="1028" spans="1:1" x14ac:dyDescent="0.3">
      <c r="A1028" t="s">
        <v>3196</v>
      </c>
    </row>
    <row r="1029" spans="1:1" x14ac:dyDescent="0.3">
      <c r="A1029" t="s">
        <v>3197</v>
      </c>
    </row>
    <row r="1030" spans="1:1" x14ac:dyDescent="0.3">
      <c r="A1030" t="s">
        <v>3198</v>
      </c>
    </row>
    <row r="1031" spans="1:1" x14ac:dyDescent="0.3">
      <c r="A1031" t="s">
        <v>3199</v>
      </c>
    </row>
    <row r="1032" spans="1:1" x14ac:dyDescent="0.3">
      <c r="A1032" t="s">
        <v>3200</v>
      </c>
    </row>
    <row r="1033" spans="1:1" x14ac:dyDescent="0.3">
      <c r="A1033" t="s">
        <v>3201</v>
      </c>
    </row>
    <row r="1034" spans="1:1" x14ac:dyDescent="0.3">
      <c r="A1034" t="s">
        <v>3202</v>
      </c>
    </row>
    <row r="1035" spans="1:1" x14ac:dyDescent="0.3">
      <c r="A1035" t="s">
        <v>3203</v>
      </c>
    </row>
    <row r="1036" spans="1:1" x14ac:dyDescent="0.3">
      <c r="A1036" t="s">
        <v>3204</v>
      </c>
    </row>
    <row r="1037" spans="1:1" x14ac:dyDescent="0.3">
      <c r="A1037" t="s">
        <v>3205</v>
      </c>
    </row>
    <row r="1038" spans="1:1" x14ac:dyDescent="0.3">
      <c r="A1038" t="s">
        <v>3206</v>
      </c>
    </row>
    <row r="1039" spans="1:1" x14ac:dyDescent="0.3">
      <c r="A1039" t="s">
        <v>3207</v>
      </c>
    </row>
    <row r="1040" spans="1:1" x14ac:dyDescent="0.3">
      <c r="A1040" t="s">
        <v>3208</v>
      </c>
    </row>
    <row r="1041" spans="1:1" x14ac:dyDescent="0.3">
      <c r="A1041" t="s">
        <v>3209</v>
      </c>
    </row>
    <row r="1042" spans="1:1" x14ac:dyDescent="0.3">
      <c r="A1042" t="s">
        <v>3210</v>
      </c>
    </row>
    <row r="1043" spans="1:1" x14ac:dyDescent="0.3">
      <c r="A1043" t="s">
        <v>3211</v>
      </c>
    </row>
    <row r="1044" spans="1:1" x14ac:dyDescent="0.3">
      <c r="A1044" t="s">
        <v>3212</v>
      </c>
    </row>
    <row r="1045" spans="1:1" x14ac:dyDescent="0.3">
      <c r="A1045" t="s">
        <v>3213</v>
      </c>
    </row>
    <row r="1046" spans="1:1" x14ac:dyDescent="0.3">
      <c r="A1046" t="s">
        <v>3214</v>
      </c>
    </row>
    <row r="1047" spans="1:1" x14ac:dyDescent="0.3">
      <c r="A1047" t="s">
        <v>3215</v>
      </c>
    </row>
    <row r="1048" spans="1:1" x14ac:dyDescent="0.3">
      <c r="A1048" t="s">
        <v>3216</v>
      </c>
    </row>
    <row r="1049" spans="1:1" x14ac:dyDescent="0.3">
      <c r="A1049" t="s">
        <v>3217</v>
      </c>
    </row>
    <row r="1050" spans="1:1" x14ac:dyDescent="0.3">
      <c r="A1050" t="s">
        <v>3218</v>
      </c>
    </row>
    <row r="1051" spans="1:1" x14ac:dyDescent="0.3">
      <c r="A1051" t="s">
        <v>3219</v>
      </c>
    </row>
    <row r="1052" spans="1:1" x14ac:dyDescent="0.3">
      <c r="A1052" t="s">
        <v>3220</v>
      </c>
    </row>
    <row r="1053" spans="1:1" x14ac:dyDescent="0.3">
      <c r="A1053" t="s">
        <v>3221</v>
      </c>
    </row>
    <row r="1054" spans="1:1" x14ac:dyDescent="0.3">
      <c r="A1054" t="s">
        <v>3222</v>
      </c>
    </row>
    <row r="1055" spans="1:1" x14ac:dyDescent="0.3">
      <c r="A1055" t="s">
        <v>3223</v>
      </c>
    </row>
    <row r="1056" spans="1:1" x14ac:dyDescent="0.3">
      <c r="A1056" t="s">
        <v>3224</v>
      </c>
    </row>
    <row r="1057" spans="1:1" x14ac:dyDescent="0.3">
      <c r="A1057" t="s">
        <v>3225</v>
      </c>
    </row>
    <row r="1058" spans="1:1" x14ac:dyDescent="0.3">
      <c r="A1058" t="s">
        <v>3226</v>
      </c>
    </row>
    <row r="1059" spans="1:1" x14ac:dyDescent="0.3">
      <c r="A1059" t="s">
        <v>3227</v>
      </c>
    </row>
    <row r="1060" spans="1:1" x14ac:dyDescent="0.3">
      <c r="A1060" t="s">
        <v>3228</v>
      </c>
    </row>
    <row r="1061" spans="1:1" x14ac:dyDescent="0.3">
      <c r="A1061" t="s">
        <v>3229</v>
      </c>
    </row>
    <row r="1062" spans="1:1" x14ac:dyDescent="0.3">
      <c r="A1062" t="s">
        <v>3230</v>
      </c>
    </row>
    <row r="1063" spans="1:1" x14ac:dyDescent="0.3">
      <c r="A1063" t="s">
        <v>3231</v>
      </c>
    </row>
    <row r="1064" spans="1:1" x14ac:dyDescent="0.3">
      <c r="A1064" t="s">
        <v>3232</v>
      </c>
    </row>
    <row r="1065" spans="1:1" x14ac:dyDescent="0.3">
      <c r="A1065" t="s">
        <v>3233</v>
      </c>
    </row>
    <row r="1066" spans="1:1" x14ac:dyDescent="0.3">
      <c r="A1066" t="s">
        <v>3234</v>
      </c>
    </row>
    <row r="1067" spans="1:1" x14ac:dyDescent="0.3">
      <c r="A1067" t="s">
        <v>3235</v>
      </c>
    </row>
    <row r="1068" spans="1:1" x14ac:dyDescent="0.3">
      <c r="A1068" t="s">
        <v>3236</v>
      </c>
    </row>
    <row r="1069" spans="1:1" x14ac:dyDescent="0.3">
      <c r="A1069" t="s">
        <v>3237</v>
      </c>
    </row>
    <row r="1070" spans="1:1" x14ac:dyDescent="0.3">
      <c r="A1070" t="s">
        <v>3238</v>
      </c>
    </row>
    <row r="1071" spans="1:1" x14ac:dyDescent="0.3">
      <c r="A1071" t="s">
        <v>3239</v>
      </c>
    </row>
    <row r="1072" spans="1:1" x14ac:dyDescent="0.3">
      <c r="A1072" t="s">
        <v>3240</v>
      </c>
    </row>
    <row r="1073" spans="1:1" x14ac:dyDescent="0.3">
      <c r="A1073" t="s">
        <v>3241</v>
      </c>
    </row>
    <row r="1074" spans="1:1" x14ac:dyDescent="0.3">
      <c r="A1074" t="s">
        <v>3242</v>
      </c>
    </row>
    <row r="1075" spans="1:1" x14ac:dyDescent="0.3">
      <c r="A1075" t="s">
        <v>3243</v>
      </c>
    </row>
    <row r="1076" spans="1:1" x14ac:dyDescent="0.3">
      <c r="A1076" t="s">
        <v>3244</v>
      </c>
    </row>
    <row r="1077" spans="1:1" x14ac:dyDescent="0.3">
      <c r="A1077" t="s">
        <v>3245</v>
      </c>
    </row>
    <row r="1078" spans="1:1" x14ac:dyDescent="0.3">
      <c r="A1078" t="s">
        <v>3246</v>
      </c>
    </row>
    <row r="1079" spans="1:1" x14ac:dyDescent="0.3">
      <c r="A1079" t="s">
        <v>3247</v>
      </c>
    </row>
    <row r="1080" spans="1:1" x14ac:dyDescent="0.3">
      <c r="A1080" t="s">
        <v>3248</v>
      </c>
    </row>
    <row r="1081" spans="1:1" x14ac:dyDescent="0.3">
      <c r="A1081" t="s">
        <v>3249</v>
      </c>
    </row>
    <row r="1082" spans="1:1" x14ac:dyDescent="0.3">
      <c r="A1082" t="s">
        <v>3250</v>
      </c>
    </row>
    <row r="1083" spans="1:1" x14ac:dyDescent="0.3">
      <c r="A1083" t="s">
        <v>3251</v>
      </c>
    </row>
    <row r="1084" spans="1:1" x14ac:dyDescent="0.3">
      <c r="A1084" t="s">
        <v>3252</v>
      </c>
    </row>
    <row r="1085" spans="1:1" x14ac:dyDescent="0.3">
      <c r="A1085" t="s">
        <v>3253</v>
      </c>
    </row>
    <row r="1086" spans="1:1" x14ac:dyDescent="0.3">
      <c r="A1086" t="s">
        <v>3254</v>
      </c>
    </row>
    <row r="1087" spans="1:1" x14ac:dyDescent="0.3">
      <c r="A1087" t="s">
        <v>3255</v>
      </c>
    </row>
    <row r="1088" spans="1:1" x14ac:dyDescent="0.3">
      <c r="A1088" t="s">
        <v>3256</v>
      </c>
    </row>
    <row r="1089" spans="1:1" x14ac:dyDescent="0.3">
      <c r="A1089" t="s">
        <v>3257</v>
      </c>
    </row>
    <row r="1090" spans="1:1" x14ac:dyDescent="0.3">
      <c r="A1090" t="s">
        <v>3258</v>
      </c>
    </row>
    <row r="1091" spans="1:1" x14ac:dyDescent="0.3">
      <c r="A1091" t="s">
        <v>3259</v>
      </c>
    </row>
    <row r="1092" spans="1:1" x14ac:dyDescent="0.3">
      <c r="A1092" t="s">
        <v>3260</v>
      </c>
    </row>
    <row r="1093" spans="1:1" x14ac:dyDescent="0.3">
      <c r="A1093" t="s">
        <v>3261</v>
      </c>
    </row>
    <row r="1094" spans="1:1" x14ac:dyDescent="0.3">
      <c r="A1094" t="s">
        <v>3262</v>
      </c>
    </row>
    <row r="1095" spans="1:1" x14ac:dyDescent="0.3">
      <c r="A1095" t="s">
        <v>3263</v>
      </c>
    </row>
    <row r="1096" spans="1:1" x14ac:dyDescent="0.3">
      <c r="A1096" t="s">
        <v>3264</v>
      </c>
    </row>
    <row r="1097" spans="1:1" x14ac:dyDescent="0.3">
      <c r="A1097" t="s">
        <v>3265</v>
      </c>
    </row>
    <row r="1098" spans="1:1" x14ac:dyDescent="0.3">
      <c r="A1098" t="s">
        <v>3266</v>
      </c>
    </row>
    <row r="1099" spans="1:1" x14ac:dyDescent="0.3">
      <c r="A1099" t="s">
        <v>3267</v>
      </c>
    </row>
    <row r="1100" spans="1:1" x14ac:dyDescent="0.3">
      <c r="A1100" t="s">
        <v>3268</v>
      </c>
    </row>
    <row r="1101" spans="1:1" x14ac:dyDescent="0.3">
      <c r="A1101" t="s">
        <v>3269</v>
      </c>
    </row>
    <row r="1102" spans="1:1" x14ac:dyDescent="0.3">
      <c r="A1102" t="s">
        <v>3270</v>
      </c>
    </row>
    <row r="1103" spans="1:1" x14ac:dyDescent="0.3">
      <c r="A1103" t="s">
        <v>3271</v>
      </c>
    </row>
    <row r="1104" spans="1:1" x14ac:dyDescent="0.3">
      <c r="A1104" t="s">
        <v>3272</v>
      </c>
    </row>
    <row r="1105" spans="1:1" x14ac:dyDescent="0.3">
      <c r="A1105" t="s">
        <v>3273</v>
      </c>
    </row>
    <row r="1106" spans="1:1" x14ac:dyDescent="0.3">
      <c r="A1106" t="s">
        <v>3274</v>
      </c>
    </row>
    <row r="1107" spans="1:1" x14ac:dyDescent="0.3">
      <c r="A1107" t="s">
        <v>3275</v>
      </c>
    </row>
    <row r="1108" spans="1:1" x14ac:dyDescent="0.3">
      <c r="A1108" t="s">
        <v>3269</v>
      </c>
    </row>
    <row r="1109" spans="1:1" x14ac:dyDescent="0.3">
      <c r="A1109" t="s">
        <v>3276</v>
      </c>
    </row>
    <row r="1110" spans="1:1" x14ac:dyDescent="0.3">
      <c r="A1110" t="s">
        <v>3277</v>
      </c>
    </row>
    <row r="1111" spans="1:1" x14ac:dyDescent="0.3">
      <c r="A1111" t="s">
        <v>3278</v>
      </c>
    </row>
    <row r="1112" spans="1:1" x14ac:dyDescent="0.3">
      <c r="A1112" t="s">
        <v>3279</v>
      </c>
    </row>
    <row r="1113" spans="1:1" x14ac:dyDescent="0.3">
      <c r="A1113" t="s">
        <v>3280</v>
      </c>
    </row>
    <row r="1114" spans="1:1" x14ac:dyDescent="0.3">
      <c r="A1114" t="s">
        <v>3281</v>
      </c>
    </row>
    <row r="1115" spans="1:1" x14ac:dyDescent="0.3">
      <c r="A1115" t="s">
        <v>3282</v>
      </c>
    </row>
    <row r="1116" spans="1:1" x14ac:dyDescent="0.3">
      <c r="A1116" t="s">
        <v>3283</v>
      </c>
    </row>
    <row r="1117" spans="1:1" x14ac:dyDescent="0.3">
      <c r="A1117" t="s">
        <v>3284</v>
      </c>
    </row>
    <row r="1118" spans="1:1" x14ac:dyDescent="0.3">
      <c r="A1118" t="s">
        <v>3285</v>
      </c>
    </row>
    <row r="1119" spans="1:1" x14ac:dyDescent="0.3">
      <c r="A1119" t="s">
        <v>3286</v>
      </c>
    </row>
    <row r="1120" spans="1:1" x14ac:dyDescent="0.3">
      <c r="A1120" t="s">
        <v>3287</v>
      </c>
    </row>
    <row r="1121" spans="1:1" x14ac:dyDescent="0.3">
      <c r="A1121" t="s">
        <v>3288</v>
      </c>
    </row>
    <row r="1122" spans="1:1" x14ac:dyDescent="0.3">
      <c r="A1122" t="s">
        <v>3289</v>
      </c>
    </row>
    <row r="1123" spans="1:1" x14ac:dyDescent="0.3">
      <c r="A1123" t="s">
        <v>3290</v>
      </c>
    </row>
    <row r="1124" spans="1:1" x14ac:dyDescent="0.3">
      <c r="A1124" t="s">
        <v>3291</v>
      </c>
    </row>
    <row r="1125" spans="1:1" x14ac:dyDescent="0.3">
      <c r="A1125" t="s">
        <v>3292</v>
      </c>
    </row>
    <row r="1126" spans="1:1" x14ac:dyDescent="0.3">
      <c r="A1126" t="s">
        <v>3293</v>
      </c>
    </row>
    <row r="1127" spans="1:1" x14ac:dyDescent="0.3">
      <c r="A1127" t="s">
        <v>3294</v>
      </c>
    </row>
    <row r="1128" spans="1:1" x14ac:dyDescent="0.3">
      <c r="A1128" t="s">
        <v>3295</v>
      </c>
    </row>
    <row r="1129" spans="1:1" x14ac:dyDescent="0.3">
      <c r="A1129" t="s">
        <v>3296</v>
      </c>
    </row>
    <row r="1130" spans="1:1" x14ac:dyDescent="0.3">
      <c r="A1130" t="s">
        <v>3297</v>
      </c>
    </row>
    <row r="1131" spans="1:1" x14ac:dyDescent="0.3">
      <c r="A1131" t="s">
        <v>3298</v>
      </c>
    </row>
    <row r="1132" spans="1:1" x14ac:dyDescent="0.3">
      <c r="A1132" t="s">
        <v>3299</v>
      </c>
    </row>
    <row r="1133" spans="1:1" x14ac:dyDescent="0.3">
      <c r="A1133" t="s">
        <v>3300</v>
      </c>
    </row>
    <row r="1134" spans="1:1" x14ac:dyDescent="0.3">
      <c r="A1134" t="s">
        <v>3301</v>
      </c>
    </row>
    <row r="1135" spans="1:1" x14ac:dyDescent="0.3">
      <c r="A1135" t="s">
        <v>3302</v>
      </c>
    </row>
    <row r="1136" spans="1:1" x14ac:dyDescent="0.3">
      <c r="A1136" t="s">
        <v>3303</v>
      </c>
    </row>
    <row r="1137" spans="1:1" x14ac:dyDescent="0.3">
      <c r="A1137" t="s">
        <v>3304</v>
      </c>
    </row>
    <row r="1138" spans="1:1" x14ac:dyDescent="0.3">
      <c r="A1138" t="s">
        <v>3305</v>
      </c>
    </row>
    <row r="1139" spans="1:1" x14ac:dyDescent="0.3">
      <c r="A1139" t="s">
        <v>3306</v>
      </c>
    </row>
    <row r="1140" spans="1:1" x14ac:dyDescent="0.3">
      <c r="A1140" t="s">
        <v>3307</v>
      </c>
    </row>
    <row r="1141" spans="1:1" x14ac:dyDescent="0.3">
      <c r="A1141" t="s">
        <v>3308</v>
      </c>
    </row>
    <row r="1142" spans="1:1" x14ac:dyDescent="0.3">
      <c r="A1142" t="s">
        <v>3309</v>
      </c>
    </row>
    <row r="1143" spans="1:1" x14ac:dyDescent="0.3">
      <c r="A1143" t="s">
        <v>3310</v>
      </c>
    </row>
    <row r="1144" spans="1:1" x14ac:dyDescent="0.3">
      <c r="A1144" t="s">
        <v>3311</v>
      </c>
    </row>
    <row r="1145" spans="1:1" x14ac:dyDescent="0.3">
      <c r="A1145" t="s">
        <v>3312</v>
      </c>
    </row>
    <row r="1146" spans="1:1" x14ac:dyDescent="0.3">
      <c r="A1146" t="s">
        <v>3313</v>
      </c>
    </row>
    <row r="1147" spans="1:1" x14ac:dyDescent="0.3">
      <c r="A1147" t="s">
        <v>3314</v>
      </c>
    </row>
    <row r="1148" spans="1:1" x14ac:dyDescent="0.3">
      <c r="A1148" t="s">
        <v>3315</v>
      </c>
    </row>
    <row r="1149" spans="1:1" x14ac:dyDescent="0.3">
      <c r="A1149" t="s">
        <v>3316</v>
      </c>
    </row>
    <row r="1150" spans="1:1" x14ac:dyDescent="0.3">
      <c r="A1150" t="s">
        <v>3317</v>
      </c>
    </row>
    <row r="1151" spans="1:1" x14ac:dyDescent="0.3">
      <c r="A1151" t="s">
        <v>3318</v>
      </c>
    </row>
    <row r="1152" spans="1:1" x14ac:dyDescent="0.3">
      <c r="A1152" t="s">
        <v>3319</v>
      </c>
    </row>
    <row r="1153" spans="1:1" x14ac:dyDescent="0.3">
      <c r="A1153" t="s">
        <v>3320</v>
      </c>
    </row>
    <row r="1154" spans="1:1" x14ac:dyDescent="0.3">
      <c r="A1154" t="s">
        <v>3321</v>
      </c>
    </row>
    <row r="1155" spans="1:1" x14ac:dyDescent="0.3">
      <c r="A1155" t="s">
        <v>3322</v>
      </c>
    </row>
    <row r="1156" spans="1:1" x14ac:dyDescent="0.3">
      <c r="A1156" t="s">
        <v>3323</v>
      </c>
    </row>
    <row r="1157" spans="1:1" x14ac:dyDescent="0.3">
      <c r="A1157" t="s">
        <v>3324</v>
      </c>
    </row>
    <row r="1158" spans="1:1" x14ac:dyDescent="0.3">
      <c r="A1158" t="s">
        <v>3325</v>
      </c>
    </row>
    <row r="1159" spans="1:1" x14ac:dyDescent="0.3">
      <c r="A1159" t="s">
        <v>3326</v>
      </c>
    </row>
    <row r="1160" spans="1:1" x14ac:dyDescent="0.3">
      <c r="A1160" t="s">
        <v>3327</v>
      </c>
    </row>
    <row r="1161" spans="1:1" x14ac:dyDescent="0.3">
      <c r="A1161" t="s">
        <v>3328</v>
      </c>
    </row>
    <row r="1162" spans="1:1" x14ac:dyDescent="0.3">
      <c r="A1162" t="s">
        <v>3329</v>
      </c>
    </row>
    <row r="1163" spans="1:1" x14ac:dyDescent="0.3">
      <c r="A1163" t="s">
        <v>3330</v>
      </c>
    </row>
    <row r="1164" spans="1:1" x14ac:dyDescent="0.3">
      <c r="A1164" t="s">
        <v>3331</v>
      </c>
    </row>
    <row r="1165" spans="1:1" x14ac:dyDescent="0.3">
      <c r="A1165" t="s">
        <v>3332</v>
      </c>
    </row>
    <row r="1166" spans="1:1" x14ac:dyDescent="0.3">
      <c r="A1166" t="s">
        <v>3333</v>
      </c>
    </row>
    <row r="1167" spans="1:1" x14ac:dyDescent="0.3">
      <c r="A1167" t="s">
        <v>3334</v>
      </c>
    </row>
    <row r="1168" spans="1:1" x14ac:dyDescent="0.3">
      <c r="A1168" t="s">
        <v>3335</v>
      </c>
    </row>
    <row r="1169" spans="1:1" x14ac:dyDescent="0.3">
      <c r="A1169" t="s">
        <v>3336</v>
      </c>
    </row>
    <row r="1170" spans="1:1" x14ac:dyDescent="0.3">
      <c r="A1170" t="s">
        <v>3328</v>
      </c>
    </row>
    <row r="1171" spans="1:1" x14ac:dyDescent="0.3">
      <c r="A1171" t="s">
        <v>3337</v>
      </c>
    </row>
    <row r="1172" spans="1:1" x14ac:dyDescent="0.3">
      <c r="A1172" t="s">
        <v>3338</v>
      </c>
    </row>
    <row r="1173" spans="1:1" x14ac:dyDescent="0.3">
      <c r="A1173" t="s">
        <v>3339</v>
      </c>
    </row>
    <row r="1174" spans="1:1" x14ac:dyDescent="0.3">
      <c r="A1174" t="s">
        <v>3334</v>
      </c>
    </row>
    <row r="1175" spans="1:1" x14ac:dyDescent="0.3">
      <c r="A1175" t="s">
        <v>3340</v>
      </c>
    </row>
    <row r="1176" spans="1:1" x14ac:dyDescent="0.3">
      <c r="A1176" t="s">
        <v>3341</v>
      </c>
    </row>
    <row r="1177" spans="1:1" x14ac:dyDescent="0.3">
      <c r="A1177" t="s">
        <v>3342</v>
      </c>
    </row>
    <row r="1178" spans="1:1" x14ac:dyDescent="0.3">
      <c r="A1178" t="s">
        <v>3343</v>
      </c>
    </row>
    <row r="1179" spans="1:1" x14ac:dyDescent="0.3">
      <c r="A1179" t="s">
        <v>3344</v>
      </c>
    </row>
    <row r="1180" spans="1:1" x14ac:dyDescent="0.3">
      <c r="A1180" t="s">
        <v>3345</v>
      </c>
    </row>
    <row r="1181" spans="1:1" x14ac:dyDescent="0.3">
      <c r="A1181" t="s">
        <v>3346</v>
      </c>
    </row>
    <row r="1182" spans="1:1" x14ac:dyDescent="0.3">
      <c r="A1182" t="s">
        <v>3347</v>
      </c>
    </row>
    <row r="1183" spans="1:1" x14ac:dyDescent="0.3">
      <c r="A1183" t="s">
        <v>3348</v>
      </c>
    </row>
    <row r="1184" spans="1:1" x14ac:dyDescent="0.3">
      <c r="A1184" t="s">
        <v>3349</v>
      </c>
    </row>
    <row r="1185" spans="1:1" x14ac:dyDescent="0.3">
      <c r="A1185" t="s">
        <v>3350</v>
      </c>
    </row>
    <row r="1186" spans="1:1" x14ac:dyDescent="0.3">
      <c r="A1186" t="s">
        <v>3351</v>
      </c>
    </row>
    <row r="1187" spans="1:1" x14ac:dyDescent="0.3">
      <c r="A1187" t="s">
        <v>3352</v>
      </c>
    </row>
    <row r="1188" spans="1:1" x14ac:dyDescent="0.3">
      <c r="A1188" t="s">
        <v>3353</v>
      </c>
    </row>
    <row r="1189" spans="1:1" x14ac:dyDescent="0.3">
      <c r="A1189" t="s">
        <v>3354</v>
      </c>
    </row>
    <row r="1190" spans="1:1" x14ac:dyDescent="0.3">
      <c r="A1190" t="s">
        <v>3355</v>
      </c>
    </row>
    <row r="1191" spans="1:1" x14ac:dyDescent="0.3">
      <c r="A1191" t="s">
        <v>3356</v>
      </c>
    </row>
    <row r="1192" spans="1:1" x14ac:dyDescent="0.3">
      <c r="A1192" t="s">
        <v>3357</v>
      </c>
    </row>
    <row r="1193" spans="1:1" x14ac:dyDescent="0.3">
      <c r="A1193" t="s">
        <v>3358</v>
      </c>
    </row>
    <row r="1194" spans="1:1" x14ac:dyDescent="0.3">
      <c r="A1194" t="s">
        <v>3359</v>
      </c>
    </row>
    <row r="1195" spans="1:1" x14ac:dyDescent="0.3">
      <c r="A1195" t="s">
        <v>3360</v>
      </c>
    </row>
    <row r="1196" spans="1:1" x14ac:dyDescent="0.3">
      <c r="A1196" t="s">
        <v>3361</v>
      </c>
    </row>
    <row r="1197" spans="1:1" x14ac:dyDescent="0.3">
      <c r="A1197" t="s">
        <v>3362</v>
      </c>
    </row>
    <row r="1198" spans="1:1" x14ac:dyDescent="0.3">
      <c r="A1198" t="s">
        <v>3363</v>
      </c>
    </row>
    <row r="1199" spans="1:1" x14ac:dyDescent="0.3">
      <c r="A1199" t="s">
        <v>3364</v>
      </c>
    </row>
    <row r="1200" spans="1:1" x14ac:dyDescent="0.3">
      <c r="A1200" t="s">
        <v>3365</v>
      </c>
    </row>
    <row r="1201" spans="1:1" x14ac:dyDescent="0.3">
      <c r="A1201" t="s">
        <v>3366</v>
      </c>
    </row>
    <row r="1202" spans="1:1" x14ac:dyDescent="0.3">
      <c r="A1202" t="s">
        <v>3367</v>
      </c>
    </row>
    <row r="1203" spans="1:1" x14ac:dyDescent="0.3">
      <c r="A1203" t="s">
        <v>3368</v>
      </c>
    </row>
    <row r="1204" spans="1:1" x14ac:dyDescent="0.3">
      <c r="A1204" t="s">
        <v>3369</v>
      </c>
    </row>
    <row r="1205" spans="1:1" x14ac:dyDescent="0.3">
      <c r="A1205" t="s">
        <v>3370</v>
      </c>
    </row>
    <row r="1206" spans="1:1" x14ac:dyDescent="0.3">
      <c r="A1206" t="s">
        <v>3371</v>
      </c>
    </row>
    <row r="1207" spans="1:1" x14ac:dyDescent="0.3">
      <c r="A1207" t="s">
        <v>3372</v>
      </c>
    </row>
    <row r="1208" spans="1:1" x14ac:dyDescent="0.3">
      <c r="A1208" t="s">
        <v>3373</v>
      </c>
    </row>
    <row r="1209" spans="1:1" x14ac:dyDescent="0.3">
      <c r="A1209" t="s">
        <v>3374</v>
      </c>
    </row>
    <row r="1210" spans="1:1" x14ac:dyDescent="0.3">
      <c r="A1210" t="s">
        <v>3375</v>
      </c>
    </row>
    <row r="1211" spans="1:1" x14ac:dyDescent="0.3">
      <c r="A1211" t="s">
        <v>3376</v>
      </c>
    </row>
    <row r="1212" spans="1:1" x14ac:dyDescent="0.3">
      <c r="A1212" t="s">
        <v>3377</v>
      </c>
    </row>
    <row r="1213" spans="1:1" x14ac:dyDescent="0.3">
      <c r="A1213" t="s">
        <v>3378</v>
      </c>
    </row>
    <row r="1214" spans="1:1" x14ac:dyDescent="0.3">
      <c r="A1214" t="s">
        <v>3379</v>
      </c>
    </row>
    <row r="1215" spans="1:1" x14ac:dyDescent="0.3">
      <c r="A1215" t="s">
        <v>3380</v>
      </c>
    </row>
    <row r="1216" spans="1:1" x14ac:dyDescent="0.3">
      <c r="A1216" t="s">
        <v>3381</v>
      </c>
    </row>
    <row r="1217" spans="1:1" x14ac:dyDescent="0.3">
      <c r="A1217" t="s">
        <v>3382</v>
      </c>
    </row>
    <row r="1218" spans="1:1" x14ac:dyDescent="0.3">
      <c r="A1218" t="s">
        <v>3383</v>
      </c>
    </row>
    <row r="1219" spans="1:1" x14ac:dyDescent="0.3">
      <c r="A1219" t="s">
        <v>3384</v>
      </c>
    </row>
    <row r="1220" spans="1:1" x14ac:dyDescent="0.3">
      <c r="A1220" t="s">
        <v>3385</v>
      </c>
    </row>
    <row r="1221" spans="1:1" x14ac:dyDescent="0.3">
      <c r="A1221" t="s">
        <v>3386</v>
      </c>
    </row>
    <row r="1222" spans="1:1" x14ac:dyDescent="0.3">
      <c r="A1222" t="s">
        <v>3387</v>
      </c>
    </row>
    <row r="1223" spans="1:1" x14ac:dyDescent="0.3">
      <c r="A1223" t="s">
        <v>3388</v>
      </c>
    </row>
    <row r="1224" spans="1:1" x14ac:dyDescent="0.3">
      <c r="A1224" t="s">
        <v>3389</v>
      </c>
    </row>
    <row r="1225" spans="1:1" x14ac:dyDescent="0.3">
      <c r="A1225" t="s">
        <v>3390</v>
      </c>
    </row>
    <row r="1226" spans="1:1" x14ac:dyDescent="0.3">
      <c r="A1226" t="s">
        <v>3391</v>
      </c>
    </row>
    <row r="1227" spans="1:1" x14ac:dyDescent="0.3">
      <c r="A1227" t="s">
        <v>3392</v>
      </c>
    </row>
    <row r="1228" spans="1:1" x14ac:dyDescent="0.3">
      <c r="A1228" t="s">
        <v>3393</v>
      </c>
    </row>
    <row r="1229" spans="1:1" x14ac:dyDescent="0.3">
      <c r="A1229" t="s">
        <v>3394</v>
      </c>
    </row>
    <row r="1230" spans="1:1" x14ac:dyDescent="0.3">
      <c r="A1230" t="s">
        <v>3395</v>
      </c>
    </row>
    <row r="1231" spans="1:1" x14ac:dyDescent="0.3">
      <c r="A1231" t="s">
        <v>3396</v>
      </c>
    </row>
    <row r="1232" spans="1:1" x14ac:dyDescent="0.3">
      <c r="A1232" t="s">
        <v>3397</v>
      </c>
    </row>
    <row r="1233" spans="1:1" x14ac:dyDescent="0.3">
      <c r="A1233" t="s">
        <v>3398</v>
      </c>
    </row>
    <row r="1234" spans="1:1" x14ac:dyDescent="0.3">
      <c r="A1234" t="s">
        <v>3399</v>
      </c>
    </row>
    <row r="1235" spans="1:1" x14ac:dyDescent="0.3">
      <c r="A1235" t="s">
        <v>3400</v>
      </c>
    </row>
    <row r="1236" spans="1:1" x14ac:dyDescent="0.3">
      <c r="A1236" t="s">
        <v>3401</v>
      </c>
    </row>
    <row r="1237" spans="1:1" x14ac:dyDescent="0.3">
      <c r="A1237" t="s">
        <v>3402</v>
      </c>
    </row>
    <row r="1238" spans="1:1" x14ac:dyDescent="0.3">
      <c r="A1238" t="s">
        <v>3403</v>
      </c>
    </row>
    <row r="1239" spans="1:1" x14ac:dyDescent="0.3">
      <c r="A1239" t="s">
        <v>3404</v>
      </c>
    </row>
    <row r="1240" spans="1:1" x14ac:dyDescent="0.3">
      <c r="A1240" t="s">
        <v>3405</v>
      </c>
    </row>
    <row r="1241" spans="1:1" x14ac:dyDescent="0.3">
      <c r="A1241" t="s">
        <v>3406</v>
      </c>
    </row>
    <row r="1242" spans="1:1" x14ac:dyDescent="0.3">
      <c r="A1242" t="s">
        <v>3407</v>
      </c>
    </row>
    <row r="1243" spans="1:1" x14ac:dyDescent="0.3">
      <c r="A1243" t="s">
        <v>3408</v>
      </c>
    </row>
    <row r="1244" spans="1:1" x14ac:dyDescent="0.3">
      <c r="A1244" t="s">
        <v>3409</v>
      </c>
    </row>
    <row r="1245" spans="1:1" x14ac:dyDescent="0.3">
      <c r="A1245" t="s">
        <v>3410</v>
      </c>
    </row>
    <row r="1246" spans="1:1" x14ac:dyDescent="0.3">
      <c r="A1246" t="s">
        <v>3411</v>
      </c>
    </row>
    <row r="1247" spans="1:1" x14ac:dyDescent="0.3">
      <c r="A1247" t="s">
        <v>3412</v>
      </c>
    </row>
    <row r="1248" spans="1:1" x14ac:dyDescent="0.3">
      <c r="A1248" t="s">
        <v>3413</v>
      </c>
    </row>
    <row r="1249" spans="1:1" x14ac:dyDescent="0.3">
      <c r="A1249" t="s">
        <v>3414</v>
      </c>
    </row>
    <row r="1250" spans="1:1" x14ac:dyDescent="0.3">
      <c r="A1250" t="s">
        <v>3415</v>
      </c>
    </row>
    <row r="1251" spans="1:1" x14ac:dyDescent="0.3">
      <c r="A1251" t="s">
        <v>3416</v>
      </c>
    </row>
    <row r="1252" spans="1:1" x14ac:dyDescent="0.3">
      <c r="A1252" t="s">
        <v>3417</v>
      </c>
    </row>
    <row r="1253" spans="1:1" x14ac:dyDescent="0.3">
      <c r="A1253" t="s">
        <v>3418</v>
      </c>
    </row>
    <row r="1254" spans="1:1" x14ac:dyDescent="0.3">
      <c r="A1254" t="s">
        <v>3419</v>
      </c>
    </row>
    <row r="1255" spans="1:1" x14ac:dyDescent="0.3">
      <c r="A1255" t="s">
        <v>3420</v>
      </c>
    </row>
    <row r="1256" spans="1:1" x14ac:dyDescent="0.3">
      <c r="A1256" t="s">
        <v>3421</v>
      </c>
    </row>
    <row r="1257" spans="1:1" x14ac:dyDescent="0.3">
      <c r="A1257" t="s">
        <v>3422</v>
      </c>
    </row>
    <row r="1258" spans="1:1" x14ac:dyDescent="0.3">
      <c r="A1258" t="s">
        <v>3423</v>
      </c>
    </row>
    <row r="1259" spans="1:1" x14ac:dyDescent="0.3">
      <c r="A1259" t="s">
        <v>3422</v>
      </c>
    </row>
    <row r="1260" spans="1:1" x14ac:dyDescent="0.3">
      <c r="A1260" t="s">
        <v>3423</v>
      </c>
    </row>
    <row r="1261" spans="1:1" x14ac:dyDescent="0.3">
      <c r="A1261" t="s">
        <v>3424</v>
      </c>
    </row>
    <row r="1262" spans="1:1" x14ac:dyDescent="0.3">
      <c r="A1262" t="s">
        <v>3425</v>
      </c>
    </row>
    <row r="1263" spans="1:1" x14ac:dyDescent="0.3">
      <c r="A1263" t="s">
        <v>3426</v>
      </c>
    </row>
    <row r="1264" spans="1:1" x14ac:dyDescent="0.3">
      <c r="A1264" t="s">
        <v>3427</v>
      </c>
    </row>
    <row r="1265" spans="1:1" x14ac:dyDescent="0.3">
      <c r="A1265" t="s">
        <v>3428</v>
      </c>
    </row>
    <row r="1266" spans="1:1" x14ac:dyDescent="0.3">
      <c r="A1266" t="s">
        <v>3429</v>
      </c>
    </row>
    <row r="1267" spans="1:1" x14ac:dyDescent="0.3">
      <c r="A1267" t="s">
        <v>3430</v>
      </c>
    </row>
    <row r="1268" spans="1:1" x14ac:dyDescent="0.3">
      <c r="A1268" t="s">
        <v>3431</v>
      </c>
    </row>
    <row r="1269" spans="1:1" x14ac:dyDescent="0.3">
      <c r="A1269" t="s">
        <v>3432</v>
      </c>
    </row>
    <row r="1270" spans="1:1" x14ac:dyDescent="0.3">
      <c r="A1270" t="s">
        <v>3433</v>
      </c>
    </row>
    <row r="1271" spans="1:1" x14ac:dyDescent="0.3">
      <c r="A1271" t="s">
        <v>3434</v>
      </c>
    </row>
    <row r="1272" spans="1:1" x14ac:dyDescent="0.3">
      <c r="A1272" t="s">
        <v>3435</v>
      </c>
    </row>
    <row r="1273" spans="1:1" x14ac:dyDescent="0.3">
      <c r="A1273" t="s">
        <v>3436</v>
      </c>
    </row>
    <row r="1274" spans="1:1" x14ac:dyDescent="0.3">
      <c r="A1274" t="s">
        <v>3437</v>
      </c>
    </row>
    <row r="1275" spans="1:1" x14ac:dyDescent="0.3">
      <c r="A1275" t="s">
        <v>3438</v>
      </c>
    </row>
    <row r="1276" spans="1:1" x14ac:dyDescent="0.3">
      <c r="A1276" t="s">
        <v>3439</v>
      </c>
    </row>
    <row r="1277" spans="1:1" x14ac:dyDescent="0.3">
      <c r="A1277" t="s">
        <v>3440</v>
      </c>
    </row>
    <row r="1278" spans="1:1" x14ac:dyDescent="0.3">
      <c r="A1278" t="s">
        <v>3441</v>
      </c>
    </row>
    <row r="1279" spans="1:1" x14ac:dyDescent="0.3">
      <c r="A1279" t="s">
        <v>3442</v>
      </c>
    </row>
    <row r="1280" spans="1:1" x14ac:dyDescent="0.3">
      <c r="A1280" t="s">
        <v>3443</v>
      </c>
    </row>
    <row r="1281" spans="1:1" x14ac:dyDescent="0.3">
      <c r="A1281" t="s">
        <v>3444</v>
      </c>
    </row>
    <row r="1282" spans="1:1" x14ac:dyDescent="0.3">
      <c r="A1282" t="s">
        <v>3445</v>
      </c>
    </row>
    <row r="1283" spans="1:1" x14ac:dyDescent="0.3">
      <c r="A1283" t="s">
        <v>3446</v>
      </c>
    </row>
    <row r="1284" spans="1:1" x14ac:dyDescent="0.3">
      <c r="A1284" t="s">
        <v>3447</v>
      </c>
    </row>
    <row r="1285" spans="1:1" x14ac:dyDescent="0.3">
      <c r="A1285" t="s">
        <v>3448</v>
      </c>
    </row>
    <row r="1286" spans="1:1" x14ac:dyDescent="0.3">
      <c r="A1286" t="s">
        <v>3449</v>
      </c>
    </row>
    <row r="1287" spans="1:1" x14ac:dyDescent="0.3">
      <c r="A1287" t="s">
        <v>3450</v>
      </c>
    </row>
    <row r="1288" spans="1:1" x14ac:dyDescent="0.3">
      <c r="A1288" t="s">
        <v>3451</v>
      </c>
    </row>
    <row r="1289" spans="1:1" x14ac:dyDescent="0.3">
      <c r="A1289" t="s">
        <v>3452</v>
      </c>
    </row>
    <row r="1290" spans="1:1" x14ac:dyDescent="0.3">
      <c r="A1290" t="s">
        <v>3453</v>
      </c>
    </row>
    <row r="1291" spans="1:1" x14ac:dyDescent="0.3">
      <c r="A1291" t="s">
        <v>3454</v>
      </c>
    </row>
    <row r="1292" spans="1:1" x14ac:dyDescent="0.3">
      <c r="A1292" t="s">
        <v>3455</v>
      </c>
    </row>
    <row r="1293" spans="1:1" x14ac:dyDescent="0.3">
      <c r="A1293" t="s">
        <v>3456</v>
      </c>
    </row>
    <row r="1294" spans="1:1" x14ac:dyDescent="0.3">
      <c r="A1294" t="s">
        <v>3457</v>
      </c>
    </row>
    <row r="1295" spans="1:1" x14ac:dyDescent="0.3">
      <c r="A1295" t="s">
        <v>3458</v>
      </c>
    </row>
    <row r="1296" spans="1:1" x14ac:dyDescent="0.3">
      <c r="A1296" t="s">
        <v>3459</v>
      </c>
    </row>
    <row r="1297" spans="1:1" x14ac:dyDescent="0.3">
      <c r="A1297" t="s">
        <v>3460</v>
      </c>
    </row>
    <row r="1298" spans="1:1" x14ac:dyDescent="0.3">
      <c r="A1298" t="s">
        <v>3461</v>
      </c>
    </row>
    <row r="1299" spans="1:1" x14ac:dyDescent="0.3">
      <c r="A1299" t="s">
        <v>3462</v>
      </c>
    </row>
    <row r="1300" spans="1:1" x14ac:dyDescent="0.3">
      <c r="A1300" t="s">
        <v>3463</v>
      </c>
    </row>
    <row r="1301" spans="1:1" x14ac:dyDescent="0.3">
      <c r="A1301" t="s">
        <v>3464</v>
      </c>
    </row>
    <row r="1302" spans="1:1" x14ac:dyDescent="0.3">
      <c r="A1302" t="s">
        <v>3465</v>
      </c>
    </row>
    <row r="1303" spans="1:1" x14ac:dyDescent="0.3">
      <c r="A1303" t="s">
        <v>3466</v>
      </c>
    </row>
    <row r="1304" spans="1:1" x14ac:dyDescent="0.3">
      <c r="A1304" t="s">
        <v>3467</v>
      </c>
    </row>
    <row r="1305" spans="1:1" x14ac:dyDescent="0.3">
      <c r="A1305" t="s">
        <v>3468</v>
      </c>
    </row>
    <row r="1306" spans="1:1" x14ac:dyDescent="0.3">
      <c r="A1306" t="s">
        <v>3469</v>
      </c>
    </row>
    <row r="1307" spans="1:1" x14ac:dyDescent="0.3">
      <c r="A1307" t="s">
        <v>3470</v>
      </c>
    </row>
    <row r="1308" spans="1:1" x14ac:dyDescent="0.3">
      <c r="A1308" t="s">
        <v>3471</v>
      </c>
    </row>
    <row r="1309" spans="1:1" x14ac:dyDescent="0.3">
      <c r="A1309" t="s">
        <v>3472</v>
      </c>
    </row>
    <row r="1310" spans="1:1" x14ac:dyDescent="0.3">
      <c r="A1310" t="s">
        <v>3473</v>
      </c>
    </row>
    <row r="1311" spans="1:1" x14ac:dyDescent="0.3">
      <c r="A1311" t="s">
        <v>3474</v>
      </c>
    </row>
    <row r="1312" spans="1:1" x14ac:dyDescent="0.3">
      <c r="A1312" t="s">
        <v>3475</v>
      </c>
    </row>
    <row r="1313" spans="1:1" x14ac:dyDescent="0.3">
      <c r="A1313" t="s">
        <v>3476</v>
      </c>
    </row>
    <row r="1314" spans="1:1" x14ac:dyDescent="0.3">
      <c r="A1314" t="s">
        <v>3477</v>
      </c>
    </row>
    <row r="1315" spans="1:1" x14ac:dyDescent="0.3">
      <c r="A1315" t="s">
        <v>3478</v>
      </c>
    </row>
    <row r="1316" spans="1:1" x14ac:dyDescent="0.3">
      <c r="A1316" t="s">
        <v>3479</v>
      </c>
    </row>
    <row r="1317" spans="1:1" x14ac:dyDescent="0.3">
      <c r="A1317" t="s">
        <v>3480</v>
      </c>
    </row>
    <row r="1318" spans="1:1" x14ac:dyDescent="0.3">
      <c r="A1318" t="s">
        <v>3481</v>
      </c>
    </row>
    <row r="1319" spans="1:1" x14ac:dyDescent="0.3">
      <c r="A1319" t="s">
        <v>3482</v>
      </c>
    </row>
    <row r="1320" spans="1:1" x14ac:dyDescent="0.3">
      <c r="A1320" t="s">
        <v>3483</v>
      </c>
    </row>
    <row r="1321" spans="1:1" x14ac:dyDescent="0.3">
      <c r="A1321" t="s">
        <v>3484</v>
      </c>
    </row>
    <row r="1322" spans="1:1" x14ac:dyDescent="0.3">
      <c r="A1322" t="s">
        <v>3485</v>
      </c>
    </row>
    <row r="1323" spans="1:1" x14ac:dyDescent="0.3">
      <c r="A1323" t="s">
        <v>3486</v>
      </c>
    </row>
    <row r="1324" spans="1:1" x14ac:dyDescent="0.3">
      <c r="A1324" t="s">
        <v>3487</v>
      </c>
    </row>
    <row r="1325" spans="1:1" x14ac:dyDescent="0.3">
      <c r="A1325" t="s">
        <v>3488</v>
      </c>
    </row>
    <row r="1326" spans="1:1" x14ac:dyDescent="0.3">
      <c r="A1326" t="s">
        <v>3489</v>
      </c>
    </row>
    <row r="1327" spans="1:1" x14ac:dyDescent="0.3">
      <c r="A1327" t="s">
        <v>3490</v>
      </c>
    </row>
    <row r="1328" spans="1:1" x14ac:dyDescent="0.3">
      <c r="A1328" t="s">
        <v>3491</v>
      </c>
    </row>
    <row r="1329" spans="1:1" x14ac:dyDescent="0.3">
      <c r="A1329" t="s">
        <v>3492</v>
      </c>
    </row>
    <row r="1330" spans="1:1" x14ac:dyDescent="0.3">
      <c r="A1330" t="s">
        <v>3493</v>
      </c>
    </row>
    <row r="1331" spans="1:1" x14ac:dyDescent="0.3">
      <c r="A1331" t="s">
        <v>3494</v>
      </c>
    </row>
    <row r="1332" spans="1:1" x14ac:dyDescent="0.3">
      <c r="A1332" t="s">
        <v>3495</v>
      </c>
    </row>
    <row r="1333" spans="1:1" x14ac:dyDescent="0.3">
      <c r="A1333" t="s">
        <v>3496</v>
      </c>
    </row>
    <row r="1334" spans="1:1" x14ac:dyDescent="0.3">
      <c r="A1334" t="s">
        <v>3497</v>
      </c>
    </row>
    <row r="1335" spans="1:1" x14ac:dyDescent="0.3">
      <c r="A1335" t="s">
        <v>3498</v>
      </c>
    </row>
    <row r="1336" spans="1:1" x14ac:dyDescent="0.3">
      <c r="A1336" t="s">
        <v>3499</v>
      </c>
    </row>
    <row r="1337" spans="1:1" x14ac:dyDescent="0.3">
      <c r="A1337" t="s">
        <v>3500</v>
      </c>
    </row>
    <row r="1338" spans="1:1" x14ac:dyDescent="0.3">
      <c r="A1338" t="s">
        <v>3501</v>
      </c>
    </row>
    <row r="1339" spans="1:1" x14ac:dyDescent="0.3">
      <c r="A1339" t="s">
        <v>3502</v>
      </c>
    </row>
    <row r="1340" spans="1:1" x14ac:dyDescent="0.3">
      <c r="A1340" t="s">
        <v>3503</v>
      </c>
    </row>
    <row r="1341" spans="1:1" x14ac:dyDescent="0.3">
      <c r="A1341" t="s">
        <v>3504</v>
      </c>
    </row>
    <row r="1342" spans="1:1" x14ac:dyDescent="0.3">
      <c r="A1342" t="s">
        <v>3505</v>
      </c>
    </row>
    <row r="1343" spans="1:1" x14ac:dyDescent="0.3">
      <c r="A1343" t="s">
        <v>3506</v>
      </c>
    </row>
    <row r="1344" spans="1:1" x14ac:dyDescent="0.3">
      <c r="A1344" t="s">
        <v>3507</v>
      </c>
    </row>
    <row r="1345" spans="1:1" x14ac:dyDescent="0.3">
      <c r="A1345" t="s">
        <v>3508</v>
      </c>
    </row>
    <row r="1346" spans="1:1" x14ac:dyDescent="0.3">
      <c r="A1346" t="s">
        <v>3509</v>
      </c>
    </row>
    <row r="1347" spans="1:1" x14ac:dyDescent="0.3">
      <c r="A1347" t="s">
        <v>3510</v>
      </c>
    </row>
    <row r="1348" spans="1:1" x14ac:dyDescent="0.3">
      <c r="A1348" t="s">
        <v>3511</v>
      </c>
    </row>
    <row r="1349" spans="1:1" x14ac:dyDescent="0.3">
      <c r="A1349" t="s">
        <v>3512</v>
      </c>
    </row>
    <row r="1350" spans="1:1" x14ac:dyDescent="0.3">
      <c r="A1350" t="s">
        <v>3513</v>
      </c>
    </row>
    <row r="1351" spans="1:1" x14ac:dyDescent="0.3">
      <c r="A1351" t="s">
        <v>3514</v>
      </c>
    </row>
    <row r="1352" spans="1:1" x14ac:dyDescent="0.3">
      <c r="A1352" t="s">
        <v>3515</v>
      </c>
    </row>
    <row r="1353" spans="1:1" x14ac:dyDescent="0.3">
      <c r="A1353" t="s">
        <v>3516</v>
      </c>
    </row>
    <row r="1354" spans="1:1" x14ac:dyDescent="0.3">
      <c r="A1354" t="s">
        <v>3517</v>
      </c>
    </row>
    <row r="1355" spans="1:1" x14ac:dyDescent="0.3">
      <c r="A1355" t="s">
        <v>3518</v>
      </c>
    </row>
    <row r="1356" spans="1:1" x14ac:dyDescent="0.3">
      <c r="A1356" t="s">
        <v>3519</v>
      </c>
    </row>
    <row r="1357" spans="1:1" x14ac:dyDescent="0.3">
      <c r="A1357" t="s">
        <v>3520</v>
      </c>
    </row>
    <row r="1358" spans="1:1" x14ac:dyDescent="0.3">
      <c r="A1358" t="s">
        <v>3521</v>
      </c>
    </row>
    <row r="1359" spans="1:1" x14ac:dyDescent="0.3">
      <c r="A1359" t="s">
        <v>3522</v>
      </c>
    </row>
    <row r="1360" spans="1:1" x14ac:dyDescent="0.3">
      <c r="A1360" t="s">
        <v>3523</v>
      </c>
    </row>
    <row r="1361" spans="1:1" x14ac:dyDescent="0.3">
      <c r="A1361" t="s">
        <v>3524</v>
      </c>
    </row>
    <row r="1362" spans="1:1" x14ac:dyDescent="0.3">
      <c r="A1362" t="s">
        <v>3525</v>
      </c>
    </row>
    <row r="1363" spans="1:1" x14ac:dyDescent="0.3">
      <c r="A1363" t="s">
        <v>3526</v>
      </c>
    </row>
    <row r="1364" spans="1:1" x14ac:dyDescent="0.3">
      <c r="A1364" t="s">
        <v>3527</v>
      </c>
    </row>
    <row r="1365" spans="1:1" x14ac:dyDescent="0.3">
      <c r="A1365" t="s">
        <v>3528</v>
      </c>
    </row>
    <row r="1366" spans="1:1" x14ac:dyDescent="0.3">
      <c r="A1366" t="s">
        <v>3529</v>
      </c>
    </row>
    <row r="1367" spans="1:1" x14ac:dyDescent="0.3">
      <c r="A1367" t="s">
        <v>3530</v>
      </c>
    </row>
    <row r="1368" spans="1:1" x14ac:dyDescent="0.3">
      <c r="A1368" t="s">
        <v>3531</v>
      </c>
    </row>
    <row r="1369" spans="1:1" x14ac:dyDescent="0.3">
      <c r="A1369" t="s">
        <v>3532</v>
      </c>
    </row>
    <row r="1370" spans="1:1" x14ac:dyDescent="0.3">
      <c r="A1370" t="s">
        <v>3533</v>
      </c>
    </row>
    <row r="1371" spans="1:1" x14ac:dyDescent="0.3">
      <c r="A1371" t="s">
        <v>3534</v>
      </c>
    </row>
    <row r="1372" spans="1:1" x14ac:dyDescent="0.3">
      <c r="A1372" t="s">
        <v>3535</v>
      </c>
    </row>
    <row r="1373" spans="1:1" x14ac:dyDescent="0.3">
      <c r="A1373" t="s">
        <v>3536</v>
      </c>
    </row>
    <row r="1374" spans="1:1" x14ac:dyDescent="0.3">
      <c r="A1374" t="s">
        <v>3534</v>
      </c>
    </row>
    <row r="1375" spans="1:1" x14ac:dyDescent="0.3">
      <c r="A1375" t="s">
        <v>3537</v>
      </c>
    </row>
    <row r="1376" spans="1:1" x14ac:dyDescent="0.3">
      <c r="A1376" t="s">
        <v>3538</v>
      </c>
    </row>
    <row r="1377" spans="1:1" x14ac:dyDescent="0.3">
      <c r="A1377" t="s">
        <v>3539</v>
      </c>
    </row>
    <row r="1378" spans="1:1" x14ac:dyDescent="0.3">
      <c r="A1378" t="s">
        <v>3540</v>
      </c>
    </row>
    <row r="1379" spans="1:1" x14ac:dyDescent="0.3">
      <c r="A1379" t="s">
        <v>3541</v>
      </c>
    </row>
    <row r="1380" spans="1:1" x14ac:dyDescent="0.3">
      <c r="A1380" t="s">
        <v>3542</v>
      </c>
    </row>
    <row r="1381" spans="1:1" x14ac:dyDescent="0.3">
      <c r="A1381" t="s">
        <v>3543</v>
      </c>
    </row>
    <row r="1382" spans="1:1" x14ac:dyDescent="0.3">
      <c r="A1382" t="s">
        <v>3544</v>
      </c>
    </row>
    <row r="1383" spans="1:1" x14ac:dyDescent="0.3">
      <c r="A1383" t="s">
        <v>3545</v>
      </c>
    </row>
    <row r="1384" spans="1:1" x14ac:dyDescent="0.3">
      <c r="A1384" t="s">
        <v>3546</v>
      </c>
    </row>
    <row r="1385" spans="1:1" x14ac:dyDescent="0.3">
      <c r="A1385" t="s">
        <v>3547</v>
      </c>
    </row>
    <row r="1386" spans="1:1" x14ac:dyDescent="0.3">
      <c r="A1386" t="s">
        <v>3548</v>
      </c>
    </row>
    <row r="1387" spans="1:1" x14ac:dyDescent="0.3">
      <c r="A1387" t="s">
        <v>3549</v>
      </c>
    </row>
    <row r="1388" spans="1:1" x14ac:dyDescent="0.3">
      <c r="A1388" t="s">
        <v>3550</v>
      </c>
    </row>
    <row r="1389" spans="1:1" x14ac:dyDescent="0.3">
      <c r="A1389" t="s">
        <v>3551</v>
      </c>
    </row>
    <row r="1390" spans="1:1" x14ac:dyDescent="0.3">
      <c r="A1390" t="s">
        <v>3552</v>
      </c>
    </row>
    <row r="1391" spans="1:1" x14ac:dyDescent="0.3">
      <c r="A1391" t="s">
        <v>3553</v>
      </c>
    </row>
    <row r="1392" spans="1:1" x14ac:dyDescent="0.3">
      <c r="A1392" t="s">
        <v>3554</v>
      </c>
    </row>
    <row r="1393" spans="1:1" x14ac:dyDescent="0.3">
      <c r="A1393" t="s">
        <v>3555</v>
      </c>
    </row>
    <row r="1394" spans="1:1" x14ac:dyDescent="0.3">
      <c r="A1394" t="s">
        <v>3556</v>
      </c>
    </row>
    <row r="1395" spans="1:1" x14ac:dyDescent="0.3">
      <c r="A1395" t="s">
        <v>3557</v>
      </c>
    </row>
    <row r="1396" spans="1:1" x14ac:dyDescent="0.3">
      <c r="A1396" t="s">
        <v>3558</v>
      </c>
    </row>
    <row r="1397" spans="1:1" x14ac:dyDescent="0.3">
      <c r="A1397" t="s">
        <v>3559</v>
      </c>
    </row>
    <row r="1398" spans="1:1" x14ac:dyDescent="0.3">
      <c r="A1398" t="s">
        <v>3560</v>
      </c>
    </row>
    <row r="1399" spans="1:1" x14ac:dyDescent="0.3">
      <c r="A1399" t="s">
        <v>3561</v>
      </c>
    </row>
    <row r="1400" spans="1:1" x14ac:dyDescent="0.3">
      <c r="A1400" t="s">
        <v>3562</v>
      </c>
    </row>
    <row r="1401" spans="1:1" x14ac:dyDescent="0.3">
      <c r="A1401" t="s">
        <v>3563</v>
      </c>
    </row>
    <row r="1402" spans="1:1" x14ac:dyDescent="0.3">
      <c r="A1402" t="s">
        <v>3564</v>
      </c>
    </row>
    <row r="1403" spans="1:1" x14ac:dyDescent="0.3">
      <c r="A1403" t="s">
        <v>3565</v>
      </c>
    </row>
    <row r="1404" spans="1:1" x14ac:dyDescent="0.3">
      <c r="A1404" t="s">
        <v>3566</v>
      </c>
    </row>
    <row r="1405" spans="1:1" x14ac:dyDescent="0.3">
      <c r="A1405" t="s">
        <v>3567</v>
      </c>
    </row>
    <row r="1406" spans="1:1" x14ac:dyDescent="0.3">
      <c r="A1406" t="s">
        <v>3568</v>
      </c>
    </row>
    <row r="1407" spans="1:1" x14ac:dyDescent="0.3">
      <c r="A1407" t="s">
        <v>3569</v>
      </c>
    </row>
    <row r="1408" spans="1:1" x14ac:dyDescent="0.3">
      <c r="A1408" t="s">
        <v>3570</v>
      </c>
    </row>
    <row r="1409" spans="1:1" x14ac:dyDescent="0.3">
      <c r="A1409" t="s">
        <v>3571</v>
      </c>
    </row>
    <row r="1410" spans="1:1" x14ac:dyDescent="0.3">
      <c r="A1410" t="s">
        <v>3572</v>
      </c>
    </row>
    <row r="1411" spans="1:1" x14ac:dyDescent="0.3">
      <c r="A1411" t="s">
        <v>3573</v>
      </c>
    </row>
    <row r="1412" spans="1:1" x14ac:dyDescent="0.3">
      <c r="A1412" t="s">
        <v>3574</v>
      </c>
    </row>
    <row r="1413" spans="1:1" x14ac:dyDescent="0.3">
      <c r="A1413" t="s">
        <v>3575</v>
      </c>
    </row>
    <row r="1414" spans="1:1" x14ac:dyDescent="0.3">
      <c r="A1414" t="s">
        <v>3576</v>
      </c>
    </row>
    <row r="1415" spans="1:1" x14ac:dyDescent="0.3">
      <c r="A1415" t="s">
        <v>3577</v>
      </c>
    </row>
    <row r="1416" spans="1:1" x14ac:dyDescent="0.3">
      <c r="A1416" t="s">
        <v>3578</v>
      </c>
    </row>
    <row r="1417" spans="1:1" x14ac:dyDescent="0.3">
      <c r="A1417" t="s">
        <v>3579</v>
      </c>
    </row>
    <row r="1418" spans="1:1" x14ac:dyDescent="0.3">
      <c r="A1418" t="s">
        <v>3580</v>
      </c>
    </row>
    <row r="1419" spans="1:1" x14ac:dyDescent="0.3">
      <c r="A1419" t="s">
        <v>3581</v>
      </c>
    </row>
    <row r="1420" spans="1:1" x14ac:dyDescent="0.3">
      <c r="A1420" t="s">
        <v>3582</v>
      </c>
    </row>
    <row r="1421" spans="1:1" x14ac:dyDescent="0.3">
      <c r="A1421" t="s">
        <v>3583</v>
      </c>
    </row>
    <row r="1422" spans="1:1" x14ac:dyDescent="0.3">
      <c r="A1422" t="s">
        <v>3584</v>
      </c>
    </row>
    <row r="1423" spans="1:1" x14ac:dyDescent="0.3">
      <c r="A1423" t="s">
        <v>3585</v>
      </c>
    </row>
    <row r="1424" spans="1:1" x14ac:dyDescent="0.3">
      <c r="A1424" t="s">
        <v>3586</v>
      </c>
    </row>
    <row r="1425" spans="1:1" x14ac:dyDescent="0.3">
      <c r="A1425" t="s">
        <v>3587</v>
      </c>
    </row>
    <row r="1426" spans="1:1" x14ac:dyDescent="0.3">
      <c r="A1426" t="s">
        <v>3588</v>
      </c>
    </row>
    <row r="1427" spans="1:1" x14ac:dyDescent="0.3">
      <c r="A1427" t="s">
        <v>3589</v>
      </c>
    </row>
    <row r="1428" spans="1:1" x14ac:dyDescent="0.3">
      <c r="A1428" t="s">
        <v>3590</v>
      </c>
    </row>
    <row r="1429" spans="1:1" x14ac:dyDescent="0.3">
      <c r="A1429" t="s">
        <v>3591</v>
      </c>
    </row>
    <row r="1430" spans="1:1" x14ac:dyDescent="0.3">
      <c r="A1430" t="s">
        <v>3592</v>
      </c>
    </row>
    <row r="1431" spans="1:1" x14ac:dyDescent="0.3">
      <c r="A1431" t="s">
        <v>3593</v>
      </c>
    </row>
    <row r="1432" spans="1:1" x14ac:dyDescent="0.3">
      <c r="A1432" t="s">
        <v>3594</v>
      </c>
    </row>
    <row r="1433" spans="1:1" x14ac:dyDescent="0.3">
      <c r="A1433" t="s">
        <v>3595</v>
      </c>
    </row>
    <row r="1434" spans="1:1" x14ac:dyDescent="0.3">
      <c r="A1434" t="s">
        <v>3596</v>
      </c>
    </row>
    <row r="1435" spans="1:1" x14ac:dyDescent="0.3">
      <c r="A1435" t="s">
        <v>3597</v>
      </c>
    </row>
    <row r="1436" spans="1:1" x14ac:dyDescent="0.3">
      <c r="A1436" t="s">
        <v>3598</v>
      </c>
    </row>
    <row r="1437" spans="1:1" x14ac:dyDescent="0.3">
      <c r="A1437" t="s">
        <v>3599</v>
      </c>
    </row>
    <row r="1438" spans="1:1" x14ac:dyDescent="0.3">
      <c r="A1438" t="s">
        <v>3600</v>
      </c>
    </row>
    <row r="1439" spans="1:1" x14ac:dyDescent="0.3">
      <c r="A1439" t="s">
        <v>3601</v>
      </c>
    </row>
    <row r="1440" spans="1:1" x14ac:dyDescent="0.3">
      <c r="A1440" t="s">
        <v>3602</v>
      </c>
    </row>
    <row r="1441" spans="1:1" x14ac:dyDescent="0.3">
      <c r="A1441" t="s">
        <v>3603</v>
      </c>
    </row>
    <row r="1442" spans="1:1" x14ac:dyDescent="0.3">
      <c r="A1442" t="s">
        <v>3604</v>
      </c>
    </row>
    <row r="1443" spans="1:1" x14ac:dyDescent="0.3">
      <c r="A1443" t="s">
        <v>3605</v>
      </c>
    </row>
    <row r="1444" spans="1:1" x14ac:dyDescent="0.3">
      <c r="A1444" t="s">
        <v>3606</v>
      </c>
    </row>
    <row r="1445" spans="1:1" x14ac:dyDescent="0.3">
      <c r="A1445" t="s">
        <v>3607</v>
      </c>
    </row>
    <row r="1446" spans="1:1" x14ac:dyDescent="0.3">
      <c r="A1446" t="s">
        <v>3608</v>
      </c>
    </row>
    <row r="1447" spans="1:1" x14ac:dyDescent="0.3">
      <c r="A1447" t="s">
        <v>3609</v>
      </c>
    </row>
    <row r="1448" spans="1:1" x14ac:dyDescent="0.3">
      <c r="A1448" t="s">
        <v>3610</v>
      </c>
    </row>
    <row r="1449" spans="1:1" x14ac:dyDescent="0.3">
      <c r="A1449" t="s">
        <v>3611</v>
      </c>
    </row>
    <row r="1450" spans="1:1" x14ac:dyDescent="0.3">
      <c r="A1450" t="s">
        <v>3612</v>
      </c>
    </row>
    <row r="1451" spans="1:1" x14ac:dyDescent="0.3">
      <c r="A1451" t="s">
        <v>3613</v>
      </c>
    </row>
    <row r="1452" spans="1:1" x14ac:dyDescent="0.3">
      <c r="A1452" t="s">
        <v>3614</v>
      </c>
    </row>
    <row r="1453" spans="1:1" x14ac:dyDescent="0.3">
      <c r="A1453" t="s">
        <v>3615</v>
      </c>
    </row>
    <row r="1454" spans="1:1" x14ac:dyDescent="0.3">
      <c r="A1454" t="s">
        <v>3616</v>
      </c>
    </row>
    <row r="1455" spans="1:1" x14ac:dyDescent="0.3">
      <c r="A1455" t="s">
        <v>3617</v>
      </c>
    </row>
    <row r="1456" spans="1:1" x14ac:dyDescent="0.3">
      <c r="A1456" t="s">
        <v>3618</v>
      </c>
    </row>
    <row r="1457" spans="1:1" x14ac:dyDescent="0.3">
      <c r="A1457" t="s">
        <v>3619</v>
      </c>
    </row>
    <row r="1458" spans="1:1" x14ac:dyDescent="0.3">
      <c r="A1458" t="s">
        <v>3620</v>
      </c>
    </row>
    <row r="1459" spans="1:1" x14ac:dyDescent="0.3">
      <c r="A1459" t="s">
        <v>3621</v>
      </c>
    </row>
    <row r="1460" spans="1:1" x14ac:dyDescent="0.3">
      <c r="A1460" t="s">
        <v>3622</v>
      </c>
    </row>
    <row r="1461" spans="1:1" x14ac:dyDescent="0.3">
      <c r="A1461" t="s">
        <v>3623</v>
      </c>
    </row>
    <row r="1462" spans="1:1" x14ac:dyDescent="0.3">
      <c r="A1462" t="s">
        <v>3624</v>
      </c>
    </row>
    <row r="1463" spans="1:1" x14ac:dyDescent="0.3">
      <c r="A1463" t="s">
        <v>3625</v>
      </c>
    </row>
    <row r="1464" spans="1:1" x14ac:dyDescent="0.3">
      <c r="A1464" t="s">
        <v>3626</v>
      </c>
    </row>
    <row r="1465" spans="1:1" x14ac:dyDescent="0.3">
      <c r="A1465" t="s">
        <v>3627</v>
      </c>
    </row>
    <row r="1466" spans="1:1" x14ac:dyDescent="0.3">
      <c r="A1466" t="s">
        <v>3628</v>
      </c>
    </row>
    <row r="1467" spans="1:1" x14ac:dyDescent="0.3">
      <c r="A1467" t="s">
        <v>3629</v>
      </c>
    </row>
    <row r="1468" spans="1:1" x14ac:dyDescent="0.3">
      <c r="A1468" t="s">
        <v>3630</v>
      </c>
    </row>
    <row r="1469" spans="1:1" x14ac:dyDescent="0.3">
      <c r="A1469" t="s">
        <v>3631</v>
      </c>
    </row>
    <row r="1470" spans="1:1" x14ac:dyDescent="0.3">
      <c r="A1470" t="s">
        <v>3632</v>
      </c>
    </row>
    <row r="1471" spans="1:1" x14ac:dyDescent="0.3">
      <c r="A1471" t="s">
        <v>3633</v>
      </c>
    </row>
    <row r="1472" spans="1:1" x14ac:dyDescent="0.3">
      <c r="A1472" t="s">
        <v>3634</v>
      </c>
    </row>
    <row r="1473" spans="1:1" x14ac:dyDescent="0.3">
      <c r="A1473" t="s">
        <v>3635</v>
      </c>
    </row>
    <row r="1474" spans="1:1" x14ac:dyDescent="0.3">
      <c r="A1474" t="s">
        <v>3636</v>
      </c>
    </row>
    <row r="1475" spans="1:1" x14ac:dyDescent="0.3">
      <c r="A1475" t="s">
        <v>3637</v>
      </c>
    </row>
    <row r="1476" spans="1:1" x14ac:dyDescent="0.3">
      <c r="A1476" t="s">
        <v>3638</v>
      </c>
    </row>
    <row r="1477" spans="1:1" x14ac:dyDescent="0.3">
      <c r="A1477" t="s">
        <v>3639</v>
      </c>
    </row>
    <row r="1478" spans="1:1" x14ac:dyDescent="0.3">
      <c r="A1478" t="s">
        <v>3640</v>
      </c>
    </row>
    <row r="1479" spans="1:1" x14ac:dyDescent="0.3">
      <c r="A1479" t="s">
        <v>3641</v>
      </c>
    </row>
    <row r="1480" spans="1:1" x14ac:dyDescent="0.3">
      <c r="A1480" t="s">
        <v>3642</v>
      </c>
    </row>
    <row r="1481" spans="1:1" x14ac:dyDescent="0.3">
      <c r="A1481" t="s">
        <v>3643</v>
      </c>
    </row>
    <row r="1482" spans="1:1" x14ac:dyDescent="0.3">
      <c r="A1482" t="s">
        <v>3644</v>
      </c>
    </row>
    <row r="1483" spans="1:1" x14ac:dyDescent="0.3">
      <c r="A1483" t="s">
        <v>3645</v>
      </c>
    </row>
    <row r="1484" spans="1:1" x14ac:dyDescent="0.3">
      <c r="A1484" t="s">
        <v>3646</v>
      </c>
    </row>
    <row r="1485" spans="1:1" x14ac:dyDescent="0.3">
      <c r="A1485" t="s">
        <v>3647</v>
      </c>
    </row>
    <row r="1486" spans="1:1" x14ac:dyDescent="0.3">
      <c r="A1486" t="s">
        <v>3648</v>
      </c>
    </row>
    <row r="1487" spans="1:1" x14ac:dyDescent="0.3">
      <c r="A1487" t="s">
        <v>3649</v>
      </c>
    </row>
    <row r="1488" spans="1:1" x14ac:dyDescent="0.3">
      <c r="A1488" t="s">
        <v>3650</v>
      </c>
    </row>
    <row r="1489" spans="1:1" x14ac:dyDescent="0.3">
      <c r="A1489" t="s">
        <v>3651</v>
      </c>
    </row>
    <row r="1490" spans="1:1" x14ac:dyDescent="0.3">
      <c r="A1490" t="s">
        <v>3652</v>
      </c>
    </row>
    <row r="1491" spans="1:1" x14ac:dyDescent="0.3">
      <c r="A1491" t="s">
        <v>3653</v>
      </c>
    </row>
    <row r="1492" spans="1:1" x14ac:dyDescent="0.3">
      <c r="A1492" t="s">
        <v>3654</v>
      </c>
    </row>
    <row r="1493" spans="1:1" x14ac:dyDescent="0.3">
      <c r="A1493" t="s">
        <v>3655</v>
      </c>
    </row>
    <row r="1494" spans="1:1" x14ac:dyDescent="0.3">
      <c r="A1494" t="s">
        <v>3656</v>
      </c>
    </row>
    <row r="1495" spans="1:1" x14ac:dyDescent="0.3">
      <c r="A1495" t="s">
        <v>3657</v>
      </c>
    </row>
    <row r="1496" spans="1:1" x14ac:dyDescent="0.3">
      <c r="A1496" t="s">
        <v>3658</v>
      </c>
    </row>
    <row r="1497" spans="1:1" x14ac:dyDescent="0.3">
      <c r="A1497" t="s">
        <v>3659</v>
      </c>
    </row>
    <row r="1498" spans="1:1" x14ac:dyDescent="0.3">
      <c r="A1498" t="s">
        <v>3660</v>
      </c>
    </row>
    <row r="1499" spans="1:1" x14ac:dyDescent="0.3">
      <c r="A1499" t="s">
        <v>3661</v>
      </c>
    </row>
    <row r="1500" spans="1:1" x14ac:dyDescent="0.3">
      <c r="A1500" t="s">
        <v>3662</v>
      </c>
    </row>
    <row r="1501" spans="1:1" x14ac:dyDescent="0.3">
      <c r="A1501" t="s">
        <v>3663</v>
      </c>
    </row>
    <row r="1502" spans="1:1" x14ac:dyDescent="0.3">
      <c r="A1502" t="s">
        <v>3664</v>
      </c>
    </row>
    <row r="1503" spans="1:1" x14ac:dyDescent="0.3">
      <c r="A1503" t="s">
        <v>3665</v>
      </c>
    </row>
    <row r="1504" spans="1:1" x14ac:dyDescent="0.3">
      <c r="A1504" t="s">
        <v>3666</v>
      </c>
    </row>
    <row r="1505" spans="1:1" x14ac:dyDescent="0.3">
      <c r="A1505" t="s">
        <v>3667</v>
      </c>
    </row>
    <row r="1506" spans="1:1" x14ac:dyDescent="0.3">
      <c r="A1506" t="s">
        <v>3668</v>
      </c>
    </row>
    <row r="1507" spans="1:1" x14ac:dyDescent="0.3">
      <c r="A1507" t="s">
        <v>3669</v>
      </c>
    </row>
    <row r="1508" spans="1:1" x14ac:dyDescent="0.3">
      <c r="A1508" t="s">
        <v>3670</v>
      </c>
    </row>
    <row r="1509" spans="1:1" x14ac:dyDescent="0.3">
      <c r="A1509" t="s">
        <v>3671</v>
      </c>
    </row>
    <row r="1510" spans="1:1" x14ac:dyDescent="0.3">
      <c r="A1510" t="s">
        <v>3672</v>
      </c>
    </row>
    <row r="1511" spans="1:1" x14ac:dyDescent="0.3">
      <c r="A1511" t="s">
        <v>3673</v>
      </c>
    </row>
    <row r="1512" spans="1:1" x14ac:dyDescent="0.3">
      <c r="A1512" t="s">
        <v>3674</v>
      </c>
    </row>
    <row r="1513" spans="1:1" x14ac:dyDescent="0.3">
      <c r="A1513" t="s">
        <v>3675</v>
      </c>
    </row>
    <row r="1514" spans="1:1" x14ac:dyDescent="0.3">
      <c r="A1514" t="s">
        <v>3676</v>
      </c>
    </row>
    <row r="1515" spans="1:1" x14ac:dyDescent="0.3">
      <c r="A1515" t="s">
        <v>3677</v>
      </c>
    </row>
    <row r="1516" spans="1:1" x14ac:dyDescent="0.3">
      <c r="A1516" t="s">
        <v>3678</v>
      </c>
    </row>
    <row r="1517" spans="1:1" x14ac:dyDescent="0.3">
      <c r="A1517" t="s">
        <v>3679</v>
      </c>
    </row>
    <row r="1518" spans="1:1" x14ac:dyDescent="0.3">
      <c r="A1518" t="s">
        <v>3680</v>
      </c>
    </row>
    <row r="1519" spans="1:1" x14ac:dyDescent="0.3">
      <c r="A1519" t="s">
        <v>3681</v>
      </c>
    </row>
    <row r="1520" spans="1:1" x14ac:dyDescent="0.3">
      <c r="A1520" t="s">
        <v>3682</v>
      </c>
    </row>
    <row r="1521" spans="1:1" x14ac:dyDescent="0.3">
      <c r="A1521" t="s">
        <v>3683</v>
      </c>
    </row>
    <row r="1522" spans="1:1" x14ac:dyDescent="0.3">
      <c r="A1522" t="s">
        <v>3684</v>
      </c>
    </row>
    <row r="1523" spans="1:1" x14ac:dyDescent="0.3">
      <c r="A1523" t="s">
        <v>3685</v>
      </c>
    </row>
    <row r="1524" spans="1:1" x14ac:dyDescent="0.3">
      <c r="A1524" t="s">
        <v>3686</v>
      </c>
    </row>
    <row r="1525" spans="1:1" x14ac:dyDescent="0.3">
      <c r="A1525" t="s">
        <v>3687</v>
      </c>
    </row>
    <row r="1526" spans="1:1" x14ac:dyDescent="0.3">
      <c r="A1526" t="s">
        <v>3688</v>
      </c>
    </row>
    <row r="1527" spans="1:1" x14ac:dyDescent="0.3">
      <c r="A1527" t="s">
        <v>3689</v>
      </c>
    </row>
    <row r="1528" spans="1:1" x14ac:dyDescent="0.3">
      <c r="A1528" t="s">
        <v>3690</v>
      </c>
    </row>
    <row r="1529" spans="1:1" x14ac:dyDescent="0.3">
      <c r="A1529" t="s">
        <v>3691</v>
      </c>
    </row>
    <row r="1530" spans="1:1" x14ac:dyDescent="0.3">
      <c r="A1530" t="s">
        <v>3692</v>
      </c>
    </row>
    <row r="1531" spans="1:1" x14ac:dyDescent="0.3">
      <c r="A1531" t="s">
        <v>3693</v>
      </c>
    </row>
    <row r="1532" spans="1:1" x14ac:dyDescent="0.3">
      <c r="A1532" t="s">
        <v>3694</v>
      </c>
    </row>
    <row r="1533" spans="1:1" x14ac:dyDescent="0.3">
      <c r="A1533" t="s">
        <v>3695</v>
      </c>
    </row>
    <row r="1534" spans="1:1" x14ac:dyDescent="0.3">
      <c r="A1534" t="s">
        <v>3696</v>
      </c>
    </row>
    <row r="1535" spans="1:1" x14ac:dyDescent="0.3">
      <c r="A1535" t="s">
        <v>3697</v>
      </c>
    </row>
    <row r="1536" spans="1:1" x14ac:dyDescent="0.3">
      <c r="A1536" t="s">
        <v>3698</v>
      </c>
    </row>
    <row r="1537" spans="1:1" x14ac:dyDescent="0.3">
      <c r="A1537" t="s">
        <v>3699</v>
      </c>
    </row>
    <row r="1538" spans="1:1" x14ac:dyDescent="0.3">
      <c r="A1538" t="s">
        <v>3700</v>
      </c>
    </row>
    <row r="1539" spans="1:1" x14ac:dyDescent="0.3">
      <c r="A1539" t="s">
        <v>3701</v>
      </c>
    </row>
    <row r="1540" spans="1:1" x14ac:dyDescent="0.3">
      <c r="A1540" t="s">
        <v>3702</v>
      </c>
    </row>
    <row r="1541" spans="1:1" x14ac:dyDescent="0.3">
      <c r="A1541" t="s">
        <v>3703</v>
      </c>
    </row>
    <row r="1542" spans="1:1" x14ac:dyDescent="0.3">
      <c r="A1542" t="s">
        <v>3704</v>
      </c>
    </row>
    <row r="1543" spans="1:1" x14ac:dyDescent="0.3">
      <c r="A1543" t="s">
        <v>3705</v>
      </c>
    </row>
    <row r="1544" spans="1:1" x14ac:dyDescent="0.3">
      <c r="A1544" t="s">
        <v>3706</v>
      </c>
    </row>
    <row r="1545" spans="1:1" x14ac:dyDescent="0.3">
      <c r="A1545" t="s">
        <v>3707</v>
      </c>
    </row>
    <row r="1546" spans="1:1" x14ac:dyDescent="0.3">
      <c r="A1546" t="s">
        <v>3708</v>
      </c>
    </row>
    <row r="1547" spans="1:1" x14ac:dyDescent="0.3">
      <c r="A1547" t="s">
        <v>3709</v>
      </c>
    </row>
    <row r="1548" spans="1:1" x14ac:dyDescent="0.3">
      <c r="A1548" t="s">
        <v>3710</v>
      </c>
    </row>
    <row r="1549" spans="1:1" x14ac:dyDescent="0.3">
      <c r="A1549" t="s">
        <v>3711</v>
      </c>
    </row>
    <row r="1550" spans="1:1" x14ac:dyDescent="0.3">
      <c r="A1550" t="s">
        <v>3712</v>
      </c>
    </row>
    <row r="1551" spans="1:1" x14ac:dyDescent="0.3">
      <c r="A1551" t="s">
        <v>3713</v>
      </c>
    </row>
    <row r="1552" spans="1:1" x14ac:dyDescent="0.3">
      <c r="A1552" t="s">
        <v>3714</v>
      </c>
    </row>
    <row r="1553" spans="1:1" x14ac:dyDescent="0.3">
      <c r="A1553" t="s">
        <v>3715</v>
      </c>
    </row>
    <row r="1554" spans="1:1" x14ac:dyDescent="0.3">
      <c r="A1554" t="s">
        <v>3716</v>
      </c>
    </row>
    <row r="1555" spans="1:1" x14ac:dyDescent="0.3">
      <c r="A1555" t="s">
        <v>3717</v>
      </c>
    </row>
    <row r="1556" spans="1:1" x14ac:dyDescent="0.3">
      <c r="A1556" t="s">
        <v>3718</v>
      </c>
    </row>
    <row r="1557" spans="1:1" x14ac:dyDescent="0.3">
      <c r="A1557" t="s">
        <v>3719</v>
      </c>
    </row>
    <row r="1558" spans="1:1" x14ac:dyDescent="0.3">
      <c r="A1558" t="s">
        <v>3720</v>
      </c>
    </row>
    <row r="1559" spans="1:1" x14ac:dyDescent="0.3">
      <c r="A1559" t="s">
        <v>3721</v>
      </c>
    </row>
    <row r="1560" spans="1:1" x14ac:dyDescent="0.3">
      <c r="A1560" t="s">
        <v>3722</v>
      </c>
    </row>
    <row r="1561" spans="1:1" x14ac:dyDescent="0.3">
      <c r="A1561" t="s">
        <v>3723</v>
      </c>
    </row>
    <row r="1562" spans="1:1" x14ac:dyDescent="0.3">
      <c r="A1562" t="s">
        <v>3724</v>
      </c>
    </row>
    <row r="1563" spans="1:1" x14ac:dyDescent="0.3">
      <c r="A1563" t="s">
        <v>3725</v>
      </c>
    </row>
    <row r="1564" spans="1:1" x14ac:dyDescent="0.3">
      <c r="A1564" t="s">
        <v>3726</v>
      </c>
    </row>
    <row r="1565" spans="1:1" x14ac:dyDescent="0.3">
      <c r="A1565" t="s">
        <v>3727</v>
      </c>
    </row>
    <row r="1566" spans="1:1" x14ac:dyDescent="0.3">
      <c r="A1566" t="s">
        <v>3728</v>
      </c>
    </row>
    <row r="1567" spans="1:1" x14ac:dyDescent="0.3">
      <c r="A1567" t="s">
        <v>3729</v>
      </c>
    </row>
    <row r="1568" spans="1:1" x14ac:dyDescent="0.3">
      <c r="A1568" t="s">
        <v>3730</v>
      </c>
    </row>
    <row r="1569" spans="1:1" x14ac:dyDescent="0.3">
      <c r="A1569" t="s">
        <v>3731</v>
      </c>
    </row>
    <row r="1570" spans="1:1" x14ac:dyDescent="0.3">
      <c r="A1570" t="s">
        <v>3732</v>
      </c>
    </row>
    <row r="1571" spans="1:1" x14ac:dyDescent="0.3">
      <c r="A1571" t="s">
        <v>3733</v>
      </c>
    </row>
    <row r="1572" spans="1:1" x14ac:dyDescent="0.3">
      <c r="A1572" t="s">
        <v>3734</v>
      </c>
    </row>
    <row r="1573" spans="1:1" x14ac:dyDescent="0.3">
      <c r="A1573" t="s">
        <v>3735</v>
      </c>
    </row>
    <row r="1574" spans="1:1" x14ac:dyDescent="0.3">
      <c r="A1574" t="s">
        <v>3736</v>
      </c>
    </row>
    <row r="1575" spans="1:1" x14ac:dyDescent="0.3">
      <c r="A1575" t="s">
        <v>3737</v>
      </c>
    </row>
    <row r="1576" spans="1:1" x14ac:dyDescent="0.3">
      <c r="A1576" t="s">
        <v>3738</v>
      </c>
    </row>
    <row r="1577" spans="1:1" x14ac:dyDescent="0.3">
      <c r="A1577" t="s">
        <v>3739</v>
      </c>
    </row>
    <row r="1578" spans="1:1" x14ac:dyDescent="0.3">
      <c r="A1578" t="s">
        <v>3740</v>
      </c>
    </row>
    <row r="1579" spans="1:1" x14ac:dyDescent="0.3">
      <c r="A1579" t="s">
        <v>3741</v>
      </c>
    </row>
    <row r="1580" spans="1:1" x14ac:dyDescent="0.3">
      <c r="A1580" t="s">
        <v>3742</v>
      </c>
    </row>
    <row r="1581" spans="1:1" x14ac:dyDescent="0.3">
      <c r="A1581" t="s">
        <v>3743</v>
      </c>
    </row>
    <row r="1582" spans="1:1" x14ac:dyDescent="0.3">
      <c r="A1582" t="s">
        <v>3744</v>
      </c>
    </row>
    <row r="1583" spans="1:1" x14ac:dyDescent="0.3">
      <c r="A1583" t="s">
        <v>3745</v>
      </c>
    </row>
    <row r="1584" spans="1:1" x14ac:dyDescent="0.3">
      <c r="A1584" t="s">
        <v>3746</v>
      </c>
    </row>
    <row r="1585" spans="1:1" x14ac:dyDescent="0.3">
      <c r="A1585" t="s">
        <v>3747</v>
      </c>
    </row>
    <row r="1586" spans="1:1" x14ac:dyDescent="0.3">
      <c r="A1586" t="s">
        <v>3748</v>
      </c>
    </row>
    <row r="1587" spans="1:1" x14ac:dyDescent="0.3">
      <c r="A1587" t="s">
        <v>3749</v>
      </c>
    </row>
    <row r="1588" spans="1:1" x14ac:dyDescent="0.3">
      <c r="A1588" t="s">
        <v>3750</v>
      </c>
    </row>
    <row r="1589" spans="1:1" x14ac:dyDescent="0.3">
      <c r="A1589" t="s">
        <v>3751</v>
      </c>
    </row>
    <row r="1590" spans="1:1" x14ac:dyDescent="0.3">
      <c r="A1590" t="s">
        <v>3752</v>
      </c>
    </row>
    <row r="1591" spans="1:1" x14ac:dyDescent="0.3">
      <c r="A1591" t="s">
        <v>3753</v>
      </c>
    </row>
    <row r="1592" spans="1:1" x14ac:dyDescent="0.3">
      <c r="A1592" t="s">
        <v>3754</v>
      </c>
    </row>
    <row r="1593" spans="1:1" x14ac:dyDescent="0.3">
      <c r="A1593" t="s">
        <v>3755</v>
      </c>
    </row>
    <row r="1594" spans="1:1" x14ac:dyDescent="0.3">
      <c r="A1594" t="s">
        <v>3756</v>
      </c>
    </row>
    <row r="1595" spans="1:1" x14ac:dyDescent="0.3">
      <c r="A1595" t="s">
        <v>3757</v>
      </c>
    </row>
    <row r="1596" spans="1:1" x14ac:dyDescent="0.3">
      <c r="A1596" t="s">
        <v>3758</v>
      </c>
    </row>
    <row r="1597" spans="1:1" x14ac:dyDescent="0.3">
      <c r="A1597" t="s">
        <v>3759</v>
      </c>
    </row>
    <row r="1598" spans="1:1" x14ac:dyDescent="0.3">
      <c r="A1598" t="s">
        <v>3760</v>
      </c>
    </row>
    <row r="1599" spans="1:1" x14ac:dyDescent="0.3">
      <c r="A1599" t="s">
        <v>3761</v>
      </c>
    </row>
    <row r="1600" spans="1:1" x14ac:dyDescent="0.3">
      <c r="A1600" t="s">
        <v>3762</v>
      </c>
    </row>
    <row r="1601" spans="1:1" x14ac:dyDescent="0.3">
      <c r="A1601" t="s">
        <v>3763</v>
      </c>
    </row>
    <row r="1602" spans="1:1" x14ac:dyDescent="0.3">
      <c r="A1602" t="s">
        <v>3764</v>
      </c>
    </row>
    <row r="1603" spans="1:1" x14ac:dyDescent="0.3">
      <c r="A1603" t="s">
        <v>3765</v>
      </c>
    </row>
    <row r="1604" spans="1:1" x14ac:dyDescent="0.3">
      <c r="A1604" t="s">
        <v>3766</v>
      </c>
    </row>
    <row r="1605" spans="1:1" x14ac:dyDescent="0.3">
      <c r="A1605" t="s">
        <v>3767</v>
      </c>
    </row>
    <row r="1606" spans="1:1" x14ac:dyDescent="0.3">
      <c r="A1606" t="s">
        <v>3768</v>
      </c>
    </row>
    <row r="1607" spans="1:1" x14ac:dyDescent="0.3">
      <c r="A1607" t="s">
        <v>3769</v>
      </c>
    </row>
    <row r="1608" spans="1:1" x14ac:dyDescent="0.3">
      <c r="A1608" t="s">
        <v>3770</v>
      </c>
    </row>
    <row r="1609" spans="1:1" x14ac:dyDescent="0.3">
      <c r="A1609" t="s">
        <v>3771</v>
      </c>
    </row>
    <row r="1610" spans="1:1" x14ac:dyDescent="0.3">
      <c r="A1610" t="s">
        <v>3772</v>
      </c>
    </row>
    <row r="1611" spans="1:1" x14ac:dyDescent="0.3">
      <c r="A1611" t="s">
        <v>3773</v>
      </c>
    </row>
    <row r="1612" spans="1:1" x14ac:dyDescent="0.3">
      <c r="A1612" t="s">
        <v>3774</v>
      </c>
    </row>
    <row r="1613" spans="1:1" x14ac:dyDescent="0.3">
      <c r="A1613" t="s">
        <v>3775</v>
      </c>
    </row>
    <row r="1614" spans="1:1" x14ac:dyDescent="0.3">
      <c r="A1614" t="s">
        <v>3776</v>
      </c>
    </row>
    <row r="1615" spans="1:1" x14ac:dyDescent="0.3">
      <c r="A1615" t="s">
        <v>3777</v>
      </c>
    </row>
    <row r="1616" spans="1:1" x14ac:dyDescent="0.3">
      <c r="A1616" t="s">
        <v>3778</v>
      </c>
    </row>
    <row r="1617" spans="1:1" x14ac:dyDescent="0.3">
      <c r="A1617" t="s">
        <v>3779</v>
      </c>
    </row>
    <row r="1618" spans="1:1" x14ac:dyDescent="0.3">
      <c r="A1618" t="s">
        <v>3780</v>
      </c>
    </row>
    <row r="1619" spans="1:1" x14ac:dyDescent="0.3">
      <c r="A1619" t="s">
        <v>3781</v>
      </c>
    </row>
    <row r="1620" spans="1:1" x14ac:dyDescent="0.3">
      <c r="A1620" t="s">
        <v>3782</v>
      </c>
    </row>
    <row r="1621" spans="1:1" x14ac:dyDescent="0.3">
      <c r="A1621" t="s">
        <v>3783</v>
      </c>
    </row>
    <row r="1622" spans="1:1" x14ac:dyDescent="0.3">
      <c r="A1622" t="s">
        <v>3784</v>
      </c>
    </row>
    <row r="1623" spans="1:1" x14ac:dyDescent="0.3">
      <c r="A1623" t="s">
        <v>3785</v>
      </c>
    </row>
    <row r="1624" spans="1:1" x14ac:dyDescent="0.3">
      <c r="A1624" t="s">
        <v>3786</v>
      </c>
    </row>
    <row r="1625" spans="1:1" x14ac:dyDescent="0.3">
      <c r="A1625" t="s">
        <v>3787</v>
      </c>
    </row>
    <row r="1626" spans="1:1" x14ac:dyDescent="0.3">
      <c r="A1626" t="s">
        <v>3788</v>
      </c>
    </row>
    <row r="1627" spans="1:1" x14ac:dyDescent="0.3">
      <c r="A1627" t="s">
        <v>3789</v>
      </c>
    </row>
    <row r="1628" spans="1:1" x14ac:dyDescent="0.3">
      <c r="A1628" t="s">
        <v>3790</v>
      </c>
    </row>
    <row r="1629" spans="1:1" x14ac:dyDescent="0.3">
      <c r="A1629" t="s">
        <v>3791</v>
      </c>
    </row>
    <row r="1630" spans="1:1" x14ac:dyDescent="0.3">
      <c r="A1630" t="s">
        <v>3792</v>
      </c>
    </row>
    <row r="1631" spans="1:1" x14ac:dyDescent="0.3">
      <c r="A1631" t="s">
        <v>3793</v>
      </c>
    </row>
    <row r="1632" spans="1:1" x14ac:dyDescent="0.3">
      <c r="A1632" t="s">
        <v>3794</v>
      </c>
    </row>
    <row r="1633" spans="1:1" x14ac:dyDescent="0.3">
      <c r="A1633" t="s">
        <v>3795</v>
      </c>
    </row>
    <row r="1634" spans="1:1" x14ac:dyDescent="0.3">
      <c r="A1634" t="s">
        <v>3796</v>
      </c>
    </row>
    <row r="1635" spans="1:1" x14ac:dyDescent="0.3">
      <c r="A1635" t="s">
        <v>3797</v>
      </c>
    </row>
    <row r="1636" spans="1:1" x14ac:dyDescent="0.3">
      <c r="A1636" t="s">
        <v>3798</v>
      </c>
    </row>
    <row r="1637" spans="1:1" x14ac:dyDescent="0.3">
      <c r="A1637" t="s">
        <v>3799</v>
      </c>
    </row>
    <row r="1638" spans="1:1" x14ac:dyDescent="0.3">
      <c r="A1638" t="s">
        <v>3800</v>
      </c>
    </row>
    <row r="1639" spans="1:1" x14ac:dyDescent="0.3">
      <c r="A1639" t="s">
        <v>3801</v>
      </c>
    </row>
    <row r="1640" spans="1:1" x14ac:dyDescent="0.3">
      <c r="A1640" t="s">
        <v>3802</v>
      </c>
    </row>
    <row r="1641" spans="1:1" x14ac:dyDescent="0.3">
      <c r="A1641" t="s">
        <v>3803</v>
      </c>
    </row>
    <row r="1642" spans="1:1" x14ac:dyDescent="0.3">
      <c r="A1642" t="s">
        <v>3804</v>
      </c>
    </row>
    <row r="1643" spans="1:1" x14ac:dyDescent="0.3">
      <c r="A1643" t="s">
        <v>3805</v>
      </c>
    </row>
    <row r="1644" spans="1:1" x14ac:dyDescent="0.3">
      <c r="A1644" t="s">
        <v>3806</v>
      </c>
    </row>
    <row r="1645" spans="1:1" x14ac:dyDescent="0.3">
      <c r="A1645" t="s">
        <v>3807</v>
      </c>
    </row>
    <row r="1646" spans="1:1" x14ac:dyDescent="0.3">
      <c r="A1646" t="s">
        <v>3808</v>
      </c>
    </row>
    <row r="1647" spans="1:1" x14ac:dyDescent="0.3">
      <c r="A1647" t="s">
        <v>3809</v>
      </c>
    </row>
    <row r="1648" spans="1:1" x14ac:dyDescent="0.3">
      <c r="A1648" t="s">
        <v>3810</v>
      </c>
    </row>
    <row r="1649" spans="1:1" x14ac:dyDescent="0.3">
      <c r="A1649" t="s">
        <v>3811</v>
      </c>
    </row>
    <row r="1650" spans="1:1" x14ac:dyDescent="0.3">
      <c r="A1650" t="s">
        <v>3812</v>
      </c>
    </row>
    <row r="1651" spans="1:1" x14ac:dyDescent="0.3">
      <c r="A1651" t="s">
        <v>3813</v>
      </c>
    </row>
    <row r="1652" spans="1:1" x14ac:dyDescent="0.3">
      <c r="A1652" t="s">
        <v>3814</v>
      </c>
    </row>
    <row r="1653" spans="1:1" x14ac:dyDescent="0.3">
      <c r="A1653" t="s">
        <v>3815</v>
      </c>
    </row>
    <row r="1654" spans="1:1" x14ac:dyDescent="0.3">
      <c r="A1654" t="s">
        <v>3816</v>
      </c>
    </row>
    <row r="1655" spans="1:1" x14ac:dyDescent="0.3">
      <c r="A1655" t="s">
        <v>3817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data_set</vt:lpstr>
      <vt:lpstr>studies_list</vt:lpstr>
      <vt:lpstr>BMA_data</vt:lpstr>
      <vt:lpstr>selection_model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 Čala</dc:creator>
  <cp:lastModifiedBy>Petr Čala</cp:lastModifiedBy>
  <dcterms:created xsi:type="dcterms:W3CDTF">2015-06-05T18:19:34Z</dcterms:created>
  <dcterms:modified xsi:type="dcterms:W3CDTF">2021-03-22T08:17:56Z</dcterms:modified>
</cp:coreProperties>
</file>